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5B9C1916-BD36-47ED-B1CF-D1FD6F0A0B1F}" xr6:coauthVersionLast="47" xr6:coauthVersionMax="47" xr10:uidLastSave="{00000000-0000-0000-0000-000000000000}"/>
  <bookViews>
    <workbookView xWindow="28680" yWindow="-120" windowWidth="29040" windowHeight="15720" activeTab="1" xr2:uid="{675E8FE7-F5AD-4D1C-81F6-3630CE8429BA}"/>
  </bookViews>
  <sheets>
    <sheet name="SubSector Analysis" sheetId="3" r:id="rId1"/>
    <sheet name="Nifty 750 Analysis" sheetId="2" r:id="rId2"/>
    <sheet name="Price_Filter_27_09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AK2" i="2" l="1"/>
  <c r="AK3" i="2"/>
  <c r="AK4" i="2"/>
  <c r="AK5" i="2"/>
  <c r="AK6" i="2"/>
  <c r="AK7" i="2"/>
  <c r="AK8" i="2"/>
  <c r="AK9" i="2"/>
  <c r="AK10" i="2"/>
  <c r="AK11" i="2"/>
  <c r="AR11" i="2" s="1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R47" i="2" s="1"/>
  <c r="AK48" i="2"/>
  <c r="AK49" i="2"/>
  <c r="AK50" i="2"/>
  <c r="AK51" i="2"/>
  <c r="AK52" i="2"/>
  <c r="AK53" i="2"/>
  <c r="AK54" i="2"/>
  <c r="AK55" i="2"/>
  <c r="AK56" i="2"/>
  <c r="AK57" i="2"/>
  <c r="AK58" i="2"/>
  <c r="AR58" i="2" s="1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R179" i="2" s="1"/>
  <c r="AK180" i="2"/>
  <c r="AK181" i="2"/>
  <c r="AK182" i="2"/>
  <c r="AK183" i="2"/>
  <c r="AK184" i="2"/>
  <c r="AK185" i="2"/>
  <c r="AK186" i="2"/>
  <c r="AK187" i="2"/>
  <c r="AK188" i="2"/>
  <c r="AK189" i="2"/>
  <c r="AK190" i="2"/>
  <c r="AR190" i="2" s="1"/>
  <c r="AK191" i="2"/>
  <c r="AK192" i="2"/>
  <c r="AK193" i="2"/>
  <c r="AR193" i="2" s="1"/>
  <c r="AK194" i="2"/>
  <c r="AK195" i="2"/>
  <c r="AK196" i="2"/>
  <c r="AK197" i="2"/>
  <c r="AK198" i="2"/>
  <c r="AK199" i="2"/>
  <c r="AK200" i="2"/>
  <c r="AK201" i="2"/>
  <c r="AK202" i="2"/>
  <c r="AR202" i="2" s="1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R238" i="2" s="1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R265" i="2" s="1"/>
  <c r="AK266" i="2"/>
  <c r="AK267" i="2"/>
  <c r="AK268" i="2"/>
  <c r="AK269" i="2"/>
  <c r="AK270" i="2"/>
  <c r="AK271" i="2"/>
  <c r="AK272" i="2"/>
  <c r="AK273" i="2"/>
  <c r="AK274" i="2"/>
  <c r="AR274" i="2" s="1"/>
  <c r="AK275" i="2"/>
  <c r="AR275" i="2" s="1"/>
  <c r="AK276" i="2"/>
  <c r="AK277" i="2"/>
  <c r="AR277" i="2" s="1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R298" i="2" s="1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R313" i="2" s="1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R337" i="2" s="1"/>
  <c r="AK338" i="2"/>
  <c r="AK339" i="2"/>
  <c r="AK340" i="2"/>
  <c r="AK341" i="2"/>
  <c r="AK342" i="2"/>
  <c r="AK343" i="2"/>
  <c r="AK344" i="2"/>
  <c r="AK345" i="2"/>
  <c r="AK346" i="2"/>
  <c r="AR346" i="2" s="1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R395" i="2" s="1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R421" i="2" s="1"/>
  <c r="AK422" i="2"/>
  <c r="AK423" i="2"/>
  <c r="AK424" i="2"/>
  <c r="AK425" i="2"/>
  <c r="AK426" i="2"/>
  <c r="AK427" i="2"/>
  <c r="AK428" i="2"/>
  <c r="AK429" i="2"/>
  <c r="AK430" i="2"/>
  <c r="AK431" i="2"/>
  <c r="AR431" i="2" s="1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R443" i="2" s="1"/>
  <c r="AK444" i="2"/>
  <c r="AK445" i="2"/>
  <c r="AR445" i="2" s="1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R457" i="2" s="1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R469" i="2" s="1"/>
  <c r="AK470" i="2"/>
  <c r="AK471" i="2"/>
  <c r="AK472" i="2"/>
  <c r="AK473" i="2"/>
  <c r="AK474" i="2"/>
  <c r="AK475" i="2"/>
  <c r="AK476" i="2"/>
  <c r="AK477" i="2"/>
  <c r="AK478" i="2"/>
  <c r="AR478" i="2" s="1"/>
  <c r="AK479" i="2"/>
  <c r="AR479" i="2" s="1"/>
  <c r="AK480" i="2"/>
  <c r="AK481" i="2"/>
  <c r="AR481" i="2" s="1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R514" i="2" s="1"/>
  <c r="AK515" i="2"/>
  <c r="AR515" i="2" s="1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R527" i="2" s="1"/>
  <c r="AK528" i="2"/>
  <c r="AK529" i="2"/>
  <c r="AR529" i="2" s="1"/>
  <c r="AK530" i="2"/>
  <c r="AK531" i="2"/>
  <c r="AK532" i="2"/>
  <c r="AK533" i="2"/>
  <c r="AK534" i="2"/>
  <c r="AK535" i="2"/>
  <c r="AK536" i="2"/>
  <c r="AK537" i="2"/>
  <c r="AK538" i="2"/>
  <c r="AK539" i="2"/>
  <c r="AR539" i="2" s="1"/>
  <c r="AK540" i="2"/>
  <c r="AK541" i="2"/>
  <c r="AK542" i="2"/>
  <c r="AK543" i="2"/>
  <c r="AK544" i="2"/>
  <c r="AK545" i="2"/>
  <c r="AK546" i="2"/>
  <c r="AK547" i="2"/>
  <c r="AK548" i="2"/>
  <c r="AK549" i="2"/>
  <c r="AK550" i="2"/>
  <c r="AR550" i="2" s="1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R563" i="2" s="1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R587" i="2" s="1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R599" i="2" s="1"/>
  <c r="AK600" i="2"/>
  <c r="AK601" i="2"/>
  <c r="AR601" i="2" s="1"/>
  <c r="AK602" i="2"/>
  <c r="AK603" i="2"/>
  <c r="AK604" i="2"/>
  <c r="AK605" i="2"/>
  <c r="AK606" i="2"/>
  <c r="AK607" i="2"/>
  <c r="AK608" i="2"/>
  <c r="AK609" i="2"/>
  <c r="AK610" i="2"/>
  <c r="AR610" i="2" s="1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R622" i="2" s="1"/>
  <c r="AK623" i="2"/>
  <c r="AR623" i="2" s="1"/>
  <c r="AK624" i="2"/>
  <c r="AK625" i="2"/>
  <c r="AR625" i="2" s="1"/>
  <c r="AK626" i="2"/>
  <c r="AK627" i="2"/>
  <c r="AK628" i="2"/>
  <c r="AK629" i="2"/>
  <c r="AK630" i="2"/>
  <c r="AK631" i="2"/>
  <c r="AK632" i="2"/>
  <c r="AK633" i="2"/>
  <c r="AK634" i="2"/>
  <c r="AK635" i="2"/>
  <c r="AR635" i="2" s="1"/>
  <c r="AK636" i="2"/>
  <c r="AK637" i="2"/>
  <c r="AR637" i="2" s="1"/>
  <c r="AK638" i="2"/>
  <c r="AK639" i="2"/>
  <c r="AK640" i="2"/>
  <c r="AK641" i="2"/>
  <c r="AK642" i="2"/>
  <c r="AK643" i="2"/>
  <c r="AK644" i="2"/>
  <c r="AK645" i="2"/>
  <c r="AK646" i="2"/>
  <c r="AR646" i="2" s="1"/>
  <c r="AK647" i="2"/>
  <c r="AR647" i="2" s="1"/>
  <c r="AK648" i="2"/>
  <c r="AK649" i="2"/>
  <c r="AR649" i="2" s="1"/>
  <c r="AK650" i="2"/>
  <c r="AK651" i="2"/>
  <c r="AK652" i="2"/>
  <c r="AK653" i="2"/>
  <c r="AK654" i="2"/>
  <c r="AK655" i="2"/>
  <c r="AK656" i="2"/>
  <c r="AK657" i="2"/>
  <c r="AK658" i="2"/>
  <c r="AR658" i="2" s="1"/>
  <c r="AK659" i="2"/>
  <c r="AR659" i="2" s="1"/>
  <c r="AK660" i="2"/>
  <c r="AK661" i="2"/>
  <c r="AR661" i="2" s="1"/>
  <c r="AK662" i="2"/>
  <c r="AK663" i="2"/>
  <c r="AK664" i="2"/>
  <c r="AK665" i="2"/>
  <c r="AK666" i="2"/>
  <c r="AK667" i="2"/>
  <c r="AK668" i="2"/>
  <c r="AK669" i="2"/>
  <c r="AK670" i="2"/>
  <c r="AK671" i="2"/>
  <c r="AR671" i="2" s="1"/>
  <c r="AK672" i="2"/>
  <c r="AK673" i="2"/>
  <c r="AK674" i="2"/>
  <c r="AK675" i="2"/>
  <c r="AK676" i="2"/>
  <c r="AK677" i="2"/>
  <c r="AK678" i="2"/>
  <c r="AK679" i="2"/>
  <c r="AK680" i="2"/>
  <c r="AK681" i="2"/>
  <c r="AK682" i="2"/>
  <c r="AR682" i="2" s="1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R695" i="2" s="1"/>
  <c r="AK696" i="2"/>
  <c r="AK697" i="2"/>
  <c r="AR697" i="2" s="1"/>
  <c r="AK698" i="2"/>
  <c r="AK699" i="2"/>
  <c r="AK700" i="2"/>
  <c r="AK701" i="2"/>
  <c r="AK702" i="2"/>
  <c r="AK703" i="2"/>
  <c r="AK704" i="2"/>
  <c r="AK705" i="2"/>
  <c r="AK706" i="2"/>
  <c r="AR706" i="2" s="1"/>
  <c r="AK707" i="2"/>
  <c r="AR707" i="2" s="1"/>
  <c r="AK708" i="2"/>
  <c r="AK709" i="2"/>
  <c r="AR709" i="2" s="1"/>
  <c r="AK710" i="2"/>
  <c r="AK711" i="2"/>
  <c r="AK712" i="2"/>
  <c r="AK713" i="2"/>
  <c r="AK714" i="2"/>
  <c r="AK715" i="2"/>
  <c r="AK716" i="2"/>
  <c r="AK717" i="2"/>
  <c r="AK718" i="2"/>
  <c r="AR718" i="2" s="1"/>
  <c r="AK719" i="2"/>
  <c r="AK720" i="2"/>
  <c r="AK721" i="2"/>
  <c r="AR721" i="2" s="1"/>
  <c r="AK722" i="2"/>
  <c r="AK723" i="2"/>
  <c r="AK724" i="2"/>
  <c r="AK725" i="2"/>
  <c r="AK726" i="2"/>
  <c r="AK727" i="2"/>
  <c r="AK728" i="2"/>
  <c r="AK729" i="2"/>
  <c r="AK730" i="2"/>
  <c r="AK731" i="2"/>
  <c r="AR731" i="2" s="1"/>
  <c r="AK732" i="2"/>
  <c r="AR61" i="2"/>
  <c r="AR589" i="2"/>
  <c r="B10" i="3"/>
  <c r="E10" i="3" s="1"/>
  <c r="B5" i="3"/>
  <c r="E5" i="3" s="1"/>
  <c r="B23" i="3"/>
  <c r="B22" i="3"/>
  <c r="G22" i="3" s="1"/>
  <c r="B14" i="3"/>
  <c r="G14" i="3" s="1"/>
  <c r="B46" i="3"/>
  <c r="B77" i="3"/>
  <c r="B49" i="3"/>
  <c r="B56" i="3"/>
  <c r="B61" i="3"/>
  <c r="B28" i="3"/>
  <c r="B48" i="3"/>
  <c r="B79" i="3"/>
  <c r="F79" i="3" s="1"/>
  <c r="B15" i="3"/>
  <c r="F15" i="3" s="1"/>
  <c r="B25" i="3"/>
  <c r="P25" i="3" s="1"/>
  <c r="B44" i="3"/>
  <c r="I44" i="3" s="1"/>
  <c r="B98" i="3"/>
  <c r="G98" i="3" s="1"/>
  <c r="B34" i="3"/>
  <c r="B81" i="3"/>
  <c r="Q81" i="3" s="1"/>
  <c r="B13" i="3"/>
  <c r="B32" i="3"/>
  <c r="I32" i="3" s="1"/>
  <c r="B82" i="3"/>
  <c r="H82" i="3" s="1"/>
  <c r="B100" i="3"/>
  <c r="B9" i="3"/>
  <c r="B41" i="3"/>
  <c r="F41" i="3" s="1"/>
  <c r="B21" i="3"/>
  <c r="D21" i="3" s="1"/>
  <c r="B50" i="3"/>
  <c r="B103" i="3"/>
  <c r="G103" i="3" s="1"/>
  <c r="B27" i="3"/>
  <c r="G27" i="3" s="1"/>
  <c r="B92" i="3"/>
  <c r="G92" i="3" s="1"/>
  <c r="B90" i="3"/>
  <c r="B91" i="3"/>
  <c r="B3" i="3"/>
  <c r="B75" i="3"/>
  <c r="B94" i="3"/>
  <c r="G94" i="3" s="1"/>
  <c r="B36" i="3"/>
  <c r="B31" i="3"/>
  <c r="E31" i="3" s="1"/>
  <c r="B69" i="3"/>
  <c r="G69" i="3" s="1"/>
  <c r="B74" i="3"/>
  <c r="B4" i="3"/>
  <c r="I4" i="3" s="1"/>
  <c r="B55" i="3"/>
  <c r="H55" i="3" s="1"/>
  <c r="B7" i="3"/>
  <c r="B78" i="3"/>
  <c r="B83" i="3"/>
  <c r="B70" i="3"/>
  <c r="B53" i="3"/>
  <c r="B72" i="3"/>
  <c r="B33" i="3"/>
  <c r="B40" i="3"/>
  <c r="E40" i="3" s="1"/>
  <c r="B76" i="3"/>
  <c r="E76" i="3" s="1"/>
  <c r="B47" i="3"/>
  <c r="B26" i="3"/>
  <c r="I26" i="3" s="1"/>
  <c r="B16" i="3"/>
  <c r="H16" i="3" s="1"/>
  <c r="B111" i="3"/>
  <c r="G111" i="3" s="1"/>
  <c r="B87" i="3"/>
  <c r="B29" i="3"/>
  <c r="B64" i="3"/>
  <c r="G64" i="3" s="1"/>
  <c r="B88" i="3"/>
  <c r="G88" i="3" s="1"/>
  <c r="B2" i="3"/>
  <c r="G2" i="3" s="1"/>
  <c r="B57" i="3"/>
  <c r="B8" i="3"/>
  <c r="F8" i="3" s="1"/>
  <c r="B24" i="3"/>
  <c r="F24" i="3" s="1"/>
  <c r="B17" i="3"/>
  <c r="P17" i="3" s="1"/>
  <c r="B37" i="3"/>
  <c r="H37" i="3" s="1"/>
  <c r="B115" i="3"/>
  <c r="H115" i="3" s="1"/>
  <c r="B112" i="3"/>
  <c r="G112" i="3" s="1"/>
  <c r="B39" i="3"/>
  <c r="B19" i="3"/>
  <c r="B89" i="3"/>
  <c r="I89" i="3" s="1"/>
  <c r="B6" i="3"/>
  <c r="I6" i="3" s="1"/>
  <c r="B62" i="3"/>
  <c r="G62" i="3" s="1"/>
  <c r="B11" i="3"/>
  <c r="B113" i="3"/>
  <c r="F113" i="3" s="1"/>
  <c r="B54" i="3"/>
  <c r="F54" i="3" s="1"/>
  <c r="B63" i="3"/>
  <c r="B80" i="3"/>
  <c r="H80" i="3" s="1"/>
  <c r="B99" i="3"/>
  <c r="H99" i="3" s="1"/>
  <c r="B45" i="3"/>
  <c r="B51" i="3"/>
  <c r="B101" i="3"/>
  <c r="B52" i="3"/>
  <c r="Q52" i="3" s="1"/>
  <c r="B84" i="3"/>
  <c r="H84" i="3" s="1"/>
  <c r="B68" i="3"/>
  <c r="B38" i="3"/>
  <c r="B97" i="3"/>
  <c r="E97" i="3" s="1"/>
  <c r="B42" i="3"/>
  <c r="E42" i="3" s="1"/>
  <c r="B73" i="3"/>
  <c r="Q73" i="3" s="1"/>
  <c r="B12" i="3"/>
  <c r="I12" i="3" s="1"/>
  <c r="B114" i="3"/>
  <c r="G114" i="3" s="1"/>
  <c r="B67" i="3"/>
  <c r="G67" i="3" s="1"/>
  <c r="B58" i="3"/>
  <c r="B96" i="3"/>
  <c r="G96" i="3" s="1"/>
  <c r="B18" i="3"/>
  <c r="G18" i="3" s="1"/>
  <c r="B20" i="3"/>
  <c r="G20" i="3" s="1"/>
  <c r="B30" i="3"/>
  <c r="B104" i="3"/>
  <c r="B93" i="3"/>
  <c r="E93" i="3" s="1"/>
  <c r="B35" i="3"/>
  <c r="E35" i="3" s="1"/>
  <c r="B71" i="3"/>
  <c r="G71" i="3" s="1"/>
  <c r="B86" i="3"/>
  <c r="P86" i="3" s="1"/>
  <c r="B95" i="3"/>
  <c r="G95" i="3" s="1"/>
  <c r="B60" i="3"/>
  <c r="G60" i="3" s="1"/>
  <c r="B65" i="3"/>
  <c r="B59" i="3"/>
  <c r="G59" i="3" s="1"/>
  <c r="B105" i="3"/>
  <c r="H105" i="3" s="1"/>
  <c r="B118" i="3"/>
  <c r="H118" i="3" s="1"/>
  <c r="B107" i="3"/>
  <c r="G107" i="3" s="1"/>
  <c r="B43" i="3"/>
  <c r="B108" i="3"/>
  <c r="F108" i="3" s="1"/>
  <c r="B119" i="3"/>
  <c r="F119" i="3" s="1"/>
  <c r="B85" i="3"/>
  <c r="G85" i="3" s="1"/>
  <c r="B120" i="3"/>
  <c r="G120" i="3" s="1"/>
  <c r="B66" i="3"/>
  <c r="G66" i="3" s="1"/>
  <c r="B121" i="3"/>
  <c r="G121" i="3" s="1"/>
  <c r="B109" i="3"/>
  <c r="B102" i="3"/>
  <c r="B117" i="3"/>
  <c r="B106" i="3"/>
  <c r="B110" i="3"/>
  <c r="B116" i="3"/>
  <c r="AQ610" i="2"/>
  <c r="AQ616" i="2"/>
  <c r="AQ606" i="2"/>
  <c r="AQ93" i="2"/>
  <c r="AQ341" i="2"/>
  <c r="AQ509" i="2"/>
  <c r="AQ435" i="2"/>
  <c r="AQ540" i="2"/>
  <c r="AQ374" i="2"/>
  <c r="AQ500" i="2"/>
  <c r="AQ441" i="2"/>
  <c r="AQ454" i="2"/>
  <c r="AQ668" i="2"/>
  <c r="AQ228" i="2"/>
  <c r="AQ473" i="2"/>
  <c r="AQ125" i="2"/>
  <c r="AQ440" i="2"/>
  <c r="AQ41" i="2"/>
  <c r="AQ365" i="2"/>
  <c r="AQ693" i="2"/>
  <c r="AQ340" i="2"/>
  <c r="AQ501" i="2"/>
  <c r="AQ64" i="2"/>
  <c r="AQ376" i="2"/>
  <c r="AQ542" i="2"/>
  <c r="AQ520" i="2"/>
  <c r="AQ185" i="2"/>
  <c r="AQ511" i="2"/>
  <c r="AQ238" i="2"/>
  <c r="AQ644" i="2"/>
  <c r="AQ352" i="2"/>
  <c r="AQ351" i="2"/>
  <c r="AQ61" i="2"/>
  <c r="AQ604" i="2"/>
  <c r="AQ3" i="2"/>
  <c r="AQ611" i="2"/>
  <c r="AQ96" i="2"/>
  <c r="AQ302" i="2"/>
  <c r="AQ161" i="2"/>
  <c r="AQ452" i="2"/>
  <c r="AQ102" i="2"/>
  <c r="AQ518" i="2"/>
  <c r="AQ345" i="2"/>
  <c r="AQ183" i="2"/>
  <c r="AQ56" i="2"/>
  <c r="AQ566" i="2"/>
  <c r="AQ211" i="2"/>
  <c r="AQ97" i="2"/>
  <c r="AQ266" i="2"/>
  <c r="AQ119" i="2"/>
  <c r="AQ377" i="2"/>
  <c r="AQ361" i="2"/>
  <c r="AQ583" i="2"/>
  <c r="AQ121" i="2"/>
  <c r="AQ533" i="2"/>
  <c r="AQ330" i="2"/>
  <c r="AQ122" i="2"/>
  <c r="AQ273" i="2"/>
  <c r="AQ508" i="2"/>
  <c r="AQ624" i="2"/>
  <c r="AQ469" i="2"/>
  <c r="AQ202" i="2"/>
  <c r="AQ171" i="2"/>
  <c r="AQ114" i="2"/>
  <c r="AQ394" i="2"/>
  <c r="AQ127" i="2"/>
  <c r="AQ358" i="2"/>
  <c r="AQ491" i="2"/>
  <c r="AQ71" i="2"/>
  <c r="AQ334" i="2"/>
  <c r="AQ88" i="2"/>
  <c r="AQ212" i="2"/>
  <c r="AQ424" i="2"/>
  <c r="AQ339" i="2"/>
  <c r="AQ219" i="2"/>
  <c r="AQ468" i="2"/>
  <c r="AQ353" i="2"/>
  <c r="AQ640" i="2"/>
  <c r="AQ456" i="2"/>
  <c r="AQ196" i="2"/>
  <c r="AQ485" i="2"/>
  <c r="AQ165" i="2"/>
  <c r="AQ297" i="2"/>
  <c r="AQ101" i="2"/>
  <c r="AQ257" i="2"/>
  <c r="AQ460" i="2"/>
  <c r="AQ653" i="2"/>
  <c r="AQ585" i="2"/>
  <c r="AQ613" i="2"/>
  <c r="AQ155" i="2"/>
  <c r="AQ325" i="2"/>
  <c r="AQ7" i="2"/>
  <c r="AQ455" i="2"/>
  <c r="AQ8" i="2"/>
  <c r="AQ366" i="2"/>
  <c r="AQ81" i="2"/>
  <c r="AQ79" i="2"/>
  <c r="AQ232" i="2"/>
  <c r="AQ241" i="2"/>
  <c r="AQ289" i="2"/>
  <c r="AQ419" i="2"/>
  <c r="AQ489" i="2"/>
  <c r="AQ249" i="2"/>
  <c r="AQ356" i="2"/>
  <c r="AQ140" i="2"/>
  <c r="AQ144" i="2"/>
  <c r="AQ172" i="2"/>
  <c r="AQ288" i="2"/>
  <c r="AQ151" i="2"/>
  <c r="AQ143" i="2"/>
  <c r="AQ244" i="2"/>
  <c r="AQ277" i="2"/>
  <c r="AQ69" i="2"/>
  <c r="AQ484" i="2"/>
  <c r="AQ705" i="2"/>
  <c r="AQ388" i="2"/>
  <c r="AQ486" i="2"/>
  <c r="AQ132" i="2"/>
  <c r="AQ80" i="2"/>
  <c r="AQ476" i="2"/>
  <c r="AQ235" i="2"/>
  <c r="AQ208" i="2"/>
  <c r="AQ647" i="2"/>
  <c r="AQ28" i="2"/>
  <c r="AQ46" i="2"/>
  <c r="AQ138" i="2"/>
  <c r="AQ348" i="2"/>
  <c r="AQ42" i="2"/>
  <c r="AQ379" i="2"/>
  <c r="AQ677" i="2"/>
  <c r="AQ201" i="2"/>
  <c r="AQ712" i="2"/>
  <c r="AQ597" i="2"/>
  <c r="AQ347" i="2"/>
  <c r="AQ688" i="2"/>
  <c r="AQ17" i="2"/>
  <c r="AQ239" i="2"/>
  <c r="AQ375" i="2"/>
  <c r="AQ680" i="2"/>
  <c r="AQ250" i="2"/>
  <c r="AQ523" i="2"/>
  <c r="AQ280" i="2"/>
  <c r="AQ428" i="2"/>
  <c r="AQ237" i="2"/>
  <c r="AQ309" i="2"/>
  <c r="AQ284" i="2"/>
  <c r="AQ301" i="2"/>
  <c r="AQ364" i="2"/>
  <c r="AQ90" i="2"/>
  <c r="AQ252" i="2"/>
  <c r="AQ86" i="2"/>
  <c r="AQ147" i="2"/>
  <c r="AQ569" i="2"/>
  <c r="AQ95" i="2"/>
  <c r="AQ149" i="2"/>
  <c r="AQ387" i="2"/>
  <c r="AQ316" i="2"/>
  <c r="AQ576" i="2"/>
  <c r="AQ337" i="2"/>
  <c r="AQ490" i="2"/>
  <c r="AQ254" i="2"/>
  <c r="AQ507" i="2"/>
  <c r="AQ197" i="2"/>
  <c r="AQ496" i="2"/>
  <c r="AQ528" i="2"/>
  <c r="AQ530" i="2"/>
  <c r="AQ18" i="2"/>
  <c r="AQ407" i="2"/>
  <c r="AQ543" i="2"/>
  <c r="AQ657" i="2"/>
  <c r="AQ594" i="2"/>
  <c r="AQ651" i="2"/>
  <c r="AQ567" i="2"/>
  <c r="AQ660" i="2"/>
  <c r="AQ711" i="2"/>
  <c r="AQ225" i="2"/>
  <c r="AQ475" i="2"/>
  <c r="AQ384" i="2"/>
  <c r="AQ614" i="2"/>
  <c r="AQ38" i="2"/>
  <c r="AQ188" i="2"/>
  <c r="AQ626" i="2"/>
  <c r="AQ104" i="2"/>
  <c r="AQ49" i="2"/>
  <c r="AQ315" i="2"/>
  <c r="AQ286" i="2"/>
  <c r="AQ192" i="2"/>
  <c r="AQ578" i="2"/>
  <c r="AQ342" i="2"/>
  <c r="AQ637" i="2"/>
  <c r="AQ434" i="2"/>
  <c r="AQ603" i="2"/>
  <c r="AQ207" i="2"/>
  <c r="AQ560" i="2"/>
  <c r="AQ645" i="2"/>
  <c r="AQ11" i="2"/>
  <c r="AQ281" i="2"/>
  <c r="AQ459" i="2"/>
  <c r="AQ157" i="2"/>
  <c r="AQ36" i="2"/>
  <c r="AQ659" i="2"/>
  <c r="AQ406" i="2"/>
  <c r="AQ5" i="2"/>
  <c r="AQ34" i="2"/>
  <c r="AQ539" i="2"/>
  <c r="AQ263" i="2"/>
  <c r="AQ534" i="2"/>
  <c r="AQ601" i="2"/>
  <c r="AQ415" i="2"/>
  <c r="AQ76" i="2"/>
  <c r="AQ550" i="2"/>
  <c r="AQ234" i="2"/>
  <c r="AQ134" i="2"/>
  <c r="AQ110" i="2"/>
  <c r="AQ111" i="2"/>
  <c r="AQ466" i="2"/>
  <c r="AQ555" i="2"/>
  <c r="AQ130" i="2"/>
  <c r="AQ438" i="2"/>
  <c r="AQ420" i="2"/>
  <c r="AQ73" i="2"/>
  <c r="AQ589" i="2"/>
  <c r="AQ457" i="2"/>
  <c r="AQ538" i="2"/>
  <c r="AQ117" i="2"/>
  <c r="AQ152" i="2"/>
  <c r="AQ291" i="2"/>
  <c r="AQ206" i="2"/>
  <c r="AQ83" i="2"/>
  <c r="AQ240" i="2"/>
  <c r="AQ433" i="2"/>
  <c r="AQ445" i="2"/>
  <c r="AQ15" i="2"/>
  <c r="AQ675" i="2"/>
  <c r="AQ458" i="2"/>
  <c r="AQ148" i="2"/>
  <c r="AQ723" i="2"/>
  <c r="AQ502" i="2"/>
  <c r="AQ320" i="2"/>
  <c r="AQ432" i="2"/>
  <c r="AQ200" i="2"/>
  <c r="AQ52" i="2"/>
  <c r="AQ598" i="2"/>
  <c r="AQ178" i="2"/>
  <c r="AQ360" i="2"/>
  <c r="AQ396" i="2"/>
  <c r="AQ328" i="2"/>
  <c r="AQ425" i="2"/>
  <c r="AQ292" i="2"/>
  <c r="AQ692" i="2"/>
  <c r="AQ10" i="2"/>
  <c r="AQ548" i="2"/>
  <c r="AQ54" i="2"/>
  <c r="AQ713" i="2"/>
  <c r="AQ355" i="2"/>
  <c r="AQ65" i="2"/>
  <c r="AQ14" i="2"/>
  <c r="AQ513" i="2"/>
  <c r="AQ581" i="2"/>
  <c r="AQ84" i="2"/>
  <c r="AQ48" i="2"/>
  <c r="AQ85" i="2"/>
  <c r="AQ166" i="2"/>
  <c r="AQ709" i="2"/>
  <c r="AQ470" i="2"/>
  <c r="AQ40" i="2"/>
  <c r="AQ497" i="2"/>
  <c r="AQ343" i="2"/>
  <c r="AQ439" i="2"/>
  <c r="AQ431" i="2"/>
  <c r="AQ580" i="2"/>
  <c r="AQ336" i="2"/>
  <c r="AQ390" i="2"/>
  <c r="AQ588" i="2"/>
  <c r="AQ397" i="2"/>
  <c r="AQ253" i="2"/>
  <c r="AQ205" i="2"/>
  <c r="AQ426" i="2"/>
  <c r="AQ393" i="2"/>
  <c r="AQ672" i="2"/>
  <c r="AQ450" i="2"/>
  <c r="AQ408" i="2"/>
  <c r="AQ451" i="2"/>
  <c r="AQ89" i="2"/>
  <c r="AQ58" i="2"/>
  <c r="AQ270" i="2"/>
  <c r="AQ113" i="2"/>
  <c r="AQ487" i="2"/>
  <c r="AQ276" i="2"/>
  <c r="AQ247" i="2"/>
  <c r="AQ615" i="2"/>
  <c r="AQ112" i="2"/>
  <c r="AQ667" i="2"/>
  <c r="AQ4" i="2"/>
  <c r="AQ592" i="2"/>
  <c r="AQ537" i="2"/>
  <c r="AQ210" i="2"/>
  <c r="AQ293" i="2"/>
  <c r="AQ189" i="2"/>
  <c r="AQ368" i="2"/>
  <c r="AQ37" i="2"/>
  <c r="AQ422" i="2"/>
  <c r="AQ488" i="2"/>
  <c r="AQ546" i="2"/>
  <c r="AQ380" i="2"/>
  <c r="AQ596" i="2"/>
  <c r="AQ191" i="2"/>
  <c r="AQ99" i="2"/>
  <c r="AQ544" i="2"/>
  <c r="AQ590" i="2"/>
  <c r="AQ294" i="2"/>
  <c r="AQ100" i="2"/>
  <c r="AQ304" i="2"/>
  <c r="AQ217" i="2"/>
  <c r="AQ224" i="2"/>
  <c r="AQ168" i="2"/>
  <c r="AQ105" i="2"/>
  <c r="AQ233" i="2"/>
  <c r="AQ299" i="2"/>
  <c r="AQ126" i="2"/>
  <c r="AQ19" i="2"/>
  <c r="AQ354" i="2"/>
  <c r="AQ278" i="2"/>
  <c r="AQ331" i="2"/>
  <c r="AQ525" i="2"/>
  <c r="AQ310" i="2"/>
  <c r="AQ701" i="2"/>
  <c r="AQ370" i="2"/>
  <c r="AQ198" i="2"/>
  <c r="AQ584" i="2"/>
  <c r="AQ190" i="2"/>
  <c r="AQ447" i="2"/>
  <c r="AQ423" i="2"/>
  <c r="AQ706" i="2"/>
  <c r="AQ444" i="2"/>
  <c r="AQ160" i="2"/>
  <c r="AQ109" i="2"/>
  <c r="AQ264" i="2"/>
  <c r="AQ68" i="2"/>
  <c r="AQ24" i="2"/>
  <c r="AQ145" i="2"/>
  <c r="AQ305" i="2"/>
  <c r="AQ26" i="2"/>
  <c r="AQ591" i="2"/>
  <c r="AQ314" i="2"/>
  <c r="AQ92" i="2"/>
  <c r="AQ323" i="2"/>
  <c r="AQ514" i="2"/>
  <c r="AQ203" i="2"/>
  <c r="AQ477" i="2"/>
  <c r="AQ638" i="2"/>
  <c r="AQ398" i="2"/>
  <c r="AQ153" i="2"/>
  <c r="AQ9" i="2"/>
  <c r="AQ716" i="2"/>
  <c r="AQ78" i="2"/>
  <c r="AQ311" i="2"/>
  <c r="AQ120" i="2"/>
  <c r="AQ350" i="2"/>
  <c r="AQ308" i="2"/>
  <c r="AQ553" i="2"/>
  <c r="AQ222" i="2"/>
  <c r="AQ654" i="2"/>
  <c r="AQ563" i="2"/>
  <c r="AQ176" i="2"/>
  <c r="AQ57" i="2"/>
  <c r="AQ43" i="2"/>
  <c r="AQ6" i="2"/>
  <c r="AQ586" i="2"/>
  <c r="AQ691" i="2"/>
  <c r="AQ227" i="2"/>
  <c r="AQ531" i="2"/>
  <c r="AQ2" i="2"/>
  <c r="AQ285" i="2"/>
  <c r="AQ267" i="2"/>
  <c r="AQ378" i="2"/>
  <c r="AQ521" i="2"/>
  <c r="AQ12" i="2"/>
  <c r="AQ699" i="2"/>
  <c r="AQ608" i="2"/>
  <c r="AQ70" i="2"/>
  <c r="AQ242" i="2"/>
  <c r="AQ609" i="2"/>
  <c r="AQ535" i="2"/>
  <c r="AQ453" i="2"/>
  <c r="AQ607" i="2"/>
  <c r="AQ154" i="2"/>
  <c r="AQ129" i="2"/>
  <c r="AQ13" i="2"/>
  <c r="AQ648" i="2"/>
  <c r="AQ471" i="2"/>
  <c r="AQ162" i="2"/>
  <c r="AQ625" i="2"/>
  <c r="AQ322" i="2"/>
  <c r="AQ373" i="2"/>
  <c r="AQ519" i="2"/>
  <c r="AQ74" i="2"/>
  <c r="AQ344" i="2"/>
  <c r="AQ271" i="2"/>
  <c r="AQ656" i="2"/>
  <c r="AQ33" i="2"/>
  <c r="AQ298" i="2"/>
  <c r="AQ256" i="2"/>
  <c r="AQ29" i="2"/>
  <c r="AQ510" i="2"/>
  <c r="AQ180" i="2"/>
  <c r="AQ303" i="2"/>
  <c r="AQ67" i="2"/>
  <c r="AQ159" i="2"/>
  <c r="AQ194" i="2"/>
  <c r="AQ329" i="2"/>
  <c r="AQ505" i="2"/>
  <c r="AQ245" i="2"/>
  <c r="AQ620" i="2"/>
  <c r="AQ139" i="2"/>
  <c r="AQ549" i="2"/>
  <c r="AQ562" i="2"/>
  <c r="AQ170" i="2"/>
  <c r="AQ357" i="2"/>
  <c r="AQ87" i="2"/>
  <c r="AQ137" i="2"/>
  <c r="AQ295" i="2"/>
  <c r="AQ63" i="2"/>
  <c r="AQ22" i="2"/>
  <c r="AQ21" i="2"/>
  <c r="AQ275" i="2"/>
  <c r="AQ199" i="2"/>
  <c r="AQ565" i="2"/>
  <c r="AQ327" i="2"/>
  <c r="AQ570" i="2"/>
  <c r="AQ283" i="2"/>
  <c r="AQ116" i="2"/>
  <c r="AQ51" i="2"/>
  <c r="AQ443" i="2"/>
  <c r="AQ498" i="2"/>
  <c r="AQ94" i="2"/>
  <c r="AQ218" i="2"/>
  <c r="AQ306" i="2"/>
  <c r="AQ296" i="2"/>
  <c r="AQ731" i="2"/>
  <c r="AQ60" i="2"/>
  <c r="AQ506" i="2"/>
  <c r="AQ236" i="2"/>
  <c r="AQ669" i="2"/>
  <c r="AQ317" i="2"/>
  <c r="AQ686" i="2"/>
  <c r="AQ45" i="2"/>
  <c r="AQ572" i="2"/>
  <c r="AQ605" i="2"/>
  <c r="AQ193" i="2"/>
  <c r="AQ632" i="2"/>
  <c r="AQ551" i="2"/>
  <c r="AQ108" i="2"/>
  <c r="AQ685" i="2"/>
  <c r="AQ261" i="2"/>
  <c r="AQ655" i="2"/>
  <c r="AQ717" i="2"/>
  <c r="AQ75" i="2"/>
  <c r="AQ467" i="2"/>
  <c r="AQ381" i="2"/>
  <c r="AQ369" i="2"/>
  <c r="AQ573" i="2"/>
  <c r="AQ547" i="2"/>
  <c r="AQ512" i="2"/>
  <c r="AQ338" i="2"/>
  <c r="AQ639" i="2"/>
  <c r="AQ319" i="2"/>
  <c r="AQ59" i="2"/>
  <c r="AQ652" i="2"/>
  <c r="AQ53" i="2"/>
  <c r="AQ402" i="2"/>
  <c r="AQ272" i="2"/>
  <c r="AQ156" i="2"/>
  <c r="AQ696" i="2"/>
  <c r="AQ448" i="2"/>
  <c r="AQ474" i="2"/>
  <c r="AQ214" i="2"/>
  <c r="AQ641" i="2"/>
  <c r="AQ169" i="2"/>
  <c r="AQ20" i="2"/>
  <c r="AQ229" i="2"/>
  <c r="AQ413" i="2"/>
  <c r="AQ307" i="2"/>
  <c r="AQ437" i="2"/>
  <c r="AQ461" i="2"/>
  <c r="AQ382" i="2"/>
  <c r="AQ124" i="2"/>
  <c r="AQ25" i="2"/>
  <c r="AQ558" i="2"/>
  <c r="AQ449" i="2"/>
  <c r="AQ279" i="2"/>
  <c r="AQ436" i="2"/>
  <c r="AQ158" i="2"/>
  <c r="AQ255" i="2"/>
  <c r="AQ575" i="2"/>
  <c r="AQ135" i="2"/>
  <c r="AQ568" i="2"/>
  <c r="AQ335" i="2"/>
  <c r="AQ82" i="2"/>
  <c r="AQ177" i="2"/>
  <c r="AQ678" i="2"/>
  <c r="AQ728" i="2"/>
  <c r="AQ718" i="2"/>
  <c r="AQ554" i="2"/>
  <c r="AQ47" i="2"/>
  <c r="AQ133" i="2"/>
  <c r="AQ710" i="2"/>
  <c r="AQ258" i="2"/>
  <c r="AQ35" i="2"/>
  <c r="AQ409" i="2"/>
  <c r="AQ478" i="2"/>
  <c r="AQ16" i="2"/>
  <c r="AQ246" i="2"/>
  <c r="AQ27" i="2"/>
  <c r="AQ482" i="2"/>
  <c r="AQ23" i="2"/>
  <c r="AQ66" i="2"/>
  <c r="AQ630" i="2"/>
  <c r="AQ526" i="2"/>
  <c r="AQ462" i="2"/>
  <c r="AQ146" i="2"/>
  <c r="AQ622" i="2"/>
  <c r="AQ251" i="2"/>
  <c r="AQ418" i="2"/>
  <c r="AQ690" i="2"/>
  <c r="AQ472" i="2"/>
  <c r="AQ517" i="2"/>
  <c r="AQ389" i="2"/>
  <c r="AQ50" i="2"/>
  <c r="AQ333" i="2"/>
  <c r="AQ561" i="2"/>
  <c r="AQ483" i="2"/>
  <c r="AQ167" i="2"/>
  <c r="AQ602" i="2"/>
  <c r="AQ186" i="2"/>
  <c r="AQ557" i="2"/>
  <c r="AQ529" i="2"/>
  <c r="AQ524" i="2"/>
  <c r="AQ385" i="2"/>
  <c r="AQ720" i="2"/>
  <c r="AQ465" i="2"/>
  <c r="AQ593" i="2"/>
  <c r="AQ32" i="2"/>
  <c r="AQ527" i="2"/>
  <c r="AQ115" i="2"/>
  <c r="AQ662" i="2"/>
  <c r="AQ516" i="2"/>
  <c r="AQ164" i="2"/>
  <c r="AQ412" i="2"/>
  <c r="AQ504" i="2"/>
  <c r="AQ290" i="2"/>
  <c r="AQ72" i="2"/>
  <c r="AQ635" i="2"/>
  <c r="AQ729" i="2"/>
  <c r="AQ726" i="2"/>
  <c r="AQ268" i="2"/>
  <c r="AQ634" i="2"/>
  <c r="AQ209" i="2"/>
  <c r="AQ633" i="2"/>
  <c r="AQ226" i="2"/>
  <c r="AQ269" i="2"/>
  <c r="AQ136" i="2"/>
  <c r="AQ636" i="2"/>
  <c r="AQ663" i="2"/>
  <c r="AQ623" i="2"/>
  <c r="AQ495" i="2"/>
  <c r="AQ404" i="2"/>
  <c r="AQ359" i="2"/>
  <c r="AQ414" i="2"/>
  <c r="AQ649" i="2"/>
  <c r="AQ118" i="2"/>
  <c r="AQ150" i="2"/>
  <c r="AQ363" i="2"/>
  <c r="AQ313" i="2"/>
  <c r="AQ44" i="2"/>
  <c r="AQ77" i="2"/>
  <c r="AQ464" i="2"/>
  <c r="AQ123" i="2"/>
  <c r="AQ30" i="2"/>
  <c r="AQ683" i="2"/>
  <c r="AQ481" i="2"/>
  <c r="AQ612" i="2"/>
  <c r="AQ259" i="2"/>
  <c r="AQ619" i="2"/>
  <c r="AQ55" i="2"/>
  <c r="AQ221" i="2"/>
  <c r="AQ587" i="2"/>
  <c r="AQ386" i="2"/>
  <c r="AQ107" i="2"/>
  <c r="AQ287" i="2"/>
  <c r="AQ184" i="2"/>
  <c r="AQ480" i="2"/>
  <c r="AQ182" i="2"/>
  <c r="AQ39" i="2"/>
  <c r="AQ628" i="2"/>
  <c r="AQ98" i="2"/>
  <c r="AQ324" i="2"/>
  <c r="AQ673" i="2"/>
  <c r="AQ243" i="2"/>
  <c r="AQ175" i="2"/>
  <c r="AQ725" i="2"/>
  <c r="AQ702" i="2"/>
  <c r="AQ522" i="2"/>
  <c r="AQ103" i="2"/>
  <c r="AQ274" i="2"/>
  <c r="AQ446" i="2"/>
  <c r="AQ181" i="2"/>
  <c r="AQ463" i="2"/>
  <c r="AQ128" i="2"/>
  <c r="AQ571" i="2"/>
  <c r="AQ574" i="2"/>
  <c r="AQ661" i="2"/>
  <c r="AQ658" i="2"/>
  <c r="AQ600" i="2"/>
  <c r="AQ141" i="2"/>
  <c r="AQ405" i="2"/>
  <c r="AQ216" i="2"/>
  <c r="AQ400" i="2"/>
  <c r="AQ195" i="2"/>
  <c r="AQ367" i="2"/>
  <c r="AQ724" i="2"/>
  <c r="AQ719" i="2"/>
  <c r="AQ383" i="2"/>
  <c r="AQ697" i="2"/>
  <c r="AQ401" i="2"/>
  <c r="AQ536" i="2"/>
  <c r="AQ629" i="2"/>
  <c r="AQ416" i="2"/>
  <c r="AQ421" i="2"/>
  <c r="AQ179" i="2"/>
  <c r="AQ62" i="2"/>
  <c r="AQ679" i="2"/>
  <c r="AQ231" i="2"/>
  <c r="AQ265" i="2"/>
  <c r="AQ300" i="2"/>
  <c r="AQ326" i="2"/>
  <c r="AQ163" i="2"/>
  <c r="AQ372" i="2"/>
  <c r="AQ704" i="2"/>
  <c r="AQ399" i="2"/>
  <c r="AQ282" i="2"/>
  <c r="AQ31" i="2"/>
  <c r="AQ187" i="2"/>
  <c r="AQ173" i="2"/>
  <c r="AQ671" i="2"/>
  <c r="AQ684" i="2"/>
  <c r="AQ204" i="2"/>
  <c r="AQ131" i="2"/>
  <c r="AQ722" i="2"/>
  <c r="AQ643" i="2"/>
  <c r="AQ621" i="2"/>
  <c r="AQ142" i="2"/>
  <c r="AQ577" i="2"/>
  <c r="AQ618" i="2"/>
  <c r="AQ732" i="2"/>
  <c r="AQ670" i="2"/>
  <c r="AQ442" i="2"/>
  <c r="AQ362" i="2"/>
  <c r="AQ430" i="2"/>
  <c r="AQ321" i="2"/>
  <c r="AQ650" i="2"/>
  <c r="AQ429" i="2"/>
  <c r="AQ599" i="2"/>
  <c r="AQ646" i="2"/>
  <c r="AQ479" i="2"/>
  <c r="AQ582" i="2"/>
  <c r="AQ312" i="2"/>
  <c r="AQ499" i="2"/>
  <c r="AQ106" i="2"/>
  <c r="AQ403" i="2"/>
  <c r="AQ318" i="2"/>
  <c r="AQ260" i="2"/>
  <c r="AQ676" i="2"/>
  <c r="AQ248" i="2"/>
  <c r="AQ492" i="2"/>
  <c r="AQ223" i="2"/>
  <c r="AQ91" i="2"/>
  <c r="AQ174" i="2"/>
  <c r="AQ503" i="2"/>
  <c r="AQ579" i="2"/>
  <c r="AQ545" i="2"/>
  <c r="AQ417" i="2"/>
  <c r="AQ262" i="2"/>
  <c r="AQ346" i="2"/>
  <c r="AQ700" i="2"/>
  <c r="AQ721" i="2"/>
  <c r="AQ215" i="2"/>
  <c r="AQ564" i="2"/>
  <c r="AQ666" i="2"/>
  <c r="AQ392" i="2"/>
  <c r="AQ552" i="2"/>
  <c r="AQ220" i="2"/>
  <c r="AQ627" i="2"/>
  <c r="AQ213" i="2"/>
  <c r="AQ230" i="2"/>
  <c r="AQ332" i="2"/>
  <c r="AQ395" i="2"/>
  <c r="AQ695" i="2"/>
  <c r="AQ493" i="2"/>
  <c r="AQ556" i="2"/>
  <c r="AQ687" i="2"/>
  <c r="AQ410" i="2"/>
  <c r="AQ541" i="2"/>
  <c r="AQ371" i="2"/>
  <c r="AQ559" i="2"/>
  <c r="AQ631" i="2"/>
  <c r="AQ494" i="2"/>
  <c r="AQ681" i="2"/>
  <c r="AQ411" i="2"/>
  <c r="AQ427" i="2"/>
  <c r="AQ595" i="2"/>
  <c r="AQ391" i="2"/>
  <c r="AQ708" i="2"/>
  <c r="AQ349" i="2"/>
  <c r="AQ664" i="2"/>
  <c r="AQ682" i="2"/>
  <c r="AQ532" i="2"/>
  <c r="AQ665" i="2"/>
  <c r="AQ515" i="2"/>
  <c r="AQ689" i="2"/>
  <c r="AQ617" i="2"/>
  <c r="AQ694" i="2"/>
  <c r="AQ727" i="2"/>
  <c r="AQ703" i="2"/>
  <c r="AQ642" i="2"/>
  <c r="AQ715" i="2"/>
  <c r="AQ698" i="2"/>
  <c r="AQ714" i="2"/>
  <c r="AQ707" i="2"/>
  <c r="AQ730" i="2"/>
  <c r="AQ674" i="2"/>
  <c r="AR435" i="2"/>
  <c r="AR500" i="2"/>
  <c r="AR365" i="2"/>
  <c r="AR340" i="2"/>
  <c r="AR501" i="2"/>
  <c r="AR352" i="2"/>
  <c r="AR161" i="2"/>
  <c r="AR183" i="2"/>
  <c r="AR56" i="2"/>
  <c r="AR566" i="2"/>
  <c r="AR211" i="2"/>
  <c r="AR122" i="2"/>
  <c r="AR127" i="2"/>
  <c r="AR468" i="2"/>
  <c r="AR640" i="2"/>
  <c r="AR456" i="2"/>
  <c r="AR653" i="2"/>
  <c r="AR455" i="2"/>
  <c r="AR366" i="2"/>
  <c r="AR151" i="2"/>
  <c r="AR484" i="2"/>
  <c r="AR705" i="2"/>
  <c r="AR486" i="2"/>
  <c r="AR28" i="2"/>
  <c r="AR712" i="2"/>
  <c r="AR597" i="2"/>
  <c r="AR688" i="2"/>
  <c r="AR375" i="2"/>
  <c r="AR523" i="2"/>
  <c r="AR280" i="2"/>
  <c r="AR364" i="2"/>
  <c r="AR147" i="2"/>
  <c r="AR496" i="2"/>
  <c r="AR530" i="2"/>
  <c r="AR594" i="2"/>
  <c r="AR651" i="2"/>
  <c r="AR660" i="2"/>
  <c r="AR711" i="2"/>
  <c r="AR475" i="2"/>
  <c r="AR384" i="2"/>
  <c r="AR614" i="2"/>
  <c r="AR104" i="2"/>
  <c r="AR645" i="2"/>
  <c r="AR281" i="2"/>
  <c r="AR415" i="2"/>
  <c r="AR76" i="2"/>
  <c r="AR111" i="2"/>
  <c r="AR291" i="2"/>
  <c r="AR206" i="2"/>
  <c r="AR723" i="2"/>
  <c r="AR432" i="2"/>
  <c r="AR360" i="2"/>
  <c r="AR692" i="2"/>
  <c r="AR548" i="2"/>
  <c r="AR355" i="2"/>
  <c r="AR581" i="2"/>
  <c r="AR343" i="2"/>
  <c r="AR580" i="2"/>
  <c r="AR588" i="2"/>
  <c r="AR672" i="2"/>
  <c r="AR450" i="2"/>
  <c r="AR451" i="2"/>
  <c r="AR113" i="2"/>
  <c r="AR487" i="2"/>
  <c r="AR368" i="2"/>
  <c r="AR544" i="2"/>
  <c r="AR224" i="2"/>
  <c r="AR105" i="2"/>
  <c r="AR354" i="2"/>
  <c r="AR331" i="2"/>
  <c r="AR701" i="2"/>
  <c r="AR444" i="2"/>
  <c r="AR26" i="2"/>
  <c r="AR591" i="2"/>
  <c r="AR638" i="2"/>
  <c r="AR398" i="2"/>
  <c r="AR153" i="2"/>
  <c r="AR716" i="2"/>
  <c r="AR308" i="2"/>
  <c r="AR654" i="2"/>
  <c r="AR57" i="2"/>
  <c r="AR43" i="2"/>
  <c r="AR531" i="2"/>
  <c r="AR285" i="2"/>
  <c r="AR699" i="2"/>
  <c r="AR608" i="2"/>
  <c r="AR609" i="2"/>
  <c r="AR535" i="2"/>
  <c r="AR154" i="2"/>
  <c r="AR519" i="2"/>
  <c r="AR271" i="2"/>
  <c r="AR656" i="2"/>
  <c r="AR510" i="2"/>
  <c r="AR303" i="2"/>
  <c r="AR159" i="2"/>
  <c r="AR620" i="2"/>
  <c r="AR137" i="2"/>
  <c r="AR63" i="2"/>
  <c r="AR327" i="2"/>
  <c r="AR570" i="2"/>
  <c r="AR498" i="2"/>
  <c r="AR296" i="2"/>
  <c r="AR506" i="2"/>
  <c r="AR686" i="2"/>
  <c r="AR572" i="2"/>
  <c r="AR605" i="2"/>
  <c r="AR261" i="2"/>
  <c r="AR655" i="2"/>
  <c r="AR717" i="2"/>
  <c r="AR381" i="2"/>
  <c r="AR573" i="2"/>
  <c r="AR512" i="2"/>
  <c r="AR402" i="2"/>
  <c r="AR696" i="2"/>
  <c r="AR641" i="2"/>
  <c r="AR413" i="2"/>
  <c r="AR558" i="2"/>
  <c r="AR449" i="2"/>
  <c r="AR255" i="2"/>
  <c r="AR135" i="2"/>
  <c r="AR568" i="2"/>
  <c r="AR678" i="2"/>
  <c r="AR728" i="2"/>
  <c r="AR554" i="2"/>
  <c r="AR710" i="2"/>
  <c r="AR258" i="2"/>
  <c r="AR246" i="2"/>
  <c r="AR690" i="2"/>
  <c r="AR472" i="2"/>
  <c r="AR483" i="2"/>
  <c r="AR602" i="2"/>
  <c r="AR186" i="2"/>
  <c r="AR557" i="2"/>
  <c r="AR524" i="2"/>
  <c r="AR720" i="2"/>
  <c r="AR593" i="2"/>
  <c r="AR662" i="2"/>
  <c r="AR516" i="2"/>
  <c r="AR504" i="2"/>
  <c r="AR290" i="2"/>
  <c r="AR729" i="2"/>
  <c r="AR726" i="2"/>
  <c r="AR633" i="2"/>
  <c r="AR636" i="2"/>
  <c r="AR663" i="2"/>
  <c r="AR495" i="2"/>
  <c r="AR363" i="2"/>
  <c r="AR184" i="2"/>
  <c r="AR480" i="2"/>
  <c r="AR175" i="2"/>
  <c r="AR725" i="2"/>
  <c r="AR702" i="2"/>
  <c r="AR522" i="2"/>
  <c r="AR571" i="2"/>
  <c r="AR600" i="2"/>
  <c r="AR405" i="2"/>
  <c r="AR195" i="2"/>
  <c r="AR724" i="2"/>
  <c r="AR719" i="2"/>
  <c r="AR679" i="2"/>
  <c r="AR231" i="2"/>
  <c r="AR704" i="2"/>
  <c r="AR399" i="2"/>
  <c r="AR31" i="2"/>
  <c r="AR684" i="2"/>
  <c r="AR722" i="2"/>
  <c r="AR621" i="2"/>
  <c r="AR732" i="2"/>
  <c r="AR670" i="2"/>
  <c r="AR650" i="2"/>
  <c r="AR429" i="2"/>
  <c r="AR312" i="2"/>
  <c r="AR499" i="2"/>
  <c r="AR676" i="2"/>
  <c r="AR545" i="2"/>
  <c r="AR700" i="2"/>
  <c r="AR215" i="2"/>
  <c r="AR564" i="2"/>
  <c r="AR666" i="2"/>
  <c r="AR627" i="2"/>
  <c r="AR556" i="2"/>
  <c r="AR687" i="2"/>
  <c r="AR410" i="2"/>
  <c r="AR559" i="2"/>
  <c r="AR631" i="2"/>
  <c r="AR494" i="2"/>
  <c r="AR681" i="2"/>
  <c r="AR708" i="2"/>
  <c r="AR664" i="2"/>
  <c r="AR532" i="2"/>
  <c r="AR727" i="2"/>
  <c r="AR703" i="2"/>
  <c r="AR715" i="2"/>
  <c r="AR698" i="2"/>
  <c r="AR714" i="2"/>
  <c r="AR730" i="2"/>
  <c r="AR674" i="2"/>
  <c r="AH610" i="2"/>
  <c r="AH616" i="2"/>
  <c r="AH606" i="2"/>
  <c r="AH93" i="2"/>
  <c r="AH341" i="2"/>
  <c r="AH509" i="2"/>
  <c r="AH435" i="2"/>
  <c r="AH540" i="2"/>
  <c r="AH374" i="2"/>
  <c r="AH500" i="2"/>
  <c r="AH441" i="2"/>
  <c r="AH454" i="2"/>
  <c r="AH668" i="2"/>
  <c r="AH228" i="2"/>
  <c r="AH473" i="2"/>
  <c r="AH125" i="2"/>
  <c r="AH440" i="2"/>
  <c r="AH41" i="2"/>
  <c r="AH365" i="2"/>
  <c r="AH693" i="2"/>
  <c r="AH340" i="2"/>
  <c r="AH501" i="2"/>
  <c r="AH64" i="2"/>
  <c r="AH376" i="2"/>
  <c r="AH542" i="2"/>
  <c r="AH520" i="2"/>
  <c r="AH185" i="2"/>
  <c r="AH511" i="2"/>
  <c r="AH238" i="2"/>
  <c r="AH644" i="2"/>
  <c r="AH352" i="2"/>
  <c r="AH351" i="2"/>
  <c r="AH61" i="2"/>
  <c r="AH604" i="2"/>
  <c r="AH3" i="2"/>
  <c r="AH611" i="2"/>
  <c r="AH96" i="2"/>
  <c r="AH302" i="2"/>
  <c r="AH161" i="2"/>
  <c r="AH452" i="2"/>
  <c r="AH102" i="2"/>
  <c r="AH518" i="2"/>
  <c r="AH345" i="2"/>
  <c r="AH183" i="2"/>
  <c r="AH56" i="2"/>
  <c r="AH566" i="2"/>
  <c r="AH211" i="2"/>
  <c r="AH97" i="2"/>
  <c r="AH266" i="2"/>
  <c r="AH119" i="2"/>
  <c r="AH377" i="2"/>
  <c r="AH361" i="2"/>
  <c r="AH583" i="2"/>
  <c r="AH121" i="2"/>
  <c r="AH533" i="2"/>
  <c r="AH330" i="2"/>
  <c r="AH122" i="2"/>
  <c r="AH273" i="2"/>
  <c r="AH508" i="2"/>
  <c r="AH624" i="2"/>
  <c r="AH469" i="2"/>
  <c r="AH202" i="2"/>
  <c r="AH171" i="2"/>
  <c r="AH114" i="2"/>
  <c r="AH394" i="2"/>
  <c r="AH127" i="2"/>
  <c r="AH358" i="2"/>
  <c r="AH491" i="2"/>
  <c r="AH71" i="2"/>
  <c r="AH334" i="2"/>
  <c r="AH88" i="2"/>
  <c r="AH212" i="2"/>
  <c r="AH424" i="2"/>
  <c r="AH339" i="2"/>
  <c r="AH219" i="2"/>
  <c r="AH468" i="2"/>
  <c r="AH353" i="2"/>
  <c r="AH640" i="2"/>
  <c r="AH456" i="2"/>
  <c r="AH196" i="2"/>
  <c r="AH485" i="2"/>
  <c r="AH165" i="2"/>
  <c r="AH297" i="2"/>
  <c r="AH101" i="2"/>
  <c r="AH257" i="2"/>
  <c r="AH460" i="2"/>
  <c r="AH653" i="2"/>
  <c r="AH585" i="2"/>
  <c r="AH613" i="2"/>
  <c r="AH155" i="2"/>
  <c r="AH325" i="2"/>
  <c r="AH7" i="2"/>
  <c r="AH455" i="2"/>
  <c r="AH8" i="2"/>
  <c r="AH366" i="2"/>
  <c r="AH81" i="2"/>
  <c r="AH79" i="2"/>
  <c r="AH232" i="2"/>
  <c r="AH241" i="2"/>
  <c r="AH289" i="2"/>
  <c r="AH419" i="2"/>
  <c r="AH489" i="2"/>
  <c r="AH249" i="2"/>
  <c r="AH356" i="2"/>
  <c r="AH140" i="2"/>
  <c r="AH144" i="2"/>
  <c r="AH172" i="2"/>
  <c r="AH288" i="2"/>
  <c r="AH151" i="2"/>
  <c r="AH143" i="2"/>
  <c r="AH244" i="2"/>
  <c r="AH277" i="2"/>
  <c r="AH69" i="2"/>
  <c r="AH484" i="2"/>
  <c r="AH705" i="2"/>
  <c r="AH388" i="2"/>
  <c r="AH486" i="2"/>
  <c r="AH132" i="2"/>
  <c r="AH80" i="2"/>
  <c r="AH476" i="2"/>
  <c r="AH235" i="2"/>
  <c r="AH208" i="2"/>
  <c r="AH647" i="2"/>
  <c r="AH28" i="2"/>
  <c r="AH46" i="2"/>
  <c r="AH138" i="2"/>
  <c r="AH348" i="2"/>
  <c r="AH42" i="2"/>
  <c r="AH379" i="2"/>
  <c r="AH677" i="2"/>
  <c r="AH201" i="2"/>
  <c r="AH712" i="2"/>
  <c r="AH597" i="2"/>
  <c r="AH347" i="2"/>
  <c r="AH688" i="2"/>
  <c r="AH17" i="2"/>
  <c r="AH239" i="2"/>
  <c r="AH375" i="2"/>
  <c r="AH680" i="2"/>
  <c r="AH250" i="2"/>
  <c r="AH523" i="2"/>
  <c r="AH280" i="2"/>
  <c r="AH428" i="2"/>
  <c r="AH237" i="2"/>
  <c r="AH309" i="2"/>
  <c r="AH284" i="2"/>
  <c r="AH301" i="2"/>
  <c r="AH364" i="2"/>
  <c r="AH90" i="2"/>
  <c r="AH252" i="2"/>
  <c r="AH86" i="2"/>
  <c r="AH147" i="2"/>
  <c r="AH569" i="2"/>
  <c r="AH95" i="2"/>
  <c r="AH149" i="2"/>
  <c r="AH387" i="2"/>
  <c r="AH316" i="2"/>
  <c r="AH576" i="2"/>
  <c r="AH337" i="2"/>
  <c r="AH490" i="2"/>
  <c r="AH254" i="2"/>
  <c r="AH507" i="2"/>
  <c r="AH197" i="2"/>
  <c r="AH496" i="2"/>
  <c r="AH528" i="2"/>
  <c r="AH530" i="2"/>
  <c r="AH18" i="2"/>
  <c r="AH407" i="2"/>
  <c r="AH543" i="2"/>
  <c r="AH657" i="2"/>
  <c r="AH594" i="2"/>
  <c r="AH651" i="2"/>
  <c r="AH567" i="2"/>
  <c r="AH660" i="2"/>
  <c r="AH711" i="2"/>
  <c r="AH225" i="2"/>
  <c r="AH475" i="2"/>
  <c r="AH384" i="2"/>
  <c r="AH614" i="2"/>
  <c r="AH38" i="2"/>
  <c r="AH188" i="2"/>
  <c r="AH626" i="2"/>
  <c r="AH104" i="2"/>
  <c r="AH49" i="2"/>
  <c r="AH315" i="2"/>
  <c r="AH286" i="2"/>
  <c r="AH192" i="2"/>
  <c r="AH578" i="2"/>
  <c r="AH342" i="2"/>
  <c r="AH637" i="2"/>
  <c r="AH434" i="2"/>
  <c r="AH603" i="2"/>
  <c r="AH207" i="2"/>
  <c r="AH560" i="2"/>
  <c r="AH645" i="2"/>
  <c r="AH11" i="2"/>
  <c r="AH281" i="2"/>
  <c r="AH459" i="2"/>
  <c r="AH157" i="2"/>
  <c r="AH36" i="2"/>
  <c r="AH659" i="2"/>
  <c r="AH406" i="2"/>
  <c r="AH5" i="2"/>
  <c r="AH34" i="2"/>
  <c r="AH539" i="2"/>
  <c r="AH263" i="2"/>
  <c r="AH534" i="2"/>
  <c r="AH601" i="2"/>
  <c r="AH415" i="2"/>
  <c r="AH76" i="2"/>
  <c r="AH550" i="2"/>
  <c r="AH234" i="2"/>
  <c r="AH134" i="2"/>
  <c r="AH110" i="2"/>
  <c r="AH111" i="2"/>
  <c r="AH466" i="2"/>
  <c r="AH555" i="2"/>
  <c r="AH130" i="2"/>
  <c r="AH438" i="2"/>
  <c r="AH420" i="2"/>
  <c r="AH73" i="2"/>
  <c r="AH589" i="2"/>
  <c r="AH457" i="2"/>
  <c r="AH538" i="2"/>
  <c r="AH117" i="2"/>
  <c r="AH152" i="2"/>
  <c r="AH291" i="2"/>
  <c r="AH206" i="2"/>
  <c r="AH83" i="2"/>
  <c r="AH240" i="2"/>
  <c r="AH433" i="2"/>
  <c r="AH445" i="2"/>
  <c r="AH15" i="2"/>
  <c r="AH675" i="2"/>
  <c r="AH458" i="2"/>
  <c r="AH148" i="2"/>
  <c r="AH723" i="2"/>
  <c r="AH502" i="2"/>
  <c r="AH320" i="2"/>
  <c r="AH432" i="2"/>
  <c r="AH200" i="2"/>
  <c r="AH52" i="2"/>
  <c r="AH598" i="2"/>
  <c r="AH178" i="2"/>
  <c r="AH360" i="2"/>
  <c r="AH396" i="2"/>
  <c r="AH328" i="2"/>
  <c r="AH425" i="2"/>
  <c r="AH292" i="2"/>
  <c r="AH692" i="2"/>
  <c r="AH10" i="2"/>
  <c r="AH548" i="2"/>
  <c r="AH54" i="2"/>
  <c r="AH713" i="2"/>
  <c r="AH355" i="2"/>
  <c r="AH65" i="2"/>
  <c r="AH14" i="2"/>
  <c r="AH513" i="2"/>
  <c r="AH581" i="2"/>
  <c r="AH84" i="2"/>
  <c r="AH48" i="2"/>
  <c r="AH85" i="2"/>
  <c r="AH166" i="2"/>
  <c r="AH709" i="2"/>
  <c r="AH470" i="2"/>
  <c r="AH40" i="2"/>
  <c r="AH497" i="2"/>
  <c r="AH343" i="2"/>
  <c r="AH439" i="2"/>
  <c r="AH431" i="2"/>
  <c r="AH580" i="2"/>
  <c r="AH336" i="2"/>
  <c r="AH390" i="2"/>
  <c r="AH588" i="2"/>
  <c r="AH397" i="2"/>
  <c r="AH253" i="2"/>
  <c r="AH205" i="2"/>
  <c r="AH426" i="2"/>
  <c r="AH393" i="2"/>
  <c r="AH672" i="2"/>
  <c r="AH450" i="2"/>
  <c r="AH408" i="2"/>
  <c r="AH451" i="2"/>
  <c r="AH89" i="2"/>
  <c r="AH58" i="2"/>
  <c r="AH270" i="2"/>
  <c r="AH113" i="2"/>
  <c r="AH487" i="2"/>
  <c r="AH276" i="2"/>
  <c r="AH247" i="2"/>
  <c r="AH615" i="2"/>
  <c r="AH112" i="2"/>
  <c r="AH667" i="2"/>
  <c r="AH4" i="2"/>
  <c r="AH592" i="2"/>
  <c r="AH537" i="2"/>
  <c r="AH210" i="2"/>
  <c r="AH293" i="2"/>
  <c r="AH189" i="2"/>
  <c r="AH368" i="2"/>
  <c r="AH37" i="2"/>
  <c r="AH422" i="2"/>
  <c r="AH488" i="2"/>
  <c r="AH546" i="2"/>
  <c r="AH380" i="2"/>
  <c r="AH596" i="2"/>
  <c r="AH191" i="2"/>
  <c r="AH99" i="2"/>
  <c r="AH544" i="2"/>
  <c r="AH590" i="2"/>
  <c r="AH294" i="2"/>
  <c r="AH100" i="2"/>
  <c r="AH304" i="2"/>
  <c r="AH217" i="2"/>
  <c r="AH224" i="2"/>
  <c r="AH168" i="2"/>
  <c r="AH105" i="2"/>
  <c r="AH233" i="2"/>
  <c r="AH299" i="2"/>
  <c r="AH126" i="2"/>
  <c r="AH19" i="2"/>
  <c r="AH354" i="2"/>
  <c r="AH278" i="2"/>
  <c r="AH331" i="2"/>
  <c r="AH525" i="2"/>
  <c r="AH310" i="2"/>
  <c r="AH701" i="2"/>
  <c r="AH370" i="2"/>
  <c r="AH198" i="2"/>
  <c r="AH584" i="2"/>
  <c r="AH190" i="2"/>
  <c r="AH447" i="2"/>
  <c r="AH423" i="2"/>
  <c r="AH706" i="2"/>
  <c r="AH444" i="2"/>
  <c r="AH160" i="2"/>
  <c r="AH109" i="2"/>
  <c r="AH264" i="2"/>
  <c r="AH68" i="2"/>
  <c r="AH24" i="2"/>
  <c r="AH145" i="2"/>
  <c r="AH305" i="2"/>
  <c r="AH26" i="2"/>
  <c r="AH591" i="2"/>
  <c r="AH314" i="2"/>
  <c r="AH92" i="2"/>
  <c r="AH323" i="2"/>
  <c r="AH514" i="2"/>
  <c r="AH203" i="2"/>
  <c r="AH477" i="2"/>
  <c r="AH638" i="2"/>
  <c r="AH398" i="2"/>
  <c r="AH153" i="2"/>
  <c r="AH9" i="2"/>
  <c r="AH716" i="2"/>
  <c r="AH78" i="2"/>
  <c r="AH311" i="2"/>
  <c r="AH120" i="2"/>
  <c r="AH350" i="2"/>
  <c r="AH308" i="2"/>
  <c r="AH553" i="2"/>
  <c r="AH222" i="2"/>
  <c r="AH654" i="2"/>
  <c r="AH563" i="2"/>
  <c r="AH176" i="2"/>
  <c r="AH57" i="2"/>
  <c r="AH43" i="2"/>
  <c r="AH6" i="2"/>
  <c r="AH586" i="2"/>
  <c r="AH691" i="2"/>
  <c r="AH227" i="2"/>
  <c r="AH531" i="2"/>
  <c r="AH2" i="2"/>
  <c r="AH285" i="2"/>
  <c r="AH267" i="2"/>
  <c r="AH378" i="2"/>
  <c r="AH521" i="2"/>
  <c r="AH12" i="2"/>
  <c r="AH699" i="2"/>
  <c r="AH608" i="2"/>
  <c r="AH70" i="2"/>
  <c r="AH242" i="2"/>
  <c r="AH609" i="2"/>
  <c r="AH535" i="2"/>
  <c r="AH453" i="2"/>
  <c r="AH607" i="2"/>
  <c r="AH154" i="2"/>
  <c r="AH129" i="2"/>
  <c r="AH13" i="2"/>
  <c r="AH648" i="2"/>
  <c r="AH471" i="2"/>
  <c r="AH162" i="2"/>
  <c r="AH625" i="2"/>
  <c r="AH322" i="2"/>
  <c r="AH373" i="2"/>
  <c r="AH519" i="2"/>
  <c r="AH74" i="2"/>
  <c r="AH344" i="2"/>
  <c r="AH271" i="2"/>
  <c r="AH656" i="2"/>
  <c r="AH33" i="2"/>
  <c r="AH298" i="2"/>
  <c r="AH256" i="2"/>
  <c r="AH29" i="2"/>
  <c r="AH510" i="2"/>
  <c r="AH180" i="2"/>
  <c r="AH303" i="2"/>
  <c r="AH67" i="2"/>
  <c r="AH159" i="2"/>
  <c r="AH194" i="2"/>
  <c r="AH329" i="2"/>
  <c r="AH505" i="2"/>
  <c r="AH245" i="2"/>
  <c r="AH620" i="2"/>
  <c r="AH139" i="2"/>
  <c r="AH549" i="2"/>
  <c r="AH562" i="2"/>
  <c r="AH170" i="2"/>
  <c r="AH357" i="2"/>
  <c r="AH87" i="2"/>
  <c r="AH137" i="2"/>
  <c r="AH295" i="2"/>
  <c r="AH63" i="2"/>
  <c r="AH22" i="2"/>
  <c r="AH21" i="2"/>
  <c r="AH275" i="2"/>
  <c r="AH199" i="2"/>
  <c r="AH565" i="2"/>
  <c r="AH327" i="2"/>
  <c r="AH570" i="2"/>
  <c r="AH283" i="2"/>
  <c r="AH116" i="2"/>
  <c r="AH51" i="2"/>
  <c r="AH443" i="2"/>
  <c r="AH498" i="2"/>
  <c r="AH94" i="2"/>
  <c r="AH218" i="2"/>
  <c r="AH306" i="2"/>
  <c r="AH296" i="2"/>
  <c r="AH731" i="2"/>
  <c r="AH60" i="2"/>
  <c r="AH506" i="2"/>
  <c r="AH236" i="2"/>
  <c r="AH669" i="2"/>
  <c r="AH317" i="2"/>
  <c r="AH686" i="2"/>
  <c r="AH45" i="2"/>
  <c r="AH572" i="2"/>
  <c r="AH605" i="2"/>
  <c r="AH193" i="2"/>
  <c r="AH632" i="2"/>
  <c r="AH551" i="2"/>
  <c r="AH108" i="2"/>
  <c r="AH685" i="2"/>
  <c r="AH261" i="2"/>
  <c r="AH655" i="2"/>
  <c r="AH717" i="2"/>
  <c r="AH75" i="2"/>
  <c r="AH467" i="2"/>
  <c r="AH381" i="2"/>
  <c r="AH369" i="2"/>
  <c r="AH573" i="2"/>
  <c r="AH547" i="2"/>
  <c r="AH512" i="2"/>
  <c r="AH338" i="2"/>
  <c r="AH639" i="2"/>
  <c r="AH319" i="2"/>
  <c r="AH59" i="2"/>
  <c r="AH652" i="2"/>
  <c r="AH53" i="2"/>
  <c r="AH402" i="2"/>
  <c r="AH272" i="2"/>
  <c r="AH156" i="2"/>
  <c r="AH696" i="2"/>
  <c r="AH448" i="2"/>
  <c r="AH474" i="2"/>
  <c r="AH214" i="2"/>
  <c r="AH641" i="2"/>
  <c r="AH169" i="2"/>
  <c r="AH20" i="2"/>
  <c r="AH229" i="2"/>
  <c r="AH413" i="2"/>
  <c r="AH307" i="2"/>
  <c r="AH437" i="2"/>
  <c r="AH461" i="2"/>
  <c r="AH382" i="2"/>
  <c r="AH124" i="2"/>
  <c r="AH25" i="2"/>
  <c r="AH558" i="2"/>
  <c r="AH449" i="2"/>
  <c r="AH279" i="2"/>
  <c r="AH436" i="2"/>
  <c r="AH158" i="2"/>
  <c r="AH255" i="2"/>
  <c r="AH575" i="2"/>
  <c r="AH135" i="2"/>
  <c r="AH568" i="2"/>
  <c r="AH335" i="2"/>
  <c r="AH82" i="2"/>
  <c r="AH177" i="2"/>
  <c r="AH678" i="2"/>
  <c r="AH728" i="2"/>
  <c r="AH718" i="2"/>
  <c r="AH554" i="2"/>
  <c r="AH47" i="2"/>
  <c r="AH133" i="2"/>
  <c r="AH710" i="2"/>
  <c r="AH258" i="2"/>
  <c r="AH35" i="2"/>
  <c r="AH409" i="2"/>
  <c r="AH478" i="2"/>
  <c r="AH16" i="2"/>
  <c r="AH246" i="2"/>
  <c r="AH27" i="2"/>
  <c r="AH482" i="2"/>
  <c r="AH23" i="2"/>
  <c r="AH66" i="2"/>
  <c r="AH630" i="2"/>
  <c r="AH526" i="2"/>
  <c r="AH462" i="2"/>
  <c r="AH146" i="2"/>
  <c r="AH622" i="2"/>
  <c r="AH251" i="2"/>
  <c r="AH418" i="2"/>
  <c r="AH690" i="2"/>
  <c r="AH472" i="2"/>
  <c r="AH517" i="2"/>
  <c r="AH389" i="2"/>
  <c r="AH50" i="2"/>
  <c r="AH333" i="2"/>
  <c r="AH561" i="2"/>
  <c r="AH483" i="2"/>
  <c r="AH167" i="2"/>
  <c r="AH602" i="2"/>
  <c r="AH186" i="2"/>
  <c r="AH557" i="2"/>
  <c r="AH529" i="2"/>
  <c r="AH524" i="2"/>
  <c r="AH385" i="2"/>
  <c r="AH720" i="2"/>
  <c r="AH465" i="2"/>
  <c r="AH593" i="2"/>
  <c r="AH32" i="2"/>
  <c r="AH527" i="2"/>
  <c r="AH115" i="2"/>
  <c r="AH662" i="2"/>
  <c r="AH516" i="2"/>
  <c r="AH164" i="2"/>
  <c r="AH412" i="2"/>
  <c r="AH504" i="2"/>
  <c r="AH290" i="2"/>
  <c r="AH72" i="2"/>
  <c r="AH635" i="2"/>
  <c r="AH729" i="2"/>
  <c r="AH726" i="2"/>
  <c r="AH268" i="2"/>
  <c r="AH634" i="2"/>
  <c r="AH209" i="2"/>
  <c r="AH633" i="2"/>
  <c r="AH226" i="2"/>
  <c r="AH269" i="2"/>
  <c r="AH136" i="2"/>
  <c r="AH636" i="2"/>
  <c r="AH663" i="2"/>
  <c r="AH623" i="2"/>
  <c r="AH495" i="2"/>
  <c r="AH404" i="2"/>
  <c r="AH359" i="2"/>
  <c r="AH414" i="2"/>
  <c r="AH649" i="2"/>
  <c r="AH118" i="2"/>
  <c r="AH150" i="2"/>
  <c r="AH363" i="2"/>
  <c r="AH313" i="2"/>
  <c r="AH44" i="2"/>
  <c r="AH77" i="2"/>
  <c r="AH464" i="2"/>
  <c r="AH123" i="2"/>
  <c r="AH30" i="2"/>
  <c r="AH683" i="2"/>
  <c r="AH481" i="2"/>
  <c r="AH612" i="2"/>
  <c r="AH259" i="2"/>
  <c r="AH619" i="2"/>
  <c r="AH55" i="2"/>
  <c r="AH221" i="2"/>
  <c r="AH587" i="2"/>
  <c r="AH386" i="2"/>
  <c r="AH107" i="2"/>
  <c r="AH287" i="2"/>
  <c r="AH184" i="2"/>
  <c r="AH480" i="2"/>
  <c r="AH182" i="2"/>
  <c r="AH39" i="2"/>
  <c r="AH628" i="2"/>
  <c r="AH98" i="2"/>
  <c r="AH324" i="2"/>
  <c r="AH673" i="2"/>
  <c r="AH243" i="2"/>
  <c r="AH175" i="2"/>
  <c r="AH725" i="2"/>
  <c r="AH702" i="2"/>
  <c r="AH522" i="2"/>
  <c r="AH103" i="2"/>
  <c r="AH274" i="2"/>
  <c r="AH446" i="2"/>
  <c r="AH181" i="2"/>
  <c r="AH463" i="2"/>
  <c r="AH128" i="2"/>
  <c r="AH571" i="2"/>
  <c r="AH574" i="2"/>
  <c r="AH661" i="2"/>
  <c r="AH658" i="2"/>
  <c r="AH600" i="2"/>
  <c r="AH141" i="2"/>
  <c r="AH405" i="2"/>
  <c r="AH216" i="2"/>
  <c r="AH400" i="2"/>
  <c r="AH195" i="2"/>
  <c r="AH367" i="2"/>
  <c r="AH724" i="2"/>
  <c r="AH719" i="2"/>
  <c r="AH383" i="2"/>
  <c r="AH697" i="2"/>
  <c r="AH401" i="2"/>
  <c r="AH536" i="2"/>
  <c r="AH629" i="2"/>
  <c r="AH416" i="2"/>
  <c r="AH421" i="2"/>
  <c r="AH179" i="2"/>
  <c r="AH62" i="2"/>
  <c r="AH679" i="2"/>
  <c r="AH231" i="2"/>
  <c r="AH265" i="2"/>
  <c r="AH300" i="2"/>
  <c r="AH326" i="2"/>
  <c r="AH163" i="2"/>
  <c r="AH372" i="2"/>
  <c r="AH704" i="2"/>
  <c r="AH399" i="2"/>
  <c r="AH282" i="2"/>
  <c r="AH31" i="2"/>
  <c r="AH187" i="2"/>
  <c r="AH173" i="2"/>
  <c r="AH671" i="2"/>
  <c r="AH684" i="2"/>
  <c r="AH204" i="2"/>
  <c r="AH131" i="2"/>
  <c r="AH722" i="2"/>
  <c r="AH643" i="2"/>
  <c r="AH621" i="2"/>
  <c r="AH142" i="2"/>
  <c r="AH577" i="2"/>
  <c r="AH618" i="2"/>
  <c r="AH732" i="2"/>
  <c r="AH670" i="2"/>
  <c r="AH442" i="2"/>
  <c r="AH362" i="2"/>
  <c r="AH430" i="2"/>
  <c r="AH321" i="2"/>
  <c r="AH650" i="2"/>
  <c r="AH429" i="2"/>
  <c r="AH599" i="2"/>
  <c r="AH646" i="2"/>
  <c r="AH479" i="2"/>
  <c r="AH582" i="2"/>
  <c r="AH312" i="2"/>
  <c r="AH499" i="2"/>
  <c r="AH106" i="2"/>
  <c r="AH403" i="2"/>
  <c r="AH318" i="2"/>
  <c r="AH260" i="2"/>
  <c r="AH676" i="2"/>
  <c r="AH248" i="2"/>
  <c r="AH492" i="2"/>
  <c r="AH223" i="2"/>
  <c r="AH91" i="2"/>
  <c r="AH174" i="2"/>
  <c r="AH503" i="2"/>
  <c r="AH579" i="2"/>
  <c r="AH545" i="2"/>
  <c r="AH417" i="2"/>
  <c r="AH262" i="2"/>
  <c r="AH346" i="2"/>
  <c r="AH700" i="2"/>
  <c r="AH721" i="2"/>
  <c r="AH215" i="2"/>
  <c r="AH564" i="2"/>
  <c r="AH666" i="2"/>
  <c r="AH392" i="2"/>
  <c r="AH552" i="2"/>
  <c r="AH220" i="2"/>
  <c r="AH627" i="2"/>
  <c r="AH213" i="2"/>
  <c r="AH230" i="2"/>
  <c r="AH332" i="2"/>
  <c r="AH395" i="2"/>
  <c r="AH695" i="2"/>
  <c r="AH493" i="2"/>
  <c r="AH556" i="2"/>
  <c r="AH687" i="2"/>
  <c r="AH410" i="2"/>
  <c r="AH541" i="2"/>
  <c r="AH371" i="2"/>
  <c r="AH559" i="2"/>
  <c r="AH631" i="2"/>
  <c r="AH494" i="2"/>
  <c r="AH681" i="2"/>
  <c r="AH411" i="2"/>
  <c r="AH427" i="2"/>
  <c r="AH595" i="2"/>
  <c r="AH391" i="2"/>
  <c r="AH708" i="2"/>
  <c r="AH349" i="2"/>
  <c r="AH664" i="2"/>
  <c r="AH682" i="2"/>
  <c r="AH532" i="2"/>
  <c r="AH665" i="2"/>
  <c r="AH515" i="2"/>
  <c r="AH689" i="2"/>
  <c r="AH617" i="2"/>
  <c r="AH694" i="2"/>
  <c r="AH727" i="2"/>
  <c r="AH703" i="2"/>
  <c r="AH642" i="2"/>
  <c r="AH715" i="2"/>
  <c r="AH698" i="2"/>
  <c r="AH714" i="2"/>
  <c r="AH707" i="2"/>
  <c r="AH730" i="2"/>
  <c r="AH674" i="2"/>
  <c r="AG610" i="2"/>
  <c r="AG616" i="2"/>
  <c r="AG606" i="2"/>
  <c r="AG93" i="2"/>
  <c r="AG341" i="2"/>
  <c r="AG509" i="2"/>
  <c r="AG435" i="2"/>
  <c r="AG540" i="2"/>
  <c r="AG374" i="2"/>
  <c r="AG500" i="2"/>
  <c r="AG441" i="2"/>
  <c r="AG454" i="2"/>
  <c r="AG668" i="2"/>
  <c r="AG228" i="2"/>
  <c r="AG473" i="2"/>
  <c r="AG125" i="2"/>
  <c r="AG440" i="2"/>
  <c r="AG41" i="2"/>
  <c r="AG365" i="2"/>
  <c r="AG693" i="2"/>
  <c r="AG340" i="2"/>
  <c r="AG501" i="2"/>
  <c r="AG64" i="2"/>
  <c r="AG376" i="2"/>
  <c r="AG542" i="2"/>
  <c r="AG520" i="2"/>
  <c r="AG185" i="2"/>
  <c r="AG511" i="2"/>
  <c r="AG238" i="2"/>
  <c r="AG644" i="2"/>
  <c r="AG352" i="2"/>
  <c r="AG351" i="2"/>
  <c r="AG61" i="2"/>
  <c r="AG604" i="2"/>
  <c r="AG3" i="2"/>
  <c r="AG611" i="2"/>
  <c r="AG96" i="2"/>
  <c r="AG302" i="2"/>
  <c r="AG161" i="2"/>
  <c r="AG452" i="2"/>
  <c r="AG102" i="2"/>
  <c r="AG518" i="2"/>
  <c r="AG345" i="2"/>
  <c r="AG183" i="2"/>
  <c r="AG56" i="2"/>
  <c r="AG566" i="2"/>
  <c r="AG211" i="2"/>
  <c r="AG97" i="2"/>
  <c r="AG266" i="2"/>
  <c r="AG119" i="2"/>
  <c r="AG377" i="2"/>
  <c r="AG361" i="2"/>
  <c r="AG583" i="2"/>
  <c r="AG121" i="2"/>
  <c r="AG533" i="2"/>
  <c r="AG330" i="2"/>
  <c r="AG122" i="2"/>
  <c r="AG273" i="2"/>
  <c r="AG508" i="2"/>
  <c r="AG624" i="2"/>
  <c r="AG469" i="2"/>
  <c r="AG202" i="2"/>
  <c r="AG171" i="2"/>
  <c r="AG114" i="2"/>
  <c r="AG394" i="2"/>
  <c r="AG127" i="2"/>
  <c r="AG358" i="2"/>
  <c r="AG491" i="2"/>
  <c r="AG71" i="2"/>
  <c r="AG334" i="2"/>
  <c r="AG88" i="2"/>
  <c r="AG212" i="2"/>
  <c r="AG424" i="2"/>
  <c r="AG339" i="2"/>
  <c r="AG219" i="2"/>
  <c r="AG468" i="2"/>
  <c r="AG353" i="2"/>
  <c r="AG640" i="2"/>
  <c r="AG456" i="2"/>
  <c r="AG196" i="2"/>
  <c r="AG485" i="2"/>
  <c r="AG165" i="2"/>
  <c r="AG297" i="2"/>
  <c r="AG101" i="2"/>
  <c r="AG257" i="2"/>
  <c r="AG460" i="2"/>
  <c r="AG653" i="2"/>
  <c r="AG585" i="2"/>
  <c r="AG613" i="2"/>
  <c r="AG155" i="2"/>
  <c r="AG325" i="2"/>
  <c r="AG7" i="2"/>
  <c r="AG455" i="2"/>
  <c r="AG8" i="2"/>
  <c r="AG366" i="2"/>
  <c r="AG81" i="2"/>
  <c r="AG79" i="2"/>
  <c r="AG232" i="2"/>
  <c r="AG241" i="2"/>
  <c r="AG289" i="2"/>
  <c r="AG419" i="2"/>
  <c r="AG489" i="2"/>
  <c r="AG249" i="2"/>
  <c r="AG356" i="2"/>
  <c r="AG140" i="2"/>
  <c r="AG144" i="2"/>
  <c r="AG172" i="2"/>
  <c r="AG288" i="2"/>
  <c r="AG151" i="2"/>
  <c r="AG143" i="2"/>
  <c r="AG244" i="2"/>
  <c r="AG277" i="2"/>
  <c r="AG69" i="2"/>
  <c r="AG484" i="2"/>
  <c r="AG705" i="2"/>
  <c r="AG388" i="2"/>
  <c r="AG486" i="2"/>
  <c r="AG132" i="2"/>
  <c r="AG80" i="2"/>
  <c r="AG476" i="2"/>
  <c r="AG235" i="2"/>
  <c r="AG208" i="2"/>
  <c r="AG647" i="2"/>
  <c r="AG28" i="2"/>
  <c r="AG46" i="2"/>
  <c r="AG138" i="2"/>
  <c r="AG348" i="2"/>
  <c r="AG42" i="2"/>
  <c r="AG379" i="2"/>
  <c r="AG677" i="2"/>
  <c r="AG201" i="2"/>
  <c r="AG712" i="2"/>
  <c r="AG597" i="2"/>
  <c r="AG347" i="2"/>
  <c r="AG688" i="2"/>
  <c r="AG17" i="2"/>
  <c r="AG239" i="2"/>
  <c r="AG375" i="2"/>
  <c r="AG680" i="2"/>
  <c r="AG250" i="2"/>
  <c r="AG523" i="2"/>
  <c r="AG280" i="2"/>
  <c r="AG428" i="2"/>
  <c r="AG237" i="2"/>
  <c r="AG309" i="2"/>
  <c r="AG284" i="2"/>
  <c r="AG301" i="2"/>
  <c r="AG364" i="2"/>
  <c r="AG90" i="2"/>
  <c r="AG252" i="2"/>
  <c r="AG86" i="2"/>
  <c r="AG147" i="2"/>
  <c r="AG569" i="2"/>
  <c r="AG95" i="2"/>
  <c r="AG149" i="2"/>
  <c r="AG387" i="2"/>
  <c r="AG316" i="2"/>
  <c r="AG576" i="2"/>
  <c r="AG337" i="2"/>
  <c r="AG490" i="2"/>
  <c r="AG254" i="2"/>
  <c r="AG507" i="2"/>
  <c r="AG197" i="2"/>
  <c r="AG496" i="2"/>
  <c r="AG528" i="2"/>
  <c r="AG530" i="2"/>
  <c r="AG18" i="2"/>
  <c r="AG407" i="2"/>
  <c r="AG543" i="2"/>
  <c r="AG657" i="2"/>
  <c r="AG594" i="2"/>
  <c r="AG651" i="2"/>
  <c r="AG567" i="2"/>
  <c r="AG660" i="2"/>
  <c r="AG711" i="2"/>
  <c r="AG225" i="2"/>
  <c r="AG475" i="2"/>
  <c r="AG384" i="2"/>
  <c r="AG614" i="2"/>
  <c r="AG38" i="2"/>
  <c r="AG188" i="2"/>
  <c r="AG626" i="2"/>
  <c r="AG104" i="2"/>
  <c r="AG49" i="2"/>
  <c r="AG315" i="2"/>
  <c r="AG286" i="2"/>
  <c r="AG192" i="2"/>
  <c r="AG578" i="2"/>
  <c r="AG342" i="2"/>
  <c r="AG637" i="2"/>
  <c r="AG434" i="2"/>
  <c r="AG603" i="2"/>
  <c r="AG207" i="2"/>
  <c r="AG560" i="2"/>
  <c r="AG645" i="2"/>
  <c r="AG11" i="2"/>
  <c r="AG281" i="2"/>
  <c r="AG459" i="2"/>
  <c r="AG157" i="2"/>
  <c r="AG36" i="2"/>
  <c r="AG659" i="2"/>
  <c r="AG406" i="2"/>
  <c r="AG5" i="2"/>
  <c r="AG34" i="2"/>
  <c r="AG539" i="2"/>
  <c r="AG263" i="2"/>
  <c r="AG534" i="2"/>
  <c r="AG601" i="2"/>
  <c r="AG415" i="2"/>
  <c r="AG76" i="2"/>
  <c r="AG550" i="2"/>
  <c r="AG234" i="2"/>
  <c r="AG134" i="2"/>
  <c r="AG110" i="2"/>
  <c r="AG111" i="2"/>
  <c r="AG466" i="2"/>
  <c r="AG555" i="2"/>
  <c r="AG130" i="2"/>
  <c r="AG438" i="2"/>
  <c r="AG420" i="2"/>
  <c r="AG73" i="2"/>
  <c r="AG589" i="2"/>
  <c r="N120" i="3" s="1"/>
  <c r="AG457" i="2"/>
  <c r="AG538" i="2"/>
  <c r="AG117" i="2"/>
  <c r="AG152" i="2"/>
  <c r="AG291" i="2"/>
  <c r="AG206" i="2"/>
  <c r="AG83" i="2"/>
  <c r="AG240" i="2"/>
  <c r="AG433" i="2"/>
  <c r="AG445" i="2"/>
  <c r="AG15" i="2"/>
  <c r="AG675" i="2"/>
  <c r="AG458" i="2"/>
  <c r="AG148" i="2"/>
  <c r="AG723" i="2"/>
  <c r="AG502" i="2"/>
  <c r="AG320" i="2"/>
  <c r="AG432" i="2"/>
  <c r="AG200" i="2"/>
  <c r="AG52" i="2"/>
  <c r="AG598" i="2"/>
  <c r="AG178" i="2"/>
  <c r="AG360" i="2"/>
  <c r="AG396" i="2"/>
  <c r="AG328" i="2"/>
  <c r="AG425" i="2"/>
  <c r="AG292" i="2"/>
  <c r="AG692" i="2"/>
  <c r="AG10" i="2"/>
  <c r="AG548" i="2"/>
  <c r="AG54" i="2"/>
  <c r="AG713" i="2"/>
  <c r="AG355" i="2"/>
  <c r="AG65" i="2"/>
  <c r="AG14" i="2"/>
  <c r="AG513" i="2"/>
  <c r="AG581" i="2"/>
  <c r="AG84" i="2"/>
  <c r="AG48" i="2"/>
  <c r="AG85" i="2"/>
  <c r="AG166" i="2"/>
  <c r="AG709" i="2"/>
  <c r="AG470" i="2"/>
  <c r="AG40" i="2"/>
  <c r="AG497" i="2"/>
  <c r="AG343" i="2"/>
  <c r="AG439" i="2"/>
  <c r="AG431" i="2"/>
  <c r="AG580" i="2"/>
  <c r="AG336" i="2"/>
  <c r="AG390" i="2"/>
  <c r="AG588" i="2"/>
  <c r="AG397" i="2"/>
  <c r="AG253" i="2"/>
  <c r="AG205" i="2"/>
  <c r="AG426" i="2"/>
  <c r="AG393" i="2"/>
  <c r="AG672" i="2"/>
  <c r="AG450" i="2"/>
  <c r="AG408" i="2"/>
  <c r="AG451" i="2"/>
  <c r="AG89" i="2"/>
  <c r="AG58" i="2"/>
  <c r="AG270" i="2"/>
  <c r="AG113" i="2"/>
  <c r="AG487" i="2"/>
  <c r="AG276" i="2"/>
  <c r="AG247" i="2"/>
  <c r="AG615" i="2"/>
  <c r="AG112" i="2"/>
  <c r="AG667" i="2"/>
  <c r="AG4" i="2"/>
  <c r="AG592" i="2"/>
  <c r="AG537" i="2"/>
  <c r="AG210" i="2"/>
  <c r="AG293" i="2"/>
  <c r="AG189" i="2"/>
  <c r="AG368" i="2"/>
  <c r="AG37" i="2"/>
  <c r="AG422" i="2"/>
  <c r="AG488" i="2"/>
  <c r="AG546" i="2"/>
  <c r="AG380" i="2"/>
  <c r="AG596" i="2"/>
  <c r="AG191" i="2"/>
  <c r="AG99" i="2"/>
  <c r="AG544" i="2"/>
  <c r="AG590" i="2"/>
  <c r="AG294" i="2"/>
  <c r="AG100" i="2"/>
  <c r="AG304" i="2"/>
  <c r="AG217" i="2"/>
  <c r="AG224" i="2"/>
  <c r="AG168" i="2"/>
  <c r="AG105" i="2"/>
  <c r="AG233" i="2"/>
  <c r="AG299" i="2"/>
  <c r="AG126" i="2"/>
  <c r="AG19" i="2"/>
  <c r="AG354" i="2"/>
  <c r="AG278" i="2"/>
  <c r="AG331" i="2"/>
  <c r="AG525" i="2"/>
  <c r="AG310" i="2"/>
  <c r="AG701" i="2"/>
  <c r="AG370" i="2"/>
  <c r="AG198" i="2"/>
  <c r="AG584" i="2"/>
  <c r="AG190" i="2"/>
  <c r="AG447" i="2"/>
  <c r="AG423" i="2"/>
  <c r="AG706" i="2"/>
  <c r="AG444" i="2"/>
  <c r="AG160" i="2"/>
  <c r="AG109" i="2"/>
  <c r="AG264" i="2"/>
  <c r="AG68" i="2"/>
  <c r="AG24" i="2"/>
  <c r="AG145" i="2"/>
  <c r="AG305" i="2"/>
  <c r="AG26" i="2"/>
  <c r="AG591" i="2"/>
  <c r="AG314" i="2"/>
  <c r="AG92" i="2"/>
  <c r="AG323" i="2"/>
  <c r="AG514" i="2"/>
  <c r="AG203" i="2"/>
  <c r="AG477" i="2"/>
  <c r="AG638" i="2"/>
  <c r="AG398" i="2"/>
  <c r="AG153" i="2"/>
  <c r="AG9" i="2"/>
  <c r="AG716" i="2"/>
  <c r="AG78" i="2"/>
  <c r="AG311" i="2"/>
  <c r="AG120" i="2"/>
  <c r="AG350" i="2"/>
  <c r="AG308" i="2"/>
  <c r="AG553" i="2"/>
  <c r="AG222" i="2"/>
  <c r="AG654" i="2"/>
  <c r="AG563" i="2"/>
  <c r="AG176" i="2"/>
  <c r="AG57" i="2"/>
  <c r="AG43" i="2"/>
  <c r="AG6" i="2"/>
  <c r="N14" i="3" s="1"/>
  <c r="AG586" i="2"/>
  <c r="AG691" i="2"/>
  <c r="AG227" i="2"/>
  <c r="AG531" i="2"/>
  <c r="AG2" i="2"/>
  <c r="AG285" i="2"/>
  <c r="AG267" i="2"/>
  <c r="AG378" i="2"/>
  <c r="AG521" i="2"/>
  <c r="AG12" i="2"/>
  <c r="AG699" i="2"/>
  <c r="AG608" i="2"/>
  <c r="AG70" i="2"/>
  <c r="AG242" i="2"/>
  <c r="AG609" i="2"/>
  <c r="AG535" i="2"/>
  <c r="AG453" i="2"/>
  <c r="AG607" i="2"/>
  <c r="AG154" i="2"/>
  <c r="AG129" i="2"/>
  <c r="AG13" i="2"/>
  <c r="AG648" i="2"/>
  <c r="AG471" i="2"/>
  <c r="AG162" i="2"/>
  <c r="AG625" i="2"/>
  <c r="AG322" i="2"/>
  <c r="AG373" i="2"/>
  <c r="AG519" i="2"/>
  <c r="AG74" i="2"/>
  <c r="AG344" i="2"/>
  <c r="AG271" i="2"/>
  <c r="AG656" i="2"/>
  <c r="AG33" i="2"/>
  <c r="AG298" i="2"/>
  <c r="AG256" i="2"/>
  <c r="AG29" i="2"/>
  <c r="AG510" i="2"/>
  <c r="AG180" i="2"/>
  <c r="AG303" i="2"/>
  <c r="AG67" i="2"/>
  <c r="AG159" i="2"/>
  <c r="AG194" i="2"/>
  <c r="AG329" i="2"/>
  <c r="AG505" i="2"/>
  <c r="AG245" i="2"/>
  <c r="AG620" i="2"/>
  <c r="AG139" i="2"/>
  <c r="AG549" i="2"/>
  <c r="AG562" i="2"/>
  <c r="AG170" i="2"/>
  <c r="AG357" i="2"/>
  <c r="AG87" i="2"/>
  <c r="AG137" i="2"/>
  <c r="AG295" i="2"/>
  <c r="AG63" i="2"/>
  <c r="AG22" i="2"/>
  <c r="AG21" i="2"/>
  <c r="AG275" i="2"/>
  <c r="AG199" i="2"/>
  <c r="AG565" i="2"/>
  <c r="AG327" i="2"/>
  <c r="AG570" i="2"/>
  <c r="AG283" i="2"/>
  <c r="AG116" i="2"/>
  <c r="AG51" i="2"/>
  <c r="AG443" i="2"/>
  <c r="AG498" i="2"/>
  <c r="AG94" i="2"/>
  <c r="AG218" i="2"/>
  <c r="AG306" i="2"/>
  <c r="AG296" i="2"/>
  <c r="AG731" i="2"/>
  <c r="AG60" i="2"/>
  <c r="AG506" i="2"/>
  <c r="AG236" i="2"/>
  <c r="AG669" i="2"/>
  <c r="AG317" i="2"/>
  <c r="AG686" i="2"/>
  <c r="AG45" i="2"/>
  <c r="AG572" i="2"/>
  <c r="AG605" i="2"/>
  <c r="AG193" i="2"/>
  <c r="AG632" i="2"/>
  <c r="AG551" i="2"/>
  <c r="AG108" i="2"/>
  <c r="AG685" i="2"/>
  <c r="AG261" i="2"/>
  <c r="AG655" i="2"/>
  <c r="AG717" i="2"/>
  <c r="AG75" i="2"/>
  <c r="AG467" i="2"/>
  <c r="AG381" i="2"/>
  <c r="AG369" i="2"/>
  <c r="AG573" i="2"/>
  <c r="AG547" i="2"/>
  <c r="AG512" i="2"/>
  <c r="AG338" i="2"/>
  <c r="AG639" i="2"/>
  <c r="AG319" i="2"/>
  <c r="AG59" i="2"/>
  <c r="AG652" i="2"/>
  <c r="AG53" i="2"/>
  <c r="AG402" i="2"/>
  <c r="AG272" i="2"/>
  <c r="AG156" i="2"/>
  <c r="AG696" i="2"/>
  <c r="AG448" i="2"/>
  <c r="AG474" i="2"/>
  <c r="AG214" i="2"/>
  <c r="AG641" i="2"/>
  <c r="AG169" i="2"/>
  <c r="AG20" i="2"/>
  <c r="AG229" i="2"/>
  <c r="AG413" i="2"/>
  <c r="AG307" i="2"/>
  <c r="AG437" i="2"/>
  <c r="AG461" i="2"/>
  <c r="AG382" i="2"/>
  <c r="AG124" i="2"/>
  <c r="AG25" i="2"/>
  <c r="AG558" i="2"/>
  <c r="AG449" i="2"/>
  <c r="AG279" i="2"/>
  <c r="AG436" i="2"/>
  <c r="AG158" i="2"/>
  <c r="AG255" i="2"/>
  <c r="AG575" i="2"/>
  <c r="AG135" i="2"/>
  <c r="AG568" i="2"/>
  <c r="AG335" i="2"/>
  <c r="AG82" i="2"/>
  <c r="AG177" i="2"/>
  <c r="AG678" i="2"/>
  <c r="AG728" i="2"/>
  <c r="AG718" i="2"/>
  <c r="AG554" i="2"/>
  <c r="AG47" i="2"/>
  <c r="AG133" i="2"/>
  <c r="AG710" i="2"/>
  <c r="AG258" i="2"/>
  <c r="AG35" i="2"/>
  <c r="AG409" i="2"/>
  <c r="AG478" i="2"/>
  <c r="AG16" i="2"/>
  <c r="AG246" i="2"/>
  <c r="AG27" i="2"/>
  <c r="AG482" i="2"/>
  <c r="AG23" i="2"/>
  <c r="AG66" i="2"/>
  <c r="AG630" i="2"/>
  <c r="AG526" i="2"/>
  <c r="AG462" i="2"/>
  <c r="AG146" i="2"/>
  <c r="AG622" i="2"/>
  <c r="AG251" i="2"/>
  <c r="AG418" i="2"/>
  <c r="AG690" i="2"/>
  <c r="AG472" i="2"/>
  <c r="AG517" i="2"/>
  <c r="AG389" i="2"/>
  <c r="AG50" i="2"/>
  <c r="AG333" i="2"/>
  <c r="AG561" i="2"/>
  <c r="AG483" i="2"/>
  <c r="AG167" i="2"/>
  <c r="AG602" i="2"/>
  <c r="AG186" i="2"/>
  <c r="AG557" i="2"/>
  <c r="AG529" i="2"/>
  <c r="AG524" i="2"/>
  <c r="AG385" i="2"/>
  <c r="AG720" i="2"/>
  <c r="AG465" i="2"/>
  <c r="AG593" i="2"/>
  <c r="AG32" i="2"/>
  <c r="AG527" i="2"/>
  <c r="AG115" i="2"/>
  <c r="AG662" i="2"/>
  <c r="AG516" i="2"/>
  <c r="AG164" i="2"/>
  <c r="AG412" i="2"/>
  <c r="AG504" i="2"/>
  <c r="AG290" i="2"/>
  <c r="AG72" i="2"/>
  <c r="AG635" i="2"/>
  <c r="AG729" i="2"/>
  <c r="AG726" i="2"/>
  <c r="AG268" i="2"/>
  <c r="AG634" i="2"/>
  <c r="AG209" i="2"/>
  <c r="AG633" i="2"/>
  <c r="AG226" i="2"/>
  <c r="AG269" i="2"/>
  <c r="AG136" i="2"/>
  <c r="AG636" i="2"/>
  <c r="AG663" i="2"/>
  <c r="AG623" i="2"/>
  <c r="AG495" i="2"/>
  <c r="AG404" i="2"/>
  <c r="AG359" i="2"/>
  <c r="AG414" i="2"/>
  <c r="AG649" i="2"/>
  <c r="AG118" i="2"/>
  <c r="AG150" i="2"/>
  <c r="AG363" i="2"/>
  <c r="AG313" i="2"/>
  <c r="AG44" i="2"/>
  <c r="AG77" i="2"/>
  <c r="AG464" i="2"/>
  <c r="AG123" i="2"/>
  <c r="AG30" i="2"/>
  <c r="AG683" i="2"/>
  <c r="AG481" i="2"/>
  <c r="AG612" i="2"/>
  <c r="AG259" i="2"/>
  <c r="AG619" i="2"/>
  <c r="AG55" i="2"/>
  <c r="AG221" i="2"/>
  <c r="AG587" i="2"/>
  <c r="AG386" i="2"/>
  <c r="AG107" i="2"/>
  <c r="AG287" i="2"/>
  <c r="AG184" i="2"/>
  <c r="AG480" i="2"/>
  <c r="AG182" i="2"/>
  <c r="AG39" i="2"/>
  <c r="AG628" i="2"/>
  <c r="AG98" i="2"/>
  <c r="AG324" i="2"/>
  <c r="AG673" i="2"/>
  <c r="AG243" i="2"/>
  <c r="AG175" i="2"/>
  <c r="AG725" i="2"/>
  <c r="AG702" i="2"/>
  <c r="AG522" i="2"/>
  <c r="AG103" i="2"/>
  <c r="AG274" i="2"/>
  <c r="AG446" i="2"/>
  <c r="AG181" i="2"/>
  <c r="AG463" i="2"/>
  <c r="AG128" i="2"/>
  <c r="AG571" i="2"/>
  <c r="AG574" i="2"/>
  <c r="AG661" i="2"/>
  <c r="AG658" i="2"/>
  <c r="AG600" i="2"/>
  <c r="AG141" i="2"/>
  <c r="AG405" i="2"/>
  <c r="AG216" i="2"/>
  <c r="AG400" i="2"/>
  <c r="AG195" i="2"/>
  <c r="AG367" i="2"/>
  <c r="AG724" i="2"/>
  <c r="AG719" i="2"/>
  <c r="AG383" i="2"/>
  <c r="AG697" i="2"/>
  <c r="AG401" i="2"/>
  <c r="AG536" i="2"/>
  <c r="AG629" i="2"/>
  <c r="AG416" i="2"/>
  <c r="AG421" i="2"/>
  <c r="AG179" i="2"/>
  <c r="AG62" i="2"/>
  <c r="AG679" i="2"/>
  <c r="AG231" i="2"/>
  <c r="AG265" i="2"/>
  <c r="AG300" i="2"/>
  <c r="AG326" i="2"/>
  <c r="AG163" i="2"/>
  <c r="AG372" i="2"/>
  <c r="AG704" i="2"/>
  <c r="AG399" i="2"/>
  <c r="AG282" i="2"/>
  <c r="AG31" i="2"/>
  <c r="AG187" i="2"/>
  <c r="AG173" i="2"/>
  <c r="AG671" i="2"/>
  <c r="AG684" i="2"/>
  <c r="AG204" i="2"/>
  <c r="AG131" i="2"/>
  <c r="AG722" i="2"/>
  <c r="AG643" i="2"/>
  <c r="AG621" i="2"/>
  <c r="AG142" i="2"/>
  <c r="AG577" i="2"/>
  <c r="AG618" i="2"/>
  <c r="AG732" i="2"/>
  <c r="AG670" i="2"/>
  <c r="AG442" i="2"/>
  <c r="AG362" i="2"/>
  <c r="AG430" i="2"/>
  <c r="AG321" i="2"/>
  <c r="AG650" i="2"/>
  <c r="AG429" i="2"/>
  <c r="AG599" i="2"/>
  <c r="AG646" i="2"/>
  <c r="AG479" i="2"/>
  <c r="AG582" i="2"/>
  <c r="AG312" i="2"/>
  <c r="AG499" i="2"/>
  <c r="AG106" i="2"/>
  <c r="AG403" i="2"/>
  <c r="AG318" i="2"/>
  <c r="AG260" i="2"/>
  <c r="AG676" i="2"/>
  <c r="AG248" i="2"/>
  <c r="AG492" i="2"/>
  <c r="AG223" i="2"/>
  <c r="AG91" i="2"/>
  <c r="AG174" i="2"/>
  <c r="AG503" i="2"/>
  <c r="AG579" i="2"/>
  <c r="AG545" i="2"/>
  <c r="AG417" i="2"/>
  <c r="AG262" i="2"/>
  <c r="AG346" i="2"/>
  <c r="AG700" i="2"/>
  <c r="AG721" i="2"/>
  <c r="AG215" i="2"/>
  <c r="AG564" i="2"/>
  <c r="AG666" i="2"/>
  <c r="AG392" i="2"/>
  <c r="AG552" i="2"/>
  <c r="AG220" i="2"/>
  <c r="AG627" i="2"/>
  <c r="AG213" i="2"/>
  <c r="AG230" i="2"/>
  <c r="AG332" i="2"/>
  <c r="AG395" i="2"/>
  <c r="AG695" i="2"/>
  <c r="AG493" i="2"/>
  <c r="AG556" i="2"/>
  <c r="AG687" i="2"/>
  <c r="AG410" i="2"/>
  <c r="AG541" i="2"/>
  <c r="AG371" i="2"/>
  <c r="AG559" i="2"/>
  <c r="AG631" i="2"/>
  <c r="AG494" i="2"/>
  <c r="AG681" i="2"/>
  <c r="AG411" i="2"/>
  <c r="AG427" i="2"/>
  <c r="AG595" i="2"/>
  <c r="AG391" i="2"/>
  <c r="AG708" i="2"/>
  <c r="AG349" i="2"/>
  <c r="AG664" i="2"/>
  <c r="AG682" i="2"/>
  <c r="AG532" i="2"/>
  <c r="AG665" i="2"/>
  <c r="AG515" i="2"/>
  <c r="AG689" i="2"/>
  <c r="AG617" i="2"/>
  <c r="AG694" i="2"/>
  <c r="AG727" i="2"/>
  <c r="AG703" i="2"/>
  <c r="AG642" i="2"/>
  <c r="AG715" i="2"/>
  <c r="AG698" i="2"/>
  <c r="AG714" i="2"/>
  <c r="AG707" i="2"/>
  <c r="AG730" i="2"/>
  <c r="AG674" i="2"/>
  <c r="AF610" i="2"/>
  <c r="AF616" i="2"/>
  <c r="AF606" i="2"/>
  <c r="AF93" i="2"/>
  <c r="AF341" i="2"/>
  <c r="AF509" i="2"/>
  <c r="AF435" i="2"/>
  <c r="AF540" i="2"/>
  <c r="AF374" i="2"/>
  <c r="AF500" i="2"/>
  <c r="AF441" i="2"/>
  <c r="AF454" i="2"/>
  <c r="AF668" i="2"/>
  <c r="AF228" i="2"/>
  <c r="AF473" i="2"/>
  <c r="AF125" i="2"/>
  <c r="AF440" i="2"/>
  <c r="AF41" i="2"/>
  <c r="AF365" i="2"/>
  <c r="AF693" i="2"/>
  <c r="AF340" i="2"/>
  <c r="AF501" i="2"/>
  <c r="AF64" i="2"/>
  <c r="AF376" i="2"/>
  <c r="AF542" i="2"/>
  <c r="AF520" i="2"/>
  <c r="AF185" i="2"/>
  <c r="AF511" i="2"/>
  <c r="AF238" i="2"/>
  <c r="AF644" i="2"/>
  <c r="AF352" i="2"/>
  <c r="AF351" i="2"/>
  <c r="AF61" i="2"/>
  <c r="AF604" i="2"/>
  <c r="AF3" i="2"/>
  <c r="AF611" i="2"/>
  <c r="AF96" i="2"/>
  <c r="AF302" i="2"/>
  <c r="AF161" i="2"/>
  <c r="AF452" i="2"/>
  <c r="AF102" i="2"/>
  <c r="AF518" i="2"/>
  <c r="AF345" i="2"/>
  <c r="AF183" i="2"/>
  <c r="AF56" i="2"/>
  <c r="AF566" i="2"/>
  <c r="AF211" i="2"/>
  <c r="AF97" i="2"/>
  <c r="AF266" i="2"/>
  <c r="M67" i="3" s="1"/>
  <c r="AF119" i="2"/>
  <c r="AF377" i="2"/>
  <c r="AF361" i="2"/>
  <c r="AF583" i="2"/>
  <c r="AF121" i="2"/>
  <c r="AF533" i="2"/>
  <c r="AF330" i="2"/>
  <c r="AF122" i="2"/>
  <c r="AF273" i="2"/>
  <c r="AF508" i="2"/>
  <c r="AF624" i="2"/>
  <c r="AF469" i="2"/>
  <c r="AF202" i="2"/>
  <c r="AF171" i="2"/>
  <c r="AF114" i="2"/>
  <c r="AF394" i="2"/>
  <c r="AF127" i="2"/>
  <c r="AF358" i="2"/>
  <c r="AF491" i="2"/>
  <c r="AF71" i="2"/>
  <c r="AF334" i="2"/>
  <c r="AF88" i="2"/>
  <c r="AF212" i="2"/>
  <c r="AF424" i="2"/>
  <c r="AF339" i="2"/>
  <c r="AF219" i="2"/>
  <c r="AF468" i="2"/>
  <c r="AF353" i="2"/>
  <c r="AF640" i="2"/>
  <c r="AF456" i="2"/>
  <c r="AF196" i="2"/>
  <c r="AF485" i="2"/>
  <c r="AF165" i="2"/>
  <c r="AF297" i="2"/>
  <c r="AF101" i="2"/>
  <c r="AF257" i="2"/>
  <c r="AF460" i="2"/>
  <c r="AF653" i="2"/>
  <c r="AF585" i="2"/>
  <c r="AF613" i="2"/>
  <c r="AF155" i="2"/>
  <c r="AF325" i="2"/>
  <c r="AF7" i="2"/>
  <c r="AF455" i="2"/>
  <c r="AF8" i="2"/>
  <c r="AF366" i="2"/>
  <c r="AF81" i="2"/>
  <c r="AF79" i="2"/>
  <c r="AF232" i="2"/>
  <c r="AF241" i="2"/>
  <c r="AF289" i="2"/>
  <c r="AF419" i="2"/>
  <c r="AF489" i="2"/>
  <c r="AF249" i="2"/>
  <c r="M12" i="3" s="1"/>
  <c r="AF356" i="2"/>
  <c r="AF140" i="2"/>
  <c r="AF144" i="2"/>
  <c r="AF172" i="2"/>
  <c r="AF288" i="2"/>
  <c r="AF151" i="2"/>
  <c r="AF143" i="2"/>
  <c r="AF244" i="2"/>
  <c r="AF277" i="2"/>
  <c r="AF69" i="2"/>
  <c r="AF484" i="2"/>
  <c r="AF705" i="2"/>
  <c r="AF388" i="2"/>
  <c r="AF486" i="2"/>
  <c r="AF132" i="2"/>
  <c r="AF80" i="2"/>
  <c r="AF476" i="2"/>
  <c r="AF235" i="2"/>
  <c r="AF208" i="2"/>
  <c r="AF647" i="2"/>
  <c r="AF28" i="2"/>
  <c r="AF46" i="2"/>
  <c r="AF138" i="2"/>
  <c r="AF348" i="2"/>
  <c r="AF42" i="2"/>
  <c r="AF379" i="2"/>
  <c r="M65" i="3" s="1"/>
  <c r="AF677" i="2"/>
  <c r="AF201" i="2"/>
  <c r="AF712" i="2"/>
  <c r="AF597" i="2"/>
  <c r="AF347" i="2"/>
  <c r="AF688" i="2"/>
  <c r="AF17" i="2"/>
  <c r="AF239" i="2"/>
  <c r="AF375" i="2"/>
  <c r="AF680" i="2"/>
  <c r="AF250" i="2"/>
  <c r="AF523" i="2"/>
  <c r="AF280" i="2"/>
  <c r="AF428" i="2"/>
  <c r="AF237" i="2"/>
  <c r="AF309" i="2"/>
  <c r="AF284" i="2"/>
  <c r="AF301" i="2"/>
  <c r="AF364" i="2"/>
  <c r="AF90" i="2"/>
  <c r="AF252" i="2"/>
  <c r="AF86" i="2"/>
  <c r="AF147" i="2"/>
  <c r="AF569" i="2"/>
  <c r="AF95" i="2"/>
  <c r="AF149" i="2"/>
  <c r="AF387" i="2"/>
  <c r="AF316" i="2"/>
  <c r="AF576" i="2"/>
  <c r="AF337" i="2"/>
  <c r="AF490" i="2"/>
  <c r="AF254" i="2"/>
  <c r="AF507" i="2"/>
  <c r="AF197" i="2"/>
  <c r="AF496" i="2"/>
  <c r="AF528" i="2"/>
  <c r="AF530" i="2"/>
  <c r="AF18" i="2"/>
  <c r="AF407" i="2"/>
  <c r="AF543" i="2"/>
  <c r="AF657" i="2"/>
  <c r="AF594" i="2"/>
  <c r="AF651" i="2"/>
  <c r="AF567" i="2"/>
  <c r="AF660" i="2"/>
  <c r="AF711" i="2"/>
  <c r="AF225" i="2"/>
  <c r="AF475" i="2"/>
  <c r="AF384" i="2"/>
  <c r="AF614" i="2"/>
  <c r="AF38" i="2"/>
  <c r="AF188" i="2"/>
  <c r="AF626" i="2"/>
  <c r="AF104" i="2"/>
  <c r="AF49" i="2"/>
  <c r="AF315" i="2"/>
  <c r="AF286" i="2"/>
  <c r="AF192" i="2"/>
  <c r="AF578" i="2"/>
  <c r="AF342" i="2"/>
  <c r="AF637" i="2"/>
  <c r="AF434" i="2"/>
  <c r="AF603" i="2"/>
  <c r="AF207" i="2"/>
  <c r="AF560" i="2"/>
  <c r="AF645" i="2"/>
  <c r="AF11" i="2"/>
  <c r="AF281" i="2"/>
  <c r="AF459" i="2"/>
  <c r="AF157" i="2"/>
  <c r="AF36" i="2"/>
  <c r="AF659" i="2"/>
  <c r="AF406" i="2"/>
  <c r="AF5" i="2"/>
  <c r="AF34" i="2"/>
  <c r="AF539" i="2"/>
  <c r="AF263" i="2"/>
  <c r="AF534" i="2"/>
  <c r="AF601" i="2"/>
  <c r="AF415" i="2"/>
  <c r="AF76" i="2"/>
  <c r="AF550" i="2"/>
  <c r="AF234" i="2"/>
  <c r="AF134" i="2"/>
  <c r="AF110" i="2"/>
  <c r="AF111" i="2"/>
  <c r="AF466" i="2"/>
  <c r="AF555" i="2"/>
  <c r="AF130" i="2"/>
  <c r="AF438" i="2"/>
  <c r="AF420" i="2"/>
  <c r="AF73" i="2"/>
  <c r="AF589" i="2"/>
  <c r="M120" i="3" s="1"/>
  <c r="AF457" i="2"/>
  <c r="AF538" i="2"/>
  <c r="AF117" i="2"/>
  <c r="AF152" i="2"/>
  <c r="AF291" i="2"/>
  <c r="AF206" i="2"/>
  <c r="AF83" i="2"/>
  <c r="AF240" i="2"/>
  <c r="AF433" i="2"/>
  <c r="AF445" i="2"/>
  <c r="AF15" i="2"/>
  <c r="AF675" i="2"/>
  <c r="AF458" i="2"/>
  <c r="AF148" i="2"/>
  <c r="AF723" i="2"/>
  <c r="AF502" i="2"/>
  <c r="AF320" i="2"/>
  <c r="AF432" i="2"/>
  <c r="AF200" i="2"/>
  <c r="AF52" i="2"/>
  <c r="AF598" i="2"/>
  <c r="AF178" i="2"/>
  <c r="AF360" i="2"/>
  <c r="AF396" i="2"/>
  <c r="AF328" i="2"/>
  <c r="AF425" i="2"/>
  <c r="AF292" i="2"/>
  <c r="AF692" i="2"/>
  <c r="AF10" i="2"/>
  <c r="AF548" i="2"/>
  <c r="AF54" i="2"/>
  <c r="AF713" i="2"/>
  <c r="AF355" i="2"/>
  <c r="AF65" i="2"/>
  <c r="AF14" i="2"/>
  <c r="AF513" i="2"/>
  <c r="AF581" i="2"/>
  <c r="AF84" i="2"/>
  <c r="AF48" i="2"/>
  <c r="AF85" i="2"/>
  <c r="AF166" i="2"/>
  <c r="AF709" i="2"/>
  <c r="AF470" i="2"/>
  <c r="AF40" i="2"/>
  <c r="AF497" i="2"/>
  <c r="AF343" i="2"/>
  <c r="AF439" i="2"/>
  <c r="AF431" i="2"/>
  <c r="AF580" i="2"/>
  <c r="AF336" i="2"/>
  <c r="AF390" i="2"/>
  <c r="AF588" i="2"/>
  <c r="AF397" i="2"/>
  <c r="AF253" i="2"/>
  <c r="AF205" i="2"/>
  <c r="AF426" i="2"/>
  <c r="AF393" i="2"/>
  <c r="AF672" i="2"/>
  <c r="AF450" i="2"/>
  <c r="AF408" i="2"/>
  <c r="AF451" i="2"/>
  <c r="AF89" i="2"/>
  <c r="AF58" i="2"/>
  <c r="AF270" i="2"/>
  <c r="AF113" i="2"/>
  <c r="AF487" i="2"/>
  <c r="AF276" i="2"/>
  <c r="AF247" i="2"/>
  <c r="AF615" i="2"/>
  <c r="AF112" i="2"/>
  <c r="AF667" i="2"/>
  <c r="AF4" i="2"/>
  <c r="AF592" i="2"/>
  <c r="AF537" i="2"/>
  <c r="AF210" i="2"/>
  <c r="AF293" i="2"/>
  <c r="AF189" i="2"/>
  <c r="AF368" i="2"/>
  <c r="AF37" i="2"/>
  <c r="AF422" i="2"/>
  <c r="AF488" i="2"/>
  <c r="AF546" i="2"/>
  <c r="AF380" i="2"/>
  <c r="AF596" i="2"/>
  <c r="AF191" i="2"/>
  <c r="AF99" i="2"/>
  <c r="AF544" i="2"/>
  <c r="AF590" i="2"/>
  <c r="AF294" i="2"/>
  <c r="AF100" i="2"/>
  <c r="AF304" i="2"/>
  <c r="AF217" i="2"/>
  <c r="AF224" i="2"/>
  <c r="AF168" i="2"/>
  <c r="AF105" i="2"/>
  <c r="AF233" i="2"/>
  <c r="AF299" i="2"/>
  <c r="AF126" i="2"/>
  <c r="AF19" i="2"/>
  <c r="AF354" i="2"/>
  <c r="AF278" i="2"/>
  <c r="AF331" i="2"/>
  <c r="AF525" i="2"/>
  <c r="AF310" i="2"/>
  <c r="AF701" i="2"/>
  <c r="AF370" i="2"/>
  <c r="AF198" i="2"/>
  <c r="AF584" i="2"/>
  <c r="AF190" i="2"/>
  <c r="AF447" i="2"/>
  <c r="AF423" i="2"/>
  <c r="AF706" i="2"/>
  <c r="AF444" i="2"/>
  <c r="AF160" i="2"/>
  <c r="AF109" i="2"/>
  <c r="AF264" i="2"/>
  <c r="AF68" i="2"/>
  <c r="AF24" i="2"/>
  <c r="AF145" i="2"/>
  <c r="AF305" i="2"/>
  <c r="AF26" i="2"/>
  <c r="AF591" i="2"/>
  <c r="AF314" i="2"/>
  <c r="AF92" i="2"/>
  <c r="AF323" i="2"/>
  <c r="AF514" i="2"/>
  <c r="AF203" i="2"/>
  <c r="AF477" i="2"/>
  <c r="AF638" i="2"/>
  <c r="AF398" i="2"/>
  <c r="AF153" i="2"/>
  <c r="AF9" i="2"/>
  <c r="AF716" i="2"/>
  <c r="AF78" i="2"/>
  <c r="AF311" i="2"/>
  <c r="AF120" i="2"/>
  <c r="AF350" i="2"/>
  <c r="AF308" i="2"/>
  <c r="AF553" i="2"/>
  <c r="AF222" i="2"/>
  <c r="AF654" i="2"/>
  <c r="AF563" i="2"/>
  <c r="AF176" i="2"/>
  <c r="AF57" i="2"/>
  <c r="AF43" i="2"/>
  <c r="AF6" i="2"/>
  <c r="AF586" i="2"/>
  <c r="AF691" i="2"/>
  <c r="AF227" i="2"/>
  <c r="AF531" i="2"/>
  <c r="AF2" i="2"/>
  <c r="AF285" i="2"/>
  <c r="AF267" i="2"/>
  <c r="AF378" i="2"/>
  <c r="AF521" i="2"/>
  <c r="AF12" i="2"/>
  <c r="AF699" i="2"/>
  <c r="AF608" i="2"/>
  <c r="AF70" i="2"/>
  <c r="AF242" i="2"/>
  <c r="AF609" i="2"/>
  <c r="AF535" i="2"/>
  <c r="AF453" i="2"/>
  <c r="AF607" i="2"/>
  <c r="AF154" i="2"/>
  <c r="AF129" i="2"/>
  <c r="AF13" i="2"/>
  <c r="AF648" i="2"/>
  <c r="AF471" i="2"/>
  <c r="AF162" i="2"/>
  <c r="AF625" i="2"/>
  <c r="AF322" i="2"/>
  <c r="AF373" i="2"/>
  <c r="AF519" i="2"/>
  <c r="AF74" i="2"/>
  <c r="AF344" i="2"/>
  <c r="AF271" i="2"/>
  <c r="AF656" i="2"/>
  <c r="AF33" i="2"/>
  <c r="AF298" i="2"/>
  <c r="AF256" i="2"/>
  <c r="AF29" i="2"/>
  <c r="AF510" i="2"/>
  <c r="AF180" i="2"/>
  <c r="AF303" i="2"/>
  <c r="AF67" i="2"/>
  <c r="AF159" i="2"/>
  <c r="AF194" i="2"/>
  <c r="AF329" i="2"/>
  <c r="AF505" i="2"/>
  <c r="AF245" i="2"/>
  <c r="AF620" i="2"/>
  <c r="AF139" i="2"/>
  <c r="AF549" i="2"/>
  <c r="AF562" i="2"/>
  <c r="AF170" i="2"/>
  <c r="AF357" i="2"/>
  <c r="AF87" i="2"/>
  <c r="AF137" i="2"/>
  <c r="AF295" i="2"/>
  <c r="AF63" i="2"/>
  <c r="AF22" i="2"/>
  <c r="AF21" i="2"/>
  <c r="AF275" i="2"/>
  <c r="AF199" i="2"/>
  <c r="AF565" i="2"/>
  <c r="AF327" i="2"/>
  <c r="AF570" i="2"/>
  <c r="AF283" i="2"/>
  <c r="AF116" i="2"/>
  <c r="AF51" i="2"/>
  <c r="AF443" i="2"/>
  <c r="AF498" i="2"/>
  <c r="AF94" i="2"/>
  <c r="AF218" i="2"/>
  <c r="AF306" i="2"/>
  <c r="AF296" i="2"/>
  <c r="AF731" i="2"/>
  <c r="AF60" i="2"/>
  <c r="AF506" i="2"/>
  <c r="AF236" i="2"/>
  <c r="AF669" i="2"/>
  <c r="AF317" i="2"/>
  <c r="AF686" i="2"/>
  <c r="AF45" i="2"/>
  <c r="AF572" i="2"/>
  <c r="AF605" i="2"/>
  <c r="AF193" i="2"/>
  <c r="AF632" i="2"/>
  <c r="AF551" i="2"/>
  <c r="AF108" i="2"/>
  <c r="AF685" i="2"/>
  <c r="AF261" i="2"/>
  <c r="AF655" i="2"/>
  <c r="AF717" i="2"/>
  <c r="AF75" i="2"/>
  <c r="AF467" i="2"/>
  <c r="AF381" i="2"/>
  <c r="AF369" i="2"/>
  <c r="AF573" i="2"/>
  <c r="AF547" i="2"/>
  <c r="AF512" i="2"/>
  <c r="AF338" i="2"/>
  <c r="AF639" i="2"/>
  <c r="AF319" i="2"/>
  <c r="AF59" i="2"/>
  <c r="AF652" i="2"/>
  <c r="AF53" i="2"/>
  <c r="AF402" i="2"/>
  <c r="AF272" i="2"/>
  <c r="AF156" i="2"/>
  <c r="AF696" i="2"/>
  <c r="AF448" i="2"/>
  <c r="AF474" i="2"/>
  <c r="AF214" i="2"/>
  <c r="AF641" i="2"/>
  <c r="AF169" i="2"/>
  <c r="AF20" i="2"/>
  <c r="AF229" i="2"/>
  <c r="AF413" i="2"/>
  <c r="AF307" i="2"/>
  <c r="AF437" i="2"/>
  <c r="AF461" i="2"/>
  <c r="AF382" i="2"/>
  <c r="AF124" i="2"/>
  <c r="AF25" i="2"/>
  <c r="AF558" i="2"/>
  <c r="AF449" i="2"/>
  <c r="AF279" i="2"/>
  <c r="AF436" i="2"/>
  <c r="AF158" i="2"/>
  <c r="AF255" i="2"/>
  <c r="AF575" i="2"/>
  <c r="AF135" i="2"/>
  <c r="AF568" i="2"/>
  <c r="AF335" i="2"/>
  <c r="AF82" i="2"/>
  <c r="AF177" i="2"/>
  <c r="AF678" i="2"/>
  <c r="AF728" i="2"/>
  <c r="AF718" i="2"/>
  <c r="AF554" i="2"/>
  <c r="AF47" i="2"/>
  <c r="AF133" i="2"/>
  <c r="AF710" i="2"/>
  <c r="AF258" i="2"/>
  <c r="AF35" i="2"/>
  <c r="AF409" i="2"/>
  <c r="AF478" i="2"/>
  <c r="AF16" i="2"/>
  <c r="AF246" i="2"/>
  <c r="AF27" i="2"/>
  <c r="AF482" i="2"/>
  <c r="AF23" i="2"/>
  <c r="AF66" i="2"/>
  <c r="AF630" i="2"/>
  <c r="AF526" i="2"/>
  <c r="AF462" i="2"/>
  <c r="AF146" i="2"/>
  <c r="AF622" i="2"/>
  <c r="AF251" i="2"/>
  <c r="AF418" i="2"/>
  <c r="AF690" i="2"/>
  <c r="AF472" i="2"/>
  <c r="AF517" i="2"/>
  <c r="AF389" i="2"/>
  <c r="AF50" i="2"/>
  <c r="AF333" i="2"/>
  <c r="AF561" i="2"/>
  <c r="AF483" i="2"/>
  <c r="AF167" i="2"/>
  <c r="AF602" i="2"/>
  <c r="AF186" i="2"/>
  <c r="AF557" i="2"/>
  <c r="AF529" i="2"/>
  <c r="AF524" i="2"/>
  <c r="AF385" i="2"/>
  <c r="AF720" i="2"/>
  <c r="AF465" i="2"/>
  <c r="AF593" i="2"/>
  <c r="AF32" i="2"/>
  <c r="AF527" i="2"/>
  <c r="AF115" i="2"/>
  <c r="AF662" i="2"/>
  <c r="AF516" i="2"/>
  <c r="AF164" i="2"/>
  <c r="AF412" i="2"/>
  <c r="AF504" i="2"/>
  <c r="AF290" i="2"/>
  <c r="AF72" i="2"/>
  <c r="AF635" i="2"/>
  <c r="AF729" i="2"/>
  <c r="AF726" i="2"/>
  <c r="AF268" i="2"/>
  <c r="AF634" i="2"/>
  <c r="AF209" i="2"/>
  <c r="AF633" i="2"/>
  <c r="AF226" i="2"/>
  <c r="AF269" i="2"/>
  <c r="AF136" i="2"/>
  <c r="AF636" i="2"/>
  <c r="AF663" i="2"/>
  <c r="AF623" i="2"/>
  <c r="AF495" i="2"/>
  <c r="AF404" i="2"/>
  <c r="AF359" i="2"/>
  <c r="AF414" i="2"/>
  <c r="AF649" i="2"/>
  <c r="AF118" i="2"/>
  <c r="AF150" i="2"/>
  <c r="AF363" i="2"/>
  <c r="AF313" i="2"/>
  <c r="AF44" i="2"/>
  <c r="AF77" i="2"/>
  <c r="AF464" i="2"/>
  <c r="AF123" i="2"/>
  <c r="AF30" i="2"/>
  <c r="AF683" i="2"/>
  <c r="AF481" i="2"/>
  <c r="AF612" i="2"/>
  <c r="AF259" i="2"/>
  <c r="AF619" i="2"/>
  <c r="AF55" i="2"/>
  <c r="AF221" i="2"/>
  <c r="AF587" i="2"/>
  <c r="AF386" i="2"/>
  <c r="AF107" i="2"/>
  <c r="AF287" i="2"/>
  <c r="AF184" i="2"/>
  <c r="AF480" i="2"/>
  <c r="AF182" i="2"/>
  <c r="AF39" i="2"/>
  <c r="AF628" i="2"/>
  <c r="AF98" i="2"/>
  <c r="AF324" i="2"/>
  <c r="AF673" i="2"/>
  <c r="AF243" i="2"/>
  <c r="AF175" i="2"/>
  <c r="AF725" i="2"/>
  <c r="AF702" i="2"/>
  <c r="AF522" i="2"/>
  <c r="AF103" i="2"/>
  <c r="AF274" i="2"/>
  <c r="AF446" i="2"/>
  <c r="AF181" i="2"/>
  <c r="AF463" i="2"/>
  <c r="AF128" i="2"/>
  <c r="AF571" i="2"/>
  <c r="AF574" i="2"/>
  <c r="AF661" i="2"/>
  <c r="AF658" i="2"/>
  <c r="AF600" i="2"/>
  <c r="AF141" i="2"/>
  <c r="AF405" i="2"/>
  <c r="AF216" i="2"/>
  <c r="AF400" i="2"/>
  <c r="AF195" i="2"/>
  <c r="AF367" i="2"/>
  <c r="AF724" i="2"/>
  <c r="AF719" i="2"/>
  <c r="AF383" i="2"/>
  <c r="AF697" i="2"/>
  <c r="AF401" i="2"/>
  <c r="AF536" i="2"/>
  <c r="AF629" i="2"/>
  <c r="AF416" i="2"/>
  <c r="AF421" i="2"/>
  <c r="AF179" i="2"/>
  <c r="AF62" i="2"/>
  <c r="AF679" i="2"/>
  <c r="AF231" i="2"/>
  <c r="AF265" i="2"/>
  <c r="AF300" i="2"/>
  <c r="AF326" i="2"/>
  <c r="AF163" i="2"/>
  <c r="AF372" i="2"/>
  <c r="AF704" i="2"/>
  <c r="AF399" i="2"/>
  <c r="AF282" i="2"/>
  <c r="AF31" i="2"/>
  <c r="AF187" i="2"/>
  <c r="AF173" i="2"/>
  <c r="AF671" i="2"/>
  <c r="AF684" i="2"/>
  <c r="AF204" i="2"/>
  <c r="AF131" i="2"/>
  <c r="AF722" i="2"/>
  <c r="AF643" i="2"/>
  <c r="AF621" i="2"/>
  <c r="AF142" i="2"/>
  <c r="AF577" i="2"/>
  <c r="AF618" i="2"/>
  <c r="AF732" i="2"/>
  <c r="AF670" i="2"/>
  <c r="AF442" i="2"/>
  <c r="AF362" i="2"/>
  <c r="AF430" i="2"/>
  <c r="AF321" i="2"/>
  <c r="AF650" i="2"/>
  <c r="AF429" i="2"/>
  <c r="AF599" i="2"/>
  <c r="AF646" i="2"/>
  <c r="AF479" i="2"/>
  <c r="AF582" i="2"/>
  <c r="AF312" i="2"/>
  <c r="AF499" i="2"/>
  <c r="AF106" i="2"/>
  <c r="AF403" i="2"/>
  <c r="AF318" i="2"/>
  <c r="AF260" i="2"/>
  <c r="AF676" i="2"/>
  <c r="AF248" i="2"/>
  <c r="AF492" i="2"/>
  <c r="AF223" i="2"/>
  <c r="AF91" i="2"/>
  <c r="AF174" i="2"/>
  <c r="AF503" i="2"/>
  <c r="AF579" i="2"/>
  <c r="AF545" i="2"/>
  <c r="AF417" i="2"/>
  <c r="AF262" i="2"/>
  <c r="AF346" i="2"/>
  <c r="AF700" i="2"/>
  <c r="AF721" i="2"/>
  <c r="AF215" i="2"/>
  <c r="AF564" i="2"/>
  <c r="AF666" i="2"/>
  <c r="AF392" i="2"/>
  <c r="AF552" i="2"/>
  <c r="AF220" i="2"/>
  <c r="AF627" i="2"/>
  <c r="AF213" i="2"/>
  <c r="AF230" i="2"/>
  <c r="AF332" i="2"/>
  <c r="AF395" i="2"/>
  <c r="AF695" i="2"/>
  <c r="AF493" i="2"/>
  <c r="AF556" i="2"/>
  <c r="AF687" i="2"/>
  <c r="AF410" i="2"/>
  <c r="AF541" i="2"/>
  <c r="AF371" i="2"/>
  <c r="AF559" i="2"/>
  <c r="AF631" i="2"/>
  <c r="AF494" i="2"/>
  <c r="AF681" i="2"/>
  <c r="AF411" i="2"/>
  <c r="AF427" i="2"/>
  <c r="AF595" i="2"/>
  <c r="AF391" i="2"/>
  <c r="AF708" i="2"/>
  <c r="AF349" i="2"/>
  <c r="AF664" i="2"/>
  <c r="AF682" i="2"/>
  <c r="AF532" i="2"/>
  <c r="AF665" i="2"/>
  <c r="AF515" i="2"/>
  <c r="AF689" i="2"/>
  <c r="AF617" i="2"/>
  <c r="AF694" i="2"/>
  <c r="AF727" i="2"/>
  <c r="AF703" i="2"/>
  <c r="AF642" i="2"/>
  <c r="AF715" i="2"/>
  <c r="AF698" i="2"/>
  <c r="AF714" i="2"/>
  <c r="AF707" i="2"/>
  <c r="AF730" i="2"/>
  <c r="AF674" i="2"/>
  <c r="AE610" i="2"/>
  <c r="AE616" i="2"/>
  <c r="AE606" i="2"/>
  <c r="AE93" i="2"/>
  <c r="AE341" i="2"/>
  <c r="AE509" i="2"/>
  <c r="AE435" i="2"/>
  <c r="AE540" i="2"/>
  <c r="AE374" i="2"/>
  <c r="AE500" i="2"/>
  <c r="AE441" i="2"/>
  <c r="AE454" i="2"/>
  <c r="AE668" i="2"/>
  <c r="AE228" i="2"/>
  <c r="AE473" i="2"/>
  <c r="AE125" i="2"/>
  <c r="AE440" i="2"/>
  <c r="AE41" i="2"/>
  <c r="AE365" i="2"/>
  <c r="AE693" i="2"/>
  <c r="AE340" i="2"/>
  <c r="AE501" i="2"/>
  <c r="AE64" i="2"/>
  <c r="AE376" i="2"/>
  <c r="AE542" i="2"/>
  <c r="AE520" i="2"/>
  <c r="AE185" i="2"/>
  <c r="AE511" i="2"/>
  <c r="AE238" i="2"/>
  <c r="AE644" i="2"/>
  <c r="AE352" i="2"/>
  <c r="AE351" i="2"/>
  <c r="AE61" i="2"/>
  <c r="AE604" i="2"/>
  <c r="AE3" i="2"/>
  <c r="AE611" i="2"/>
  <c r="AE96" i="2"/>
  <c r="AE302" i="2"/>
  <c r="AE161" i="2"/>
  <c r="AE452" i="2"/>
  <c r="AE102" i="2"/>
  <c r="AE518" i="2"/>
  <c r="AE345" i="2"/>
  <c r="AE183" i="2"/>
  <c r="AE56" i="2"/>
  <c r="AE566" i="2"/>
  <c r="AE211" i="2"/>
  <c r="AE97" i="2"/>
  <c r="AE266" i="2"/>
  <c r="AE119" i="2"/>
  <c r="AE377" i="2"/>
  <c r="AE361" i="2"/>
  <c r="AE583" i="2"/>
  <c r="AE121" i="2"/>
  <c r="AE533" i="2"/>
  <c r="AE330" i="2"/>
  <c r="AE122" i="2"/>
  <c r="AE273" i="2"/>
  <c r="AE508" i="2"/>
  <c r="AE624" i="2"/>
  <c r="AE469" i="2"/>
  <c r="AE202" i="2"/>
  <c r="AE171" i="2"/>
  <c r="AE114" i="2"/>
  <c r="AE394" i="2"/>
  <c r="AE127" i="2"/>
  <c r="AE358" i="2"/>
  <c r="AE491" i="2"/>
  <c r="AE71" i="2"/>
  <c r="AE334" i="2"/>
  <c r="AE88" i="2"/>
  <c r="AE212" i="2"/>
  <c r="AE424" i="2"/>
  <c r="AE339" i="2"/>
  <c r="AE219" i="2"/>
  <c r="AE468" i="2"/>
  <c r="AE353" i="2"/>
  <c r="AE640" i="2"/>
  <c r="AE456" i="2"/>
  <c r="AE196" i="2"/>
  <c r="AE485" i="2"/>
  <c r="AE165" i="2"/>
  <c r="AE297" i="2"/>
  <c r="AE101" i="2"/>
  <c r="AE257" i="2"/>
  <c r="AE460" i="2"/>
  <c r="AE653" i="2"/>
  <c r="AE585" i="2"/>
  <c r="AE613" i="2"/>
  <c r="AE155" i="2"/>
  <c r="AE325" i="2"/>
  <c r="AE7" i="2"/>
  <c r="AE455" i="2"/>
  <c r="AE8" i="2"/>
  <c r="AE366" i="2"/>
  <c r="AE81" i="2"/>
  <c r="AE79" i="2"/>
  <c r="AE232" i="2"/>
  <c r="AE241" i="2"/>
  <c r="AE289" i="2"/>
  <c r="AE419" i="2"/>
  <c r="AE489" i="2"/>
  <c r="AE249" i="2"/>
  <c r="L12" i="3" s="1"/>
  <c r="AE356" i="2"/>
  <c r="AE140" i="2"/>
  <c r="AE144" i="2"/>
  <c r="AE172" i="2"/>
  <c r="AE288" i="2"/>
  <c r="AE151" i="2"/>
  <c r="AE143" i="2"/>
  <c r="AE244" i="2"/>
  <c r="AE277" i="2"/>
  <c r="AE69" i="2"/>
  <c r="AE484" i="2"/>
  <c r="L108" i="3" s="1"/>
  <c r="AE705" i="2"/>
  <c r="AE388" i="2"/>
  <c r="AE486" i="2"/>
  <c r="AE132" i="2"/>
  <c r="AE80" i="2"/>
  <c r="AE476" i="2"/>
  <c r="AE235" i="2"/>
  <c r="AE208" i="2"/>
  <c r="AE647" i="2"/>
  <c r="AE28" i="2"/>
  <c r="AE46" i="2"/>
  <c r="AE138" i="2"/>
  <c r="AE348" i="2"/>
  <c r="AE42" i="2"/>
  <c r="AE379" i="2"/>
  <c r="AE677" i="2"/>
  <c r="AE201" i="2"/>
  <c r="AE712" i="2"/>
  <c r="AE597" i="2"/>
  <c r="AE347" i="2"/>
  <c r="AE688" i="2"/>
  <c r="AE17" i="2"/>
  <c r="AE239" i="2"/>
  <c r="AE375" i="2"/>
  <c r="AE680" i="2"/>
  <c r="AE250" i="2"/>
  <c r="AE523" i="2"/>
  <c r="AE280" i="2"/>
  <c r="AE428" i="2"/>
  <c r="AE237" i="2"/>
  <c r="AE309" i="2"/>
  <c r="AE284" i="2"/>
  <c r="AE301" i="2"/>
  <c r="AE364" i="2"/>
  <c r="AE90" i="2"/>
  <c r="AE252" i="2"/>
  <c r="AE86" i="2"/>
  <c r="AE147" i="2"/>
  <c r="AE569" i="2"/>
  <c r="AE95" i="2"/>
  <c r="AE149" i="2"/>
  <c r="AE387" i="2"/>
  <c r="AE316" i="2"/>
  <c r="AE576" i="2"/>
  <c r="AE337" i="2"/>
  <c r="AE490" i="2"/>
  <c r="AE254" i="2"/>
  <c r="AE507" i="2"/>
  <c r="AE197" i="2"/>
  <c r="AE496" i="2"/>
  <c r="AE528" i="2"/>
  <c r="AE530" i="2"/>
  <c r="AE18" i="2"/>
  <c r="AE407" i="2"/>
  <c r="AE543" i="2"/>
  <c r="AE657" i="2"/>
  <c r="AE594" i="2"/>
  <c r="AE651" i="2"/>
  <c r="AE567" i="2"/>
  <c r="AE660" i="2"/>
  <c r="AE711" i="2"/>
  <c r="AE225" i="2"/>
  <c r="AE475" i="2"/>
  <c r="AE384" i="2"/>
  <c r="AE614" i="2"/>
  <c r="AE38" i="2"/>
  <c r="AE188" i="2"/>
  <c r="AE626" i="2"/>
  <c r="AE104" i="2"/>
  <c r="AE49" i="2"/>
  <c r="AE315" i="2"/>
  <c r="AE286" i="2"/>
  <c r="AE192" i="2"/>
  <c r="AE578" i="2"/>
  <c r="AE342" i="2"/>
  <c r="AE637" i="2"/>
  <c r="AE434" i="2"/>
  <c r="AE603" i="2"/>
  <c r="AE207" i="2"/>
  <c r="AE560" i="2"/>
  <c r="AE645" i="2"/>
  <c r="AE11" i="2"/>
  <c r="AE281" i="2"/>
  <c r="AE459" i="2"/>
  <c r="AE157" i="2"/>
  <c r="AE36" i="2"/>
  <c r="AE659" i="2"/>
  <c r="AE406" i="2"/>
  <c r="AE5" i="2"/>
  <c r="AE34" i="2"/>
  <c r="AE539" i="2"/>
  <c r="AE263" i="2"/>
  <c r="AE534" i="2"/>
  <c r="AE601" i="2"/>
  <c r="AE415" i="2"/>
  <c r="AE76" i="2"/>
  <c r="AE550" i="2"/>
  <c r="AE234" i="2"/>
  <c r="AE134" i="2"/>
  <c r="AE110" i="2"/>
  <c r="AE111" i="2"/>
  <c r="AE466" i="2"/>
  <c r="AE555" i="2"/>
  <c r="AE130" i="2"/>
  <c r="AE438" i="2"/>
  <c r="AE420" i="2"/>
  <c r="AE73" i="2"/>
  <c r="AE589" i="2"/>
  <c r="L120" i="3" s="1"/>
  <c r="AE457" i="2"/>
  <c r="AE538" i="2"/>
  <c r="AE117" i="2"/>
  <c r="AE152" i="2"/>
  <c r="AE291" i="2"/>
  <c r="AE206" i="2"/>
  <c r="AE83" i="2"/>
  <c r="AE240" i="2"/>
  <c r="AE433" i="2"/>
  <c r="AE445" i="2"/>
  <c r="AE15" i="2"/>
  <c r="AE675" i="2"/>
  <c r="AE458" i="2"/>
  <c r="AE148" i="2"/>
  <c r="AE723" i="2"/>
  <c r="AE502" i="2"/>
  <c r="AE320" i="2"/>
  <c r="AE432" i="2"/>
  <c r="AE200" i="2"/>
  <c r="AE52" i="2"/>
  <c r="AE598" i="2"/>
  <c r="AE178" i="2"/>
  <c r="AE360" i="2"/>
  <c r="AE396" i="2"/>
  <c r="AE328" i="2"/>
  <c r="AE425" i="2"/>
  <c r="AE292" i="2"/>
  <c r="AE692" i="2"/>
  <c r="AE10" i="2"/>
  <c r="AE548" i="2"/>
  <c r="AE54" i="2"/>
  <c r="AE713" i="2"/>
  <c r="AE355" i="2"/>
  <c r="AE65" i="2"/>
  <c r="AE14" i="2"/>
  <c r="AE513" i="2"/>
  <c r="AE581" i="2"/>
  <c r="AE84" i="2"/>
  <c r="AE48" i="2"/>
  <c r="AE85" i="2"/>
  <c r="AE166" i="2"/>
  <c r="AE709" i="2"/>
  <c r="AE470" i="2"/>
  <c r="AE40" i="2"/>
  <c r="AE497" i="2"/>
  <c r="AE343" i="2"/>
  <c r="AE439" i="2"/>
  <c r="AE431" i="2"/>
  <c r="AE580" i="2"/>
  <c r="AE336" i="2"/>
  <c r="AE390" i="2"/>
  <c r="AE588" i="2"/>
  <c r="AE397" i="2"/>
  <c r="AE253" i="2"/>
  <c r="AE205" i="2"/>
  <c r="AE426" i="2"/>
  <c r="AE393" i="2"/>
  <c r="AE672" i="2"/>
  <c r="AE450" i="2"/>
  <c r="AE408" i="2"/>
  <c r="AE451" i="2"/>
  <c r="AE89" i="2"/>
  <c r="AE58" i="2"/>
  <c r="AE270" i="2"/>
  <c r="AE113" i="2"/>
  <c r="AE487" i="2"/>
  <c r="AE276" i="2"/>
  <c r="AE247" i="2"/>
  <c r="AE615" i="2"/>
  <c r="AE112" i="2"/>
  <c r="AE667" i="2"/>
  <c r="AE4" i="2"/>
  <c r="AE592" i="2"/>
  <c r="AE537" i="2"/>
  <c r="AE210" i="2"/>
  <c r="AE293" i="2"/>
  <c r="AE189" i="2"/>
  <c r="AE368" i="2"/>
  <c r="AE37" i="2"/>
  <c r="AE422" i="2"/>
  <c r="AE488" i="2"/>
  <c r="AE546" i="2"/>
  <c r="AE380" i="2"/>
  <c r="AE596" i="2"/>
  <c r="AE191" i="2"/>
  <c r="AE99" i="2"/>
  <c r="AE544" i="2"/>
  <c r="AE590" i="2"/>
  <c r="AE294" i="2"/>
  <c r="AE100" i="2"/>
  <c r="AE304" i="2"/>
  <c r="AE217" i="2"/>
  <c r="AE224" i="2"/>
  <c r="AE168" i="2"/>
  <c r="AE105" i="2"/>
  <c r="AE233" i="2"/>
  <c r="AE299" i="2"/>
  <c r="AE126" i="2"/>
  <c r="AE19" i="2"/>
  <c r="AE354" i="2"/>
  <c r="AE278" i="2"/>
  <c r="AE331" i="2"/>
  <c r="AE525" i="2"/>
  <c r="AE310" i="2"/>
  <c r="AE701" i="2"/>
  <c r="AE370" i="2"/>
  <c r="AE198" i="2"/>
  <c r="AE584" i="2"/>
  <c r="AE190" i="2"/>
  <c r="AE447" i="2"/>
  <c r="AE423" i="2"/>
  <c r="AE706" i="2"/>
  <c r="AE444" i="2"/>
  <c r="AE160" i="2"/>
  <c r="AE109" i="2"/>
  <c r="AE264" i="2"/>
  <c r="AE68" i="2"/>
  <c r="AE24" i="2"/>
  <c r="AE145" i="2"/>
  <c r="AE305" i="2"/>
  <c r="AE26" i="2"/>
  <c r="AE591" i="2"/>
  <c r="AE314" i="2"/>
  <c r="AE92" i="2"/>
  <c r="AE323" i="2"/>
  <c r="AE514" i="2"/>
  <c r="AE203" i="2"/>
  <c r="AE477" i="2"/>
  <c r="AE638" i="2"/>
  <c r="AE398" i="2"/>
  <c r="AE153" i="2"/>
  <c r="AE9" i="2"/>
  <c r="AE716" i="2"/>
  <c r="AE78" i="2"/>
  <c r="AE311" i="2"/>
  <c r="AE120" i="2"/>
  <c r="AE350" i="2"/>
  <c r="AE308" i="2"/>
  <c r="AE553" i="2"/>
  <c r="AE222" i="2"/>
  <c r="AE654" i="2"/>
  <c r="AE563" i="2"/>
  <c r="AE176" i="2"/>
  <c r="AE57" i="2"/>
  <c r="AE43" i="2"/>
  <c r="AE6" i="2"/>
  <c r="AE586" i="2"/>
  <c r="AE691" i="2"/>
  <c r="AE227" i="2"/>
  <c r="AE531" i="2"/>
  <c r="AE2" i="2"/>
  <c r="AE285" i="2"/>
  <c r="AE267" i="2"/>
  <c r="AE378" i="2"/>
  <c r="AE521" i="2"/>
  <c r="AE12" i="2"/>
  <c r="AE699" i="2"/>
  <c r="AE608" i="2"/>
  <c r="AE70" i="2"/>
  <c r="AE242" i="2"/>
  <c r="AE609" i="2"/>
  <c r="AE535" i="2"/>
  <c r="AE453" i="2"/>
  <c r="AE607" i="2"/>
  <c r="AE154" i="2"/>
  <c r="AE129" i="2"/>
  <c r="AE13" i="2"/>
  <c r="AE648" i="2"/>
  <c r="AE471" i="2"/>
  <c r="AE162" i="2"/>
  <c r="AE625" i="2"/>
  <c r="AE322" i="2"/>
  <c r="AE373" i="2"/>
  <c r="AE519" i="2"/>
  <c r="AE74" i="2"/>
  <c r="AE344" i="2"/>
  <c r="AE271" i="2"/>
  <c r="AE656" i="2"/>
  <c r="AE33" i="2"/>
  <c r="AE298" i="2"/>
  <c r="AE256" i="2"/>
  <c r="AE29" i="2"/>
  <c r="AE510" i="2"/>
  <c r="AE180" i="2"/>
  <c r="AE303" i="2"/>
  <c r="AE67" i="2"/>
  <c r="AE159" i="2"/>
  <c r="AE194" i="2"/>
  <c r="AE329" i="2"/>
  <c r="AE505" i="2"/>
  <c r="AE245" i="2"/>
  <c r="AE620" i="2"/>
  <c r="AE139" i="2"/>
  <c r="AE549" i="2"/>
  <c r="AE562" i="2"/>
  <c r="AE170" i="2"/>
  <c r="AE357" i="2"/>
  <c r="AE87" i="2"/>
  <c r="AE137" i="2"/>
  <c r="AE295" i="2"/>
  <c r="AE63" i="2"/>
  <c r="AE22" i="2"/>
  <c r="AE21" i="2"/>
  <c r="AE275" i="2"/>
  <c r="AE199" i="2"/>
  <c r="AE565" i="2"/>
  <c r="AE327" i="2"/>
  <c r="AE570" i="2"/>
  <c r="AE283" i="2"/>
  <c r="AE116" i="2"/>
  <c r="AE51" i="2"/>
  <c r="AE443" i="2"/>
  <c r="AE498" i="2"/>
  <c r="AE94" i="2"/>
  <c r="AE218" i="2"/>
  <c r="AE306" i="2"/>
  <c r="AE296" i="2"/>
  <c r="AE731" i="2"/>
  <c r="AE60" i="2"/>
  <c r="AE506" i="2"/>
  <c r="AE236" i="2"/>
  <c r="AE669" i="2"/>
  <c r="AE317" i="2"/>
  <c r="AE686" i="2"/>
  <c r="AE45" i="2"/>
  <c r="AE572" i="2"/>
  <c r="AE605" i="2"/>
  <c r="AE193" i="2"/>
  <c r="AE632" i="2"/>
  <c r="AE551" i="2"/>
  <c r="AE108" i="2"/>
  <c r="AE685" i="2"/>
  <c r="AE261" i="2"/>
  <c r="AE655" i="2"/>
  <c r="AE717" i="2"/>
  <c r="AE75" i="2"/>
  <c r="AE467" i="2"/>
  <c r="AE381" i="2"/>
  <c r="AE369" i="2"/>
  <c r="AE573" i="2"/>
  <c r="AE547" i="2"/>
  <c r="AE512" i="2"/>
  <c r="AE338" i="2"/>
  <c r="AE639" i="2"/>
  <c r="AE319" i="2"/>
  <c r="AE59" i="2"/>
  <c r="AE652" i="2"/>
  <c r="AE53" i="2"/>
  <c r="AE402" i="2"/>
  <c r="AE272" i="2"/>
  <c r="AE156" i="2"/>
  <c r="AE696" i="2"/>
  <c r="AE448" i="2"/>
  <c r="AE474" i="2"/>
  <c r="AE214" i="2"/>
  <c r="AE641" i="2"/>
  <c r="AE169" i="2"/>
  <c r="AE20" i="2"/>
  <c r="AE229" i="2"/>
  <c r="AE413" i="2"/>
  <c r="AE307" i="2"/>
  <c r="AE437" i="2"/>
  <c r="AE461" i="2"/>
  <c r="AE382" i="2"/>
  <c r="AE124" i="2"/>
  <c r="AE25" i="2"/>
  <c r="AE558" i="2"/>
  <c r="AE449" i="2"/>
  <c r="AE279" i="2"/>
  <c r="AE436" i="2"/>
  <c r="AE158" i="2"/>
  <c r="AE255" i="2"/>
  <c r="AE575" i="2"/>
  <c r="AE135" i="2"/>
  <c r="AE568" i="2"/>
  <c r="AE335" i="2"/>
  <c r="AE82" i="2"/>
  <c r="AE177" i="2"/>
  <c r="AE678" i="2"/>
  <c r="AE728" i="2"/>
  <c r="AE718" i="2"/>
  <c r="AE554" i="2"/>
  <c r="AE47" i="2"/>
  <c r="AE133" i="2"/>
  <c r="AE710" i="2"/>
  <c r="AE258" i="2"/>
  <c r="AE35" i="2"/>
  <c r="AE409" i="2"/>
  <c r="AE478" i="2"/>
  <c r="AE16" i="2"/>
  <c r="AE246" i="2"/>
  <c r="AE27" i="2"/>
  <c r="AE482" i="2"/>
  <c r="AE23" i="2"/>
  <c r="AE66" i="2"/>
  <c r="AE630" i="2"/>
  <c r="AE526" i="2"/>
  <c r="AE462" i="2"/>
  <c r="AE146" i="2"/>
  <c r="AE622" i="2"/>
  <c r="AE251" i="2"/>
  <c r="AE418" i="2"/>
  <c r="AE690" i="2"/>
  <c r="AE472" i="2"/>
  <c r="AE517" i="2"/>
  <c r="AE389" i="2"/>
  <c r="AE50" i="2"/>
  <c r="AE333" i="2"/>
  <c r="AE561" i="2"/>
  <c r="AE483" i="2"/>
  <c r="AE167" i="2"/>
  <c r="AE602" i="2"/>
  <c r="AE186" i="2"/>
  <c r="AE557" i="2"/>
  <c r="AE529" i="2"/>
  <c r="AE524" i="2"/>
  <c r="AE385" i="2"/>
  <c r="AE720" i="2"/>
  <c r="AE465" i="2"/>
  <c r="AE593" i="2"/>
  <c r="AE32" i="2"/>
  <c r="AE527" i="2"/>
  <c r="AE115" i="2"/>
  <c r="AE662" i="2"/>
  <c r="AE516" i="2"/>
  <c r="AE164" i="2"/>
  <c r="AE412" i="2"/>
  <c r="AE504" i="2"/>
  <c r="AE290" i="2"/>
  <c r="AE72" i="2"/>
  <c r="AE635" i="2"/>
  <c r="AE729" i="2"/>
  <c r="AE726" i="2"/>
  <c r="AE268" i="2"/>
  <c r="AE634" i="2"/>
  <c r="AE209" i="2"/>
  <c r="AE633" i="2"/>
  <c r="AE226" i="2"/>
  <c r="AE269" i="2"/>
  <c r="AE136" i="2"/>
  <c r="AE636" i="2"/>
  <c r="AE663" i="2"/>
  <c r="AE623" i="2"/>
  <c r="AE495" i="2"/>
  <c r="AE404" i="2"/>
  <c r="AE359" i="2"/>
  <c r="AE414" i="2"/>
  <c r="AE649" i="2"/>
  <c r="AE118" i="2"/>
  <c r="AE150" i="2"/>
  <c r="AE363" i="2"/>
  <c r="AE313" i="2"/>
  <c r="AE44" i="2"/>
  <c r="AE77" i="2"/>
  <c r="AE464" i="2"/>
  <c r="AE123" i="2"/>
  <c r="AE30" i="2"/>
  <c r="AE683" i="2"/>
  <c r="AE481" i="2"/>
  <c r="AE612" i="2"/>
  <c r="AE259" i="2"/>
  <c r="AE619" i="2"/>
  <c r="AE55" i="2"/>
  <c r="AE221" i="2"/>
  <c r="AE587" i="2"/>
  <c r="AE386" i="2"/>
  <c r="AE107" i="2"/>
  <c r="AE287" i="2"/>
  <c r="AE184" i="2"/>
  <c r="AE480" i="2"/>
  <c r="AE182" i="2"/>
  <c r="AE39" i="2"/>
  <c r="AE628" i="2"/>
  <c r="AE98" i="2"/>
  <c r="AE324" i="2"/>
  <c r="AE673" i="2"/>
  <c r="AE243" i="2"/>
  <c r="AE175" i="2"/>
  <c r="AE725" i="2"/>
  <c r="AE702" i="2"/>
  <c r="AE522" i="2"/>
  <c r="AE103" i="2"/>
  <c r="AE274" i="2"/>
  <c r="AE446" i="2"/>
  <c r="AE181" i="2"/>
  <c r="AE463" i="2"/>
  <c r="AE128" i="2"/>
  <c r="AE571" i="2"/>
  <c r="AE574" i="2"/>
  <c r="AE661" i="2"/>
  <c r="AE658" i="2"/>
  <c r="AE600" i="2"/>
  <c r="AE141" i="2"/>
  <c r="AE405" i="2"/>
  <c r="AE216" i="2"/>
  <c r="AE400" i="2"/>
  <c r="AE195" i="2"/>
  <c r="AE367" i="2"/>
  <c r="AE724" i="2"/>
  <c r="AE719" i="2"/>
  <c r="AE383" i="2"/>
  <c r="AE697" i="2"/>
  <c r="AE401" i="2"/>
  <c r="AE536" i="2"/>
  <c r="AE629" i="2"/>
  <c r="AE416" i="2"/>
  <c r="AE421" i="2"/>
  <c r="AE179" i="2"/>
  <c r="AE62" i="2"/>
  <c r="AE679" i="2"/>
  <c r="AE231" i="2"/>
  <c r="AE265" i="2"/>
  <c r="AE300" i="2"/>
  <c r="AE326" i="2"/>
  <c r="AE163" i="2"/>
  <c r="AE372" i="2"/>
  <c r="AE704" i="2"/>
  <c r="AE399" i="2"/>
  <c r="AE282" i="2"/>
  <c r="AE31" i="2"/>
  <c r="AE187" i="2"/>
  <c r="AE173" i="2"/>
  <c r="AE671" i="2"/>
  <c r="AE684" i="2"/>
  <c r="AE204" i="2"/>
  <c r="AE131" i="2"/>
  <c r="AE722" i="2"/>
  <c r="AE643" i="2"/>
  <c r="AE621" i="2"/>
  <c r="AE142" i="2"/>
  <c r="AE577" i="2"/>
  <c r="AE618" i="2"/>
  <c r="AE732" i="2"/>
  <c r="AE670" i="2"/>
  <c r="AE442" i="2"/>
  <c r="AE362" i="2"/>
  <c r="AE430" i="2"/>
  <c r="AE321" i="2"/>
  <c r="AE650" i="2"/>
  <c r="AE429" i="2"/>
  <c r="AE599" i="2"/>
  <c r="AE646" i="2"/>
  <c r="AE479" i="2"/>
  <c r="AE582" i="2"/>
  <c r="AE312" i="2"/>
  <c r="AE499" i="2"/>
  <c r="AE106" i="2"/>
  <c r="AE403" i="2"/>
  <c r="AE318" i="2"/>
  <c r="AE260" i="2"/>
  <c r="AE676" i="2"/>
  <c r="AE248" i="2"/>
  <c r="AE492" i="2"/>
  <c r="AE223" i="2"/>
  <c r="AE91" i="2"/>
  <c r="AE174" i="2"/>
  <c r="AE503" i="2"/>
  <c r="AE579" i="2"/>
  <c r="AE545" i="2"/>
  <c r="AE417" i="2"/>
  <c r="AE262" i="2"/>
  <c r="AE346" i="2"/>
  <c r="AE700" i="2"/>
  <c r="AE721" i="2"/>
  <c r="AE215" i="2"/>
  <c r="AE564" i="2"/>
  <c r="AE666" i="2"/>
  <c r="AE392" i="2"/>
  <c r="AE552" i="2"/>
  <c r="AE220" i="2"/>
  <c r="AE627" i="2"/>
  <c r="AE213" i="2"/>
  <c r="AE230" i="2"/>
  <c r="AE332" i="2"/>
  <c r="AE395" i="2"/>
  <c r="AE695" i="2"/>
  <c r="AE493" i="2"/>
  <c r="AE556" i="2"/>
  <c r="AE687" i="2"/>
  <c r="AE410" i="2"/>
  <c r="AE541" i="2"/>
  <c r="AE371" i="2"/>
  <c r="AE559" i="2"/>
  <c r="AE631" i="2"/>
  <c r="AE494" i="2"/>
  <c r="AE681" i="2"/>
  <c r="AE411" i="2"/>
  <c r="AE427" i="2"/>
  <c r="AE595" i="2"/>
  <c r="AE391" i="2"/>
  <c r="AE708" i="2"/>
  <c r="AE349" i="2"/>
  <c r="AE664" i="2"/>
  <c r="AE682" i="2"/>
  <c r="AE532" i="2"/>
  <c r="AE665" i="2"/>
  <c r="AE515" i="2"/>
  <c r="AE689" i="2"/>
  <c r="AE617" i="2"/>
  <c r="AE694" i="2"/>
  <c r="AE727" i="2"/>
  <c r="AE703" i="2"/>
  <c r="AE642" i="2"/>
  <c r="AE715" i="2"/>
  <c r="AE698" i="2"/>
  <c r="AE714" i="2"/>
  <c r="AE707" i="2"/>
  <c r="AE730" i="2"/>
  <c r="AE674" i="2"/>
  <c r="AD610" i="2"/>
  <c r="AD616" i="2"/>
  <c r="AD606" i="2"/>
  <c r="AD93" i="2"/>
  <c r="AD341" i="2"/>
  <c r="AD509" i="2"/>
  <c r="AD435" i="2"/>
  <c r="AD540" i="2"/>
  <c r="AD374" i="2"/>
  <c r="AD500" i="2"/>
  <c r="AD441" i="2"/>
  <c r="AD454" i="2"/>
  <c r="AD668" i="2"/>
  <c r="AD228" i="2"/>
  <c r="AD473" i="2"/>
  <c r="AD125" i="2"/>
  <c r="AD440" i="2"/>
  <c r="AD41" i="2"/>
  <c r="AD365" i="2"/>
  <c r="AD693" i="2"/>
  <c r="AD340" i="2"/>
  <c r="AD501" i="2"/>
  <c r="AD64" i="2"/>
  <c r="AD376" i="2"/>
  <c r="AD542" i="2"/>
  <c r="AD520" i="2"/>
  <c r="AD185" i="2"/>
  <c r="AD511" i="2"/>
  <c r="AD238" i="2"/>
  <c r="K68" i="3" s="1"/>
  <c r="AD644" i="2"/>
  <c r="AD352" i="2"/>
  <c r="AD351" i="2"/>
  <c r="AD61" i="2"/>
  <c r="AD604" i="2"/>
  <c r="AD3" i="2"/>
  <c r="AD611" i="2"/>
  <c r="AD96" i="2"/>
  <c r="AD302" i="2"/>
  <c r="AD161" i="2"/>
  <c r="AD452" i="2"/>
  <c r="AD102" i="2"/>
  <c r="AD518" i="2"/>
  <c r="AD345" i="2"/>
  <c r="AD183" i="2"/>
  <c r="AD56" i="2"/>
  <c r="AD566" i="2"/>
  <c r="AD211" i="2"/>
  <c r="AD97" i="2"/>
  <c r="AD266" i="2"/>
  <c r="AD119" i="2"/>
  <c r="AD377" i="2"/>
  <c r="AD361" i="2"/>
  <c r="AD583" i="2"/>
  <c r="AD121" i="2"/>
  <c r="AD533" i="2"/>
  <c r="AD330" i="2"/>
  <c r="AD122" i="2"/>
  <c r="AD273" i="2"/>
  <c r="AD508" i="2"/>
  <c r="AD624" i="2"/>
  <c r="AD469" i="2"/>
  <c r="AD202" i="2"/>
  <c r="AD171" i="2"/>
  <c r="AD114" i="2"/>
  <c r="AD394" i="2"/>
  <c r="AD127" i="2"/>
  <c r="AD358" i="2"/>
  <c r="AD491" i="2"/>
  <c r="AD71" i="2"/>
  <c r="AD334" i="2"/>
  <c r="AD88" i="2"/>
  <c r="AD212" i="2"/>
  <c r="AD424" i="2"/>
  <c r="AD339" i="2"/>
  <c r="AD219" i="2"/>
  <c r="AD468" i="2"/>
  <c r="AD353" i="2"/>
  <c r="AD640" i="2"/>
  <c r="AD456" i="2"/>
  <c r="AD196" i="2"/>
  <c r="AD485" i="2"/>
  <c r="AD165" i="2"/>
  <c r="AD297" i="2"/>
  <c r="AD101" i="2"/>
  <c r="AD257" i="2"/>
  <c r="AD460" i="2"/>
  <c r="AD653" i="2"/>
  <c r="AD585" i="2"/>
  <c r="AD613" i="2"/>
  <c r="AD155" i="2"/>
  <c r="AD325" i="2"/>
  <c r="AD7" i="2"/>
  <c r="AD455" i="2"/>
  <c r="AD8" i="2"/>
  <c r="AD366" i="2"/>
  <c r="AD81" i="2"/>
  <c r="AD79" i="2"/>
  <c r="AD232" i="2"/>
  <c r="AD241" i="2"/>
  <c r="AD289" i="2"/>
  <c r="AD419" i="2"/>
  <c r="AD489" i="2"/>
  <c r="AD249" i="2"/>
  <c r="K12" i="3" s="1"/>
  <c r="AD356" i="2"/>
  <c r="AD140" i="2"/>
  <c r="AD144" i="2"/>
  <c r="AD172" i="2"/>
  <c r="AD288" i="2"/>
  <c r="AD151" i="2"/>
  <c r="AD143" i="2"/>
  <c r="AD244" i="2"/>
  <c r="AD277" i="2"/>
  <c r="AD69" i="2"/>
  <c r="AD484" i="2"/>
  <c r="AD705" i="2"/>
  <c r="AD388" i="2"/>
  <c r="AD486" i="2"/>
  <c r="AD132" i="2"/>
  <c r="AD80" i="2"/>
  <c r="AD476" i="2"/>
  <c r="AD235" i="2"/>
  <c r="AD208" i="2"/>
  <c r="AD647" i="2"/>
  <c r="AD28" i="2"/>
  <c r="AD46" i="2"/>
  <c r="AD138" i="2"/>
  <c r="AD348" i="2"/>
  <c r="AD42" i="2"/>
  <c r="AD379" i="2"/>
  <c r="AD677" i="2"/>
  <c r="AD201" i="2"/>
  <c r="AD712" i="2"/>
  <c r="AD597" i="2"/>
  <c r="AD347" i="2"/>
  <c r="AD688" i="2"/>
  <c r="AD17" i="2"/>
  <c r="AD239" i="2"/>
  <c r="AD375" i="2"/>
  <c r="AD680" i="2"/>
  <c r="AD250" i="2"/>
  <c r="AD523" i="2"/>
  <c r="AD280" i="2"/>
  <c r="AD428" i="2"/>
  <c r="AD237" i="2"/>
  <c r="AD309" i="2"/>
  <c r="AD284" i="2"/>
  <c r="AD301" i="2"/>
  <c r="AD364" i="2"/>
  <c r="AD90" i="2"/>
  <c r="AD252" i="2"/>
  <c r="AD86" i="2"/>
  <c r="AD147" i="2"/>
  <c r="AD569" i="2"/>
  <c r="AD95" i="2"/>
  <c r="AD149" i="2"/>
  <c r="AD387" i="2"/>
  <c r="AD316" i="2"/>
  <c r="AD576" i="2"/>
  <c r="AD337" i="2"/>
  <c r="AD490" i="2"/>
  <c r="AD254" i="2"/>
  <c r="AD507" i="2"/>
  <c r="AD197" i="2"/>
  <c r="AD496" i="2"/>
  <c r="AD528" i="2"/>
  <c r="AD530" i="2"/>
  <c r="AD18" i="2"/>
  <c r="AD407" i="2"/>
  <c r="AD543" i="2"/>
  <c r="AD657" i="2"/>
  <c r="AD594" i="2"/>
  <c r="AD651" i="2"/>
  <c r="AD567" i="2"/>
  <c r="AD660" i="2"/>
  <c r="AD711" i="2"/>
  <c r="AD225" i="2"/>
  <c r="AD475" i="2"/>
  <c r="AD384" i="2"/>
  <c r="AD614" i="2"/>
  <c r="AD38" i="2"/>
  <c r="AD188" i="2"/>
  <c r="AD626" i="2"/>
  <c r="AD104" i="2"/>
  <c r="AD49" i="2"/>
  <c r="AD315" i="2"/>
  <c r="AD286" i="2"/>
  <c r="AD192" i="2"/>
  <c r="AD578" i="2"/>
  <c r="AD342" i="2"/>
  <c r="AD637" i="2"/>
  <c r="AD434" i="2"/>
  <c r="AD603" i="2"/>
  <c r="AD207" i="2"/>
  <c r="AD560" i="2"/>
  <c r="AD645" i="2"/>
  <c r="AD11" i="2"/>
  <c r="AD281" i="2"/>
  <c r="AD459" i="2"/>
  <c r="AD157" i="2"/>
  <c r="AD36" i="2"/>
  <c r="AD659" i="2"/>
  <c r="AD406" i="2"/>
  <c r="AD5" i="2"/>
  <c r="AD34" i="2"/>
  <c r="AD539" i="2"/>
  <c r="AD263" i="2"/>
  <c r="AD534" i="2"/>
  <c r="AD601" i="2"/>
  <c r="AD415" i="2"/>
  <c r="AD76" i="2"/>
  <c r="AD550" i="2"/>
  <c r="AD234" i="2"/>
  <c r="AD134" i="2"/>
  <c r="AD110" i="2"/>
  <c r="AD111" i="2"/>
  <c r="AD466" i="2"/>
  <c r="AD555" i="2"/>
  <c r="AD130" i="2"/>
  <c r="AD438" i="2"/>
  <c r="AD420" i="2"/>
  <c r="AD73" i="2"/>
  <c r="AD589" i="2"/>
  <c r="K120" i="3" s="1"/>
  <c r="AD457" i="2"/>
  <c r="AD538" i="2"/>
  <c r="AD117" i="2"/>
  <c r="AD152" i="2"/>
  <c r="AD291" i="2"/>
  <c r="AD206" i="2"/>
  <c r="AD83" i="2"/>
  <c r="AD240" i="2"/>
  <c r="AD433" i="2"/>
  <c r="AD445" i="2"/>
  <c r="AD15" i="2"/>
  <c r="AD675" i="2"/>
  <c r="AD458" i="2"/>
  <c r="AD148" i="2"/>
  <c r="AD723" i="2"/>
  <c r="AD502" i="2"/>
  <c r="AD320" i="2"/>
  <c r="AD432" i="2"/>
  <c r="AD200" i="2"/>
  <c r="AD52" i="2"/>
  <c r="AD598" i="2"/>
  <c r="AD178" i="2"/>
  <c r="AD360" i="2"/>
  <c r="AD396" i="2"/>
  <c r="AD328" i="2"/>
  <c r="AD425" i="2"/>
  <c r="AD292" i="2"/>
  <c r="AD692" i="2"/>
  <c r="AD10" i="2"/>
  <c r="AD548" i="2"/>
  <c r="AD54" i="2"/>
  <c r="AD713" i="2"/>
  <c r="AD355" i="2"/>
  <c r="AD65" i="2"/>
  <c r="AD14" i="2"/>
  <c r="AD513" i="2"/>
  <c r="AD581" i="2"/>
  <c r="AD84" i="2"/>
  <c r="AD48" i="2"/>
  <c r="AD85" i="2"/>
  <c r="AD166" i="2"/>
  <c r="AD709" i="2"/>
  <c r="AD470" i="2"/>
  <c r="AD40" i="2"/>
  <c r="AD497" i="2"/>
  <c r="AD343" i="2"/>
  <c r="AD439" i="2"/>
  <c r="AD431" i="2"/>
  <c r="AD580" i="2"/>
  <c r="AD336" i="2"/>
  <c r="AD390" i="2"/>
  <c r="AD588" i="2"/>
  <c r="AD397" i="2"/>
  <c r="AD253" i="2"/>
  <c r="AD205" i="2"/>
  <c r="AD426" i="2"/>
  <c r="AD393" i="2"/>
  <c r="AD672" i="2"/>
  <c r="AD450" i="2"/>
  <c r="AD408" i="2"/>
  <c r="AD451" i="2"/>
  <c r="AD89" i="2"/>
  <c r="AD58" i="2"/>
  <c r="AD270" i="2"/>
  <c r="AD113" i="2"/>
  <c r="AD487" i="2"/>
  <c r="AD276" i="2"/>
  <c r="AD247" i="2"/>
  <c r="AD615" i="2"/>
  <c r="AD112" i="2"/>
  <c r="AD667" i="2"/>
  <c r="AD4" i="2"/>
  <c r="AD592" i="2"/>
  <c r="AD537" i="2"/>
  <c r="AD210" i="2"/>
  <c r="AD293" i="2"/>
  <c r="AD189" i="2"/>
  <c r="AD368" i="2"/>
  <c r="AD37" i="2"/>
  <c r="AD422" i="2"/>
  <c r="AD488" i="2"/>
  <c r="AD546" i="2"/>
  <c r="AD380" i="2"/>
  <c r="AD596" i="2"/>
  <c r="AD191" i="2"/>
  <c r="K62" i="3" s="1"/>
  <c r="AD99" i="2"/>
  <c r="AD544" i="2"/>
  <c r="AD590" i="2"/>
  <c r="AD294" i="2"/>
  <c r="AD100" i="2"/>
  <c r="AD304" i="2"/>
  <c r="AD217" i="2"/>
  <c r="AD224" i="2"/>
  <c r="AD168" i="2"/>
  <c r="AD105" i="2"/>
  <c r="AD233" i="2"/>
  <c r="AD299" i="2"/>
  <c r="AD126" i="2"/>
  <c r="AD19" i="2"/>
  <c r="AD354" i="2"/>
  <c r="AD278" i="2"/>
  <c r="AD331" i="2"/>
  <c r="AD525" i="2"/>
  <c r="AD310" i="2"/>
  <c r="AD701" i="2"/>
  <c r="AD370" i="2"/>
  <c r="AD198" i="2"/>
  <c r="AD584" i="2"/>
  <c r="AD190" i="2"/>
  <c r="AD447" i="2"/>
  <c r="AD423" i="2"/>
  <c r="AD706" i="2"/>
  <c r="AD444" i="2"/>
  <c r="AD160" i="2"/>
  <c r="AD109" i="2"/>
  <c r="AD264" i="2"/>
  <c r="AD68" i="2"/>
  <c r="AD24" i="2"/>
  <c r="AD145" i="2"/>
  <c r="AD305" i="2"/>
  <c r="AD26" i="2"/>
  <c r="AD591" i="2"/>
  <c r="AD314" i="2"/>
  <c r="AD92" i="2"/>
  <c r="AD323" i="2"/>
  <c r="AD514" i="2"/>
  <c r="AD203" i="2"/>
  <c r="AD477" i="2"/>
  <c r="AD638" i="2"/>
  <c r="AD398" i="2"/>
  <c r="AD153" i="2"/>
  <c r="AD9" i="2"/>
  <c r="AD716" i="2"/>
  <c r="AD78" i="2"/>
  <c r="AD311" i="2"/>
  <c r="AD120" i="2"/>
  <c r="AD350" i="2"/>
  <c r="AD308" i="2"/>
  <c r="AD553" i="2"/>
  <c r="AD222" i="2"/>
  <c r="AD654" i="2"/>
  <c r="AD563" i="2"/>
  <c r="AD176" i="2"/>
  <c r="AD57" i="2"/>
  <c r="AD43" i="2"/>
  <c r="AD6" i="2"/>
  <c r="AD586" i="2"/>
  <c r="AD691" i="2"/>
  <c r="AD227" i="2"/>
  <c r="AD531" i="2"/>
  <c r="AD2" i="2"/>
  <c r="AD285" i="2"/>
  <c r="AD267" i="2"/>
  <c r="AD378" i="2"/>
  <c r="AD521" i="2"/>
  <c r="AD12" i="2"/>
  <c r="AD699" i="2"/>
  <c r="AD608" i="2"/>
  <c r="AD70" i="2"/>
  <c r="AD242" i="2"/>
  <c r="AD609" i="2"/>
  <c r="AD535" i="2"/>
  <c r="AD453" i="2"/>
  <c r="AD607" i="2"/>
  <c r="AD154" i="2"/>
  <c r="AD129" i="2"/>
  <c r="AD13" i="2"/>
  <c r="AD648" i="2"/>
  <c r="AD471" i="2"/>
  <c r="AD162" i="2"/>
  <c r="AD625" i="2"/>
  <c r="AD322" i="2"/>
  <c r="AD373" i="2"/>
  <c r="AD519" i="2"/>
  <c r="AD74" i="2"/>
  <c r="AD344" i="2"/>
  <c r="AD271" i="2"/>
  <c r="AD656" i="2"/>
  <c r="AD33" i="2"/>
  <c r="AD298" i="2"/>
  <c r="AD256" i="2"/>
  <c r="AD29" i="2"/>
  <c r="AD510" i="2"/>
  <c r="AD180" i="2"/>
  <c r="AD303" i="2"/>
  <c r="AD67" i="2"/>
  <c r="AD159" i="2"/>
  <c r="AD194" i="2"/>
  <c r="AD329" i="2"/>
  <c r="AD505" i="2"/>
  <c r="AD245" i="2"/>
  <c r="AD620" i="2"/>
  <c r="AD139" i="2"/>
  <c r="AD549" i="2"/>
  <c r="AD562" i="2"/>
  <c r="AD170" i="2"/>
  <c r="AD357" i="2"/>
  <c r="AD87" i="2"/>
  <c r="AD137" i="2"/>
  <c r="AD295" i="2"/>
  <c r="AD63" i="2"/>
  <c r="AD22" i="2"/>
  <c r="AD21" i="2"/>
  <c r="AD275" i="2"/>
  <c r="AD199" i="2"/>
  <c r="AD565" i="2"/>
  <c r="AD327" i="2"/>
  <c r="AD570" i="2"/>
  <c r="AD283" i="2"/>
  <c r="AD116" i="2"/>
  <c r="AD51" i="2"/>
  <c r="AD443" i="2"/>
  <c r="AD498" i="2"/>
  <c r="AD94" i="2"/>
  <c r="AD218" i="2"/>
  <c r="AD306" i="2"/>
  <c r="AD296" i="2"/>
  <c r="AD731" i="2"/>
  <c r="AD60" i="2"/>
  <c r="AD506" i="2"/>
  <c r="AD236" i="2"/>
  <c r="AD669" i="2"/>
  <c r="AD317" i="2"/>
  <c r="AD686" i="2"/>
  <c r="AD45" i="2"/>
  <c r="AD572" i="2"/>
  <c r="AD605" i="2"/>
  <c r="AD193" i="2"/>
  <c r="AD632" i="2"/>
  <c r="AD551" i="2"/>
  <c r="AD108" i="2"/>
  <c r="AD685" i="2"/>
  <c r="AD261" i="2"/>
  <c r="AD655" i="2"/>
  <c r="AD717" i="2"/>
  <c r="AD75" i="2"/>
  <c r="AD467" i="2"/>
  <c r="AD381" i="2"/>
  <c r="AD369" i="2"/>
  <c r="AD573" i="2"/>
  <c r="AD547" i="2"/>
  <c r="AD512" i="2"/>
  <c r="AD338" i="2"/>
  <c r="AD639" i="2"/>
  <c r="AD319" i="2"/>
  <c r="AD59" i="2"/>
  <c r="AD652" i="2"/>
  <c r="AD53" i="2"/>
  <c r="AD402" i="2"/>
  <c r="AD272" i="2"/>
  <c r="AD156" i="2"/>
  <c r="AD696" i="2"/>
  <c r="AD448" i="2"/>
  <c r="AD474" i="2"/>
  <c r="AD214" i="2"/>
  <c r="AD641" i="2"/>
  <c r="AD169" i="2"/>
  <c r="AD20" i="2"/>
  <c r="AD229" i="2"/>
  <c r="AD413" i="2"/>
  <c r="AD307" i="2"/>
  <c r="AD437" i="2"/>
  <c r="AD461" i="2"/>
  <c r="AD382" i="2"/>
  <c r="AD124" i="2"/>
  <c r="AD25" i="2"/>
  <c r="AD558" i="2"/>
  <c r="AD449" i="2"/>
  <c r="AD279" i="2"/>
  <c r="AD436" i="2"/>
  <c r="AD158" i="2"/>
  <c r="AD255" i="2"/>
  <c r="AD575" i="2"/>
  <c r="AD135" i="2"/>
  <c r="AD568" i="2"/>
  <c r="AD335" i="2"/>
  <c r="AD82" i="2"/>
  <c r="AD177" i="2"/>
  <c r="AD678" i="2"/>
  <c r="AD728" i="2"/>
  <c r="AD718" i="2"/>
  <c r="AD554" i="2"/>
  <c r="AD47" i="2"/>
  <c r="AD133" i="2"/>
  <c r="AD710" i="2"/>
  <c r="AD258" i="2"/>
  <c r="AD35" i="2"/>
  <c r="AD409" i="2"/>
  <c r="AD478" i="2"/>
  <c r="AD16" i="2"/>
  <c r="K15" i="3" s="1"/>
  <c r="AD246" i="2"/>
  <c r="AD27" i="2"/>
  <c r="AD482" i="2"/>
  <c r="AD23" i="2"/>
  <c r="AD66" i="2"/>
  <c r="AD630" i="2"/>
  <c r="AD526" i="2"/>
  <c r="AD462" i="2"/>
  <c r="AD146" i="2"/>
  <c r="AD622" i="2"/>
  <c r="AD251" i="2"/>
  <c r="AD418" i="2"/>
  <c r="AD690" i="2"/>
  <c r="AD472" i="2"/>
  <c r="AD517" i="2"/>
  <c r="AD389" i="2"/>
  <c r="AD50" i="2"/>
  <c r="AD333" i="2"/>
  <c r="AD561" i="2"/>
  <c r="AD483" i="2"/>
  <c r="AD167" i="2"/>
  <c r="AD602" i="2"/>
  <c r="AD186" i="2"/>
  <c r="AD557" i="2"/>
  <c r="AD529" i="2"/>
  <c r="AD524" i="2"/>
  <c r="AD385" i="2"/>
  <c r="AD720" i="2"/>
  <c r="AD465" i="2"/>
  <c r="AD593" i="2"/>
  <c r="AD32" i="2"/>
  <c r="AD527" i="2"/>
  <c r="AD115" i="2"/>
  <c r="AD662" i="2"/>
  <c r="AD516" i="2"/>
  <c r="AD164" i="2"/>
  <c r="AD412" i="2"/>
  <c r="AD504" i="2"/>
  <c r="AD290" i="2"/>
  <c r="AD72" i="2"/>
  <c r="AD635" i="2"/>
  <c r="AD729" i="2"/>
  <c r="AD726" i="2"/>
  <c r="AD268" i="2"/>
  <c r="AD634" i="2"/>
  <c r="AD209" i="2"/>
  <c r="AD633" i="2"/>
  <c r="AD226" i="2"/>
  <c r="AD269" i="2"/>
  <c r="AD136" i="2"/>
  <c r="AD636" i="2"/>
  <c r="AD663" i="2"/>
  <c r="AD623" i="2"/>
  <c r="AD495" i="2"/>
  <c r="AD404" i="2"/>
  <c r="AD359" i="2"/>
  <c r="AD414" i="2"/>
  <c r="AD649" i="2"/>
  <c r="AD118" i="2"/>
  <c r="AD150" i="2"/>
  <c r="AD363" i="2"/>
  <c r="AD313" i="2"/>
  <c r="AD44" i="2"/>
  <c r="AD77" i="2"/>
  <c r="AD464" i="2"/>
  <c r="AD123" i="2"/>
  <c r="AD30" i="2"/>
  <c r="AD683" i="2"/>
  <c r="AD481" i="2"/>
  <c r="AD612" i="2"/>
  <c r="AD259" i="2"/>
  <c r="AD619" i="2"/>
  <c r="K121" i="3" s="1"/>
  <c r="AD55" i="2"/>
  <c r="AD221" i="2"/>
  <c r="AD587" i="2"/>
  <c r="AD386" i="2"/>
  <c r="AD107" i="2"/>
  <c r="AD287" i="2"/>
  <c r="AD184" i="2"/>
  <c r="AD480" i="2"/>
  <c r="AD182" i="2"/>
  <c r="AD39" i="2"/>
  <c r="AD628" i="2"/>
  <c r="AD98" i="2"/>
  <c r="AD324" i="2"/>
  <c r="AD673" i="2"/>
  <c r="AD243" i="2"/>
  <c r="AD175" i="2"/>
  <c r="AD725" i="2"/>
  <c r="AD702" i="2"/>
  <c r="AD522" i="2"/>
  <c r="AD103" i="2"/>
  <c r="AD274" i="2"/>
  <c r="AD446" i="2"/>
  <c r="AD181" i="2"/>
  <c r="AD463" i="2"/>
  <c r="AD128" i="2"/>
  <c r="AD571" i="2"/>
  <c r="AD574" i="2"/>
  <c r="AD661" i="2"/>
  <c r="AD658" i="2"/>
  <c r="AD600" i="2"/>
  <c r="AD141" i="2"/>
  <c r="AD405" i="2"/>
  <c r="AD216" i="2"/>
  <c r="AD400" i="2"/>
  <c r="AD195" i="2"/>
  <c r="AD367" i="2"/>
  <c r="AD724" i="2"/>
  <c r="AD719" i="2"/>
  <c r="AD383" i="2"/>
  <c r="AD697" i="2"/>
  <c r="AD401" i="2"/>
  <c r="AD536" i="2"/>
  <c r="AD629" i="2"/>
  <c r="AD416" i="2"/>
  <c r="AD421" i="2"/>
  <c r="AD179" i="2"/>
  <c r="AD62" i="2"/>
  <c r="AD679" i="2"/>
  <c r="AD231" i="2"/>
  <c r="AD265" i="2"/>
  <c r="AD300" i="2"/>
  <c r="AD326" i="2"/>
  <c r="AD163" i="2"/>
  <c r="AD372" i="2"/>
  <c r="AD704" i="2"/>
  <c r="AD399" i="2"/>
  <c r="AD282" i="2"/>
  <c r="AD31" i="2"/>
  <c r="AD187" i="2"/>
  <c r="AD173" i="2"/>
  <c r="AD671" i="2"/>
  <c r="AD684" i="2"/>
  <c r="AD204" i="2"/>
  <c r="AD131" i="2"/>
  <c r="AD722" i="2"/>
  <c r="AD643" i="2"/>
  <c r="AD621" i="2"/>
  <c r="AD142" i="2"/>
  <c r="AD577" i="2"/>
  <c r="AD618" i="2"/>
  <c r="AD732" i="2"/>
  <c r="AD670" i="2"/>
  <c r="AD442" i="2"/>
  <c r="AD362" i="2"/>
  <c r="AD430" i="2"/>
  <c r="AD321" i="2"/>
  <c r="AD650" i="2"/>
  <c r="AD429" i="2"/>
  <c r="AD599" i="2"/>
  <c r="AD646" i="2"/>
  <c r="AD479" i="2"/>
  <c r="AD582" i="2"/>
  <c r="AD312" i="2"/>
  <c r="AD499" i="2"/>
  <c r="AD106" i="2"/>
  <c r="AD403" i="2"/>
  <c r="AD318" i="2"/>
  <c r="AD260" i="2"/>
  <c r="AD676" i="2"/>
  <c r="AD248" i="2"/>
  <c r="AD492" i="2"/>
  <c r="AD223" i="2"/>
  <c r="AD91" i="2"/>
  <c r="AD174" i="2"/>
  <c r="AD503" i="2"/>
  <c r="AD579" i="2"/>
  <c r="AD545" i="2"/>
  <c r="AD417" i="2"/>
  <c r="AD262" i="2"/>
  <c r="AD346" i="2"/>
  <c r="AD700" i="2"/>
  <c r="AD721" i="2"/>
  <c r="AD215" i="2"/>
  <c r="AD564" i="2"/>
  <c r="AD666" i="2"/>
  <c r="AD392" i="2"/>
  <c r="AD552" i="2"/>
  <c r="AD220" i="2"/>
  <c r="AD627" i="2"/>
  <c r="AD213" i="2"/>
  <c r="AD230" i="2"/>
  <c r="AD332" i="2"/>
  <c r="AD395" i="2"/>
  <c r="AD695" i="2"/>
  <c r="AD493" i="2"/>
  <c r="AD556" i="2"/>
  <c r="AD687" i="2"/>
  <c r="AD410" i="2"/>
  <c r="AD541" i="2"/>
  <c r="AD371" i="2"/>
  <c r="AD559" i="2"/>
  <c r="AD631" i="2"/>
  <c r="AD494" i="2"/>
  <c r="AD681" i="2"/>
  <c r="AD411" i="2"/>
  <c r="AD427" i="2"/>
  <c r="AD595" i="2"/>
  <c r="AD391" i="2"/>
  <c r="AD708" i="2"/>
  <c r="AD349" i="2"/>
  <c r="AD664" i="2"/>
  <c r="AD682" i="2"/>
  <c r="AD532" i="2"/>
  <c r="AD665" i="2"/>
  <c r="AD515" i="2"/>
  <c r="AD689" i="2"/>
  <c r="AD617" i="2"/>
  <c r="AD694" i="2"/>
  <c r="AD727" i="2"/>
  <c r="AD703" i="2"/>
  <c r="AD642" i="2"/>
  <c r="AD715" i="2"/>
  <c r="AD698" i="2"/>
  <c r="AD714" i="2"/>
  <c r="AD707" i="2"/>
  <c r="AD730" i="2"/>
  <c r="AD674" i="2"/>
  <c r="AC610" i="2"/>
  <c r="AC616" i="2"/>
  <c r="AC606" i="2"/>
  <c r="AC93" i="2"/>
  <c r="AC341" i="2"/>
  <c r="AC509" i="2"/>
  <c r="AC435" i="2"/>
  <c r="AC540" i="2"/>
  <c r="AC374" i="2"/>
  <c r="AC500" i="2"/>
  <c r="AC441" i="2"/>
  <c r="AC454" i="2"/>
  <c r="AC668" i="2"/>
  <c r="AC228" i="2"/>
  <c r="AC473" i="2"/>
  <c r="AC125" i="2"/>
  <c r="AC440" i="2"/>
  <c r="AC41" i="2"/>
  <c r="AC365" i="2"/>
  <c r="AC693" i="2"/>
  <c r="AC340" i="2"/>
  <c r="AC501" i="2"/>
  <c r="AC64" i="2"/>
  <c r="AC376" i="2"/>
  <c r="AC542" i="2"/>
  <c r="AC520" i="2"/>
  <c r="AC185" i="2"/>
  <c r="AC511" i="2"/>
  <c r="AC238" i="2"/>
  <c r="AC644" i="2"/>
  <c r="AC352" i="2"/>
  <c r="AC351" i="2"/>
  <c r="AC61" i="2"/>
  <c r="AC604" i="2"/>
  <c r="AC3" i="2"/>
  <c r="AC611" i="2"/>
  <c r="AC96" i="2"/>
  <c r="AC302" i="2"/>
  <c r="AC161" i="2"/>
  <c r="AC452" i="2"/>
  <c r="AC102" i="2"/>
  <c r="AC518" i="2"/>
  <c r="AC345" i="2"/>
  <c r="AC183" i="2"/>
  <c r="AC56" i="2"/>
  <c r="AC566" i="2"/>
  <c r="AC211" i="2"/>
  <c r="AC97" i="2"/>
  <c r="AC266" i="2"/>
  <c r="AC119" i="2"/>
  <c r="AC377" i="2"/>
  <c r="AC361" i="2"/>
  <c r="AC583" i="2"/>
  <c r="AC121" i="2"/>
  <c r="AC533" i="2"/>
  <c r="AC330" i="2"/>
  <c r="AC122" i="2"/>
  <c r="AC273" i="2"/>
  <c r="AC508" i="2"/>
  <c r="AC624" i="2"/>
  <c r="AC469" i="2"/>
  <c r="AC202" i="2"/>
  <c r="AC171" i="2"/>
  <c r="AC114" i="2"/>
  <c r="AC394" i="2"/>
  <c r="AC127" i="2"/>
  <c r="AC358" i="2"/>
  <c r="AC491" i="2"/>
  <c r="AC71" i="2"/>
  <c r="AC334" i="2"/>
  <c r="AC88" i="2"/>
  <c r="AC212" i="2"/>
  <c r="AC424" i="2"/>
  <c r="AC339" i="2"/>
  <c r="AC219" i="2"/>
  <c r="AC468" i="2"/>
  <c r="AC353" i="2"/>
  <c r="AC640" i="2"/>
  <c r="AC456" i="2"/>
  <c r="AC196" i="2"/>
  <c r="AC485" i="2"/>
  <c r="AC165" i="2"/>
  <c r="AC297" i="2"/>
  <c r="AC101" i="2"/>
  <c r="AC257" i="2"/>
  <c r="AC460" i="2"/>
  <c r="AC653" i="2"/>
  <c r="AC585" i="2"/>
  <c r="AC613" i="2"/>
  <c r="AC155" i="2"/>
  <c r="AC325" i="2"/>
  <c r="AC7" i="2"/>
  <c r="AC455" i="2"/>
  <c r="AC8" i="2"/>
  <c r="AC366" i="2"/>
  <c r="AC81" i="2"/>
  <c r="AC79" i="2"/>
  <c r="AC232" i="2"/>
  <c r="AC241" i="2"/>
  <c r="AC289" i="2"/>
  <c r="AC419" i="2"/>
  <c r="AC489" i="2"/>
  <c r="AC249" i="2"/>
  <c r="J12" i="3" s="1"/>
  <c r="AC356" i="2"/>
  <c r="AC140" i="2"/>
  <c r="AC144" i="2"/>
  <c r="AC172" i="2"/>
  <c r="AC288" i="2"/>
  <c r="AC151" i="2"/>
  <c r="AC143" i="2"/>
  <c r="AC244" i="2"/>
  <c r="AC277" i="2"/>
  <c r="AC69" i="2"/>
  <c r="AC484" i="2"/>
  <c r="AC705" i="2"/>
  <c r="AC388" i="2"/>
  <c r="AC486" i="2"/>
  <c r="AC132" i="2"/>
  <c r="AC80" i="2"/>
  <c r="AC476" i="2"/>
  <c r="AC235" i="2"/>
  <c r="AC208" i="2"/>
  <c r="AC647" i="2"/>
  <c r="AC28" i="2"/>
  <c r="AC46" i="2"/>
  <c r="AC138" i="2"/>
  <c r="AC348" i="2"/>
  <c r="AC42" i="2"/>
  <c r="AC379" i="2"/>
  <c r="AC677" i="2"/>
  <c r="AC201" i="2"/>
  <c r="AC712" i="2"/>
  <c r="AC597" i="2"/>
  <c r="AC347" i="2"/>
  <c r="AC688" i="2"/>
  <c r="AC17" i="2"/>
  <c r="AC239" i="2"/>
  <c r="AC375" i="2"/>
  <c r="AC680" i="2"/>
  <c r="AC250" i="2"/>
  <c r="AC523" i="2"/>
  <c r="AC280" i="2"/>
  <c r="AC428" i="2"/>
  <c r="AC237" i="2"/>
  <c r="AC309" i="2"/>
  <c r="AC284" i="2"/>
  <c r="AC301" i="2"/>
  <c r="AC364" i="2"/>
  <c r="AC90" i="2"/>
  <c r="AC252" i="2"/>
  <c r="AC86" i="2"/>
  <c r="AC147" i="2"/>
  <c r="AC569" i="2"/>
  <c r="AC95" i="2"/>
  <c r="AC149" i="2"/>
  <c r="AC387" i="2"/>
  <c r="AC316" i="2"/>
  <c r="AC576" i="2"/>
  <c r="AC337" i="2"/>
  <c r="AC490" i="2"/>
  <c r="AC254" i="2"/>
  <c r="AC507" i="2"/>
  <c r="AC197" i="2"/>
  <c r="AC496" i="2"/>
  <c r="AC528" i="2"/>
  <c r="AC530" i="2"/>
  <c r="AC18" i="2"/>
  <c r="AC407" i="2"/>
  <c r="AC543" i="2"/>
  <c r="AC657" i="2"/>
  <c r="AC594" i="2"/>
  <c r="AC651" i="2"/>
  <c r="AC567" i="2"/>
  <c r="AC660" i="2"/>
  <c r="AC711" i="2"/>
  <c r="AC225" i="2"/>
  <c r="AC475" i="2"/>
  <c r="AC384" i="2"/>
  <c r="AC614" i="2"/>
  <c r="AC38" i="2"/>
  <c r="AC188" i="2"/>
  <c r="AC626" i="2"/>
  <c r="AC104" i="2"/>
  <c r="AC49" i="2"/>
  <c r="AC315" i="2"/>
  <c r="AC286" i="2"/>
  <c r="AC192" i="2"/>
  <c r="J11" i="3" s="1"/>
  <c r="AC578" i="2"/>
  <c r="AC342" i="2"/>
  <c r="AC637" i="2"/>
  <c r="AC434" i="2"/>
  <c r="AC603" i="2"/>
  <c r="AC207" i="2"/>
  <c r="AC560" i="2"/>
  <c r="AC645" i="2"/>
  <c r="AC11" i="2"/>
  <c r="AC281" i="2"/>
  <c r="AC459" i="2"/>
  <c r="AC157" i="2"/>
  <c r="AC36" i="2"/>
  <c r="AC659" i="2"/>
  <c r="AC406" i="2"/>
  <c r="AC5" i="2"/>
  <c r="AC34" i="2"/>
  <c r="AC539" i="2"/>
  <c r="AC263" i="2"/>
  <c r="AC534" i="2"/>
  <c r="AC601" i="2"/>
  <c r="AC415" i="2"/>
  <c r="AC76" i="2"/>
  <c r="AC550" i="2"/>
  <c r="AC234" i="2"/>
  <c r="AC134" i="2"/>
  <c r="AC110" i="2"/>
  <c r="AC111" i="2"/>
  <c r="AC466" i="2"/>
  <c r="AC555" i="2"/>
  <c r="AC130" i="2"/>
  <c r="AC438" i="2"/>
  <c r="AC420" i="2"/>
  <c r="AC73" i="2"/>
  <c r="AC589" i="2"/>
  <c r="J120" i="3" s="1"/>
  <c r="AC457" i="2"/>
  <c r="AC538" i="2"/>
  <c r="AC117" i="2"/>
  <c r="AC152" i="2"/>
  <c r="AC291" i="2"/>
  <c r="AC206" i="2"/>
  <c r="AC83" i="2"/>
  <c r="AC240" i="2"/>
  <c r="AC433" i="2"/>
  <c r="AC445" i="2"/>
  <c r="AC15" i="2"/>
  <c r="AC675" i="2"/>
  <c r="AC458" i="2"/>
  <c r="AC148" i="2"/>
  <c r="AC723" i="2"/>
  <c r="AC502" i="2"/>
  <c r="AC320" i="2"/>
  <c r="AC432" i="2"/>
  <c r="AC200" i="2"/>
  <c r="AC52" i="2"/>
  <c r="AC598" i="2"/>
  <c r="AC178" i="2"/>
  <c r="AC360" i="2"/>
  <c r="AC396" i="2"/>
  <c r="AC328" i="2"/>
  <c r="AC425" i="2"/>
  <c r="AC292" i="2"/>
  <c r="AC692" i="2"/>
  <c r="AC10" i="2"/>
  <c r="AC548" i="2"/>
  <c r="AC54" i="2"/>
  <c r="AC713" i="2"/>
  <c r="AC355" i="2"/>
  <c r="AC65" i="2"/>
  <c r="AC14" i="2"/>
  <c r="AC513" i="2"/>
  <c r="AC581" i="2"/>
  <c r="AC84" i="2"/>
  <c r="AC48" i="2"/>
  <c r="AC85" i="2"/>
  <c r="AC166" i="2"/>
  <c r="AC709" i="2"/>
  <c r="AC470" i="2"/>
  <c r="AC40" i="2"/>
  <c r="AC497" i="2"/>
  <c r="AC343" i="2"/>
  <c r="AC439" i="2"/>
  <c r="AC431" i="2"/>
  <c r="AC580" i="2"/>
  <c r="AC336" i="2"/>
  <c r="AC390" i="2"/>
  <c r="AC588" i="2"/>
  <c r="AC397" i="2"/>
  <c r="AC253" i="2"/>
  <c r="AC205" i="2"/>
  <c r="AC426" i="2"/>
  <c r="AC393" i="2"/>
  <c r="AC672" i="2"/>
  <c r="AC450" i="2"/>
  <c r="AC408" i="2"/>
  <c r="AC451" i="2"/>
  <c r="AC89" i="2"/>
  <c r="AC58" i="2"/>
  <c r="AC270" i="2"/>
  <c r="AC113" i="2"/>
  <c r="AC487" i="2"/>
  <c r="AC276" i="2"/>
  <c r="AC247" i="2"/>
  <c r="AC615" i="2"/>
  <c r="AC112" i="2"/>
  <c r="AC667" i="2"/>
  <c r="AC4" i="2"/>
  <c r="AC592" i="2"/>
  <c r="AC537" i="2"/>
  <c r="AC210" i="2"/>
  <c r="AC293" i="2"/>
  <c r="AC189" i="2"/>
  <c r="AC368" i="2"/>
  <c r="AC37" i="2"/>
  <c r="AC422" i="2"/>
  <c r="AC488" i="2"/>
  <c r="AC546" i="2"/>
  <c r="AC380" i="2"/>
  <c r="AC596" i="2"/>
  <c r="AC191" i="2"/>
  <c r="AC99" i="2"/>
  <c r="AC544" i="2"/>
  <c r="AC590" i="2"/>
  <c r="AC294" i="2"/>
  <c r="AC100" i="2"/>
  <c r="AC304" i="2"/>
  <c r="AC217" i="2"/>
  <c r="AC224" i="2"/>
  <c r="AC168" i="2"/>
  <c r="AC105" i="2"/>
  <c r="AC233" i="2"/>
  <c r="AC299" i="2"/>
  <c r="AC126" i="2"/>
  <c r="AC19" i="2"/>
  <c r="AC354" i="2"/>
  <c r="AC278" i="2"/>
  <c r="AC331" i="2"/>
  <c r="AC525" i="2"/>
  <c r="AC310" i="2"/>
  <c r="AC701" i="2"/>
  <c r="AC370" i="2"/>
  <c r="AC198" i="2"/>
  <c r="AC584" i="2"/>
  <c r="AC190" i="2"/>
  <c r="AC447" i="2"/>
  <c r="AC423" i="2"/>
  <c r="AC706" i="2"/>
  <c r="AC444" i="2"/>
  <c r="AC160" i="2"/>
  <c r="AC109" i="2"/>
  <c r="AC264" i="2"/>
  <c r="AC68" i="2"/>
  <c r="AC24" i="2"/>
  <c r="AC145" i="2"/>
  <c r="AC305" i="2"/>
  <c r="AC26" i="2"/>
  <c r="AC591" i="2"/>
  <c r="AC314" i="2"/>
  <c r="AC92" i="2"/>
  <c r="AC323" i="2"/>
  <c r="AC514" i="2"/>
  <c r="AC203" i="2"/>
  <c r="AC477" i="2"/>
  <c r="AC638" i="2"/>
  <c r="AC398" i="2"/>
  <c r="AC153" i="2"/>
  <c r="AC9" i="2"/>
  <c r="AC716" i="2"/>
  <c r="AC78" i="2"/>
  <c r="AC311" i="2"/>
  <c r="AC120" i="2"/>
  <c r="AC350" i="2"/>
  <c r="AC308" i="2"/>
  <c r="AC553" i="2"/>
  <c r="AC222" i="2"/>
  <c r="AC654" i="2"/>
  <c r="AC563" i="2"/>
  <c r="AC176" i="2"/>
  <c r="AC57" i="2"/>
  <c r="AC43" i="2"/>
  <c r="AC6" i="2"/>
  <c r="AC586" i="2"/>
  <c r="AC691" i="2"/>
  <c r="AC227" i="2"/>
  <c r="AC531" i="2"/>
  <c r="AC2" i="2"/>
  <c r="AC285" i="2"/>
  <c r="AC267" i="2"/>
  <c r="AC378" i="2"/>
  <c r="AC521" i="2"/>
  <c r="AC12" i="2"/>
  <c r="AC699" i="2"/>
  <c r="AC608" i="2"/>
  <c r="AC70" i="2"/>
  <c r="AC242" i="2"/>
  <c r="AC609" i="2"/>
  <c r="AC535" i="2"/>
  <c r="AC453" i="2"/>
  <c r="AC607" i="2"/>
  <c r="AC154" i="2"/>
  <c r="AC129" i="2"/>
  <c r="AC13" i="2"/>
  <c r="AC648" i="2"/>
  <c r="AC471" i="2"/>
  <c r="AC162" i="2"/>
  <c r="AC625" i="2"/>
  <c r="AC322" i="2"/>
  <c r="AC373" i="2"/>
  <c r="AC519" i="2"/>
  <c r="AC74" i="2"/>
  <c r="AC344" i="2"/>
  <c r="AC271" i="2"/>
  <c r="AC656" i="2"/>
  <c r="AC33" i="2"/>
  <c r="AC298" i="2"/>
  <c r="AC256" i="2"/>
  <c r="AC29" i="2"/>
  <c r="AC510" i="2"/>
  <c r="AC180" i="2"/>
  <c r="AC303" i="2"/>
  <c r="AC67" i="2"/>
  <c r="AC159" i="2"/>
  <c r="AC194" i="2"/>
  <c r="AC329" i="2"/>
  <c r="AC505" i="2"/>
  <c r="AC245" i="2"/>
  <c r="AC620" i="2"/>
  <c r="AC139" i="2"/>
  <c r="AC549" i="2"/>
  <c r="AC562" i="2"/>
  <c r="AC170" i="2"/>
  <c r="AC357" i="2"/>
  <c r="AC87" i="2"/>
  <c r="AC137" i="2"/>
  <c r="AC295" i="2"/>
  <c r="AC63" i="2"/>
  <c r="AC22" i="2"/>
  <c r="AC21" i="2"/>
  <c r="AC275" i="2"/>
  <c r="AC199" i="2"/>
  <c r="AC565" i="2"/>
  <c r="AC327" i="2"/>
  <c r="AC570" i="2"/>
  <c r="AC283" i="2"/>
  <c r="AC116" i="2"/>
  <c r="AC51" i="2"/>
  <c r="AC443" i="2"/>
  <c r="AC498" i="2"/>
  <c r="AC94" i="2"/>
  <c r="AC218" i="2"/>
  <c r="AC306" i="2"/>
  <c r="AC296" i="2"/>
  <c r="AC731" i="2"/>
  <c r="AC60" i="2"/>
  <c r="AC506" i="2"/>
  <c r="AC236" i="2"/>
  <c r="AC669" i="2"/>
  <c r="AC317" i="2"/>
  <c r="AC686" i="2"/>
  <c r="AC45" i="2"/>
  <c r="AC572" i="2"/>
  <c r="AC605" i="2"/>
  <c r="AC193" i="2"/>
  <c r="AC632" i="2"/>
  <c r="AC551" i="2"/>
  <c r="AC108" i="2"/>
  <c r="AC685" i="2"/>
  <c r="AC261" i="2"/>
  <c r="AC655" i="2"/>
  <c r="AC717" i="2"/>
  <c r="AC75" i="2"/>
  <c r="AC467" i="2"/>
  <c r="AC381" i="2"/>
  <c r="AC369" i="2"/>
  <c r="AC573" i="2"/>
  <c r="AC547" i="2"/>
  <c r="AC512" i="2"/>
  <c r="AC338" i="2"/>
  <c r="AC639" i="2"/>
  <c r="AC319" i="2"/>
  <c r="AC59" i="2"/>
  <c r="AC652" i="2"/>
  <c r="AC53" i="2"/>
  <c r="AC402" i="2"/>
  <c r="AC272" i="2"/>
  <c r="AC156" i="2"/>
  <c r="AC696" i="2"/>
  <c r="AC448" i="2"/>
  <c r="AC474" i="2"/>
  <c r="AC214" i="2"/>
  <c r="AC641" i="2"/>
  <c r="AC169" i="2"/>
  <c r="AC20" i="2"/>
  <c r="AC229" i="2"/>
  <c r="AC413" i="2"/>
  <c r="AC307" i="2"/>
  <c r="AC437" i="2"/>
  <c r="AC461" i="2"/>
  <c r="AC382" i="2"/>
  <c r="AC124" i="2"/>
  <c r="AC25" i="2"/>
  <c r="AC558" i="2"/>
  <c r="AC449" i="2"/>
  <c r="AC279" i="2"/>
  <c r="AC436" i="2"/>
  <c r="AC158" i="2"/>
  <c r="AC255" i="2"/>
  <c r="AC575" i="2"/>
  <c r="AC135" i="2"/>
  <c r="AC568" i="2"/>
  <c r="AC335" i="2"/>
  <c r="AC82" i="2"/>
  <c r="AC177" i="2"/>
  <c r="AC678" i="2"/>
  <c r="AC728" i="2"/>
  <c r="AC718" i="2"/>
  <c r="AC554" i="2"/>
  <c r="AC47" i="2"/>
  <c r="AC133" i="2"/>
  <c r="AC710" i="2"/>
  <c r="AC258" i="2"/>
  <c r="AC35" i="2"/>
  <c r="AC409" i="2"/>
  <c r="AC478" i="2"/>
  <c r="AC16" i="2"/>
  <c r="AC246" i="2"/>
  <c r="AC27" i="2"/>
  <c r="AC482" i="2"/>
  <c r="AC23" i="2"/>
  <c r="AC66" i="2"/>
  <c r="AC630" i="2"/>
  <c r="AC526" i="2"/>
  <c r="AC462" i="2"/>
  <c r="AC146" i="2"/>
  <c r="AC622" i="2"/>
  <c r="AC251" i="2"/>
  <c r="AC418" i="2"/>
  <c r="AC690" i="2"/>
  <c r="AC472" i="2"/>
  <c r="AC517" i="2"/>
  <c r="AC389" i="2"/>
  <c r="AC50" i="2"/>
  <c r="AC333" i="2"/>
  <c r="AC561" i="2"/>
  <c r="AC483" i="2"/>
  <c r="AC167" i="2"/>
  <c r="AC602" i="2"/>
  <c r="AC186" i="2"/>
  <c r="AC557" i="2"/>
  <c r="AC529" i="2"/>
  <c r="AC524" i="2"/>
  <c r="AC385" i="2"/>
  <c r="AC720" i="2"/>
  <c r="AC465" i="2"/>
  <c r="AC593" i="2"/>
  <c r="AC32" i="2"/>
  <c r="AC527" i="2"/>
  <c r="AC115" i="2"/>
  <c r="AC662" i="2"/>
  <c r="AC516" i="2"/>
  <c r="AC164" i="2"/>
  <c r="AC412" i="2"/>
  <c r="AC504" i="2"/>
  <c r="AC290" i="2"/>
  <c r="AC72" i="2"/>
  <c r="AC635" i="2"/>
  <c r="AC729" i="2"/>
  <c r="AC726" i="2"/>
  <c r="AC268" i="2"/>
  <c r="AC634" i="2"/>
  <c r="AC209" i="2"/>
  <c r="AC633" i="2"/>
  <c r="AC226" i="2"/>
  <c r="AC269" i="2"/>
  <c r="AC136" i="2"/>
  <c r="AC636" i="2"/>
  <c r="AC663" i="2"/>
  <c r="AC623" i="2"/>
  <c r="AC495" i="2"/>
  <c r="AC404" i="2"/>
  <c r="AC359" i="2"/>
  <c r="AC414" i="2"/>
  <c r="AC649" i="2"/>
  <c r="AC118" i="2"/>
  <c r="AC150" i="2"/>
  <c r="AC363" i="2"/>
  <c r="AC313" i="2"/>
  <c r="AC44" i="2"/>
  <c r="AC77" i="2"/>
  <c r="AC464" i="2"/>
  <c r="AC123" i="2"/>
  <c r="AC30" i="2"/>
  <c r="AC683" i="2"/>
  <c r="AC481" i="2"/>
  <c r="AC612" i="2"/>
  <c r="AC259" i="2"/>
  <c r="AC619" i="2"/>
  <c r="AC55" i="2"/>
  <c r="AC221" i="2"/>
  <c r="AC587" i="2"/>
  <c r="AC386" i="2"/>
  <c r="AC107" i="2"/>
  <c r="AC287" i="2"/>
  <c r="AC184" i="2"/>
  <c r="AC480" i="2"/>
  <c r="AC182" i="2"/>
  <c r="AC39" i="2"/>
  <c r="AC628" i="2"/>
  <c r="AC98" i="2"/>
  <c r="AC324" i="2"/>
  <c r="AC673" i="2"/>
  <c r="AC243" i="2"/>
  <c r="AC175" i="2"/>
  <c r="AC725" i="2"/>
  <c r="AC702" i="2"/>
  <c r="AC522" i="2"/>
  <c r="AC103" i="2"/>
  <c r="AC274" i="2"/>
  <c r="AC446" i="2"/>
  <c r="AC181" i="2"/>
  <c r="AC463" i="2"/>
  <c r="AC128" i="2"/>
  <c r="AC571" i="2"/>
  <c r="AC574" i="2"/>
  <c r="AC661" i="2"/>
  <c r="AC658" i="2"/>
  <c r="AC600" i="2"/>
  <c r="AC141" i="2"/>
  <c r="AC405" i="2"/>
  <c r="AC216" i="2"/>
  <c r="AC400" i="2"/>
  <c r="AC195" i="2"/>
  <c r="AC367" i="2"/>
  <c r="AC724" i="2"/>
  <c r="AC719" i="2"/>
  <c r="AC383" i="2"/>
  <c r="AC697" i="2"/>
  <c r="AC401" i="2"/>
  <c r="AC536" i="2"/>
  <c r="AC629" i="2"/>
  <c r="AC416" i="2"/>
  <c r="AC421" i="2"/>
  <c r="AC179" i="2"/>
  <c r="AC62" i="2"/>
  <c r="AC679" i="2"/>
  <c r="AC231" i="2"/>
  <c r="AC265" i="2"/>
  <c r="AC300" i="2"/>
  <c r="AC326" i="2"/>
  <c r="AC163" i="2"/>
  <c r="AC372" i="2"/>
  <c r="AC704" i="2"/>
  <c r="AC399" i="2"/>
  <c r="AC282" i="2"/>
  <c r="AC31" i="2"/>
  <c r="AC187" i="2"/>
  <c r="AC173" i="2"/>
  <c r="AC671" i="2"/>
  <c r="AC684" i="2"/>
  <c r="AC204" i="2"/>
  <c r="AC131" i="2"/>
  <c r="AC722" i="2"/>
  <c r="AC643" i="2"/>
  <c r="AC621" i="2"/>
  <c r="AC142" i="2"/>
  <c r="AC577" i="2"/>
  <c r="AC618" i="2"/>
  <c r="AC732" i="2"/>
  <c r="AC670" i="2"/>
  <c r="AC442" i="2"/>
  <c r="AC362" i="2"/>
  <c r="AC430" i="2"/>
  <c r="AC321" i="2"/>
  <c r="AC650" i="2"/>
  <c r="AC429" i="2"/>
  <c r="AC599" i="2"/>
  <c r="AC646" i="2"/>
  <c r="AC479" i="2"/>
  <c r="AC582" i="2"/>
  <c r="AC312" i="2"/>
  <c r="AC499" i="2"/>
  <c r="AC106" i="2"/>
  <c r="AC403" i="2"/>
  <c r="AC318" i="2"/>
  <c r="AC260" i="2"/>
  <c r="AC676" i="2"/>
  <c r="AC248" i="2"/>
  <c r="AC492" i="2"/>
  <c r="AC223" i="2"/>
  <c r="AC91" i="2"/>
  <c r="AC174" i="2"/>
  <c r="AC503" i="2"/>
  <c r="AC579" i="2"/>
  <c r="AC545" i="2"/>
  <c r="AC417" i="2"/>
  <c r="AC262" i="2"/>
  <c r="AC346" i="2"/>
  <c r="AC700" i="2"/>
  <c r="AC721" i="2"/>
  <c r="AC215" i="2"/>
  <c r="AC564" i="2"/>
  <c r="AC666" i="2"/>
  <c r="AC392" i="2"/>
  <c r="AC552" i="2"/>
  <c r="AC220" i="2"/>
  <c r="AC627" i="2"/>
  <c r="AC213" i="2"/>
  <c r="AC230" i="2"/>
  <c r="AC332" i="2"/>
  <c r="AC395" i="2"/>
  <c r="AC695" i="2"/>
  <c r="AC493" i="2"/>
  <c r="AC556" i="2"/>
  <c r="AC687" i="2"/>
  <c r="AC410" i="2"/>
  <c r="AC541" i="2"/>
  <c r="AC371" i="2"/>
  <c r="AC559" i="2"/>
  <c r="AC631" i="2"/>
  <c r="AC494" i="2"/>
  <c r="AC681" i="2"/>
  <c r="AC411" i="2"/>
  <c r="AC427" i="2"/>
  <c r="AC595" i="2"/>
  <c r="AC391" i="2"/>
  <c r="AC708" i="2"/>
  <c r="AC349" i="2"/>
  <c r="AC664" i="2"/>
  <c r="AC682" i="2"/>
  <c r="AC532" i="2"/>
  <c r="AC665" i="2"/>
  <c r="AC515" i="2"/>
  <c r="AC689" i="2"/>
  <c r="AC617" i="2"/>
  <c r="AC694" i="2"/>
  <c r="AC727" i="2"/>
  <c r="AC703" i="2"/>
  <c r="AC642" i="2"/>
  <c r="AC715" i="2"/>
  <c r="AC698" i="2"/>
  <c r="AC714" i="2"/>
  <c r="AC707" i="2"/>
  <c r="AC730" i="2"/>
  <c r="AC674" i="2"/>
  <c r="U610" i="2"/>
  <c r="U616" i="2"/>
  <c r="U606" i="2"/>
  <c r="U93" i="2"/>
  <c r="U341" i="2"/>
  <c r="U509" i="2"/>
  <c r="U435" i="2"/>
  <c r="U540" i="2"/>
  <c r="U374" i="2"/>
  <c r="U500" i="2"/>
  <c r="U441" i="2"/>
  <c r="U454" i="2"/>
  <c r="U668" i="2"/>
  <c r="U228" i="2"/>
  <c r="U473" i="2"/>
  <c r="U125" i="2"/>
  <c r="U440" i="2"/>
  <c r="U41" i="2"/>
  <c r="U365" i="2"/>
  <c r="U693" i="2"/>
  <c r="U340" i="2"/>
  <c r="U501" i="2"/>
  <c r="U64" i="2"/>
  <c r="U376" i="2"/>
  <c r="U542" i="2"/>
  <c r="U520" i="2"/>
  <c r="U185" i="2"/>
  <c r="U511" i="2"/>
  <c r="U238" i="2"/>
  <c r="U644" i="2"/>
  <c r="U352" i="2"/>
  <c r="U351" i="2"/>
  <c r="U61" i="2"/>
  <c r="U604" i="2"/>
  <c r="U3" i="2"/>
  <c r="U611" i="2"/>
  <c r="U96" i="2"/>
  <c r="U302" i="2"/>
  <c r="U161" i="2"/>
  <c r="U452" i="2"/>
  <c r="U102" i="2"/>
  <c r="U518" i="2"/>
  <c r="U345" i="2"/>
  <c r="U183" i="2"/>
  <c r="U56" i="2"/>
  <c r="U566" i="2"/>
  <c r="U211" i="2"/>
  <c r="U97" i="2"/>
  <c r="U266" i="2"/>
  <c r="U119" i="2"/>
  <c r="U377" i="2"/>
  <c r="U361" i="2"/>
  <c r="U583" i="2"/>
  <c r="U121" i="2"/>
  <c r="U533" i="2"/>
  <c r="U330" i="2"/>
  <c r="U122" i="2"/>
  <c r="U273" i="2"/>
  <c r="U508" i="2"/>
  <c r="U624" i="2"/>
  <c r="U469" i="2"/>
  <c r="U202" i="2"/>
  <c r="U171" i="2"/>
  <c r="U114" i="2"/>
  <c r="U394" i="2"/>
  <c r="U127" i="2"/>
  <c r="U358" i="2"/>
  <c r="U491" i="2"/>
  <c r="U71" i="2"/>
  <c r="U334" i="2"/>
  <c r="U88" i="2"/>
  <c r="U212" i="2"/>
  <c r="U424" i="2"/>
  <c r="U339" i="2"/>
  <c r="U219" i="2"/>
  <c r="U468" i="2"/>
  <c r="U353" i="2"/>
  <c r="U640" i="2"/>
  <c r="U456" i="2"/>
  <c r="U196" i="2"/>
  <c r="U485" i="2"/>
  <c r="U165" i="2"/>
  <c r="U297" i="2"/>
  <c r="U101" i="2"/>
  <c r="U257" i="2"/>
  <c r="U460" i="2"/>
  <c r="U653" i="2"/>
  <c r="U585" i="2"/>
  <c r="U613" i="2"/>
  <c r="U155" i="2"/>
  <c r="U325" i="2"/>
  <c r="U7" i="2"/>
  <c r="U455" i="2"/>
  <c r="U8" i="2"/>
  <c r="U366" i="2"/>
  <c r="U81" i="2"/>
  <c r="U79" i="2"/>
  <c r="U232" i="2"/>
  <c r="U241" i="2"/>
  <c r="U289" i="2"/>
  <c r="U419" i="2"/>
  <c r="U489" i="2"/>
  <c r="U249" i="2"/>
  <c r="T12" i="3" s="1"/>
  <c r="U356" i="2"/>
  <c r="U140" i="2"/>
  <c r="U144" i="2"/>
  <c r="U172" i="2"/>
  <c r="U288" i="2"/>
  <c r="U151" i="2"/>
  <c r="U143" i="2"/>
  <c r="U244" i="2"/>
  <c r="U277" i="2"/>
  <c r="U69" i="2"/>
  <c r="U484" i="2"/>
  <c r="U705" i="2"/>
  <c r="U388" i="2"/>
  <c r="U486" i="2"/>
  <c r="U132" i="2"/>
  <c r="U80" i="2"/>
  <c r="U476" i="2"/>
  <c r="U235" i="2"/>
  <c r="U208" i="2"/>
  <c r="U647" i="2"/>
  <c r="U28" i="2"/>
  <c r="U46" i="2"/>
  <c r="U138" i="2"/>
  <c r="U348" i="2"/>
  <c r="U42" i="2"/>
  <c r="U379" i="2"/>
  <c r="U677" i="2"/>
  <c r="U201" i="2"/>
  <c r="U712" i="2"/>
  <c r="U597" i="2"/>
  <c r="U347" i="2"/>
  <c r="U688" i="2"/>
  <c r="U17" i="2"/>
  <c r="U239" i="2"/>
  <c r="U375" i="2"/>
  <c r="U680" i="2"/>
  <c r="U250" i="2"/>
  <c r="U523" i="2"/>
  <c r="U280" i="2"/>
  <c r="U428" i="2"/>
  <c r="U237" i="2"/>
  <c r="U309" i="2"/>
  <c r="U284" i="2"/>
  <c r="U301" i="2"/>
  <c r="U364" i="2"/>
  <c r="U90" i="2"/>
  <c r="U252" i="2"/>
  <c r="U86" i="2"/>
  <c r="U147" i="2"/>
  <c r="U569" i="2"/>
  <c r="U95" i="2"/>
  <c r="U149" i="2"/>
  <c r="U387" i="2"/>
  <c r="U316" i="2"/>
  <c r="U576" i="2"/>
  <c r="U337" i="2"/>
  <c r="U490" i="2"/>
  <c r="U254" i="2"/>
  <c r="U507" i="2"/>
  <c r="U197" i="2"/>
  <c r="U496" i="2"/>
  <c r="U528" i="2"/>
  <c r="U530" i="2"/>
  <c r="U18" i="2"/>
  <c r="U407" i="2"/>
  <c r="U543" i="2"/>
  <c r="U657" i="2"/>
  <c r="U594" i="2"/>
  <c r="U651" i="2"/>
  <c r="U567" i="2"/>
  <c r="U660" i="2"/>
  <c r="U711" i="2"/>
  <c r="U225" i="2"/>
  <c r="U475" i="2"/>
  <c r="U384" i="2"/>
  <c r="U614" i="2"/>
  <c r="U38" i="2"/>
  <c r="U188" i="2"/>
  <c r="U626" i="2"/>
  <c r="U104" i="2"/>
  <c r="U49" i="2"/>
  <c r="U315" i="2"/>
  <c r="U286" i="2"/>
  <c r="U192" i="2"/>
  <c r="U578" i="2"/>
  <c r="U342" i="2"/>
  <c r="U637" i="2"/>
  <c r="U434" i="2"/>
  <c r="U603" i="2"/>
  <c r="U207" i="2"/>
  <c r="U560" i="2"/>
  <c r="U645" i="2"/>
  <c r="U11" i="2"/>
  <c r="U281" i="2"/>
  <c r="U459" i="2"/>
  <c r="U157" i="2"/>
  <c r="U36" i="2"/>
  <c r="U659" i="2"/>
  <c r="U406" i="2"/>
  <c r="U5" i="2"/>
  <c r="U34" i="2"/>
  <c r="U539" i="2"/>
  <c r="U263" i="2"/>
  <c r="U534" i="2"/>
  <c r="U601" i="2"/>
  <c r="U415" i="2"/>
  <c r="U76" i="2"/>
  <c r="U550" i="2"/>
  <c r="U234" i="2"/>
  <c r="U134" i="2"/>
  <c r="U110" i="2"/>
  <c r="U111" i="2"/>
  <c r="U466" i="2"/>
  <c r="U555" i="2"/>
  <c r="U130" i="2"/>
  <c r="U438" i="2"/>
  <c r="U420" i="2"/>
  <c r="U73" i="2"/>
  <c r="U589" i="2"/>
  <c r="T120" i="3" s="1"/>
  <c r="U457" i="2"/>
  <c r="U538" i="2"/>
  <c r="U117" i="2"/>
  <c r="U152" i="2"/>
  <c r="U291" i="2"/>
  <c r="U206" i="2"/>
  <c r="U83" i="2"/>
  <c r="U240" i="2"/>
  <c r="U433" i="2"/>
  <c r="U445" i="2"/>
  <c r="U15" i="2"/>
  <c r="U675" i="2"/>
  <c r="U458" i="2"/>
  <c r="U148" i="2"/>
  <c r="U723" i="2"/>
  <c r="U502" i="2"/>
  <c r="U320" i="2"/>
  <c r="U432" i="2"/>
  <c r="U200" i="2"/>
  <c r="U52" i="2"/>
  <c r="U598" i="2"/>
  <c r="U178" i="2"/>
  <c r="T19" i="3" s="1"/>
  <c r="U360" i="2"/>
  <c r="U396" i="2"/>
  <c r="U328" i="2"/>
  <c r="U425" i="2"/>
  <c r="U292" i="2"/>
  <c r="U692" i="2"/>
  <c r="U10" i="2"/>
  <c r="U548" i="2"/>
  <c r="U54" i="2"/>
  <c r="U713" i="2"/>
  <c r="U355" i="2"/>
  <c r="U65" i="2"/>
  <c r="U14" i="2"/>
  <c r="U513" i="2"/>
  <c r="U581" i="2"/>
  <c r="U84" i="2"/>
  <c r="U48" i="2"/>
  <c r="U85" i="2"/>
  <c r="U166" i="2"/>
  <c r="U709" i="2"/>
  <c r="U470" i="2"/>
  <c r="U40" i="2"/>
  <c r="U497" i="2"/>
  <c r="U343" i="2"/>
  <c r="U439" i="2"/>
  <c r="U431" i="2"/>
  <c r="U580" i="2"/>
  <c r="U336" i="2"/>
  <c r="U390" i="2"/>
  <c r="U588" i="2"/>
  <c r="U397" i="2"/>
  <c r="U253" i="2"/>
  <c r="U205" i="2"/>
  <c r="U426" i="2"/>
  <c r="U393" i="2"/>
  <c r="U672" i="2"/>
  <c r="U450" i="2"/>
  <c r="U408" i="2"/>
  <c r="U451" i="2"/>
  <c r="U89" i="2"/>
  <c r="U58" i="2"/>
  <c r="U270" i="2"/>
  <c r="U113" i="2"/>
  <c r="U487" i="2"/>
  <c r="U276" i="2"/>
  <c r="U247" i="2"/>
  <c r="U615" i="2"/>
  <c r="U112" i="2"/>
  <c r="U667" i="2"/>
  <c r="U4" i="2"/>
  <c r="U592" i="2"/>
  <c r="U537" i="2"/>
  <c r="U210" i="2"/>
  <c r="U293" i="2"/>
  <c r="U189" i="2"/>
  <c r="U368" i="2"/>
  <c r="U37" i="2"/>
  <c r="U422" i="2"/>
  <c r="U488" i="2"/>
  <c r="U546" i="2"/>
  <c r="U380" i="2"/>
  <c r="U596" i="2"/>
  <c r="U191" i="2"/>
  <c r="T62" i="3" s="1"/>
  <c r="U99" i="2"/>
  <c r="U544" i="2"/>
  <c r="U590" i="2"/>
  <c r="U294" i="2"/>
  <c r="U100" i="2"/>
  <c r="U304" i="2"/>
  <c r="U217" i="2"/>
  <c r="U224" i="2"/>
  <c r="U168" i="2"/>
  <c r="U105" i="2"/>
  <c r="U233" i="2"/>
  <c r="U299" i="2"/>
  <c r="U126" i="2"/>
  <c r="U19" i="2"/>
  <c r="U354" i="2"/>
  <c r="U278" i="2"/>
  <c r="U331" i="2"/>
  <c r="U525" i="2"/>
  <c r="U310" i="2"/>
  <c r="U701" i="2"/>
  <c r="U370" i="2"/>
  <c r="U198" i="2"/>
  <c r="U584" i="2"/>
  <c r="U190" i="2"/>
  <c r="U447" i="2"/>
  <c r="U423" i="2"/>
  <c r="U706" i="2"/>
  <c r="U444" i="2"/>
  <c r="U160" i="2"/>
  <c r="U109" i="2"/>
  <c r="U264" i="2"/>
  <c r="U68" i="2"/>
  <c r="U24" i="2"/>
  <c r="U145" i="2"/>
  <c r="U305" i="2"/>
  <c r="U26" i="2"/>
  <c r="U591" i="2"/>
  <c r="U314" i="2"/>
  <c r="U92" i="2"/>
  <c r="U323" i="2"/>
  <c r="U514" i="2"/>
  <c r="U203" i="2"/>
  <c r="U477" i="2"/>
  <c r="U638" i="2"/>
  <c r="U398" i="2"/>
  <c r="U153" i="2"/>
  <c r="U9" i="2"/>
  <c r="U716" i="2"/>
  <c r="U78" i="2"/>
  <c r="U311" i="2"/>
  <c r="U120" i="2"/>
  <c r="U350" i="2"/>
  <c r="U308" i="2"/>
  <c r="U553" i="2"/>
  <c r="U222" i="2"/>
  <c r="U654" i="2"/>
  <c r="U563" i="2"/>
  <c r="U176" i="2"/>
  <c r="U57" i="2"/>
  <c r="U43" i="2"/>
  <c r="U6" i="2"/>
  <c r="U586" i="2"/>
  <c r="U691" i="2"/>
  <c r="U227" i="2"/>
  <c r="U531" i="2"/>
  <c r="U2" i="2"/>
  <c r="U285" i="2"/>
  <c r="U267" i="2"/>
  <c r="U378" i="2"/>
  <c r="U521" i="2"/>
  <c r="U12" i="2"/>
  <c r="U699" i="2"/>
  <c r="U608" i="2"/>
  <c r="U70" i="2"/>
  <c r="U242" i="2"/>
  <c r="U609" i="2"/>
  <c r="U535" i="2"/>
  <c r="U453" i="2"/>
  <c r="U607" i="2"/>
  <c r="U154" i="2"/>
  <c r="U129" i="2"/>
  <c r="U13" i="2"/>
  <c r="U648" i="2"/>
  <c r="U471" i="2"/>
  <c r="U162" i="2"/>
  <c r="U625" i="2"/>
  <c r="U322" i="2"/>
  <c r="U373" i="2"/>
  <c r="U519" i="2"/>
  <c r="U74" i="2"/>
  <c r="U344" i="2"/>
  <c r="U271" i="2"/>
  <c r="U656" i="2"/>
  <c r="U33" i="2"/>
  <c r="U298" i="2"/>
  <c r="U256" i="2"/>
  <c r="U29" i="2"/>
  <c r="U510" i="2"/>
  <c r="U180" i="2"/>
  <c r="U303" i="2"/>
  <c r="U67" i="2"/>
  <c r="U159" i="2"/>
  <c r="U194" i="2"/>
  <c r="U329" i="2"/>
  <c r="U505" i="2"/>
  <c r="U245" i="2"/>
  <c r="U620" i="2"/>
  <c r="U139" i="2"/>
  <c r="U549" i="2"/>
  <c r="U562" i="2"/>
  <c r="U170" i="2"/>
  <c r="U357" i="2"/>
  <c r="U87" i="2"/>
  <c r="U137" i="2"/>
  <c r="U295" i="2"/>
  <c r="U63" i="2"/>
  <c r="U22" i="2"/>
  <c r="U21" i="2"/>
  <c r="U275" i="2"/>
  <c r="U199" i="2"/>
  <c r="U565" i="2"/>
  <c r="U327" i="2"/>
  <c r="U570" i="2"/>
  <c r="U283" i="2"/>
  <c r="U116" i="2"/>
  <c r="U51" i="2"/>
  <c r="U443" i="2"/>
  <c r="U498" i="2"/>
  <c r="U94" i="2"/>
  <c r="U218" i="2"/>
  <c r="U306" i="2"/>
  <c r="U296" i="2"/>
  <c r="U731" i="2"/>
  <c r="U60" i="2"/>
  <c r="U506" i="2"/>
  <c r="U236" i="2"/>
  <c r="U669" i="2"/>
  <c r="U317" i="2"/>
  <c r="U686" i="2"/>
  <c r="U45" i="2"/>
  <c r="U572" i="2"/>
  <c r="U605" i="2"/>
  <c r="U193" i="2"/>
  <c r="U632" i="2"/>
  <c r="U551" i="2"/>
  <c r="U108" i="2"/>
  <c r="U685" i="2"/>
  <c r="U261" i="2"/>
  <c r="U655" i="2"/>
  <c r="U717" i="2"/>
  <c r="U75" i="2"/>
  <c r="U467" i="2"/>
  <c r="U381" i="2"/>
  <c r="U369" i="2"/>
  <c r="U573" i="2"/>
  <c r="U547" i="2"/>
  <c r="U512" i="2"/>
  <c r="U338" i="2"/>
  <c r="U639" i="2"/>
  <c r="U319" i="2"/>
  <c r="U59" i="2"/>
  <c r="U652" i="2"/>
  <c r="U53" i="2"/>
  <c r="U402" i="2"/>
  <c r="U272" i="2"/>
  <c r="U156" i="2"/>
  <c r="U696" i="2"/>
  <c r="U448" i="2"/>
  <c r="U474" i="2"/>
  <c r="U214" i="2"/>
  <c r="U641" i="2"/>
  <c r="U169" i="2"/>
  <c r="U20" i="2"/>
  <c r="U229" i="2"/>
  <c r="U413" i="2"/>
  <c r="U307" i="2"/>
  <c r="U437" i="2"/>
  <c r="U461" i="2"/>
  <c r="U382" i="2"/>
  <c r="U124" i="2"/>
  <c r="U25" i="2"/>
  <c r="U558" i="2"/>
  <c r="U449" i="2"/>
  <c r="U279" i="2"/>
  <c r="U436" i="2"/>
  <c r="U158" i="2"/>
  <c r="U255" i="2"/>
  <c r="U575" i="2"/>
  <c r="U135" i="2"/>
  <c r="U568" i="2"/>
  <c r="U335" i="2"/>
  <c r="U82" i="2"/>
  <c r="U177" i="2"/>
  <c r="U678" i="2"/>
  <c r="U728" i="2"/>
  <c r="U718" i="2"/>
  <c r="U554" i="2"/>
  <c r="U47" i="2"/>
  <c r="U133" i="2"/>
  <c r="U710" i="2"/>
  <c r="U258" i="2"/>
  <c r="U35" i="2"/>
  <c r="U409" i="2"/>
  <c r="U478" i="2"/>
  <c r="U16" i="2"/>
  <c r="U246" i="2"/>
  <c r="U27" i="2"/>
  <c r="U482" i="2"/>
  <c r="U23" i="2"/>
  <c r="U66" i="2"/>
  <c r="U630" i="2"/>
  <c r="U526" i="2"/>
  <c r="U462" i="2"/>
  <c r="U146" i="2"/>
  <c r="U622" i="2"/>
  <c r="U251" i="2"/>
  <c r="U418" i="2"/>
  <c r="U690" i="2"/>
  <c r="U472" i="2"/>
  <c r="U517" i="2"/>
  <c r="U389" i="2"/>
  <c r="U50" i="2"/>
  <c r="U333" i="2"/>
  <c r="U561" i="2"/>
  <c r="U483" i="2"/>
  <c r="U167" i="2"/>
  <c r="U602" i="2"/>
  <c r="U186" i="2"/>
  <c r="U557" i="2"/>
  <c r="U529" i="2"/>
  <c r="U524" i="2"/>
  <c r="U385" i="2"/>
  <c r="U720" i="2"/>
  <c r="U465" i="2"/>
  <c r="U593" i="2"/>
  <c r="U32" i="2"/>
  <c r="U527" i="2"/>
  <c r="U115" i="2"/>
  <c r="U662" i="2"/>
  <c r="U516" i="2"/>
  <c r="U164" i="2"/>
  <c r="U412" i="2"/>
  <c r="U504" i="2"/>
  <c r="U290" i="2"/>
  <c r="U72" i="2"/>
  <c r="U635" i="2"/>
  <c r="U729" i="2"/>
  <c r="U726" i="2"/>
  <c r="U268" i="2"/>
  <c r="U634" i="2"/>
  <c r="U209" i="2"/>
  <c r="U633" i="2"/>
  <c r="U226" i="2"/>
  <c r="U269" i="2"/>
  <c r="U136" i="2"/>
  <c r="U636" i="2"/>
  <c r="U663" i="2"/>
  <c r="U623" i="2"/>
  <c r="U495" i="2"/>
  <c r="U404" i="2"/>
  <c r="U359" i="2"/>
  <c r="U414" i="2"/>
  <c r="U649" i="2"/>
  <c r="U118" i="2"/>
  <c r="U150" i="2"/>
  <c r="U363" i="2"/>
  <c r="U313" i="2"/>
  <c r="U44" i="2"/>
  <c r="U77" i="2"/>
  <c r="U464" i="2"/>
  <c r="U123" i="2"/>
  <c r="U30" i="2"/>
  <c r="U683" i="2"/>
  <c r="U481" i="2"/>
  <c r="U612" i="2"/>
  <c r="U259" i="2"/>
  <c r="U619" i="2"/>
  <c r="U55" i="2"/>
  <c r="U221" i="2"/>
  <c r="U587" i="2"/>
  <c r="U386" i="2"/>
  <c r="U107" i="2"/>
  <c r="U287" i="2"/>
  <c r="U184" i="2"/>
  <c r="U480" i="2"/>
  <c r="U182" i="2"/>
  <c r="U39" i="2"/>
  <c r="U628" i="2"/>
  <c r="U98" i="2"/>
  <c r="U324" i="2"/>
  <c r="U673" i="2"/>
  <c r="U243" i="2"/>
  <c r="U175" i="2"/>
  <c r="U725" i="2"/>
  <c r="U702" i="2"/>
  <c r="U522" i="2"/>
  <c r="U103" i="2"/>
  <c r="U274" i="2"/>
  <c r="U446" i="2"/>
  <c r="U181" i="2"/>
  <c r="U463" i="2"/>
  <c r="U128" i="2"/>
  <c r="U571" i="2"/>
  <c r="U574" i="2"/>
  <c r="U661" i="2"/>
  <c r="U658" i="2"/>
  <c r="U600" i="2"/>
  <c r="U141" i="2"/>
  <c r="U405" i="2"/>
  <c r="U216" i="2"/>
  <c r="U400" i="2"/>
  <c r="U195" i="2"/>
  <c r="U367" i="2"/>
  <c r="U724" i="2"/>
  <c r="U719" i="2"/>
  <c r="U383" i="2"/>
  <c r="U697" i="2"/>
  <c r="U401" i="2"/>
  <c r="U536" i="2"/>
  <c r="U629" i="2"/>
  <c r="U416" i="2"/>
  <c r="U421" i="2"/>
  <c r="U179" i="2"/>
  <c r="U62" i="2"/>
  <c r="U679" i="2"/>
  <c r="U231" i="2"/>
  <c r="U265" i="2"/>
  <c r="U300" i="2"/>
  <c r="U326" i="2"/>
  <c r="U163" i="2"/>
  <c r="U372" i="2"/>
  <c r="U704" i="2"/>
  <c r="U399" i="2"/>
  <c r="U282" i="2"/>
  <c r="U31" i="2"/>
  <c r="U187" i="2"/>
  <c r="U173" i="2"/>
  <c r="U671" i="2"/>
  <c r="U684" i="2"/>
  <c r="U204" i="2"/>
  <c r="T63" i="3" s="1"/>
  <c r="U131" i="2"/>
  <c r="U722" i="2"/>
  <c r="U643" i="2"/>
  <c r="U621" i="2"/>
  <c r="U142" i="2"/>
  <c r="U577" i="2"/>
  <c r="U618" i="2"/>
  <c r="U732" i="2"/>
  <c r="U670" i="2"/>
  <c r="U442" i="2"/>
  <c r="U362" i="2"/>
  <c r="U430" i="2"/>
  <c r="U321" i="2"/>
  <c r="U650" i="2"/>
  <c r="U429" i="2"/>
  <c r="U599" i="2"/>
  <c r="U646" i="2"/>
  <c r="U479" i="2"/>
  <c r="U582" i="2"/>
  <c r="U312" i="2"/>
  <c r="U499" i="2"/>
  <c r="U106" i="2"/>
  <c r="U403" i="2"/>
  <c r="U318" i="2"/>
  <c r="U260" i="2"/>
  <c r="U676" i="2"/>
  <c r="U248" i="2"/>
  <c r="U492" i="2"/>
  <c r="U223" i="2"/>
  <c r="U91" i="2"/>
  <c r="U174" i="2"/>
  <c r="U503" i="2"/>
  <c r="U579" i="2"/>
  <c r="U545" i="2"/>
  <c r="U417" i="2"/>
  <c r="U262" i="2"/>
  <c r="U346" i="2"/>
  <c r="U700" i="2"/>
  <c r="U721" i="2"/>
  <c r="U215" i="2"/>
  <c r="U564" i="2"/>
  <c r="U666" i="2"/>
  <c r="U392" i="2"/>
  <c r="U552" i="2"/>
  <c r="U220" i="2"/>
  <c r="U627" i="2"/>
  <c r="U213" i="2"/>
  <c r="U230" i="2"/>
  <c r="U332" i="2"/>
  <c r="U395" i="2"/>
  <c r="U695" i="2"/>
  <c r="U493" i="2"/>
  <c r="U556" i="2"/>
  <c r="U687" i="2"/>
  <c r="U410" i="2"/>
  <c r="U541" i="2"/>
  <c r="U371" i="2"/>
  <c r="U559" i="2"/>
  <c r="U631" i="2"/>
  <c r="U494" i="2"/>
  <c r="U681" i="2"/>
  <c r="U411" i="2"/>
  <c r="U427" i="2"/>
  <c r="U595" i="2"/>
  <c r="U391" i="2"/>
  <c r="U708" i="2"/>
  <c r="U349" i="2"/>
  <c r="U664" i="2"/>
  <c r="U682" i="2"/>
  <c r="U532" i="2"/>
  <c r="U665" i="2"/>
  <c r="U515" i="2"/>
  <c r="U689" i="2"/>
  <c r="U617" i="2"/>
  <c r="U694" i="2"/>
  <c r="U727" i="2"/>
  <c r="U703" i="2"/>
  <c r="U642" i="2"/>
  <c r="U715" i="2"/>
  <c r="U698" i="2"/>
  <c r="U714" i="2"/>
  <c r="U707" i="2"/>
  <c r="U730" i="2"/>
  <c r="U674" i="2"/>
  <c r="T610" i="2"/>
  <c r="T616" i="2"/>
  <c r="T606" i="2"/>
  <c r="T93" i="2"/>
  <c r="T341" i="2"/>
  <c r="T509" i="2"/>
  <c r="T435" i="2"/>
  <c r="T540" i="2"/>
  <c r="T374" i="2"/>
  <c r="T500" i="2"/>
  <c r="T441" i="2"/>
  <c r="T454" i="2"/>
  <c r="T668" i="2"/>
  <c r="T228" i="2"/>
  <c r="T473" i="2"/>
  <c r="T125" i="2"/>
  <c r="T440" i="2"/>
  <c r="T41" i="2"/>
  <c r="T365" i="2"/>
  <c r="T693" i="2"/>
  <c r="T340" i="2"/>
  <c r="T501" i="2"/>
  <c r="T64" i="2"/>
  <c r="T376" i="2"/>
  <c r="T542" i="2"/>
  <c r="T520" i="2"/>
  <c r="T185" i="2"/>
  <c r="T511" i="2"/>
  <c r="T238" i="2"/>
  <c r="T644" i="2"/>
  <c r="T352" i="2"/>
  <c r="T351" i="2"/>
  <c r="T61" i="2"/>
  <c r="T604" i="2"/>
  <c r="T3" i="2"/>
  <c r="T611" i="2"/>
  <c r="T96" i="2"/>
  <c r="T302" i="2"/>
  <c r="T161" i="2"/>
  <c r="T452" i="2"/>
  <c r="T102" i="2"/>
  <c r="T518" i="2"/>
  <c r="T345" i="2"/>
  <c r="T183" i="2"/>
  <c r="T56" i="2"/>
  <c r="T566" i="2"/>
  <c r="T211" i="2"/>
  <c r="T97" i="2"/>
  <c r="T266" i="2"/>
  <c r="S67" i="3" s="1"/>
  <c r="T119" i="2"/>
  <c r="T377" i="2"/>
  <c r="T361" i="2"/>
  <c r="T583" i="2"/>
  <c r="T121" i="2"/>
  <c r="T533" i="2"/>
  <c r="T330" i="2"/>
  <c r="T122" i="2"/>
  <c r="T273" i="2"/>
  <c r="T508" i="2"/>
  <c r="T624" i="2"/>
  <c r="T469" i="2"/>
  <c r="T202" i="2"/>
  <c r="T171" i="2"/>
  <c r="T114" i="2"/>
  <c r="T394" i="2"/>
  <c r="T127" i="2"/>
  <c r="T358" i="2"/>
  <c r="T491" i="2"/>
  <c r="T71" i="2"/>
  <c r="T334" i="2"/>
  <c r="T88" i="2"/>
  <c r="T212" i="2"/>
  <c r="T424" i="2"/>
  <c r="T339" i="2"/>
  <c r="T219" i="2"/>
  <c r="T468" i="2"/>
  <c r="T353" i="2"/>
  <c r="T640" i="2"/>
  <c r="T456" i="2"/>
  <c r="T196" i="2"/>
  <c r="T485" i="2"/>
  <c r="T165" i="2"/>
  <c r="T297" i="2"/>
  <c r="T101" i="2"/>
  <c r="T257" i="2"/>
  <c r="T460" i="2"/>
  <c r="T653" i="2"/>
  <c r="T585" i="2"/>
  <c r="T613" i="2"/>
  <c r="T155" i="2"/>
  <c r="T325" i="2"/>
  <c r="T7" i="2"/>
  <c r="T455" i="2"/>
  <c r="T8" i="2"/>
  <c r="T366" i="2"/>
  <c r="T81" i="2"/>
  <c r="T79" i="2"/>
  <c r="T232" i="2"/>
  <c r="T241" i="2"/>
  <c r="T289" i="2"/>
  <c r="T419" i="2"/>
  <c r="T489" i="2"/>
  <c r="T249" i="2"/>
  <c r="S12" i="3" s="1"/>
  <c r="T356" i="2"/>
  <c r="T140" i="2"/>
  <c r="T144" i="2"/>
  <c r="T172" i="2"/>
  <c r="T288" i="2"/>
  <c r="T151" i="2"/>
  <c r="T143" i="2"/>
  <c r="T244" i="2"/>
  <c r="T277" i="2"/>
  <c r="T69" i="2"/>
  <c r="T484" i="2"/>
  <c r="T705" i="2"/>
  <c r="T388" i="2"/>
  <c r="T486" i="2"/>
  <c r="T132" i="2"/>
  <c r="T80" i="2"/>
  <c r="T476" i="2"/>
  <c r="T235" i="2"/>
  <c r="T208" i="2"/>
  <c r="T647" i="2"/>
  <c r="T28" i="2"/>
  <c r="T46" i="2"/>
  <c r="T138" i="2"/>
  <c r="T348" i="2"/>
  <c r="T42" i="2"/>
  <c r="T379" i="2"/>
  <c r="T677" i="2"/>
  <c r="T201" i="2"/>
  <c r="T712" i="2"/>
  <c r="T597" i="2"/>
  <c r="T347" i="2"/>
  <c r="T688" i="2"/>
  <c r="T17" i="2"/>
  <c r="T239" i="2"/>
  <c r="T375" i="2"/>
  <c r="T680" i="2"/>
  <c r="T250" i="2"/>
  <c r="T523" i="2"/>
  <c r="T280" i="2"/>
  <c r="T428" i="2"/>
  <c r="T237" i="2"/>
  <c r="T309" i="2"/>
  <c r="T284" i="2"/>
  <c r="T301" i="2"/>
  <c r="T364" i="2"/>
  <c r="T90" i="2"/>
  <c r="T252" i="2"/>
  <c r="T86" i="2"/>
  <c r="T147" i="2"/>
  <c r="T569" i="2"/>
  <c r="T95" i="2"/>
  <c r="T149" i="2"/>
  <c r="T387" i="2"/>
  <c r="T316" i="2"/>
  <c r="T576" i="2"/>
  <c r="T337" i="2"/>
  <c r="T490" i="2"/>
  <c r="T254" i="2"/>
  <c r="T507" i="2"/>
  <c r="T197" i="2"/>
  <c r="T496" i="2"/>
  <c r="T528" i="2"/>
  <c r="T530" i="2"/>
  <c r="T18" i="2"/>
  <c r="T407" i="2"/>
  <c r="T543" i="2"/>
  <c r="T657" i="2"/>
  <c r="T594" i="2"/>
  <c r="T651" i="2"/>
  <c r="T567" i="2"/>
  <c r="T660" i="2"/>
  <c r="T711" i="2"/>
  <c r="T225" i="2"/>
  <c r="T475" i="2"/>
  <c r="T384" i="2"/>
  <c r="T614" i="2"/>
  <c r="T38" i="2"/>
  <c r="T188" i="2"/>
  <c r="T626" i="2"/>
  <c r="T104" i="2"/>
  <c r="T49" i="2"/>
  <c r="T315" i="2"/>
  <c r="T286" i="2"/>
  <c r="T192" i="2"/>
  <c r="T578" i="2"/>
  <c r="T342" i="2"/>
  <c r="T637" i="2"/>
  <c r="T434" i="2"/>
  <c r="T603" i="2"/>
  <c r="T207" i="2"/>
  <c r="T560" i="2"/>
  <c r="T645" i="2"/>
  <c r="T11" i="2"/>
  <c r="T281" i="2"/>
  <c r="T459" i="2"/>
  <c r="T157" i="2"/>
  <c r="T36" i="2"/>
  <c r="T659" i="2"/>
  <c r="T406" i="2"/>
  <c r="T5" i="2"/>
  <c r="T34" i="2"/>
  <c r="T539" i="2"/>
  <c r="T263" i="2"/>
  <c r="T534" i="2"/>
  <c r="T601" i="2"/>
  <c r="T415" i="2"/>
  <c r="T76" i="2"/>
  <c r="T550" i="2"/>
  <c r="T234" i="2"/>
  <c r="T134" i="2"/>
  <c r="T110" i="2"/>
  <c r="T111" i="2"/>
  <c r="T466" i="2"/>
  <c r="T555" i="2"/>
  <c r="T130" i="2"/>
  <c r="T438" i="2"/>
  <c r="T420" i="2"/>
  <c r="T73" i="2"/>
  <c r="T589" i="2"/>
  <c r="S120" i="3" s="1"/>
  <c r="T457" i="2"/>
  <c r="T538" i="2"/>
  <c r="T117" i="2"/>
  <c r="T152" i="2"/>
  <c r="T291" i="2"/>
  <c r="T206" i="2"/>
  <c r="T83" i="2"/>
  <c r="T240" i="2"/>
  <c r="T433" i="2"/>
  <c r="T445" i="2"/>
  <c r="T15" i="2"/>
  <c r="T675" i="2"/>
  <c r="T458" i="2"/>
  <c r="T148" i="2"/>
  <c r="T723" i="2"/>
  <c r="T502" i="2"/>
  <c r="T320" i="2"/>
  <c r="T432" i="2"/>
  <c r="T200" i="2"/>
  <c r="T52" i="2"/>
  <c r="T598" i="2"/>
  <c r="T178" i="2"/>
  <c r="T360" i="2"/>
  <c r="T396" i="2"/>
  <c r="T328" i="2"/>
  <c r="T425" i="2"/>
  <c r="T292" i="2"/>
  <c r="T692" i="2"/>
  <c r="T10" i="2"/>
  <c r="T548" i="2"/>
  <c r="T54" i="2"/>
  <c r="T713" i="2"/>
  <c r="T355" i="2"/>
  <c r="T65" i="2"/>
  <c r="T14" i="2"/>
  <c r="T513" i="2"/>
  <c r="T581" i="2"/>
  <c r="T84" i="2"/>
  <c r="T48" i="2"/>
  <c r="T85" i="2"/>
  <c r="T166" i="2"/>
  <c r="T709" i="2"/>
  <c r="T470" i="2"/>
  <c r="T40" i="2"/>
  <c r="T497" i="2"/>
  <c r="T343" i="2"/>
  <c r="T439" i="2"/>
  <c r="T431" i="2"/>
  <c r="T580" i="2"/>
  <c r="T336" i="2"/>
  <c r="T390" i="2"/>
  <c r="T588" i="2"/>
  <c r="T397" i="2"/>
  <c r="T253" i="2"/>
  <c r="T205" i="2"/>
  <c r="T426" i="2"/>
  <c r="T393" i="2"/>
  <c r="T672" i="2"/>
  <c r="T450" i="2"/>
  <c r="T408" i="2"/>
  <c r="T451" i="2"/>
  <c r="T89" i="2"/>
  <c r="T58" i="2"/>
  <c r="T270" i="2"/>
  <c r="T113" i="2"/>
  <c r="T487" i="2"/>
  <c r="T276" i="2"/>
  <c r="T247" i="2"/>
  <c r="T615" i="2"/>
  <c r="T112" i="2"/>
  <c r="T667" i="2"/>
  <c r="T4" i="2"/>
  <c r="T592" i="2"/>
  <c r="T537" i="2"/>
  <c r="T210" i="2"/>
  <c r="T293" i="2"/>
  <c r="T189" i="2"/>
  <c r="T368" i="2"/>
  <c r="T37" i="2"/>
  <c r="T422" i="2"/>
  <c r="T488" i="2"/>
  <c r="T546" i="2"/>
  <c r="T380" i="2"/>
  <c r="T596" i="2"/>
  <c r="T191" i="2"/>
  <c r="T99" i="2"/>
  <c r="T544" i="2"/>
  <c r="T590" i="2"/>
  <c r="T294" i="2"/>
  <c r="T100" i="2"/>
  <c r="T304" i="2"/>
  <c r="T217" i="2"/>
  <c r="T224" i="2"/>
  <c r="T168" i="2"/>
  <c r="T105" i="2"/>
  <c r="T233" i="2"/>
  <c r="T299" i="2"/>
  <c r="T126" i="2"/>
  <c r="T19" i="2"/>
  <c r="T354" i="2"/>
  <c r="T278" i="2"/>
  <c r="T331" i="2"/>
  <c r="T525" i="2"/>
  <c r="T310" i="2"/>
  <c r="T701" i="2"/>
  <c r="T370" i="2"/>
  <c r="T198" i="2"/>
  <c r="T584" i="2"/>
  <c r="T190" i="2"/>
  <c r="T447" i="2"/>
  <c r="T423" i="2"/>
  <c r="T706" i="2"/>
  <c r="T444" i="2"/>
  <c r="T160" i="2"/>
  <c r="T109" i="2"/>
  <c r="T264" i="2"/>
  <c r="T68" i="2"/>
  <c r="T24" i="2"/>
  <c r="T145" i="2"/>
  <c r="T305" i="2"/>
  <c r="T26" i="2"/>
  <c r="T591" i="2"/>
  <c r="T314" i="2"/>
  <c r="T92" i="2"/>
  <c r="T323" i="2"/>
  <c r="T514" i="2"/>
  <c r="T203" i="2"/>
  <c r="T477" i="2"/>
  <c r="T638" i="2"/>
  <c r="T398" i="2"/>
  <c r="T153" i="2"/>
  <c r="T9" i="2"/>
  <c r="T716" i="2"/>
  <c r="T78" i="2"/>
  <c r="T311" i="2"/>
  <c r="T120" i="2"/>
  <c r="T350" i="2"/>
  <c r="T308" i="2"/>
  <c r="T553" i="2"/>
  <c r="T222" i="2"/>
  <c r="T654" i="2"/>
  <c r="T563" i="2"/>
  <c r="T176" i="2"/>
  <c r="T57" i="2"/>
  <c r="T43" i="2"/>
  <c r="T6" i="2"/>
  <c r="T586" i="2"/>
  <c r="T691" i="2"/>
  <c r="T227" i="2"/>
  <c r="T531" i="2"/>
  <c r="T2" i="2"/>
  <c r="T285" i="2"/>
  <c r="T267" i="2"/>
  <c r="T378" i="2"/>
  <c r="T521" i="2"/>
  <c r="T12" i="2"/>
  <c r="T699" i="2"/>
  <c r="T608" i="2"/>
  <c r="T70" i="2"/>
  <c r="T242" i="2"/>
  <c r="T609" i="2"/>
  <c r="T535" i="2"/>
  <c r="T453" i="2"/>
  <c r="T607" i="2"/>
  <c r="T154" i="2"/>
  <c r="T129" i="2"/>
  <c r="T13" i="2"/>
  <c r="T648" i="2"/>
  <c r="T471" i="2"/>
  <c r="T162" i="2"/>
  <c r="T625" i="2"/>
  <c r="T322" i="2"/>
  <c r="T373" i="2"/>
  <c r="T519" i="2"/>
  <c r="T74" i="2"/>
  <c r="T344" i="2"/>
  <c r="T271" i="2"/>
  <c r="T656" i="2"/>
  <c r="T33" i="2"/>
  <c r="T298" i="2"/>
  <c r="T256" i="2"/>
  <c r="T29" i="2"/>
  <c r="T510" i="2"/>
  <c r="T180" i="2"/>
  <c r="T303" i="2"/>
  <c r="T67" i="2"/>
  <c r="T159" i="2"/>
  <c r="T194" i="2"/>
  <c r="T329" i="2"/>
  <c r="T505" i="2"/>
  <c r="T245" i="2"/>
  <c r="T620" i="2"/>
  <c r="T139" i="2"/>
  <c r="T549" i="2"/>
  <c r="T562" i="2"/>
  <c r="T170" i="2"/>
  <c r="T357" i="2"/>
  <c r="T87" i="2"/>
  <c r="T137" i="2"/>
  <c r="T295" i="2"/>
  <c r="T63" i="2"/>
  <c r="T22" i="2"/>
  <c r="T21" i="2"/>
  <c r="T275" i="2"/>
  <c r="T199" i="2"/>
  <c r="T565" i="2"/>
  <c r="T327" i="2"/>
  <c r="T570" i="2"/>
  <c r="T283" i="2"/>
  <c r="T116" i="2"/>
  <c r="T51" i="2"/>
  <c r="T443" i="2"/>
  <c r="T498" i="2"/>
  <c r="T94" i="2"/>
  <c r="T218" i="2"/>
  <c r="T306" i="2"/>
  <c r="T296" i="2"/>
  <c r="T731" i="2"/>
  <c r="T60" i="2"/>
  <c r="T506" i="2"/>
  <c r="T236" i="2"/>
  <c r="T669" i="2"/>
  <c r="T317" i="2"/>
  <c r="T686" i="2"/>
  <c r="T45" i="2"/>
  <c r="T572" i="2"/>
  <c r="T605" i="2"/>
  <c r="T193" i="2"/>
  <c r="T632" i="2"/>
  <c r="T551" i="2"/>
  <c r="T108" i="2"/>
  <c r="T685" i="2"/>
  <c r="T261" i="2"/>
  <c r="T655" i="2"/>
  <c r="T717" i="2"/>
  <c r="T75" i="2"/>
  <c r="T467" i="2"/>
  <c r="T381" i="2"/>
  <c r="T369" i="2"/>
  <c r="T573" i="2"/>
  <c r="T547" i="2"/>
  <c r="T512" i="2"/>
  <c r="T338" i="2"/>
  <c r="T639" i="2"/>
  <c r="T319" i="2"/>
  <c r="T59" i="2"/>
  <c r="T652" i="2"/>
  <c r="T53" i="2"/>
  <c r="T402" i="2"/>
  <c r="T272" i="2"/>
  <c r="T156" i="2"/>
  <c r="T696" i="2"/>
  <c r="T448" i="2"/>
  <c r="T474" i="2"/>
  <c r="T214" i="2"/>
  <c r="T641" i="2"/>
  <c r="T169" i="2"/>
  <c r="T20" i="2"/>
  <c r="T229" i="2"/>
  <c r="T413" i="2"/>
  <c r="T307" i="2"/>
  <c r="T437" i="2"/>
  <c r="T461" i="2"/>
  <c r="T382" i="2"/>
  <c r="T124" i="2"/>
  <c r="T25" i="2"/>
  <c r="T558" i="2"/>
  <c r="T449" i="2"/>
  <c r="T279" i="2"/>
  <c r="T436" i="2"/>
  <c r="T158" i="2"/>
  <c r="T255" i="2"/>
  <c r="T575" i="2"/>
  <c r="T135" i="2"/>
  <c r="T568" i="2"/>
  <c r="T335" i="2"/>
  <c r="T82" i="2"/>
  <c r="T177" i="2"/>
  <c r="T678" i="2"/>
  <c r="T728" i="2"/>
  <c r="T718" i="2"/>
  <c r="T554" i="2"/>
  <c r="T47" i="2"/>
  <c r="T133" i="2"/>
  <c r="T710" i="2"/>
  <c r="T258" i="2"/>
  <c r="T35" i="2"/>
  <c r="T409" i="2"/>
  <c r="T478" i="2"/>
  <c r="T16" i="2"/>
  <c r="T246" i="2"/>
  <c r="T27" i="2"/>
  <c r="T482" i="2"/>
  <c r="T23" i="2"/>
  <c r="T66" i="2"/>
  <c r="T630" i="2"/>
  <c r="T526" i="2"/>
  <c r="T462" i="2"/>
  <c r="T146" i="2"/>
  <c r="T622" i="2"/>
  <c r="T251" i="2"/>
  <c r="T418" i="2"/>
  <c r="T690" i="2"/>
  <c r="T472" i="2"/>
  <c r="T517" i="2"/>
  <c r="T389" i="2"/>
  <c r="T50" i="2"/>
  <c r="T333" i="2"/>
  <c r="T561" i="2"/>
  <c r="T483" i="2"/>
  <c r="T167" i="2"/>
  <c r="T602" i="2"/>
  <c r="T186" i="2"/>
  <c r="T557" i="2"/>
  <c r="T529" i="2"/>
  <c r="T524" i="2"/>
  <c r="T385" i="2"/>
  <c r="T720" i="2"/>
  <c r="T465" i="2"/>
  <c r="T593" i="2"/>
  <c r="T32" i="2"/>
  <c r="T527" i="2"/>
  <c r="T115" i="2"/>
  <c r="T662" i="2"/>
  <c r="T516" i="2"/>
  <c r="T164" i="2"/>
  <c r="T412" i="2"/>
  <c r="T504" i="2"/>
  <c r="T290" i="2"/>
  <c r="T72" i="2"/>
  <c r="T635" i="2"/>
  <c r="T729" i="2"/>
  <c r="T726" i="2"/>
  <c r="T268" i="2"/>
  <c r="S58" i="3" s="1"/>
  <c r="T634" i="2"/>
  <c r="T209" i="2"/>
  <c r="T633" i="2"/>
  <c r="T226" i="2"/>
  <c r="T269" i="2"/>
  <c r="T136" i="2"/>
  <c r="T636" i="2"/>
  <c r="T663" i="2"/>
  <c r="T623" i="2"/>
  <c r="T495" i="2"/>
  <c r="T404" i="2"/>
  <c r="T359" i="2"/>
  <c r="T414" i="2"/>
  <c r="T649" i="2"/>
  <c r="T118" i="2"/>
  <c r="T150" i="2"/>
  <c r="T363" i="2"/>
  <c r="T313" i="2"/>
  <c r="T44" i="2"/>
  <c r="T77" i="2"/>
  <c r="T464" i="2"/>
  <c r="T123" i="2"/>
  <c r="T30" i="2"/>
  <c r="T683" i="2"/>
  <c r="T481" i="2"/>
  <c r="T612" i="2"/>
  <c r="T259" i="2"/>
  <c r="T619" i="2"/>
  <c r="S121" i="3" s="1"/>
  <c r="T55" i="2"/>
  <c r="T221" i="2"/>
  <c r="T587" i="2"/>
  <c r="T386" i="2"/>
  <c r="T107" i="2"/>
  <c r="T287" i="2"/>
  <c r="T184" i="2"/>
  <c r="T480" i="2"/>
  <c r="T182" i="2"/>
  <c r="T39" i="2"/>
  <c r="T628" i="2"/>
  <c r="T98" i="2"/>
  <c r="T324" i="2"/>
  <c r="T673" i="2"/>
  <c r="T243" i="2"/>
  <c r="T175" i="2"/>
  <c r="T725" i="2"/>
  <c r="T702" i="2"/>
  <c r="T522" i="2"/>
  <c r="T103" i="2"/>
  <c r="T274" i="2"/>
  <c r="T446" i="2"/>
  <c r="T181" i="2"/>
  <c r="T463" i="2"/>
  <c r="T128" i="2"/>
  <c r="T571" i="2"/>
  <c r="T574" i="2"/>
  <c r="T661" i="2"/>
  <c r="T658" i="2"/>
  <c r="T600" i="2"/>
  <c r="T141" i="2"/>
  <c r="T405" i="2"/>
  <c r="T216" i="2"/>
  <c r="T400" i="2"/>
  <c r="T195" i="2"/>
  <c r="T367" i="2"/>
  <c r="T724" i="2"/>
  <c r="T719" i="2"/>
  <c r="T383" i="2"/>
  <c r="T697" i="2"/>
  <c r="T401" i="2"/>
  <c r="T536" i="2"/>
  <c r="T629" i="2"/>
  <c r="T416" i="2"/>
  <c r="T421" i="2"/>
  <c r="T179" i="2"/>
  <c r="T62" i="2"/>
  <c r="T679" i="2"/>
  <c r="T231" i="2"/>
  <c r="T265" i="2"/>
  <c r="T300" i="2"/>
  <c r="T326" i="2"/>
  <c r="T163" i="2"/>
  <c r="T372" i="2"/>
  <c r="T704" i="2"/>
  <c r="T399" i="2"/>
  <c r="T282" i="2"/>
  <c r="T31" i="2"/>
  <c r="T187" i="2"/>
  <c r="T173" i="2"/>
  <c r="T671" i="2"/>
  <c r="T684" i="2"/>
  <c r="T204" i="2"/>
  <c r="T131" i="2"/>
  <c r="T722" i="2"/>
  <c r="T643" i="2"/>
  <c r="T621" i="2"/>
  <c r="T142" i="2"/>
  <c r="T577" i="2"/>
  <c r="T618" i="2"/>
  <c r="T732" i="2"/>
  <c r="T670" i="2"/>
  <c r="T442" i="2"/>
  <c r="T362" i="2"/>
  <c r="T430" i="2"/>
  <c r="T321" i="2"/>
  <c r="T650" i="2"/>
  <c r="T429" i="2"/>
  <c r="T599" i="2"/>
  <c r="T646" i="2"/>
  <c r="T479" i="2"/>
  <c r="T582" i="2"/>
  <c r="T312" i="2"/>
  <c r="T499" i="2"/>
  <c r="T106" i="2"/>
  <c r="T403" i="2"/>
  <c r="T318" i="2"/>
  <c r="T260" i="2"/>
  <c r="T676" i="2"/>
  <c r="T248" i="2"/>
  <c r="T492" i="2"/>
  <c r="T223" i="2"/>
  <c r="T91" i="2"/>
  <c r="T174" i="2"/>
  <c r="T503" i="2"/>
  <c r="T579" i="2"/>
  <c r="T545" i="2"/>
  <c r="T417" i="2"/>
  <c r="T262" i="2"/>
  <c r="T346" i="2"/>
  <c r="T700" i="2"/>
  <c r="T721" i="2"/>
  <c r="T215" i="2"/>
  <c r="T564" i="2"/>
  <c r="T666" i="2"/>
  <c r="T392" i="2"/>
  <c r="T552" i="2"/>
  <c r="T220" i="2"/>
  <c r="T627" i="2"/>
  <c r="T213" i="2"/>
  <c r="T230" i="2"/>
  <c r="T332" i="2"/>
  <c r="T395" i="2"/>
  <c r="T695" i="2"/>
  <c r="T493" i="2"/>
  <c r="T556" i="2"/>
  <c r="T687" i="2"/>
  <c r="T410" i="2"/>
  <c r="T541" i="2"/>
  <c r="T371" i="2"/>
  <c r="T559" i="2"/>
  <c r="T631" i="2"/>
  <c r="T494" i="2"/>
  <c r="T681" i="2"/>
  <c r="T411" i="2"/>
  <c r="T427" i="2"/>
  <c r="T595" i="2"/>
  <c r="T391" i="2"/>
  <c r="T708" i="2"/>
  <c r="T349" i="2"/>
  <c r="T664" i="2"/>
  <c r="T682" i="2"/>
  <c r="T532" i="2"/>
  <c r="T665" i="2"/>
  <c r="T515" i="2"/>
  <c r="T689" i="2"/>
  <c r="T617" i="2"/>
  <c r="T694" i="2"/>
  <c r="T727" i="2"/>
  <c r="T703" i="2"/>
  <c r="T642" i="2"/>
  <c r="T715" i="2"/>
  <c r="T698" i="2"/>
  <c r="T714" i="2"/>
  <c r="T707" i="2"/>
  <c r="T730" i="2"/>
  <c r="T674" i="2"/>
  <c r="S610" i="2"/>
  <c r="S616" i="2"/>
  <c r="S606" i="2"/>
  <c r="S93" i="2"/>
  <c r="S341" i="2"/>
  <c r="S509" i="2"/>
  <c r="S435" i="2"/>
  <c r="S540" i="2"/>
  <c r="S374" i="2"/>
  <c r="S500" i="2"/>
  <c r="S441" i="2"/>
  <c r="S454" i="2"/>
  <c r="S668" i="2"/>
  <c r="S228" i="2"/>
  <c r="S473" i="2"/>
  <c r="S125" i="2"/>
  <c r="S440" i="2"/>
  <c r="S41" i="2"/>
  <c r="S365" i="2"/>
  <c r="S693" i="2"/>
  <c r="S340" i="2"/>
  <c r="S501" i="2"/>
  <c r="S64" i="2"/>
  <c r="S376" i="2"/>
  <c r="S542" i="2"/>
  <c r="S520" i="2"/>
  <c r="S185" i="2"/>
  <c r="S511" i="2"/>
  <c r="S238" i="2"/>
  <c r="S644" i="2"/>
  <c r="S352" i="2"/>
  <c r="S351" i="2"/>
  <c r="S61" i="2"/>
  <c r="S604" i="2"/>
  <c r="S3" i="2"/>
  <c r="S611" i="2"/>
  <c r="S96" i="2"/>
  <c r="S302" i="2"/>
  <c r="S161" i="2"/>
  <c r="S452" i="2"/>
  <c r="S102" i="2"/>
  <c r="S518" i="2"/>
  <c r="S345" i="2"/>
  <c r="S183" i="2"/>
  <c r="S56" i="2"/>
  <c r="S566" i="2"/>
  <c r="S211" i="2"/>
  <c r="S97" i="2"/>
  <c r="S266" i="2"/>
  <c r="R67" i="3" s="1"/>
  <c r="S119" i="2"/>
  <c r="S377" i="2"/>
  <c r="S361" i="2"/>
  <c r="S583" i="2"/>
  <c r="S121" i="2"/>
  <c r="S533" i="2"/>
  <c r="S330" i="2"/>
  <c r="S122" i="2"/>
  <c r="S273" i="2"/>
  <c r="S508" i="2"/>
  <c r="S624" i="2"/>
  <c r="S469" i="2"/>
  <c r="S202" i="2"/>
  <c r="S171" i="2"/>
  <c r="S114" i="2"/>
  <c r="S394" i="2"/>
  <c r="S127" i="2"/>
  <c r="S358" i="2"/>
  <c r="S491" i="2"/>
  <c r="S71" i="2"/>
  <c r="S334" i="2"/>
  <c r="S88" i="2"/>
  <c r="S212" i="2"/>
  <c r="S424" i="2"/>
  <c r="S339" i="2"/>
  <c r="S219" i="2"/>
  <c r="S468" i="2"/>
  <c r="S353" i="2"/>
  <c r="S640" i="2"/>
  <c r="S456" i="2"/>
  <c r="S196" i="2"/>
  <c r="S485" i="2"/>
  <c r="S165" i="2"/>
  <c r="S297" i="2"/>
  <c r="S101" i="2"/>
  <c r="S257" i="2"/>
  <c r="S460" i="2"/>
  <c r="S653" i="2"/>
  <c r="S585" i="2"/>
  <c r="S613" i="2"/>
  <c r="S155" i="2"/>
  <c r="S325" i="2"/>
  <c r="S7" i="2"/>
  <c r="S455" i="2"/>
  <c r="S8" i="2"/>
  <c r="S366" i="2"/>
  <c r="S81" i="2"/>
  <c r="S79" i="2"/>
  <c r="S232" i="2"/>
  <c r="S241" i="2"/>
  <c r="S289" i="2"/>
  <c r="S419" i="2"/>
  <c r="S489" i="2"/>
  <c r="S249" i="2"/>
  <c r="R12" i="3" s="1"/>
  <c r="S356" i="2"/>
  <c r="S140" i="2"/>
  <c r="S144" i="2"/>
  <c r="S172" i="2"/>
  <c r="S288" i="2"/>
  <c r="S151" i="2"/>
  <c r="S143" i="2"/>
  <c r="S244" i="2"/>
  <c r="S277" i="2"/>
  <c r="S69" i="2"/>
  <c r="S484" i="2"/>
  <c r="S705" i="2"/>
  <c r="S388" i="2"/>
  <c r="S486" i="2"/>
  <c r="S132" i="2"/>
  <c r="S80" i="2"/>
  <c r="S476" i="2"/>
  <c r="S235" i="2"/>
  <c r="S208" i="2"/>
  <c r="S647" i="2"/>
  <c r="S28" i="2"/>
  <c r="S46" i="2"/>
  <c r="S138" i="2"/>
  <c r="S348" i="2"/>
  <c r="S42" i="2"/>
  <c r="S379" i="2"/>
  <c r="S677" i="2"/>
  <c r="S201" i="2"/>
  <c r="S712" i="2"/>
  <c r="S597" i="2"/>
  <c r="S347" i="2"/>
  <c r="S688" i="2"/>
  <c r="S17" i="2"/>
  <c r="S239" i="2"/>
  <c r="S375" i="2"/>
  <c r="S680" i="2"/>
  <c r="S250" i="2"/>
  <c r="S523" i="2"/>
  <c r="S280" i="2"/>
  <c r="S428" i="2"/>
  <c r="S237" i="2"/>
  <c r="S309" i="2"/>
  <c r="S284" i="2"/>
  <c r="S301" i="2"/>
  <c r="S364" i="2"/>
  <c r="S90" i="2"/>
  <c r="S252" i="2"/>
  <c r="S86" i="2"/>
  <c r="S147" i="2"/>
  <c r="S569" i="2"/>
  <c r="S95" i="2"/>
  <c r="S149" i="2"/>
  <c r="S387" i="2"/>
  <c r="S316" i="2"/>
  <c r="S576" i="2"/>
  <c r="S337" i="2"/>
  <c r="S490" i="2"/>
  <c r="S254" i="2"/>
  <c r="S507" i="2"/>
  <c r="S197" i="2"/>
  <c r="S496" i="2"/>
  <c r="S528" i="2"/>
  <c r="S530" i="2"/>
  <c r="S18" i="2"/>
  <c r="S407" i="2"/>
  <c r="S543" i="2"/>
  <c r="S657" i="2"/>
  <c r="S594" i="2"/>
  <c r="S651" i="2"/>
  <c r="S567" i="2"/>
  <c r="S660" i="2"/>
  <c r="S711" i="2"/>
  <c r="S225" i="2"/>
  <c r="S475" i="2"/>
  <c r="S384" i="2"/>
  <c r="S614" i="2"/>
  <c r="S38" i="2"/>
  <c r="S188" i="2"/>
  <c r="S626" i="2"/>
  <c r="S104" i="2"/>
  <c r="S49" i="2"/>
  <c r="S315" i="2"/>
  <c r="S286" i="2"/>
  <c r="S192" i="2"/>
  <c r="S578" i="2"/>
  <c r="S342" i="2"/>
  <c r="S637" i="2"/>
  <c r="S434" i="2"/>
  <c r="S603" i="2"/>
  <c r="S207" i="2"/>
  <c r="S560" i="2"/>
  <c r="S645" i="2"/>
  <c r="S11" i="2"/>
  <c r="S281" i="2"/>
  <c r="S459" i="2"/>
  <c r="S157" i="2"/>
  <c r="S36" i="2"/>
  <c r="S659" i="2"/>
  <c r="S406" i="2"/>
  <c r="S5" i="2"/>
  <c r="S34" i="2"/>
  <c r="S539" i="2"/>
  <c r="S263" i="2"/>
  <c r="S534" i="2"/>
  <c r="S601" i="2"/>
  <c r="S415" i="2"/>
  <c r="S76" i="2"/>
  <c r="S550" i="2"/>
  <c r="S234" i="2"/>
  <c r="S134" i="2"/>
  <c r="S110" i="2"/>
  <c r="S111" i="2"/>
  <c r="S466" i="2"/>
  <c r="S555" i="2"/>
  <c r="S130" i="2"/>
  <c r="S438" i="2"/>
  <c r="S420" i="2"/>
  <c r="S73" i="2"/>
  <c r="S589" i="2"/>
  <c r="R120" i="3" s="1"/>
  <c r="S457" i="2"/>
  <c r="S538" i="2"/>
  <c r="S117" i="2"/>
  <c r="S152" i="2"/>
  <c r="S291" i="2"/>
  <c r="S206" i="2"/>
  <c r="S83" i="2"/>
  <c r="S240" i="2"/>
  <c r="S433" i="2"/>
  <c r="S445" i="2"/>
  <c r="S15" i="2"/>
  <c r="S675" i="2"/>
  <c r="S458" i="2"/>
  <c r="S148" i="2"/>
  <c r="S723" i="2"/>
  <c r="S502" i="2"/>
  <c r="S320" i="2"/>
  <c r="S432" i="2"/>
  <c r="S200" i="2"/>
  <c r="S52" i="2"/>
  <c r="S598" i="2"/>
  <c r="S178" i="2"/>
  <c r="S360" i="2"/>
  <c r="S396" i="2"/>
  <c r="S328" i="2"/>
  <c r="S425" i="2"/>
  <c r="S292" i="2"/>
  <c r="S692" i="2"/>
  <c r="S10" i="2"/>
  <c r="S548" i="2"/>
  <c r="S54" i="2"/>
  <c r="S713" i="2"/>
  <c r="S355" i="2"/>
  <c r="S65" i="2"/>
  <c r="S14" i="2"/>
  <c r="S513" i="2"/>
  <c r="S581" i="2"/>
  <c r="S84" i="2"/>
  <c r="S48" i="2"/>
  <c r="S85" i="2"/>
  <c r="S166" i="2"/>
  <c r="S709" i="2"/>
  <c r="S470" i="2"/>
  <c r="S40" i="2"/>
  <c r="S497" i="2"/>
  <c r="S343" i="2"/>
  <c r="S439" i="2"/>
  <c r="S431" i="2"/>
  <c r="S580" i="2"/>
  <c r="S336" i="2"/>
  <c r="S390" i="2"/>
  <c r="S588" i="2"/>
  <c r="S397" i="2"/>
  <c r="S253" i="2"/>
  <c r="S205" i="2"/>
  <c r="S426" i="2"/>
  <c r="S393" i="2"/>
  <c r="S672" i="2"/>
  <c r="S450" i="2"/>
  <c r="S408" i="2"/>
  <c r="S451" i="2"/>
  <c r="S89" i="2"/>
  <c r="S58" i="2"/>
  <c r="S270" i="2"/>
  <c r="S113" i="2"/>
  <c r="S487" i="2"/>
  <c r="S276" i="2"/>
  <c r="S247" i="2"/>
  <c r="S615" i="2"/>
  <c r="S112" i="2"/>
  <c r="S667" i="2"/>
  <c r="S4" i="2"/>
  <c r="S592" i="2"/>
  <c r="S537" i="2"/>
  <c r="S210" i="2"/>
  <c r="S293" i="2"/>
  <c r="S189" i="2"/>
  <c r="S368" i="2"/>
  <c r="S37" i="2"/>
  <c r="S422" i="2"/>
  <c r="S488" i="2"/>
  <c r="S546" i="2"/>
  <c r="S380" i="2"/>
  <c r="S596" i="2"/>
  <c r="S191" i="2"/>
  <c r="S99" i="2"/>
  <c r="S544" i="2"/>
  <c r="S590" i="2"/>
  <c r="S294" i="2"/>
  <c r="S100" i="2"/>
  <c r="S304" i="2"/>
  <c r="S217" i="2"/>
  <c r="S224" i="2"/>
  <c r="S168" i="2"/>
  <c r="S105" i="2"/>
  <c r="S233" i="2"/>
  <c r="S299" i="2"/>
  <c r="S126" i="2"/>
  <c r="S19" i="2"/>
  <c r="S354" i="2"/>
  <c r="S278" i="2"/>
  <c r="S331" i="2"/>
  <c r="S525" i="2"/>
  <c r="S310" i="2"/>
  <c r="S701" i="2"/>
  <c r="S370" i="2"/>
  <c r="S198" i="2"/>
  <c r="S584" i="2"/>
  <c r="S190" i="2"/>
  <c r="S447" i="2"/>
  <c r="S423" i="2"/>
  <c r="S706" i="2"/>
  <c r="S444" i="2"/>
  <c r="S160" i="2"/>
  <c r="S109" i="2"/>
  <c r="S264" i="2"/>
  <c r="S68" i="2"/>
  <c r="S24" i="2"/>
  <c r="S145" i="2"/>
  <c r="S305" i="2"/>
  <c r="S26" i="2"/>
  <c r="S591" i="2"/>
  <c r="S314" i="2"/>
  <c r="S92" i="2"/>
  <c r="S323" i="2"/>
  <c r="S514" i="2"/>
  <c r="S203" i="2"/>
  <c r="S477" i="2"/>
  <c r="S638" i="2"/>
  <c r="S398" i="2"/>
  <c r="S153" i="2"/>
  <c r="S9" i="2"/>
  <c r="S716" i="2"/>
  <c r="S78" i="2"/>
  <c r="S311" i="2"/>
  <c r="S120" i="2"/>
  <c r="S350" i="2"/>
  <c r="S308" i="2"/>
  <c r="S553" i="2"/>
  <c r="S222" i="2"/>
  <c r="S654" i="2"/>
  <c r="S563" i="2"/>
  <c r="S176" i="2"/>
  <c r="S57" i="2"/>
  <c r="S43" i="2"/>
  <c r="S6" i="2"/>
  <c r="S586" i="2"/>
  <c r="S691" i="2"/>
  <c r="S227" i="2"/>
  <c r="S531" i="2"/>
  <c r="S2" i="2"/>
  <c r="S285" i="2"/>
  <c r="S267" i="2"/>
  <c r="S378" i="2"/>
  <c r="S521" i="2"/>
  <c r="S12" i="2"/>
  <c r="S699" i="2"/>
  <c r="S608" i="2"/>
  <c r="S70" i="2"/>
  <c r="S242" i="2"/>
  <c r="S609" i="2"/>
  <c r="S535" i="2"/>
  <c r="S453" i="2"/>
  <c r="S607" i="2"/>
  <c r="S154" i="2"/>
  <c r="S129" i="2"/>
  <c r="S13" i="2"/>
  <c r="S648" i="2"/>
  <c r="S471" i="2"/>
  <c r="S162" i="2"/>
  <c r="S625" i="2"/>
  <c r="S322" i="2"/>
  <c r="S373" i="2"/>
  <c r="S519" i="2"/>
  <c r="S74" i="2"/>
  <c r="S344" i="2"/>
  <c r="S271" i="2"/>
  <c r="S656" i="2"/>
  <c r="S33" i="2"/>
  <c r="S298" i="2"/>
  <c r="S256" i="2"/>
  <c r="S29" i="2"/>
  <c r="S510" i="2"/>
  <c r="S180" i="2"/>
  <c r="S303" i="2"/>
  <c r="S67" i="2"/>
  <c r="S159" i="2"/>
  <c r="S194" i="2"/>
  <c r="S329" i="2"/>
  <c r="S505" i="2"/>
  <c r="S245" i="2"/>
  <c r="S620" i="2"/>
  <c r="S139" i="2"/>
  <c r="S549" i="2"/>
  <c r="S562" i="2"/>
  <c r="S170" i="2"/>
  <c r="S357" i="2"/>
  <c r="S87" i="2"/>
  <c r="S137" i="2"/>
  <c r="S295" i="2"/>
  <c r="S63" i="2"/>
  <c r="S22" i="2"/>
  <c r="S21" i="2"/>
  <c r="S275" i="2"/>
  <c r="S199" i="2"/>
  <c r="S565" i="2"/>
  <c r="S327" i="2"/>
  <c r="S570" i="2"/>
  <c r="S283" i="2"/>
  <c r="S116" i="2"/>
  <c r="S51" i="2"/>
  <c r="S443" i="2"/>
  <c r="S498" i="2"/>
  <c r="S94" i="2"/>
  <c r="S218" i="2"/>
  <c r="S306" i="2"/>
  <c r="S296" i="2"/>
  <c r="S731" i="2"/>
  <c r="S60" i="2"/>
  <c r="S506" i="2"/>
  <c r="S236" i="2"/>
  <c r="S669" i="2"/>
  <c r="S317" i="2"/>
  <c r="S686" i="2"/>
  <c r="S45" i="2"/>
  <c r="S572" i="2"/>
  <c r="S605" i="2"/>
  <c r="S193" i="2"/>
  <c r="S632" i="2"/>
  <c r="S551" i="2"/>
  <c r="S108" i="2"/>
  <c r="S685" i="2"/>
  <c r="S261" i="2"/>
  <c r="S655" i="2"/>
  <c r="S717" i="2"/>
  <c r="S75" i="2"/>
  <c r="S467" i="2"/>
  <c r="S381" i="2"/>
  <c r="S369" i="2"/>
  <c r="S573" i="2"/>
  <c r="S547" i="2"/>
  <c r="S512" i="2"/>
  <c r="S338" i="2"/>
  <c r="S639" i="2"/>
  <c r="S319" i="2"/>
  <c r="S59" i="2"/>
  <c r="S652" i="2"/>
  <c r="S53" i="2"/>
  <c r="S402" i="2"/>
  <c r="S272" i="2"/>
  <c r="S156" i="2"/>
  <c r="S696" i="2"/>
  <c r="S448" i="2"/>
  <c r="S474" i="2"/>
  <c r="S214" i="2"/>
  <c r="S641" i="2"/>
  <c r="S169" i="2"/>
  <c r="S20" i="2"/>
  <c r="S229" i="2"/>
  <c r="S413" i="2"/>
  <c r="S307" i="2"/>
  <c r="S437" i="2"/>
  <c r="S461" i="2"/>
  <c r="S382" i="2"/>
  <c r="S124" i="2"/>
  <c r="S25" i="2"/>
  <c r="S558" i="2"/>
  <c r="S449" i="2"/>
  <c r="S279" i="2"/>
  <c r="S436" i="2"/>
  <c r="S158" i="2"/>
  <c r="S255" i="2"/>
  <c r="S575" i="2"/>
  <c r="S135" i="2"/>
  <c r="S568" i="2"/>
  <c r="S335" i="2"/>
  <c r="S82" i="2"/>
  <c r="S177" i="2"/>
  <c r="S678" i="2"/>
  <c r="S728" i="2"/>
  <c r="S718" i="2"/>
  <c r="S554" i="2"/>
  <c r="S47" i="2"/>
  <c r="S133" i="2"/>
  <c r="S710" i="2"/>
  <c r="S258" i="2"/>
  <c r="S35" i="2"/>
  <c r="S409" i="2"/>
  <c r="S478" i="2"/>
  <c r="S16" i="2"/>
  <c r="S246" i="2"/>
  <c r="S27" i="2"/>
  <c r="S482" i="2"/>
  <c r="S23" i="2"/>
  <c r="S66" i="2"/>
  <c r="S630" i="2"/>
  <c r="S526" i="2"/>
  <c r="S462" i="2"/>
  <c r="S146" i="2"/>
  <c r="S622" i="2"/>
  <c r="S251" i="2"/>
  <c r="S418" i="2"/>
  <c r="S690" i="2"/>
  <c r="S472" i="2"/>
  <c r="S517" i="2"/>
  <c r="S389" i="2"/>
  <c r="S50" i="2"/>
  <c r="S333" i="2"/>
  <c r="S561" i="2"/>
  <c r="S483" i="2"/>
  <c r="S167" i="2"/>
  <c r="S602" i="2"/>
  <c r="S186" i="2"/>
  <c r="S557" i="2"/>
  <c r="S529" i="2"/>
  <c r="S524" i="2"/>
  <c r="S385" i="2"/>
  <c r="S720" i="2"/>
  <c r="S465" i="2"/>
  <c r="S593" i="2"/>
  <c r="S32" i="2"/>
  <c r="S527" i="2"/>
  <c r="S115" i="2"/>
  <c r="S662" i="2"/>
  <c r="S516" i="2"/>
  <c r="S164" i="2"/>
  <c r="S412" i="2"/>
  <c r="S504" i="2"/>
  <c r="S290" i="2"/>
  <c r="S72" i="2"/>
  <c r="S635" i="2"/>
  <c r="S729" i="2"/>
  <c r="S726" i="2"/>
  <c r="S268" i="2"/>
  <c r="S634" i="2"/>
  <c r="S209" i="2"/>
  <c r="S633" i="2"/>
  <c r="S226" i="2"/>
  <c r="S269" i="2"/>
  <c r="S136" i="2"/>
  <c r="S636" i="2"/>
  <c r="S663" i="2"/>
  <c r="S623" i="2"/>
  <c r="S495" i="2"/>
  <c r="S404" i="2"/>
  <c r="S359" i="2"/>
  <c r="S414" i="2"/>
  <c r="S649" i="2"/>
  <c r="S118" i="2"/>
  <c r="S150" i="2"/>
  <c r="S363" i="2"/>
  <c r="S313" i="2"/>
  <c r="S44" i="2"/>
  <c r="S77" i="2"/>
  <c r="S464" i="2"/>
  <c r="S123" i="2"/>
  <c r="S30" i="2"/>
  <c r="S683" i="2"/>
  <c r="S481" i="2"/>
  <c r="S612" i="2"/>
  <c r="S259" i="2"/>
  <c r="S619" i="2"/>
  <c r="R121" i="3" s="1"/>
  <c r="S55" i="2"/>
  <c r="S221" i="2"/>
  <c r="S587" i="2"/>
  <c r="S386" i="2"/>
  <c r="S107" i="2"/>
  <c r="S287" i="2"/>
  <c r="S184" i="2"/>
  <c r="S480" i="2"/>
  <c r="S182" i="2"/>
  <c r="S39" i="2"/>
  <c r="S628" i="2"/>
  <c r="S98" i="2"/>
  <c r="S324" i="2"/>
  <c r="S673" i="2"/>
  <c r="S243" i="2"/>
  <c r="S175" i="2"/>
  <c r="S725" i="2"/>
  <c r="S702" i="2"/>
  <c r="S522" i="2"/>
  <c r="S103" i="2"/>
  <c r="S274" i="2"/>
  <c r="S446" i="2"/>
  <c r="S181" i="2"/>
  <c r="S463" i="2"/>
  <c r="S128" i="2"/>
  <c r="S571" i="2"/>
  <c r="S574" i="2"/>
  <c r="S661" i="2"/>
  <c r="S658" i="2"/>
  <c r="S600" i="2"/>
  <c r="S141" i="2"/>
  <c r="S405" i="2"/>
  <c r="S216" i="2"/>
  <c r="S400" i="2"/>
  <c r="S195" i="2"/>
  <c r="S367" i="2"/>
  <c r="S724" i="2"/>
  <c r="S719" i="2"/>
  <c r="S383" i="2"/>
  <c r="S697" i="2"/>
  <c r="S401" i="2"/>
  <c r="S536" i="2"/>
  <c r="S629" i="2"/>
  <c r="S416" i="2"/>
  <c r="S421" i="2"/>
  <c r="S179" i="2"/>
  <c r="S62" i="2"/>
  <c r="S679" i="2"/>
  <c r="S231" i="2"/>
  <c r="S265" i="2"/>
  <c r="S300" i="2"/>
  <c r="S326" i="2"/>
  <c r="S163" i="2"/>
  <c r="S372" i="2"/>
  <c r="S704" i="2"/>
  <c r="S399" i="2"/>
  <c r="S282" i="2"/>
  <c r="S31" i="2"/>
  <c r="S187" i="2"/>
  <c r="S173" i="2"/>
  <c r="S671" i="2"/>
  <c r="S684" i="2"/>
  <c r="S204" i="2"/>
  <c r="R63" i="3" s="1"/>
  <c r="S131" i="2"/>
  <c r="S722" i="2"/>
  <c r="S643" i="2"/>
  <c r="S621" i="2"/>
  <c r="S142" i="2"/>
  <c r="S577" i="2"/>
  <c r="S618" i="2"/>
  <c r="S732" i="2"/>
  <c r="S670" i="2"/>
  <c r="S442" i="2"/>
  <c r="S362" i="2"/>
  <c r="S430" i="2"/>
  <c r="S321" i="2"/>
  <c r="S650" i="2"/>
  <c r="S429" i="2"/>
  <c r="S599" i="2"/>
  <c r="S646" i="2"/>
  <c r="S479" i="2"/>
  <c r="S582" i="2"/>
  <c r="S312" i="2"/>
  <c r="S499" i="2"/>
  <c r="S106" i="2"/>
  <c r="S403" i="2"/>
  <c r="S318" i="2"/>
  <c r="S260" i="2"/>
  <c r="S676" i="2"/>
  <c r="S248" i="2"/>
  <c r="S492" i="2"/>
  <c r="S223" i="2"/>
  <c r="S91" i="2"/>
  <c r="S174" i="2"/>
  <c r="S503" i="2"/>
  <c r="S579" i="2"/>
  <c r="S545" i="2"/>
  <c r="S417" i="2"/>
  <c r="S262" i="2"/>
  <c r="S346" i="2"/>
  <c r="S700" i="2"/>
  <c r="S721" i="2"/>
  <c r="S215" i="2"/>
  <c r="S564" i="2"/>
  <c r="S666" i="2"/>
  <c r="S392" i="2"/>
  <c r="S552" i="2"/>
  <c r="S220" i="2"/>
  <c r="S627" i="2"/>
  <c r="S213" i="2"/>
  <c r="S230" i="2"/>
  <c r="S332" i="2"/>
  <c r="S395" i="2"/>
  <c r="S695" i="2"/>
  <c r="S493" i="2"/>
  <c r="S556" i="2"/>
  <c r="S687" i="2"/>
  <c r="S410" i="2"/>
  <c r="S541" i="2"/>
  <c r="S371" i="2"/>
  <c r="S559" i="2"/>
  <c r="S631" i="2"/>
  <c r="S494" i="2"/>
  <c r="S681" i="2"/>
  <c r="S411" i="2"/>
  <c r="S427" i="2"/>
  <c r="S595" i="2"/>
  <c r="S391" i="2"/>
  <c r="S708" i="2"/>
  <c r="S349" i="2"/>
  <c r="S664" i="2"/>
  <c r="S682" i="2"/>
  <c r="S532" i="2"/>
  <c r="S665" i="2"/>
  <c r="S515" i="2"/>
  <c r="S689" i="2"/>
  <c r="S617" i="2"/>
  <c r="S694" i="2"/>
  <c r="S727" i="2"/>
  <c r="S703" i="2"/>
  <c r="S642" i="2"/>
  <c r="S715" i="2"/>
  <c r="S698" i="2"/>
  <c r="S714" i="2"/>
  <c r="S707" i="2"/>
  <c r="S730" i="2"/>
  <c r="S674" i="2"/>
  <c r="N610" i="2"/>
  <c r="N616" i="2"/>
  <c r="N606" i="2"/>
  <c r="N93" i="2"/>
  <c r="N341" i="2"/>
  <c r="N509" i="2"/>
  <c r="N435" i="2"/>
  <c r="N540" i="2"/>
  <c r="N374" i="2"/>
  <c r="N500" i="2"/>
  <c r="N441" i="2"/>
  <c r="N454" i="2"/>
  <c r="N668" i="2"/>
  <c r="N228" i="2"/>
  <c r="N473" i="2"/>
  <c r="N125" i="2"/>
  <c r="N440" i="2"/>
  <c r="N41" i="2"/>
  <c r="N365" i="2"/>
  <c r="N693" i="2"/>
  <c r="N340" i="2"/>
  <c r="N501" i="2"/>
  <c r="N64" i="2"/>
  <c r="N376" i="2"/>
  <c r="N542" i="2"/>
  <c r="N520" i="2"/>
  <c r="N185" i="2"/>
  <c r="N511" i="2"/>
  <c r="N238" i="2"/>
  <c r="N644" i="2"/>
  <c r="N352" i="2"/>
  <c r="N351" i="2"/>
  <c r="N61" i="2"/>
  <c r="N604" i="2"/>
  <c r="N3" i="2"/>
  <c r="N611" i="2"/>
  <c r="N96" i="2"/>
  <c r="N302" i="2"/>
  <c r="N161" i="2"/>
  <c r="N452" i="2"/>
  <c r="N102" i="2"/>
  <c r="N518" i="2"/>
  <c r="N345" i="2"/>
  <c r="N183" i="2"/>
  <c r="N56" i="2"/>
  <c r="N566" i="2"/>
  <c r="N211" i="2"/>
  <c r="N97" i="2"/>
  <c r="N266" i="2"/>
  <c r="N119" i="2"/>
  <c r="N377" i="2"/>
  <c r="N361" i="2"/>
  <c r="N583" i="2"/>
  <c r="N121" i="2"/>
  <c r="N533" i="2"/>
  <c r="N330" i="2"/>
  <c r="N122" i="2"/>
  <c r="N273" i="2"/>
  <c r="N508" i="2"/>
  <c r="N624" i="2"/>
  <c r="N469" i="2"/>
  <c r="N202" i="2"/>
  <c r="N171" i="2"/>
  <c r="N114" i="2"/>
  <c r="N394" i="2"/>
  <c r="N127" i="2"/>
  <c r="N358" i="2"/>
  <c r="N491" i="2"/>
  <c r="N71" i="2"/>
  <c r="N334" i="2"/>
  <c r="N88" i="2"/>
  <c r="N212" i="2"/>
  <c r="N424" i="2"/>
  <c r="N339" i="2"/>
  <c r="N219" i="2"/>
  <c r="N468" i="2"/>
  <c r="N353" i="2"/>
  <c r="N640" i="2"/>
  <c r="N456" i="2"/>
  <c r="N196" i="2"/>
  <c r="N485" i="2"/>
  <c r="N165" i="2"/>
  <c r="N297" i="2"/>
  <c r="N101" i="2"/>
  <c r="N257" i="2"/>
  <c r="N460" i="2"/>
  <c r="N653" i="2"/>
  <c r="N585" i="2"/>
  <c r="N613" i="2"/>
  <c r="N155" i="2"/>
  <c r="N325" i="2"/>
  <c r="N7" i="2"/>
  <c r="N455" i="2"/>
  <c r="N8" i="2"/>
  <c r="N366" i="2"/>
  <c r="N81" i="2"/>
  <c r="N79" i="2"/>
  <c r="N232" i="2"/>
  <c r="N241" i="2"/>
  <c r="N289" i="2"/>
  <c r="N419" i="2"/>
  <c r="N489" i="2"/>
  <c r="N249" i="2"/>
  <c r="N356" i="2"/>
  <c r="N140" i="2"/>
  <c r="N144" i="2"/>
  <c r="N172" i="2"/>
  <c r="N288" i="2"/>
  <c r="N151" i="2"/>
  <c r="N143" i="2"/>
  <c r="N244" i="2"/>
  <c r="N277" i="2"/>
  <c r="N69" i="2"/>
  <c r="N484" i="2"/>
  <c r="N705" i="2"/>
  <c r="N388" i="2"/>
  <c r="N486" i="2"/>
  <c r="N132" i="2"/>
  <c r="N80" i="2"/>
  <c r="N476" i="2"/>
  <c r="N235" i="2"/>
  <c r="N208" i="2"/>
  <c r="N647" i="2"/>
  <c r="N28" i="2"/>
  <c r="N46" i="2"/>
  <c r="N138" i="2"/>
  <c r="N348" i="2"/>
  <c r="N42" i="2"/>
  <c r="N379" i="2"/>
  <c r="N677" i="2"/>
  <c r="N201" i="2"/>
  <c r="N712" i="2"/>
  <c r="N597" i="2"/>
  <c r="N347" i="2"/>
  <c r="N688" i="2"/>
  <c r="N17" i="2"/>
  <c r="N239" i="2"/>
  <c r="N375" i="2"/>
  <c r="N680" i="2"/>
  <c r="N250" i="2"/>
  <c r="N523" i="2"/>
  <c r="N280" i="2"/>
  <c r="N428" i="2"/>
  <c r="N237" i="2"/>
  <c r="N309" i="2"/>
  <c r="N284" i="2"/>
  <c r="N301" i="2"/>
  <c r="N364" i="2"/>
  <c r="N90" i="2"/>
  <c r="N252" i="2"/>
  <c r="N86" i="2"/>
  <c r="N147" i="2"/>
  <c r="N569" i="2"/>
  <c r="N95" i="2"/>
  <c r="N149" i="2"/>
  <c r="N387" i="2"/>
  <c r="N316" i="2"/>
  <c r="N576" i="2"/>
  <c r="N337" i="2"/>
  <c r="N490" i="2"/>
  <c r="N254" i="2"/>
  <c r="N507" i="2"/>
  <c r="N197" i="2"/>
  <c r="N496" i="2"/>
  <c r="N528" i="2"/>
  <c r="N530" i="2"/>
  <c r="N18" i="2"/>
  <c r="N407" i="2"/>
  <c r="N543" i="2"/>
  <c r="N657" i="2"/>
  <c r="N594" i="2"/>
  <c r="N651" i="2"/>
  <c r="N567" i="2"/>
  <c r="N660" i="2"/>
  <c r="N711" i="2"/>
  <c r="N225" i="2"/>
  <c r="N475" i="2"/>
  <c r="N384" i="2"/>
  <c r="N614" i="2"/>
  <c r="N38" i="2"/>
  <c r="N188" i="2"/>
  <c r="N626" i="2"/>
  <c r="N104" i="2"/>
  <c r="N49" i="2"/>
  <c r="N315" i="2"/>
  <c r="N286" i="2"/>
  <c r="N192" i="2"/>
  <c r="N578" i="2"/>
  <c r="N342" i="2"/>
  <c r="N637" i="2"/>
  <c r="N434" i="2"/>
  <c r="N603" i="2"/>
  <c r="N207" i="2"/>
  <c r="N560" i="2"/>
  <c r="N645" i="2"/>
  <c r="N11" i="2"/>
  <c r="N281" i="2"/>
  <c r="N459" i="2"/>
  <c r="N157" i="2"/>
  <c r="N36" i="2"/>
  <c r="N659" i="2"/>
  <c r="N406" i="2"/>
  <c r="N5" i="2"/>
  <c r="N34" i="2"/>
  <c r="N539" i="2"/>
  <c r="N263" i="2"/>
  <c r="N534" i="2"/>
  <c r="N601" i="2"/>
  <c r="N415" i="2"/>
  <c r="N76" i="2"/>
  <c r="N550" i="2"/>
  <c r="N234" i="2"/>
  <c r="N134" i="2"/>
  <c r="N110" i="2"/>
  <c r="N111" i="2"/>
  <c r="N466" i="2"/>
  <c r="N555" i="2"/>
  <c r="N130" i="2"/>
  <c r="N438" i="2"/>
  <c r="N420" i="2"/>
  <c r="N73" i="2"/>
  <c r="N589" i="2"/>
  <c r="N457" i="2"/>
  <c r="N538" i="2"/>
  <c r="N117" i="2"/>
  <c r="N152" i="2"/>
  <c r="N291" i="2"/>
  <c r="N206" i="2"/>
  <c r="N83" i="2"/>
  <c r="N240" i="2"/>
  <c r="N433" i="2"/>
  <c r="N445" i="2"/>
  <c r="N15" i="2"/>
  <c r="N675" i="2"/>
  <c r="N458" i="2"/>
  <c r="N148" i="2"/>
  <c r="N723" i="2"/>
  <c r="N502" i="2"/>
  <c r="N320" i="2"/>
  <c r="N432" i="2"/>
  <c r="N200" i="2"/>
  <c r="N52" i="2"/>
  <c r="N598" i="2"/>
  <c r="N178" i="2"/>
  <c r="N360" i="2"/>
  <c r="N396" i="2"/>
  <c r="N328" i="2"/>
  <c r="N425" i="2"/>
  <c r="N292" i="2"/>
  <c r="N692" i="2"/>
  <c r="N10" i="2"/>
  <c r="N548" i="2"/>
  <c r="N54" i="2"/>
  <c r="N713" i="2"/>
  <c r="N355" i="2"/>
  <c r="N65" i="2"/>
  <c r="N14" i="2"/>
  <c r="N513" i="2"/>
  <c r="N581" i="2"/>
  <c r="N84" i="2"/>
  <c r="N48" i="2"/>
  <c r="N85" i="2"/>
  <c r="N166" i="2"/>
  <c r="N709" i="2"/>
  <c r="N470" i="2"/>
  <c r="N40" i="2"/>
  <c r="N497" i="2"/>
  <c r="N343" i="2"/>
  <c r="N439" i="2"/>
  <c r="N431" i="2"/>
  <c r="N580" i="2"/>
  <c r="N336" i="2"/>
  <c r="N390" i="2"/>
  <c r="N588" i="2"/>
  <c r="N397" i="2"/>
  <c r="N253" i="2"/>
  <c r="N205" i="2"/>
  <c r="N426" i="2"/>
  <c r="N393" i="2"/>
  <c r="N672" i="2"/>
  <c r="N450" i="2"/>
  <c r="N408" i="2"/>
  <c r="N451" i="2"/>
  <c r="N89" i="2"/>
  <c r="N58" i="2"/>
  <c r="N270" i="2"/>
  <c r="N113" i="2"/>
  <c r="N487" i="2"/>
  <c r="N276" i="2"/>
  <c r="N247" i="2"/>
  <c r="N615" i="2"/>
  <c r="N112" i="2"/>
  <c r="N667" i="2"/>
  <c r="N4" i="2"/>
  <c r="N592" i="2"/>
  <c r="N537" i="2"/>
  <c r="N210" i="2"/>
  <c r="N293" i="2"/>
  <c r="N189" i="2"/>
  <c r="N368" i="2"/>
  <c r="N37" i="2"/>
  <c r="N422" i="2"/>
  <c r="N488" i="2"/>
  <c r="N546" i="2"/>
  <c r="N380" i="2"/>
  <c r="N596" i="2"/>
  <c r="N191" i="2"/>
  <c r="N99" i="2"/>
  <c r="N544" i="2"/>
  <c r="N590" i="2"/>
  <c r="N294" i="2"/>
  <c r="N100" i="2"/>
  <c r="N304" i="2"/>
  <c r="N217" i="2"/>
  <c r="N224" i="2"/>
  <c r="N168" i="2"/>
  <c r="N105" i="2"/>
  <c r="N233" i="2"/>
  <c r="N299" i="2"/>
  <c r="N126" i="2"/>
  <c r="N19" i="2"/>
  <c r="N354" i="2"/>
  <c r="N278" i="2"/>
  <c r="N331" i="2"/>
  <c r="N525" i="2"/>
  <c r="N310" i="2"/>
  <c r="N701" i="2"/>
  <c r="N370" i="2"/>
  <c r="N198" i="2"/>
  <c r="N584" i="2"/>
  <c r="N190" i="2"/>
  <c r="N447" i="2"/>
  <c r="N423" i="2"/>
  <c r="N706" i="2"/>
  <c r="N444" i="2"/>
  <c r="N160" i="2"/>
  <c r="N109" i="2"/>
  <c r="N264" i="2"/>
  <c r="N68" i="2"/>
  <c r="N24" i="2"/>
  <c r="N145" i="2"/>
  <c r="N305" i="2"/>
  <c r="N26" i="2"/>
  <c r="N591" i="2"/>
  <c r="N314" i="2"/>
  <c r="N92" i="2"/>
  <c r="N323" i="2"/>
  <c r="N514" i="2"/>
  <c r="N203" i="2"/>
  <c r="N477" i="2"/>
  <c r="N638" i="2"/>
  <c r="N398" i="2"/>
  <c r="N153" i="2"/>
  <c r="N9" i="2"/>
  <c r="N716" i="2"/>
  <c r="N78" i="2"/>
  <c r="N311" i="2"/>
  <c r="N120" i="2"/>
  <c r="N350" i="2"/>
  <c r="N308" i="2"/>
  <c r="N553" i="2"/>
  <c r="N222" i="2"/>
  <c r="N654" i="2"/>
  <c r="N563" i="2"/>
  <c r="N176" i="2"/>
  <c r="N57" i="2"/>
  <c r="N43" i="2"/>
  <c r="N6" i="2"/>
  <c r="N586" i="2"/>
  <c r="N691" i="2"/>
  <c r="N227" i="2"/>
  <c r="N531" i="2"/>
  <c r="N2" i="2"/>
  <c r="N285" i="2"/>
  <c r="N267" i="2"/>
  <c r="N378" i="2"/>
  <c r="N521" i="2"/>
  <c r="N12" i="2"/>
  <c r="N699" i="2"/>
  <c r="N608" i="2"/>
  <c r="N70" i="2"/>
  <c r="N242" i="2"/>
  <c r="N609" i="2"/>
  <c r="N535" i="2"/>
  <c r="N453" i="2"/>
  <c r="N607" i="2"/>
  <c r="N154" i="2"/>
  <c r="N129" i="2"/>
  <c r="N13" i="2"/>
  <c r="N648" i="2"/>
  <c r="N471" i="2"/>
  <c r="N162" i="2"/>
  <c r="N625" i="2"/>
  <c r="N322" i="2"/>
  <c r="N373" i="2"/>
  <c r="N519" i="2"/>
  <c r="N74" i="2"/>
  <c r="N344" i="2"/>
  <c r="N271" i="2"/>
  <c r="N656" i="2"/>
  <c r="N33" i="2"/>
  <c r="N298" i="2"/>
  <c r="N256" i="2"/>
  <c r="N29" i="2"/>
  <c r="N510" i="2"/>
  <c r="N180" i="2"/>
  <c r="N303" i="2"/>
  <c r="N67" i="2"/>
  <c r="N159" i="2"/>
  <c r="N194" i="2"/>
  <c r="N329" i="2"/>
  <c r="N505" i="2"/>
  <c r="N245" i="2"/>
  <c r="N620" i="2"/>
  <c r="N139" i="2"/>
  <c r="N549" i="2"/>
  <c r="N562" i="2"/>
  <c r="N170" i="2"/>
  <c r="N357" i="2"/>
  <c r="N87" i="2"/>
  <c r="N137" i="2"/>
  <c r="N295" i="2"/>
  <c r="N63" i="2"/>
  <c r="N22" i="2"/>
  <c r="N21" i="2"/>
  <c r="N275" i="2"/>
  <c r="N199" i="2"/>
  <c r="N565" i="2"/>
  <c r="N327" i="2"/>
  <c r="N570" i="2"/>
  <c r="N283" i="2"/>
  <c r="N116" i="2"/>
  <c r="N51" i="2"/>
  <c r="N443" i="2"/>
  <c r="N498" i="2"/>
  <c r="N94" i="2"/>
  <c r="N218" i="2"/>
  <c r="N306" i="2"/>
  <c r="N296" i="2"/>
  <c r="N731" i="2"/>
  <c r="N60" i="2"/>
  <c r="N506" i="2"/>
  <c r="N236" i="2"/>
  <c r="N669" i="2"/>
  <c r="N317" i="2"/>
  <c r="N686" i="2"/>
  <c r="N45" i="2"/>
  <c r="N572" i="2"/>
  <c r="N605" i="2"/>
  <c r="N193" i="2"/>
  <c r="N632" i="2"/>
  <c r="N551" i="2"/>
  <c r="N108" i="2"/>
  <c r="N685" i="2"/>
  <c r="N261" i="2"/>
  <c r="N655" i="2"/>
  <c r="N717" i="2"/>
  <c r="N75" i="2"/>
  <c r="N467" i="2"/>
  <c r="N381" i="2"/>
  <c r="N369" i="2"/>
  <c r="N573" i="2"/>
  <c r="N547" i="2"/>
  <c r="N512" i="2"/>
  <c r="N338" i="2"/>
  <c r="N639" i="2"/>
  <c r="N319" i="2"/>
  <c r="N59" i="2"/>
  <c r="N652" i="2"/>
  <c r="N53" i="2"/>
  <c r="N402" i="2"/>
  <c r="N272" i="2"/>
  <c r="N156" i="2"/>
  <c r="N696" i="2"/>
  <c r="N448" i="2"/>
  <c r="N474" i="2"/>
  <c r="N214" i="2"/>
  <c r="N641" i="2"/>
  <c r="N169" i="2"/>
  <c r="N20" i="2"/>
  <c r="N229" i="2"/>
  <c r="N413" i="2"/>
  <c r="N307" i="2"/>
  <c r="N437" i="2"/>
  <c r="N461" i="2"/>
  <c r="N382" i="2"/>
  <c r="N124" i="2"/>
  <c r="N25" i="2"/>
  <c r="N558" i="2"/>
  <c r="N449" i="2"/>
  <c r="N279" i="2"/>
  <c r="N436" i="2"/>
  <c r="N158" i="2"/>
  <c r="N255" i="2"/>
  <c r="N575" i="2"/>
  <c r="N135" i="2"/>
  <c r="N568" i="2"/>
  <c r="N335" i="2"/>
  <c r="N82" i="2"/>
  <c r="N177" i="2"/>
  <c r="N678" i="2"/>
  <c r="N728" i="2"/>
  <c r="N718" i="2"/>
  <c r="N554" i="2"/>
  <c r="N47" i="2"/>
  <c r="N133" i="2"/>
  <c r="N710" i="2"/>
  <c r="N258" i="2"/>
  <c r="N35" i="2"/>
  <c r="N409" i="2"/>
  <c r="N478" i="2"/>
  <c r="N16" i="2"/>
  <c r="N246" i="2"/>
  <c r="N27" i="2"/>
  <c r="N482" i="2"/>
  <c r="N23" i="2"/>
  <c r="N66" i="2"/>
  <c r="N630" i="2"/>
  <c r="N526" i="2"/>
  <c r="N462" i="2"/>
  <c r="N146" i="2"/>
  <c r="N622" i="2"/>
  <c r="N251" i="2"/>
  <c r="N418" i="2"/>
  <c r="N690" i="2"/>
  <c r="N472" i="2"/>
  <c r="N517" i="2"/>
  <c r="N389" i="2"/>
  <c r="N50" i="2"/>
  <c r="N333" i="2"/>
  <c r="N561" i="2"/>
  <c r="N483" i="2"/>
  <c r="N167" i="2"/>
  <c r="N602" i="2"/>
  <c r="N186" i="2"/>
  <c r="N557" i="2"/>
  <c r="N529" i="2"/>
  <c r="N524" i="2"/>
  <c r="N385" i="2"/>
  <c r="N720" i="2"/>
  <c r="N465" i="2"/>
  <c r="N593" i="2"/>
  <c r="N32" i="2"/>
  <c r="N527" i="2"/>
  <c r="N115" i="2"/>
  <c r="N662" i="2"/>
  <c r="N516" i="2"/>
  <c r="N164" i="2"/>
  <c r="N412" i="2"/>
  <c r="N504" i="2"/>
  <c r="N290" i="2"/>
  <c r="N72" i="2"/>
  <c r="N635" i="2"/>
  <c r="N729" i="2"/>
  <c r="N726" i="2"/>
  <c r="N268" i="2"/>
  <c r="N634" i="2"/>
  <c r="N209" i="2"/>
  <c r="N633" i="2"/>
  <c r="N226" i="2"/>
  <c r="N269" i="2"/>
  <c r="N136" i="2"/>
  <c r="N636" i="2"/>
  <c r="N663" i="2"/>
  <c r="N623" i="2"/>
  <c r="N495" i="2"/>
  <c r="N404" i="2"/>
  <c r="N359" i="2"/>
  <c r="N414" i="2"/>
  <c r="N649" i="2"/>
  <c r="N118" i="2"/>
  <c r="N150" i="2"/>
  <c r="N363" i="2"/>
  <c r="N313" i="2"/>
  <c r="N44" i="2"/>
  <c r="N77" i="2"/>
  <c r="N464" i="2"/>
  <c r="N123" i="2"/>
  <c r="N30" i="2"/>
  <c r="N683" i="2"/>
  <c r="N481" i="2"/>
  <c r="N612" i="2"/>
  <c r="N259" i="2"/>
  <c r="N619" i="2"/>
  <c r="N55" i="2"/>
  <c r="N221" i="2"/>
  <c r="N587" i="2"/>
  <c r="N386" i="2"/>
  <c r="N107" i="2"/>
  <c r="N287" i="2"/>
  <c r="N184" i="2"/>
  <c r="N480" i="2"/>
  <c r="N182" i="2"/>
  <c r="N39" i="2"/>
  <c r="N628" i="2"/>
  <c r="N98" i="2"/>
  <c r="N324" i="2"/>
  <c r="N673" i="2"/>
  <c r="N243" i="2"/>
  <c r="N175" i="2"/>
  <c r="N725" i="2"/>
  <c r="N702" i="2"/>
  <c r="N522" i="2"/>
  <c r="N103" i="2"/>
  <c r="N274" i="2"/>
  <c r="N446" i="2"/>
  <c r="N181" i="2"/>
  <c r="N463" i="2"/>
  <c r="N128" i="2"/>
  <c r="N571" i="2"/>
  <c r="N574" i="2"/>
  <c r="N661" i="2"/>
  <c r="N658" i="2"/>
  <c r="N600" i="2"/>
  <c r="N141" i="2"/>
  <c r="N405" i="2"/>
  <c r="N216" i="2"/>
  <c r="N400" i="2"/>
  <c r="N195" i="2"/>
  <c r="N367" i="2"/>
  <c r="N724" i="2"/>
  <c r="N719" i="2"/>
  <c r="N383" i="2"/>
  <c r="N697" i="2"/>
  <c r="N401" i="2"/>
  <c r="N536" i="2"/>
  <c r="N629" i="2"/>
  <c r="N416" i="2"/>
  <c r="N421" i="2"/>
  <c r="N179" i="2"/>
  <c r="N62" i="2"/>
  <c r="N679" i="2"/>
  <c r="N231" i="2"/>
  <c r="N265" i="2"/>
  <c r="N300" i="2"/>
  <c r="N326" i="2"/>
  <c r="N163" i="2"/>
  <c r="N372" i="2"/>
  <c r="N704" i="2"/>
  <c r="N399" i="2"/>
  <c r="N282" i="2"/>
  <c r="N31" i="2"/>
  <c r="N187" i="2"/>
  <c r="N173" i="2"/>
  <c r="N671" i="2"/>
  <c r="N684" i="2"/>
  <c r="N204" i="2"/>
  <c r="N131" i="2"/>
  <c r="N722" i="2"/>
  <c r="N643" i="2"/>
  <c r="N621" i="2"/>
  <c r="N142" i="2"/>
  <c r="N577" i="2"/>
  <c r="N618" i="2"/>
  <c r="N732" i="2"/>
  <c r="N670" i="2"/>
  <c r="N442" i="2"/>
  <c r="N362" i="2"/>
  <c r="N430" i="2"/>
  <c r="N321" i="2"/>
  <c r="N650" i="2"/>
  <c r="N429" i="2"/>
  <c r="N599" i="2"/>
  <c r="N646" i="2"/>
  <c r="N479" i="2"/>
  <c r="N582" i="2"/>
  <c r="N312" i="2"/>
  <c r="N499" i="2"/>
  <c r="N106" i="2"/>
  <c r="N403" i="2"/>
  <c r="N318" i="2"/>
  <c r="N260" i="2"/>
  <c r="N676" i="2"/>
  <c r="N248" i="2"/>
  <c r="N492" i="2"/>
  <c r="N223" i="2"/>
  <c r="N91" i="2"/>
  <c r="N174" i="2"/>
  <c r="N503" i="2"/>
  <c r="N579" i="2"/>
  <c r="N545" i="2"/>
  <c r="N417" i="2"/>
  <c r="N262" i="2"/>
  <c r="N346" i="2"/>
  <c r="N700" i="2"/>
  <c r="N721" i="2"/>
  <c r="N215" i="2"/>
  <c r="N564" i="2"/>
  <c r="N666" i="2"/>
  <c r="N392" i="2"/>
  <c r="N552" i="2"/>
  <c r="N220" i="2"/>
  <c r="N627" i="2"/>
  <c r="N213" i="2"/>
  <c r="N230" i="2"/>
  <c r="N332" i="2"/>
  <c r="N395" i="2"/>
  <c r="N695" i="2"/>
  <c r="N493" i="2"/>
  <c r="N556" i="2"/>
  <c r="N687" i="2"/>
  <c r="N410" i="2"/>
  <c r="N541" i="2"/>
  <c r="N371" i="2"/>
  <c r="N559" i="2"/>
  <c r="N631" i="2"/>
  <c r="N494" i="2"/>
  <c r="N681" i="2"/>
  <c r="N411" i="2"/>
  <c r="N427" i="2"/>
  <c r="N595" i="2"/>
  <c r="N391" i="2"/>
  <c r="N708" i="2"/>
  <c r="N349" i="2"/>
  <c r="N664" i="2"/>
  <c r="N682" i="2"/>
  <c r="N532" i="2"/>
  <c r="N665" i="2"/>
  <c r="N515" i="2"/>
  <c r="N689" i="2"/>
  <c r="N617" i="2"/>
  <c r="N694" i="2"/>
  <c r="N727" i="2"/>
  <c r="N703" i="2"/>
  <c r="N642" i="2"/>
  <c r="N715" i="2"/>
  <c r="N698" i="2"/>
  <c r="N714" i="2"/>
  <c r="N707" i="2"/>
  <c r="N730" i="2"/>
  <c r="N674" i="2"/>
  <c r="L610" i="2"/>
  <c r="L616" i="2"/>
  <c r="L606" i="2"/>
  <c r="L93" i="2"/>
  <c r="L341" i="2"/>
  <c r="L509" i="2"/>
  <c r="L435" i="2"/>
  <c r="L540" i="2"/>
  <c r="L374" i="2"/>
  <c r="L500" i="2"/>
  <c r="L441" i="2"/>
  <c r="L454" i="2"/>
  <c r="L668" i="2"/>
  <c r="L228" i="2"/>
  <c r="L473" i="2"/>
  <c r="L125" i="2"/>
  <c r="L440" i="2"/>
  <c r="L41" i="2"/>
  <c r="L365" i="2"/>
  <c r="L693" i="2"/>
  <c r="L340" i="2"/>
  <c r="L501" i="2"/>
  <c r="L64" i="2"/>
  <c r="L376" i="2"/>
  <c r="L542" i="2"/>
  <c r="L520" i="2"/>
  <c r="L185" i="2"/>
  <c r="L511" i="2"/>
  <c r="L238" i="2"/>
  <c r="L644" i="2"/>
  <c r="L352" i="2"/>
  <c r="L351" i="2"/>
  <c r="L61" i="2"/>
  <c r="L604" i="2"/>
  <c r="L3" i="2"/>
  <c r="L611" i="2"/>
  <c r="L96" i="2"/>
  <c r="L302" i="2"/>
  <c r="L161" i="2"/>
  <c r="L452" i="2"/>
  <c r="L102" i="2"/>
  <c r="L518" i="2"/>
  <c r="L345" i="2"/>
  <c r="L183" i="2"/>
  <c r="L56" i="2"/>
  <c r="L566" i="2"/>
  <c r="L211" i="2"/>
  <c r="L97" i="2"/>
  <c r="L266" i="2"/>
  <c r="L119" i="2"/>
  <c r="L377" i="2"/>
  <c r="L361" i="2"/>
  <c r="L583" i="2"/>
  <c r="L121" i="2"/>
  <c r="L533" i="2"/>
  <c r="L330" i="2"/>
  <c r="L122" i="2"/>
  <c r="L273" i="2"/>
  <c r="L508" i="2"/>
  <c r="L624" i="2"/>
  <c r="L469" i="2"/>
  <c r="L202" i="2"/>
  <c r="L171" i="2"/>
  <c r="L114" i="2"/>
  <c r="L394" i="2"/>
  <c r="L127" i="2"/>
  <c r="L358" i="2"/>
  <c r="L491" i="2"/>
  <c r="L71" i="2"/>
  <c r="L334" i="2"/>
  <c r="L88" i="2"/>
  <c r="L212" i="2"/>
  <c r="L424" i="2"/>
  <c r="L339" i="2"/>
  <c r="L219" i="2"/>
  <c r="L468" i="2"/>
  <c r="L353" i="2"/>
  <c r="L640" i="2"/>
  <c r="L456" i="2"/>
  <c r="L196" i="2"/>
  <c r="L485" i="2"/>
  <c r="L165" i="2"/>
  <c r="L297" i="2"/>
  <c r="L101" i="2"/>
  <c r="L257" i="2"/>
  <c r="L460" i="2"/>
  <c r="L653" i="2"/>
  <c r="L585" i="2"/>
  <c r="L613" i="2"/>
  <c r="L155" i="2"/>
  <c r="L325" i="2"/>
  <c r="L7" i="2"/>
  <c r="L455" i="2"/>
  <c r="L8" i="2"/>
  <c r="L366" i="2"/>
  <c r="L81" i="2"/>
  <c r="L79" i="2"/>
  <c r="L232" i="2"/>
  <c r="L241" i="2"/>
  <c r="L289" i="2"/>
  <c r="L419" i="2"/>
  <c r="L489" i="2"/>
  <c r="L249" i="2"/>
  <c r="L356" i="2"/>
  <c r="L140" i="2"/>
  <c r="L144" i="2"/>
  <c r="L172" i="2"/>
  <c r="L288" i="2"/>
  <c r="L151" i="2"/>
  <c r="L143" i="2"/>
  <c r="L244" i="2"/>
  <c r="L277" i="2"/>
  <c r="L69" i="2"/>
  <c r="L484" i="2"/>
  <c r="L705" i="2"/>
  <c r="L388" i="2"/>
  <c r="L486" i="2"/>
  <c r="L132" i="2"/>
  <c r="L80" i="2"/>
  <c r="L476" i="2"/>
  <c r="L235" i="2"/>
  <c r="L208" i="2"/>
  <c r="L647" i="2"/>
  <c r="L28" i="2"/>
  <c r="L46" i="2"/>
  <c r="L138" i="2"/>
  <c r="L348" i="2"/>
  <c r="L42" i="2"/>
  <c r="L379" i="2"/>
  <c r="L677" i="2"/>
  <c r="L201" i="2"/>
  <c r="L712" i="2"/>
  <c r="L597" i="2"/>
  <c r="L347" i="2"/>
  <c r="L688" i="2"/>
  <c r="L17" i="2"/>
  <c r="L239" i="2"/>
  <c r="L375" i="2"/>
  <c r="L680" i="2"/>
  <c r="L250" i="2"/>
  <c r="L523" i="2"/>
  <c r="L280" i="2"/>
  <c r="L428" i="2"/>
  <c r="L237" i="2"/>
  <c r="L309" i="2"/>
  <c r="L284" i="2"/>
  <c r="L301" i="2"/>
  <c r="L364" i="2"/>
  <c r="L90" i="2"/>
  <c r="L252" i="2"/>
  <c r="L86" i="2"/>
  <c r="L147" i="2"/>
  <c r="L569" i="2"/>
  <c r="L95" i="2"/>
  <c r="L149" i="2"/>
  <c r="L387" i="2"/>
  <c r="L316" i="2"/>
  <c r="L576" i="2"/>
  <c r="L337" i="2"/>
  <c r="L490" i="2"/>
  <c r="L254" i="2"/>
  <c r="L507" i="2"/>
  <c r="L197" i="2"/>
  <c r="L496" i="2"/>
  <c r="L528" i="2"/>
  <c r="L530" i="2"/>
  <c r="L18" i="2"/>
  <c r="L407" i="2"/>
  <c r="L543" i="2"/>
  <c r="L657" i="2"/>
  <c r="L594" i="2"/>
  <c r="L651" i="2"/>
  <c r="L567" i="2"/>
  <c r="L660" i="2"/>
  <c r="L711" i="2"/>
  <c r="L225" i="2"/>
  <c r="L475" i="2"/>
  <c r="L384" i="2"/>
  <c r="L614" i="2"/>
  <c r="L38" i="2"/>
  <c r="L188" i="2"/>
  <c r="L626" i="2"/>
  <c r="L104" i="2"/>
  <c r="L49" i="2"/>
  <c r="L315" i="2"/>
  <c r="L286" i="2"/>
  <c r="L192" i="2"/>
  <c r="L578" i="2"/>
  <c r="L342" i="2"/>
  <c r="L637" i="2"/>
  <c r="L434" i="2"/>
  <c r="L603" i="2"/>
  <c r="L207" i="2"/>
  <c r="L560" i="2"/>
  <c r="L645" i="2"/>
  <c r="L11" i="2"/>
  <c r="L281" i="2"/>
  <c r="L459" i="2"/>
  <c r="L157" i="2"/>
  <c r="L36" i="2"/>
  <c r="L659" i="2"/>
  <c r="L406" i="2"/>
  <c r="L5" i="2"/>
  <c r="L34" i="2"/>
  <c r="L539" i="2"/>
  <c r="L263" i="2"/>
  <c r="L534" i="2"/>
  <c r="L601" i="2"/>
  <c r="L415" i="2"/>
  <c r="L76" i="2"/>
  <c r="L550" i="2"/>
  <c r="L234" i="2"/>
  <c r="L134" i="2"/>
  <c r="L110" i="2"/>
  <c r="L111" i="2"/>
  <c r="L466" i="2"/>
  <c r="L555" i="2"/>
  <c r="L130" i="2"/>
  <c r="L438" i="2"/>
  <c r="L420" i="2"/>
  <c r="L73" i="2"/>
  <c r="L589" i="2"/>
  <c r="L457" i="2"/>
  <c r="L538" i="2"/>
  <c r="L117" i="2"/>
  <c r="L152" i="2"/>
  <c r="L291" i="2"/>
  <c r="L206" i="2"/>
  <c r="L83" i="2"/>
  <c r="L240" i="2"/>
  <c r="L433" i="2"/>
  <c r="L445" i="2"/>
  <c r="L15" i="2"/>
  <c r="L675" i="2"/>
  <c r="L458" i="2"/>
  <c r="L148" i="2"/>
  <c r="L723" i="2"/>
  <c r="L502" i="2"/>
  <c r="L320" i="2"/>
  <c r="L432" i="2"/>
  <c r="L200" i="2"/>
  <c r="L52" i="2"/>
  <c r="L598" i="2"/>
  <c r="L178" i="2"/>
  <c r="L360" i="2"/>
  <c r="L396" i="2"/>
  <c r="L328" i="2"/>
  <c r="L425" i="2"/>
  <c r="L292" i="2"/>
  <c r="L692" i="2"/>
  <c r="L10" i="2"/>
  <c r="L548" i="2"/>
  <c r="L54" i="2"/>
  <c r="L713" i="2"/>
  <c r="L355" i="2"/>
  <c r="L65" i="2"/>
  <c r="L14" i="2"/>
  <c r="L513" i="2"/>
  <c r="L581" i="2"/>
  <c r="L84" i="2"/>
  <c r="L48" i="2"/>
  <c r="L85" i="2"/>
  <c r="L166" i="2"/>
  <c r="L709" i="2"/>
  <c r="L470" i="2"/>
  <c r="L40" i="2"/>
  <c r="L497" i="2"/>
  <c r="L343" i="2"/>
  <c r="L439" i="2"/>
  <c r="L431" i="2"/>
  <c r="L580" i="2"/>
  <c r="L336" i="2"/>
  <c r="L390" i="2"/>
  <c r="L588" i="2"/>
  <c r="L397" i="2"/>
  <c r="L253" i="2"/>
  <c r="L205" i="2"/>
  <c r="L426" i="2"/>
  <c r="L393" i="2"/>
  <c r="L672" i="2"/>
  <c r="L450" i="2"/>
  <c r="L408" i="2"/>
  <c r="L451" i="2"/>
  <c r="L89" i="2"/>
  <c r="L58" i="2"/>
  <c r="L270" i="2"/>
  <c r="L113" i="2"/>
  <c r="L487" i="2"/>
  <c r="L276" i="2"/>
  <c r="L247" i="2"/>
  <c r="L615" i="2"/>
  <c r="L112" i="2"/>
  <c r="L667" i="2"/>
  <c r="L4" i="2"/>
  <c r="L592" i="2"/>
  <c r="L537" i="2"/>
  <c r="L210" i="2"/>
  <c r="L293" i="2"/>
  <c r="L189" i="2"/>
  <c r="L368" i="2"/>
  <c r="L37" i="2"/>
  <c r="L422" i="2"/>
  <c r="L488" i="2"/>
  <c r="L546" i="2"/>
  <c r="L380" i="2"/>
  <c r="L596" i="2"/>
  <c r="L191" i="2"/>
  <c r="L99" i="2"/>
  <c r="L544" i="2"/>
  <c r="L590" i="2"/>
  <c r="L294" i="2"/>
  <c r="L100" i="2"/>
  <c r="L304" i="2"/>
  <c r="L217" i="2"/>
  <c r="L224" i="2"/>
  <c r="L168" i="2"/>
  <c r="L105" i="2"/>
  <c r="L233" i="2"/>
  <c r="L299" i="2"/>
  <c r="L126" i="2"/>
  <c r="L19" i="2"/>
  <c r="L354" i="2"/>
  <c r="L278" i="2"/>
  <c r="L331" i="2"/>
  <c r="L525" i="2"/>
  <c r="L310" i="2"/>
  <c r="L701" i="2"/>
  <c r="L370" i="2"/>
  <c r="L198" i="2"/>
  <c r="L584" i="2"/>
  <c r="L190" i="2"/>
  <c r="L447" i="2"/>
  <c r="L423" i="2"/>
  <c r="L706" i="2"/>
  <c r="L444" i="2"/>
  <c r="L160" i="2"/>
  <c r="L109" i="2"/>
  <c r="L264" i="2"/>
  <c r="L68" i="2"/>
  <c r="L24" i="2"/>
  <c r="L145" i="2"/>
  <c r="L305" i="2"/>
  <c r="L26" i="2"/>
  <c r="L591" i="2"/>
  <c r="L314" i="2"/>
  <c r="L92" i="2"/>
  <c r="L323" i="2"/>
  <c r="L514" i="2"/>
  <c r="L203" i="2"/>
  <c r="L477" i="2"/>
  <c r="L638" i="2"/>
  <c r="L398" i="2"/>
  <c r="L153" i="2"/>
  <c r="L9" i="2"/>
  <c r="L716" i="2"/>
  <c r="L78" i="2"/>
  <c r="L311" i="2"/>
  <c r="L120" i="2"/>
  <c r="L350" i="2"/>
  <c r="L308" i="2"/>
  <c r="L553" i="2"/>
  <c r="L222" i="2"/>
  <c r="L654" i="2"/>
  <c r="L563" i="2"/>
  <c r="L176" i="2"/>
  <c r="L57" i="2"/>
  <c r="L43" i="2"/>
  <c r="L6" i="2"/>
  <c r="L586" i="2"/>
  <c r="L691" i="2"/>
  <c r="L227" i="2"/>
  <c r="L531" i="2"/>
  <c r="L2" i="2"/>
  <c r="L285" i="2"/>
  <c r="L267" i="2"/>
  <c r="L378" i="2"/>
  <c r="L521" i="2"/>
  <c r="L12" i="2"/>
  <c r="L699" i="2"/>
  <c r="L608" i="2"/>
  <c r="L70" i="2"/>
  <c r="L242" i="2"/>
  <c r="L609" i="2"/>
  <c r="L535" i="2"/>
  <c r="L453" i="2"/>
  <c r="L607" i="2"/>
  <c r="L154" i="2"/>
  <c r="L129" i="2"/>
  <c r="L13" i="2"/>
  <c r="L648" i="2"/>
  <c r="L471" i="2"/>
  <c r="L162" i="2"/>
  <c r="L625" i="2"/>
  <c r="L322" i="2"/>
  <c r="L373" i="2"/>
  <c r="L519" i="2"/>
  <c r="L74" i="2"/>
  <c r="L344" i="2"/>
  <c r="L271" i="2"/>
  <c r="L656" i="2"/>
  <c r="L33" i="2"/>
  <c r="L298" i="2"/>
  <c r="L256" i="2"/>
  <c r="L29" i="2"/>
  <c r="L510" i="2"/>
  <c r="L180" i="2"/>
  <c r="L303" i="2"/>
  <c r="L67" i="2"/>
  <c r="L159" i="2"/>
  <c r="L194" i="2"/>
  <c r="L329" i="2"/>
  <c r="L505" i="2"/>
  <c r="L245" i="2"/>
  <c r="L620" i="2"/>
  <c r="L139" i="2"/>
  <c r="L549" i="2"/>
  <c r="L562" i="2"/>
  <c r="L170" i="2"/>
  <c r="L357" i="2"/>
  <c r="L87" i="2"/>
  <c r="L137" i="2"/>
  <c r="L295" i="2"/>
  <c r="L63" i="2"/>
  <c r="L22" i="2"/>
  <c r="L21" i="2"/>
  <c r="L275" i="2"/>
  <c r="L199" i="2"/>
  <c r="L565" i="2"/>
  <c r="L327" i="2"/>
  <c r="L570" i="2"/>
  <c r="L283" i="2"/>
  <c r="L116" i="2"/>
  <c r="L51" i="2"/>
  <c r="L443" i="2"/>
  <c r="L498" i="2"/>
  <c r="L94" i="2"/>
  <c r="L218" i="2"/>
  <c r="L306" i="2"/>
  <c r="L296" i="2"/>
  <c r="L731" i="2"/>
  <c r="L60" i="2"/>
  <c r="L506" i="2"/>
  <c r="L236" i="2"/>
  <c r="L669" i="2"/>
  <c r="L317" i="2"/>
  <c r="L686" i="2"/>
  <c r="L45" i="2"/>
  <c r="L572" i="2"/>
  <c r="L605" i="2"/>
  <c r="L193" i="2"/>
  <c r="L632" i="2"/>
  <c r="L551" i="2"/>
  <c r="L108" i="2"/>
  <c r="L685" i="2"/>
  <c r="L261" i="2"/>
  <c r="L655" i="2"/>
  <c r="L717" i="2"/>
  <c r="L75" i="2"/>
  <c r="L467" i="2"/>
  <c r="L381" i="2"/>
  <c r="L369" i="2"/>
  <c r="L573" i="2"/>
  <c r="L547" i="2"/>
  <c r="L512" i="2"/>
  <c r="L338" i="2"/>
  <c r="L639" i="2"/>
  <c r="L319" i="2"/>
  <c r="L59" i="2"/>
  <c r="L652" i="2"/>
  <c r="L53" i="2"/>
  <c r="L402" i="2"/>
  <c r="L272" i="2"/>
  <c r="L156" i="2"/>
  <c r="L696" i="2"/>
  <c r="L448" i="2"/>
  <c r="L474" i="2"/>
  <c r="L214" i="2"/>
  <c r="L641" i="2"/>
  <c r="L169" i="2"/>
  <c r="L20" i="2"/>
  <c r="L229" i="2"/>
  <c r="L413" i="2"/>
  <c r="L307" i="2"/>
  <c r="L437" i="2"/>
  <c r="L461" i="2"/>
  <c r="L382" i="2"/>
  <c r="L124" i="2"/>
  <c r="L25" i="2"/>
  <c r="L558" i="2"/>
  <c r="L449" i="2"/>
  <c r="L279" i="2"/>
  <c r="L436" i="2"/>
  <c r="L158" i="2"/>
  <c r="L255" i="2"/>
  <c r="L575" i="2"/>
  <c r="L135" i="2"/>
  <c r="L568" i="2"/>
  <c r="L335" i="2"/>
  <c r="L82" i="2"/>
  <c r="L177" i="2"/>
  <c r="L678" i="2"/>
  <c r="L728" i="2"/>
  <c r="L718" i="2"/>
  <c r="L554" i="2"/>
  <c r="L47" i="2"/>
  <c r="L133" i="2"/>
  <c r="L710" i="2"/>
  <c r="L258" i="2"/>
  <c r="L35" i="2"/>
  <c r="L409" i="2"/>
  <c r="L478" i="2"/>
  <c r="L16" i="2"/>
  <c r="L246" i="2"/>
  <c r="L27" i="2"/>
  <c r="L482" i="2"/>
  <c r="L23" i="2"/>
  <c r="L66" i="2"/>
  <c r="L630" i="2"/>
  <c r="L526" i="2"/>
  <c r="L462" i="2"/>
  <c r="L146" i="2"/>
  <c r="L622" i="2"/>
  <c r="L251" i="2"/>
  <c r="L418" i="2"/>
  <c r="L690" i="2"/>
  <c r="L472" i="2"/>
  <c r="L517" i="2"/>
  <c r="L389" i="2"/>
  <c r="L50" i="2"/>
  <c r="L333" i="2"/>
  <c r="L561" i="2"/>
  <c r="L483" i="2"/>
  <c r="L167" i="2"/>
  <c r="L602" i="2"/>
  <c r="L186" i="2"/>
  <c r="L557" i="2"/>
  <c r="L529" i="2"/>
  <c r="L524" i="2"/>
  <c r="L385" i="2"/>
  <c r="L720" i="2"/>
  <c r="L465" i="2"/>
  <c r="L593" i="2"/>
  <c r="L32" i="2"/>
  <c r="L527" i="2"/>
  <c r="L115" i="2"/>
  <c r="L662" i="2"/>
  <c r="L516" i="2"/>
  <c r="L164" i="2"/>
  <c r="L412" i="2"/>
  <c r="L504" i="2"/>
  <c r="L290" i="2"/>
  <c r="L72" i="2"/>
  <c r="L635" i="2"/>
  <c r="L729" i="2"/>
  <c r="L726" i="2"/>
  <c r="L268" i="2"/>
  <c r="L634" i="2"/>
  <c r="L209" i="2"/>
  <c r="L633" i="2"/>
  <c r="L226" i="2"/>
  <c r="L269" i="2"/>
  <c r="L136" i="2"/>
  <c r="L636" i="2"/>
  <c r="L663" i="2"/>
  <c r="L623" i="2"/>
  <c r="L495" i="2"/>
  <c r="L404" i="2"/>
  <c r="L359" i="2"/>
  <c r="L414" i="2"/>
  <c r="L649" i="2"/>
  <c r="L118" i="2"/>
  <c r="L150" i="2"/>
  <c r="L363" i="2"/>
  <c r="L313" i="2"/>
  <c r="L44" i="2"/>
  <c r="L77" i="2"/>
  <c r="L464" i="2"/>
  <c r="L123" i="2"/>
  <c r="L30" i="2"/>
  <c r="L683" i="2"/>
  <c r="L481" i="2"/>
  <c r="L612" i="2"/>
  <c r="L259" i="2"/>
  <c r="L619" i="2"/>
  <c r="L55" i="2"/>
  <c r="L221" i="2"/>
  <c r="L587" i="2"/>
  <c r="L386" i="2"/>
  <c r="L107" i="2"/>
  <c r="L287" i="2"/>
  <c r="L184" i="2"/>
  <c r="L480" i="2"/>
  <c r="L182" i="2"/>
  <c r="L39" i="2"/>
  <c r="L628" i="2"/>
  <c r="L98" i="2"/>
  <c r="L324" i="2"/>
  <c r="L673" i="2"/>
  <c r="L243" i="2"/>
  <c r="L175" i="2"/>
  <c r="L725" i="2"/>
  <c r="L702" i="2"/>
  <c r="L522" i="2"/>
  <c r="L103" i="2"/>
  <c r="L274" i="2"/>
  <c r="L446" i="2"/>
  <c r="L181" i="2"/>
  <c r="L463" i="2"/>
  <c r="L128" i="2"/>
  <c r="L571" i="2"/>
  <c r="L574" i="2"/>
  <c r="L661" i="2"/>
  <c r="L658" i="2"/>
  <c r="L600" i="2"/>
  <c r="L141" i="2"/>
  <c r="L405" i="2"/>
  <c r="L216" i="2"/>
  <c r="L400" i="2"/>
  <c r="L195" i="2"/>
  <c r="L367" i="2"/>
  <c r="L724" i="2"/>
  <c r="L719" i="2"/>
  <c r="L383" i="2"/>
  <c r="L697" i="2"/>
  <c r="L401" i="2"/>
  <c r="L536" i="2"/>
  <c r="L629" i="2"/>
  <c r="L416" i="2"/>
  <c r="L421" i="2"/>
  <c r="L179" i="2"/>
  <c r="L62" i="2"/>
  <c r="L679" i="2"/>
  <c r="L231" i="2"/>
  <c r="L265" i="2"/>
  <c r="L300" i="2"/>
  <c r="L326" i="2"/>
  <c r="L163" i="2"/>
  <c r="L372" i="2"/>
  <c r="L704" i="2"/>
  <c r="L399" i="2"/>
  <c r="L282" i="2"/>
  <c r="L31" i="2"/>
  <c r="L187" i="2"/>
  <c r="L173" i="2"/>
  <c r="L671" i="2"/>
  <c r="L684" i="2"/>
  <c r="L204" i="2"/>
  <c r="L131" i="2"/>
  <c r="L722" i="2"/>
  <c r="L643" i="2"/>
  <c r="L621" i="2"/>
  <c r="L142" i="2"/>
  <c r="L577" i="2"/>
  <c r="L618" i="2"/>
  <c r="L732" i="2"/>
  <c r="L670" i="2"/>
  <c r="L442" i="2"/>
  <c r="L362" i="2"/>
  <c r="L430" i="2"/>
  <c r="L321" i="2"/>
  <c r="L650" i="2"/>
  <c r="L429" i="2"/>
  <c r="L599" i="2"/>
  <c r="L646" i="2"/>
  <c r="L479" i="2"/>
  <c r="L582" i="2"/>
  <c r="L312" i="2"/>
  <c r="L499" i="2"/>
  <c r="L106" i="2"/>
  <c r="L403" i="2"/>
  <c r="L318" i="2"/>
  <c r="L260" i="2"/>
  <c r="L676" i="2"/>
  <c r="L248" i="2"/>
  <c r="L492" i="2"/>
  <c r="L223" i="2"/>
  <c r="L91" i="2"/>
  <c r="L174" i="2"/>
  <c r="L503" i="2"/>
  <c r="L579" i="2"/>
  <c r="L545" i="2"/>
  <c r="L417" i="2"/>
  <c r="L262" i="2"/>
  <c r="L346" i="2"/>
  <c r="L700" i="2"/>
  <c r="L721" i="2"/>
  <c r="L215" i="2"/>
  <c r="L564" i="2"/>
  <c r="L666" i="2"/>
  <c r="L392" i="2"/>
  <c r="L552" i="2"/>
  <c r="L220" i="2"/>
  <c r="L627" i="2"/>
  <c r="L213" i="2"/>
  <c r="L230" i="2"/>
  <c r="L332" i="2"/>
  <c r="L395" i="2"/>
  <c r="L695" i="2"/>
  <c r="L493" i="2"/>
  <c r="L556" i="2"/>
  <c r="L687" i="2"/>
  <c r="L410" i="2"/>
  <c r="L541" i="2"/>
  <c r="L371" i="2"/>
  <c r="L559" i="2"/>
  <c r="L631" i="2"/>
  <c r="L494" i="2"/>
  <c r="L681" i="2"/>
  <c r="L411" i="2"/>
  <c r="L427" i="2"/>
  <c r="L595" i="2"/>
  <c r="L391" i="2"/>
  <c r="L708" i="2"/>
  <c r="L349" i="2"/>
  <c r="L664" i="2"/>
  <c r="L682" i="2"/>
  <c r="L532" i="2"/>
  <c r="L665" i="2"/>
  <c r="L515" i="2"/>
  <c r="L689" i="2"/>
  <c r="L617" i="2"/>
  <c r="L694" i="2"/>
  <c r="L727" i="2"/>
  <c r="L703" i="2"/>
  <c r="L642" i="2"/>
  <c r="L715" i="2"/>
  <c r="L698" i="2"/>
  <c r="L714" i="2"/>
  <c r="L707" i="2"/>
  <c r="L730" i="2"/>
  <c r="L674" i="2"/>
  <c r="J610" i="2"/>
  <c r="J616" i="2"/>
  <c r="J606" i="2"/>
  <c r="J93" i="2"/>
  <c r="J341" i="2"/>
  <c r="J509" i="2"/>
  <c r="J435" i="2"/>
  <c r="J540" i="2"/>
  <c r="J374" i="2"/>
  <c r="J500" i="2"/>
  <c r="J441" i="2"/>
  <c r="J454" i="2"/>
  <c r="J668" i="2"/>
  <c r="J228" i="2"/>
  <c r="J473" i="2"/>
  <c r="J125" i="2"/>
  <c r="J440" i="2"/>
  <c r="J41" i="2"/>
  <c r="J365" i="2"/>
  <c r="J693" i="2"/>
  <c r="J340" i="2"/>
  <c r="J501" i="2"/>
  <c r="J64" i="2"/>
  <c r="J376" i="2"/>
  <c r="J542" i="2"/>
  <c r="J520" i="2"/>
  <c r="J185" i="2"/>
  <c r="J511" i="2"/>
  <c r="J238" i="2"/>
  <c r="J644" i="2"/>
  <c r="J352" i="2"/>
  <c r="J351" i="2"/>
  <c r="J61" i="2"/>
  <c r="J604" i="2"/>
  <c r="J3" i="2"/>
  <c r="J611" i="2"/>
  <c r="J96" i="2"/>
  <c r="J302" i="2"/>
  <c r="J161" i="2"/>
  <c r="J452" i="2"/>
  <c r="J102" i="2"/>
  <c r="J518" i="2"/>
  <c r="J345" i="2"/>
  <c r="J183" i="2"/>
  <c r="J56" i="2"/>
  <c r="J566" i="2"/>
  <c r="J211" i="2"/>
  <c r="J97" i="2"/>
  <c r="J266" i="2"/>
  <c r="J119" i="2"/>
  <c r="J377" i="2"/>
  <c r="J361" i="2"/>
  <c r="J583" i="2"/>
  <c r="J121" i="2"/>
  <c r="J533" i="2"/>
  <c r="J330" i="2"/>
  <c r="J122" i="2"/>
  <c r="J273" i="2"/>
  <c r="J508" i="2"/>
  <c r="J624" i="2"/>
  <c r="J469" i="2"/>
  <c r="J202" i="2"/>
  <c r="J171" i="2"/>
  <c r="J114" i="2"/>
  <c r="J394" i="2"/>
  <c r="J127" i="2"/>
  <c r="J358" i="2"/>
  <c r="J491" i="2"/>
  <c r="J71" i="2"/>
  <c r="J334" i="2"/>
  <c r="J88" i="2"/>
  <c r="J212" i="2"/>
  <c r="J424" i="2"/>
  <c r="J339" i="2"/>
  <c r="J219" i="2"/>
  <c r="J468" i="2"/>
  <c r="J353" i="2"/>
  <c r="J640" i="2"/>
  <c r="J456" i="2"/>
  <c r="J196" i="2"/>
  <c r="J485" i="2"/>
  <c r="J165" i="2"/>
  <c r="J297" i="2"/>
  <c r="J101" i="2"/>
  <c r="J257" i="2"/>
  <c r="J460" i="2"/>
  <c r="J653" i="2"/>
  <c r="J585" i="2"/>
  <c r="J613" i="2"/>
  <c r="J155" i="2"/>
  <c r="J325" i="2"/>
  <c r="J7" i="2"/>
  <c r="J455" i="2"/>
  <c r="J8" i="2"/>
  <c r="J366" i="2"/>
  <c r="J81" i="2"/>
  <c r="J79" i="2"/>
  <c r="J232" i="2"/>
  <c r="J241" i="2"/>
  <c r="J289" i="2"/>
  <c r="J419" i="2"/>
  <c r="J489" i="2"/>
  <c r="J249" i="2"/>
  <c r="J356" i="2"/>
  <c r="J140" i="2"/>
  <c r="J144" i="2"/>
  <c r="J172" i="2"/>
  <c r="J288" i="2"/>
  <c r="J151" i="2"/>
  <c r="J143" i="2"/>
  <c r="J244" i="2"/>
  <c r="J277" i="2"/>
  <c r="J69" i="2"/>
  <c r="J484" i="2"/>
  <c r="J705" i="2"/>
  <c r="J388" i="2"/>
  <c r="J486" i="2"/>
  <c r="J132" i="2"/>
  <c r="J80" i="2"/>
  <c r="J476" i="2"/>
  <c r="J235" i="2"/>
  <c r="J208" i="2"/>
  <c r="J647" i="2"/>
  <c r="J28" i="2"/>
  <c r="J46" i="2"/>
  <c r="J138" i="2"/>
  <c r="J348" i="2"/>
  <c r="J42" i="2"/>
  <c r="J379" i="2"/>
  <c r="J677" i="2"/>
  <c r="J201" i="2"/>
  <c r="J712" i="2"/>
  <c r="J597" i="2"/>
  <c r="J347" i="2"/>
  <c r="J688" i="2"/>
  <c r="J17" i="2"/>
  <c r="J239" i="2"/>
  <c r="J375" i="2"/>
  <c r="J680" i="2"/>
  <c r="J250" i="2"/>
  <c r="J523" i="2"/>
  <c r="J280" i="2"/>
  <c r="J428" i="2"/>
  <c r="J237" i="2"/>
  <c r="J309" i="2"/>
  <c r="J284" i="2"/>
  <c r="J301" i="2"/>
  <c r="J364" i="2"/>
  <c r="J90" i="2"/>
  <c r="J252" i="2"/>
  <c r="J86" i="2"/>
  <c r="J147" i="2"/>
  <c r="J569" i="2"/>
  <c r="J95" i="2"/>
  <c r="J149" i="2"/>
  <c r="J387" i="2"/>
  <c r="J316" i="2"/>
  <c r="J576" i="2"/>
  <c r="J337" i="2"/>
  <c r="J490" i="2"/>
  <c r="J254" i="2"/>
  <c r="J507" i="2"/>
  <c r="J197" i="2"/>
  <c r="J496" i="2"/>
  <c r="J528" i="2"/>
  <c r="J530" i="2"/>
  <c r="J18" i="2"/>
  <c r="J407" i="2"/>
  <c r="J543" i="2"/>
  <c r="J657" i="2"/>
  <c r="J594" i="2"/>
  <c r="J651" i="2"/>
  <c r="J567" i="2"/>
  <c r="J660" i="2"/>
  <c r="J711" i="2"/>
  <c r="J225" i="2"/>
  <c r="J475" i="2"/>
  <c r="J384" i="2"/>
  <c r="J614" i="2"/>
  <c r="J38" i="2"/>
  <c r="J188" i="2"/>
  <c r="J626" i="2"/>
  <c r="J104" i="2"/>
  <c r="J49" i="2"/>
  <c r="J315" i="2"/>
  <c r="J286" i="2"/>
  <c r="J192" i="2"/>
  <c r="J578" i="2"/>
  <c r="J342" i="2"/>
  <c r="J637" i="2"/>
  <c r="J434" i="2"/>
  <c r="J603" i="2"/>
  <c r="J207" i="2"/>
  <c r="J560" i="2"/>
  <c r="J645" i="2"/>
  <c r="J11" i="2"/>
  <c r="J281" i="2"/>
  <c r="J459" i="2"/>
  <c r="J157" i="2"/>
  <c r="J36" i="2"/>
  <c r="J659" i="2"/>
  <c r="J406" i="2"/>
  <c r="J5" i="2"/>
  <c r="J34" i="2"/>
  <c r="J539" i="2"/>
  <c r="J263" i="2"/>
  <c r="J534" i="2"/>
  <c r="J601" i="2"/>
  <c r="J415" i="2"/>
  <c r="J76" i="2"/>
  <c r="J550" i="2"/>
  <c r="J234" i="2"/>
  <c r="J134" i="2"/>
  <c r="J110" i="2"/>
  <c r="J111" i="2"/>
  <c r="J466" i="2"/>
  <c r="J555" i="2"/>
  <c r="J130" i="2"/>
  <c r="J438" i="2"/>
  <c r="J420" i="2"/>
  <c r="J73" i="2"/>
  <c r="J589" i="2"/>
  <c r="J457" i="2"/>
  <c r="J538" i="2"/>
  <c r="J117" i="2"/>
  <c r="J152" i="2"/>
  <c r="J291" i="2"/>
  <c r="J206" i="2"/>
  <c r="J83" i="2"/>
  <c r="J240" i="2"/>
  <c r="J433" i="2"/>
  <c r="J445" i="2"/>
  <c r="J15" i="2"/>
  <c r="J675" i="2"/>
  <c r="J458" i="2"/>
  <c r="J148" i="2"/>
  <c r="J723" i="2"/>
  <c r="J502" i="2"/>
  <c r="J320" i="2"/>
  <c r="J432" i="2"/>
  <c r="J200" i="2"/>
  <c r="J52" i="2"/>
  <c r="J598" i="2"/>
  <c r="J178" i="2"/>
  <c r="J360" i="2"/>
  <c r="J396" i="2"/>
  <c r="J328" i="2"/>
  <c r="J425" i="2"/>
  <c r="J292" i="2"/>
  <c r="J692" i="2"/>
  <c r="J10" i="2"/>
  <c r="J548" i="2"/>
  <c r="J54" i="2"/>
  <c r="J713" i="2"/>
  <c r="J355" i="2"/>
  <c r="J65" i="2"/>
  <c r="J14" i="2"/>
  <c r="J513" i="2"/>
  <c r="J581" i="2"/>
  <c r="J84" i="2"/>
  <c r="J48" i="2"/>
  <c r="J85" i="2"/>
  <c r="J166" i="2"/>
  <c r="J709" i="2"/>
  <c r="J470" i="2"/>
  <c r="J40" i="2"/>
  <c r="J497" i="2"/>
  <c r="J343" i="2"/>
  <c r="J439" i="2"/>
  <c r="J431" i="2"/>
  <c r="J580" i="2"/>
  <c r="J336" i="2"/>
  <c r="J390" i="2"/>
  <c r="J588" i="2"/>
  <c r="J397" i="2"/>
  <c r="J253" i="2"/>
  <c r="J205" i="2"/>
  <c r="J426" i="2"/>
  <c r="J393" i="2"/>
  <c r="J672" i="2"/>
  <c r="J450" i="2"/>
  <c r="J408" i="2"/>
  <c r="J451" i="2"/>
  <c r="J89" i="2"/>
  <c r="J58" i="2"/>
  <c r="J270" i="2"/>
  <c r="J113" i="2"/>
  <c r="J487" i="2"/>
  <c r="J276" i="2"/>
  <c r="J247" i="2"/>
  <c r="J615" i="2"/>
  <c r="J112" i="2"/>
  <c r="J667" i="2"/>
  <c r="J4" i="2"/>
  <c r="J592" i="2"/>
  <c r="J537" i="2"/>
  <c r="J210" i="2"/>
  <c r="J293" i="2"/>
  <c r="J189" i="2"/>
  <c r="J368" i="2"/>
  <c r="J37" i="2"/>
  <c r="J422" i="2"/>
  <c r="J488" i="2"/>
  <c r="J546" i="2"/>
  <c r="J380" i="2"/>
  <c r="J596" i="2"/>
  <c r="J191" i="2"/>
  <c r="J99" i="2"/>
  <c r="J544" i="2"/>
  <c r="J590" i="2"/>
  <c r="J294" i="2"/>
  <c r="J100" i="2"/>
  <c r="J304" i="2"/>
  <c r="J217" i="2"/>
  <c r="J224" i="2"/>
  <c r="J168" i="2"/>
  <c r="J105" i="2"/>
  <c r="J233" i="2"/>
  <c r="J299" i="2"/>
  <c r="J126" i="2"/>
  <c r="J19" i="2"/>
  <c r="J354" i="2"/>
  <c r="J278" i="2"/>
  <c r="J331" i="2"/>
  <c r="J525" i="2"/>
  <c r="J310" i="2"/>
  <c r="J701" i="2"/>
  <c r="J370" i="2"/>
  <c r="J198" i="2"/>
  <c r="J584" i="2"/>
  <c r="J190" i="2"/>
  <c r="J447" i="2"/>
  <c r="J423" i="2"/>
  <c r="J706" i="2"/>
  <c r="J444" i="2"/>
  <c r="J160" i="2"/>
  <c r="J109" i="2"/>
  <c r="J264" i="2"/>
  <c r="J68" i="2"/>
  <c r="J24" i="2"/>
  <c r="J145" i="2"/>
  <c r="J305" i="2"/>
  <c r="J26" i="2"/>
  <c r="J591" i="2"/>
  <c r="J314" i="2"/>
  <c r="J92" i="2"/>
  <c r="J323" i="2"/>
  <c r="J514" i="2"/>
  <c r="J203" i="2"/>
  <c r="J477" i="2"/>
  <c r="J638" i="2"/>
  <c r="J398" i="2"/>
  <c r="J153" i="2"/>
  <c r="J9" i="2"/>
  <c r="J716" i="2"/>
  <c r="J78" i="2"/>
  <c r="J311" i="2"/>
  <c r="J120" i="2"/>
  <c r="J350" i="2"/>
  <c r="J308" i="2"/>
  <c r="J553" i="2"/>
  <c r="J222" i="2"/>
  <c r="J654" i="2"/>
  <c r="J563" i="2"/>
  <c r="J176" i="2"/>
  <c r="J57" i="2"/>
  <c r="J43" i="2"/>
  <c r="J6" i="2"/>
  <c r="J586" i="2"/>
  <c r="J691" i="2"/>
  <c r="J227" i="2"/>
  <c r="J531" i="2"/>
  <c r="J2" i="2"/>
  <c r="J285" i="2"/>
  <c r="J267" i="2"/>
  <c r="J378" i="2"/>
  <c r="J521" i="2"/>
  <c r="J12" i="2"/>
  <c r="J699" i="2"/>
  <c r="J608" i="2"/>
  <c r="J70" i="2"/>
  <c r="J242" i="2"/>
  <c r="J609" i="2"/>
  <c r="J535" i="2"/>
  <c r="J453" i="2"/>
  <c r="J607" i="2"/>
  <c r="J154" i="2"/>
  <c r="J129" i="2"/>
  <c r="J13" i="2"/>
  <c r="J648" i="2"/>
  <c r="J471" i="2"/>
  <c r="J162" i="2"/>
  <c r="J625" i="2"/>
  <c r="J322" i="2"/>
  <c r="J373" i="2"/>
  <c r="J519" i="2"/>
  <c r="J74" i="2"/>
  <c r="J344" i="2"/>
  <c r="J271" i="2"/>
  <c r="J656" i="2"/>
  <c r="J33" i="2"/>
  <c r="J298" i="2"/>
  <c r="J256" i="2"/>
  <c r="J29" i="2"/>
  <c r="J510" i="2"/>
  <c r="J180" i="2"/>
  <c r="J303" i="2"/>
  <c r="J67" i="2"/>
  <c r="J159" i="2"/>
  <c r="J194" i="2"/>
  <c r="J329" i="2"/>
  <c r="J505" i="2"/>
  <c r="J245" i="2"/>
  <c r="J620" i="2"/>
  <c r="J139" i="2"/>
  <c r="J549" i="2"/>
  <c r="J562" i="2"/>
  <c r="J170" i="2"/>
  <c r="J357" i="2"/>
  <c r="J87" i="2"/>
  <c r="J137" i="2"/>
  <c r="J295" i="2"/>
  <c r="J63" i="2"/>
  <c r="J22" i="2"/>
  <c r="J21" i="2"/>
  <c r="J275" i="2"/>
  <c r="J199" i="2"/>
  <c r="J565" i="2"/>
  <c r="J327" i="2"/>
  <c r="J570" i="2"/>
  <c r="J283" i="2"/>
  <c r="J116" i="2"/>
  <c r="J51" i="2"/>
  <c r="J443" i="2"/>
  <c r="J498" i="2"/>
  <c r="J94" i="2"/>
  <c r="J218" i="2"/>
  <c r="J306" i="2"/>
  <c r="J296" i="2"/>
  <c r="J731" i="2"/>
  <c r="J60" i="2"/>
  <c r="J506" i="2"/>
  <c r="J236" i="2"/>
  <c r="J669" i="2"/>
  <c r="J317" i="2"/>
  <c r="J686" i="2"/>
  <c r="J45" i="2"/>
  <c r="J572" i="2"/>
  <c r="J605" i="2"/>
  <c r="J193" i="2"/>
  <c r="J632" i="2"/>
  <c r="J551" i="2"/>
  <c r="J108" i="2"/>
  <c r="J685" i="2"/>
  <c r="J261" i="2"/>
  <c r="J655" i="2"/>
  <c r="J717" i="2"/>
  <c r="J75" i="2"/>
  <c r="J467" i="2"/>
  <c r="J381" i="2"/>
  <c r="J369" i="2"/>
  <c r="J573" i="2"/>
  <c r="J547" i="2"/>
  <c r="J512" i="2"/>
  <c r="J338" i="2"/>
  <c r="J639" i="2"/>
  <c r="J319" i="2"/>
  <c r="J59" i="2"/>
  <c r="J652" i="2"/>
  <c r="J53" i="2"/>
  <c r="J402" i="2"/>
  <c r="J272" i="2"/>
  <c r="J156" i="2"/>
  <c r="J696" i="2"/>
  <c r="J448" i="2"/>
  <c r="J474" i="2"/>
  <c r="J214" i="2"/>
  <c r="J641" i="2"/>
  <c r="J169" i="2"/>
  <c r="J20" i="2"/>
  <c r="J229" i="2"/>
  <c r="J413" i="2"/>
  <c r="J307" i="2"/>
  <c r="J437" i="2"/>
  <c r="J461" i="2"/>
  <c r="J382" i="2"/>
  <c r="J124" i="2"/>
  <c r="J25" i="2"/>
  <c r="J558" i="2"/>
  <c r="J449" i="2"/>
  <c r="J279" i="2"/>
  <c r="J436" i="2"/>
  <c r="J158" i="2"/>
  <c r="J255" i="2"/>
  <c r="J575" i="2"/>
  <c r="J135" i="2"/>
  <c r="J568" i="2"/>
  <c r="J335" i="2"/>
  <c r="J82" i="2"/>
  <c r="J177" i="2"/>
  <c r="J678" i="2"/>
  <c r="J728" i="2"/>
  <c r="J718" i="2"/>
  <c r="J554" i="2"/>
  <c r="J47" i="2"/>
  <c r="J133" i="2"/>
  <c r="J710" i="2"/>
  <c r="J258" i="2"/>
  <c r="J35" i="2"/>
  <c r="J409" i="2"/>
  <c r="J478" i="2"/>
  <c r="J16" i="2"/>
  <c r="J246" i="2"/>
  <c r="J27" i="2"/>
  <c r="J482" i="2"/>
  <c r="J23" i="2"/>
  <c r="J66" i="2"/>
  <c r="J630" i="2"/>
  <c r="J526" i="2"/>
  <c r="J462" i="2"/>
  <c r="J146" i="2"/>
  <c r="J622" i="2"/>
  <c r="J251" i="2"/>
  <c r="J418" i="2"/>
  <c r="J690" i="2"/>
  <c r="J472" i="2"/>
  <c r="J517" i="2"/>
  <c r="J389" i="2"/>
  <c r="J50" i="2"/>
  <c r="J333" i="2"/>
  <c r="J561" i="2"/>
  <c r="J483" i="2"/>
  <c r="J167" i="2"/>
  <c r="J602" i="2"/>
  <c r="J186" i="2"/>
  <c r="J557" i="2"/>
  <c r="J529" i="2"/>
  <c r="J524" i="2"/>
  <c r="J385" i="2"/>
  <c r="J720" i="2"/>
  <c r="J465" i="2"/>
  <c r="J593" i="2"/>
  <c r="J32" i="2"/>
  <c r="J527" i="2"/>
  <c r="J115" i="2"/>
  <c r="J662" i="2"/>
  <c r="J516" i="2"/>
  <c r="J164" i="2"/>
  <c r="J412" i="2"/>
  <c r="J504" i="2"/>
  <c r="J290" i="2"/>
  <c r="J72" i="2"/>
  <c r="J635" i="2"/>
  <c r="J729" i="2"/>
  <c r="J726" i="2"/>
  <c r="J268" i="2"/>
  <c r="J634" i="2"/>
  <c r="J209" i="2"/>
  <c r="J633" i="2"/>
  <c r="J226" i="2"/>
  <c r="J269" i="2"/>
  <c r="J136" i="2"/>
  <c r="J636" i="2"/>
  <c r="J663" i="2"/>
  <c r="J623" i="2"/>
  <c r="J495" i="2"/>
  <c r="J404" i="2"/>
  <c r="J359" i="2"/>
  <c r="J414" i="2"/>
  <c r="J649" i="2"/>
  <c r="J118" i="2"/>
  <c r="J150" i="2"/>
  <c r="J363" i="2"/>
  <c r="J313" i="2"/>
  <c r="J44" i="2"/>
  <c r="J77" i="2"/>
  <c r="J464" i="2"/>
  <c r="J123" i="2"/>
  <c r="J30" i="2"/>
  <c r="J683" i="2"/>
  <c r="J481" i="2"/>
  <c r="J612" i="2"/>
  <c r="J259" i="2"/>
  <c r="J619" i="2"/>
  <c r="J55" i="2"/>
  <c r="J221" i="2"/>
  <c r="J587" i="2"/>
  <c r="J386" i="2"/>
  <c r="J107" i="2"/>
  <c r="J287" i="2"/>
  <c r="J184" i="2"/>
  <c r="J480" i="2"/>
  <c r="J182" i="2"/>
  <c r="J39" i="2"/>
  <c r="J628" i="2"/>
  <c r="J98" i="2"/>
  <c r="J324" i="2"/>
  <c r="J673" i="2"/>
  <c r="J243" i="2"/>
  <c r="J175" i="2"/>
  <c r="J725" i="2"/>
  <c r="J702" i="2"/>
  <c r="J522" i="2"/>
  <c r="J103" i="2"/>
  <c r="J274" i="2"/>
  <c r="J446" i="2"/>
  <c r="J181" i="2"/>
  <c r="J463" i="2"/>
  <c r="J128" i="2"/>
  <c r="J571" i="2"/>
  <c r="J574" i="2"/>
  <c r="J661" i="2"/>
  <c r="J658" i="2"/>
  <c r="J600" i="2"/>
  <c r="J141" i="2"/>
  <c r="J405" i="2"/>
  <c r="J216" i="2"/>
  <c r="J400" i="2"/>
  <c r="J195" i="2"/>
  <c r="J367" i="2"/>
  <c r="J724" i="2"/>
  <c r="J719" i="2"/>
  <c r="J383" i="2"/>
  <c r="J697" i="2"/>
  <c r="J401" i="2"/>
  <c r="J536" i="2"/>
  <c r="J629" i="2"/>
  <c r="J416" i="2"/>
  <c r="J421" i="2"/>
  <c r="J179" i="2"/>
  <c r="J62" i="2"/>
  <c r="J679" i="2"/>
  <c r="J231" i="2"/>
  <c r="J265" i="2"/>
  <c r="J300" i="2"/>
  <c r="J326" i="2"/>
  <c r="J163" i="2"/>
  <c r="J372" i="2"/>
  <c r="J704" i="2"/>
  <c r="J399" i="2"/>
  <c r="J282" i="2"/>
  <c r="J31" i="2"/>
  <c r="J187" i="2"/>
  <c r="J173" i="2"/>
  <c r="J671" i="2"/>
  <c r="J684" i="2"/>
  <c r="J204" i="2"/>
  <c r="J131" i="2"/>
  <c r="J722" i="2"/>
  <c r="J643" i="2"/>
  <c r="J621" i="2"/>
  <c r="J142" i="2"/>
  <c r="J577" i="2"/>
  <c r="J618" i="2"/>
  <c r="J732" i="2"/>
  <c r="J670" i="2"/>
  <c r="J442" i="2"/>
  <c r="J362" i="2"/>
  <c r="J430" i="2"/>
  <c r="J321" i="2"/>
  <c r="J650" i="2"/>
  <c r="J429" i="2"/>
  <c r="J599" i="2"/>
  <c r="J646" i="2"/>
  <c r="J479" i="2"/>
  <c r="J582" i="2"/>
  <c r="J312" i="2"/>
  <c r="J499" i="2"/>
  <c r="J106" i="2"/>
  <c r="J403" i="2"/>
  <c r="J318" i="2"/>
  <c r="J260" i="2"/>
  <c r="J676" i="2"/>
  <c r="J248" i="2"/>
  <c r="J492" i="2"/>
  <c r="J223" i="2"/>
  <c r="J91" i="2"/>
  <c r="J174" i="2"/>
  <c r="J503" i="2"/>
  <c r="J579" i="2"/>
  <c r="J545" i="2"/>
  <c r="J417" i="2"/>
  <c r="J262" i="2"/>
  <c r="J346" i="2"/>
  <c r="J700" i="2"/>
  <c r="J721" i="2"/>
  <c r="J215" i="2"/>
  <c r="J564" i="2"/>
  <c r="J666" i="2"/>
  <c r="J392" i="2"/>
  <c r="J552" i="2"/>
  <c r="J220" i="2"/>
  <c r="J627" i="2"/>
  <c r="J213" i="2"/>
  <c r="J230" i="2"/>
  <c r="J332" i="2"/>
  <c r="J395" i="2"/>
  <c r="J695" i="2"/>
  <c r="J493" i="2"/>
  <c r="J556" i="2"/>
  <c r="J687" i="2"/>
  <c r="J410" i="2"/>
  <c r="J541" i="2"/>
  <c r="J371" i="2"/>
  <c r="J559" i="2"/>
  <c r="J631" i="2"/>
  <c r="J494" i="2"/>
  <c r="J681" i="2"/>
  <c r="J411" i="2"/>
  <c r="J427" i="2"/>
  <c r="J595" i="2"/>
  <c r="J391" i="2"/>
  <c r="J708" i="2"/>
  <c r="J349" i="2"/>
  <c r="J664" i="2"/>
  <c r="J682" i="2"/>
  <c r="J532" i="2"/>
  <c r="J665" i="2"/>
  <c r="J515" i="2"/>
  <c r="J689" i="2"/>
  <c r="J617" i="2"/>
  <c r="J694" i="2"/>
  <c r="J727" i="2"/>
  <c r="J703" i="2"/>
  <c r="J642" i="2"/>
  <c r="J715" i="2"/>
  <c r="J698" i="2"/>
  <c r="J714" i="2"/>
  <c r="J707" i="2"/>
  <c r="J730" i="2"/>
  <c r="J674" i="2"/>
  <c r="H610" i="2"/>
  <c r="H616" i="2"/>
  <c r="H606" i="2"/>
  <c r="H93" i="2"/>
  <c r="H341" i="2"/>
  <c r="H509" i="2"/>
  <c r="H435" i="2"/>
  <c r="H540" i="2"/>
  <c r="H374" i="2"/>
  <c r="H500" i="2"/>
  <c r="H441" i="2"/>
  <c r="H454" i="2"/>
  <c r="H668" i="2"/>
  <c r="H228" i="2"/>
  <c r="H473" i="2"/>
  <c r="H125" i="2"/>
  <c r="H440" i="2"/>
  <c r="H41" i="2"/>
  <c r="H365" i="2"/>
  <c r="H693" i="2"/>
  <c r="H340" i="2"/>
  <c r="H501" i="2"/>
  <c r="H64" i="2"/>
  <c r="H376" i="2"/>
  <c r="H542" i="2"/>
  <c r="H520" i="2"/>
  <c r="H185" i="2"/>
  <c r="H511" i="2"/>
  <c r="H238" i="2"/>
  <c r="H644" i="2"/>
  <c r="H352" i="2"/>
  <c r="H351" i="2"/>
  <c r="H61" i="2"/>
  <c r="H604" i="2"/>
  <c r="H3" i="2"/>
  <c r="H611" i="2"/>
  <c r="H96" i="2"/>
  <c r="H302" i="2"/>
  <c r="H161" i="2"/>
  <c r="H452" i="2"/>
  <c r="H102" i="2"/>
  <c r="H518" i="2"/>
  <c r="H345" i="2"/>
  <c r="H183" i="2"/>
  <c r="H56" i="2"/>
  <c r="H566" i="2"/>
  <c r="H211" i="2"/>
  <c r="H97" i="2"/>
  <c r="H266" i="2"/>
  <c r="H119" i="2"/>
  <c r="H377" i="2"/>
  <c r="H361" i="2"/>
  <c r="H583" i="2"/>
  <c r="H121" i="2"/>
  <c r="H533" i="2"/>
  <c r="H330" i="2"/>
  <c r="H122" i="2"/>
  <c r="H273" i="2"/>
  <c r="H508" i="2"/>
  <c r="H624" i="2"/>
  <c r="H469" i="2"/>
  <c r="H202" i="2"/>
  <c r="H171" i="2"/>
  <c r="H114" i="2"/>
  <c r="H394" i="2"/>
  <c r="H127" i="2"/>
  <c r="H358" i="2"/>
  <c r="H491" i="2"/>
  <c r="H71" i="2"/>
  <c r="H334" i="2"/>
  <c r="H88" i="2"/>
  <c r="H212" i="2"/>
  <c r="H424" i="2"/>
  <c r="H339" i="2"/>
  <c r="H219" i="2"/>
  <c r="H468" i="2"/>
  <c r="H353" i="2"/>
  <c r="H640" i="2"/>
  <c r="H456" i="2"/>
  <c r="H196" i="2"/>
  <c r="H485" i="2"/>
  <c r="H165" i="2"/>
  <c r="H297" i="2"/>
  <c r="H101" i="2"/>
  <c r="H257" i="2"/>
  <c r="H460" i="2"/>
  <c r="H653" i="2"/>
  <c r="H585" i="2"/>
  <c r="H613" i="2"/>
  <c r="H155" i="2"/>
  <c r="H325" i="2"/>
  <c r="H7" i="2"/>
  <c r="H455" i="2"/>
  <c r="H8" i="2"/>
  <c r="H366" i="2"/>
  <c r="H81" i="2"/>
  <c r="H79" i="2"/>
  <c r="H232" i="2"/>
  <c r="H241" i="2"/>
  <c r="H289" i="2"/>
  <c r="H419" i="2"/>
  <c r="H489" i="2"/>
  <c r="H249" i="2"/>
  <c r="H356" i="2"/>
  <c r="H140" i="2"/>
  <c r="H144" i="2"/>
  <c r="H172" i="2"/>
  <c r="H288" i="2"/>
  <c r="H151" i="2"/>
  <c r="H143" i="2"/>
  <c r="H244" i="2"/>
  <c r="H277" i="2"/>
  <c r="H69" i="2"/>
  <c r="H484" i="2"/>
  <c r="H705" i="2"/>
  <c r="H388" i="2"/>
  <c r="H486" i="2"/>
  <c r="H132" i="2"/>
  <c r="H80" i="2"/>
  <c r="H476" i="2"/>
  <c r="H235" i="2"/>
  <c r="H208" i="2"/>
  <c r="H647" i="2"/>
  <c r="H28" i="2"/>
  <c r="H46" i="2"/>
  <c r="H138" i="2"/>
  <c r="H348" i="2"/>
  <c r="H42" i="2"/>
  <c r="H379" i="2"/>
  <c r="H677" i="2"/>
  <c r="H201" i="2"/>
  <c r="H712" i="2"/>
  <c r="H597" i="2"/>
  <c r="H347" i="2"/>
  <c r="H688" i="2"/>
  <c r="H17" i="2"/>
  <c r="H239" i="2"/>
  <c r="H375" i="2"/>
  <c r="H680" i="2"/>
  <c r="H250" i="2"/>
  <c r="H523" i="2"/>
  <c r="H280" i="2"/>
  <c r="H428" i="2"/>
  <c r="H237" i="2"/>
  <c r="H309" i="2"/>
  <c r="H284" i="2"/>
  <c r="H301" i="2"/>
  <c r="H364" i="2"/>
  <c r="H90" i="2"/>
  <c r="H252" i="2"/>
  <c r="H86" i="2"/>
  <c r="H147" i="2"/>
  <c r="H569" i="2"/>
  <c r="H95" i="2"/>
  <c r="H149" i="2"/>
  <c r="H387" i="2"/>
  <c r="H316" i="2"/>
  <c r="H576" i="2"/>
  <c r="H337" i="2"/>
  <c r="H490" i="2"/>
  <c r="H254" i="2"/>
  <c r="H507" i="2"/>
  <c r="H197" i="2"/>
  <c r="H496" i="2"/>
  <c r="H528" i="2"/>
  <c r="H530" i="2"/>
  <c r="H18" i="2"/>
  <c r="H407" i="2"/>
  <c r="H543" i="2"/>
  <c r="H657" i="2"/>
  <c r="H594" i="2"/>
  <c r="H651" i="2"/>
  <c r="H567" i="2"/>
  <c r="H660" i="2"/>
  <c r="H711" i="2"/>
  <c r="H225" i="2"/>
  <c r="H475" i="2"/>
  <c r="H384" i="2"/>
  <c r="H614" i="2"/>
  <c r="H38" i="2"/>
  <c r="H188" i="2"/>
  <c r="H626" i="2"/>
  <c r="H104" i="2"/>
  <c r="H49" i="2"/>
  <c r="H315" i="2"/>
  <c r="H286" i="2"/>
  <c r="H192" i="2"/>
  <c r="H578" i="2"/>
  <c r="H342" i="2"/>
  <c r="H637" i="2"/>
  <c r="H434" i="2"/>
  <c r="H603" i="2"/>
  <c r="H207" i="2"/>
  <c r="H560" i="2"/>
  <c r="H645" i="2"/>
  <c r="H11" i="2"/>
  <c r="H281" i="2"/>
  <c r="H459" i="2"/>
  <c r="H157" i="2"/>
  <c r="H36" i="2"/>
  <c r="H659" i="2"/>
  <c r="H406" i="2"/>
  <c r="H5" i="2"/>
  <c r="H34" i="2"/>
  <c r="H539" i="2"/>
  <c r="H263" i="2"/>
  <c r="H534" i="2"/>
  <c r="H601" i="2"/>
  <c r="H415" i="2"/>
  <c r="H76" i="2"/>
  <c r="H550" i="2"/>
  <c r="H234" i="2"/>
  <c r="H134" i="2"/>
  <c r="H110" i="2"/>
  <c r="H111" i="2"/>
  <c r="H466" i="2"/>
  <c r="H555" i="2"/>
  <c r="H130" i="2"/>
  <c r="H438" i="2"/>
  <c r="H420" i="2"/>
  <c r="H73" i="2"/>
  <c r="H589" i="2"/>
  <c r="H457" i="2"/>
  <c r="H538" i="2"/>
  <c r="H117" i="2"/>
  <c r="H152" i="2"/>
  <c r="H291" i="2"/>
  <c r="H206" i="2"/>
  <c r="H83" i="2"/>
  <c r="H240" i="2"/>
  <c r="H433" i="2"/>
  <c r="H445" i="2"/>
  <c r="H15" i="2"/>
  <c r="H675" i="2"/>
  <c r="H458" i="2"/>
  <c r="H148" i="2"/>
  <c r="H723" i="2"/>
  <c r="H502" i="2"/>
  <c r="H320" i="2"/>
  <c r="H432" i="2"/>
  <c r="H200" i="2"/>
  <c r="H52" i="2"/>
  <c r="H598" i="2"/>
  <c r="H178" i="2"/>
  <c r="H360" i="2"/>
  <c r="H396" i="2"/>
  <c r="H328" i="2"/>
  <c r="H425" i="2"/>
  <c r="H292" i="2"/>
  <c r="H692" i="2"/>
  <c r="H10" i="2"/>
  <c r="H548" i="2"/>
  <c r="H54" i="2"/>
  <c r="H713" i="2"/>
  <c r="H355" i="2"/>
  <c r="H65" i="2"/>
  <c r="H14" i="2"/>
  <c r="H513" i="2"/>
  <c r="H581" i="2"/>
  <c r="H84" i="2"/>
  <c r="H48" i="2"/>
  <c r="H85" i="2"/>
  <c r="H166" i="2"/>
  <c r="H709" i="2"/>
  <c r="H470" i="2"/>
  <c r="H40" i="2"/>
  <c r="H497" i="2"/>
  <c r="H343" i="2"/>
  <c r="H439" i="2"/>
  <c r="H431" i="2"/>
  <c r="H580" i="2"/>
  <c r="H336" i="2"/>
  <c r="H390" i="2"/>
  <c r="H588" i="2"/>
  <c r="H397" i="2"/>
  <c r="H253" i="2"/>
  <c r="H205" i="2"/>
  <c r="H426" i="2"/>
  <c r="H393" i="2"/>
  <c r="H672" i="2"/>
  <c r="H450" i="2"/>
  <c r="H408" i="2"/>
  <c r="H451" i="2"/>
  <c r="H89" i="2"/>
  <c r="H58" i="2"/>
  <c r="H270" i="2"/>
  <c r="H113" i="2"/>
  <c r="H487" i="2"/>
  <c r="H276" i="2"/>
  <c r="H247" i="2"/>
  <c r="H615" i="2"/>
  <c r="H112" i="2"/>
  <c r="H667" i="2"/>
  <c r="H4" i="2"/>
  <c r="H592" i="2"/>
  <c r="H537" i="2"/>
  <c r="H210" i="2"/>
  <c r="H293" i="2"/>
  <c r="H189" i="2"/>
  <c r="H368" i="2"/>
  <c r="H37" i="2"/>
  <c r="H422" i="2"/>
  <c r="H488" i="2"/>
  <c r="H546" i="2"/>
  <c r="H380" i="2"/>
  <c r="H596" i="2"/>
  <c r="H191" i="2"/>
  <c r="H99" i="2"/>
  <c r="H544" i="2"/>
  <c r="H590" i="2"/>
  <c r="H294" i="2"/>
  <c r="H100" i="2"/>
  <c r="H304" i="2"/>
  <c r="H217" i="2"/>
  <c r="H224" i="2"/>
  <c r="H168" i="2"/>
  <c r="H105" i="2"/>
  <c r="H233" i="2"/>
  <c r="H299" i="2"/>
  <c r="H126" i="2"/>
  <c r="H19" i="2"/>
  <c r="H354" i="2"/>
  <c r="H278" i="2"/>
  <c r="H331" i="2"/>
  <c r="H525" i="2"/>
  <c r="H310" i="2"/>
  <c r="H701" i="2"/>
  <c r="H370" i="2"/>
  <c r="H198" i="2"/>
  <c r="H584" i="2"/>
  <c r="H190" i="2"/>
  <c r="H447" i="2"/>
  <c r="H423" i="2"/>
  <c r="H706" i="2"/>
  <c r="H444" i="2"/>
  <c r="H160" i="2"/>
  <c r="H109" i="2"/>
  <c r="H264" i="2"/>
  <c r="H68" i="2"/>
  <c r="H24" i="2"/>
  <c r="H145" i="2"/>
  <c r="H305" i="2"/>
  <c r="H26" i="2"/>
  <c r="H591" i="2"/>
  <c r="H314" i="2"/>
  <c r="H92" i="2"/>
  <c r="H323" i="2"/>
  <c r="H514" i="2"/>
  <c r="H203" i="2"/>
  <c r="H477" i="2"/>
  <c r="H638" i="2"/>
  <c r="H398" i="2"/>
  <c r="H153" i="2"/>
  <c r="H9" i="2"/>
  <c r="H716" i="2"/>
  <c r="H78" i="2"/>
  <c r="H311" i="2"/>
  <c r="H120" i="2"/>
  <c r="H350" i="2"/>
  <c r="H308" i="2"/>
  <c r="H553" i="2"/>
  <c r="H222" i="2"/>
  <c r="H654" i="2"/>
  <c r="H563" i="2"/>
  <c r="H176" i="2"/>
  <c r="H57" i="2"/>
  <c r="H43" i="2"/>
  <c r="H6" i="2"/>
  <c r="H586" i="2"/>
  <c r="H691" i="2"/>
  <c r="H227" i="2"/>
  <c r="H531" i="2"/>
  <c r="H2" i="2"/>
  <c r="H285" i="2"/>
  <c r="H267" i="2"/>
  <c r="H378" i="2"/>
  <c r="H521" i="2"/>
  <c r="H12" i="2"/>
  <c r="H699" i="2"/>
  <c r="H608" i="2"/>
  <c r="H70" i="2"/>
  <c r="H242" i="2"/>
  <c r="H609" i="2"/>
  <c r="H535" i="2"/>
  <c r="H453" i="2"/>
  <c r="H607" i="2"/>
  <c r="H154" i="2"/>
  <c r="H129" i="2"/>
  <c r="H13" i="2"/>
  <c r="H648" i="2"/>
  <c r="H471" i="2"/>
  <c r="H162" i="2"/>
  <c r="H625" i="2"/>
  <c r="H322" i="2"/>
  <c r="H373" i="2"/>
  <c r="H519" i="2"/>
  <c r="H74" i="2"/>
  <c r="H344" i="2"/>
  <c r="H271" i="2"/>
  <c r="H656" i="2"/>
  <c r="H33" i="2"/>
  <c r="H298" i="2"/>
  <c r="H256" i="2"/>
  <c r="H29" i="2"/>
  <c r="H510" i="2"/>
  <c r="H180" i="2"/>
  <c r="H303" i="2"/>
  <c r="H67" i="2"/>
  <c r="H159" i="2"/>
  <c r="H194" i="2"/>
  <c r="H329" i="2"/>
  <c r="H505" i="2"/>
  <c r="H245" i="2"/>
  <c r="H620" i="2"/>
  <c r="H139" i="2"/>
  <c r="H549" i="2"/>
  <c r="H562" i="2"/>
  <c r="H170" i="2"/>
  <c r="H357" i="2"/>
  <c r="H87" i="2"/>
  <c r="H137" i="2"/>
  <c r="H295" i="2"/>
  <c r="H63" i="2"/>
  <c r="H22" i="2"/>
  <c r="H21" i="2"/>
  <c r="H275" i="2"/>
  <c r="H199" i="2"/>
  <c r="H565" i="2"/>
  <c r="H327" i="2"/>
  <c r="H570" i="2"/>
  <c r="H283" i="2"/>
  <c r="H116" i="2"/>
  <c r="H51" i="2"/>
  <c r="H443" i="2"/>
  <c r="H498" i="2"/>
  <c r="H94" i="2"/>
  <c r="H218" i="2"/>
  <c r="H306" i="2"/>
  <c r="H296" i="2"/>
  <c r="H731" i="2"/>
  <c r="H60" i="2"/>
  <c r="H506" i="2"/>
  <c r="H236" i="2"/>
  <c r="H669" i="2"/>
  <c r="H317" i="2"/>
  <c r="H686" i="2"/>
  <c r="H45" i="2"/>
  <c r="H572" i="2"/>
  <c r="H605" i="2"/>
  <c r="H193" i="2"/>
  <c r="H632" i="2"/>
  <c r="H551" i="2"/>
  <c r="H108" i="2"/>
  <c r="H685" i="2"/>
  <c r="H261" i="2"/>
  <c r="H655" i="2"/>
  <c r="H717" i="2"/>
  <c r="H75" i="2"/>
  <c r="H467" i="2"/>
  <c r="H381" i="2"/>
  <c r="H369" i="2"/>
  <c r="H573" i="2"/>
  <c r="H547" i="2"/>
  <c r="H512" i="2"/>
  <c r="H338" i="2"/>
  <c r="H639" i="2"/>
  <c r="H319" i="2"/>
  <c r="H59" i="2"/>
  <c r="H652" i="2"/>
  <c r="H53" i="2"/>
  <c r="H402" i="2"/>
  <c r="H272" i="2"/>
  <c r="H156" i="2"/>
  <c r="H696" i="2"/>
  <c r="H448" i="2"/>
  <c r="H474" i="2"/>
  <c r="H214" i="2"/>
  <c r="H641" i="2"/>
  <c r="H169" i="2"/>
  <c r="H20" i="2"/>
  <c r="H229" i="2"/>
  <c r="H413" i="2"/>
  <c r="H307" i="2"/>
  <c r="H437" i="2"/>
  <c r="H461" i="2"/>
  <c r="H382" i="2"/>
  <c r="H124" i="2"/>
  <c r="H25" i="2"/>
  <c r="H558" i="2"/>
  <c r="H449" i="2"/>
  <c r="H279" i="2"/>
  <c r="H436" i="2"/>
  <c r="H158" i="2"/>
  <c r="H255" i="2"/>
  <c r="H575" i="2"/>
  <c r="H135" i="2"/>
  <c r="H568" i="2"/>
  <c r="H335" i="2"/>
  <c r="H82" i="2"/>
  <c r="H177" i="2"/>
  <c r="H678" i="2"/>
  <c r="H728" i="2"/>
  <c r="H718" i="2"/>
  <c r="H554" i="2"/>
  <c r="H47" i="2"/>
  <c r="H133" i="2"/>
  <c r="H710" i="2"/>
  <c r="H258" i="2"/>
  <c r="H35" i="2"/>
  <c r="H409" i="2"/>
  <c r="H478" i="2"/>
  <c r="H16" i="2"/>
  <c r="H246" i="2"/>
  <c r="H27" i="2"/>
  <c r="H482" i="2"/>
  <c r="H23" i="2"/>
  <c r="H66" i="2"/>
  <c r="H630" i="2"/>
  <c r="H526" i="2"/>
  <c r="H462" i="2"/>
  <c r="H146" i="2"/>
  <c r="H622" i="2"/>
  <c r="H251" i="2"/>
  <c r="H418" i="2"/>
  <c r="H690" i="2"/>
  <c r="H472" i="2"/>
  <c r="H517" i="2"/>
  <c r="H389" i="2"/>
  <c r="H50" i="2"/>
  <c r="H333" i="2"/>
  <c r="H561" i="2"/>
  <c r="H483" i="2"/>
  <c r="H167" i="2"/>
  <c r="H602" i="2"/>
  <c r="H186" i="2"/>
  <c r="H557" i="2"/>
  <c r="H529" i="2"/>
  <c r="H524" i="2"/>
  <c r="H385" i="2"/>
  <c r="H720" i="2"/>
  <c r="H465" i="2"/>
  <c r="H593" i="2"/>
  <c r="H32" i="2"/>
  <c r="H527" i="2"/>
  <c r="H115" i="2"/>
  <c r="H662" i="2"/>
  <c r="H516" i="2"/>
  <c r="H164" i="2"/>
  <c r="H412" i="2"/>
  <c r="H504" i="2"/>
  <c r="H290" i="2"/>
  <c r="H72" i="2"/>
  <c r="H635" i="2"/>
  <c r="H729" i="2"/>
  <c r="H726" i="2"/>
  <c r="H268" i="2"/>
  <c r="H634" i="2"/>
  <c r="H209" i="2"/>
  <c r="H633" i="2"/>
  <c r="H226" i="2"/>
  <c r="H269" i="2"/>
  <c r="H136" i="2"/>
  <c r="H636" i="2"/>
  <c r="H663" i="2"/>
  <c r="H623" i="2"/>
  <c r="H495" i="2"/>
  <c r="H404" i="2"/>
  <c r="H359" i="2"/>
  <c r="H414" i="2"/>
  <c r="H649" i="2"/>
  <c r="H118" i="2"/>
  <c r="H150" i="2"/>
  <c r="H363" i="2"/>
  <c r="H313" i="2"/>
  <c r="H44" i="2"/>
  <c r="H77" i="2"/>
  <c r="H464" i="2"/>
  <c r="H123" i="2"/>
  <c r="H30" i="2"/>
  <c r="H683" i="2"/>
  <c r="H481" i="2"/>
  <c r="H612" i="2"/>
  <c r="H259" i="2"/>
  <c r="H619" i="2"/>
  <c r="H55" i="2"/>
  <c r="H221" i="2"/>
  <c r="H587" i="2"/>
  <c r="H386" i="2"/>
  <c r="H107" i="2"/>
  <c r="H287" i="2"/>
  <c r="H184" i="2"/>
  <c r="H480" i="2"/>
  <c r="H182" i="2"/>
  <c r="H39" i="2"/>
  <c r="H628" i="2"/>
  <c r="H98" i="2"/>
  <c r="H324" i="2"/>
  <c r="H673" i="2"/>
  <c r="H243" i="2"/>
  <c r="H175" i="2"/>
  <c r="H725" i="2"/>
  <c r="H702" i="2"/>
  <c r="H522" i="2"/>
  <c r="H103" i="2"/>
  <c r="H274" i="2"/>
  <c r="H446" i="2"/>
  <c r="H181" i="2"/>
  <c r="H463" i="2"/>
  <c r="H128" i="2"/>
  <c r="H571" i="2"/>
  <c r="H574" i="2"/>
  <c r="H661" i="2"/>
  <c r="H658" i="2"/>
  <c r="H600" i="2"/>
  <c r="H141" i="2"/>
  <c r="H405" i="2"/>
  <c r="H216" i="2"/>
  <c r="H400" i="2"/>
  <c r="H195" i="2"/>
  <c r="H367" i="2"/>
  <c r="H724" i="2"/>
  <c r="H719" i="2"/>
  <c r="H383" i="2"/>
  <c r="H697" i="2"/>
  <c r="H401" i="2"/>
  <c r="H536" i="2"/>
  <c r="H629" i="2"/>
  <c r="H416" i="2"/>
  <c r="H421" i="2"/>
  <c r="H179" i="2"/>
  <c r="H62" i="2"/>
  <c r="H679" i="2"/>
  <c r="H231" i="2"/>
  <c r="H265" i="2"/>
  <c r="H300" i="2"/>
  <c r="H326" i="2"/>
  <c r="H163" i="2"/>
  <c r="H372" i="2"/>
  <c r="H704" i="2"/>
  <c r="H399" i="2"/>
  <c r="H282" i="2"/>
  <c r="H31" i="2"/>
  <c r="H187" i="2"/>
  <c r="H173" i="2"/>
  <c r="H671" i="2"/>
  <c r="H684" i="2"/>
  <c r="H204" i="2"/>
  <c r="H131" i="2"/>
  <c r="H722" i="2"/>
  <c r="H643" i="2"/>
  <c r="H621" i="2"/>
  <c r="H142" i="2"/>
  <c r="H577" i="2"/>
  <c r="H618" i="2"/>
  <c r="H732" i="2"/>
  <c r="H670" i="2"/>
  <c r="H442" i="2"/>
  <c r="H362" i="2"/>
  <c r="H430" i="2"/>
  <c r="H321" i="2"/>
  <c r="H650" i="2"/>
  <c r="H429" i="2"/>
  <c r="H599" i="2"/>
  <c r="H646" i="2"/>
  <c r="H479" i="2"/>
  <c r="H582" i="2"/>
  <c r="H312" i="2"/>
  <c r="H499" i="2"/>
  <c r="H106" i="2"/>
  <c r="H403" i="2"/>
  <c r="H318" i="2"/>
  <c r="H260" i="2"/>
  <c r="H676" i="2"/>
  <c r="H248" i="2"/>
  <c r="H492" i="2"/>
  <c r="H223" i="2"/>
  <c r="H91" i="2"/>
  <c r="H174" i="2"/>
  <c r="H503" i="2"/>
  <c r="H579" i="2"/>
  <c r="H545" i="2"/>
  <c r="H417" i="2"/>
  <c r="H262" i="2"/>
  <c r="H346" i="2"/>
  <c r="H700" i="2"/>
  <c r="H721" i="2"/>
  <c r="H215" i="2"/>
  <c r="H564" i="2"/>
  <c r="H666" i="2"/>
  <c r="H392" i="2"/>
  <c r="H552" i="2"/>
  <c r="H220" i="2"/>
  <c r="H627" i="2"/>
  <c r="H213" i="2"/>
  <c r="H230" i="2"/>
  <c r="H332" i="2"/>
  <c r="H395" i="2"/>
  <c r="H695" i="2"/>
  <c r="H493" i="2"/>
  <c r="H556" i="2"/>
  <c r="H687" i="2"/>
  <c r="H410" i="2"/>
  <c r="H541" i="2"/>
  <c r="H371" i="2"/>
  <c r="H559" i="2"/>
  <c r="H631" i="2"/>
  <c r="H494" i="2"/>
  <c r="H681" i="2"/>
  <c r="H411" i="2"/>
  <c r="H427" i="2"/>
  <c r="H595" i="2"/>
  <c r="H391" i="2"/>
  <c r="H708" i="2"/>
  <c r="H349" i="2"/>
  <c r="H664" i="2"/>
  <c r="H682" i="2"/>
  <c r="H532" i="2"/>
  <c r="H665" i="2"/>
  <c r="H515" i="2"/>
  <c r="H689" i="2"/>
  <c r="H617" i="2"/>
  <c r="H694" i="2"/>
  <c r="H727" i="2"/>
  <c r="H703" i="2"/>
  <c r="H642" i="2"/>
  <c r="H715" i="2"/>
  <c r="H698" i="2"/>
  <c r="H714" i="2"/>
  <c r="H707" i="2"/>
  <c r="H730" i="2"/>
  <c r="H67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2" i="1"/>
  <c r="J121" i="3" l="1"/>
  <c r="M68" i="3"/>
  <c r="T121" i="3"/>
  <c r="C12" i="3"/>
  <c r="L20" i="3"/>
  <c r="L67" i="3"/>
  <c r="K67" i="3"/>
  <c r="J67" i="3"/>
  <c r="S66" i="3"/>
  <c r="S16" i="3"/>
  <c r="T67" i="3"/>
  <c r="M121" i="3"/>
  <c r="L121" i="3"/>
  <c r="C67" i="3"/>
  <c r="M18" i="3"/>
  <c r="L18" i="3"/>
  <c r="M105" i="3"/>
  <c r="C18" i="3"/>
  <c r="K18" i="3"/>
  <c r="L105" i="3"/>
  <c r="J18" i="3"/>
  <c r="K105" i="3"/>
  <c r="T18" i="3"/>
  <c r="J105" i="3"/>
  <c r="S18" i="3"/>
  <c r="T105" i="3"/>
  <c r="R18" i="3"/>
  <c r="S105" i="3"/>
  <c r="R105" i="3"/>
  <c r="T14" i="3"/>
  <c r="S14" i="3"/>
  <c r="N66" i="3"/>
  <c r="R14" i="3"/>
  <c r="J66" i="3"/>
  <c r="J16" i="3"/>
  <c r="C14" i="3"/>
  <c r="R66" i="3"/>
  <c r="R16" i="3"/>
  <c r="M14" i="3"/>
  <c r="L14" i="3"/>
  <c r="K14" i="3"/>
  <c r="J14" i="3"/>
  <c r="C66" i="3"/>
  <c r="C16" i="3"/>
  <c r="R19" i="3"/>
  <c r="M59" i="3"/>
  <c r="L59" i="3"/>
  <c r="K59" i="3"/>
  <c r="J59" i="3"/>
  <c r="C19" i="3"/>
  <c r="T59" i="3"/>
  <c r="S59" i="3"/>
  <c r="J20" i="3"/>
  <c r="S20" i="3"/>
  <c r="M106" i="3"/>
  <c r="K19" i="3"/>
  <c r="J19" i="3"/>
  <c r="C59" i="3"/>
  <c r="S19" i="3"/>
  <c r="R59" i="3"/>
  <c r="M19" i="3"/>
  <c r="J108" i="3"/>
  <c r="L19" i="3"/>
  <c r="K20" i="3"/>
  <c r="C106" i="3"/>
  <c r="T20" i="3"/>
  <c r="R20" i="3"/>
  <c r="L106" i="3"/>
  <c r="K106" i="3"/>
  <c r="R103" i="3"/>
  <c r="J106" i="3"/>
  <c r="T106" i="3"/>
  <c r="S106" i="3"/>
  <c r="R106" i="3"/>
  <c r="M20" i="3"/>
  <c r="R58" i="3"/>
  <c r="T66" i="3"/>
  <c r="T16" i="3"/>
  <c r="K80" i="3"/>
  <c r="C109" i="3"/>
  <c r="L65" i="3"/>
  <c r="M60" i="3"/>
  <c r="K65" i="3"/>
  <c r="M109" i="3"/>
  <c r="C58" i="3"/>
  <c r="S118" i="3"/>
  <c r="J65" i="3"/>
  <c r="L109" i="3"/>
  <c r="T65" i="3"/>
  <c r="K109" i="3"/>
  <c r="S65" i="3"/>
  <c r="J109" i="3"/>
  <c r="M58" i="3"/>
  <c r="D113" i="3"/>
  <c r="R65" i="3"/>
  <c r="S51" i="3"/>
  <c r="T109" i="3"/>
  <c r="L58" i="3"/>
  <c r="G32" i="3"/>
  <c r="R7" i="3"/>
  <c r="S109" i="3"/>
  <c r="K58" i="3"/>
  <c r="M66" i="3"/>
  <c r="M16" i="3"/>
  <c r="H64" i="3"/>
  <c r="R109" i="3"/>
  <c r="J58" i="3"/>
  <c r="L66" i="3"/>
  <c r="L16" i="3"/>
  <c r="S102" i="3"/>
  <c r="T58" i="3"/>
  <c r="K66" i="3"/>
  <c r="K16" i="3"/>
  <c r="C47" i="3"/>
  <c r="C92" i="3"/>
  <c r="C65" i="3"/>
  <c r="R2" i="3"/>
  <c r="S47" i="3"/>
  <c r="S92" i="3"/>
  <c r="S97" i="3"/>
  <c r="S90" i="3"/>
  <c r="T60" i="3"/>
  <c r="T51" i="3"/>
  <c r="T17" i="3"/>
  <c r="T111" i="3"/>
  <c r="T33" i="3"/>
  <c r="T46" i="3"/>
  <c r="J62" i="3"/>
  <c r="J93" i="3"/>
  <c r="K108" i="3"/>
  <c r="K117" i="3"/>
  <c r="L102" i="3"/>
  <c r="L39" i="3"/>
  <c r="L79" i="3"/>
  <c r="L68" i="3"/>
  <c r="M37" i="3"/>
  <c r="M85" i="3"/>
  <c r="M61" i="3"/>
  <c r="C103" i="3"/>
  <c r="C8" i="3"/>
  <c r="C30" i="3"/>
  <c r="C108" i="3"/>
  <c r="R51" i="3"/>
  <c r="S62" i="3"/>
  <c r="T108" i="3"/>
  <c r="J68" i="3"/>
  <c r="K85" i="3"/>
  <c r="L94" i="3"/>
  <c r="M110" i="3"/>
  <c r="M114" i="3"/>
  <c r="C63" i="3"/>
  <c r="C5" i="3"/>
  <c r="D41" i="3"/>
  <c r="H4" i="3"/>
  <c r="R62" i="3"/>
  <c r="S108" i="3"/>
  <c r="T98" i="3"/>
  <c r="T68" i="3"/>
  <c r="K94" i="3"/>
  <c r="L110" i="3"/>
  <c r="L114" i="3"/>
  <c r="M8" i="3"/>
  <c r="M52" i="3"/>
  <c r="M30" i="3"/>
  <c r="M70" i="3"/>
  <c r="H32" i="3"/>
  <c r="R108" i="3"/>
  <c r="S98" i="3"/>
  <c r="S68" i="3"/>
  <c r="T85" i="3"/>
  <c r="T25" i="3"/>
  <c r="T78" i="3"/>
  <c r="K110" i="3"/>
  <c r="K73" i="3"/>
  <c r="L8" i="3"/>
  <c r="L52" i="3"/>
  <c r="L30" i="3"/>
  <c r="M44" i="3"/>
  <c r="M107" i="3"/>
  <c r="M53" i="3"/>
  <c r="H22" i="3"/>
  <c r="R68" i="3"/>
  <c r="T94" i="3"/>
  <c r="J110" i="3"/>
  <c r="J114" i="3"/>
  <c r="K70" i="3"/>
  <c r="M63" i="3"/>
  <c r="C51" i="3"/>
  <c r="I82" i="3"/>
  <c r="T110" i="3"/>
  <c r="K32" i="3"/>
  <c r="L63" i="3"/>
  <c r="L3" i="3"/>
  <c r="M64" i="3"/>
  <c r="N47" i="3"/>
  <c r="C62" i="3"/>
  <c r="S110" i="3"/>
  <c r="K63" i="3"/>
  <c r="R110" i="3"/>
  <c r="J63" i="3"/>
  <c r="L97" i="3"/>
  <c r="C40" i="3"/>
  <c r="M62" i="3"/>
  <c r="G99" i="3"/>
  <c r="R29" i="3"/>
  <c r="R69" i="3"/>
  <c r="R107" i="3"/>
  <c r="S63" i="3"/>
  <c r="S96" i="3"/>
  <c r="S4" i="3"/>
  <c r="S5" i="3"/>
  <c r="J47" i="3"/>
  <c r="J92" i="3"/>
  <c r="J97" i="3"/>
  <c r="J26" i="3"/>
  <c r="K60" i="3"/>
  <c r="K17" i="3"/>
  <c r="K7" i="3"/>
  <c r="K45" i="3"/>
  <c r="K46" i="3"/>
  <c r="L62" i="3"/>
  <c r="M108" i="3"/>
  <c r="C43" i="3"/>
  <c r="C35" i="3"/>
  <c r="C21" i="3"/>
  <c r="C57" i="3"/>
  <c r="R118" i="3"/>
  <c r="R4" i="3"/>
  <c r="R3" i="3"/>
  <c r="S2" i="3"/>
  <c r="S64" i="3"/>
  <c r="T47" i="3"/>
  <c r="T92" i="3"/>
  <c r="T97" i="3"/>
  <c r="T31" i="3"/>
  <c r="J60" i="3"/>
  <c r="J72" i="3"/>
  <c r="J17" i="3"/>
  <c r="J15" i="3"/>
  <c r="J45" i="3"/>
  <c r="J86" i="3"/>
  <c r="J46" i="3"/>
  <c r="K6" i="3"/>
  <c r="K89" i="3"/>
  <c r="L86" i="3"/>
  <c r="L21" i="3"/>
  <c r="M102" i="3"/>
  <c r="M76" i="3"/>
  <c r="C41" i="3"/>
  <c r="C27" i="3"/>
  <c r="C113" i="3"/>
  <c r="C42" i="3"/>
  <c r="E108" i="3"/>
  <c r="F31" i="3"/>
  <c r="G80" i="3"/>
  <c r="G82" i="3"/>
  <c r="S31" i="3"/>
  <c r="S91" i="3"/>
  <c r="T15" i="3"/>
  <c r="K43" i="3"/>
  <c r="K21" i="3"/>
  <c r="L76" i="3"/>
  <c r="L38" i="3"/>
  <c r="L36" i="3"/>
  <c r="M87" i="3"/>
  <c r="C24" i="3"/>
  <c r="C119" i="3"/>
  <c r="F21" i="3"/>
  <c r="G54" i="3"/>
  <c r="S15" i="3"/>
  <c r="R60" i="3"/>
  <c r="R15" i="3"/>
  <c r="S93" i="3"/>
  <c r="L35" i="3"/>
  <c r="M74" i="3"/>
  <c r="C79" i="3"/>
  <c r="C104" i="3"/>
  <c r="C76" i="3"/>
  <c r="E8" i="3"/>
  <c r="I118" i="3"/>
  <c r="M119" i="3"/>
  <c r="N111" i="3"/>
  <c r="H66" i="3"/>
  <c r="I105" i="3"/>
  <c r="N16" i="3"/>
  <c r="R41" i="3"/>
  <c r="R113" i="3"/>
  <c r="R28" i="3"/>
  <c r="R49" i="3"/>
  <c r="R23" i="3"/>
  <c r="R43" i="3"/>
  <c r="R117" i="3"/>
  <c r="R21" i="3"/>
  <c r="S82" i="3"/>
  <c r="S48" i="3"/>
  <c r="S39" i="3"/>
  <c r="S76" i="3"/>
  <c r="S79" i="3"/>
  <c r="S38" i="3"/>
  <c r="S36" i="3"/>
  <c r="S40" i="3"/>
  <c r="T87" i="3"/>
  <c r="T81" i="3"/>
  <c r="T37" i="3"/>
  <c r="T75" i="3"/>
  <c r="T61" i="3"/>
  <c r="J35" i="3"/>
  <c r="J94" i="3"/>
  <c r="K82" i="3"/>
  <c r="K27" i="3"/>
  <c r="K74" i="3"/>
  <c r="K114" i="3"/>
  <c r="K42" i="3"/>
  <c r="K54" i="3"/>
  <c r="L24" i="3"/>
  <c r="L103" i="3"/>
  <c r="L10" i="3"/>
  <c r="L100" i="3"/>
  <c r="L119" i="3"/>
  <c r="L70" i="3"/>
  <c r="M29" i="3"/>
  <c r="M69" i="3"/>
  <c r="M34" i="3"/>
  <c r="M80" i="3"/>
  <c r="M32" i="3"/>
  <c r="M9" i="3"/>
  <c r="M84" i="3"/>
  <c r="C99" i="3"/>
  <c r="C50" i="3"/>
  <c r="C26" i="3"/>
  <c r="C88" i="3"/>
  <c r="G118" i="3"/>
  <c r="H120" i="3"/>
  <c r="R102" i="3"/>
  <c r="R98" i="3"/>
  <c r="R39" i="3"/>
  <c r="R79" i="3"/>
  <c r="S81" i="3"/>
  <c r="S37" i="3"/>
  <c r="S85" i="3"/>
  <c r="S75" i="3"/>
  <c r="S61" i="3"/>
  <c r="S78" i="3"/>
  <c r="T35" i="3"/>
  <c r="J73" i="3"/>
  <c r="J27" i="3"/>
  <c r="J74" i="3"/>
  <c r="K24" i="3"/>
  <c r="K103" i="3"/>
  <c r="K8" i="3"/>
  <c r="K52" i="3"/>
  <c r="K10" i="3"/>
  <c r="K100" i="3"/>
  <c r="K119" i="3"/>
  <c r="K30" i="3"/>
  <c r="L29" i="3"/>
  <c r="L34" i="3"/>
  <c r="L78" i="3"/>
  <c r="L107" i="3"/>
  <c r="L32" i="3"/>
  <c r="L9" i="3"/>
  <c r="L53" i="3"/>
  <c r="M118" i="3"/>
  <c r="M104" i="3"/>
  <c r="M96" i="3"/>
  <c r="M101" i="3"/>
  <c r="M71" i="3"/>
  <c r="M4" i="3"/>
  <c r="M3" i="3"/>
  <c r="C60" i="3"/>
  <c r="C72" i="3"/>
  <c r="C15" i="3"/>
  <c r="C10" i="3"/>
  <c r="C48" i="3"/>
  <c r="C111" i="3"/>
  <c r="C33" i="3"/>
  <c r="C7" i="3"/>
  <c r="C9" i="3"/>
  <c r="C46" i="3"/>
  <c r="D97" i="3"/>
  <c r="E79" i="3"/>
  <c r="G86" i="3"/>
  <c r="J119" i="3"/>
  <c r="J70" i="3"/>
  <c r="M2" i="3"/>
  <c r="D54" i="3"/>
  <c r="G16" i="3"/>
  <c r="H52" i="3"/>
  <c r="I103" i="3"/>
  <c r="S114" i="3"/>
  <c r="T119" i="3"/>
  <c r="J69" i="3"/>
  <c r="J53" i="3"/>
  <c r="G55" i="3"/>
  <c r="S52" i="3"/>
  <c r="S119" i="3"/>
  <c r="T69" i="3"/>
  <c r="T107" i="3"/>
  <c r="J22" i="3"/>
  <c r="D31" i="3"/>
  <c r="F97" i="3"/>
  <c r="G4" i="3"/>
  <c r="R119" i="3"/>
  <c r="S29" i="3"/>
  <c r="T118" i="3"/>
  <c r="L17" i="3"/>
  <c r="C85" i="3"/>
  <c r="H26" i="3"/>
  <c r="N63" i="3"/>
  <c r="R116" i="3"/>
  <c r="R115" i="3"/>
  <c r="R83" i="3"/>
  <c r="R64" i="3"/>
  <c r="R77" i="3"/>
  <c r="S99" i="3"/>
  <c r="S50" i="3"/>
  <c r="S26" i="3"/>
  <c r="S88" i="3"/>
  <c r="T72" i="3"/>
  <c r="T13" i="3"/>
  <c r="T7" i="3"/>
  <c r="T45" i="3"/>
  <c r="T86" i="3"/>
  <c r="J6" i="3"/>
  <c r="J89" i="3"/>
  <c r="J57" i="3"/>
  <c r="J95" i="3"/>
  <c r="K41" i="3"/>
  <c r="K113" i="3"/>
  <c r="K28" i="3"/>
  <c r="K49" i="3"/>
  <c r="K23" i="3"/>
  <c r="L82" i="3"/>
  <c r="L98" i="3"/>
  <c r="L48" i="3"/>
  <c r="L40" i="3"/>
  <c r="M81" i="3"/>
  <c r="M75" i="3"/>
  <c r="M25" i="3"/>
  <c r="M78" i="3"/>
  <c r="N35" i="3"/>
  <c r="N94" i="3"/>
  <c r="N20" i="3"/>
  <c r="C52" i="3"/>
  <c r="C100" i="3"/>
  <c r="AR96" i="2"/>
  <c r="C70" i="3"/>
  <c r="U116" i="3"/>
  <c r="Q116" i="3"/>
  <c r="P116" i="3"/>
  <c r="V116" i="3"/>
  <c r="H116" i="3"/>
  <c r="I116" i="3"/>
  <c r="Q43" i="3"/>
  <c r="P43" i="3"/>
  <c r="U43" i="3"/>
  <c r="V43" i="3"/>
  <c r="U104" i="3"/>
  <c r="Q104" i="3"/>
  <c r="P104" i="3"/>
  <c r="V104" i="3"/>
  <c r="G104" i="3"/>
  <c r="H104" i="3"/>
  <c r="I104" i="3"/>
  <c r="U38" i="3"/>
  <c r="V38" i="3"/>
  <c r="Q38" i="3"/>
  <c r="P38" i="3"/>
  <c r="I38" i="3"/>
  <c r="G38" i="3"/>
  <c r="V11" i="3"/>
  <c r="Q11" i="3"/>
  <c r="P11" i="3"/>
  <c r="U11" i="3"/>
  <c r="H11" i="3"/>
  <c r="G11" i="3"/>
  <c r="Q57" i="3"/>
  <c r="P57" i="3"/>
  <c r="I57" i="3"/>
  <c r="V57" i="3"/>
  <c r="U57" i="3"/>
  <c r="G57" i="3"/>
  <c r="H57" i="3"/>
  <c r="Q33" i="3"/>
  <c r="P33" i="3"/>
  <c r="U33" i="3"/>
  <c r="V33" i="3"/>
  <c r="I33" i="3"/>
  <c r="G33" i="3"/>
  <c r="H33" i="3"/>
  <c r="U36" i="3"/>
  <c r="Q36" i="3"/>
  <c r="P36" i="3"/>
  <c r="I36" i="3"/>
  <c r="V36" i="3"/>
  <c r="H36" i="3"/>
  <c r="G36" i="3"/>
  <c r="U9" i="3"/>
  <c r="Q9" i="3"/>
  <c r="P9" i="3"/>
  <c r="V9" i="3"/>
  <c r="I9" i="3"/>
  <c r="G9" i="3"/>
  <c r="V48" i="3"/>
  <c r="Q48" i="3"/>
  <c r="P48" i="3"/>
  <c r="I48" i="3"/>
  <c r="U48" i="3"/>
  <c r="H48" i="3"/>
  <c r="G48" i="3"/>
  <c r="C116" i="3"/>
  <c r="C11" i="3"/>
  <c r="D104" i="3"/>
  <c r="D33" i="3"/>
  <c r="E116" i="3"/>
  <c r="E11" i="3"/>
  <c r="E9" i="3"/>
  <c r="F104" i="3"/>
  <c r="F33" i="3"/>
  <c r="G116" i="3"/>
  <c r="R47" i="3"/>
  <c r="R92" i="3"/>
  <c r="R97" i="3"/>
  <c r="R99" i="3"/>
  <c r="R31" i="3"/>
  <c r="R90" i="3"/>
  <c r="R50" i="3"/>
  <c r="R26" i="3"/>
  <c r="R88" i="3"/>
  <c r="R91" i="3"/>
  <c r="S60" i="3"/>
  <c r="S72" i="3"/>
  <c r="S17" i="3"/>
  <c r="S13" i="3"/>
  <c r="S111" i="3"/>
  <c r="S33" i="3"/>
  <c r="S7" i="3"/>
  <c r="S45" i="3"/>
  <c r="S86" i="3"/>
  <c r="S46" i="3"/>
  <c r="T6" i="3"/>
  <c r="T89" i="3"/>
  <c r="T93" i="3"/>
  <c r="T57" i="3"/>
  <c r="T11" i="3"/>
  <c r="T95" i="3"/>
  <c r="J41" i="3"/>
  <c r="J113" i="3"/>
  <c r="J28" i="3"/>
  <c r="J49" i="3"/>
  <c r="J23" i="3"/>
  <c r="J43" i="3"/>
  <c r="J117" i="3"/>
  <c r="J21" i="3"/>
  <c r="K102" i="3"/>
  <c r="K98" i="3"/>
  <c r="K48" i="3"/>
  <c r="K39" i="3"/>
  <c r="K76" i="3"/>
  <c r="K79" i="3"/>
  <c r="K38" i="3"/>
  <c r="C29" i="3"/>
  <c r="C34" i="3"/>
  <c r="C44" i="3"/>
  <c r="C32" i="3"/>
  <c r="C84" i="3"/>
  <c r="C53" i="3"/>
  <c r="D42" i="3"/>
  <c r="D69" i="3"/>
  <c r="E119" i="3"/>
  <c r="E24" i="3"/>
  <c r="E15" i="3"/>
  <c r="F42" i="3"/>
  <c r="F69" i="3"/>
  <c r="R72" i="3"/>
  <c r="R17" i="3"/>
  <c r="R13" i="3"/>
  <c r="R111" i="3"/>
  <c r="R33" i="3"/>
  <c r="R45" i="3"/>
  <c r="R86" i="3"/>
  <c r="R46" i="3"/>
  <c r="S6" i="3"/>
  <c r="S89" i="3"/>
  <c r="S57" i="3"/>
  <c r="S11" i="3"/>
  <c r="S95" i="3"/>
  <c r="T41" i="3"/>
  <c r="T113" i="3"/>
  <c r="T28" i="3"/>
  <c r="T49" i="3"/>
  <c r="T23" i="3"/>
  <c r="T43" i="3"/>
  <c r="T117" i="3"/>
  <c r="T21" i="3"/>
  <c r="J102" i="3"/>
  <c r="J82" i="3"/>
  <c r="J98" i="3"/>
  <c r="J48" i="3"/>
  <c r="J39" i="3"/>
  <c r="J76" i="3"/>
  <c r="J79" i="3"/>
  <c r="J38" i="3"/>
  <c r="J36" i="3"/>
  <c r="J40" i="3"/>
  <c r="K87" i="3"/>
  <c r="K81" i="3"/>
  <c r="K37" i="3"/>
  <c r="K75" i="3"/>
  <c r="K61" i="3"/>
  <c r="K25" i="3"/>
  <c r="K78" i="3"/>
  <c r="M73" i="3"/>
  <c r="M27" i="3"/>
  <c r="M42" i="3"/>
  <c r="M54" i="3"/>
  <c r="N24" i="3"/>
  <c r="N103" i="3"/>
  <c r="N8" i="3"/>
  <c r="N52" i="3"/>
  <c r="N10" i="3"/>
  <c r="N100" i="3"/>
  <c r="N119" i="3"/>
  <c r="N30" i="3"/>
  <c r="N67" i="3"/>
  <c r="N70" i="3"/>
  <c r="C118" i="3"/>
  <c r="AR283" i="2"/>
  <c r="C96" i="3"/>
  <c r="C101" i="3"/>
  <c r="C71" i="3"/>
  <c r="C56" i="3"/>
  <c r="C22" i="3"/>
  <c r="C4" i="3"/>
  <c r="C112" i="3"/>
  <c r="C55" i="3"/>
  <c r="C3" i="3"/>
  <c r="G43" i="3"/>
  <c r="H9" i="3"/>
  <c r="R6" i="3"/>
  <c r="R89" i="3"/>
  <c r="R93" i="3"/>
  <c r="R57" i="3"/>
  <c r="R11" i="3"/>
  <c r="R95" i="3"/>
  <c r="S41" i="3"/>
  <c r="S113" i="3"/>
  <c r="S28" i="3"/>
  <c r="S49" i="3"/>
  <c r="S23" i="3"/>
  <c r="S43" i="3"/>
  <c r="S117" i="3"/>
  <c r="S21" i="3"/>
  <c r="T102" i="3"/>
  <c r="T82" i="3"/>
  <c r="T48" i="3"/>
  <c r="T39" i="3"/>
  <c r="T76" i="3"/>
  <c r="T79" i="3"/>
  <c r="T38" i="3"/>
  <c r="T36" i="3"/>
  <c r="T40" i="3"/>
  <c r="J87" i="3"/>
  <c r="J81" i="3"/>
  <c r="J37" i="3"/>
  <c r="J85" i="3"/>
  <c r="J75" i="3"/>
  <c r="J61" i="3"/>
  <c r="J25" i="3"/>
  <c r="J78" i="3"/>
  <c r="K35" i="3"/>
  <c r="L73" i="3"/>
  <c r="L27" i="3"/>
  <c r="L74" i="3"/>
  <c r="L42" i="3"/>
  <c r="L54" i="3"/>
  <c r="M24" i="3"/>
  <c r="M103" i="3"/>
  <c r="M10" i="3"/>
  <c r="M100" i="3"/>
  <c r="N29" i="3"/>
  <c r="N69" i="3"/>
  <c r="N34" i="3"/>
  <c r="N44" i="3"/>
  <c r="N107" i="3"/>
  <c r="N80" i="3"/>
  <c r="N32" i="3"/>
  <c r="N9" i="3"/>
  <c r="N84" i="3"/>
  <c r="N53" i="3"/>
  <c r="AR417" i="2"/>
  <c r="C105" i="3"/>
  <c r="C115" i="3"/>
  <c r="C2" i="3"/>
  <c r="C83" i="3"/>
  <c r="C64" i="3"/>
  <c r="C77" i="3"/>
  <c r="D38" i="3"/>
  <c r="D36" i="3"/>
  <c r="E43" i="3"/>
  <c r="E57" i="3"/>
  <c r="E48" i="3"/>
  <c r="F38" i="3"/>
  <c r="F36" i="3"/>
  <c r="N96" i="3"/>
  <c r="N101" i="3"/>
  <c r="N18" i="3"/>
  <c r="N56" i="3"/>
  <c r="N22" i="3"/>
  <c r="N4" i="3"/>
  <c r="R82" i="3"/>
  <c r="R76" i="3"/>
  <c r="R40" i="3"/>
  <c r="J54" i="3"/>
  <c r="L44" i="3"/>
  <c r="M55" i="3"/>
  <c r="N115" i="3"/>
  <c r="N59" i="3"/>
  <c r="AR619" i="2"/>
  <c r="C121" i="3"/>
  <c r="N118" i="3"/>
  <c r="J42" i="3"/>
  <c r="L69" i="3"/>
  <c r="N105" i="3"/>
  <c r="N2" i="3"/>
  <c r="N83" i="3"/>
  <c r="N64" i="3"/>
  <c r="AR164" i="2"/>
  <c r="C17" i="3"/>
  <c r="N3" i="3"/>
  <c r="R87" i="3"/>
  <c r="R81" i="3"/>
  <c r="R37" i="3"/>
  <c r="R85" i="3"/>
  <c r="R75" i="3"/>
  <c r="R61" i="3"/>
  <c r="R25" i="3"/>
  <c r="R78" i="3"/>
  <c r="S35" i="3"/>
  <c r="S94" i="3"/>
  <c r="T73" i="3"/>
  <c r="T27" i="3"/>
  <c r="T74" i="3"/>
  <c r="T114" i="3"/>
  <c r="T42" i="3"/>
  <c r="T54" i="3"/>
  <c r="J24" i="3"/>
  <c r="J103" i="3"/>
  <c r="J8" i="3"/>
  <c r="J52" i="3"/>
  <c r="J10" i="3"/>
  <c r="J100" i="3"/>
  <c r="J30" i="3"/>
  <c r="K29" i="3"/>
  <c r="K69" i="3"/>
  <c r="K34" i="3"/>
  <c r="K44" i="3"/>
  <c r="K107" i="3"/>
  <c r="K9" i="3"/>
  <c r="K84" i="3"/>
  <c r="K53" i="3"/>
  <c r="L118" i="3"/>
  <c r="L104" i="3"/>
  <c r="L96" i="3"/>
  <c r="N90" i="3"/>
  <c r="C6" i="3"/>
  <c r="C89" i="3"/>
  <c r="C95" i="3"/>
  <c r="D116" i="3"/>
  <c r="D11" i="3"/>
  <c r="D9" i="3"/>
  <c r="E104" i="3"/>
  <c r="E33" i="3"/>
  <c r="F116" i="3"/>
  <c r="F11" i="3"/>
  <c r="F9" i="3"/>
  <c r="H43" i="3"/>
  <c r="I43" i="3"/>
  <c r="R38" i="3"/>
  <c r="S87" i="3"/>
  <c r="M112" i="3"/>
  <c r="M5" i="3"/>
  <c r="N116" i="3"/>
  <c r="N106" i="3"/>
  <c r="N77" i="3"/>
  <c r="C13" i="3"/>
  <c r="AR225" i="2"/>
  <c r="C45" i="3"/>
  <c r="AR356" i="2"/>
  <c r="C86" i="3"/>
  <c r="C93" i="3"/>
  <c r="R35" i="3"/>
  <c r="R94" i="3"/>
  <c r="S73" i="3"/>
  <c r="S27" i="3"/>
  <c r="S74" i="3"/>
  <c r="S42" i="3"/>
  <c r="S54" i="3"/>
  <c r="T24" i="3"/>
  <c r="T103" i="3"/>
  <c r="T8" i="3"/>
  <c r="T52" i="3"/>
  <c r="T10" i="3"/>
  <c r="T100" i="3"/>
  <c r="T30" i="3"/>
  <c r="T70" i="3"/>
  <c r="J29" i="3"/>
  <c r="J34" i="3"/>
  <c r="J44" i="3"/>
  <c r="J107" i="3"/>
  <c r="J80" i="3"/>
  <c r="J32" i="3"/>
  <c r="J9" i="3"/>
  <c r="J84" i="3"/>
  <c r="K118" i="3"/>
  <c r="K104" i="3"/>
  <c r="K96" i="3"/>
  <c r="K101" i="3"/>
  <c r="K71" i="3"/>
  <c r="K56" i="3"/>
  <c r="K22" i="3"/>
  <c r="K4" i="3"/>
  <c r="K3" i="3"/>
  <c r="M99" i="3"/>
  <c r="C28" i="3"/>
  <c r="C49" i="3"/>
  <c r="C23" i="3"/>
  <c r="C117" i="3"/>
  <c r="C69" i="3"/>
  <c r="D119" i="3"/>
  <c r="D24" i="3"/>
  <c r="D15" i="3"/>
  <c r="E69" i="3"/>
  <c r="H38" i="3"/>
  <c r="N104" i="3"/>
  <c r="N71" i="3"/>
  <c r="N112" i="3"/>
  <c r="N55" i="3"/>
  <c r="N5" i="3"/>
  <c r="R48" i="3"/>
  <c r="S25" i="3"/>
  <c r="L80" i="3"/>
  <c r="M56" i="3"/>
  <c r="R73" i="3"/>
  <c r="R27" i="3"/>
  <c r="R74" i="3"/>
  <c r="R114" i="3"/>
  <c r="R42" i="3"/>
  <c r="R54" i="3"/>
  <c r="S24" i="3"/>
  <c r="S103" i="3"/>
  <c r="S8" i="3"/>
  <c r="S10" i="3"/>
  <c r="S100" i="3"/>
  <c r="S30" i="3"/>
  <c r="S70" i="3"/>
  <c r="T29" i="3"/>
  <c r="T34" i="3"/>
  <c r="T44" i="3"/>
  <c r="T80" i="3"/>
  <c r="T32" i="3"/>
  <c r="T9" i="3"/>
  <c r="T84" i="3"/>
  <c r="T53" i="3"/>
  <c r="J118" i="3"/>
  <c r="J104" i="3"/>
  <c r="J96" i="3"/>
  <c r="J101" i="3"/>
  <c r="J71" i="3"/>
  <c r="J56" i="3"/>
  <c r="J4" i="3"/>
  <c r="J112" i="3"/>
  <c r="J55" i="3"/>
  <c r="J5" i="3"/>
  <c r="J3" i="3"/>
  <c r="K116" i="3"/>
  <c r="K115" i="3"/>
  <c r="K2" i="3"/>
  <c r="K83" i="3"/>
  <c r="K64" i="3"/>
  <c r="K77" i="3"/>
  <c r="L47" i="3"/>
  <c r="L92" i="3"/>
  <c r="L99" i="3"/>
  <c r="L50" i="3"/>
  <c r="L26" i="3"/>
  <c r="M45" i="3"/>
  <c r="M86" i="3"/>
  <c r="C102" i="3"/>
  <c r="C82" i="3"/>
  <c r="C98" i="3"/>
  <c r="C39" i="3"/>
  <c r="C97" i="3"/>
  <c r="C31" i="3"/>
  <c r="D108" i="3"/>
  <c r="D8" i="3"/>
  <c r="D79" i="3"/>
  <c r="R36" i="3"/>
  <c r="L84" i="3"/>
  <c r="M22" i="3"/>
  <c r="R24" i="3"/>
  <c r="R8" i="3"/>
  <c r="R52" i="3"/>
  <c r="R10" i="3"/>
  <c r="R100" i="3"/>
  <c r="R30" i="3"/>
  <c r="R70" i="3"/>
  <c r="S69" i="3"/>
  <c r="S34" i="3"/>
  <c r="S44" i="3"/>
  <c r="S107" i="3"/>
  <c r="S80" i="3"/>
  <c r="S32" i="3"/>
  <c r="S9" i="3"/>
  <c r="S84" i="3"/>
  <c r="S53" i="3"/>
  <c r="T104" i="3"/>
  <c r="T96" i="3"/>
  <c r="T101" i="3"/>
  <c r="T71" i="3"/>
  <c r="T56" i="3"/>
  <c r="T22" i="3"/>
  <c r="T4" i="3"/>
  <c r="T112" i="3"/>
  <c r="T55" i="3"/>
  <c r="T5" i="3"/>
  <c r="T3" i="3"/>
  <c r="J116" i="3"/>
  <c r="J115" i="3"/>
  <c r="J2" i="3"/>
  <c r="J83" i="3"/>
  <c r="J64" i="3"/>
  <c r="J77" i="3"/>
  <c r="K47" i="3"/>
  <c r="K92" i="3"/>
  <c r="K97" i="3"/>
  <c r="K99" i="3"/>
  <c r="K31" i="3"/>
  <c r="K90" i="3"/>
  <c r="K50" i="3"/>
  <c r="K26" i="3"/>
  <c r="K88" i="3"/>
  <c r="K91" i="3"/>
  <c r="L60" i="3"/>
  <c r="L72" i="3"/>
  <c r="L51" i="3"/>
  <c r="C87" i="3"/>
  <c r="C81" i="3"/>
  <c r="C37" i="3"/>
  <c r="C75" i="3"/>
  <c r="C25" i="3"/>
  <c r="C78" i="3"/>
  <c r="C38" i="3"/>
  <c r="C36" i="3"/>
  <c r="D43" i="3"/>
  <c r="D57" i="3"/>
  <c r="D48" i="3"/>
  <c r="E38" i="3"/>
  <c r="E36" i="3"/>
  <c r="F43" i="3"/>
  <c r="F57" i="3"/>
  <c r="F48" i="3"/>
  <c r="I11" i="3"/>
  <c r="R34" i="3"/>
  <c r="R44" i="3"/>
  <c r="R80" i="3"/>
  <c r="R32" i="3"/>
  <c r="R9" i="3"/>
  <c r="R84" i="3"/>
  <c r="R53" i="3"/>
  <c r="S104" i="3"/>
  <c r="S101" i="3"/>
  <c r="S71" i="3"/>
  <c r="S56" i="3"/>
  <c r="S22" i="3"/>
  <c r="S112" i="3"/>
  <c r="S55" i="3"/>
  <c r="S3" i="3"/>
  <c r="T116" i="3"/>
  <c r="T115" i="3"/>
  <c r="T2" i="3"/>
  <c r="T83" i="3"/>
  <c r="T64" i="3"/>
  <c r="T77" i="3"/>
  <c r="J99" i="3"/>
  <c r="J31" i="3"/>
  <c r="J90" i="3"/>
  <c r="J50" i="3"/>
  <c r="J88" i="3"/>
  <c r="J91" i="3"/>
  <c r="K72" i="3"/>
  <c r="K51" i="3"/>
  <c r="K13" i="3"/>
  <c r="K111" i="3"/>
  <c r="K33" i="3"/>
  <c r="K86" i="3"/>
  <c r="L6" i="3"/>
  <c r="L89" i="3"/>
  <c r="L93" i="3"/>
  <c r="L57" i="3"/>
  <c r="L11" i="3"/>
  <c r="L95" i="3"/>
  <c r="M41" i="3"/>
  <c r="M113" i="3"/>
  <c r="M28" i="3"/>
  <c r="M49" i="3"/>
  <c r="M23" i="3"/>
  <c r="M43" i="3"/>
  <c r="M117" i="3"/>
  <c r="M21" i="3"/>
  <c r="N102" i="3"/>
  <c r="N82" i="3"/>
  <c r="N98" i="3"/>
  <c r="N48" i="3"/>
  <c r="N39" i="3"/>
  <c r="N76" i="3"/>
  <c r="N79" i="3"/>
  <c r="N38" i="3"/>
  <c r="N36" i="3"/>
  <c r="N40" i="3"/>
  <c r="N68" i="3"/>
  <c r="C94" i="3"/>
  <c r="AR301" i="2"/>
  <c r="C20" i="3"/>
  <c r="Q119" i="3"/>
  <c r="P119" i="3"/>
  <c r="V119" i="3"/>
  <c r="U119" i="3"/>
  <c r="I119" i="3"/>
  <c r="H119" i="3"/>
  <c r="G119" i="3"/>
  <c r="U35" i="3"/>
  <c r="V35" i="3"/>
  <c r="Q35" i="3"/>
  <c r="P35" i="3"/>
  <c r="I35" i="3"/>
  <c r="H35" i="3"/>
  <c r="G35" i="3"/>
  <c r="U42" i="3"/>
  <c r="V42" i="3"/>
  <c r="Q42" i="3"/>
  <c r="P42" i="3"/>
  <c r="I42" i="3"/>
  <c r="H42" i="3"/>
  <c r="G42" i="3"/>
  <c r="V54" i="3"/>
  <c r="Q54" i="3"/>
  <c r="P54" i="3"/>
  <c r="I54" i="3"/>
  <c r="H54" i="3"/>
  <c r="U54" i="3"/>
  <c r="V24" i="3"/>
  <c r="Q24" i="3"/>
  <c r="P24" i="3"/>
  <c r="U24" i="3"/>
  <c r="I24" i="3"/>
  <c r="H24" i="3"/>
  <c r="G24" i="3"/>
  <c r="U76" i="3"/>
  <c r="Q76" i="3"/>
  <c r="P76" i="3"/>
  <c r="V76" i="3"/>
  <c r="I76" i="3"/>
  <c r="H76" i="3"/>
  <c r="G76" i="3"/>
  <c r="U69" i="3"/>
  <c r="Q69" i="3"/>
  <c r="P69" i="3"/>
  <c r="V69" i="3"/>
  <c r="I69" i="3"/>
  <c r="H69" i="3"/>
  <c r="U21" i="3"/>
  <c r="V21" i="3"/>
  <c r="Q21" i="3"/>
  <c r="P21" i="3"/>
  <c r="I21" i="3"/>
  <c r="H21" i="3"/>
  <c r="G21" i="3"/>
  <c r="V15" i="3"/>
  <c r="U15" i="3"/>
  <c r="Q15" i="3"/>
  <c r="P15" i="3"/>
  <c r="I15" i="3"/>
  <c r="H15" i="3"/>
  <c r="G15" i="3"/>
  <c r="V5" i="3"/>
  <c r="Q5" i="3"/>
  <c r="P5" i="3"/>
  <c r="U5" i="3"/>
  <c r="I5" i="3"/>
  <c r="H5" i="3"/>
  <c r="G5" i="3"/>
  <c r="C54" i="3"/>
  <c r="D35" i="3"/>
  <c r="D76" i="3"/>
  <c r="D5" i="3"/>
  <c r="E54" i="3"/>
  <c r="E21" i="3"/>
  <c r="F35" i="3"/>
  <c r="F76" i="3"/>
  <c r="F5" i="3"/>
  <c r="R104" i="3"/>
  <c r="R96" i="3"/>
  <c r="R101" i="3"/>
  <c r="R71" i="3"/>
  <c r="R56" i="3"/>
  <c r="R22" i="3"/>
  <c r="R112" i="3"/>
  <c r="R55" i="3"/>
  <c r="R5" i="3"/>
  <c r="S116" i="3"/>
  <c r="S115" i="3"/>
  <c r="S83" i="3"/>
  <c r="S77" i="3"/>
  <c r="T99" i="3"/>
  <c r="T90" i="3"/>
  <c r="T50" i="3"/>
  <c r="T26" i="3"/>
  <c r="T88" i="3"/>
  <c r="T91" i="3"/>
  <c r="J51" i="3"/>
  <c r="J13" i="3"/>
  <c r="J111" i="3"/>
  <c r="J33" i="3"/>
  <c r="J7" i="3"/>
  <c r="K93" i="3"/>
  <c r="K57" i="3"/>
  <c r="K11" i="3"/>
  <c r="K95" i="3"/>
  <c r="L41" i="3"/>
  <c r="L113" i="3"/>
  <c r="L28" i="3"/>
  <c r="L49" i="3"/>
  <c r="L23" i="3"/>
  <c r="L43" i="3"/>
  <c r="L117" i="3"/>
  <c r="M82" i="3"/>
  <c r="M98" i="3"/>
  <c r="M48" i="3"/>
  <c r="M39" i="3"/>
  <c r="M79" i="3"/>
  <c r="M38" i="3"/>
  <c r="M36" i="3"/>
  <c r="M40" i="3"/>
  <c r="N58" i="3"/>
  <c r="N87" i="3"/>
  <c r="N81" i="3"/>
  <c r="N37" i="3"/>
  <c r="N85" i="3"/>
  <c r="N75" i="3"/>
  <c r="N19" i="3"/>
  <c r="N61" i="3"/>
  <c r="N25" i="3"/>
  <c r="N78" i="3"/>
  <c r="AR694" i="2"/>
  <c r="C110" i="3"/>
  <c r="C73" i="3"/>
  <c r="C74" i="3"/>
  <c r="C114" i="3"/>
  <c r="V108" i="3"/>
  <c r="U108" i="3"/>
  <c r="Q108" i="3"/>
  <c r="P108" i="3"/>
  <c r="I108" i="3"/>
  <c r="H108" i="3"/>
  <c r="G108" i="3"/>
  <c r="V93" i="3"/>
  <c r="U93" i="3"/>
  <c r="Q93" i="3"/>
  <c r="P93" i="3"/>
  <c r="I93" i="3"/>
  <c r="H93" i="3"/>
  <c r="G93" i="3"/>
  <c r="V97" i="3"/>
  <c r="U97" i="3"/>
  <c r="Q97" i="3"/>
  <c r="P97" i="3"/>
  <c r="I97" i="3"/>
  <c r="H97" i="3"/>
  <c r="G97" i="3"/>
  <c r="V113" i="3"/>
  <c r="U113" i="3"/>
  <c r="Q113" i="3"/>
  <c r="P113" i="3"/>
  <c r="I113" i="3"/>
  <c r="H113" i="3"/>
  <c r="G113" i="3"/>
  <c r="V8" i="3"/>
  <c r="U8" i="3"/>
  <c r="Q8" i="3"/>
  <c r="P8" i="3"/>
  <c r="I8" i="3"/>
  <c r="H8" i="3"/>
  <c r="G8" i="3"/>
  <c r="V40" i="3"/>
  <c r="U40" i="3"/>
  <c r="Q40" i="3"/>
  <c r="P40" i="3"/>
  <c r="I40" i="3"/>
  <c r="H40" i="3"/>
  <c r="G40" i="3"/>
  <c r="V31" i="3"/>
  <c r="U31" i="3"/>
  <c r="Q31" i="3"/>
  <c r="P31" i="3"/>
  <c r="I31" i="3"/>
  <c r="H31" i="3"/>
  <c r="G31" i="3"/>
  <c r="V41" i="3"/>
  <c r="U41" i="3"/>
  <c r="Q41" i="3"/>
  <c r="P41" i="3"/>
  <c r="I41" i="3"/>
  <c r="H41" i="3"/>
  <c r="G41" i="3"/>
  <c r="V79" i="3"/>
  <c r="U79" i="3"/>
  <c r="Q79" i="3"/>
  <c r="P79" i="3"/>
  <c r="I79" i="3"/>
  <c r="H79" i="3"/>
  <c r="G79" i="3"/>
  <c r="V10" i="3"/>
  <c r="U10" i="3"/>
  <c r="Q10" i="3"/>
  <c r="P10" i="3"/>
  <c r="I10" i="3"/>
  <c r="H10" i="3"/>
  <c r="G10" i="3"/>
  <c r="D93" i="3"/>
  <c r="D40" i="3"/>
  <c r="D10" i="3"/>
  <c r="E113" i="3"/>
  <c r="E41" i="3"/>
  <c r="F93" i="3"/>
  <c r="F40" i="3"/>
  <c r="F10" i="3"/>
  <c r="K36" i="3"/>
  <c r="K40" i="3"/>
  <c r="L87" i="3"/>
  <c r="L81" i="3"/>
  <c r="L37" i="3"/>
  <c r="L85" i="3"/>
  <c r="L75" i="3"/>
  <c r="L61" i="3"/>
  <c r="L25" i="3"/>
  <c r="M35" i="3"/>
  <c r="M94" i="3"/>
  <c r="N110" i="3"/>
  <c r="N73" i="3"/>
  <c r="N27" i="3"/>
  <c r="N74" i="3"/>
  <c r="N114" i="3"/>
  <c r="N42" i="3"/>
  <c r="N54" i="3"/>
  <c r="V110" i="3"/>
  <c r="Q110" i="3"/>
  <c r="P110" i="3"/>
  <c r="I110" i="3"/>
  <c r="H110" i="3"/>
  <c r="U110" i="3"/>
  <c r="V107" i="3"/>
  <c r="Q107" i="3"/>
  <c r="P107" i="3"/>
  <c r="U107" i="3"/>
  <c r="I107" i="3"/>
  <c r="H107" i="3"/>
  <c r="V30" i="3"/>
  <c r="U30" i="3"/>
  <c r="Q30" i="3"/>
  <c r="P30" i="3"/>
  <c r="I30" i="3"/>
  <c r="H30" i="3"/>
  <c r="V68" i="3"/>
  <c r="U68" i="3"/>
  <c r="Q68" i="3"/>
  <c r="P68" i="3"/>
  <c r="I68" i="3"/>
  <c r="H68" i="3"/>
  <c r="V62" i="3"/>
  <c r="Q62" i="3"/>
  <c r="P62" i="3"/>
  <c r="U62" i="3"/>
  <c r="I62" i="3"/>
  <c r="H62" i="3"/>
  <c r="V2" i="3"/>
  <c r="U2" i="3"/>
  <c r="Q2" i="3"/>
  <c r="P2" i="3"/>
  <c r="I2" i="3"/>
  <c r="H2" i="3"/>
  <c r="V72" i="3"/>
  <c r="U72" i="3"/>
  <c r="Q72" i="3"/>
  <c r="P72" i="3"/>
  <c r="I72" i="3"/>
  <c r="H72" i="3"/>
  <c r="V94" i="3"/>
  <c r="U94" i="3"/>
  <c r="Q94" i="3"/>
  <c r="P94" i="3"/>
  <c r="I94" i="3"/>
  <c r="H94" i="3"/>
  <c r="V100" i="3"/>
  <c r="U100" i="3"/>
  <c r="Q100" i="3"/>
  <c r="P100" i="3"/>
  <c r="I100" i="3"/>
  <c r="H100" i="3"/>
  <c r="V28" i="3"/>
  <c r="U28" i="3"/>
  <c r="Q28" i="3"/>
  <c r="P28" i="3"/>
  <c r="I28" i="3"/>
  <c r="H28" i="3"/>
  <c r="G28" i="3"/>
  <c r="C107" i="3"/>
  <c r="C68" i="3"/>
  <c r="D110" i="3"/>
  <c r="D107" i="3"/>
  <c r="D30" i="3"/>
  <c r="D68" i="3"/>
  <c r="D62" i="3"/>
  <c r="D2" i="3"/>
  <c r="D72" i="3"/>
  <c r="D94" i="3"/>
  <c r="D100" i="3"/>
  <c r="D28" i="3"/>
  <c r="E110" i="3"/>
  <c r="E107" i="3"/>
  <c r="E30" i="3"/>
  <c r="E68" i="3"/>
  <c r="E62" i="3"/>
  <c r="E2" i="3"/>
  <c r="E72" i="3"/>
  <c r="E94" i="3"/>
  <c r="E100" i="3"/>
  <c r="E28" i="3"/>
  <c r="F110" i="3"/>
  <c r="F107" i="3"/>
  <c r="F30" i="3"/>
  <c r="F68" i="3"/>
  <c r="F62" i="3"/>
  <c r="F2" i="3"/>
  <c r="F72" i="3"/>
  <c r="F94" i="3"/>
  <c r="F100" i="3"/>
  <c r="F28" i="3"/>
  <c r="G110" i="3"/>
  <c r="G105" i="3"/>
  <c r="G44" i="3"/>
  <c r="H44" i="3"/>
  <c r="I86" i="3"/>
  <c r="I37" i="3"/>
  <c r="Q25" i="3"/>
  <c r="V106" i="3"/>
  <c r="U106" i="3"/>
  <c r="Q106" i="3"/>
  <c r="P106" i="3"/>
  <c r="V118" i="3"/>
  <c r="U118" i="3"/>
  <c r="Q118" i="3"/>
  <c r="P118" i="3"/>
  <c r="V20" i="3"/>
  <c r="U20" i="3"/>
  <c r="Q20" i="3"/>
  <c r="P20" i="3"/>
  <c r="V84" i="3"/>
  <c r="U84" i="3"/>
  <c r="Q84" i="3"/>
  <c r="P84" i="3"/>
  <c r="V6" i="3"/>
  <c r="U6" i="3"/>
  <c r="Q6" i="3"/>
  <c r="P6" i="3"/>
  <c r="V88" i="3"/>
  <c r="U88" i="3"/>
  <c r="Q88" i="3"/>
  <c r="P88" i="3"/>
  <c r="V53" i="3"/>
  <c r="U53" i="3"/>
  <c r="Q53" i="3"/>
  <c r="P53" i="3"/>
  <c r="V75" i="3"/>
  <c r="U75" i="3"/>
  <c r="Q75" i="3"/>
  <c r="P75" i="3"/>
  <c r="V82" i="3"/>
  <c r="U82" i="3"/>
  <c r="Q82" i="3"/>
  <c r="P82" i="3"/>
  <c r="V61" i="3"/>
  <c r="U61" i="3"/>
  <c r="Q61" i="3"/>
  <c r="P61" i="3"/>
  <c r="C61" i="3"/>
  <c r="D106" i="3"/>
  <c r="D118" i="3"/>
  <c r="D20" i="3"/>
  <c r="D84" i="3"/>
  <c r="D6" i="3"/>
  <c r="D88" i="3"/>
  <c r="D53" i="3"/>
  <c r="D75" i="3"/>
  <c r="D82" i="3"/>
  <c r="D61" i="3"/>
  <c r="E106" i="3"/>
  <c r="E118" i="3"/>
  <c r="E20" i="3"/>
  <c r="E84" i="3"/>
  <c r="E6" i="3"/>
  <c r="E88" i="3"/>
  <c r="E53" i="3"/>
  <c r="E75" i="3"/>
  <c r="E82" i="3"/>
  <c r="E61" i="3"/>
  <c r="F106" i="3"/>
  <c r="F118" i="3"/>
  <c r="F20" i="3"/>
  <c r="F84" i="3"/>
  <c r="F6" i="3"/>
  <c r="F88" i="3"/>
  <c r="F53" i="3"/>
  <c r="F75" i="3"/>
  <c r="F82" i="3"/>
  <c r="F61" i="3"/>
  <c r="G106" i="3"/>
  <c r="H53" i="3"/>
  <c r="I88" i="3"/>
  <c r="I61" i="3"/>
  <c r="V117" i="3"/>
  <c r="U117" i="3"/>
  <c r="Q117" i="3"/>
  <c r="P117" i="3"/>
  <c r="V105" i="3"/>
  <c r="U105" i="3"/>
  <c r="P105" i="3"/>
  <c r="Q105" i="3"/>
  <c r="V18" i="3"/>
  <c r="U18" i="3"/>
  <c r="Q18" i="3"/>
  <c r="P18" i="3"/>
  <c r="V52" i="3"/>
  <c r="U52" i="3"/>
  <c r="P52" i="3"/>
  <c r="V89" i="3"/>
  <c r="U89" i="3"/>
  <c r="Q89" i="3"/>
  <c r="P89" i="3"/>
  <c r="V64" i="3"/>
  <c r="U64" i="3"/>
  <c r="Q64" i="3"/>
  <c r="V70" i="3"/>
  <c r="U70" i="3"/>
  <c r="Q70" i="3"/>
  <c r="P70" i="3"/>
  <c r="V3" i="3"/>
  <c r="U3" i="3"/>
  <c r="Q3" i="3"/>
  <c r="P3" i="3"/>
  <c r="V32" i="3"/>
  <c r="U32" i="3"/>
  <c r="Q32" i="3"/>
  <c r="P32" i="3"/>
  <c r="V56" i="3"/>
  <c r="U56" i="3"/>
  <c r="Q56" i="3"/>
  <c r="D117" i="3"/>
  <c r="D105" i="3"/>
  <c r="D18" i="3"/>
  <c r="D52" i="3"/>
  <c r="D89" i="3"/>
  <c r="D64" i="3"/>
  <c r="D70" i="3"/>
  <c r="D3" i="3"/>
  <c r="D32" i="3"/>
  <c r="D56" i="3"/>
  <c r="E117" i="3"/>
  <c r="E105" i="3"/>
  <c r="E18" i="3"/>
  <c r="E52" i="3"/>
  <c r="E89" i="3"/>
  <c r="E64" i="3"/>
  <c r="E70" i="3"/>
  <c r="E3" i="3"/>
  <c r="E32" i="3"/>
  <c r="E56" i="3"/>
  <c r="F117" i="3"/>
  <c r="F105" i="3"/>
  <c r="F18" i="3"/>
  <c r="F52" i="3"/>
  <c r="F89" i="3"/>
  <c r="F64" i="3"/>
  <c r="F70" i="3"/>
  <c r="F3" i="3"/>
  <c r="F32" i="3"/>
  <c r="F56" i="3"/>
  <c r="G117" i="3"/>
  <c r="G12" i="3"/>
  <c r="G6" i="3"/>
  <c r="G26" i="3"/>
  <c r="G75" i="3"/>
  <c r="G61" i="3"/>
  <c r="H95" i="3"/>
  <c r="H70" i="3"/>
  <c r="H61" i="3"/>
  <c r="I20" i="3"/>
  <c r="I64" i="3"/>
  <c r="I56" i="3"/>
  <c r="V102" i="3"/>
  <c r="U102" i="3"/>
  <c r="Q102" i="3"/>
  <c r="P102" i="3"/>
  <c r="I102" i="3"/>
  <c r="H102" i="3"/>
  <c r="V59" i="3"/>
  <c r="U59" i="3"/>
  <c r="Q59" i="3"/>
  <c r="P59" i="3"/>
  <c r="I59" i="3"/>
  <c r="H59" i="3"/>
  <c r="V96" i="3"/>
  <c r="U96" i="3"/>
  <c r="Q96" i="3"/>
  <c r="P96" i="3"/>
  <c r="I96" i="3"/>
  <c r="H96" i="3"/>
  <c r="V101" i="3"/>
  <c r="U101" i="3"/>
  <c r="Q101" i="3"/>
  <c r="P101" i="3"/>
  <c r="I101" i="3"/>
  <c r="H101" i="3"/>
  <c r="G101" i="3"/>
  <c r="V19" i="3"/>
  <c r="U19" i="3"/>
  <c r="Q19" i="3"/>
  <c r="P19" i="3"/>
  <c r="I19" i="3"/>
  <c r="H19" i="3"/>
  <c r="G19" i="3"/>
  <c r="V29" i="3"/>
  <c r="U29" i="3"/>
  <c r="Q29" i="3"/>
  <c r="P29" i="3"/>
  <c r="I29" i="3"/>
  <c r="H29" i="3"/>
  <c r="G29" i="3"/>
  <c r="V83" i="3"/>
  <c r="U83" i="3"/>
  <c r="Q83" i="3"/>
  <c r="P83" i="3"/>
  <c r="I83" i="3"/>
  <c r="H83" i="3"/>
  <c r="G83" i="3"/>
  <c r="V91" i="3"/>
  <c r="U91" i="3"/>
  <c r="Q91" i="3"/>
  <c r="P91" i="3"/>
  <c r="I91" i="3"/>
  <c r="H91" i="3"/>
  <c r="G91" i="3"/>
  <c r="V13" i="3"/>
  <c r="U13" i="3"/>
  <c r="Q13" i="3"/>
  <c r="P13" i="3"/>
  <c r="I13" i="3"/>
  <c r="H13" i="3"/>
  <c r="G13" i="3"/>
  <c r="V49" i="3"/>
  <c r="U49" i="3"/>
  <c r="Q49" i="3"/>
  <c r="P49" i="3"/>
  <c r="I49" i="3"/>
  <c r="H49" i="3"/>
  <c r="G49" i="3"/>
  <c r="C91" i="3"/>
  <c r="D102" i="3"/>
  <c r="D59" i="3"/>
  <c r="D96" i="3"/>
  <c r="D101" i="3"/>
  <c r="D19" i="3"/>
  <c r="D29" i="3"/>
  <c r="D83" i="3"/>
  <c r="D91" i="3"/>
  <c r="D13" i="3"/>
  <c r="D49" i="3"/>
  <c r="E102" i="3"/>
  <c r="E59" i="3"/>
  <c r="E96" i="3"/>
  <c r="E101" i="3"/>
  <c r="E19" i="3"/>
  <c r="E29" i="3"/>
  <c r="E83" i="3"/>
  <c r="E91" i="3"/>
  <c r="E13" i="3"/>
  <c r="E49" i="3"/>
  <c r="F102" i="3"/>
  <c r="F59" i="3"/>
  <c r="F96" i="3"/>
  <c r="F101" i="3"/>
  <c r="F19" i="3"/>
  <c r="F29" i="3"/>
  <c r="F83" i="3"/>
  <c r="F91" i="3"/>
  <c r="F13" i="3"/>
  <c r="F49" i="3"/>
  <c r="G102" i="3"/>
  <c r="G89" i="3"/>
  <c r="G3" i="3"/>
  <c r="G56" i="3"/>
  <c r="H86" i="3"/>
  <c r="H6" i="3"/>
  <c r="H56" i="3"/>
  <c r="I18" i="3"/>
  <c r="I22" i="3"/>
  <c r="N109" i="3"/>
  <c r="V109" i="3"/>
  <c r="U109" i="3"/>
  <c r="Q109" i="3"/>
  <c r="P109" i="3"/>
  <c r="I109" i="3"/>
  <c r="H109" i="3"/>
  <c r="G109" i="3"/>
  <c r="V65" i="3"/>
  <c r="U65" i="3"/>
  <c r="P65" i="3"/>
  <c r="Q65" i="3"/>
  <c r="I65" i="3"/>
  <c r="H65" i="3"/>
  <c r="G65" i="3"/>
  <c r="V58" i="3"/>
  <c r="U58" i="3"/>
  <c r="Q58" i="3"/>
  <c r="P58" i="3"/>
  <c r="I58" i="3"/>
  <c r="H58" i="3"/>
  <c r="G58" i="3"/>
  <c r="V51" i="3"/>
  <c r="U51" i="3"/>
  <c r="P51" i="3"/>
  <c r="I51" i="3"/>
  <c r="H51" i="3"/>
  <c r="G51" i="3"/>
  <c r="Q51" i="3"/>
  <c r="V39" i="3"/>
  <c r="U39" i="3"/>
  <c r="P39" i="3"/>
  <c r="Q39" i="3"/>
  <c r="I39" i="3"/>
  <c r="H39" i="3"/>
  <c r="G39" i="3"/>
  <c r="V87" i="3"/>
  <c r="U87" i="3"/>
  <c r="Q87" i="3"/>
  <c r="I87" i="3"/>
  <c r="H87" i="3"/>
  <c r="G87" i="3"/>
  <c r="P87" i="3"/>
  <c r="V78" i="3"/>
  <c r="U78" i="3"/>
  <c r="Q78" i="3"/>
  <c r="P78" i="3"/>
  <c r="I78" i="3"/>
  <c r="H78" i="3"/>
  <c r="G78" i="3"/>
  <c r="V90" i="3"/>
  <c r="U90" i="3"/>
  <c r="Q90" i="3"/>
  <c r="P90" i="3"/>
  <c r="I90" i="3"/>
  <c r="H90" i="3"/>
  <c r="G90" i="3"/>
  <c r="V81" i="3"/>
  <c r="U81" i="3"/>
  <c r="P81" i="3"/>
  <c r="I81" i="3"/>
  <c r="H81" i="3"/>
  <c r="G81" i="3"/>
  <c r="V77" i="3"/>
  <c r="U77" i="3"/>
  <c r="I77" i="3"/>
  <c r="H77" i="3"/>
  <c r="G77" i="3"/>
  <c r="Q77" i="3"/>
  <c r="P77" i="3"/>
  <c r="C90" i="3"/>
  <c r="D109" i="3"/>
  <c r="D65" i="3"/>
  <c r="D58" i="3"/>
  <c r="D51" i="3"/>
  <c r="D39" i="3"/>
  <c r="D87" i="3"/>
  <c r="D78" i="3"/>
  <c r="D90" i="3"/>
  <c r="D81" i="3"/>
  <c r="D77" i="3"/>
  <c r="E109" i="3"/>
  <c r="E65" i="3"/>
  <c r="E58" i="3"/>
  <c r="E51" i="3"/>
  <c r="E39" i="3"/>
  <c r="E87" i="3"/>
  <c r="E78" i="3"/>
  <c r="E90" i="3"/>
  <c r="E81" i="3"/>
  <c r="E77" i="3"/>
  <c r="F109" i="3"/>
  <c r="F65" i="3"/>
  <c r="F58" i="3"/>
  <c r="F51" i="3"/>
  <c r="F39" i="3"/>
  <c r="F87" i="3"/>
  <c r="F78" i="3"/>
  <c r="F90" i="3"/>
  <c r="F81" i="3"/>
  <c r="F77" i="3"/>
  <c r="H89" i="3"/>
  <c r="I53" i="3"/>
  <c r="N121" i="3"/>
  <c r="P71" i="3"/>
  <c r="L101" i="3"/>
  <c r="L71" i="3"/>
  <c r="L56" i="3"/>
  <c r="L22" i="3"/>
  <c r="L4" i="3"/>
  <c r="L112" i="3"/>
  <c r="L55" i="3"/>
  <c r="L5" i="3"/>
  <c r="M116" i="3"/>
  <c r="M115" i="3"/>
  <c r="M83" i="3"/>
  <c r="M77" i="3"/>
  <c r="N92" i="3"/>
  <c r="N97" i="3"/>
  <c r="N99" i="3"/>
  <c r="N31" i="3"/>
  <c r="N50" i="3"/>
  <c r="N26" i="3"/>
  <c r="N65" i="3"/>
  <c r="N88" i="3"/>
  <c r="N91" i="3"/>
  <c r="V121" i="3"/>
  <c r="U121" i="3"/>
  <c r="Q121" i="3"/>
  <c r="P121" i="3"/>
  <c r="I121" i="3"/>
  <c r="H121" i="3"/>
  <c r="V60" i="3"/>
  <c r="U60" i="3"/>
  <c r="Q60" i="3"/>
  <c r="P60" i="3"/>
  <c r="I60" i="3"/>
  <c r="H60" i="3"/>
  <c r="V67" i="3"/>
  <c r="U67" i="3"/>
  <c r="Q67" i="3"/>
  <c r="P67" i="3"/>
  <c r="I67" i="3"/>
  <c r="H67" i="3"/>
  <c r="V45" i="3"/>
  <c r="U45" i="3"/>
  <c r="Q45" i="3"/>
  <c r="P45" i="3"/>
  <c r="I45" i="3"/>
  <c r="H45" i="3"/>
  <c r="V112" i="3"/>
  <c r="U112" i="3"/>
  <c r="Q112" i="3"/>
  <c r="P112" i="3"/>
  <c r="I112" i="3"/>
  <c r="H112" i="3"/>
  <c r="V111" i="3"/>
  <c r="U111" i="3"/>
  <c r="Q111" i="3"/>
  <c r="P111" i="3"/>
  <c r="I111" i="3"/>
  <c r="H111" i="3"/>
  <c r="V7" i="3"/>
  <c r="U7" i="3"/>
  <c r="Q7" i="3"/>
  <c r="P7" i="3"/>
  <c r="I7" i="3"/>
  <c r="H7" i="3"/>
  <c r="V92" i="3"/>
  <c r="U92" i="3"/>
  <c r="Q92" i="3"/>
  <c r="P92" i="3"/>
  <c r="I92" i="3"/>
  <c r="H92" i="3"/>
  <c r="V34" i="3"/>
  <c r="U34" i="3"/>
  <c r="Q34" i="3"/>
  <c r="P34" i="3"/>
  <c r="I34" i="3"/>
  <c r="H34" i="3"/>
  <c r="G34" i="3"/>
  <c r="V46" i="3"/>
  <c r="U46" i="3"/>
  <c r="Q46" i="3"/>
  <c r="P46" i="3"/>
  <c r="I46" i="3"/>
  <c r="H46" i="3"/>
  <c r="G46" i="3"/>
  <c r="D121" i="3"/>
  <c r="D60" i="3"/>
  <c r="D67" i="3"/>
  <c r="D45" i="3"/>
  <c r="D112" i="3"/>
  <c r="D111" i="3"/>
  <c r="D7" i="3"/>
  <c r="D92" i="3"/>
  <c r="D34" i="3"/>
  <c r="D46" i="3"/>
  <c r="E121" i="3"/>
  <c r="E60" i="3"/>
  <c r="E67" i="3"/>
  <c r="E45" i="3"/>
  <c r="E112" i="3"/>
  <c r="E111" i="3"/>
  <c r="E7" i="3"/>
  <c r="E92" i="3"/>
  <c r="E34" i="3"/>
  <c r="E46" i="3"/>
  <c r="F121" i="3"/>
  <c r="F60" i="3"/>
  <c r="F67" i="3"/>
  <c r="F45" i="3"/>
  <c r="F112" i="3"/>
  <c r="F111" i="3"/>
  <c r="F7" i="3"/>
  <c r="F92" i="3"/>
  <c r="F34" i="3"/>
  <c r="F46" i="3"/>
  <c r="G68" i="3"/>
  <c r="G115" i="3"/>
  <c r="G72" i="3"/>
  <c r="H20" i="3"/>
  <c r="I70" i="3"/>
  <c r="K112" i="3"/>
  <c r="K55" i="3"/>
  <c r="K5" i="3"/>
  <c r="L116" i="3"/>
  <c r="L115" i="3"/>
  <c r="L2" i="3"/>
  <c r="L83" i="3"/>
  <c r="L64" i="3"/>
  <c r="L77" i="3"/>
  <c r="M47" i="3"/>
  <c r="M92" i="3"/>
  <c r="M97" i="3"/>
  <c r="M31" i="3"/>
  <c r="M90" i="3"/>
  <c r="M50" i="3"/>
  <c r="M26" i="3"/>
  <c r="M88" i="3"/>
  <c r="M91" i="3"/>
  <c r="N60" i="3"/>
  <c r="N72" i="3"/>
  <c r="N51" i="3"/>
  <c r="N17" i="3"/>
  <c r="N15" i="3"/>
  <c r="N13" i="3"/>
  <c r="N33" i="3"/>
  <c r="N7" i="3"/>
  <c r="N45" i="3"/>
  <c r="N86" i="3"/>
  <c r="N46" i="3"/>
  <c r="V66" i="3"/>
  <c r="U66" i="3"/>
  <c r="Q66" i="3"/>
  <c r="P66" i="3"/>
  <c r="I66" i="3"/>
  <c r="V95" i="3"/>
  <c r="U95" i="3"/>
  <c r="Q95" i="3"/>
  <c r="P95" i="3"/>
  <c r="I95" i="3"/>
  <c r="V114" i="3"/>
  <c r="U114" i="3"/>
  <c r="Q114" i="3"/>
  <c r="I114" i="3"/>
  <c r="P114" i="3"/>
  <c r="V99" i="3"/>
  <c r="U99" i="3"/>
  <c r="Q99" i="3"/>
  <c r="P99" i="3"/>
  <c r="I99" i="3"/>
  <c r="V115" i="3"/>
  <c r="U115" i="3"/>
  <c r="Q115" i="3"/>
  <c r="P115" i="3"/>
  <c r="I115" i="3"/>
  <c r="V16" i="3"/>
  <c r="U16" i="3"/>
  <c r="Q16" i="3"/>
  <c r="P16" i="3"/>
  <c r="I16" i="3"/>
  <c r="V55" i="3"/>
  <c r="U55" i="3"/>
  <c r="Q55" i="3"/>
  <c r="P55" i="3"/>
  <c r="I55" i="3"/>
  <c r="V27" i="3"/>
  <c r="U27" i="3"/>
  <c r="Q27" i="3"/>
  <c r="P27" i="3"/>
  <c r="I27" i="3"/>
  <c r="H27" i="3"/>
  <c r="V98" i="3"/>
  <c r="U98" i="3"/>
  <c r="Q98" i="3"/>
  <c r="P98" i="3"/>
  <c r="I98" i="3"/>
  <c r="H98" i="3"/>
  <c r="V14" i="3"/>
  <c r="U14" i="3"/>
  <c r="Q14" i="3"/>
  <c r="P14" i="3"/>
  <c r="I14" i="3"/>
  <c r="H14" i="3"/>
  <c r="D66" i="3"/>
  <c r="D95" i="3"/>
  <c r="D114" i="3"/>
  <c r="D99" i="3"/>
  <c r="D115" i="3"/>
  <c r="D16" i="3"/>
  <c r="D55" i="3"/>
  <c r="D27" i="3"/>
  <c r="D98" i="3"/>
  <c r="D14" i="3"/>
  <c r="E66" i="3"/>
  <c r="E95" i="3"/>
  <c r="E114" i="3"/>
  <c r="E99" i="3"/>
  <c r="E115" i="3"/>
  <c r="E16" i="3"/>
  <c r="E55" i="3"/>
  <c r="E27" i="3"/>
  <c r="E98" i="3"/>
  <c r="E14" i="3"/>
  <c r="F66" i="3"/>
  <c r="F95" i="3"/>
  <c r="F114" i="3"/>
  <c r="F99" i="3"/>
  <c r="F115" i="3"/>
  <c r="F16" i="3"/>
  <c r="F55" i="3"/>
  <c r="F27" i="3"/>
  <c r="F98" i="3"/>
  <c r="F14" i="3"/>
  <c r="G84" i="3"/>
  <c r="G37" i="3"/>
  <c r="G53" i="3"/>
  <c r="H18" i="3"/>
  <c r="H75" i="3"/>
  <c r="I106" i="3"/>
  <c r="I84" i="3"/>
  <c r="P64" i="3"/>
  <c r="L31" i="3"/>
  <c r="L90" i="3"/>
  <c r="L88" i="3"/>
  <c r="L91" i="3"/>
  <c r="M72" i="3"/>
  <c r="M51" i="3"/>
  <c r="M17" i="3"/>
  <c r="M15" i="3"/>
  <c r="M13" i="3"/>
  <c r="M111" i="3"/>
  <c r="M33" i="3"/>
  <c r="M7" i="3"/>
  <c r="M46" i="3"/>
  <c r="N6" i="3"/>
  <c r="N89" i="3"/>
  <c r="N62" i="3"/>
  <c r="N93" i="3"/>
  <c r="N57" i="3"/>
  <c r="N11" i="3"/>
  <c r="N12" i="3"/>
  <c r="N95" i="3"/>
  <c r="V120" i="3"/>
  <c r="U120" i="3"/>
  <c r="Q120" i="3"/>
  <c r="P120" i="3"/>
  <c r="V86" i="3"/>
  <c r="U86" i="3"/>
  <c r="Q86" i="3"/>
  <c r="V12" i="3"/>
  <c r="U12" i="3"/>
  <c r="Q12" i="3"/>
  <c r="P12" i="3"/>
  <c r="V80" i="3"/>
  <c r="U80" i="3"/>
  <c r="Q80" i="3"/>
  <c r="P80" i="3"/>
  <c r="V37" i="3"/>
  <c r="U37" i="3"/>
  <c r="Q37" i="3"/>
  <c r="P37" i="3"/>
  <c r="V26" i="3"/>
  <c r="U26" i="3"/>
  <c r="Q26" i="3"/>
  <c r="P26" i="3"/>
  <c r="V4" i="3"/>
  <c r="U4" i="3"/>
  <c r="Q4" i="3"/>
  <c r="P4" i="3"/>
  <c r="V103" i="3"/>
  <c r="U103" i="3"/>
  <c r="Q103" i="3"/>
  <c r="P103" i="3"/>
  <c r="V44" i="3"/>
  <c r="U44" i="3"/>
  <c r="Q44" i="3"/>
  <c r="P44" i="3"/>
  <c r="V22" i="3"/>
  <c r="U22" i="3"/>
  <c r="Q22" i="3"/>
  <c r="P22" i="3"/>
  <c r="C120" i="3"/>
  <c r="C80" i="3"/>
  <c r="D120" i="3"/>
  <c r="D86" i="3"/>
  <c r="D12" i="3"/>
  <c r="D80" i="3"/>
  <c r="D37" i="3"/>
  <c r="D26" i="3"/>
  <c r="D4" i="3"/>
  <c r="D103" i="3"/>
  <c r="D44" i="3"/>
  <c r="D22" i="3"/>
  <c r="E120" i="3"/>
  <c r="E86" i="3"/>
  <c r="E12" i="3"/>
  <c r="E80" i="3"/>
  <c r="E37" i="3"/>
  <c r="E26" i="3"/>
  <c r="E4" i="3"/>
  <c r="E103" i="3"/>
  <c r="E44" i="3"/>
  <c r="E22" i="3"/>
  <c r="F120" i="3"/>
  <c r="F86" i="3"/>
  <c r="F12" i="3"/>
  <c r="F80" i="3"/>
  <c r="F37" i="3"/>
  <c r="F26" i="3"/>
  <c r="F4" i="3"/>
  <c r="F103" i="3"/>
  <c r="F44" i="3"/>
  <c r="F22" i="3"/>
  <c r="G52" i="3"/>
  <c r="G70" i="3"/>
  <c r="H106" i="3"/>
  <c r="H114" i="3"/>
  <c r="H3" i="3"/>
  <c r="I117" i="3"/>
  <c r="I52" i="3"/>
  <c r="I75" i="3"/>
  <c r="L15" i="3"/>
  <c r="L13" i="3"/>
  <c r="L111" i="3"/>
  <c r="L33" i="3"/>
  <c r="L7" i="3"/>
  <c r="L45" i="3"/>
  <c r="L46" i="3"/>
  <c r="M6" i="3"/>
  <c r="M89" i="3"/>
  <c r="M93" i="3"/>
  <c r="M57" i="3"/>
  <c r="M11" i="3"/>
  <c r="M95" i="3"/>
  <c r="N41" i="3"/>
  <c r="N113" i="3"/>
  <c r="N28" i="3"/>
  <c r="N49" i="3"/>
  <c r="N23" i="3"/>
  <c r="N43" i="3"/>
  <c r="N108" i="3"/>
  <c r="N117" i="3"/>
  <c r="N21" i="3"/>
  <c r="V85" i="3"/>
  <c r="U85" i="3"/>
  <c r="P85" i="3"/>
  <c r="I85" i="3"/>
  <c r="H85" i="3"/>
  <c r="Q85" i="3"/>
  <c r="V71" i="3"/>
  <c r="U71" i="3"/>
  <c r="Q71" i="3"/>
  <c r="I71" i="3"/>
  <c r="H71" i="3"/>
  <c r="V73" i="3"/>
  <c r="U73" i="3"/>
  <c r="I73" i="3"/>
  <c r="H73" i="3"/>
  <c r="G73" i="3"/>
  <c r="P73" i="3"/>
  <c r="V63" i="3"/>
  <c r="U63" i="3"/>
  <c r="P63" i="3"/>
  <c r="I63" i="3"/>
  <c r="H63" i="3"/>
  <c r="G63" i="3"/>
  <c r="Q63" i="3"/>
  <c r="V17" i="3"/>
  <c r="U17" i="3"/>
  <c r="I17" i="3"/>
  <c r="H17" i="3"/>
  <c r="G17" i="3"/>
  <c r="Q17" i="3"/>
  <c r="V47" i="3"/>
  <c r="U47" i="3"/>
  <c r="Q47" i="3"/>
  <c r="I47" i="3"/>
  <c r="H47" i="3"/>
  <c r="G47" i="3"/>
  <c r="P47" i="3"/>
  <c r="V74" i="3"/>
  <c r="U74" i="3"/>
  <c r="Q74" i="3"/>
  <c r="I74" i="3"/>
  <c r="H74" i="3"/>
  <c r="G74" i="3"/>
  <c r="P74" i="3"/>
  <c r="V50" i="3"/>
  <c r="U50" i="3"/>
  <c r="Q50" i="3"/>
  <c r="P50" i="3"/>
  <c r="I50" i="3"/>
  <c r="H50" i="3"/>
  <c r="G50" i="3"/>
  <c r="V25" i="3"/>
  <c r="U25" i="3"/>
  <c r="I25" i="3"/>
  <c r="H25" i="3"/>
  <c r="G25" i="3"/>
  <c r="V23" i="3"/>
  <c r="U23" i="3"/>
  <c r="I23" i="3"/>
  <c r="H23" i="3"/>
  <c r="G23" i="3"/>
  <c r="Q23" i="3"/>
  <c r="P23" i="3"/>
  <c r="D85" i="3"/>
  <c r="D71" i="3"/>
  <c r="D73" i="3"/>
  <c r="D63" i="3"/>
  <c r="D17" i="3"/>
  <c r="D47" i="3"/>
  <c r="D74" i="3"/>
  <c r="D50" i="3"/>
  <c r="D25" i="3"/>
  <c r="D23" i="3"/>
  <c r="E85" i="3"/>
  <c r="E71" i="3"/>
  <c r="E73" i="3"/>
  <c r="E63" i="3"/>
  <c r="E17" i="3"/>
  <c r="E47" i="3"/>
  <c r="E74" i="3"/>
  <c r="E50" i="3"/>
  <c r="E25" i="3"/>
  <c r="E23" i="3"/>
  <c r="F85" i="3"/>
  <c r="F71" i="3"/>
  <c r="F73" i="3"/>
  <c r="F63" i="3"/>
  <c r="F17" i="3"/>
  <c r="F47" i="3"/>
  <c r="F74" i="3"/>
  <c r="F50" i="3"/>
  <c r="F25" i="3"/>
  <c r="F23" i="3"/>
  <c r="G30" i="3"/>
  <c r="G45" i="3"/>
  <c r="G7" i="3"/>
  <c r="G100" i="3"/>
  <c r="H117" i="3"/>
  <c r="H12" i="3"/>
  <c r="H88" i="3"/>
  <c r="H103" i="3"/>
  <c r="I120" i="3"/>
  <c r="I80" i="3"/>
  <c r="I3" i="3"/>
  <c r="P56" i="3"/>
  <c r="AS694" i="2"/>
  <c r="AS427" i="2"/>
  <c r="AU730" i="2"/>
  <c r="AT514" i="2"/>
  <c r="AS429" i="2"/>
  <c r="AS593" i="2"/>
  <c r="AS194" i="2"/>
  <c r="AS247" i="2"/>
  <c r="AS657" i="2"/>
  <c r="AS202" i="2"/>
  <c r="AT689" i="2"/>
  <c r="AT681" i="2"/>
  <c r="AT332" i="2"/>
  <c r="AT346" i="2"/>
  <c r="AT260" i="2"/>
  <c r="AT321" i="2"/>
  <c r="AT131" i="2"/>
  <c r="AT326" i="2"/>
  <c r="AT697" i="2"/>
  <c r="AT661" i="2"/>
  <c r="AT175" i="2"/>
  <c r="AT386" i="2"/>
  <c r="AT77" i="2"/>
  <c r="AT663" i="2"/>
  <c r="AT72" i="2"/>
  <c r="AT720" i="2"/>
  <c r="AT389" i="2"/>
  <c r="AT23" i="2"/>
  <c r="AT554" i="2"/>
  <c r="AT436" i="2"/>
  <c r="AT20" i="2"/>
  <c r="AT59" i="2"/>
  <c r="AT655" i="2"/>
  <c r="AT669" i="2"/>
  <c r="AT116" i="2"/>
  <c r="AT87" i="2"/>
  <c r="AT67" i="2"/>
  <c r="AT519" i="2"/>
  <c r="AT535" i="2"/>
  <c r="AT531" i="2"/>
  <c r="AT308" i="2"/>
  <c r="AT160" i="2"/>
  <c r="AS536" i="2"/>
  <c r="AS133" i="2"/>
  <c r="AS607" i="2"/>
  <c r="AS713" i="2"/>
  <c r="AS347" i="2"/>
  <c r="AS616" i="2"/>
  <c r="AS260" i="2"/>
  <c r="AS663" i="2"/>
  <c r="AS655" i="2"/>
  <c r="AS514" i="2"/>
  <c r="AS432" i="2"/>
  <c r="AS712" i="2"/>
  <c r="AS611" i="2"/>
  <c r="AT265" i="2"/>
  <c r="AT524" i="2"/>
  <c r="AT570" i="2"/>
  <c r="AT354" i="2"/>
  <c r="AT152" i="2"/>
  <c r="AT132" i="2"/>
  <c r="AT500" i="2"/>
  <c r="AR230" i="2"/>
  <c r="AR318" i="2"/>
  <c r="AR430" i="2"/>
  <c r="AR300" i="2"/>
  <c r="AR574" i="2"/>
  <c r="AR243" i="2"/>
  <c r="AR44" i="2"/>
  <c r="AR517" i="2"/>
  <c r="AR279" i="2"/>
  <c r="AR319" i="2"/>
  <c r="AR236" i="2"/>
  <c r="AR357" i="2"/>
  <c r="AR373" i="2"/>
  <c r="AR227" i="2"/>
  <c r="AR323" i="2"/>
  <c r="AR278" i="2"/>
  <c r="AR189" i="2"/>
  <c r="AR397" i="2"/>
  <c r="AR166" i="2"/>
  <c r="AR320" i="2"/>
  <c r="AR5" i="2"/>
  <c r="AR149" i="2"/>
  <c r="AR428" i="2"/>
  <c r="AR80" i="2"/>
  <c r="AR172" i="2"/>
  <c r="AR297" i="2"/>
  <c r="AR88" i="2"/>
  <c r="AR508" i="2"/>
  <c r="AR3" i="2"/>
  <c r="AR64" i="2"/>
  <c r="AR441" i="2"/>
  <c r="AU665" i="2"/>
  <c r="AU213" i="2"/>
  <c r="AS695" i="2"/>
  <c r="AS123" i="2"/>
  <c r="AS75" i="2"/>
  <c r="AS264" i="2"/>
  <c r="AS560" i="2"/>
  <c r="AS119" i="2"/>
  <c r="AS131" i="2"/>
  <c r="AS389" i="2"/>
  <c r="AS519" i="2"/>
  <c r="AS253" i="2"/>
  <c r="AS407" i="2"/>
  <c r="AS97" i="2"/>
  <c r="AT362" i="2"/>
  <c r="AT504" i="2"/>
  <c r="AT506" i="2"/>
  <c r="AT706" i="2"/>
  <c r="AT110" i="2"/>
  <c r="AT334" i="2"/>
  <c r="AR262" i="2"/>
  <c r="AR204" i="2"/>
  <c r="AR383" i="2"/>
  <c r="AR385" i="2"/>
  <c r="AR482" i="2"/>
  <c r="AR169" i="2"/>
  <c r="AR350" i="2"/>
  <c r="AR294" i="2"/>
  <c r="AR10" i="2"/>
  <c r="AR434" i="2"/>
  <c r="AR18" i="2"/>
  <c r="AR201" i="2"/>
  <c r="AU631" i="2"/>
  <c r="AT99" i="2"/>
  <c r="AS248" i="2"/>
  <c r="AS729" i="2"/>
  <c r="AS443" i="2"/>
  <c r="AS217" i="2"/>
  <c r="AS263" i="2"/>
  <c r="AS460" i="2"/>
  <c r="AS332" i="2"/>
  <c r="AS175" i="2"/>
  <c r="AS436" i="2"/>
  <c r="AS535" i="2"/>
  <c r="AS487" i="2"/>
  <c r="AS38" i="2"/>
  <c r="AS212" i="2"/>
  <c r="AT417" i="2"/>
  <c r="AT313" i="2"/>
  <c r="AT639" i="2"/>
  <c r="AT120" i="2"/>
  <c r="AT270" i="2"/>
  <c r="AT637" i="2"/>
  <c r="AT8" i="2"/>
  <c r="AS730" i="2"/>
  <c r="AS684" i="2"/>
  <c r="AS136" i="2"/>
  <c r="AS641" i="2"/>
  <c r="AS322" i="2"/>
  <c r="AS590" i="2"/>
  <c r="AS152" i="2"/>
  <c r="AS95" i="2"/>
  <c r="AS334" i="2"/>
  <c r="AT474" i="2"/>
  <c r="AS600" i="2"/>
  <c r="AS255" i="2"/>
  <c r="AS285" i="2"/>
  <c r="AS40" i="2"/>
  <c r="AS284" i="2"/>
  <c r="AS520" i="2"/>
  <c r="AS689" i="2"/>
  <c r="AS661" i="2"/>
  <c r="AS554" i="2"/>
  <c r="AS67" i="2"/>
  <c r="AS368" i="2"/>
  <c r="AS34" i="2"/>
  <c r="AS81" i="2"/>
  <c r="AT631" i="2"/>
  <c r="AT221" i="2"/>
  <c r="AT641" i="2"/>
  <c r="AT691" i="2"/>
  <c r="AT502" i="2"/>
  <c r="AT677" i="2"/>
  <c r="AT501" i="2"/>
  <c r="AS665" i="2"/>
  <c r="AS265" i="2"/>
  <c r="AS504" i="2"/>
  <c r="AS639" i="2"/>
  <c r="AS242" i="2"/>
  <c r="AS293" i="2"/>
  <c r="AS110" i="2"/>
  <c r="AS677" i="2"/>
  <c r="AS273" i="2"/>
  <c r="AT682" i="2"/>
  <c r="AT173" i="2"/>
  <c r="AT619" i="2"/>
  <c r="AT177" i="2"/>
  <c r="AS643" i="2"/>
  <c r="AS630" i="2"/>
  <c r="AS344" i="2"/>
  <c r="AS426" i="2"/>
  <c r="AS576" i="2"/>
  <c r="AS302" i="2"/>
  <c r="AS321" i="2"/>
  <c r="AS72" i="2"/>
  <c r="AS669" i="2"/>
  <c r="AS160" i="2"/>
  <c r="AS206" i="2"/>
  <c r="AS476" i="2"/>
  <c r="AS376" i="2"/>
  <c r="AT665" i="2"/>
  <c r="AT571" i="2"/>
  <c r="AT728" i="2"/>
  <c r="AT322" i="2"/>
  <c r="AT590" i="2"/>
  <c r="AT406" i="2"/>
  <c r="AT144" i="2"/>
  <c r="AS417" i="2"/>
  <c r="AS571" i="2"/>
  <c r="AS472" i="2"/>
  <c r="AS506" i="2"/>
  <c r="AS120" i="2"/>
  <c r="AS588" i="2"/>
  <c r="AS637" i="2"/>
  <c r="AS144" i="2"/>
  <c r="AS500" i="2"/>
  <c r="AT714" i="2"/>
  <c r="AT499" i="2"/>
  <c r="AT98" i="2"/>
  <c r="AT162" i="2"/>
  <c r="AS287" i="2"/>
  <c r="AS53" i="2"/>
  <c r="AS477" i="2"/>
  <c r="AS240" i="2"/>
  <c r="AS232" i="2"/>
  <c r="AS681" i="2"/>
  <c r="AS386" i="2"/>
  <c r="AS59" i="2"/>
  <c r="AS308" i="2"/>
  <c r="AS548" i="2"/>
  <c r="AS237" i="2"/>
  <c r="AS454" i="2"/>
  <c r="AT684" i="2"/>
  <c r="AT472" i="2"/>
  <c r="AT180" i="2"/>
  <c r="AT293" i="2"/>
  <c r="AT384" i="2"/>
  <c r="AT273" i="2"/>
  <c r="AS631" i="2"/>
  <c r="AS221" i="2"/>
  <c r="AS728" i="2"/>
  <c r="AS170" i="2"/>
  <c r="AS354" i="2"/>
  <c r="AS502" i="2"/>
  <c r="AS280" i="2"/>
  <c r="AS566" i="2"/>
  <c r="AT670" i="2"/>
  <c r="AT150" i="2"/>
  <c r="AT16" i="2"/>
  <c r="AS702" i="2"/>
  <c r="AS413" i="2"/>
  <c r="AS222" i="2"/>
  <c r="AS52" i="2"/>
  <c r="AS208" i="2"/>
  <c r="AS228" i="2"/>
  <c r="AS326" i="2"/>
  <c r="AS720" i="2"/>
  <c r="AS116" i="2"/>
  <c r="AS331" i="2"/>
  <c r="AS466" i="2"/>
  <c r="AS288" i="2"/>
  <c r="AT730" i="2"/>
  <c r="AT719" i="2"/>
  <c r="AT27" i="2"/>
  <c r="AT170" i="2"/>
  <c r="AT588" i="2"/>
  <c r="AT530" i="2"/>
  <c r="AT165" i="2"/>
  <c r="AS213" i="2"/>
  <c r="AS719" i="2"/>
  <c r="AS524" i="2"/>
  <c r="AS685" i="2"/>
  <c r="AS691" i="2"/>
  <c r="AS270" i="2"/>
  <c r="AS406" i="2"/>
  <c r="AS132" i="2"/>
  <c r="AS604" i="2"/>
  <c r="AT371" i="2"/>
  <c r="AT679" i="2"/>
  <c r="AT226" i="2"/>
  <c r="AT418" i="2"/>
  <c r="AS372" i="2"/>
  <c r="AS333" i="2"/>
  <c r="AS295" i="2"/>
  <c r="AS422" i="2"/>
  <c r="AS626" i="2"/>
  <c r="AS339" i="2"/>
  <c r="AS697" i="2"/>
  <c r="AS23" i="2"/>
  <c r="AS87" i="2"/>
  <c r="AS100" i="2"/>
  <c r="AS603" i="2"/>
  <c r="AS101" i="2"/>
  <c r="AT213" i="2"/>
  <c r="AT673" i="2"/>
  <c r="AT449" i="2"/>
  <c r="AT242" i="2"/>
  <c r="AT692" i="2"/>
  <c r="AT280" i="2"/>
  <c r="AT604" i="2"/>
  <c r="AS403" i="2"/>
  <c r="AS673" i="2"/>
  <c r="AS27" i="2"/>
  <c r="AS570" i="2"/>
  <c r="AS92" i="2"/>
  <c r="AS85" i="2"/>
  <c r="AS384" i="2"/>
  <c r="AS8" i="2"/>
  <c r="AS501" i="2"/>
  <c r="AT220" i="2"/>
  <c r="AT367" i="2"/>
  <c r="AT164" i="2"/>
  <c r="AT25" i="2"/>
  <c r="AS721" i="2"/>
  <c r="AS495" i="2"/>
  <c r="AS686" i="2"/>
  <c r="AS310" i="2"/>
  <c r="AS130" i="2"/>
  <c r="AS143" i="2"/>
  <c r="AS346" i="2"/>
  <c r="AS77" i="2"/>
  <c r="AS20" i="2"/>
  <c r="AS531" i="2"/>
  <c r="AS709" i="2"/>
  <c r="AS387" i="2"/>
  <c r="AS624" i="2"/>
  <c r="AT403" i="2"/>
  <c r="AT136" i="2"/>
  <c r="AT685" i="2"/>
  <c r="AT92" i="2"/>
  <c r="AT85" i="2"/>
  <c r="AT95" i="2"/>
  <c r="AT566" i="2"/>
  <c r="AS362" i="2"/>
  <c r="AS313" i="2"/>
  <c r="AS449" i="2"/>
  <c r="AS180" i="2"/>
  <c r="AS706" i="2"/>
  <c r="AS692" i="2"/>
  <c r="AS530" i="2"/>
  <c r="AS165" i="2"/>
  <c r="AT579" i="2"/>
  <c r="AT463" i="2"/>
  <c r="AT557" i="2"/>
  <c r="AT512" i="2"/>
  <c r="AT331" i="2"/>
  <c r="AT368" i="2"/>
  <c r="AT253" i="2"/>
  <c r="AT709" i="2"/>
  <c r="AT548" i="2"/>
  <c r="AT432" i="2"/>
  <c r="AT206" i="2"/>
  <c r="AT466" i="2"/>
  <c r="AT603" i="2"/>
  <c r="AT38" i="2"/>
  <c r="AT407" i="2"/>
  <c r="AT387" i="2"/>
  <c r="AT237" i="2"/>
  <c r="AT712" i="2"/>
  <c r="AT476" i="2"/>
  <c r="AT288" i="2"/>
  <c r="AT81" i="2"/>
  <c r="AT101" i="2"/>
  <c r="AT212" i="2"/>
  <c r="AT624" i="2"/>
  <c r="AT97" i="2"/>
  <c r="AT611" i="2"/>
  <c r="AT376" i="2"/>
  <c r="AT454" i="2"/>
  <c r="AR617" i="2"/>
  <c r="AR411" i="2"/>
  <c r="AR163" i="2"/>
  <c r="AR401" i="2"/>
  <c r="AR107" i="2"/>
  <c r="AR464" i="2"/>
  <c r="AR465" i="2"/>
  <c r="AR50" i="2"/>
  <c r="AR66" i="2"/>
  <c r="AR158" i="2"/>
  <c r="AR229" i="2"/>
  <c r="AR652" i="2"/>
  <c r="AR317" i="2"/>
  <c r="AR51" i="2"/>
  <c r="AR74" i="2"/>
  <c r="AR453" i="2"/>
  <c r="AR2" i="2"/>
  <c r="AR553" i="2"/>
  <c r="AR203" i="2"/>
  <c r="AR109" i="2"/>
  <c r="AR525" i="2"/>
  <c r="AR304" i="2"/>
  <c r="AR37" i="2"/>
  <c r="AR276" i="2"/>
  <c r="AR205" i="2"/>
  <c r="AR470" i="2"/>
  <c r="AR54" i="2"/>
  <c r="AR200" i="2"/>
  <c r="AR83" i="2"/>
  <c r="AR555" i="2"/>
  <c r="AR207" i="2"/>
  <c r="AR188" i="2"/>
  <c r="AR543" i="2"/>
  <c r="AR316" i="2"/>
  <c r="AR309" i="2"/>
  <c r="AR235" i="2"/>
  <c r="AR79" i="2"/>
  <c r="AR257" i="2"/>
  <c r="AR424" i="2"/>
  <c r="AR266" i="2"/>
  <c r="AR542" i="2"/>
  <c r="AR668" i="2"/>
  <c r="AU689" i="2"/>
  <c r="AU681" i="2"/>
  <c r="AU332" i="2"/>
  <c r="AU346" i="2"/>
  <c r="AU260" i="2"/>
  <c r="AU321" i="2"/>
  <c r="AU131" i="2"/>
  <c r="AU326" i="2"/>
  <c r="AU697" i="2"/>
  <c r="AU661" i="2"/>
  <c r="AU175" i="2"/>
  <c r="AU386" i="2"/>
  <c r="AU77" i="2"/>
  <c r="AU663" i="2"/>
  <c r="AU72" i="2"/>
  <c r="AU720" i="2"/>
  <c r="AU389" i="2"/>
  <c r="AU23" i="2"/>
  <c r="AU554" i="2"/>
  <c r="AT100" i="2"/>
  <c r="AT487" i="2"/>
  <c r="AT34" i="2"/>
  <c r="AS617" i="2"/>
  <c r="AS411" i="2"/>
  <c r="AS395" i="2"/>
  <c r="AS700" i="2"/>
  <c r="AS676" i="2"/>
  <c r="AS650" i="2"/>
  <c r="AS722" i="2"/>
  <c r="AS163" i="2"/>
  <c r="AS401" i="2"/>
  <c r="AS658" i="2"/>
  <c r="AS725" i="2"/>
  <c r="AS107" i="2"/>
  <c r="AS464" i="2"/>
  <c r="AS623" i="2"/>
  <c r="AS635" i="2"/>
  <c r="AS465" i="2"/>
  <c r="AS50" i="2"/>
  <c r="AS66" i="2"/>
  <c r="AS47" i="2"/>
  <c r="AS158" i="2"/>
  <c r="AS229" i="2"/>
  <c r="AS652" i="2"/>
  <c r="AS717" i="2"/>
  <c r="AS317" i="2"/>
  <c r="AS51" i="2"/>
  <c r="AS137" i="2"/>
  <c r="AS159" i="2"/>
  <c r="AS74" i="2"/>
  <c r="AS453" i="2"/>
  <c r="AS2" i="2"/>
  <c r="AS553" i="2"/>
  <c r="AS203" i="2"/>
  <c r="AS109" i="2"/>
  <c r="AS525" i="2"/>
  <c r="AS304" i="2"/>
  <c r="AS37" i="2"/>
  <c r="AS276" i="2"/>
  <c r="AS205" i="2"/>
  <c r="AS470" i="2"/>
  <c r="AS54" i="2"/>
  <c r="AS200" i="2"/>
  <c r="AS83" i="2"/>
  <c r="AS555" i="2"/>
  <c r="AS539" i="2"/>
  <c r="AS207" i="2"/>
  <c r="AS188" i="2"/>
  <c r="AS543" i="2"/>
  <c r="AS316" i="2"/>
  <c r="AS309" i="2"/>
  <c r="AS597" i="2"/>
  <c r="AS235" i="2"/>
  <c r="AS151" i="2"/>
  <c r="AS79" i="2"/>
  <c r="AS257" i="2"/>
  <c r="AS424" i="2"/>
  <c r="AS469" i="2"/>
  <c r="AS266" i="2"/>
  <c r="AS96" i="2"/>
  <c r="AS542" i="2"/>
  <c r="AS668" i="2"/>
  <c r="AS610" i="2"/>
  <c r="AS674" i="2"/>
  <c r="AS515" i="2"/>
  <c r="AS494" i="2"/>
  <c r="AS230" i="2"/>
  <c r="AS262" i="2"/>
  <c r="AS318" i="2"/>
  <c r="AS430" i="2"/>
  <c r="AS204" i="2"/>
  <c r="AS300" i="2"/>
  <c r="AS383" i="2"/>
  <c r="AS574" i="2"/>
  <c r="AS243" i="2"/>
  <c r="AS587" i="2"/>
  <c r="AS44" i="2"/>
  <c r="AS636" i="2"/>
  <c r="AS290" i="2"/>
  <c r="AS385" i="2"/>
  <c r="AS517" i="2"/>
  <c r="AS482" i="2"/>
  <c r="AS718" i="2"/>
  <c r="AS279" i="2"/>
  <c r="AS169" i="2"/>
  <c r="AS319" i="2"/>
  <c r="AS261" i="2"/>
  <c r="AS236" i="2"/>
  <c r="AS283" i="2"/>
  <c r="AS357" i="2"/>
  <c r="AS303" i="2"/>
  <c r="AS373" i="2"/>
  <c r="AS609" i="2"/>
  <c r="AS227" i="2"/>
  <c r="AS350" i="2"/>
  <c r="AS323" i="2"/>
  <c r="AS444" i="2"/>
  <c r="AS278" i="2"/>
  <c r="AS294" i="2"/>
  <c r="AS189" i="2"/>
  <c r="AS113" i="2"/>
  <c r="AS397" i="2"/>
  <c r="AS166" i="2"/>
  <c r="AS10" i="2"/>
  <c r="AS320" i="2"/>
  <c r="AS291" i="2"/>
  <c r="AS111" i="2"/>
  <c r="AS5" i="2"/>
  <c r="AS434" i="2"/>
  <c r="AS614" i="2"/>
  <c r="AS18" i="2"/>
  <c r="AS149" i="2"/>
  <c r="AS428" i="2"/>
  <c r="AS201" i="2"/>
  <c r="AS80" i="2"/>
  <c r="AS172" i="2"/>
  <c r="AS366" i="2"/>
  <c r="AS297" i="2"/>
  <c r="AS88" i="2"/>
  <c r="AS508" i="2"/>
  <c r="AS211" i="2"/>
  <c r="AS3" i="2"/>
  <c r="AS64" i="2"/>
  <c r="AS441" i="2"/>
  <c r="AT549" i="2"/>
  <c r="AT126" i="2"/>
  <c r="AS707" i="2"/>
  <c r="AS532" i="2"/>
  <c r="AS559" i="2"/>
  <c r="AS627" i="2"/>
  <c r="AS545" i="2"/>
  <c r="AS106" i="2"/>
  <c r="AS442" i="2"/>
  <c r="AS671" i="2"/>
  <c r="AS231" i="2"/>
  <c r="AS724" i="2"/>
  <c r="AS128" i="2"/>
  <c r="AS324" i="2"/>
  <c r="AS55" i="2"/>
  <c r="AS363" i="2"/>
  <c r="AS269" i="2"/>
  <c r="AS412" i="2"/>
  <c r="AS529" i="2"/>
  <c r="AS690" i="2"/>
  <c r="AS246" i="2"/>
  <c r="AS678" i="2"/>
  <c r="AS558" i="2"/>
  <c r="AS214" i="2"/>
  <c r="AS338" i="2"/>
  <c r="AS108" i="2"/>
  <c r="AS60" i="2"/>
  <c r="AS327" i="2"/>
  <c r="AS562" i="2"/>
  <c r="AS510" i="2"/>
  <c r="AS625" i="2"/>
  <c r="AS70" i="2"/>
  <c r="AS586" i="2"/>
  <c r="AS311" i="2"/>
  <c r="AS314" i="2"/>
  <c r="AS423" i="2"/>
  <c r="AS19" i="2"/>
  <c r="AS544" i="2"/>
  <c r="AS210" i="2"/>
  <c r="AS58" i="2"/>
  <c r="AS390" i="2"/>
  <c r="AS48" i="2"/>
  <c r="AS292" i="2"/>
  <c r="AS723" i="2"/>
  <c r="AS117" i="2"/>
  <c r="AS134" i="2"/>
  <c r="AS659" i="2"/>
  <c r="AS342" i="2"/>
  <c r="AS475" i="2"/>
  <c r="AS528" i="2"/>
  <c r="AS569" i="2"/>
  <c r="AS523" i="2"/>
  <c r="AS379" i="2"/>
  <c r="AS486" i="2"/>
  <c r="AS140" i="2"/>
  <c r="AS455" i="2"/>
  <c r="AS485" i="2"/>
  <c r="AS71" i="2"/>
  <c r="AS122" i="2"/>
  <c r="AS56" i="2"/>
  <c r="AS61" i="2"/>
  <c r="AS340" i="2"/>
  <c r="AS374" i="2"/>
  <c r="AT731" i="2"/>
  <c r="AT591" i="2"/>
  <c r="AS714" i="2"/>
  <c r="AS682" i="2"/>
  <c r="AS371" i="2"/>
  <c r="AS220" i="2"/>
  <c r="AS579" i="2"/>
  <c r="AS499" i="2"/>
  <c r="AS670" i="2"/>
  <c r="AS173" i="2"/>
  <c r="AS679" i="2"/>
  <c r="AS367" i="2"/>
  <c r="AS463" i="2"/>
  <c r="AS98" i="2"/>
  <c r="AS619" i="2"/>
  <c r="AS150" i="2"/>
  <c r="AS226" i="2"/>
  <c r="AS164" i="2"/>
  <c r="AS557" i="2"/>
  <c r="AS418" i="2"/>
  <c r="AS16" i="2"/>
  <c r="AS177" i="2"/>
  <c r="AS25" i="2"/>
  <c r="AS474" i="2"/>
  <c r="AS512" i="2"/>
  <c r="AS551" i="2"/>
  <c r="AS731" i="2"/>
  <c r="AS565" i="2"/>
  <c r="AS549" i="2"/>
  <c r="AS29" i="2"/>
  <c r="AS162" i="2"/>
  <c r="AS608" i="2"/>
  <c r="AS6" i="2"/>
  <c r="AS78" i="2"/>
  <c r="AS591" i="2"/>
  <c r="AS447" i="2"/>
  <c r="AS126" i="2"/>
  <c r="AS99" i="2"/>
  <c r="AS537" i="2"/>
  <c r="AS89" i="2"/>
  <c r="AS336" i="2"/>
  <c r="AS84" i="2"/>
  <c r="AS425" i="2"/>
  <c r="AS148" i="2"/>
  <c r="AS538" i="2"/>
  <c r="AS234" i="2"/>
  <c r="AS36" i="2"/>
  <c r="AS578" i="2"/>
  <c r="AS225" i="2"/>
  <c r="AS496" i="2"/>
  <c r="AS147" i="2"/>
  <c r="AS250" i="2"/>
  <c r="AS42" i="2"/>
  <c r="AS388" i="2"/>
  <c r="AS356" i="2"/>
  <c r="AS7" i="2"/>
  <c r="AS196" i="2"/>
  <c r="AS491" i="2"/>
  <c r="AS330" i="2"/>
  <c r="AS183" i="2"/>
  <c r="AS351" i="2"/>
  <c r="AS693" i="2"/>
  <c r="AS540" i="2"/>
  <c r="AS698" i="2"/>
  <c r="AS664" i="2"/>
  <c r="AS541" i="2"/>
  <c r="AS552" i="2"/>
  <c r="AS503" i="2"/>
  <c r="AS312" i="2"/>
  <c r="AS732" i="2"/>
  <c r="AS187" i="2"/>
  <c r="AS62" i="2"/>
  <c r="AS195" i="2"/>
  <c r="AS181" i="2"/>
  <c r="AS628" i="2"/>
  <c r="AS259" i="2"/>
  <c r="AS118" i="2"/>
  <c r="AS633" i="2"/>
  <c r="AS516" i="2"/>
  <c r="AS186" i="2"/>
  <c r="AS251" i="2"/>
  <c r="AS478" i="2"/>
  <c r="AS82" i="2"/>
  <c r="AS124" i="2"/>
  <c r="AS448" i="2"/>
  <c r="AS547" i="2"/>
  <c r="AS632" i="2"/>
  <c r="AS296" i="2"/>
  <c r="AS199" i="2"/>
  <c r="AS139" i="2"/>
  <c r="AS256" i="2"/>
  <c r="AS471" i="2"/>
  <c r="AS699" i="2"/>
  <c r="AS43" i="2"/>
  <c r="AS716" i="2"/>
  <c r="AS26" i="2"/>
  <c r="AS190" i="2"/>
  <c r="AS299" i="2"/>
  <c r="AS191" i="2"/>
  <c r="AS592" i="2"/>
  <c r="AS451" i="2"/>
  <c r="AS580" i="2"/>
  <c r="AS581" i="2"/>
  <c r="AS328" i="2"/>
  <c r="AS458" i="2"/>
  <c r="AS457" i="2"/>
  <c r="AS550" i="2"/>
  <c r="AS157" i="2"/>
  <c r="AS192" i="2"/>
  <c r="AS711" i="2"/>
  <c r="AS197" i="2"/>
  <c r="AS86" i="2"/>
  <c r="AS680" i="2"/>
  <c r="AS348" i="2"/>
  <c r="AS705" i="2"/>
  <c r="AS249" i="2"/>
  <c r="AS325" i="2"/>
  <c r="AS456" i="2"/>
  <c r="AS358" i="2"/>
  <c r="AS533" i="2"/>
  <c r="AS345" i="2"/>
  <c r="AS352" i="2"/>
  <c r="AS365" i="2"/>
  <c r="AS435" i="2"/>
  <c r="AT6" i="2"/>
  <c r="AS715" i="2"/>
  <c r="AS349" i="2"/>
  <c r="AS410" i="2"/>
  <c r="AS392" i="2"/>
  <c r="AS174" i="2"/>
  <c r="AS582" i="2"/>
  <c r="AS618" i="2"/>
  <c r="AS31" i="2"/>
  <c r="AS179" i="2"/>
  <c r="AS400" i="2"/>
  <c r="AS446" i="2"/>
  <c r="AS39" i="2"/>
  <c r="AS612" i="2"/>
  <c r="AS649" i="2"/>
  <c r="AS209" i="2"/>
  <c r="AS662" i="2"/>
  <c r="AS602" i="2"/>
  <c r="AS622" i="2"/>
  <c r="AS409" i="2"/>
  <c r="AS335" i="2"/>
  <c r="AS382" i="2"/>
  <c r="AS696" i="2"/>
  <c r="AS573" i="2"/>
  <c r="AS193" i="2"/>
  <c r="AS306" i="2"/>
  <c r="AS275" i="2"/>
  <c r="AS620" i="2"/>
  <c r="AS298" i="2"/>
  <c r="AS648" i="2"/>
  <c r="AS12" i="2"/>
  <c r="AS57" i="2"/>
  <c r="AS9" i="2"/>
  <c r="AS305" i="2"/>
  <c r="AS584" i="2"/>
  <c r="AS233" i="2"/>
  <c r="AS596" i="2"/>
  <c r="AS4" i="2"/>
  <c r="AS408" i="2"/>
  <c r="AS431" i="2"/>
  <c r="AS513" i="2"/>
  <c r="AS396" i="2"/>
  <c r="AS675" i="2"/>
  <c r="AS589" i="2"/>
  <c r="AS76" i="2"/>
  <c r="AS459" i="2"/>
  <c r="AS286" i="2"/>
  <c r="AS660" i="2"/>
  <c r="AS507" i="2"/>
  <c r="AS252" i="2"/>
  <c r="AS375" i="2"/>
  <c r="AS138" i="2"/>
  <c r="AS484" i="2"/>
  <c r="AS489" i="2"/>
  <c r="AS155" i="2"/>
  <c r="AS640" i="2"/>
  <c r="AS127" i="2"/>
  <c r="AS121" i="2"/>
  <c r="AS518" i="2"/>
  <c r="AS644" i="2"/>
  <c r="AS41" i="2"/>
  <c r="AS509" i="2"/>
  <c r="AT551" i="2"/>
  <c r="AT608" i="2"/>
  <c r="AS642" i="2"/>
  <c r="AS708" i="2"/>
  <c r="AS687" i="2"/>
  <c r="AS666" i="2"/>
  <c r="AS91" i="2"/>
  <c r="AS479" i="2"/>
  <c r="AS577" i="2"/>
  <c r="AS282" i="2"/>
  <c r="AS421" i="2"/>
  <c r="AS216" i="2"/>
  <c r="AS274" i="2"/>
  <c r="AS182" i="2"/>
  <c r="AS481" i="2"/>
  <c r="AS414" i="2"/>
  <c r="AS634" i="2"/>
  <c r="AS115" i="2"/>
  <c r="AS167" i="2"/>
  <c r="AS146" i="2"/>
  <c r="AS35" i="2"/>
  <c r="AS568" i="2"/>
  <c r="AS461" i="2"/>
  <c r="AS156" i="2"/>
  <c r="AS369" i="2"/>
  <c r="AS605" i="2"/>
  <c r="AS218" i="2"/>
  <c r="AS21" i="2"/>
  <c r="AS245" i="2"/>
  <c r="AS33" i="2"/>
  <c r="AS13" i="2"/>
  <c r="AS521" i="2"/>
  <c r="AS176" i="2"/>
  <c r="AS153" i="2"/>
  <c r="AS145" i="2"/>
  <c r="AS198" i="2"/>
  <c r="AS105" i="2"/>
  <c r="AS380" i="2"/>
  <c r="AS667" i="2"/>
  <c r="AS450" i="2"/>
  <c r="AS439" i="2"/>
  <c r="AS14" i="2"/>
  <c r="AS360" i="2"/>
  <c r="AS15" i="2"/>
  <c r="AS73" i="2"/>
  <c r="AS415" i="2"/>
  <c r="AS281" i="2"/>
  <c r="AS315" i="2"/>
  <c r="AS567" i="2"/>
  <c r="AS254" i="2"/>
  <c r="AS90" i="2"/>
  <c r="AS239" i="2"/>
  <c r="AS46" i="2"/>
  <c r="AS69" i="2"/>
  <c r="AS419" i="2"/>
  <c r="AS613" i="2"/>
  <c r="AS353" i="2"/>
  <c r="AS394" i="2"/>
  <c r="AS583" i="2"/>
  <c r="AS102" i="2"/>
  <c r="AS238" i="2"/>
  <c r="AS440" i="2"/>
  <c r="AS341" i="2"/>
  <c r="AT565" i="2"/>
  <c r="AT447" i="2"/>
  <c r="AS703" i="2"/>
  <c r="AS391" i="2"/>
  <c r="AS556" i="2"/>
  <c r="AS564" i="2"/>
  <c r="AS223" i="2"/>
  <c r="AS646" i="2"/>
  <c r="AS142" i="2"/>
  <c r="AS399" i="2"/>
  <c r="AS416" i="2"/>
  <c r="AS405" i="2"/>
  <c r="AS103" i="2"/>
  <c r="AS480" i="2"/>
  <c r="AS683" i="2"/>
  <c r="AS359" i="2"/>
  <c r="AS268" i="2"/>
  <c r="AS527" i="2"/>
  <c r="AS483" i="2"/>
  <c r="AS462" i="2"/>
  <c r="AS258" i="2"/>
  <c r="AS135" i="2"/>
  <c r="AS437" i="2"/>
  <c r="AS272" i="2"/>
  <c r="AS381" i="2"/>
  <c r="AS572" i="2"/>
  <c r="AS94" i="2"/>
  <c r="AS22" i="2"/>
  <c r="AS505" i="2"/>
  <c r="AS656" i="2"/>
  <c r="AS129" i="2"/>
  <c r="AS378" i="2"/>
  <c r="AS563" i="2"/>
  <c r="AS398" i="2"/>
  <c r="AS24" i="2"/>
  <c r="AS370" i="2"/>
  <c r="AS168" i="2"/>
  <c r="AS546" i="2"/>
  <c r="AS112" i="2"/>
  <c r="AS672" i="2"/>
  <c r="AS343" i="2"/>
  <c r="AS65" i="2"/>
  <c r="AS178" i="2"/>
  <c r="AS445" i="2"/>
  <c r="AS420" i="2"/>
  <c r="AS601" i="2"/>
  <c r="AS11" i="2"/>
  <c r="AS49" i="2"/>
  <c r="AS651" i="2"/>
  <c r="AS490" i="2"/>
  <c r="AS364" i="2"/>
  <c r="AS17" i="2"/>
  <c r="AS28" i="2"/>
  <c r="AS277" i="2"/>
  <c r="AS289" i="2"/>
  <c r="AS585" i="2"/>
  <c r="AS468" i="2"/>
  <c r="AS114" i="2"/>
  <c r="AS361" i="2"/>
  <c r="AS452" i="2"/>
  <c r="AS511" i="2"/>
  <c r="AS125" i="2"/>
  <c r="AS93" i="2"/>
  <c r="AT29" i="2"/>
  <c r="AT78" i="2"/>
  <c r="AS727" i="2"/>
  <c r="AS595" i="2"/>
  <c r="AS493" i="2"/>
  <c r="AS215" i="2"/>
  <c r="AS492" i="2"/>
  <c r="AS599" i="2"/>
  <c r="AS621" i="2"/>
  <c r="AS704" i="2"/>
  <c r="AS629" i="2"/>
  <c r="AS141" i="2"/>
  <c r="AS522" i="2"/>
  <c r="AS184" i="2"/>
  <c r="AS30" i="2"/>
  <c r="AS404" i="2"/>
  <c r="AS726" i="2"/>
  <c r="AS32" i="2"/>
  <c r="AS561" i="2"/>
  <c r="AS526" i="2"/>
  <c r="AS710" i="2"/>
  <c r="AS575" i="2"/>
  <c r="AS307" i="2"/>
  <c r="AS402" i="2"/>
  <c r="AS467" i="2"/>
  <c r="AS45" i="2"/>
  <c r="AS498" i="2"/>
  <c r="AS63" i="2"/>
  <c r="AS329" i="2"/>
  <c r="AS271" i="2"/>
  <c r="AS154" i="2"/>
  <c r="AS267" i="2"/>
  <c r="AS654" i="2"/>
  <c r="AS638" i="2"/>
  <c r="AS68" i="2"/>
  <c r="AS701" i="2"/>
  <c r="AS224" i="2"/>
  <c r="AS488" i="2"/>
  <c r="AS615" i="2"/>
  <c r="AS393" i="2"/>
  <c r="AS497" i="2"/>
  <c r="AS355" i="2"/>
  <c r="AS598" i="2"/>
  <c r="AS433" i="2"/>
  <c r="AS438" i="2"/>
  <c r="AS534" i="2"/>
  <c r="AS645" i="2"/>
  <c r="AS104" i="2"/>
  <c r="AS594" i="2"/>
  <c r="AS337" i="2"/>
  <c r="AS301" i="2"/>
  <c r="AS688" i="2"/>
  <c r="AS647" i="2"/>
  <c r="AS244" i="2"/>
  <c r="AS241" i="2"/>
  <c r="AS653" i="2"/>
  <c r="AS219" i="2"/>
  <c r="AS171" i="2"/>
  <c r="AS377" i="2"/>
  <c r="AS161" i="2"/>
  <c r="AS185" i="2"/>
  <c r="AS473" i="2"/>
  <c r="AS606" i="2"/>
  <c r="AT674" i="2"/>
  <c r="AT515" i="2"/>
  <c r="AT494" i="2"/>
  <c r="AT230" i="2"/>
  <c r="AT262" i="2"/>
  <c r="AT318" i="2"/>
  <c r="AT430" i="2"/>
  <c r="AT204" i="2"/>
  <c r="AT300" i="2"/>
  <c r="AT383" i="2"/>
  <c r="AT574" i="2"/>
  <c r="AT243" i="2"/>
  <c r="AT587" i="2"/>
  <c r="AT44" i="2"/>
  <c r="AT636" i="2"/>
  <c r="AT290" i="2"/>
  <c r="AT385" i="2"/>
  <c r="AT517" i="2"/>
  <c r="AT482" i="2"/>
  <c r="AT718" i="2"/>
  <c r="AT279" i="2"/>
  <c r="AT169" i="2"/>
  <c r="AT319" i="2"/>
  <c r="AT261" i="2"/>
  <c r="AT236" i="2"/>
  <c r="AT283" i="2"/>
  <c r="AT357" i="2"/>
  <c r="AT303" i="2"/>
  <c r="AT373" i="2"/>
  <c r="AT609" i="2"/>
  <c r="AT227" i="2"/>
  <c r="AT350" i="2"/>
  <c r="AT323" i="2"/>
  <c r="AT444" i="2"/>
  <c r="AT278" i="2"/>
  <c r="AT294" i="2"/>
  <c r="AT189" i="2"/>
  <c r="AT113" i="2"/>
  <c r="AT397" i="2"/>
  <c r="AT166" i="2"/>
  <c r="AT10" i="2"/>
  <c r="AT320" i="2"/>
  <c r="AT291" i="2"/>
  <c r="AT111" i="2"/>
  <c r="AT5" i="2"/>
  <c r="AT434" i="2"/>
  <c r="AT614" i="2"/>
  <c r="AT18" i="2"/>
  <c r="AT149" i="2"/>
  <c r="AT428" i="2"/>
  <c r="AT201" i="2"/>
  <c r="AT80" i="2"/>
  <c r="AT172" i="2"/>
  <c r="AT366" i="2"/>
  <c r="AT297" i="2"/>
  <c r="AT88" i="2"/>
  <c r="AT508" i="2"/>
  <c r="AT211" i="2"/>
  <c r="AT3" i="2"/>
  <c r="AT64" i="2"/>
  <c r="AT441" i="2"/>
  <c r="AU417" i="2"/>
  <c r="AT707" i="2"/>
  <c r="AT532" i="2"/>
  <c r="AT559" i="2"/>
  <c r="AT627" i="2"/>
  <c r="AT545" i="2"/>
  <c r="AT106" i="2"/>
  <c r="AT442" i="2"/>
  <c r="AT671" i="2"/>
  <c r="AT231" i="2"/>
  <c r="AT724" i="2"/>
  <c r="AT128" i="2"/>
  <c r="AT324" i="2"/>
  <c r="AT55" i="2"/>
  <c r="AT363" i="2"/>
  <c r="AT269" i="2"/>
  <c r="AT412" i="2"/>
  <c r="AT529" i="2"/>
  <c r="AT690" i="2"/>
  <c r="AT246" i="2"/>
  <c r="AT678" i="2"/>
  <c r="AT558" i="2"/>
  <c r="AT214" i="2"/>
  <c r="AT338" i="2"/>
  <c r="AT108" i="2"/>
  <c r="AT60" i="2"/>
  <c r="AT327" i="2"/>
  <c r="AT562" i="2"/>
  <c r="AT510" i="2"/>
  <c r="AT625" i="2"/>
  <c r="AT70" i="2"/>
  <c r="AT586" i="2"/>
  <c r="AT311" i="2"/>
  <c r="AT314" i="2"/>
  <c r="AT423" i="2"/>
  <c r="AT19" i="2"/>
  <c r="AT544" i="2"/>
  <c r="AT210" i="2"/>
  <c r="AT58" i="2"/>
  <c r="AT390" i="2"/>
  <c r="AT48" i="2"/>
  <c r="AT292" i="2"/>
  <c r="AT723" i="2"/>
  <c r="AT117" i="2"/>
  <c r="AT134" i="2"/>
  <c r="AT659" i="2"/>
  <c r="AT342" i="2"/>
  <c r="AT475" i="2"/>
  <c r="AT528" i="2"/>
  <c r="AT569" i="2"/>
  <c r="AT523" i="2"/>
  <c r="AT379" i="2"/>
  <c r="AT486" i="2"/>
  <c r="AT140" i="2"/>
  <c r="AT455" i="2"/>
  <c r="AT485" i="2"/>
  <c r="AT71" i="2"/>
  <c r="AT122" i="2"/>
  <c r="AT56" i="2"/>
  <c r="AT61" i="2"/>
  <c r="AT340" i="2"/>
  <c r="AT374" i="2"/>
  <c r="AT537" i="2"/>
  <c r="AT89" i="2"/>
  <c r="AT336" i="2"/>
  <c r="AT84" i="2"/>
  <c r="AT425" i="2"/>
  <c r="AT148" i="2"/>
  <c r="AT538" i="2"/>
  <c r="AT234" i="2"/>
  <c r="AT36" i="2"/>
  <c r="AT578" i="2"/>
  <c r="AT225" i="2"/>
  <c r="AT496" i="2"/>
  <c r="AT147" i="2"/>
  <c r="AT250" i="2"/>
  <c r="AT42" i="2"/>
  <c r="AT388" i="2"/>
  <c r="AT356" i="2"/>
  <c r="AT7" i="2"/>
  <c r="AT196" i="2"/>
  <c r="AT491" i="2"/>
  <c r="AT330" i="2"/>
  <c r="AT183" i="2"/>
  <c r="AT351" i="2"/>
  <c r="AT693" i="2"/>
  <c r="AT540" i="2"/>
  <c r="AR106" i="2"/>
  <c r="AR442" i="2"/>
  <c r="AR128" i="2"/>
  <c r="AR324" i="2"/>
  <c r="AR55" i="2"/>
  <c r="AR269" i="2"/>
  <c r="AR412" i="2"/>
  <c r="AR214" i="2"/>
  <c r="AR338" i="2"/>
  <c r="AR108" i="2"/>
  <c r="AR60" i="2"/>
  <c r="AR562" i="2"/>
  <c r="AR70" i="2"/>
  <c r="AR586" i="2"/>
  <c r="AR311" i="2"/>
  <c r="AR314" i="2"/>
  <c r="AR423" i="2"/>
  <c r="AR19" i="2"/>
  <c r="AR210" i="2"/>
  <c r="AR390" i="2"/>
  <c r="AR48" i="2"/>
  <c r="AR292" i="2"/>
  <c r="AR117" i="2"/>
  <c r="AR134" i="2"/>
  <c r="AR342" i="2"/>
  <c r="AR528" i="2"/>
  <c r="AR569" i="2"/>
  <c r="AR379" i="2"/>
  <c r="AR140" i="2"/>
  <c r="AR485" i="2"/>
  <c r="AR71" i="2"/>
  <c r="AR374" i="2"/>
  <c r="AU714" i="2"/>
  <c r="AU682" i="2"/>
  <c r="AU371" i="2"/>
  <c r="AU220" i="2"/>
  <c r="AU579" i="2"/>
  <c r="AU499" i="2"/>
  <c r="AU670" i="2"/>
  <c r="AU173" i="2"/>
  <c r="AU679" i="2"/>
  <c r="AU367" i="2"/>
  <c r="AU463" i="2"/>
  <c r="AU98" i="2"/>
  <c r="AU619" i="2"/>
  <c r="AU150" i="2"/>
  <c r="AU226" i="2"/>
  <c r="AU164" i="2"/>
  <c r="AU557" i="2"/>
  <c r="AU418" i="2"/>
  <c r="AU16" i="2"/>
  <c r="AU177" i="2"/>
  <c r="AU25" i="2"/>
  <c r="AU474" i="2"/>
  <c r="AU512" i="2"/>
  <c r="AU551" i="2"/>
  <c r="AU731" i="2"/>
  <c r="AU565" i="2"/>
  <c r="AU549" i="2"/>
  <c r="AU29" i="2"/>
  <c r="AT698" i="2"/>
  <c r="AT664" i="2"/>
  <c r="AT541" i="2"/>
  <c r="AT552" i="2"/>
  <c r="AT503" i="2"/>
  <c r="AT312" i="2"/>
  <c r="AT732" i="2"/>
  <c r="AT187" i="2"/>
  <c r="AT62" i="2"/>
  <c r="AT195" i="2"/>
  <c r="AT181" i="2"/>
  <c r="AT628" i="2"/>
  <c r="AT259" i="2"/>
  <c r="AT118" i="2"/>
  <c r="AT633" i="2"/>
  <c r="AT516" i="2"/>
  <c r="AT186" i="2"/>
  <c r="AT251" i="2"/>
  <c r="AT478" i="2"/>
  <c r="AT82" i="2"/>
  <c r="AT124" i="2"/>
  <c r="AT448" i="2"/>
  <c r="AT547" i="2"/>
  <c r="AT632" i="2"/>
  <c r="AT296" i="2"/>
  <c r="AT199" i="2"/>
  <c r="AT139" i="2"/>
  <c r="AT256" i="2"/>
  <c r="AT471" i="2"/>
  <c r="AT699" i="2"/>
  <c r="AT43" i="2"/>
  <c r="AT716" i="2"/>
  <c r="AT26" i="2"/>
  <c r="AT190" i="2"/>
  <c r="AT299" i="2"/>
  <c r="AT191" i="2"/>
  <c r="AT592" i="2"/>
  <c r="AT451" i="2"/>
  <c r="AT580" i="2"/>
  <c r="AT581" i="2"/>
  <c r="AT328" i="2"/>
  <c r="AT458" i="2"/>
  <c r="AT457" i="2"/>
  <c r="AT550" i="2"/>
  <c r="AT157" i="2"/>
  <c r="AT192" i="2"/>
  <c r="AT711" i="2"/>
  <c r="AT197" i="2"/>
  <c r="AT86" i="2"/>
  <c r="AT680" i="2"/>
  <c r="AT348" i="2"/>
  <c r="AT705" i="2"/>
  <c r="AT249" i="2"/>
  <c r="AT325" i="2"/>
  <c r="AT456" i="2"/>
  <c r="AT358" i="2"/>
  <c r="AT533" i="2"/>
  <c r="AT345" i="2"/>
  <c r="AT352" i="2"/>
  <c r="AT365" i="2"/>
  <c r="AT435" i="2"/>
  <c r="AR371" i="2"/>
  <c r="AR220" i="2"/>
  <c r="AR579" i="2"/>
  <c r="AR173" i="2"/>
  <c r="AR367" i="2"/>
  <c r="AR463" i="2"/>
  <c r="AR98" i="2"/>
  <c r="AR150" i="2"/>
  <c r="AR226" i="2"/>
  <c r="AR418" i="2"/>
  <c r="AR16" i="2"/>
  <c r="AR177" i="2"/>
  <c r="AR25" i="2"/>
  <c r="AR474" i="2"/>
  <c r="AR551" i="2"/>
  <c r="AR565" i="2"/>
  <c r="AR549" i="2"/>
  <c r="AR29" i="2"/>
  <c r="AR162" i="2"/>
  <c r="AT715" i="2"/>
  <c r="AT349" i="2"/>
  <c r="AT410" i="2"/>
  <c r="AT392" i="2"/>
  <c r="AT174" i="2"/>
  <c r="AT582" i="2"/>
  <c r="AT618" i="2"/>
  <c r="AT31" i="2"/>
  <c r="AT179" i="2"/>
  <c r="AT400" i="2"/>
  <c r="AT446" i="2"/>
  <c r="AT39" i="2"/>
  <c r="AT612" i="2"/>
  <c r="AT649" i="2"/>
  <c r="AT209" i="2"/>
  <c r="AT662" i="2"/>
  <c r="AT602" i="2"/>
  <c r="AT622" i="2"/>
  <c r="AT409" i="2"/>
  <c r="AT335" i="2"/>
  <c r="AT382" i="2"/>
  <c r="AT696" i="2"/>
  <c r="AT573" i="2"/>
  <c r="AT193" i="2"/>
  <c r="AT306" i="2"/>
  <c r="AT275" i="2"/>
  <c r="AT620" i="2"/>
  <c r="AT298" i="2"/>
  <c r="AT648" i="2"/>
  <c r="AT12" i="2"/>
  <c r="AT57" i="2"/>
  <c r="AT9" i="2"/>
  <c r="AT305" i="2"/>
  <c r="AT584" i="2"/>
  <c r="AT233" i="2"/>
  <c r="AT596" i="2"/>
  <c r="AT4" i="2"/>
  <c r="AT408" i="2"/>
  <c r="AT431" i="2"/>
  <c r="AT513" i="2"/>
  <c r="AT396" i="2"/>
  <c r="AT675" i="2"/>
  <c r="AT589" i="2"/>
  <c r="AT76" i="2"/>
  <c r="AT459" i="2"/>
  <c r="AT286" i="2"/>
  <c r="AT660" i="2"/>
  <c r="AT507" i="2"/>
  <c r="AT252" i="2"/>
  <c r="AT375" i="2"/>
  <c r="AT138" i="2"/>
  <c r="AT484" i="2"/>
  <c r="AT489" i="2"/>
  <c r="AT155" i="2"/>
  <c r="AT640" i="2"/>
  <c r="AT127" i="2"/>
  <c r="AT121" i="2"/>
  <c r="AT518" i="2"/>
  <c r="AT644" i="2"/>
  <c r="AT41" i="2"/>
  <c r="AT509" i="2"/>
  <c r="AT642" i="2"/>
  <c r="AT708" i="2"/>
  <c r="AT687" i="2"/>
  <c r="AT666" i="2"/>
  <c r="AT91" i="2"/>
  <c r="AT479" i="2"/>
  <c r="AT577" i="2"/>
  <c r="AT282" i="2"/>
  <c r="AT421" i="2"/>
  <c r="AT216" i="2"/>
  <c r="AT274" i="2"/>
  <c r="AT182" i="2"/>
  <c r="AT481" i="2"/>
  <c r="AT414" i="2"/>
  <c r="AT634" i="2"/>
  <c r="AT115" i="2"/>
  <c r="AT167" i="2"/>
  <c r="AT146" i="2"/>
  <c r="AT35" i="2"/>
  <c r="AT568" i="2"/>
  <c r="AT461" i="2"/>
  <c r="AT156" i="2"/>
  <c r="AT369" i="2"/>
  <c r="AT605" i="2"/>
  <c r="AT218" i="2"/>
  <c r="AT21" i="2"/>
  <c r="AT245" i="2"/>
  <c r="AT33" i="2"/>
  <c r="AT13" i="2"/>
  <c r="AT521" i="2"/>
  <c r="AT176" i="2"/>
  <c r="AT153" i="2"/>
  <c r="AT145" i="2"/>
  <c r="AT198" i="2"/>
  <c r="AT105" i="2"/>
  <c r="AT380" i="2"/>
  <c r="AT667" i="2"/>
  <c r="AT450" i="2"/>
  <c r="AT439" i="2"/>
  <c r="AT14" i="2"/>
  <c r="AT360" i="2"/>
  <c r="AT15" i="2"/>
  <c r="AT73" i="2"/>
  <c r="AT415" i="2"/>
  <c r="AT281" i="2"/>
  <c r="AT315" i="2"/>
  <c r="AT567" i="2"/>
  <c r="AT254" i="2"/>
  <c r="AT90" i="2"/>
  <c r="AT239" i="2"/>
  <c r="AT46" i="2"/>
  <c r="AT69" i="2"/>
  <c r="AT419" i="2"/>
  <c r="AT613" i="2"/>
  <c r="AT353" i="2"/>
  <c r="AT394" i="2"/>
  <c r="AT583" i="2"/>
  <c r="AT102" i="2"/>
  <c r="AT238" i="2"/>
  <c r="AT440" i="2"/>
  <c r="AT341" i="2"/>
  <c r="AT703" i="2"/>
  <c r="AT391" i="2"/>
  <c r="AT556" i="2"/>
  <c r="AT564" i="2"/>
  <c r="AT223" i="2"/>
  <c r="AT646" i="2"/>
  <c r="AT142" i="2"/>
  <c r="AT399" i="2"/>
  <c r="AT416" i="2"/>
  <c r="AT405" i="2"/>
  <c r="AT103" i="2"/>
  <c r="AT480" i="2"/>
  <c r="AT683" i="2"/>
  <c r="AT359" i="2"/>
  <c r="AT268" i="2"/>
  <c r="AT527" i="2"/>
  <c r="AT483" i="2"/>
  <c r="AT462" i="2"/>
  <c r="AT258" i="2"/>
  <c r="AT135" i="2"/>
  <c r="AT437" i="2"/>
  <c r="AT272" i="2"/>
  <c r="AT381" i="2"/>
  <c r="AT572" i="2"/>
  <c r="AT94" i="2"/>
  <c r="AT22" i="2"/>
  <c r="AT505" i="2"/>
  <c r="AT656" i="2"/>
  <c r="AT129" i="2"/>
  <c r="AT378" i="2"/>
  <c r="AT563" i="2"/>
  <c r="AT398" i="2"/>
  <c r="AT24" i="2"/>
  <c r="AT370" i="2"/>
  <c r="AT168" i="2"/>
  <c r="AT546" i="2"/>
  <c r="AT112" i="2"/>
  <c r="AT672" i="2"/>
  <c r="AT343" i="2"/>
  <c r="AT65" i="2"/>
  <c r="AT178" i="2"/>
  <c r="AT445" i="2"/>
  <c r="AT420" i="2"/>
  <c r="AT601" i="2"/>
  <c r="AT11" i="2"/>
  <c r="AT49" i="2"/>
  <c r="AT651" i="2"/>
  <c r="AT490" i="2"/>
  <c r="AT364" i="2"/>
  <c r="AT17" i="2"/>
  <c r="AT28" i="2"/>
  <c r="AT277" i="2"/>
  <c r="AT289" i="2"/>
  <c r="AT585" i="2"/>
  <c r="AT468" i="2"/>
  <c r="AT114" i="2"/>
  <c r="AT361" i="2"/>
  <c r="AT452" i="2"/>
  <c r="AT511" i="2"/>
  <c r="AT125" i="2"/>
  <c r="AT93" i="2"/>
  <c r="AT727" i="2"/>
  <c r="AT595" i="2"/>
  <c r="AT493" i="2"/>
  <c r="AT215" i="2"/>
  <c r="AT492" i="2"/>
  <c r="AT599" i="2"/>
  <c r="AT621" i="2"/>
  <c r="AT704" i="2"/>
  <c r="AT629" i="2"/>
  <c r="AT141" i="2"/>
  <c r="AT522" i="2"/>
  <c r="AT184" i="2"/>
  <c r="AT30" i="2"/>
  <c r="AT404" i="2"/>
  <c r="AT726" i="2"/>
  <c r="AT32" i="2"/>
  <c r="AT561" i="2"/>
  <c r="AT526" i="2"/>
  <c r="AT710" i="2"/>
  <c r="AT575" i="2"/>
  <c r="AT307" i="2"/>
  <c r="AT402" i="2"/>
  <c r="AT467" i="2"/>
  <c r="AT45" i="2"/>
  <c r="AT498" i="2"/>
  <c r="AT63" i="2"/>
  <c r="AT329" i="2"/>
  <c r="AT271" i="2"/>
  <c r="AT154" i="2"/>
  <c r="AT267" i="2"/>
  <c r="AT654" i="2"/>
  <c r="AT638" i="2"/>
  <c r="AT68" i="2"/>
  <c r="AT701" i="2"/>
  <c r="AT224" i="2"/>
  <c r="AT488" i="2"/>
  <c r="AT615" i="2"/>
  <c r="AT393" i="2"/>
  <c r="AT497" i="2"/>
  <c r="AT355" i="2"/>
  <c r="AT598" i="2"/>
  <c r="AT433" i="2"/>
  <c r="AT438" i="2"/>
  <c r="AT534" i="2"/>
  <c r="AT645" i="2"/>
  <c r="AT104" i="2"/>
  <c r="AT594" i="2"/>
  <c r="AT337" i="2"/>
  <c r="AT301" i="2"/>
  <c r="AT688" i="2"/>
  <c r="AT647" i="2"/>
  <c r="AT244" i="2"/>
  <c r="AT241" i="2"/>
  <c r="AT653" i="2"/>
  <c r="AT219" i="2"/>
  <c r="AT171" i="2"/>
  <c r="AT377" i="2"/>
  <c r="AT161" i="2"/>
  <c r="AT185" i="2"/>
  <c r="AT473" i="2"/>
  <c r="AT606" i="2"/>
  <c r="AT694" i="2"/>
  <c r="AT427" i="2"/>
  <c r="AT695" i="2"/>
  <c r="AT721" i="2"/>
  <c r="AT248" i="2"/>
  <c r="AT429" i="2"/>
  <c r="AT643" i="2"/>
  <c r="AT372" i="2"/>
  <c r="AT536" i="2"/>
  <c r="AT600" i="2"/>
  <c r="AT702" i="2"/>
  <c r="AT287" i="2"/>
  <c r="AT123" i="2"/>
  <c r="AT495" i="2"/>
  <c r="AT729" i="2"/>
  <c r="AT593" i="2"/>
  <c r="AT333" i="2"/>
  <c r="AT630" i="2"/>
  <c r="AT133" i="2"/>
  <c r="AT255" i="2"/>
  <c r="AT413" i="2"/>
  <c r="AT53" i="2"/>
  <c r="AT75" i="2"/>
  <c r="AT686" i="2"/>
  <c r="AT443" i="2"/>
  <c r="AT295" i="2"/>
  <c r="AT194" i="2"/>
  <c r="AT344" i="2"/>
  <c r="AT607" i="2"/>
  <c r="AT285" i="2"/>
  <c r="AT222" i="2"/>
  <c r="AT477" i="2"/>
  <c r="AT264" i="2"/>
  <c r="AT310" i="2"/>
  <c r="AT217" i="2"/>
  <c r="AT422" i="2"/>
  <c r="AT247" i="2"/>
  <c r="AT426" i="2"/>
  <c r="AT40" i="2"/>
  <c r="AT713" i="2"/>
  <c r="AT52" i="2"/>
  <c r="AT240" i="2"/>
  <c r="AT130" i="2"/>
  <c r="AT263" i="2"/>
  <c r="AT560" i="2"/>
  <c r="AT626" i="2"/>
  <c r="AT657" i="2"/>
  <c r="AT576" i="2"/>
  <c r="AT284" i="2"/>
  <c r="AT347" i="2"/>
  <c r="AT208" i="2"/>
  <c r="AT143" i="2"/>
  <c r="AT232" i="2"/>
  <c r="AT460" i="2"/>
  <c r="AT339" i="2"/>
  <c r="AT202" i="2"/>
  <c r="AT119" i="2"/>
  <c r="AT302" i="2"/>
  <c r="AT520" i="2"/>
  <c r="AT228" i="2"/>
  <c r="AT616" i="2"/>
  <c r="AT617" i="2"/>
  <c r="AT411" i="2"/>
  <c r="AT395" i="2"/>
  <c r="AT700" i="2"/>
  <c r="AT676" i="2"/>
  <c r="AT650" i="2"/>
  <c r="AT722" i="2"/>
  <c r="AT163" i="2"/>
  <c r="AT401" i="2"/>
  <c r="AT658" i="2"/>
  <c r="AT725" i="2"/>
  <c r="AT107" i="2"/>
  <c r="AT464" i="2"/>
  <c r="AT623" i="2"/>
  <c r="AT635" i="2"/>
  <c r="AT465" i="2"/>
  <c r="AT50" i="2"/>
  <c r="AT66" i="2"/>
  <c r="AT47" i="2"/>
  <c r="AT158" i="2"/>
  <c r="AT229" i="2"/>
  <c r="AT652" i="2"/>
  <c r="AT717" i="2"/>
  <c r="AT317" i="2"/>
  <c r="AT51" i="2"/>
  <c r="AT137" i="2"/>
  <c r="AT159" i="2"/>
  <c r="AT74" i="2"/>
  <c r="AT453" i="2"/>
  <c r="AT2" i="2"/>
  <c r="AT553" i="2"/>
  <c r="AT203" i="2"/>
  <c r="AT109" i="2"/>
  <c r="AT525" i="2"/>
  <c r="AT304" i="2"/>
  <c r="AT37" i="2"/>
  <c r="AT276" i="2"/>
  <c r="AT205" i="2"/>
  <c r="AT470" i="2"/>
  <c r="AT54" i="2"/>
  <c r="AT200" i="2"/>
  <c r="AT83" i="2"/>
  <c r="AT555" i="2"/>
  <c r="AT539" i="2"/>
  <c r="AT207" i="2"/>
  <c r="AT188" i="2"/>
  <c r="AT543" i="2"/>
  <c r="AT316" i="2"/>
  <c r="AT309" i="2"/>
  <c r="AT597" i="2"/>
  <c r="AT235" i="2"/>
  <c r="AT151" i="2"/>
  <c r="AT79" i="2"/>
  <c r="AT257" i="2"/>
  <c r="AT424" i="2"/>
  <c r="AT469" i="2"/>
  <c r="AT266" i="2"/>
  <c r="AT96" i="2"/>
  <c r="AT542" i="2"/>
  <c r="AT668" i="2"/>
  <c r="AT610" i="2"/>
  <c r="AR689" i="2"/>
  <c r="AR332" i="2"/>
  <c r="AR260" i="2"/>
  <c r="AR321" i="2"/>
  <c r="AR131" i="2"/>
  <c r="AR326" i="2"/>
  <c r="AR386" i="2"/>
  <c r="AR77" i="2"/>
  <c r="AR72" i="2"/>
  <c r="AR389" i="2"/>
  <c r="AR23" i="2"/>
  <c r="AR436" i="2"/>
  <c r="AR20" i="2"/>
  <c r="AR59" i="2"/>
  <c r="AR669" i="2"/>
  <c r="AR116" i="2"/>
  <c r="AR87" i="2"/>
  <c r="AR67" i="2"/>
  <c r="AR160" i="2"/>
  <c r="AR100" i="2"/>
  <c r="AR253" i="2"/>
  <c r="AR466" i="2"/>
  <c r="AR34" i="2"/>
  <c r="AR603" i="2"/>
  <c r="AR38" i="2"/>
  <c r="AR407" i="2"/>
  <c r="AR387" i="2"/>
  <c r="AR237" i="2"/>
  <c r="AR476" i="2"/>
  <c r="AR288" i="2"/>
  <c r="AR81" i="2"/>
  <c r="AR101" i="2"/>
  <c r="AR212" i="2"/>
  <c r="AR624" i="2"/>
  <c r="AR97" i="2"/>
  <c r="AR611" i="2"/>
  <c r="AR376" i="2"/>
  <c r="AR454" i="2"/>
  <c r="AU674" i="2"/>
  <c r="AU515" i="2"/>
  <c r="AU494" i="2"/>
  <c r="AU230" i="2"/>
  <c r="AU262" i="2"/>
  <c r="AU318" i="2"/>
  <c r="AU430" i="2"/>
  <c r="AU204" i="2"/>
  <c r="AU300" i="2"/>
  <c r="AU383" i="2"/>
  <c r="AU574" i="2"/>
  <c r="AU243" i="2"/>
  <c r="AU587" i="2"/>
  <c r="AU44" i="2"/>
  <c r="AU636" i="2"/>
  <c r="AU290" i="2"/>
  <c r="AU385" i="2"/>
  <c r="AU517" i="2"/>
  <c r="AU482" i="2"/>
  <c r="AU718" i="2"/>
  <c r="AU279" i="2"/>
  <c r="AU169" i="2"/>
  <c r="AU319" i="2"/>
  <c r="AU261" i="2"/>
  <c r="AU236" i="2"/>
  <c r="AU283" i="2"/>
  <c r="AU357" i="2"/>
  <c r="AU303" i="2"/>
  <c r="AU80" i="2"/>
  <c r="AU403" i="2"/>
  <c r="AU362" i="2"/>
  <c r="AU684" i="2"/>
  <c r="AU265" i="2"/>
  <c r="AU719" i="2"/>
  <c r="AU571" i="2"/>
  <c r="AU673" i="2"/>
  <c r="AU221" i="2"/>
  <c r="AU313" i="2"/>
  <c r="AU136" i="2"/>
  <c r="AU504" i="2"/>
  <c r="AU524" i="2"/>
  <c r="AU472" i="2"/>
  <c r="AU27" i="2"/>
  <c r="AU728" i="2"/>
  <c r="AU449" i="2"/>
  <c r="AU641" i="2"/>
  <c r="AU639" i="2"/>
  <c r="AU685" i="2"/>
  <c r="AU506" i="2"/>
  <c r="AU570" i="2"/>
  <c r="AU170" i="2"/>
  <c r="AU180" i="2"/>
  <c r="AU322" i="2"/>
  <c r="AU242" i="2"/>
  <c r="AU691" i="2"/>
  <c r="AU120" i="2"/>
  <c r="AU92" i="2"/>
  <c r="AU706" i="2"/>
  <c r="AU354" i="2"/>
  <c r="AU590" i="2"/>
  <c r="AU293" i="2"/>
  <c r="AU270" i="2"/>
  <c r="AU588" i="2"/>
  <c r="AU85" i="2"/>
  <c r="AU692" i="2"/>
  <c r="AU502" i="2"/>
  <c r="AU152" i="2"/>
  <c r="AU110" i="2"/>
  <c r="AU406" i="2"/>
  <c r="AU637" i="2"/>
  <c r="AU384" i="2"/>
  <c r="AU530" i="2"/>
  <c r="AU95" i="2"/>
  <c r="AU280" i="2"/>
  <c r="AU677" i="2"/>
  <c r="AU132" i="2"/>
  <c r="AU144" i="2"/>
  <c r="AU8" i="2"/>
  <c r="AU165" i="2"/>
  <c r="AU334" i="2"/>
  <c r="AU273" i="2"/>
  <c r="AU566" i="2"/>
  <c r="AU604" i="2"/>
  <c r="AU501" i="2"/>
  <c r="AR665" i="2"/>
  <c r="AR213" i="2"/>
  <c r="AR403" i="2"/>
  <c r="AR362" i="2"/>
  <c r="AR673" i="2"/>
  <c r="AR221" i="2"/>
  <c r="AR136" i="2"/>
  <c r="AR27" i="2"/>
  <c r="AR639" i="2"/>
  <c r="AR685" i="2"/>
  <c r="AR170" i="2"/>
  <c r="AR180" i="2"/>
  <c r="AR322" i="2"/>
  <c r="AR242" i="2"/>
  <c r="AR691" i="2"/>
  <c r="AR120" i="2"/>
  <c r="AR92" i="2"/>
  <c r="AR590" i="2"/>
  <c r="AR293" i="2"/>
  <c r="AR270" i="2"/>
  <c r="AR85" i="2"/>
  <c r="AR502" i="2"/>
  <c r="AR152" i="2"/>
  <c r="AR110" i="2"/>
  <c r="AR406" i="2"/>
  <c r="AR95" i="2"/>
  <c r="AR677" i="2"/>
  <c r="AR132" i="2"/>
  <c r="AR144" i="2"/>
  <c r="AR8" i="2"/>
  <c r="AR165" i="2"/>
  <c r="AR334" i="2"/>
  <c r="AR273" i="2"/>
  <c r="AR604" i="2"/>
  <c r="AU707" i="2"/>
  <c r="AU532" i="2"/>
  <c r="AU559" i="2"/>
  <c r="AU627" i="2"/>
  <c r="AU545" i="2"/>
  <c r="AU106" i="2"/>
  <c r="AU442" i="2"/>
  <c r="AU671" i="2"/>
  <c r="AU231" i="2"/>
  <c r="AU724" i="2"/>
  <c r="AU128" i="2"/>
  <c r="AU324" i="2"/>
  <c r="AU55" i="2"/>
  <c r="AU363" i="2"/>
  <c r="AU269" i="2"/>
  <c r="AU412" i="2"/>
  <c r="AU529" i="2"/>
  <c r="AU690" i="2"/>
  <c r="AU246" i="2"/>
  <c r="AU678" i="2"/>
  <c r="AU558" i="2"/>
  <c r="AU214" i="2"/>
  <c r="AU338" i="2"/>
  <c r="AU108" i="2"/>
  <c r="AU60" i="2"/>
  <c r="AU327" i="2"/>
  <c r="AU562" i="2"/>
  <c r="AU510" i="2"/>
  <c r="AR6" i="2"/>
  <c r="AR78" i="2"/>
  <c r="AR447" i="2"/>
  <c r="AR126" i="2"/>
  <c r="AR99" i="2"/>
  <c r="AR537" i="2"/>
  <c r="AR89" i="2"/>
  <c r="AR336" i="2"/>
  <c r="AR84" i="2"/>
  <c r="AR425" i="2"/>
  <c r="AR148" i="2"/>
  <c r="AR538" i="2"/>
  <c r="AR234" i="2"/>
  <c r="AR36" i="2"/>
  <c r="AR578" i="2"/>
  <c r="AR250" i="2"/>
  <c r="AR42" i="2"/>
  <c r="AR388" i="2"/>
  <c r="AR7" i="2"/>
  <c r="AR196" i="2"/>
  <c r="AR491" i="2"/>
  <c r="AR330" i="2"/>
  <c r="AR351" i="2"/>
  <c r="AR693" i="2"/>
  <c r="AR540" i="2"/>
  <c r="AU698" i="2"/>
  <c r="AU664" i="2"/>
  <c r="AU541" i="2"/>
  <c r="AU552" i="2"/>
  <c r="AU503" i="2"/>
  <c r="AU312" i="2"/>
  <c r="AU732" i="2"/>
  <c r="AU187" i="2"/>
  <c r="AU62" i="2"/>
  <c r="AU195" i="2"/>
  <c r="AU181" i="2"/>
  <c r="AU628" i="2"/>
  <c r="AU259" i="2"/>
  <c r="AU118" i="2"/>
  <c r="AU633" i="2"/>
  <c r="AU516" i="2"/>
  <c r="AU186" i="2"/>
  <c r="AU251" i="2"/>
  <c r="AU478" i="2"/>
  <c r="AU82" i="2"/>
  <c r="AU124" i="2"/>
  <c r="AU448" i="2"/>
  <c r="AU547" i="2"/>
  <c r="AU632" i="2"/>
  <c r="AU296" i="2"/>
  <c r="AU199" i="2"/>
  <c r="AU139" i="2"/>
  <c r="AU256" i="2"/>
  <c r="AU471" i="2"/>
  <c r="AU699" i="2"/>
  <c r="AU43" i="2"/>
  <c r="AU716" i="2"/>
  <c r="AU26" i="2"/>
  <c r="AU190" i="2"/>
  <c r="AU299" i="2"/>
  <c r="AU191" i="2"/>
  <c r="AU592" i="2"/>
  <c r="AU451" i="2"/>
  <c r="AU580" i="2"/>
  <c r="AU581" i="2"/>
  <c r="AU328" i="2"/>
  <c r="AU458" i="2"/>
  <c r="AU457" i="2"/>
  <c r="AU550" i="2"/>
  <c r="AU157" i="2"/>
  <c r="AU192" i="2"/>
  <c r="AU711" i="2"/>
  <c r="AU197" i="2"/>
  <c r="AU86" i="2"/>
  <c r="AU680" i="2"/>
  <c r="AU348" i="2"/>
  <c r="AU705" i="2"/>
  <c r="AU249" i="2"/>
  <c r="AU325" i="2"/>
  <c r="AU456" i="2"/>
  <c r="AU358" i="2"/>
  <c r="AU533" i="2"/>
  <c r="AU345" i="2"/>
  <c r="AU352" i="2"/>
  <c r="AU365" i="2"/>
  <c r="AR541" i="2"/>
  <c r="AR552" i="2"/>
  <c r="AR503" i="2"/>
  <c r="AR187" i="2"/>
  <c r="AR62" i="2"/>
  <c r="AR181" i="2"/>
  <c r="AR628" i="2"/>
  <c r="AR259" i="2"/>
  <c r="AR118" i="2"/>
  <c r="AR251" i="2"/>
  <c r="AR82" i="2"/>
  <c r="AR124" i="2"/>
  <c r="AR448" i="2"/>
  <c r="AR547" i="2"/>
  <c r="AR632" i="2"/>
  <c r="AR199" i="2"/>
  <c r="AR139" i="2"/>
  <c r="AR256" i="2"/>
  <c r="AR471" i="2"/>
  <c r="AR299" i="2"/>
  <c r="AR191" i="2"/>
  <c r="AR592" i="2"/>
  <c r="AR328" i="2"/>
  <c r="AR458" i="2"/>
  <c r="AR157" i="2"/>
  <c r="AR192" i="2"/>
  <c r="AR197" i="2"/>
  <c r="AR86" i="2"/>
  <c r="AR680" i="2"/>
  <c r="AR348" i="2"/>
  <c r="AR249" i="2"/>
  <c r="AR325" i="2"/>
  <c r="AR358" i="2"/>
  <c r="AR533" i="2"/>
  <c r="AR345" i="2"/>
  <c r="AU715" i="2"/>
  <c r="AU349" i="2"/>
  <c r="AU410" i="2"/>
  <c r="AU392" i="2"/>
  <c r="AU174" i="2"/>
  <c r="AU582" i="2"/>
  <c r="AU618" i="2"/>
  <c r="AU31" i="2"/>
  <c r="AU179" i="2"/>
  <c r="AU400" i="2"/>
  <c r="AU446" i="2"/>
  <c r="AU39" i="2"/>
  <c r="AU612" i="2"/>
  <c r="AU649" i="2"/>
  <c r="AU209" i="2"/>
  <c r="AU662" i="2"/>
  <c r="AU602" i="2"/>
  <c r="AU622" i="2"/>
  <c r="AU409" i="2"/>
  <c r="AU335" i="2"/>
  <c r="AU382" i="2"/>
  <c r="AU696" i="2"/>
  <c r="AU573" i="2"/>
  <c r="AU193" i="2"/>
  <c r="AU306" i="2"/>
  <c r="AU275" i="2"/>
  <c r="AU620" i="2"/>
  <c r="AU298" i="2"/>
  <c r="AR349" i="2"/>
  <c r="AR392" i="2"/>
  <c r="AR174" i="2"/>
  <c r="AR582" i="2"/>
  <c r="AR618" i="2"/>
  <c r="AR400" i="2"/>
  <c r="AR446" i="2"/>
  <c r="AR39" i="2"/>
  <c r="AR612" i="2"/>
  <c r="AR209" i="2"/>
  <c r="AR409" i="2"/>
  <c r="AR335" i="2"/>
  <c r="AR382" i="2"/>
  <c r="AR306" i="2"/>
  <c r="AR648" i="2"/>
  <c r="AR12" i="2"/>
  <c r="AR9" i="2"/>
  <c r="AR305" i="2"/>
  <c r="AR584" i="2"/>
  <c r="AR233" i="2"/>
  <c r="AR596" i="2"/>
  <c r="AR4" i="2"/>
  <c r="AR408" i="2"/>
  <c r="AR513" i="2"/>
  <c r="AR396" i="2"/>
  <c r="AR675" i="2"/>
  <c r="AR459" i="2"/>
  <c r="AR286" i="2"/>
  <c r="AR507" i="2"/>
  <c r="AR252" i="2"/>
  <c r="AR138" i="2"/>
  <c r="AR489" i="2"/>
  <c r="AR155" i="2"/>
  <c r="AR121" i="2"/>
  <c r="AR518" i="2"/>
  <c r="AR644" i="2"/>
  <c r="AR41" i="2"/>
  <c r="AR509" i="2"/>
  <c r="AU642" i="2"/>
  <c r="AU708" i="2"/>
  <c r="AU687" i="2"/>
  <c r="AU666" i="2"/>
  <c r="AU91" i="2"/>
  <c r="AU479" i="2"/>
  <c r="AU577" i="2"/>
  <c r="AU282" i="2"/>
  <c r="AU421" i="2"/>
  <c r="AU216" i="2"/>
  <c r="AU274" i="2"/>
  <c r="AU182" i="2"/>
  <c r="AU481" i="2"/>
  <c r="AU414" i="2"/>
  <c r="AU634" i="2"/>
  <c r="AU115" i="2"/>
  <c r="AU167" i="2"/>
  <c r="AU146" i="2"/>
  <c r="AU35" i="2"/>
  <c r="AU568" i="2"/>
  <c r="AU461" i="2"/>
  <c r="AU156" i="2"/>
  <c r="AU369" i="2"/>
  <c r="AU605" i="2"/>
  <c r="AU218" i="2"/>
  <c r="AU21" i="2"/>
  <c r="AU245" i="2"/>
  <c r="AU33" i="2"/>
  <c r="AU13" i="2"/>
  <c r="AR642" i="2"/>
  <c r="AR91" i="2"/>
  <c r="AR577" i="2"/>
  <c r="AR282" i="2"/>
  <c r="AR216" i="2"/>
  <c r="AR182" i="2"/>
  <c r="AR414" i="2"/>
  <c r="AR634" i="2"/>
  <c r="AR115" i="2"/>
  <c r="AR167" i="2"/>
  <c r="AR146" i="2"/>
  <c r="AR35" i="2"/>
  <c r="AR461" i="2"/>
  <c r="AR156" i="2"/>
  <c r="AR369" i="2"/>
  <c r="AR218" i="2"/>
  <c r="AR21" i="2"/>
  <c r="AR245" i="2"/>
  <c r="AR33" i="2"/>
  <c r="AR13" i="2"/>
  <c r="AR521" i="2"/>
  <c r="AR176" i="2"/>
  <c r="AR145" i="2"/>
  <c r="AR198" i="2"/>
  <c r="AR380" i="2"/>
  <c r="AR667" i="2"/>
  <c r="AR439" i="2"/>
  <c r="AR14" i="2"/>
  <c r="AR15" i="2"/>
  <c r="AR73" i="2"/>
  <c r="AR315" i="2"/>
  <c r="AR567" i="2"/>
  <c r="AR254" i="2"/>
  <c r="AR90" i="2"/>
  <c r="AR239" i="2"/>
  <c r="AR46" i="2"/>
  <c r="AR69" i="2"/>
  <c r="AR419" i="2"/>
  <c r="AR613" i="2"/>
  <c r="AR353" i="2"/>
  <c r="AR394" i="2"/>
  <c r="AR583" i="2"/>
  <c r="AR102" i="2"/>
  <c r="AR440" i="2"/>
  <c r="AR341" i="2"/>
  <c r="AU703" i="2"/>
  <c r="AU391" i="2"/>
  <c r="AU556" i="2"/>
  <c r="AU564" i="2"/>
  <c r="AU223" i="2"/>
  <c r="AU646" i="2"/>
  <c r="AU142" i="2"/>
  <c r="AU399" i="2"/>
  <c r="AU416" i="2"/>
  <c r="AU405" i="2"/>
  <c r="AU103" i="2"/>
  <c r="AU480" i="2"/>
  <c r="AU683" i="2"/>
  <c r="AU359" i="2"/>
  <c r="AU268" i="2"/>
  <c r="AU527" i="2"/>
  <c r="AU483" i="2"/>
  <c r="AU462" i="2"/>
  <c r="AU258" i="2"/>
  <c r="AU135" i="2"/>
  <c r="AU437" i="2"/>
  <c r="AU272" i="2"/>
  <c r="AU381" i="2"/>
  <c r="AU572" i="2"/>
  <c r="AU94" i="2"/>
  <c r="AU22" i="2"/>
  <c r="AU505" i="2"/>
  <c r="AU656" i="2"/>
  <c r="AR391" i="2"/>
  <c r="AR223" i="2"/>
  <c r="AR142" i="2"/>
  <c r="AR416" i="2"/>
  <c r="AR103" i="2"/>
  <c r="AR683" i="2"/>
  <c r="AR359" i="2"/>
  <c r="AR268" i="2"/>
  <c r="AR462" i="2"/>
  <c r="AR437" i="2"/>
  <c r="AR272" i="2"/>
  <c r="AR94" i="2"/>
  <c r="AR22" i="2"/>
  <c r="AR505" i="2"/>
  <c r="AR129" i="2"/>
  <c r="AR378" i="2"/>
  <c r="AR24" i="2"/>
  <c r="AR370" i="2"/>
  <c r="AR168" i="2"/>
  <c r="AR546" i="2"/>
  <c r="AR112" i="2"/>
  <c r="AR65" i="2"/>
  <c r="AR178" i="2"/>
  <c r="AR420" i="2"/>
  <c r="AR49" i="2"/>
  <c r="AR490" i="2"/>
  <c r="AR17" i="2"/>
  <c r="AR289" i="2"/>
  <c r="AR585" i="2"/>
  <c r="AR114" i="2"/>
  <c r="AR361" i="2"/>
  <c r="AR452" i="2"/>
  <c r="AR511" i="2"/>
  <c r="AR125" i="2"/>
  <c r="AR93" i="2"/>
  <c r="AU727" i="2"/>
  <c r="AU595" i="2"/>
  <c r="AU493" i="2"/>
  <c r="AU215" i="2"/>
  <c r="AU492" i="2"/>
  <c r="AU599" i="2"/>
  <c r="AU621" i="2"/>
  <c r="AU704" i="2"/>
  <c r="AU629" i="2"/>
  <c r="AU141" i="2"/>
  <c r="AU522" i="2"/>
  <c r="AU184" i="2"/>
  <c r="AU30" i="2"/>
  <c r="AU404" i="2"/>
  <c r="AU726" i="2"/>
  <c r="AU32" i="2"/>
  <c r="AU561" i="2"/>
  <c r="AU526" i="2"/>
  <c r="AU710" i="2"/>
  <c r="AU575" i="2"/>
  <c r="AU307" i="2"/>
  <c r="AU402" i="2"/>
  <c r="AU467" i="2"/>
  <c r="AU45" i="2"/>
  <c r="AU498" i="2"/>
  <c r="AU63" i="2"/>
  <c r="AR595" i="2"/>
  <c r="AR493" i="2"/>
  <c r="AR492" i="2"/>
  <c r="AR629" i="2"/>
  <c r="AR141" i="2"/>
  <c r="AR30" i="2"/>
  <c r="AR404" i="2"/>
  <c r="AR32" i="2"/>
  <c r="AR561" i="2"/>
  <c r="AR526" i="2"/>
  <c r="AR575" i="2"/>
  <c r="AR307" i="2"/>
  <c r="AR467" i="2"/>
  <c r="AR45" i="2"/>
  <c r="AR329" i="2"/>
  <c r="AR267" i="2"/>
  <c r="AR68" i="2"/>
  <c r="AR488" i="2"/>
  <c r="AR615" i="2"/>
  <c r="AR393" i="2"/>
  <c r="AR497" i="2"/>
  <c r="AR598" i="2"/>
  <c r="AR433" i="2"/>
  <c r="AR438" i="2"/>
  <c r="AR534" i="2"/>
  <c r="AR244" i="2"/>
  <c r="AR241" i="2"/>
  <c r="AR219" i="2"/>
  <c r="AR171" i="2"/>
  <c r="AR377" i="2"/>
  <c r="AR185" i="2"/>
  <c r="AR473" i="2"/>
  <c r="AR606" i="2"/>
  <c r="AU694" i="2"/>
  <c r="AU427" i="2"/>
  <c r="AU695" i="2"/>
  <c r="AU721" i="2"/>
  <c r="AU248" i="2"/>
  <c r="AU429" i="2"/>
  <c r="AU643" i="2"/>
  <c r="AU372" i="2"/>
  <c r="AU536" i="2"/>
  <c r="AU600" i="2"/>
  <c r="AU702" i="2"/>
  <c r="AU287" i="2"/>
  <c r="AU123" i="2"/>
  <c r="AU495" i="2"/>
  <c r="AU729" i="2"/>
  <c r="AU593" i="2"/>
  <c r="AU333" i="2"/>
  <c r="AU630" i="2"/>
  <c r="AU133" i="2"/>
  <c r="AU255" i="2"/>
  <c r="AU413" i="2"/>
  <c r="AU53" i="2"/>
  <c r="AU75" i="2"/>
  <c r="AU686" i="2"/>
  <c r="AU443" i="2"/>
  <c r="AU295" i="2"/>
  <c r="AU194" i="2"/>
  <c r="AU344" i="2"/>
  <c r="AU607" i="2"/>
  <c r="AR427" i="2"/>
  <c r="AR248" i="2"/>
  <c r="AR643" i="2"/>
  <c r="AR372" i="2"/>
  <c r="AR536" i="2"/>
  <c r="AR287" i="2"/>
  <c r="AR123" i="2"/>
  <c r="AR333" i="2"/>
  <c r="AR630" i="2"/>
  <c r="AR133" i="2"/>
  <c r="AR53" i="2"/>
  <c r="AR75" i="2"/>
  <c r="AR295" i="2"/>
  <c r="AR194" i="2"/>
  <c r="AR344" i="2"/>
  <c r="AR607" i="2"/>
  <c r="AR222" i="2"/>
  <c r="AR477" i="2"/>
  <c r="AR264" i="2"/>
  <c r="AR310" i="2"/>
  <c r="AR217" i="2"/>
  <c r="AR422" i="2"/>
  <c r="AR247" i="2"/>
  <c r="AR426" i="2"/>
  <c r="AR40" i="2"/>
  <c r="AR713" i="2"/>
  <c r="AR52" i="2"/>
  <c r="AR240" i="2"/>
  <c r="AR130" i="2"/>
  <c r="AR263" i="2"/>
  <c r="AR560" i="2"/>
  <c r="AR626" i="2"/>
  <c r="AR657" i="2"/>
  <c r="AR576" i="2"/>
  <c r="AR284" i="2"/>
  <c r="AR347" i="2"/>
  <c r="AR208" i="2"/>
  <c r="AR143" i="2"/>
  <c r="AR232" i="2"/>
  <c r="AR460" i="2"/>
  <c r="AR339" i="2"/>
  <c r="AR119" i="2"/>
  <c r="AR302" i="2"/>
  <c r="AR520" i="2"/>
  <c r="AR228" i="2"/>
  <c r="AR616" i="2"/>
  <c r="AU617" i="2"/>
  <c r="AU411" i="2"/>
  <c r="AU395" i="2"/>
  <c r="AU700" i="2"/>
  <c r="AU676" i="2"/>
  <c r="AU650" i="2"/>
  <c r="AU722" i="2"/>
  <c r="AU163" i="2"/>
  <c r="AU401" i="2"/>
  <c r="AU658" i="2"/>
  <c r="AU725" i="2"/>
  <c r="AU107" i="2"/>
  <c r="AU464" i="2"/>
  <c r="AU623" i="2"/>
  <c r="AU635" i="2"/>
  <c r="AU465" i="2"/>
  <c r="AU50" i="2"/>
  <c r="AU66" i="2"/>
  <c r="AU47" i="2"/>
  <c r="AU158" i="2"/>
  <c r="AU229" i="2"/>
  <c r="AU652" i="2"/>
  <c r="AU717" i="2"/>
  <c r="AU317" i="2"/>
  <c r="AU329" i="2"/>
  <c r="AU271" i="2"/>
  <c r="AU154" i="2"/>
  <c r="AU267" i="2"/>
  <c r="AU654" i="2"/>
  <c r="AU638" i="2"/>
  <c r="AU68" i="2"/>
  <c r="AU701" i="2"/>
  <c r="AU224" i="2"/>
  <c r="AU488" i="2"/>
  <c r="AU615" i="2"/>
  <c r="AU393" i="2"/>
  <c r="AU497" i="2"/>
  <c r="AU355" i="2"/>
  <c r="AU598" i="2"/>
  <c r="AU433" i="2"/>
  <c r="AU438" i="2"/>
  <c r="AU534" i="2"/>
  <c r="AU645" i="2"/>
  <c r="AU104" i="2"/>
  <c r="AU594" i="2"/>
  <c r="AU337" i="2"/>
  <c r="AU301" i="2"/>
  <c r="AU688" i="2"/>
  <c r="AU647" i="2"/>
  <c r="AU244" i="2"/>
  <c r="AU241" i="2"/>
  <c r="AU653" i="2"/>
  <c r="AU219" i="2"/>
  <c r="AU171" i="2"/>
  <c r="AU377" i="2"/>
  <c r="AU161" i="2"/>
  <c r="AU185" i="2"/>
  <c r="AU473" i="2"/>
  <c r="AU606" i="2"/>
  <c r="AU285" i="2"/>
  <c r="AU222" i="2"/>
  <c r="AU477" i="2"/>
  <c r="AU264" i="2"/>
  <c r="AU310" i="2"/>
  <c r="AU217" i="2"/>
  <c r="AU422" i="2"/>
  <c r="AU247" i="2"/>
  <c r="AU426" i="2"/>
  <c r="AU40" i="2"/>
  <c r="AU713" i="2"/>
  <c r="AU52" i="2"/>
  <c r="AU240" i="2"/>
  <c r="AU130" i="2"/>
  <c r="AU263" i="2"/>
  <c r="AU560" i="2"/>
  <c r="AU626" i="2"/>
  <c r="AU657" i="2"/>
  <c r="AU576" i="2"/>
  <c r="AU284" i="2"/>
  <c r="AU347" i="2"/>
  <c r="AU208" i="2"/>
  <c r="AU143" i="2"/>
  <c r="AU232" i="2"/>
  <c r="AU460" i="2"/>
  <c r="AU339" i="2"/>
  <c r="AU202" i="2"/>
  <c r="AU119" i="2"/>
  <c r="AU302" i="2"/>
  <c r="AU520" i="2"/>
  <c r="AU228" i="2"/>
  <c r="AU616" i="2"/>
  <c r="AU51" i="2"/>
  <c r="AU137" i="2"/>
  <c r="AU159" i="2"/>
  <c r="AU74" i="2"/>
  <c r="AU453" i="2"/>
  <c r="AU2" i="2"/>
  <c r="AU553" i="2"/>
  <c r="AU203" i="2"/>
  <c r="AU109" i="2"/>
  <c r="AU525" i="2"/>
  <c r="AU304" i="2"/>
  <c r="AU37" i="2"/>
  <c r="AU276" i="2"/>
  <c r="AU205" i="2"/>
  <c r="AU470" i="2"/>
  <c r="AU54" i="2"/>
  <c r="AU200" i="2"/>
  <c r="AU83" i="2"/>
  <c r="AU555" i="2"/>
  <c r="AU539" i="2"/>
  <c r="AU207" i="2"/>
  <c r="AU188" i="2"/>
  <c r="AU543" i="2"/>
  <c r="AU316" i="2"/>
  <c r="AU309" i="2"/>
  <c r="AU597" i="2"/>
  <c r="AU235" i="2"/>
  <c r="AU151" i="2"/>
  <c r="AU79" i="2"/>
  <c r="AU257" i="2"/>
  <c r="AU424" i="2"/>
  <c r="AU469" i="2"/>
  <c r="AU266" i="2"/>
  <c r="AU96" i="2"/>
  <c r="AU542" i="2"/>
  <c r="AU668" i="2"/>
  <c r="AU610" i="2"/>
  <c r="AU436" i="2"/>
  <c r="AU20" i="2"/>
  <c r="AU59" i="2"/>
  <c r="AU655" i="2"/>
  <c r="AU669" i="2"/>
  <c r="AU116" i="2"/>
  <c r="AU87" i="2"/>
  <c r="AU67" i="2"/>
  <c r="AU519" i="2"/>
  <c r="AU535" i="2"/>
  <c r="AU531" i="2"/>
  <c r="AU308" i="2"/>
  <c r="AU514" i="2"/>
  <c r="AU160" i="2"/>
  <c r="AU331" i="2"/>
  <c r="AU100" i="2"/>
  <c r="AU368" i="2"/>
  <c r="AU487" i="2"/>
  <c r="AU253" i="2"/>
  <c r="AU709" i="2"/>
  <c r="AU548" i="2"/>
  <c r="AU432" i="2"/>
  <c r="AU206" i="2"/>
  <c r="AU466" i="2"/>
  <c r="AU34" i="2"/>
  <c r="AU603" i="2"/>
  <c r="AU38" i="2"/>
  <c r="AU407" i="2"/>
  <c r="AU387" i="2"/>
  <c r="AU237" i="2"/>
  <c r="AU712" i="2"/>
  <c r="AU476" i="2"/>
  <c r="AU288" i="2"/>
  <c r="AU81" i="2"/>
  <c r="AU101" i="2"/>
  <c r="AU212" i="2"/>
  <c r="AU624" i="2"/>
  <c r="AU97" i="2"/>
  <c r="AU611" i="2"/>
  <c r="AU376" i="2"/>
  <c r="AU454" i="2"/>
  <c r="AU373" i="2"/>
  <c r="AU609" i="2"/>
  <c r="AU227" i="2"/>
  <c r="AU350" i="2"/>
  <c r="AU323" i="2"/>
  <c r="AU444" i="2"/>
  <c r="AU278" i="2"/>
  <c r="AU294" i="2"/>
  <c r="AU189" i="2"/>
  <c r="AU113" i="2"/>
  <c r="AU397" i="2"/>
  <c r="AU166" i="2"/>
  <c r="AU10" i="2"/>
  <c r="AU320" i="2"/>
  <c r="AU291" i="2"/>
  <c r="AU111" i="2"/>
  <c r="AU5" i="2"/>
  <c r="AU434" i="2"/>
  <c r="AU614" i="2"/>
  <c r="AU18" i="2"/>
  <c r="AU149" i="2"/>
  <c r="AU428" i="2"/>
  <c r="AU201" i="2"/>
  <c r="AU172" i="2"/>
  <c r="AU366" i="2"/>
  <c r="AU297" i="2"/>
  <c r="AU88" i="2"/>
  <c r="AU508" i="2"/>
  <c r="AU211" i="2"/>
  <c r="AU3" i="2"/>
  <c r="AU64" i="2"/>
  <c r="AU441" i="2"/>
  <c r="AU500" i="2"/>
  <c r="AU625" i="2"/>
  <c r="AU70" i="2"/>
  <c r="AU586" i="2"/>
  <c r="AU311" i="2"/>
  <c r="AU314" i="2"/>
  <c r="AU423" i="2"/>
  <c r="AU19" i="2"/>
  <c r="AU544" i="2"/>
  <c r="AU210" i="2"/>
  <c r="AU58" i="2"/>
  <c r="AU390" i="2"/>
  <c r="AU48" i="2"/>
  <c r="AU292" i="2"/>
  <c r="AU723" i="2"/>
  <c r="AU117" i="2"/>
  <c r="AU134" i="2"/>
  <c r="AU659" i="2"/>
  <c r="AU342" i="2"/>
  <c r="AU475" i="2"/>
  <c r="AU528" i="2"/>
  <c r="AU569" i="2"/>
  <c r="AU523" i="2"/>
  <c r="AU379" i="2"/>
  <c r="AU486" i="2"/>
  <c r="AU140" i="2"/>
  <c r="AU455" i="2"/>
  <c r="AU485" i="2"/>
  <c r="AU71" i="2"/>
  <c r="AU122" i="2"/>
  <c r="AU56" i="2"/>
  <c r="AU61" i="2"/>
  <c r="AU340" i="2"/>
  <c r="AU374" i="2"/>
  <c r="AU162" i="2"/>
  <c r="AU608" i="2"/>
  <c r="AU6" i="2"/>
  <c r="AU78" i="2"/>
  <c r="AU591" i="2"/>
  <c r="AU447" i="2"/>
  <c r="AU126" i="2"/>
  <c r="AU99" i="2"/>
  <c r="AU537" i="2"/>
  <c r="AU89" i="2"/>
  <c r="AU336" i="2"/>
  <c r="AU84" i="2"/>
  <c r="AU425" i="2"/>
  <c r="AU148" i="2"/>
  <c r="AU538" i="2"/>
  <c r="AU234" i="2"/>
  <c r="AU36" i="2"/>
  <c r="AU578" i="2"/>
  <c r="AU225" i="2"/>
  <c r="AU496" i="2"/>
  <c r="AU147" i="2"/>
  <c r="AU250" i="2"/>
  <c r="AU42" i="2"/>
  <c r="AU388" i="2"/>
  <c r="AU356" i="2"/>
  <c r="AU7" i="2"/>
  <c r="AU196" i="2"/>
  <c r="AU491" i="2"/>
  <c r="AU330" i="2"/>
  <c r="AU183" i="2"/>
  <c r="AU351" i="2"/>
  <c r="AU693" i="2"/>
  <c r="AU540" i="2"/>
  <c r="AU435" i="2"/>
  <c r="AU648" i="2"/>
  <c r="AU12" i="2"/>
  <c r="AU57" i="2"/>
  <c r="AU9" i="2"/>
  <c r="AU305" i="2"/>
  <c r="AU584" i="2"/>
  <c r="AU233" i="2"/>
  <c r="AU596" i="2"/>
  <c r="AU4" i="2"/>
  <c r="AU408" i="2"/>
  <c r="AU431" i="2"/>
  <c r="AU513" i="2"/>
  <c r="AU396" i="2"/>
  <c r="AU675" i="2"/>
  <c r="AU589" i="2"/>
  <c r="AU76" i="2"/>
  <c r="AU459" i="2"/>
  <c r="AU286" i="2"/>
  <c r="AU660" i="2"/>
  <c r="AU507" i="2"/>
  <c r="AU252" i="2"/>
  <c r="AU375" i="2"/>
  <c r="AU138" i="2"/>
  <c r="AU484" i="2"/>
  <c r="AU489" i="2"/>
  <c r="AU155" i="2"/>
  <c r="AU640" i="2"/>
  <c r="AU127" i="2"/>
  <c r="AU121" i="2"/>
  <c r="AU518" i="2"/>
  <c r="AU644" i="2"/>
  <c r="AU41" i="2"/>
  <c r="AU509" i="2"/>
  <c r="AU521" i="2"/>
  <c r="AU176" i="2"/>
  <c r="AU153" i="2"/>
  <c r="AU145" i="2"/>
  <c r="AU198" i="2"/>
  <c r="AU105" i="2"/>
  <c r="AU380" i="2"/>
  <c r="AU667" i="2"/>
  <c r="AU450" i="2"/>
  <c r="AU439" i="2"/>
  <c r="AU14" i="2"/>
  <c r="AU360" i="2"/>
  <c r="AU15" i="2"/>
  <c r="AU73" i="2"/>
  <c r="AU415" i="2"/>
  <c r="AU281" i="2"/>
  <c r="AU315" i="2"/>
  <c r="AU567" i="2"/>
  <c r="AU254" i="2"/>
  <c r="AU90" i="2"/>
  <c r="AU239" i="2"/>
  <c r="AU46" i="2"/>
  <c r="AU69" i="2"/>
  <c r="AU419" i="2"/>
  <c r="AU613" i="2"/>
  <c r="AU353" i="2"/>
  <c r="AU394" i="2"/>
  <c r="AU583" i="2"/>
  <c r="AU102" i="2"/>
  <c r="AU238" i="2"/>
  <c r="AU440" i="2"/>
  <c r="AU341" i="2"/>
  <c r="AU129" i="2"/>
  <c r="AU378" i="2"/>
  <c r="AU563" i="2"/>
  <c r="AU398" i="2"/>
  <c r="AU24" i="2"/>
  <c r="AU370" i="2"/>
  <c r="AU168" i="2"/>
  <c r="AU546" i="2"/>
  <c r="AU112" i="2"/>
  <c r="AU672" i="2"/>
  <c r="AU343" i="2"/>
  <c r="AU65" i="2"/>
  <c r="AU178" i="2"/>
  <c r="AU445" i="2"/>
  <c r="AU420" i="2"/>
  <c r="AU601" i="2"/>
  <c r="AU11" i="2"/>
  <c r="AU49" i="2"/>
  <c r="AU651" i="2"/>
  <c r="AU490" i="2"/>
  <c r="AU364" i="2"/>
  <c r="AU17" i="2"/>
  <c r="AU28" i="2"/>
  <c r="AU277" i="2"/>
  <c r="AU289" i="2"/>
  <c r="AU585" i="2"/>
  <c r="AU468" i="2"/>
  <c r="AU114" i="2"/>
  <c r="AU361" i="2"/>
  <c r="AU452" i="2"/>
  <c r="AU511" i="2"/>
  <c r="AU125" i="2"/>
  <c r="AU93" i="2"/>
  <c r="AV631" i="2" l="1"/>
  <c r="W19" i="3"/>
  <c r="Y21" i="3"/>
  <c r="W33" i="3"/>
  <c r="W88" i="3"/>
  <c r="Y73" i="3"/>
  <c r="Y80" i="3"/>
  <c r="Y85" i="3"/>
  <c r="Y86" i="3"/>
  <c r="Y34" i="3"/>
  <c r="Y51" i="3"/>
  <c r="W90" i="3"/>
  <c r="Y83" i="3"/>
  <c r="Y32" i="3"/>
  <c r="Y82" i="3"/>
  <c r="Y30" i="3"/>
  <c r="W107" i="3"/>
  <c r="W27" i="3"/>
  <c r="W38" i="3"/>
  <c r="W92" i="3"/>
  <c r="W65" i="3"/>
  <c r="W7" i="3"/>
  <c r="W17" i="3"/>
  <c r="W18" i="3"/>
  <c r="W116" i="3"/>
  <c r="W104" i="3"/>
  <c r="Y120" i="3"/>
  <c r="Y92" i="3"/>
  <c r="Y58" i="3"/>
  <c r="Y29" i="3"/>
  <c r="Y3" i="3"/>
  <c r="Y75" i="3"/>
  <c r="Y107" i="3"/>
  <c r="W73" i="3"/>
  <c r="W20" i="3"/>
  <c r="W35" i="3"/>
  <c r="W78" i="3"/>
  <c r="W47" i="3"/>
  <c r="W13" i="3"/>
  <c r="W95" i="3"/>
  <c r="W71" i="3"/>
  <c r="W79" i="3"/>
  <c r="Y95" i="3"/>
  <c r="Y14" i="3"/>
  <c r="Y7" i="3"/>
  <c r="Y65" i="3"/>
  <c r="Y19" i="3"/>
  <c r="Y70" i="3"/>
  <c r="Y53" i="3"/>
  <c r="Y110" i="3"/>
  <c r="Y10" i="3"/>
  <c r="W110" i="3"/>
  <c r="W25" i="3"/>
  <c r="W60" i="3"/>
  <c r="W99" i="3"/>
  <c r="W12" i="3"/>
  <c r="W51" i="3"/>
  <c r="W26" i="3"/>
  <c r="W101" i="3"/>
  <c r="W119" i="3"/>
  <c r="W8" i="3"/>
  <c r="W80" i="3"/>
  <c r="Y23" i="3"/>
  <c r="Y98" i="3"/>
  <c r="Y111" i="3"/>
  <c r="Y109" i="3"/>
  <c r="Y101" i="3"/>
  <c r="W91" i="3"/>
  <c r="Y64" i="3"/>
  <c r="Y88" i="3"/>
  <c r="Y40" i="3"/>
  <c r="W94" i="3"/>
  <c r="Y48" i="3"/>
  <c r="W62" i="3"/>
  <c r="W77" i="3"/>
  <c r="Y31" i="3"/>
  <c r="W96" i="3"/>
  <c r="Y119" i="3"/>
  <c r="W21" i="3"/>
  <c r="Y25" i="3"/>
  <c r="Y22" i="3"/>
  <c r="Y27" i="3"/>
  <c r="Y112" i="3"/>
  <c r="Y96" i="3"/>
  <c r="Y89" i="3"/>
  <c r="Y6" i="3"/>
  <c r="Y93" i="3"/>
  <c r="W54" i="3"/>
  <c r="Y57" i="3"/>
  <c r="W75" i="3"/>
  <c r="W31" i="3"/>
  <c r="W109" i="3"/>
  <c r="W64" i="3"/>
  <c r="Y97" i="3"/>
  <c r="W53" i="3"/>
  <c r="Y33" i="3"/>
  <c r="W70" i="3"/>
  <c r="W57" i="3"/>
  <c r="Y24" i="3"/>
  <c r="Y50" i="3"/>
  <c r="Y44" i="3"/>
  <c r="Y55" i="3"/>
  <c r="Y45" i="3"/>
  <c r="Y59" i="3"/>
  <c r="Y52" i="3"/>
  <c r="Y84" i="3"/>
  <c r="W61" i="3"/>
  <c r="Y28" i="3"/>
  <c r="Y43" i="3"/>
  <c r="W85" i="3"/>
  <c r="W97" i="3"/>
  <c r="W69" i="3"/>
  <c r="Y9" i="3"/>
  <c r="W89" i="3"/>
  <c r="W111" i="3"/>
  <c r="W106" i="3"/>
  <c r="W108" i="3"/>
  <c r="W63" i="3"/>
  <c r="W84" i="3"/>
  <c r="Y104" i="3"/>
  <c r="W9" i="3"/>
  <c r="Y79" i="3"/>
  <c r="Y74" i="3"/>
  <c r="Y103" i="3"/>
  <c r="Y16" i="3"/>
  <c r="Y67" i="3"/>
  <c r="Y77" i="3"/>
  <c r="Y102" i="3"/>
  <c r="Y18" i="3"/>
  <c r="Y20" i="3"/>
  <c r="Y100" i="3"/>
  <c r="W37" i="3"/>
  <c r="W39" i="3"/>
  <c r="W117" i="3"/>
  <c r="Y11" i="3"/>
  <c r="W6" i="3"/>
  <c r="W121" i="3"/>
  <c r="W83" i="3"/>
  <c r="W3" i="3"/>
  <c r="W118" i="3"/>
  <c r="W32" i="3"/>
  <c r="W67" i="3"/>
  <c r="Y8" i="3"/>
  <c r="Y47" i="3"/>
  <c r="Y4" i="3"/>
  <c r="Y115" i="3"/>
  <c r="Y60" i="3"/>
  <c r="Y81" i="3"/>
  <c r="Y105" i="3"/>
  <c r="Y118" i="3"/>
  <c r="Y94" i="3"/>
  <c r="W5" i="3"/>
  <c r="W81" i="3"/>
  <c r="W98" i="3"/>
  <c r="W23" i="3"/>
  <c r="W93" i="3"/>
  <c r="Y116" i="3"/>
  <c r="Y41" i="3"/>
  <c r="W50" i="3"/>
  <c r="W59" i="3"/>
  <c r="W55" i="3"/>
  <c r="W44" i="3"/>
  <c r="W30" i="3"/>
  <c r="W48" i="3"/>
  <c r="Y108" i="3"/>
  <c r="Y17" i="3"/>
  <c r="Y26" i="3"/>
  <c r="Y99" i="3"/>
  <c r="Y121" i="3"/>
  <c r="Y90" i="3"/>
  <c r="Y117" i="3"/>
  <c r="Y106" i="3"/>
  <c r="Y72" i="3"/>
  <c r="W16" i="3"/>
  <c r="Y5" i="3"/>
  <c r="W87" i="3"/>
  <c r="W82" i="3"/>
  <c r="W49" i="3"/>
  <c r="W86" i="3"/>
  <c r="Y113" i="3"/>
  <c r="W72" i="3"/>
  <c r="Y36" i="3"/>
  <c r="W2" i="3"/>
  <c r="W112" i="3"/>
  <c r="W34" i="3"/>
  <c r="W100" i="3"/>
  <c r="W10" i="3"/>
  <c r="W42" i="3"/>
  <c r="Y63" i="3"/>
  <c r="Y37" i="3"/>
  <c r="Y114" i="3"/>
  <c r="Y78" i="3"/>
  <c r="Y49" i="3"/>
  <c r="Y2" i="3"/>
  <c r="W114" i="3"/>
  <c r="Y76" i="3"/>
  <c r="W58" i="3"/>
  <c r="W102" i="3"/>
  <c r="W28" i="3"/>
  <c r="W40" i="3"/>
  <c r="Y38" i="3"/>
  <c r="W115" i="3"/>
  <c r="W4" i="3"/>
  <c r="Y69" i="3"/>
  <c r="W29" i="3"/>
  <c r="W52" i="3"/>
  <c r="W15" i="3"/>
  <c r="W113" i="3"/>
  <c r="Y13" i="3"/>
  <c r="Y62" i="3"/>
  <c r="W66" i="3"/>
  <c r="Y35" i="3"/>
  <c r="W45" i="3"/>
  <c r="W46" i="3"/>
  <c r="W105" i="3"/>
  <c r="W22" i="3"/>
  <c r="Y42" i="3"/>
  <c r="W103" i="3"/>
  <c r="Y15" i="3"/>
  <c r="W41" i="3"/>
  <c r="Y87" i="3"/>
  <c r="Y71" i="3"/>
  <c r="Y12" i="3"/>
  <c r="W120" i="3"/>
  <c r="Y66" i="3"/>
  <c r="Y46" i="3"/>
  <c r="Y39" i="3"/>
  <c r="Y91" i="3"/>
  <c r="Y56" i="3"/>
  <c r="Y61" i="3"/>
  <c r="Y68" i="3"/>
  <c r="W68" i="3"/>
  <c r="W74" i="3"/>
  <c r="W36" i="3"/>
  <c r="W76" i="3"/>
  <c r="Y54" i="3"/>
  <c r="W14" i="3"/>
  <c r="W56" i="3"/>
  <c r="W11" i="3"/>
  <c r="W43" i="3"/>
  <c r="W24" i="3"/>
  <c r="AV647" i="2"/>
  <c r="AV497" i="2"/>
  <c r="AV329" i="2"/>
  <c r="AV726" i="2"/>
  <c r="AV493" i="2"/>
  <c r="AV585" i="2"/>
  <c r="AV445" i="2"/>
  <c r="AV378" i="2"/>
  <c r="AV462" i="2"/>
  <c r="AV646" i="2"/>
  <c r="AV583" i="2"/>
  <c r="AV281" i="2"/>
  <c r="AV145" i="2"/>
  <c r="AV461" i="2"/>
  <c r="AV421" i="2"/>
  <c r="AV41" i="2"/>
  <c r="AV507" i="2"/>
  <c r="AV596" i="2"/>
  <c r="AV193" i="2"/>
  <c r="AV39" i="2"/>
  <c r="AV680" i="2"/>
  <c r="AV451" i="2"/>
  <c r="AV199" i="2"/>
  <c r="AV118" i="2"/>
  <c r="AV664" i="2"/>
  <c r="AV42" i="2"/>
  <c r="AV336" i="2"/>
  <c r="AV549" i="2"/>
  <c r="AV226" i="2"/>
  <c r="AV371" i="2"/>
  <c r="AV455" i="2"/>
  <c r="AV723" i="2"/>
  <c r="AV70" i="2"/>
  <c r="AV690" i="2"/>
  <c r="AV106" i="2"/>
  <c r="AV508" i="2"/>
  <c r="AV5" i="2"/>
  <c r="AV323" i="2"/>
  <c r="AV279" i="2"/>
  <c r="AV300" i="2"/>
  <c r="AV96" i="2"/>
  <c r="AV188" i="2"/>
  <c r="AV525" i="2"/>
  <c r="AV652" i="2"/>
  <c r="AV658" i="2"/>
  <c r="AV313" i="2"/>
  <c r="AV531" i="2"/>
  <c r="AV339" i="2"/>
  <c r="AV406" i="2"/>
  <c r="AV413" i="2"/>
  <c r="AV386" i="2"/>
  <c r="AV688" i="2"/>
  <c r="AV393" i="2"/>
  <c r="AV63" i="2"/>
  <c r="AV404" i="2"/>
  <c r="AV595" i="2"/>
  <c r="AV289" i="2"/>
  <c r="AV178" i="2"/>
  <c r="AV129" i="2"/>
  <c r="AV483" i="2"/>
  <c r="AV223" i="2"/>
  <c r="AV394" i="2"/>
  <c r="AV415" i="2"/>
  <c r="AV153" i="2"/>
  <c r="AV568" i="2"/>
  <c r="AV282" i="2"/>
  <c r="AV644" i="2"/>
  <c r="AV660" i="2"/>
  <c r="AV233" i="2"/>
  <c r="AV573" i="2"/>
  <c r="AV446" i="2"/>
  <c r="AV435" i="2"/>
  <c r="AV86" i="2"/>
  <c r="AV592" i="2"/>
  <c r="AV296" i="2"/>
  <c r="AV259" i="2"/>
  <c r="AV698" i="2"/>
  <c r="AV250" i="2"/>
  <c r="AV89" i="2"/>
  <c r="AV140" i="2"/>
  <c r="AV292" i="2"/>
  <c r="AV625" i="2"/>
  <c r="AV529" i="2"/>
  <c r="AV545" i="2"/>
  <c r="AV88" i="2"/>
  <c r="AV111" i="2"/>
  <c r="AV350" i="2"/>
  <c r="AV718" i="2"/>
  <c r="AV204" i="2"/>
  <c r="AV362" i="2"/>
  <c r="AV20" i="2"/>
  <c r="AV270" i="2"/>
  <c r="AV702" i="2"/>
  <c r="AV427" i="2"/>
  <c r="AV694" i="2"/>
  <c r="AV110" i="2"/>
  <c r="AV285" i="2"/>
  <c r="AV730" i="2"/>
  <c r="AV436" i="2"/>
  <c r="AV514" i="2"/>
  <c r="AV221" i="2"/>
  <c r="AV59" i="2"/>
  <c r="AV500" i="2"/>
  <c r="AV576" i="2"/>
  <c r="AV293" i="2"/>
  <c r="AV255" i="2"/>
  <c r="AV175" i="2"/>
  <c r="AV655" i="2"/>
  <c r="AV560" i="2"/>
  <c r="AV266" i="2"/>
  <c r="AV606" i="2"/>
  <c r="AV301" i="2"/>
  <c r="AV615" i="2"/>
  <c r="AV498" i="2"/>
  <c r="AV30" i="2"/>
  <c r="AV727" i="2"/>
  <c r="AV277" i="2"/>
  <c r="AV65" i="2"/>
  <c r="AV656" i="2"/>
  <c r="AV527" i="2"/>
  <c r="AV564" i="2"/>
  <c r="AV353" i="2"/>
  <c r="AV73" i="2"/>
  <c r="AV176" i="2"/>
  <c r="AV35" i="2"/>
  <c r="AV577" i="2"/>
  <c r="AV518" i="2"/>
  <c r="AV286" i="2"/>
  <c r="AV584" i="2"/>
  <c r="AV696" i="2"/>
  <c r="AV400" i="2"/>
  <c r="AV365" i="2"/>
  <c r="AV197" i="2"/>
  <c r="AV191" i="2"/>
  <c r="AV632" i="2"/>
  <c r="AV628" i="2"/>
  <c r="AV540" i="2"/>
  <c r="AV147" i="2"/>
  <c r="AV537" i="2"/>
  <c r="AV731" i="2"/>
  <c r="AV619" i="2"/>
  <c r="AV714" i="2"/>
  <c r="AV486" i="2"/>
  <c r="AV48" i="2"/>
  <c r="AV510" i="2"/>
  <c r="AV412" i="2"/>
  <c r="AV627" i="2"/>
  <c r="AV297" i="2"/>
  <c r="AV291" i="2"/>
  <c r="AV227" i="2"/>
  <c r="AV482" i="2"/>
  <c r="AV430" i="2"/>
  <c r="AV469" i="2"/>
  <c r="AV539" i="2"/>
  <c r="AV203" i="2"/>
  <c r="AV158" i="2"/>
  <c r="AV163" i="2"/>
  <c r="AV77" i="2"/>
  <c r="AV501" i="2"/>
  <c r="AV422" i="2"/>
  <c r="AV691" i="2"/>
  <c r="AV288" i="2"/>
  <c r="AV681" i="2"/>
  <c r="AV144" i="2"/>
  <c r="AV426" i="2"/>
  <c r="AV242" i="2"/>
  <c r="AV81" i="2"/>
  <c r="AV600" i="2"/>
  <c r="AV332" i="2"/>
  <c r="AV75" i="2"/>
  <c r="AV663" i="2"/>
  <c r="AV150" i="2"/>
  <c r="AV401" i="2"/>
  <c r="AV473" i="2"/>
  <c r="AV337" i="2"/>
  <c r="AV488" i="2"/>
  <c r="AV45" i="2"/>
  <c r="AV184" i="2"/>
  <c r="AV28" i="2"/>
  <c r="AV343" i="2"/>
  <c r="AV505" i="2"/>
  <c r="AV268" i="2"/>
  <c r="AV556" i="2"/>
  <c r="AV613" i="2"/>
  <c r="AV15" i="2"/>
  <c r="AV521" i="2"/>
  <c r="AV146" i="2"/>
  <c r="AV479" i="2"/>
  <c r="AV121" i="2"/>
  <c r="AV459" i="2"/>
  <c r="AV305" i="2"/>
  <c r="AV382" i="2"/>
  <c r="AV179" i="2"/>
  <c r="AV352" i="2"/>
  <c r="AV711" i="2"/>
  <c r="AV299" i="2"/>
  <c r="AV547" i="2"/>
  <c r="AV181" i="2"/>
  <c r="AV693" i="2"/>
  <c r="AV496" i="2"/>
  <c r="AV99" i="2"/>
  <c r="AV551" i="2"/>
  <c r="AV98" i="2"/>
  <c r="AV379" i="2"/>
  <c r="AV390" i="2"/>
  <c r="AV562" i="2"/>
  <c r="AV269" i="2"/>
  <c r="AV559" i="2"/>
  <c r="AV366" i="2"/>
  <c r="AV320" i="2"/>
  <c r="AV609" i="2"/>
  <c r="AV517" i="2"/>
  <c r="AV318" i="2"/>
  <c r="AV424" i="2"/>
  <c r="AV555" i="2"/>
  <c r="AV553" i="2"/>
  <c r="AV47" i="2"/>
  <c r="AV722" i="2"/>
  <c r="AV346" i="2"/>
  <c r="AV8" i="2"/>
  <c r="AV295" i="2"/>
  <c r="AV685" i="2"/>
  <c r="AV466" i="2"/>
  <c r="AV232" i="2"/>
  <c r="AV637" i="2"/>
  <c r="AV344" i="2"/>
  <c r="AV639" i="2"/>
  <c r="AV34" i="2"/>
  <c r="AV460" i="2"/>
  <c r="AV123" i="2"/>
  <c r="AV260" i="2"/>
  <c r="AV185" i="2"/>
  <c r="AV594" i="2"/>
  <c r="AV224" i="2"/>
  <c r="AV467" i="2"/>
  <c r="AV522" i="2"/>
  <c r="AV17" i="2"/>
  <c r="AV672" i="2"/>
  <c r="AV22" i="2"/>
  <c r="AV359" i="2"/>
  <c r="AV391" i="2"/>
  <c r="AV419" i="2"/>
  <c r="AV360" i="2"/>
  <c r="AV13" i="2"/>
  <c r="AV167" i="2"/>
  <c r="AV91" i="2"/>
  <c r="AV127" i="2"/>
  <c r="AV76" i="2"/>
  <c r="AV9" i="2"/>
  <c r="AV335" i="2"/>
  <c r="AV31" i="2"/>
  <c r="AV345" i="2"/>
  <c r="AV192" i="2"/>
  <c r="AV190" i="2"/>
  <c r="AV448" i="2"/>
  <c r="AV195" i="2"/>
  <c r="AV351" i="2"/>
  <c r="AV225" i="2"/>
  <c r="AV126" i="2"/>
  <c r="AV512" i="2"/>
  <c r="AV463" i="2"/>
  <c r="AV523" i="2"/>
  <c r="AV58" i="2"/>
  <c r="AV327" i="2"/>
  <c r="AV363" i="2"/>
  <c r="AV532" i="2"/>
  <c r="AV172" i="2"/>
  <c r="AV10" i="2"/>
  <c r="AV373" i="2"/>
  <c r="AV385" i="2"/>
  <c r="AV262" i="2"/>
  <c r="AV257" i="2"/>
  <c r="AV83" i="2"/>
  <c r="AV2" i="2"/>
  <c r="AV66" i="2"/>
  <c r="AV650" i="2"/>
  <c r="AV143" i="2"/>
  <c r="AV384" i="2"/>
  <c r="AV333" i="2"/>
  <c r="AV524" i="2"/>
  <c r="AV331" i="2"/>
  <c r="AV240" i="2"/>
  <c r="AV588" i="2"/>
  <c r="AV630" i="2"/>
  <c r="AV504" i="2"/>
  <c r="AV368" i="2"/>
  <c r="AV334" i="2"/>
  <c r="AV263" i="2"/>
  <c r="AV695" i="2"/>
  <c r="AV616" i="2"/>
  <c r="AV565" i="2"/>
  <c r="AV229" i="2"/>
  <c r="AV161" i="2"/>
  <c r="AV104" i="2"/>
  <c r="AV701" i="2"/>
  <c r="AV402" i="2"/>
  <c r="AV141" i="2"/>
  <c r="AV93" i="2"/>
  <c r="AV364" i="2"/>
  <c r="AV112" i="2"/>
  <c r="AV94" i="2"/>
  <c r="AV683" i="2"/>
  <c r="AV703" i="2"/>
  <c r="AV69" i="2"/>
  <c r="AV14" i="2"/>
  <c r="AV33" i="2"/>
  <c r="AV115" i="2"/>
  <c r="AV666" i="2"/>
  <c r="AV640" i="2"/>
  <c r="AV589" i="2"/>
  <c r="AV57" i="2"/>
  <c r="AV409" i="2"/>
  <c r="AV618" i="2"/>
  <c r="AV533" i="2"/>
  <c r="AV157" i="2"/>
  <c r="AV26" i="2"/>
  <c r="AV124" i="2"/>
  <c r="AV62" i="2"/>
  <c r="AV183" i="2"/>
  <c r="AV578" i="2"/>
  <c r="AV447" i="2"/>
  <c r="AV474" i="2"/>
  <c r="AV367" i="2"/>
  <c r="AV374" i="2"/>
  <c r="AV569" i="2"/>
  <c r="AV210" i="2"/>
  <c r="AV60" i="2"/>
  <c r="AV55" i="2"/>
  <c r="AV707" i="2"/>
  <c r="AV80" i="2"/>
  <c r="AV166" i="2"/>
  <c r="AV303" i="2"/>
  <c r="AV290" i="2"/>
  <c r="AV230" i="2"/>
  <c r="AV79" i="2"/>
  <c r="AV200" i="2"/>
  <c r="AV453" i="2"/>
  <c r="AV50" i="2"/>
  <c r="AV676" i="2"/>
  <c r="AV130" i="2"/>
  <c r="AV85" i="2"/>
  <c r="AV372" i="2"/>
  <c r="AV719" i="2"/>
  <c r="AV116" i="2"/>
  <c r="AV477" i="2"/>
  <c r="AV120" i="2"/>
  <c r="AV376" i="2"/>
  <c r="AV643" i="2"/>
  <c r="AV265" i="2"/>
  <c r="AV67" i="2"/>
  <c r="AV95" i="2"/>
  <c r="AV217" i="2"/>
  <c r="AV97" i="2"/>
  <c r="AV347" i="2"/>
  <c r="AV682" i="2"/>
  <c r="AV109" i="2"/>
  <c r="AV264" i="2"/>
  <c r="AV377" i="2"/>
  <c r="AV645" i="2"/>
  <c r="AV68" i="2"/>
  <c r="AV307" i="2"/>
  <c r="AV629" i="2"/>
  <c r="AV125" i="2"/>
  <c r="AV490" i="2"/>
  <c r="AV546" i="2"/>
  <c r="AV572" i="2"/>
  <c r="AV480" i="2"/>
  <c r="AV46" i="2"/>
  <c r="AV439" i="2"/>
  <c r="AV245" i="2"/>
  <c r="AV634" i="2"/>
  <c r="AV687" i="2"/>
  <c r="AV155" i="2"/>
  <c r="AV675" i="2"/>
  <c r="AV12" i="2"/>
  <c r="AV622" i="2"/>
  <c r="AV582" i="2"/>
  <c r="AV358" i="2"/>
  <c r="AV550" i="2"/>
  <c r="AV716" i="2"/>
  <c r="AV82" i="2"/>
  <c r="AV187" i="2"/>
  <c r="AV330" i="2"/>
  <c r="AV36" i="2"/>
  <c r="AV591" i="2"/>
  <c r="AV25" i="2"/>
  <c r="AV679" i="2"/>
  <c r="AV340" i="2"/>
  <c r="AV528" i="2"/>
  <c r="AV544" i="2"/>
  <c r="AV108" i="2"/>
  <c r="AV324" i="2"/>
  <c r="AV201" i="2"/>
  <c r="AV397" i="2"/>
  <c r="AV357" i="2"/>
  <c r="AV636" i="2"/>
  <c r="AV494" i="2"/>
  <c r="AV151" i="2"/>
  <c r="AV54" i="2"/>
  <c r="AV74" i="2"/>
  <c r="AV465" i="2"/>
  <c r="AV700" i="2"/>
  <c r="AV165" i="2"/>
  <c r="AV310" i="2"/>
  <c r="AV92" i="2"/>
  <c r="AV101" i="2"/>
  <c r="AV213" i="2"/>
  <c r="AV720" i="2"/>
  <c r="AV566" i="2"/>
  <c r="AV53" i="2"/>
  <c r="AV506" i="2"/>
  <c r="AV476" i="2"/>
  <c r="AV665" i="2"/>
  <c r="AV554" i="2"/>
  <c r="AV152" i="2"/>
  <c r="AV443" i="2"/>
  <c r="AV407" i="2"/>
  <c r="AV713" i="2"/>
  <c r="AV202" i="2"/>
  <c r="AV207" i="2"/>
  <c r="AV171" i="2"/>
  <c r="AV534" i="2"/>
  <c r="AV638" i="2"/>
  <c r="AV575" i="2"/>
  <c r="AV704" i="2"/>
  <c r="AV511" i="2"/>
  <c r="AV651" i="2"/>
  <c r="AV168" i="2"/>
  <c r="AV381" i="2"/>
  <c r="AV103" i="2"/>
  <c r="AV239" i="2"/>
  <c r="AV450" i="2"/>
  <c r="AV21" i="2"/>
  <c r="AV414" i="2"/>
  <c r="AV708" i="2"/>
  <c r="AV489" i="2"/>
  <c r="AV396" i="2"/>
  <c r="AV648" i="2"/>
  <c r="AV602" i="2"/>
  <c r="AV174" i="2"/>
  <c r="AV456" i="2"/>
  <c r="AV457" i="2"/>
  <c r="AV43" i="2"/>
  <c r="AV478" i="2"/>
  <c r="AV732" i="2"/>
  <c r="AV491" i="2"/>
  <c r="AV234" i="2"/>
  <c r="AV78" i="2"/>
  <c r="AV177" i="2"/>
  <c r="AV173" i="2"/>
  <c r="AV61" i="2"/>
  <c r="AV475" i="2"/>
  <c r="AV19" i="2"/>
  <c r="AV338" i="2"/>
  <c r="AV128" i="2"/>
  <c r="AV428" i="2"/>
  <c r="AV113" i="2"/>
  <c r="AV283" i="2"/>
  <c r="AV44" i="2"/>
  <c r="AV515" i="2"/>
  <c r="AV235" i="2"/>
  <c r="AV470" i="2"/>
  <c r="AV159" i="2"/>
  <c r="AV635" i="2"/>
  <c r="AV395" i="2"/>
  <c r="AV530" i="2"/>
  <c r="AV686" i="2"/>
  <c r="AV570" i="2"/>
  <c r="AV603" i="2"/>
  <c r="AV326" i="2"/>
  <c r="AV280" i="2"/>
  <c r="AV287" i="2"/>
  <c r="AV472" i="2"/>
  <c r="AV206" i="2"/>
  <c r="AV661" i="2"/>
  <c r="AV590" i="2"/>
  <c r="AV729" i="2"/>
  <c r="AV253" i="2"/>
  <c r="AV607" i="2"/>
  <c r="AV657" i="2"/>
  <c r="AV626" i="2"/>
  <c r="AV219" i="2"/>
  <c r="AV438" i="2"/>
  <c r="AV654" i="2"/>
  <c r="AV710" i="2"/>
  <c r="AV621" i="2"/>
  <c r="AV452" i="2"/>
  <c r="AV49" i="2"/>
  <c r="AV370" i="2"/>
  <c r="AV272" i="2"/>
  <c r="AV405" i="2"/>
  <c r="AV341" i="2"/>
  <c r="AV90" i="2"/>
  <c r="AV667" i="2"/>
  <c r="AV218" i="2"/>
  <c r="AV481" i="2"/>
  <c r="AV642" i="2"/>
  <c r="AV484" i="2"/>
  <c r="AV513" i="2"/>
  <c r="AV298" i="2"/>
  <c r="AV662" i="2"/>
  <c r="AV392" i="2"/>
  <c r="AV325" i="2"/>
  <c r="AV458" i="2"/>
  <c r="AV699" i="2"/>
  <c r="AV251" i="2"/>
  <c r="AV312" i="2"/>
  <c r="AV196" i="2"/>
  <c r="AV538" i="2"/>
  <c r="AV6" i="2"/>
  <c r="AV16" i="2"/>
  <c r="AV670" i="2"/>
  <c r="AV56" i="2"/>
  <c r="AV342" i="2"/>
  <c r="AV423" i="2"/>
  <c r="AV214" i="2"/>
  <c r="AV724" i="2"/>
  <c r="AV441" i="2"/>
  <c r="AV149" i="2"/>
  <c r="AV189" i="2"/>
  <c r="AV236" i="2"/>
  <c r="AV587" i="2"/>
  <c r="AV674" i="2"/>
  <c r="AV597" i="2"/>
  <c r="AV205" i="2"/>
  <c r="AV137" i="2"/>
  <c r="AV623" i="2"/>
  <c r="AV411" i="2"/>
  <c r="AV692" i="2"/>
  <c r="AV495" i="2"/>
  <c r="AV27" i="2"/>
  <c r="AV100" i="2"/>
  <c r="AV228" i="2"/>
  <c r="AV502" i="2"/>
  <c r="AV454" i="2"/>
  <c r="AV571" i="2"/>
  <c r="AV160" i="2"/>
  <c r="AV689" i="2"/>
  <c r="AV322" i="2"/>
  <c r="AV212" i="2"/>
  <c r="AV248" i="2"/>
  <c r="AV519" i="2"/>
  <c r="AV133" i="2"/>
  <c r="AV247" i="2"/>
  <c r="AV653" i="2"/>
  <c r="AV433" i="2"/>
  <c r="AV267" i="2"/>
  <c r="AV526" i="2"/>
  <c r="AV599" i="2"/>
  <c r="AV361" i="2"/>
  <c r="AV11" i="2"/>
  <c r="AV24" i="2"/>
  <c r="AV437" i="2"/>
  <c r="AV416" i="2"/>
  <c r="AV440" i="2"/>
  <c r="AV254" i="2"/>
  <c r="AV380" i="2"/>
  <c r="AV605" i="2"/>
  <c r="AV182" i="2"/>
  <c r="AV138" i="2"/>
  <c r="AV431" i="2"/>
  <c r="AV620" i="2"/>
  <c r="AV209" i="2"/>
  <c r="AV410" i="2"/>
  <c r="AV249" i="2"/>
  <c r="AV328" i="2"/>
  <c r="AV471" i="2"/>
  <c r="AV186" i="2"/>
  <c r="AV503" i="2"/>
  <c r="AV7" i="2"/>
  <c r="AV148" i="2"/>
  <c r="AV608" i="2"/>
  <c r="AV418" i="2"/>
  <c r="AV499" i="2"/>
  <c r="AV122" i="2"/>
  <c r="AV659" i="2"/>
  <c r="AV314" i="2"/>
  <c r="AV558" i="2"/>
  <c r="AV231" i="2"/>
  <c r="AV64" i="2"/>
  <c r="AV18" i="2"/>
  <c r="AV294" i="2"/>
  <c r="AV261" i="2"/>
  <c r="AV243" i="2"/>
  <c r="AV610" i="2"/>
  <c r="AV309" i="2"/>
  <c r="AV276" i="2"/>
  <c r="AV51" i="2"/>
  <c r="AV464" i="2"/>
  <c r="AV617" i="2"/>
  <c r="AV706" i="2"/>
  <c r="AV624" i="2"/>
  <c r="AV721" i="2"/>
  <c r="AV673" i="2"/>
  <c r="AV87" i="2"/>
  <c r="AV208" i="2"/>
  <c r="AV354" i="2"/>
  <c r="AV237" i="2"/>
  <c r="AV417" i="2"/>
  <c r="AV669" i="2"/>
  <c r="AV520" i="2"/>
  <c r="AV641" i="2"/>
  <c r="AV38" i="2"/>
  <c r="AV389" i="2"/>
  <c r="AV611" i="2"/>
  <c r="AV536" i="2"/>
  <c r="AV194" i="2"/>
  <c r="AV302" i="2"/>
  <c r="AV241" i="2"/>
  <c r="AV598" i="2"/>
  <c r="AV154" i="2"/>
  <c r="AV561" i="2"/>
  <c r="AV492" i="2"/>
  <c r="AV114" i="2"/>
  <c r="AV601" i="2"/>
  <c r="AV398" i="2"/>
  <c r="AV135" i="2"/>
  <c r="AV399" i="2"/>
  <c r="AV238" i="2"/>
  <c r="AV567" i="2"/>
  <c r="AV105" i="2"/>
  <c r="AV369" i="2"/>
  <c r="AV274" i="2"/>
  <c r="AV375" i="2"/>
  <c r="AV408" i="2"/>
  <c r="AV275" i="2"/>
  <c r="AV649" i="2"/>
  <c r="AV349" i="2"/>
  <c r="AV705" i="2"/>
  <c r="AV581" i="2"/>
  <c r="AV256" i="2"/>
  <c r="AV516" i="2"/>
  <c r="AV552" i="2"/>
  <c r="AV356" i="2"/>
  <c r="AV425" i="2"/>
  <c r="AV162" i="2"/>
  <c r="AV557" i="2"/>
  <c r="AV579" i="2"/>
  <c r="AV71" i="2"/>
  <c r="AV134" i="2"/>
  <c r="AV311" i="2"/>
  <c r="AV678" i="2"/>
  <c r="AV671" i="2"/>
  <c r="AV3" i="2"/>
  <c r="AV614" i="2"/>
  <c r="AV278" i="2"/>
  <c r="AV319" i="2"/>
  <c r="AV574" i="2"/>
  <c r="AV668" i="2"/>
  <c r="AV316" i="2"/>
  <c r="AV37" i="2"/>
  <c r="AV317" i="2"/>
  <c r="AV107" i="2"/>
  <c r="AV180" i="2"/>
  <c r="AV387" i="2"/>
  <c r="AV403" i="2"/>
  <c r="AV23" i="2"/>
  <c r="AV604" i="2"/>
  <c r="AV52" i="2"/>
  <c r="AV170" i="2"/>
  <c r="AV548" i="2"/>
  <c r="AV72" i="2"/>
  <c r="AV273" i="2"/>
  <c r="AV284" i="2"/>
  <c r="AV136" i="2"/>
  <c r="AV487" i="2"/>
  <c r="AV131" i="2"/>
  <c r="AV712" i="2"/>
  <c r="AV593" i="2"/>
  <c r="AV244" i="2"/>
  <c r="AV355" i="2"/>
  <c r="AV271" i="2"/>
  <c r="AV32" i="2"/>
  <c r="AV215" i="2"/>
  <c r="AV468" i="2"/>
  <c r="AV420" i="2"/>
  <c r="AV563" i="2"/>
  <c r="AV258" i="2"/>
  <c r="AV142" i="2"/>
  <c r="AV102" i="2"/>
  <c r="AV315" i="2"/>
  <c r="AV198" i="2"/>
  <c r="AV156" i="2"/>
  <c r="AV216" i="2"/>
  <c r="AV509" i="2"/>
  <c r="AV252" i="2"/>
  <c r="AV4" i="2"/>
  <c r="AV306" i="2"/>
  <c r="AV612" i="2"/>
  <c r="AV715" i="2"/>
  <c r="AV348" i="2"/>
  <c r="AV580" i="2"/>
  <c r="AV139" i="2"/>
  <c r="AV633" i="2"/>
  <c r="AV541" i="2"/>
  <c r="AV388" i="2"/>
  <c r="AV84" i="2"/>
  <c r="AV29" i="2"/>
  <c r="AV164" i="2"/>
  <c r="AV220" i="2"/>
  <c r="AV485" i="2"/>
  <c r="AV117" i="2"/>
  <c r="AV586" i="2"/>
  <c r="AV246" i="2"/>
  <c r="AV442" i="2"/>
  <c r="AV211" i="2"/>
  <c r="AV434" i="2"/>
  <c r="AV444" i="2"/>
  <c r="AV169" i="2"/>
  <c r="AV383" i="2"/>
  <c r="AV542" i="2"/>
  <c r="AV543" i="2"/>
  <c r="AV304" i="2"/>
  <c r="AV717" i="2"/>
  <c r="AV725" i="2"/>
  <c r="AV449" i="2"/>
  <c r="AV709" i="2"/>
  <c r="AV697" i="2"/>
  <c r="AV132" i="2"/>
  <c r="AV222" i="2"/>
  <c r="AV728" i="2"/>
  <c r="AV308" i="2"/>
  <c r="AV321" i="2"/>
  <c r="AV677" i="2"/>
  <c r="AV40" i="2"/>
  <c r="AV684" i="2"/>
  <c r="AV535" i="2"/>
  <c r="AV119" i="2"/>
  <c r="AV432" i="2"/>
  <c r="AV429" i="2"/>
  <c r="X24" i="3" l="1"/>
  <c r="Z56" i="3"/>
  <c r="X52" i="3"/>
  <c r="X57" i="3"/>
  <c r="Z6" i="3"/>
  <c r="X62" i="3"/>
  <c r="X80" i="3"/>
  <c r="Z110" i="3"/>
  <c r="X47" i="3"/>
  <c r="X104" i="3"/>
  <c r="Z32" i="3"/>
  <c r="X43" i="3"/>
  <c r="Z91" i="3"/>
  <c r="Z42" i="3"/>
  <c r="X29" i="3"/>
  <c r="Z49" i="3"/>
  <c r="X72" i="3"/>
  <c r="Z121" i="3"/>
  <c r="Z116" i="3"/>
  <c r="Z4" i="3"/>
  <c r="X39" i="3"/>
  <c r="X9" i="3"/>
  <c r="Z43" i="3"/>
  <c r="X70" i="3"/>
  <c r="Z89" i="3"/>
  <c r="Z48" i="3"/>
  <c r="X8" i="3"/>
  <c r="Z53" i="3"/>
  <c r="X78" i="3"/>
  <c r="X116" i="3"/>
  <c r="Z83" i="3"/>
  <c r="Z41" i="3"/>
  <c r="Z78" i="3"/>
  <c r="Z96" i="3"/>
  <c r="Z46" i="3"/>
  <c r="X105" i="3"/>
  <c r="X4" i="3"/>
  <c r="Z114" i="3"/>
  <c r="X86" i="3"/>
  <c r="Z26" i="3"/>
  <c r="X23" i="3"/>
  <c r="Z8" i="3"/>
  <c r="Z100" i="3"/>
  <c r="X84" i="3"/>
  <c r="X61" i="3"/>
  <c r="X53" i="3"/>
  <c r="Z112" i="3"/>
  <c r="Z40" i="3"/>
  <c r="X101" i="3"/>
  <c r="Z19" i="3"/>
  <c r="X20" i="3"/>
  <c r="X17" i="3"/>
  <c r="Z51" i="3"/>
  <c r="Z2" i="3"/>
  <c r="X11" i="3"/>
  <c r="Z113" i="3"/>
  <c r="Z33" i="3"/>
  <c r="X56" i="3"/>
  <c r="X67" i="3"/>
  <c r="Z97" i="3"/>
  <c r="Z34" i="3"/>
  <c r="Z54" i="3"/>
  <c r="X120" i="3"/>
  <c r="X45" i="3"/>
  <c r="Z38" i="3"/>
  <c r="Z63" i="3"/>
  <c r="X82" i="3"/>
  <c r="Z108" i="3"/>
  <c r="X81" i="3"/>
  <c r="X32" i="3"/>
  <c r="Z18" i="3"/>
  <c r="X108" i="3"/>
  <c r="Z52" i="3"/>
  <c r="X64" i="3"/>
  <c r="Z22" i="3"/>
  <c r="Z64" i="3"/>
  <c r="X51" i="3"/>
  <c r="Z7" i="3"/>
  <c r="Z107" i="3"/>
  <c r="X65" i="3"/>
  <c r="Z86" i="3"/>
  <c r="Z36" i="3"/>
  <c r="X22" i="3"/>
  <c r="Z104" i="3"/>
  <c r="X35" i="3"/>
  <c r="X98" i="3"/>
  <c r="X26" i="3"/>
  <c r="X76" i="3"/>
  <c r="Z12" i="3"/>
  <c r="Z35" i="3"/>
  <c r="X40" i="3"/>
  <c r="X42" i="3"/>
  <c r="X87" i="3"/>
  <c r="X48" i="3"/>
  <c r="X5" i="3"/>
  <c r="X118" i="3"/>
  <c r="Z102" i="3"/>
  <c r="X106" i="3"/>
  <c r="Z59" i="3"/>
  <c r="X109" i="3"/>
  <c r="Z25" i="3"/>
  <c r="X91" i="3"/>
  <c r="X12" i="3"/>
  <c r="Z14" i="3"/>
  <c r="Z75" i="3"/>
  <c r="X92" i="3"/>
  <c r="Z85" i="3"/>
  <c r="X117" i="3"/>
  <c r="X37" i="3"/>
  <c r="X119" i="3"/>
  <c r="X115" i="3"/>
  <c r="Z20" i="3"/>
  <c r="Z88" i="3"/>
  <c r="X36" i="3"/>
  <c r="Z71" i="3"/>
  <c r="X66" i="3"/>
  <c r="X28" i="3"/>
  <c r="X10" i="3"/>
  <c r="Z5" i="3"/>
  <c r="X30" i="3"/>
  <c r="Z94" i="3"/>
  <c r="X3" i="3"/>
  <c r="Z77" i="3"/>
  <c r="X111" i="3"/>
  <c r="Z45" i="3"/>
  <c r="X31" i="3"/>
  <c r="X21" i="3"/>
  <c r="Z101" i="3"/>
  <c r="X99" i="3"/>
  <c r="Z95" i="3"/>
  <c r="Z3" i="3"/>
  <c r="X38" i="3"/>
  <c r="Z80" i="3"/>
  <c r="X103" i="3"/>
  <c r="Z79" i="3"/>
  <c r="X93" i="3"/>
  <c r="X94" i="3"/>
  <c r="Z66" i="3"/>
  <c r="Z17" i="3"/>
  <c r="X73" i="3"/>
  <c r="X74" i="3"/>
  <c r="Z87" i="3"/>
  <c r="Z62" i="3"/>
  <c r="X102" i="3"/>
  <c r="X100" i="3"/>
  <c r="X16" i="3"/>
  <c r="X44" i="3"/>
  <c r="Z118" i="3"/>
  <c r="X83" i="3"/>
  <c r="Z67" i="3"/>
  <c r="X89" i="3"/>
  <c r="Z55" i="3"/>
  <c r="X75" i="3"/>
  <c r="Z119" i="3"/>
  <c r="Z109" i="3"/>
  <c r="X60" i="3"/>
  <c r="X79" i="3"/>
  <c r="Z29" i="3"/>
  <c r="X27" i="3"/>
  <c r="X88" i="3"/>
  <c r="Z115" i="3"/>
  <c r="Z99" i="3"/>
  <c r="X18" i="3"/>
  <c r="X14" i="3"/>
  <c r="Z37" i="3"/>
  <c r="Z84" i="3"/>
  <c r="Z65" i="3"/>
  <c r="X68" i="3"/>
  <c r="Z73" i="3"/>
  <c r="Z13" i="3"/>
  <c r="X58" i="3"/>
  <c r="X34" i="3"/>
  <c r="Z72" i="3"/>
  <c r="X55" i="3"/>
  <c r="Z105" i="3"/>
  <c r="X121" i="3"/>
  <c r="Z16" i="3"/>
  <c r="Z9" i="3"/>
  <c r="Z44" i="3"/>
  <c r="Z57" i="3"/>
  <c r="X96" i="3"/>
  <c r="Z111" i="3"/>
  <c r="X25" i="3"/>
  <c r="X71" i="3"/>
  <c r="Z58" i="3"/>
  <c r="X107" i="3"/>
  <c r="X33" i="3"/>
  <c r="Z90" i="3"/>
  <c r="Z39" i="3"/>
  <c r="Z47" i="3"/>
  <c r="X90" i="3"/>
  <c r="X49" i="3"/>
  <c r="X7" i="3"/>
  <c r="Z68" i="3"/>
  <c r="X41" i="3"/>
  <c r="X113" i="3"/>
  <c r="Z76" i="3"/>
  <c r="X112" i="3"/>
  <c r="Z106" i="3"/>
  <c r="X59" i="3"/>
  <c r="Z81" i="3"/>
  <c r="X6" i="3"/>
  <c r="Z103" i="3"/>
  <c r="X69" i="3"/>
  <c r="Z50" i="3"/>
  <c r="X54" i="3"/>
  <c r="Z31" i="3"/>
  <c r="Z98" i="3"/>
  <c r="X110" i="3"/>
  <c r="X95" i="3"/>
  <c r="Z92" i="3"/>
  <c r="Z30" i="3"/>
  <c r="X19" i="3"/>
  <c r="X85" i="3"/>
  <c r="Z69" i="3"/>
  <c r="Z28" i="3"/>
  <c r="Z70" i="3"/>
  <c r="X46" i="3"/>
  <c r="X63" i="3"/>
  <c r="Z27" i="3"/>
  <c r="Z61" i="3"/>
  <c r="Z15" i="3"/>
  <c r="X15" i="3"/>
  <c r="X114" i="3"/>
  <c r="X2" i="3"/>
  <c r="Z117" i="3"/>
  <c r="X50" i="3"/>
  <c r="Z60" i="3"/>
  <c r="Z11" i="3"/>
  <c r="Z74" i="3"/>
  <c r="X97" i="3"/>
  <c r="Z24" i="3"/>
  <c r="Z93" i="3"/>
  <c r="X77" i="3"/>
  <c r="Z23" i="3"/>
  <c r="Z10" i="3"/>
  <c r="X13" i="3"/>
  <c r="Z120" i="3"/>
  <c r="Z82" i="3"/>
  <c r="Z21" i="3"/>
</calcChain>
</file>

<file path=xl/sharedStrings.xml><?xml version="1.0" encoding="utf-8"?>
<sst xmlns="http://schemas.openxmlformats.org/spreadsheetml/2006/main" count="19621" uniqueCount="10467">
  <si>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</si>
  <si>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</si>
  <si>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</si>
  <si>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</si>
  <si>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</si>
  <si>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</si>
  <si>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</si>
  <si>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</si>
  <si>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</si>
  <si>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</si>
  <si>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</si>
  <si>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</si>
  <si>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</si>
  <si>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</si>
  <si>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</si>
  <si>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</si>
  <si>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</si>
  <si>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</si>
  <si>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</si>
  <si>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</si>
  <si>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</si>
  <si>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</si>
  <si>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</si>
  <si>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</si>
  <si>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</si>
  <si>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</si>
  <si>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</si>
  <si>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</si>
  <si>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</si>
  <si>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</si>
  <si>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</si>
  <si>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</si>
  <si>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</si>
  <si>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</si>
  <si>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</si>
  <si>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</si>
  <si>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</si>
  <si>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</si>
  <si>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</si>
  <si>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</si>
  <si>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</si>
  <si>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</si>
  <si>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</si>
  <si>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</si>
  <si>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</si>
  <si>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</si>
  <si>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</si>
  <si>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</si>
  <si>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</si>
  <si>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</si>
  <si>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</si>
  <si>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</si>
  <si>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</si>
  <si>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</si>
  <si>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</si>
  <si>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Maruti Suzuki India Ltd</t>
  </si>
  <si>
    <t>MARUTI</t>
  </si>
  <si>
    <t>Four Wheelers</t>
  </si>
  <si>
    <t>NTPC Ltd</t>
  </si>
  <si>
    <t>NTPC</t>
  </si>
  <si>
    <t>Power Generation</t>
  </si>
  <si>
    <t>Axis Bank Ltd</t>
  </si>
  <si>
    <t>AXISBANK</t>
  </si>
  <si>
    <t>Mahindra and Mahindra Ltd</t>
  </si>
  <si>
    <t>M&amp;M</t>
  </si>
  <si>
    <t>Oil and Natural Gas Corporation Ltd</t>
  </si>
  <si>
    <t>ONGC</t>
  </si>
  <si>
    <t>Oil &amp; Gas - Exploration &amp; Production</t>
  </si>
  <si>
    <t>Kotak Mahindra Bank Ltd</t>
  </si>
  <si>
    <t>KOTAKBANK</t>
  </si>
  <si>
    <t>Tata Motors Ltd</t>
  </si>
  <si>
    <t>TATAMOTORS</t>
  </si>
  <si>
    <t>Adani Enterprises Ltd</t>
  </si>
  <si>
    <t>ADANIENT</t>
  </si>
  <si>
    <t>Commodities Trading</t>
  </si>
  <si>
    <t>Bajaj Auto Ltd</t>
  </si>
  <si>
    <t>BAJAJ-AUTO</t>
  </si>
  <si>
    <t>Two Wheelers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</si>
  <si>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</si>
  <si>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</si>
  <si>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</si>
  <si>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</si>
  <si>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</si>
  <si>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</si>
  <si>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</si>
  <si>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</si>
  <si>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</si>
  <si>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</si>
  <si>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</si>
  <si>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</si>
  <si>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Bajaj Finserv Ltd</t>
  </si>
  <si>
    <t>BAJAJFINSV</t>
  </si>
  <si>
    <t>Coal India Ltd</t>
  </si>
  <si>
    <t>COALINDIA</t>
  </si>
  <si>
    <t>Mining - Coal</t>
  </si>
  <si>
    <t>Asian Paints Ltd</t>
  </si>
  <si>
    <t>ASIANPAINT</t>
  </si>
  <si>
    <t>Paints</t>
  </si>
  <si>
    <t>Adani Ports and Special Economic Zone Ltd</t>
  </si>
  <si>
    <t>ADANIPORTS</t>
  </si>
  <si>
    <t>Ports</t>
  </si>
  <si>
    <t>Adani Green Energy Ltd</t>
  </si>
  <si>
    <t>ADANIGREEN</t>
  </si>
  <si>
    <t>Renewable Energy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</si>
  <si>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</si>
  <si>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</si>
  <si>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</si>
  <si>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</si>
  <si>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</si>
  <si>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</si>
  <si>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</si>
  <si>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</si>
  <si>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Nestle India Ltd</t>
  </si>
  <si>
    <t>NESTLEIND</t>
  </si>
  <si>
    <t>FMCG - Foods</t>
  </si>
  <si>
    <t>Siemens Ltd</t>
  </si>
  <si>
    <t>SIEMENS</t>
  </si>
  <si>
    <t>Conglomerates</t>
  </si>
  <si>
    <t>Indian Oil Corporation Ltd</t>
  </si>
  <si>
    <t>IOC</t>
  </si>
  <si>
    <t>Adani Power Ltd</t>
  </si>
  <si>
    <t>ADANIPOWER</t>
  </si>
  <si>
    <t>JSW Steel Ltd</t>
  </si>
  <si>
    <t>JSWSTEEL</t>
  </si>
  <si>
    <t>Iron &amp; Steel</t>
  </si>
  <si>
    <t>Zomato Ltd</t>
  </si>
  <si>
    <t>ZOMATO</t>
  </si>
  <si>
    <t>Online Services</t>
  </si>
  <si>
    <t>Jio Financial Services Ltd</t>
  </si>
  <si>
    <t>JIOFIN</t>
  </si>
  <si>
    <t>DLF Ltd</t>
  </si>
  <si>
    <t>DLF</t>
  </si>
  <si>
    <t>Real Estate</t>
  </si>
  <si>
    <t>Hindustan Zinc Ltd</t>
  </si>
  <si>
    <t>HINDZINC</t>
  </si>
  <si>
    <t>Mining - Diversified</t>
  </si>
  <si>
    <t>Bharat Electronics Ltd</t>
  </si>
  <si>
    <t>BEL</t>
  </si>
  <si>
    <t>Electronic Equipments</t>
  </si>
  <si>
    <t>Tata Steel Ltd</t>
  </si>
  <si>
    <t>TATASTEEL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</si>
  <si>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</si>
  <si>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</si>
  <si>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</si>
  <si>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</si>
  <si>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</si>
  <si>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</si>
  <si>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</si>
  <si>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</si>
  <si>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</si>
  <si>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Interglobe Aviation Ltd</t>
  </si>
  <si>
    <t>INDIGO</t>
  </si>
  <si>
    <t>Airlines</t>
  </si>
  <si>
    <t>SBI Life Insurance Company Ltd</t>
  </si>
  <si>
    <t>SBILIFE</t>
  </si>
  <si>
    <t>Grasim Industries Ltd</t>
  </si>
  <si>
    <t>GRASIM</t>
  </si>
  <si>
    <t>LTIMindtree Ltd</t>
  </si>
  <si>
    <t>LTIM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</si>
  <si>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</si>
  <si>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</si>
  <si>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</si>
  <si>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</si>
  <si>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</si>
  <si>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</si>
  <si>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</si>
  <si>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</si>
  <si>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</si>
  <si>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Power Finance Corporation Ltd</t>
  </si>
  <si>
    <t>PFC</t>
  </si>
  <si>
    <t>Bharat Petroleum Corporation Ltd</t>
  </si>
  <si>
    <t>BPCL</t>
  </si>
  <si>
    <t>Tech Mahindra Ltd</t>
  </si>
  <si>
    <t>TECHM</t>
  </si>
  <si>
    <t>HDFC Life Insurance Company Ltd</t>
  </si>
  <si>
    <t>HDFCLIFE</t>
  </si>
  <si>
    <t>Ambuja Cements Ltd</t>
  </si>
  <si>
    <t>AMBUJACEM</t>
  </si>
  <si>
    <t>Gail (India) Ltd</t>
  </si>
  <si>
    <t>GAIL</t>
  </si>
  <si>
    <t>Gas Distribution</t>
  </si>
  <si>
    <t>Tata Power Company Ltd</t>
  </si>
  <si>
    <t>TATAPOWER</t>
  </si>
  <si>
    <t>Samvardhana Motherson International Ltd</t>
  </si>
  <si>
    <t>MOTHERSON</t>
  </si>
  <si>
    <t>Auto Parts</t>
  </si>
  <si>
    <t>Britannia Industries Ltd</t>
  </si>
  <si>
    <t>BRITANNIA</t>
  </si>
  <si>
    <t>REC Limited</t>
  </si>
  <si>
    <t>RECLTD</t>
  </si>
  <si>
    <t>Divi's Laboratories Ltd</t>
  </si>
  <si>
    <t>DIVISLAB</t>
  </si>
  <si>
    <t>Labs &amp; Life Sciences Services</t>
  </si>
  <si>
    <t>Godrej Consumer Products Ltd</t>
  </si>
  <si>
    <t>GODREJCP</t>
  </si>
  <si>
    <t>FMCG - Personal Products</t>
  </si>
  <si>
    <t>TVS Motor Company Ltd</t>
  </si>
  <si>
    <t>TVSMOTOR</t>
  </si>
  <si>
    <t>Eicher Motors Ltd</t>
  </si>
  <si>
    <t>EICHERMOT</t>
  </si>
  <si>
    <t>Trucks &amp; Buses</t>
  </si>
  <si>
    <t>Shriram Finance Ltd</t>
  </si>
  <si>
    <t>SHRIRAMFIN</t>
  </si>
  <si>
    <t>Cholamandalam Investment and Finance Company Ltd</t>
  </si>
  <si>
    <t>CHOLAFIN</t>
  </si>
  <si>
    <t>Cipla Ltd</t>
  </si>
  <si>
    <t>CIPLA</t>
  </si>
  <si>
    <t>Bajaj Housing Finance Ltd</t>
  </si>
  <si>
    <t>BAJAJHFL</t>
  </si>
  <si>
    <t>Macrotech Developers Ltd</t>
  </si>
  <si>
    <t>LODHA</t>
  </si>
  <si>
    <t>JSW Energy Ltd</t>
  </si>
  <si>
    <t>JSWENERGY</t>
  </si>
  <si>
    <t>Bank of Baroda Ltd</t>
  </si>
  <si>
    <t>BANKBARODA</t>
  </si>
  <si>
    <t>Havells India Ltd</t>
  </si>
  <si>
    <t>HAVELLS</t>
  </si>
  <si>
    <t>Electrical Components &amp; Equipments</t>
  </si>
  <si>
    <t>Adani Energy Solutions Ltd</t>
  </si>
  <si>
    <t>ADANIENSOL</t>
  </si>
  <si>
    <t>Power Infrastructure</t>
  </si>
  <si>
    <t>Punjab National Bank</t>
  </si>
  <si>
    <t>PNB</t>
  </si>
  <si>
    <t>Hero MotoCorp Ltd</t>
  </si>
  <si>
    <t>HEROMOTOCO</t>
  </si>
  <si>
    <t>Tata Consumer Products Ltd</t>
  </si>
  <si>
    <t>TATACONSUM</t>
  </si>
  <si>
    <t>Tea &amp; Coffee</t>
  </si>
  <si>
    <t>Torrent Pharmaceuticals Ltd</t>
  </si>
  <si>
    <t>TORNTPHARM</t>
  </si>
  <si>
    <t>Bajaj Holdings and Investment Ltd</t>
  </si>
  <si>
    <t>BAJAJHLDNG</t>
  </si>
  <si>
    <t>Asset Management</t>
  </si>
  <si>
    <t>CG Power and Industrial Solutions Ltd</t>
  </si>
  <si>
    <t>CGPOWER</t>
  </si>
  <si>
    <t>United Spirits Ltd</t>
  </si>
  <si>
    <t>UNITDSPR</t>
  </si>
  <si>
    <t>Alcoholic Beverages</t>
  </si>
  <si>
    <t>ICICI Prudential Life Insurance Company Ltd</t>
  </si>
  <si>
    <t>ICICIPRULI</t>
  </si>
  <si>
    <t>Indusind Bank Ltd</t>
  </si>
  <si>
    <t>INDUSINDBK</t>
  </si>
  <si>
    <t>Dr Reddy's Laboratories Ltd</t>
  </si>
  <si>
    <t>DRREDDY</t>
  </si>
  <si>
    <t>Dabur India Ltd</t>
  </si>
  <si>
    <t>DABUR</t>
  </si>
  <si>
    <t>Bosch Ltd</t>
  </si>
  <si>
    <t>BOSCHLTD</t>
  </si>
  <si>
    <t>ICICI Lombard General Insurance Company Ltd</t>
  </si>
  <si>
    <t>ICICIGI</t>
  </si>
  <si>
    <t>Suzlon Energy Ltd</t>
  </si>
  <si>
    <t>SUZLON</t>
  </si>
  <si>
    <t>Renewable Energy Equipment &amp; Services</t>
  </si>
  <si>
    <t>Indian Overseas Bank</t>
  </si>
  <si>
    <t>IOB</t>
  </si>
  <si>
    <t>Rail Vikas Nigam Ltd</t>
  </si>
  <si>
    <t>RVNL</t>
  </si>
  <si>
    <t>Zydus Lifesciences Ltd</t>
  </si>
  <si>
    <t>ZYDUSLIFE</t>
  </si>
  <si>
    <t>Cummins India Ltd</t>
  </si>
  <si>
    <t>CUMMINSIND</t>
  </si>
  <si>
    <t>Industrial Machinery</t>
  </si>
  <si>
    <t>Solar Industries India Ltd</t>
  </si>
  <si>
    <t>SOLARINDS</t>
  </si>
  <si>
    <t>Commodity Chemicals</t>
  </si>
  <si>
    <t>Polycab India Ltd</t>
  </si>
  <si>
    <t>POLYCAB</t>
  </si>
  <si>
    <t>Info Edge (India) Ltd</t>
  </si>
  <si>
    <t>NAUKRI</t>
  </si>
  <si>
    <t>Jindal Steel And Power Ltd</t>
  </si>
  <si>
    <t>JINDALSTEL</t>
  </si>
  <si>
    <t>Apollo Hospitals Enterprise Ltd</t>
  </si>
  <si>
    <t>APOLLOHOSP</t>
  </si>
  <si>
    <t>Hospitals &amp; Diagnostic Centres</t>
  </si>
  <si>
    <t>Mankind Pharma Ltd</t>
  </si>
  <si>
    <t>MANKIND</t>
  </si>
  <si>
    <t>Indus Towers Ltd</t>
  </si>
  <si>
    <t>INDUSTOWER</t>
  </si>
  <si>
    <t>Telecom Infrastructure</t>
  </si>
  <si>
    <t>Canara Bank Ltd</t>
  </si>
  <si>
    <t>CANBK</t>
  </si>
  <si>
    <t>Colgate-Palmolive (India) Ltd</t>
  </si>
  <si>
    <t>COLPAL</t>
  </si>
  <si>
    <t>Lupin Ltd</t>
  </si>
  <si>
    <t>LUPIN</t>
  </si>
  <si>
    <t>Indian Hotels Company Ltd</t>
  </si>
  <si>
    <t>INDHOTEL</t>
  </si>
  <si>
    <t>Hotels, Resorts &amp; Cruise Lines</t>
  </si>
  <si>
    <t>GMR Airports Ltd</t>
  </si>
  <si>
    <t>GMRINFRA</t>
  </si>
  <si>
    <t>Bharat Heavy Electricals Ltd</t>
  </si>
  <si>
    <t>BHEL</t>
  </si>
  <si>
    <t>Oracle Financial Services Software Ltd</t>
  </si>
  <si>
    <t>OFSS</t>
  </si>
  <si>
    <t>Software Services</t>
  </si>
  <si>
    <t>Max Healthcare Institute Ltd</t>
  </si>
  <si>
    <t>MAXHEALTH</t>
  </si>
  <si>
    <t>NHPC Ltd</t>
  </si>
  <si>
    <t>NHPC</t>
  </si>
  <si>
    <t>Oil India Ltd</t>
  </si>
  <si>
    <t>OIL</t>
  </si>
  <si>
    <t>IDBI Bank Ltd</t>
  </si>
  <si>
    <t>IDBI</t>
  </si>
  <si>
    <t>Private Bank</t>
  </si>
  <si>
    <t>Shree Cement Ltd</t>
  </si>
  <si>
    <t>SHREECEM</t>
  </si>
  <si>
    <t>HDFC Asset Management Company Ltd</t>
  </si>
  <si>
    <t>HDFCAMC</t>
  </si>
  <si>
    <t>Union Bank of India Ltd</t>
  </si>
  <si>
    <t>UNIONBANK</t>
  </si>
  <si>
    <t>Hindustan Petroleum Corp Ltd</t>
  </si>
  <si>
    <t>HINDPETRO</t>
  </si>
  <si>
    <t>Torrent Power Ltd</t>
  </si>
  <si>
    <t>TORNTPOWER</t>
  </si>
  <si>
    <t>Marico Ltd</t>
  </si>
  <si>
    <t>MARICO</t>
  </si>
  <si>
    <t>Godrej Properties Ltd</t>
  </si>
  <si>
    <t>GODREJPROP</t>
  </si>
  <si>
    <t>Aurobindo Pharma Ltd</t>
  </si>
  <si>
    <t>AUROPHARMA</t>
  </si>
  <si>
    <t>Adani Total Gas Ltd</t>
  </si>
  <si>
    <t>ATGL</t>
  </si>
  <si>
    <t>Mazagon Dock Shipbuilders Ltd</t>
  </si>
  <si>
    <t>MAZDOCK</t>
  </si>
  <si>
    <t>Shipbuilding</t>
  </si>
  <si>
    <t>Dixon Technologies (India) Ltd</t>
  </si>
  <si>
    <t>DIXON</t>
  </si>
  <si>
    <t>Home Electronics &amp; Appliances</t>
  </si>
  <si>
    <t>Persistent Systems Ltd</t>
  </si>
  <si>
    <t>PERSISTENT</t>
  </si>
  <si>
    <t>Muthoot Finance Ltd</t>
  </si>
  <si>
    <t>MUTHOOTFIN</t>
  </si>
  <si>
    <t>Prestige Estates Projects Ltd</t>
  </si>
  <si>
    <t>PRESTIGE</t>
  </si>
  <si>
    <t>Tube Investments of India Ltd</t>
  </si>
  <si>
    <t>TIINDIA</t>
  </si>
  <si>
    <t>Cycles</t>
  </si>
  <si>
    <t>Bharti Hexacom Ltd</t>
  </si>
  <si>
    <t>BHARTIHEXA</t>
  </si>
  <si>
    <t>SBI Cards and Payment Services Ltd</t>
  </si>
  <si>
    <t>SBICARD</t>
  </si>
  <si>
    <t>Payment Infrastructure</t>
  </si>
  <si>
    <t>PB Fintech Ltd</t>
  </si>
  <si>
    <t>POLICYBZR</t>
  </si>
  <si>
    <t>Vodafone Idea Ltd</t>
  </si>
  <si>
    <t>IDEA</t>
  </si>
  <si>
    <t>Indian Railway Catering and Tourism Corporation Ltd</t>
  </si>
  <si>
    <t>IRCTC</t>
  </si>
  <si>
    <t>Alkem Laboratories Ltd</t>
  </si>
  <si>
    <t>ALKEM</t>
  </si>
  <si>
    <t>SRF Ltd</t>
  </si>
  <si>
    <t>SRF</t>
  </si>
  <si>
    <t>Kalyan Jewellers India Ltd</t>
  </si>
  <si>
    <t>KALYANKJIL</t>
  </si>
  <si>
    <t>JSW Infrastructure Ltd</t>
  </si>
  <si>
    <t>JSWINFRA</t>
  </si>
  <si>
    <t>Indian Bank</t>
  </si>
  <si>
    <t>INDIANB</t>
  </si>
  <si>
    <t>Berger Paints India Ltd</t>
  </si>
  <si>
    <t>BERGEPAINT</t>
  </si>
  <si>
    <t>Linde India Ltd</t>
  </si>
  <si>
    <t>LINDEINDIA</t>
  </si>
  <si>
    <t>Yes Bank Ltd</t>
  </si>
  <si>
    <t>YESBANK</t>
  </si>
  <si>
    <t>Bharat Forge Ltd</t>
  </si>
  <si>
    <t>BHARATFORG</t>
  </si>
  <si>
    <t>PI Industries Ltd</t>
  </si>
  <si>
    <t>PIIND</t>
  </si>
  <si>
    <t>General Insurance Corporation of India</t>
  </si>
  <si>
    <t>GICRE</t>
  </si>
  <si>
    <t>Ashok Leyland Ltd</t>
  </si>
  <si>
    <t>ASHOKLEY</t>
  </si>
  <si>
    <t>Oberoi Realty Ltd</t>
  </si>
  <si>
    <t>OBEROIRLTY</t>
  </si>
  <si>
    <t>NMDC Ltd</t>
  </si>
  <si>
    <t>NMDC</t>
  </si>
  <si>
    <t>Mining - Iron Ore</t>
  </si>
  <si>
    <t>Supreme Industries Ltd</t>
  </si>
  <si>
    <t>SUPREMEIND</t>
  </si>
  <si>
    <t>Plastic Products</t>
  </si>
  <si>
    <t>Phoenix Mills Ltd</t>
  </si>
  <si>
    <t>PHOENIXLTD</t>
  </si>
  <si>
    <t>Jindal Stainless Ltd</t>
  </si>
  <si>
    <t>JSL</t>
  </si>
  <si>
    <t>UNO Minda Ltd</t>
  </si>
  <si>
    <t>UNOMINDA</t>
  </si>
  <si>
    <t>Indian Renewable Energy Development Agency Ltd</t>
  </si>
  <si>
    <t>IREDA</t>
  </si>
  <si>
    <t>Abbott India Ltd</t>
  </si>
  <si>
    <t>ABBOTINDIA</t>
  </si>
  <si>
    <t>Fertilisers And Chemicals Travancore Ltd</t>
  </si>
  <si>
    <t>FACT</t>
  </si>
  <si>
    <t>Fertilizers &amp; Agro Chemicals</t>
  </si>
  <si>
    <t>Voltas Ltd</t>
  </si>
  <si>
    <t>VOLTAS</t>
  </si>
  <si>
    <t>Patanjali Foods Ltd</t>
  </si>
  <si>
    <t>PATANJALI</t>
  </si>
  <si>
    <t>Packaged Foods &amp; Meats</t>
  </si>
  <si>
    <t>Aditya Birla Capital Ltd</t>
  </si>
  <si>
    <t>ABCAPITAL</t>
  </si>
  <si>
    <t>Diversified Financials</t>
  </si>
  <si>
    <t>Tata Communications Ltd</t>
  </si>
  <si>
    <t>TATACOMM</t>
  </si>
  <si>
    <t>Schaeffler India Ltd</t>
  </si>
  <si>
    <t>SCHAEFFLER</t>
  </si>
  <si>
    <t>MRF Ltd</t>
  </si>
  <si>
    <t>MRF</t>
  </si>
  <si>
    <t>Tires &amp; Rubber</t>
  </si>
  <si>
    <t>Sundaram Finance Ltd</t>
  </si>
  <si>
    <t>SUNDARMFIN</t>
  </si>
  <si>
    <t>Balkrishna Industries Ltd</t>
  </si>
  <si>
    <t>BALKRISIND</t>
  </si>
  <si>
    <t>Thermax Limited</t>
  </si>
  <si>
    <t>THERMAX</t>
  </si>
  <si>
    <t>UCO Bank</t>
  </si>
  <si>
    <t>UCOBANK</t>
  </si>
  <si>
    <t>Mphasis Ltd</t>
  </si>
  <si>
    <t>MPHASIS</t>
  </si>
  <si>
    <t>Steel Authority of India Ltd</t>
  </si>
  <si>
    <t>SAIL</t>
  </si>
  <si>
    <t>Hitachi Energy India Ltd</t>
  </si>
  <si>
    <t>POWERINDIA</t>
  </si>
  <si>
    <t>United Breweries Ltd</t>
  </si>
  <si>
    <t>UBL</t>
  </si>
  <si>
    <t>Fsn E-Commerce Ventures Ltd</t>
  </si>
  <si>
    <t>NYKAA</t>
  </si>
  <si>
    <t>Wellness Services</t>
  </si>
  <si>
    <t>L&amp;T Technology Services Ltd</t>
  </si>
  <si>
    <t>LTTS</t>
  </si>
  <si>
    <t>Container Corporation of India Ltd</t>
  </si>
  <si>
    <t>CONCOR</t>
  </si>
  <si>
    <t>Logistics</t>
  </si>
  <si>
    <t>IDFC First Bank Ltd</t>
  </si>
  <si>
    <t>IDFCFIRSTB</t>
  </si>
  <si>
    <t>AU Small Finance Bank Ltd</t>
  </si>
  <si>
    <t>AUBANK</t>
  </si>
  <si>
    <t>Astral Ltd</t>
  </si>
  <si>
    <t>ASTRAL</t>
  </si>
  <si>
    <t>Building Products - Pipes</t>
  </si>
  <si>
    <t>Procter &amp; Gamble Hygiene and Health Care Ltd</t>
  </si>
  <si>
    <t>PGHH</t>
  </si>
  <si>
    <t>SJVN Ltd</t>
  </si>
  <si>
    <t>SJVN</t>
  </si>
  <si>
    <t>Central Bank of India Ltd</t>
  </si>
  <si>
    <t>CENTRALBK</t>
  </si>
  <si>
    <t>Petronet LNG Ltd</t>
  </si>
  <si>
    <t>PETRONET</t>
  </si>
  <si>
    <t>Oil &amp; Gas - Storage &amp; Transportation</t>
  </si>
  <si>
    <t>Bank of India Ltd</t>
  </si>
  <si>
    <t>BANKINDIA</t>
  </si>
  <si>
    <t>BSE Ltd</t>
  </si>
  <si>
    <t>BSE</t>
  </si>
  <si>
    <t>Stock Exchanges &amp; Ratings</t>
  </si>
  <si>
    <t>Coromandel International Ltd</t>
  </si>
  <si>
    <t>COROMANDEL</t>
  </si>
  <si>
    <t>Tata Elxsi Ltd</t>
  </si>
  <si>
    <t>TATAELXSI</t>
  </si>
  <si>
    <t>Housing and Urban Development Corporation Ltd</t>
  </si>
  <si>
    <t>HUDCO</t>
  </si>
  <si>
    <t>Glenmark Pharmaceuticals Ltd</t>
  </si>
  <si>
    <t>GLENMARK</t>
  </si>
  <si>
    <t>Federal Bank Ltd</t>
  </si>
  <si>
    <t>FEDERALBNK</t>
  </si>
  <si>
    <t>Premier Energies Ltd</t>
  </si>
  <si>
    <t>PREMIERENE</t>
  </si>
  <si>
    <t>Gujarat Fluorochemicals Ltd</t>
  </si>
  <si>
    <t>FLUOROCHEM</t>
  </si>
  <si>
    <t>Specialty Chemicals</t>
  </si>
  <si>
    <t>Escorts Kubota Ltd</t>
  </si>
  <si>
    <t>ESCORTS</t>
  </si>
  <si>
    <t>Tractors</t>
  </si>
  <si>
    <t>Page Industries Ltd</t>
  </si>
  <si>
    <t>PAGEIND</t>
  </si>
  <si>
    <t>Apparel &amp; Accessories</t>
  </si>
  <si>
    <t>L&amp;T Finance Ltd</t>
  </si>
  <si>
    <t>LTF</t>
  </si>
  <si>
    <t>ACC Ltd</t>
  </si>
  <si>
    <t>ACC</t>
  </si>
  <si>
    <t>Coforge Ltd</t>
  </si>
  <si>
    <t>COFORGE</t>
  </si>
  <si>
    <t>UPL Ltd</t>
  </si>
  <si>
    <t>UPL</t>
  </si>
  <si>
    <t>GlaxoSmithKline Pharmaceuticals Ltd</t>
  </si>
  <si>
    <t>GLAXO</t>
  </si>
  <si>
    <t>Sona BLW Precision Forgings Ltd</t>
  </si>
  <si>
    <t>SONACOMS</t>
  </si>
  <si>
    <t>Tata Technologies Ltd</t>
  </si>
  <si>
    <t>TATATECH</t>
  </si>
  <si>
    <t>Cochin Shipyard Ltd</t>
  </si>
  <si>
    <t>COCHINSHIP</t>
  </si>
  <si>
    <t>KPIT Technologies Ltd</t>
  </si>
  <si>
    <t>KPITTECH</t>
  </si>
  <si>
    <t>Jubilant Foodworks Ltd</t>
  </si>
  <si>
    <t>JUBLFOOD</t>
  </si>
  <si>
    <t>Restaurants &amp; Cafes</t>
  </si>
  <si>
    <t>Ola Electric Mobility Ltd</t>
  </si>
  <si>
    <t>OLAELEC</t>
  </si>
  <si>
    <t>Fortis Healthcare Ltd</t>
  </si>
  <si>
    <t>FORTIS</t>
  </si>
  <si>
    <t>Motilal Oswal Financial Services Ltd</t>
  </si>
  <si>
    <t>MOTILALOFS</t>
  </si>
  <si>
    <t>Adani Wilmar Ltd</t>
  </si>
  <si>
    <t>AWL</t>
  </si>
  <si>
    <t>Biocon Ltd</t>
  </si>
  <si>
    <t>BIOCON</t>
  </si>
  <si>
    <t>Biotechnology</t>
  </si>
  <si>
    <t>Ge T&amp;D India Ltd</t>
  </si>
  <si>
    <t>GET&amp;D</t>
  </si>
  <si>
    <t>Blue Star Ltd</t>
  </si>
  <si>
    <t>BLUESTARCO</t>
  </si>
  <si>
    <t>Honeywell Automation India Ltd</t>
  </si>
  <si>
    <t>HONAUT</t>
  </si>
  <si>
    <t>Lloyds Metals And Energy Ltd</t>
  </si>
  <si>
    <t>LLOYDSME</t>
  </si>
  <si>
    <t>One 97 Communications Ltd</t>
  </si>
  <si>
    <t>PAYTM</t>
  </si>
  <si>
    <t>Business Support Services</t>
  </si>
  <si>
    <t>APL Apollo Tubes Ltd</t>
  </si>
  <si>
    <t>APLAPOLLO</t>
  </si>
  <si>
    <t>Bank of Maharashtra Ltd</t>
  </si>
  <si>
    <t>MAHABANK</t>
  </si>
  <si>
    <t>Exide Industries Ltd</t>
  </si>
  <si>
    <t>EXIDEIND</t>
  </si>
  <si>
    <t>Batteries</t>
  </si>
  <si>
    <t>Gujarat Gas Ltd</t>
  </si>
  <si>
    <t>GUJGASLTD</t>
  </si>
  <si>
    <t>Nippon Life India Asset Management Ltd</t>
  </si>
  <si>
    <t>NAM-INDIA</t>
  </si>
  <si>
    <t>Ajanta Pharma Ltd</t>
  </si>
  <si>
    <t>AJANTPHARM</t>
  </si>
  <si>
    <t>Godrej Industries Ltd</t>
  </si>
  <si>
    <t>GODREJIND</t>
  </si>
  <si>
    <t>Bharat Dynamics Ltd</t>
  </si>
  <si>
    <t>BDL</t>
  </si>
  <si>
    <t>Mahindra and Mahindra Financial Services Ltd</t>
  </si>
  <si>
    <t>M&amp;MFIN</t>
  </si>
  <si>
    <t>Max Financial Services Ltd</t>
  </si>
  <si>
    <t>MFSL</t>
  </si>
  <si>
    <t>NLC India Ltd</t>
  </si>
  <si>
    <t>NLCINDIA</t>
  </si>
  <si>
    <t>AIA Engineering Ltd</t>
  </si>
  <si>
    <t>AIAENG</t>
  </si>
  <si>
    <t>Deepak Nitrite Ltd</t>
  </si>
  <si>
    <t>DEEPAKNTR</t>
  </si>
  <si>
    <t>360 One Wam Ltd</t>
  </si>
  <si>
    <t>360ONE</t>
  </si>
  <si>
    <t>Investment Banking &amp; Brokerage</t>
  </si>
  <si>
    <t>3M India Ltd</t>
  </si>
  <si>
    <t>3MINDIA</t>
  </si>
  <si>
    <t>Stationery</t>
  </si>
  <si>
    <t>New India Assurance Company Ltd</t>
  </si>
  <si>
    <t>NIACL</t>
  </si>
  <si>
    <t>Indraprastha Gas Ltd</t>
  </si>
  <si>
    <t>IGL</t>
  </si>
  <si>
    <t>Apar Industries Ltd</t>
  </si>
  <si>
    <t>APARINDS</t>
  </si>
  <si>
    <t>National Aluminium Co Ltd</t>
  </si>
  <si>
    <t>NATIONALUM</t>
  </si>
  <si>
    <t>IRB Infrastructure Developers Ltd</t>
  </si>
  <si>
    <t>IRB</t>
  </si>
  <si>
    <t>Punjab &amp; Sind Bank</t>
  </si>
  <si>
    <t>PSB</t>
  </si>
  <si>
    <t>KEI Industries Ltd</t>
  </si>
  <si>
    <t>KEI</t>
  </si>
  <si>
    <t>Cables</t>
  </si>
  <si>
    <t>Cholamandalam Financial Holdings Ltd</t>
  </si>
  <si>
    <t>CHOLAHLDNG</t>
  </si>
  <si>
    <t>Aditya Birla Fashion and Retail Ltd</t>
  </si>
  <si>
    <t>ABFRL</t>
  </si>
  <si>
    <t>IPCA Laboratories Ltd</t>
  </si>
  <si>
    <t>IPCALAB</t>
  </si>
  <si>
    <t>LIC Housing Finance Ltd</t>
  </si>
  <si>
    <t>LICHSGFIN</t>
  </si>
  <si>
    <t>Home Financing</t>
  </si>
  <si>
    <t>Godfrey Phillips India Ltd</t>
  </si>
  <si>
    <t>GODFRYPHLP</t>
  </si>
  <si>
    <t>Star Health and Allied Insurance Company Ltd</t>
  </si>
  <si>
    <t>STARHEALTH</t>
  </si>
  <si>
    <t>J K Cement Ltd</t>
  </si>
  <si>
    <t>JKCEMENT</t>
  </si>
  <si>
    <t>Kaynes Technology India Ltd</t>
  </si>
  <si>
    <t>KAYNES</t>
  </si>
  <si>
    <t>Dalmia Bharat Ltd</t>
  </si>
  <si>
    <t>DALBHARAT</t>
  </si>
  <si>
    <t>Syngene International Ltd</t>
  </si>
  <si>
    <t>SYNGENE</t>
  </si>
  <si>
    <t>Apollo Tyres Ltd</t>
  </si>
  <si>
    <t>APOLLOTYRE</t>
  </si>
  <si>
    <t>Go Digit General Insurance Ltd</t>
  </si>
  <si>
    <t>GODIGIT</t>
  </si>
  <si>
    <t>Metro Brands Ltd</t>
  </si>
  <si>
    <t>METROBRAND</t>
  </si>
  <si>
    <t>Footwear</t>
  </si>
  <si>
    <t>Tata Investment Corporation Ltd</t>
  </si>
  <si>
    <t>TATAINVEST</t>
  </si>
  <si>
    <t>Brigade Enterprises Ltd</t>
  </si>
  <si>
    <t>BRIGADE</t>
  </si>
  <si>
    <t>CRISIL Ltd</t>
  </si>
  <si>
    <t>CRISIL</t>
  </si>
  <si>
    <t>Hindustan Copper Ltd</t>
  </si>
  <si>
    <t>HINDCOPPER</t>
  </si>
  <si>
    <t>Mining - Copper</t>
  </si>
  <si>
    <t>Endurance Technologies Ltd</t>
  </si>
  <si>
    <t>ENDURANCE</t>
  </si>
  <si>
    <t>KPR Mill Ltd</t>
  </si>
  <si>
    <t>KPRMILL</t>
  </si>
  <si>
    <t>Textiles</t>
  </si>
  <si>
    <t>Sun Tv Network Ltd</t>
  </si>
  <si>
    <t>SUNTV</t>
  </si>
  <si>
    <t>TV Channels &amp; Broadcasters</t>
  </si>
  <si>
    <t>Vedant Fashions Ltd</t>
  </si>
  <si>
    <t>MANYAVAR</t>
  </si>
  <si>
    <t>Emami Ltd</t>
  </si>
  <si>
    <t>EMAMILTD</t>
  </si>
  <si>
    <t>Bandhan Bank Ltd</t>
  </si>
  <si>
    <t>BANDHANBNK</t>
  </si>
  <si>
    <t>Brainbees Solutions Ltd</t>
  </si>
  <si>
    <t>FIRSTCRY</t>
  </si>
  <si>
    <t>Himadri Speciality Chemical Ltd</t>
  </si>
  <si>
    <t>HSCL</t>
  </si>
  <si>
    <t>Embassy Office Parks REIT</t>
  </si>
  <si>
    <t>EMBASSY</t>
  </si>
  <si>
    <t>Motherson Sumi Wiring India Ltd</t>
  </si>
  <si>
    <t>MSUMI</t>
  </si>
  <si>
    <t>NBCC (India) Ltd</t>
  </si>
  <si>
    <t>NBCC</t>
  </si>
  <si>
    <t>Delhivery Ltd</t>
  </si>
  <si>
    <t>DELHIVERY</t>
  </si>
  <si>
    <t>Mangalore Refinery and Petrochemicals Ltd</t>
  </si>
  <si>
    <t>MRPL</t>
  </si>
  <si>
    <t>BASF India Ltd</t>
  </si>
  <si>
    <t>BASF</t>
  </si>
  <si>
    <t>Inox Wind Ltd</t>
  </si>
  <si>
    <t>INOXWIND</t>
  </si>
  <si>
    <t>ZF Commercial Vehicle Control Systems India Ltd</t>
  </si>
  <si>
    <t>ZFCVINDIA</t>
  </si>
  <si>
    <t>Poonawalla Fincorp Ltd</t>
  </si>
  <si>
    <t>POONAWALLA</t>
  </si>
  <si>
    <t>TVS Holdings Ltd</t>
  </si>
  <si>
    <t>TVSHLTD</t>
  </si>
  <si>
    <t>Central Depository Services (India) Ltd</t>
  </si>
  <si>
    <t>CDSL</t>
  </si>
  <si>
    <t>Century Textiles and Industries Ltd</t>
  </si>
  <si>
    <t>CENTURYTEX</t>
  </si>
  <si>
    <t>Paper Products</t>
  </si>
  <si>
    <t>Suven Pharmaceuticals Ltd</t>
  </si>
  <si>
    <t>SUVENPHAR</t>
  </si>
  <si>
    <t>Piramal Pharma Ltd</t>
  </si>
  <si>
    <t>PPLPHARMA</t>
  </si>
  <si>
    <t>Gland Pharma Ltd</t>
  </si>
  <si>
    <t>GLAND</t>
  </si>
  <si>
    <t>Sundram Fasteners Ltd</t>
  </si>
  <si>
    <t>SUNDRMFAST</t>
  </si>
  <si>
    <t>Multi Commodity Exchange of India Ltd</t>
  </si>
  <si>
    <t>MCX</t>
  </si>
  <si>
    <t>Authum Investment &amp; Infrastructure Ltd</t>
  </si>
  <si>
    <t>AIIL</t>
  </si>
  <si>
    <t>ICICI Securities Ltd</t>
  </si>
  <si>
    <t>ISEC</t>
  </si>
  <si>
    <t>Timken India Ltd</t>
  </si>
  <si>
    <t>TIMKEN</t>
  </si>
  <si>
    <t>J B Chemicals and Pharmaceuticals Ltd</t>
  </si>
  <si>
    <t>JBCHEPHARM</t>
  </si>
  <si>
    <t>Carborundum Universal Ltd</t>
  </si>
  <si>
    <t>CARBORUNIV</t>
  </si>
  <si>
    <t>Bayer Cropscience Ltd</t>
  </si>
  <si>
    <t>BAYERCROP</t>
  </si>
  <si>
    <t>Sumitomo Chemical India Ltd</t>
  </si>
  <si>
    <t>SUMICHEM</t>
  </si>
  <si>
    <t>Whirlpool of India Ltd</t>
  </si>
  <si>
    <t>WHIRLPOOL</t>
  </si>
  <si>
    <t>Global Health Ltd</t>
  </si>
  <si>
    <t>MEDANTA</t>
  </si>
  <si>
    <t>Gillette India Ltd</t>
  </si>
  <si>
    <t>GILLETTE</t>
  </si>
  <si>
    <t>Radico Khaitan Ltd</t>
  </si>
  <si>
    <t>RADICO</t>
  </si>
  <si>
    <t>Emcure Pharmaceuticals Ltd</t>
  </si>
  <si>
    <t>EMCURE</t>
  </si>
  <si>
    <t>KEC International Ltd</t>
  </si>
  <si>
    <t>KEC</t>
  </si>
  <si>
    <t>Dr. Lal PathLabs Ltd</t>
  </si>
  <si>
    <t>LALPATHLAB</t>
  </si>
  <si>
    <t>Crompton Greaves Consumer Electricals Ltd</t>
  </si>
  <si>
    <t>CROMPTON</t>
  </si>
  <si>
    <t>Tata Chemicals Ltd</t>
  </si>
  <si>
    <t>TATACHEM</t>
  </si>
  <si>
    <t>Jyoti CNC Automation Ltd</t>
  </si>
  <si>
    <t>JYOTICNC</t>
  </si>
  <si>
    <t>Computer Hardware</t>
  </si>
  <si>
    <t>SKF India Ltd</t>
  </si>
  <si>
    <t>SKFINDIA</t>
  </si>
  <si>
    <t>Pfizer Ltd</t>
  </si>
  <si>
    <t>PFIZER</t>
  </si>
  <si>
    <t>Grindwell Norton Ltd</t>
  </si>
  <si>
    <t>GRINDWELL</t>
  </si>
  <si>
    <t>CESC Ltd</t>
  </si>
  <si>
    <t>CESC</t>
  </si>
  <si>
    <t>Hatsun Agro Product Ltd</t>
  </si>
  <si>
    <t>HATSUN</t>
  </si>
  <si>
    <t>Aegis Logistics Ltd</t>
  </si>
  <si>
    <t>AEGISLOG</t>
  </si>
  <si>
    <t>Ratnamani Metals and Tubes Ltd</t>
  </si>
  <si>
    <t>RATNAMANI</t>
  </si>
  <si>
    <t>Amara Raja Energy &amp; Mobility Ltd</t>
  </si>
  <si>
    <t>ARE&amp;M</t>
  </si>
  <si>
    <t>ITI Ltd</t>
  </si>
  <si>
    <t>ITI</t>
  </si>
  <si>
    <t>Telecom Equipments</t>
  </si>
  <si>
    <t>Natco Pharma Ltd</t>
  </si>
  <si>
    <t>NATCOPHARM</t>
  </si>
  <si>
    <t>PNB Housing Finance Ltd</t>
  </si>
  <si>
    <t>PNBHOUSING</t>
  </si>
  <si>
    <t>Laurus Labs Ltd</t>
  </si>
  <si>
    <t>LAURUSLABS</t>
  </si>
  <si>
    <t>Shyam Metalics and Energy Ltd</t>
  </si>
  <si>
    <t>SHYAMMETL</t>
  </si>
  <si>
    <t>Kansai Nerolac Paints Ltd</t>
  </si>
  <si>
    <t>KANSAINER</t>
  </si>
  <si>
    <t>Anant Raj Ltd</t>
  </si>
  <si>
    <t>ANANTRAJ</t>
  </si>
  <si>
    <t>Piramal Enterprises Ltd</t>
  </si>
  <si>
    <t>PEL</t>
  </si>
  <si>
    <t>Narayana Hrudayalaya Ltd</t>
  </si>
  <si>
    <t>NH</t>
  </si>
  <si>
    <t>Nuvama Wealth Management Ltd</t>
  </si>
  <si>
    <t>NUVAMA</t>
  </si>
  <si>
    <t>Castrol India Ltd</t>
  </si>
  <si>
    <t>CASTROLIND</t>
  </si>
  <si>
    <t>Bikaji Foods International Ltd</t>
  </si>
  <si>
    <t>BIKAJI</t>
  </si>
  <si>
    <t>EIH Ltd</t>
  </si>
  <si>
    <t>EIHOTEL</t>
  </si>
  <si>
    <t>Jindal SAW Ltd</t>
  </si>
  <si>
    <t>JINDALSAW</t>
  </si>
  <si>
    <t>Gujarat State Petronet Ltd</t>
  </si>
  <si>
    <t>GSPL</t>
  </si>
  <si>
    <t>Devyani International Ltd</t>
  </si>
  <si>
    <t>DEVYANI</t>
  </si>
  <si>
    <t>KIOCL Ltd</t>
  </si>
  <si>
    <t>KIOCL</t>
  </si>
  <si>
    <t>Kajaria Ceramics Ltd</t>
  </si>
  <si>
    <t>KAJARIACER</t>
  </si>
  <si>
    <t>Building Products - Ceramics</t>
  </si>
  <si>
    <t>Alembic Pharmaceuticals Ltd</t>
  </si>
  <si>
    <t>APLLTD</t>
  </si>
  <si>
    <t>Five-Star Business Finance Ltd</t>
  </si>
  <si>
    <t>FIVESTAR</t>
  </si>
  <si>
    <t>Poly Medicure Ltd</t>
  </si>
  <si>
    <t>POLYMED</t>
  </si>
  <si>
    <t>Health Care Equipment &amp; Supplies</t>
  </si>
  <si>
    <t>CPSE ETF</t>
  </si>
  <si>
    <t>CPSEETF</t>
  </si>
  <si>
    <t>Equity</t>
  </si>
  <si>
    <t>Kalpataru Projects International Ltd</t>
  </si>
  <si>
    <t>KPIL</t>
  </si>
  <si>
    <t>Angel One Ltd</t>
  </si>
  <si>
    <t>ANGELONE</t>
  </si>
  <si>
    <t>Atul Ltd</t>
  </si>
  <si>
    <t>ATUL</t>
  </si>
  <si>
    <t>Affle (India) Ltd</t>
  </si>
  <si>
    <t>AFFLE</t>
  </si>
  <si>
    <t>Advertising</t>
  </si>
  <si>
    <t>Sobha Ltd</t>
  </si>
  <si>
    <t>SOBHA</t>
  </si>
  <si>
    <t>Signatureglobal (India) Ltd</t>
  </si>
  <si>
    <t>SIGNATURE</t>
  </si>
  <si>
    <t>Triveni Turbine Ltd</t>
  </si>
  <si>
    <t>TRITURBINE</t>
  </si>
  <si>
    <t>Finolex Cables Ltd</t>
  </si>
  <si>
    <t>FINCABLES</t>
  </si>
  <si>
    <t>Firstsource Solutions Ltd</t>
  </si>
  <si>
    <t>FSL</t>
  </si>
  <si>
    <t>Outsourced services</t>
  </si>
  <si>
    <t>Jupiter Wagons Ltd</t>
  </si>
  <si>
    <t>JWL</t>
  </si>
  <si>
    <t>Rail</t>
  </si>
  <si>
    <t>Computer Age Management Services Ltd</t>
  </si>
  <si>
    <t>CAMS</t>
  </si>
  <si>
    <t>Krishna Institute of Medical Sciences Ltd</t>
  </si>
  <si>
    <t>KIMS</t>
  </si>
  <si>
    <t>HFCL Ltd</t>
  </si>
  <si>
    <t>HFCL</t>
  </si>
  <si>
    <t>PCBL Ltd</t>
  </si>
  <si>
    <t>PCBL</t>
  </si>
  <si>
    <t>JBM Auto Ltd</t>
  </si>
  <si>
    <t>JBMA</t>
  </si>
  <si>
    <t>Concord Biotech Ltd</t>
  </si>
  <si>
    <t>CONCORDBIO</t>
  </si>
  <si>
    <t>Ircon International Ltd</t>
  </si>
  <si>
    <t>IRCON</t>
  </si>
  <si>
    <t>Vinati Organics Ltd</t>
  </si>
  <si>
    <t>VINATIORGA</t>
  </si>
  <si>
    <t>Aditya Birla Sun Life Amc Ltd</t>
  </si>
  <si>
    <t>ABSLAMC</t>
  </si>
  <si>
    <t>Aarti Industries Ltd</t>
  </si>
  <si>
    <t>AARTIIND</t>
  </si>
  <si>
    <t>Elgi Equipments Ltd</t>
  </si>
  <si>
    <t>ELGIEQUIP</t>
  </si>
  <si>
    <t>Chambal Fertilisers and Chemicals Ltd</t>
  </si>
  <si>
    <t>CHAMBLFERT</t>
  </si>
  <si>
    <t>Aadhar Housing Finance Ltd</t>
  </si>
  <si>
    <t>AADHARHFC</t>
  </si>
  <si>
    <t>Cyient Ltd</t>
  </si>
  <si>
    <t>CYIENT</t>
  </si>
  <si>
    <t>Tejas Networks Ltd</t>
  </si>
  <si>
    <t>TEJASNET</t>
  </si>
  <si>
    <t>Aster DM Healthcare Ltd</t>
  </si>
  <si>
    <t>ASTERDM</t>
  </si>
  <si>
    <t>CIE Automotive India Ltd</t>
  </si>
  <si>
    <t>CIEINDIA</t>
  </si>
  <si>
    <t>LS Industries Ltd</t>
  </si>
  <si>
    <t>LSIND</t>
  </si>
  <si>
    <t>Ramco Cements Limited</t>
  </si>
  <si>
    <t>RAMCOCEM</t>
  </si>
  <si>
    <t>IIFL Finance Ltd</t>
  </si>
  <si>
    <t>IIFL</t>
  </si>
  <si>
    <t>PTC Industries Ltd</t>
  </si>
  <si>
    <t>PTCIL</t>
  </si>
  <si>
    <t>Nexus Select Trust</t>
  </si>
  <si>
    <t>NXST</t>
  </si>
  <si>
    <t>Mindspace Business Parks REIT</t>
  </si>
  <si>
    <t>MINDSPACE</t>
  </si>
  <si>
    <t>Jai Balaji Industries Ltd</t>
  </si>
  <si>
    <t>JAIBALAJI</t>
  </si>
  <si>
    <t>Tbo Tek Ltd</t>
  </si>
  <si>
    <t>TBOTEK</t>
  </si>
  <si>
    <t>Tour &amp; Travel Services</t>
  </si>
  <si>
    <t>Waaree Renewable Technologies Ltd</t>
  </si>
  <si>
    <t>WAAREERTL</t>
  </si>
  <si>
    <t>Relaxo Footwears Ltd</t>
  </si>
  <si>
    <t>RELAXO</t>
  </si>
  <si>
    <t>Jyothy Labs Ltd</t>
  </si>
  <si>
    <t>JYOTHYLAB</t>
  </si>
  <si>
    <t>Bombay Burmah Trading Corporation Ltd</t>
  </si>
  <si>
    <t>BBTC</t>
  </si>
  <si>
    <t>Newgen Software Technologies Ltd</t>
  </si>
  <si>
    <t>NEWGEN</t>
  </si>
  <si>
    <t>Schneider Electric Infrastructure Ltd</t>
  </si>
  <si>
    <t>SCHNEIDER</t>
  </si>
  <si>
    <t>Century Plyboards (India) Ltd</t>
  </si>
  <si>
    <t>CENTURYPLY</t>
  </si>
  <si>
    <t>Wood Products</t>
  </si>
  <si>
    <t>Garden Reach Shipbuilders &amp; Engineers Ltd</t>
  </si>
  <si>
    <t>GRSE</t>
  </si>
  <si>
    <t>Cello World Ltd</t>
  </si>
  <si>
    <t>CELLO</t>
  </si>
  <si>
    <t>Chalet Hotels Ltd</t>
  </si>
  <si>
    <t>CHALET</t>
  </si>
  <si>
    <t>Welspun Corp Ltd</t>
  </si>
  <si>
    <t>WELCORP</t>
  </si>
  <si>
    <t>V Guard Industries Ltd</t>
  </si>
  <si>
    <t>VGUARD</t>
  </si>
  <si>
    <t>R R Kabel Ltd</t>
  </si>
  <si>
    <t>RRKABEL</t>
  </si>
  <si>
    <t>Mahanagar Gas Ltd</t>
  </si>
  <si>
    <t>MGL</t>
  </si>
  <si>
    <t>Blue Dart Express Ltd</t>
  </si>
  <si>
    <t>BLUEDART</t>
  </si>
  <si>
    <t>CreditAccess Grameen Ltd</t>
  </si>
  <si>
    <t>CREDITACC</t>
  </si>
  <si>
    <t>LMW Ltd</t>
  </si>
  <si>
    <t>LAXMIMACH</t>
  </si>
  <si>
    <t>NCC Ltd</t>
  </si>
  <si>
    <t>NCC</t>
  </si>
  <si>
    <t>Techno Electric &amp; Engineering Company Ltd</t>
  </si>
  <si>
    <t>TECHNOE</t>
  </si>
  <si>
    <t>Bata India Ltd</t>
  </si>
  <si>
    <t>BATAINDIA</t>
  </si>
  <si>
    <t>Reliance Power Ltd</t>
  </si>
  <si>
    <t>RPOWER</t>
  </si>
  <si>
    <t>Jubilant Pharmova Ltd</t>
  </si>
  <si>
    <t>JUBLPHARMA</t>
  </si>
  <si>
    <t>Asahi India Glass Ltd</t>
  </si>
  <si>
    <t>ASAHIINDIA</t>
  </si>
  <si>
    <t>Ramkrishna Forgings Ltd</t>
  </si>
  <si>
    <t>RKFORGE</t>
  </si>
  <si>
    <t>Indian Energy Exchange Ltd</t>
  </si>
  <si>
    <t>IEX</t>
  </si>
  <si>
    <t>Power Trading &amp; Consultancy</t>
  </si>
  <si>
    <t>Swan Energy Ltd</t>
  </si>
  <si>
    <t>SWANENERGY</t>
  </si>
  <si>
    <t>Aptus Value Housing Finance India Ltd</t>
  </si>
  <si>
    <t>APTUS</t>
  </si>
  <si>
    <t>Astrazeneca Pharma India Ltd</t>
  </si>
  <si>
    <t>ASTRAZEN</t>
  </si>
  <si>
    <t>Trident Ltd</t>
  </si>
  <si>
    <t>TRIDENT</t>
  </si>
  <si>
    <t>IDFC Ltd</t>
  </si>
  <si>
    <t>IDFC</t>
  </si>
  <si>
    <t>Kfin Technologies Ltd</t>
  </si>
  <si>
    <t>KFINTECH</t>
  </si>
  <si>
    <t>Kirloskar Oil Engines Ltd</t>
  </si>
  <si>
    <t>KIRLOSENG</t>
  </si>
  <si>
    <t>IFCI Ltd</t>
  </si>
  <si>
    <t>IFCI</t>
  </si>
  <si>
    <t>Gravita India Ltd</t>
  </si>
  <si>
    <t>GRAVITA</t>
  </si>
  <si>
    <t>Metals - Lead</t>
  </si>
  <si>
    <t>Sonata Software Ltd</t>
  </si>
  <si>
    <t>SONATSOFTW</t>
  </si>
  <si>
    <t>Indiamart Intermesh Ltd</t>
  </si>
  <si>
    <t>INDIAMART</t>
  </si>
  <si>
    <t>Karur Vysya Bank Ltd</t>
  </si>
  <si>
    <t>KARURVYSYA</t>
  </si>
  <si>
    <t>Finolex Industries Ltd</t>
  </si>
  <si>
    <t>FINPIPE</t>
  </si>
  <si>
    <t>PG Electroplast Ltd</t>
  </si>
  <si>
    <t>PGEL</t>
  </si>
  <si>
    <t>Great Eastern Shipping Company Ltd</t>
  </si>
  <si>
    <t>GESHIP</t>
  </si>
  <si>
    <t>Eris Lifesciences Ltd</t>
  </si>
  <si>
    <t>ERIS</t>
  </si>
  <si>
    <t>RITES Ltd</t>
  </si>
  <si>
    <t>RITES</t>
  </si>
  <si>
    <t>Akzo Nobel India Ltd</t>
  </si>
  <si>
    <t>AKZOINDIA</t>
  </si>
  <si>
    <t>Manappuram Finance Ltd</t>
  </si>
  <si>
    <t>MANAPPURAM</t>
  </si>
  <si>
    <t>Nava Limited</t>
  </si>
  <si>
    <t>NAVA</t>
  </si>
  <si>
    <t>Navin Fluorine International Ltd</t>
  </si>
  <si>
    <t>NAVINFLUOR</t>
  </si>
  <si>
    <t>Capri Global Capital Ltd</t>
  </si>
  <si>
    <t>CGCL</t>
  </si>
  <si>
    <t>HBL Power Systems Ltd</t>
  </si>
  <si>
    <t>HBLPOWER</t>
  </si>
  <si>
    <t>Action Construction Equipment Ltd</t>
  </si>
  <si>
    <t>ACE</t>
  </si>
  <si>
    <t>Heavy Machinery</t>
  </si>
  <si>
    <t>Birlasoft Ltd</t>
  </si>
  <si>
    <t>BSOFT</t>
  </si>
  <si>
    <t>Tata Teleservices (Maharashtra) Ltd</t>
  </si>
  <si>
    <t>TTML</t>
  </si>
  <si>
    <t>G R Infraprojects Ltd</t>
  </si>
  <si>
    <t>GRINFRA</t>
  </si>
  <si>
    <t>PVR INOX Ltd</t>
  </si>
  <si>
    <t>PVRINOX</t>
  </si>
  <si>
    <t>Theatres</t>
  </si>
  <si>
    <t>Titagarh Rail Systems Ltd</t>
  </si>
  <si>
    <t>TITAGARH</t>
  </si>
  <si>
    <t>Supreme Petrochem Ltd</t>
  </si>
  <si>
    <t>SPLPETRO</t>
  </si>
  <si>
    <t>Neuland Laboratories Ltd</t>
  </si>
  <si>
    <t>NEULANDLAB</t>
  </si>
  <si>
    <t>Clean Science and Technology Ltd</t>
  </si>
  <si>
    <t>CLEAN</t>
  </si>
  <si>
    <t>Doms Industries Ltd</t>
  </si>
  <si>
    <t>DOMS</t>
  </si>
  <si>
    <t>Office Supplies</t>
  </si>
  <si>
    <t>Fine Organic Industries Ltd</t>
  </si>
  <si>
    <t>FINEORG</t>
  </si>
  <si>
    <t>Indegene Ltd</t>
  </si>
  <si>
    <t>INDGN</t>
  </si>
  <si>
    <t>Anand Rathi Wealth Ltd</t>
  </si>
  <si>
    <t>ANANDRATHI</t>
  </si>
  <si>
    <t>DCM Shriram Ltd</t>
  </si>
  <si>
    <t>DCMSHRIRAM</t>
  </si>
  <si>
    <t>UTI Asset Management Company Ltd</t>
  </si>
  <si>
    <t>UTIAMC</t>
  </si>
  <si>
    <t>Amber Enterprises India Ltd</t>
  </si>
  <si>
    <t>AMBER</t>
  </si>
  <si>
    <t>Welspun Living Ltd</t>
  </si>
  <si>
    <t>WELSPUNLIV</t>
  </si>
  <si>
    <t>Elecon Engineering Company Ltd</t>
  </si>
  <si>
    <t>ELECON</t>
  </si>
  <si>
    <t>Sanofi India Ltd</t>
  </si>
  <si>
    <t>SANOFI</t>
  </si>
  <si>
    <t>Inox Wind Energy Ltd</t>
  </si>
  <si>
    <t>IWEL</t>
  </si>
  <si>
    <t>UTI S&amp;P BSE Sensex ETF</t>
  </si>
  <si>
    <t>UTISENSETF</t>
  </si>
  <si>
    <t>KSB Ltd</t>
  </si>
  <si>
    <t>KSB</t>
  </si>
  <si>
    <t>NMDC Steel Ltd</t>
  </si>
  <si>
    <t>NSLNISP</t>
  </si>
  <si>
    <t>Sarda Energy &amp; Minerals Ltd</t>
  </si>
  <si>
    <t>SARDAEN</t>
  </si>
  <si>
    <t>BEML Ltd</t>
  </si>
  <si>
    <t>BEML</t>
  </si>
  <si>
    <t>Bls International Services Ltd</t>
  </si>
  <si>
    <t>BLS</t>
  </si>
  <si>
    <t>Zen Technologies Ltd</t>
  </si>
  <si>
    <t>ZENTEC</t>
  </si>
  <si>
    <t>Zensar Technologies Ltd</t>
  </si>
  <si>
    <t>ZENSARTECH</t>
  </si>
  <si>
    <t>Craftsman Automation Ltd</t>
  </si>
  <si>
    <t>CRAFTSMAN</t>
  </si>
  <si>
    <t>Sterling and Wilson Renewable Energy Ltd</t>
  </si>
  <si>
    <t>SWSOLAR</t>
  </si>
  <si>
    <t>Wockhardt Ltd</t>
  </si>
  <si>
    <t>WOCKPHARMA</t>
  </si>
  <si>
    <t>Railtel Corporation of India Ltd</t>
  </si>
  <si>
    <t>RAILTEL</t>
  </si>
  <si>
    <t>Communication &amp; Networking</t>
  </si>
  <si>
    <t>E I D-Parry (India) Ltd</t>
  </si>
  <si>
    <t>EIDPARRY</t>
  </si>
  <si>
    <t>Sugar</t>
  </si>
  <si>
    <t>Godrej Agrovet Ltd</t>
  </si>
  <si>
    <t>GODREJAGRO</t>
  </si>
  <si>
    <t>Agro Products</t>
  </si>
  <si>
    <t>Honasa Consumer Ltd</t>
  </si>
  <si>
    <t>HONASA</t>
  </si>
  <si>
    <t>Praj Industries Ltd</t>
  </si>
  <si>
    <t>PRAJIND</t>
  </si>
  <si>
    <t>Redington Ltd</t>
  </si>
  <si>
    <t>REDINGTON</t>
  </si>
  <si>
    <t>Technology Hardware</t>
  </si>
  <si>
    <t>Caplin Point Laboratories Ltd</t>
  </si>
  <si>
    <t>CAPLIPOINT</t>
  </si>
  <si>
    <t>Raymond Lifestyle Ltd</t>
  </si>
  <si>
    <t>RAYMONDLSL</t>
  </si>
  <si>
    <t>Westlife Foodworld Ltd</t>
  </si>
  <si>
    <t>WESTLIFE</t>
  </si>
  <si>
    <t>Aavas Financiers Ltd</t>
  </si>
  <si>
    <t>AAVAS</t>
  </si>
  <si>
    <t>Netweb Technologies India Ltd</t>
  </si>
  <si>
    <t>NETWEB</t>
  </si>
  <si>
    <t>Rainbow Children's Medicare Ltd</t>
  </si>
  <si>
    <t>RAINBOW</t>
  </si>
  <si>
    <t>Minda Corporation Ltd</t>
  </si>
  <si>
    <t>MINDACORP</t>
  </si>
  <si>
    <t>Godawari Power and Ispat Ltd</t>
  </si>
  <si>
    <t>GPIL</t>
  </si>
  <si>
    <t>eClerx Services Limited</t>
  </si>
  <si>
    <t>ECLERX</t>
  </si>
  <si>
    <t>Kirloskar Brothers Ltd</t>
  </si>
  <si>
    <t>KIRLOSBROS</t>
  </si>
  <si>
    <t>Maharashtra Scooters Ltd</t>
  </si>
  <si>
    <t>MAHSCOOTER</t>
  </si>
  <si>
    <t>Marksans Pharma Ltd</t>
  </si>
  <si>
    <t>MARKSANS</t>
  </si>
  <si>
    <t>LT Foods Ltd</t>
  </si>
  <si>
    <t>LTFOODS</t>
  </si>
  <si>
    <t>Chennai Petroleum Corporation Ltd</t>
  </si>
  <si>
    <t>CHENNPETRO</t>
  </si>
  <si>
    <t>JM Financial Ltd</t>
  </si>
  <si>
    <t>JMFINANCIL</t>
  </si>
  <si>
    <t>Intellect Design Arena Ltd</t>
  </si>
  <si>
    <t>INTELLECT</t>
  </si>
  <si>
    <t>Granules India Ltd</t>
  </si>
  <si>
    <t>GRANULES</t>
  </si>
  <si>
    <t>Vardhman Textiles Ltd</t>
  </si>
  <si>
    <t>VTL</t>
  </si>
  <si>
    <t>MMTC Ltd</t>
  </si>
  <si>
    <t>MMTC</t>
  </si>
  <si>
    <t>Deepak Fertilisers and Petrochemicals Corp Ltd</t>
  </si>
  <si>
    <t>DEEPAKFERT</t>
  </si>
  <si>
    <t>Voltamp Transformers Ltd</t>
  </si>
  <si>
    <t>VOLTAMP</t>
  </si>
  <si>
    <t>Olectra Greentech Ltd</t>
  </si>
  <si>
    <t>OLECTRA</t>
  </si>
  <si>
    <t>Data Patterns (India) Ltd</t>
  </si>
  <si>
    <t>DATAPATTNS</t>
  </si>
  <si>
    <t>Electrosteel Castings Ltd</t>
  </si>
  <si>
    <t>ELECTCAST</t>
  </si>
  <si>
    <t>Balrampur Chini Mills Ltd</t>
  </si>
  <si>
    <t>BALRAMCHIN</t>
  </si>
  <si>
    <t>CEAT Ltd</t>
  </si>
  <si>
    <t>CEATLTD</t>
  </si>
  <si>
    <t>Akums Drugs and Pharmaceuticals Ltd</t>
  </si>
  <si>
    <t>AKUMS</t>
  </si>
  <si>
    <t>Ingersoll-Rand (India) Ltd</t>
  </si>
  <si>
    <t>INGERRAND</t>
  </si>
  <si>
    <t>Zee Entertainment Enterprises Ltd</t>
  </si>
  <si>
    <t>ZEEL</t>
  </si>
  <si>
    <t>Strides Pharma Science Ltd</t>
  </si>
  <si>
    <t>STAR</t>
  </si>
  <si>
    <t>Cube Highways Trust</t>
  </si>
  <si>
    <t>CUBEINVIT</t>
  </si>
  <si>
    <t>Roads</t>
  </si>
  <si>
    <t>Zydus Wellness Ltd</t>
  </si>
  <si>
    <t>ZYDUSWELL</t>
  </si>
  <si>
    <t>Reliance Infrastructure Ltd</t>
  </si>
  <si>
    <t>RELINFRA</t>
  </si>
  <si>
    <t>Nuvoco Vistas Corporation Ltd</t>
  </si>
  <si>
    <t>NUVOCO</t>
  </si>
  <si>
    <t>Glenmark Life Sciences Ltd</t>
  </si>
  <si>
    <t>GLS</t>
  </si>
  <si>
    <t>RBL Bank Ltd</t>
  </si>
  <si>
    <t>RBLBANK</t>
  </si>
  <si>
    <t>Edelweiss Financial Services Ltd</t>
  </si>
  <si>
    <t>EDELWEISS</t>
  </si>
  <si>
    <t>Alok Industries Ltd</t>
  </si>
  <si>
    <t>ALOKINDS</t>
  </si>
  <si>
    <t>RHI Magnesita India Ltd</t>
  </si>
  <si>
    <t>RHIM</t>
  </si>
  <si>
    <t>shipping corporation of India Ltd</t>
  </si>
  <si>
    <t>SCI</t>
  </si>
  <si>
    <t>Genus Power Infrastructures Ltd</t>
  </si>
  <si>
    <t>GENUSPOWER</t>
  </si>
  <si>
    <t>Aether Industries Ltd</t>
  </si>
  <si>
    <t>AETHER</t>
  </si>
  <si>
    <t>City Union Bank Ltd</t>
  </si>
  <si>
    <t>CUB</t>
  </si>
  <si>
    <t>Tega Industries Ltd</t>
  </si>
  <si>
    <t>TEGA</t>
  </si>
  <si>
    <t>Sammaan Capital Ltd</t>
  </si>
  <si>
    <t>SAMMAANCAP</t>
  </si>
  <si>
    <t>Jaiprakash Power Ventures Ltd</t>
  </si>
  <si>
    <t>JPPOWER</t>
  </si>
  <si>
    <t>Tanla Platforms Ltd</t>
  </si>
  <si>
    <t>TANLA</t>
  </si>
  <si>
    <t>Happiest Minds Technologies Ltd</t>
  </si>
  <si>
    <t>HAPPSTMNDS</t>
  </si>
  <si>
    <t>Raymond Ltd</t>
  </si>
  <si>
    <t>RAYMOND</t>
  </si>
  <si>
    <t>Sapphire Foods India Ltd</t>
  </si>
  <si>
    <t>SAPPHIRE</t>
  </si>
  <si>
    <t>Engineers India Ltd</t>
  </si>
  <si>
    <t>ENGINERSIN</t>
  </si>
  <si>
    <t>JK Tyre &amp; Industries Ltd</t>
  </si>
  <si>
    <t>JKTYRE</t>
  </si>
  <si>
    <t>Jammu and Kashmir Bank Ltd</t>
  </si>
  <si>
    <t>J&amp;KBANK</t>
  </si>
  <si>
    <t>Can Fin Homes Ltd</t>
  </si>
  <si>
    <t>CANFINHOME</t>
  </si>
  <si>
    <t>CE Info Systems Ltd</t>
  </si>
  <si>
    <t>MAPMYINDIA</t>
  </si>
  <si>
    <t>TTK Prestige Ltd</t>
  </si>
  <si>
    <t>TTKPRESTIG</t>
  </si>
  <si>
    <t>Sanofi Consumer Healthcare India Ltd</t>
  </si>
  <si>
    <t>SANOFICONR</t>
  </si>
  <si>
    <t>Jubilant Ingrevia Ltd</t>
  </si>
  <si>
    <t>JUBLINGREA</t>
  </si>
  <si>
    <t>Alkyl Amines Chemicals Ltd</t>
  </si>
  <si>
    <t>ALKYLAMINE</t>
  </si>
  <si>
    <t>Quess Corp Ltd</t>
  </si>
  <si>
    <t>QUESS</t>
  </si>
  <si>
    <t>Employment Services</t>
  </si>
  <si>
    <t>Vesuvius India Ltd</t>
  </si>
  <si>
    <t>VESUVIUS</t>
  </si>
  <si>
    <t>Powergrid Infrastructure Investment Trust</t>
  </si>
  <si>
    <t>PGINVIT</t>
  </si>
  <si>
    <t>Graphite India Ltd</t>
  </si>
  <si>
    <t>GRAPHITE</t>
  </si>
  <si>
    <t>Mrs. Bectors Food Specialities Ltd</t>
  </si>
  <si>
    <t>BECTORFOOD</t>
  </si>
  <si>
    <t>Gujarat Mineral Development Corporation Ltd</t>
  </si>
  <si>
    <t>GMDCLTD</t>
  </si>
  <si>
    <t>Safari Industries (India) Ltd</t>
  </si>
  <si>
    <t>SAFARI</t>
  </si>
  <si>
    <t>Senco Gold Ltd</t>
  </si>
  <si>
    <t>SENCO</t>
  </si>
  <si>
    <t>KPI Green Energy Ltd</t>
  </si>
  <si>
    <t>KPIGREEN</t>
  </si>
  <si>
    <t>GMR Power and Urban Infra Ltd</t>
  </si>
  <si>
    <t>GMRP&amp;UI</t>
  </si>
  <si>
    <t>Bajaj Electricals Ltd</t>
  </si>
  <si>
    <t>BAJAJELEC</t>
  </si>
  <si>
    <t>Shree Renuka Sugars Ltd</t>
  </si>
  <si>
    <t>RENUKA</t>
  </si>
  <si>
    <t>Metropolis Healthcare Ltd</t>
  </si>
  <si>
    <t>METROPOLIS</t>
  </si>
  <si>
    <t>Kirloskar Ferrous Industries Ltd</t>
  </si>
  <si>
    <t>KIRLFER</t>
  </si>
  <si>
    <t>India Cements Ltd</t>
  </si>
  <si>
    <t>INDIACEM</t>
  </si>
  <si>
    <t>PNC Infratech Ltd</t>
  </si>
  <si>
    <t>PNCINFRA</t>
  </si>
  <si>
    <t>Symphony Ltd</t>
  </si>
  <si>
    <t>SYMPHONY</t>
  </si>
  <si>
    <t>Prudent Corporate Advisory Services Ltd</t>
  </si>
  <si>
    <t>PRUDENT</t>
  </si>
  <si>
    <t>Happy Forgings Ltd</t>
  </si>
  <si>
    <t>HAPPYFORGE</t>
  </si>
  <si>
    <t>Auto, Truck &amp; Motorcycle Parts</t>
  </si>
  <si>
    <t>Saregama India Ltd</t>
  </si>
  <si>
    <t>SAREGAMA</t>
  </si>
  <si>
    <t>Movies &amp; TV Serials</t>
  </si>
  <si>
    <t>Usha Martin Ltd</t>
  </si>
  <si>
    <t>USHAMART</t>
  </si>
  <si>
    <t>Home First Finance Company India Ltd</t>
  </si>
  <si>
    <t>HOMEFIRST</t>
  </si>
  <si>
    <t>Bharat 22 ETF</t>
  </si>
  <si>
    <t>ICICIB22</t>
  </si>
  <si>
    <t>Campus Activewear Ltd</t>
  </si>
  <si>
    <t>CAMPUS</t>
  </si>
  <si>
    <t>City Pulse Multiplex Ltd</t>
  </si>
  <si>
    <t>CPML</t>
  </si>
  <si>
    <t>Movies &amp; Entertainment</t>
  </si>
  <si>
    <t>Nippon India ETF Nifty Bank BeES</t>
  </si>
  <si>
    <t>BANKBEES</t>
  </si>
  <si>
    <t>Rattanindia Enterprises Ltd</t>
  </si>
  <si>
    <t>RTNINDIA</t>
  </si>
  <si>
    <t>Gujarat Pipavav Port Ltd</t>
  </si>
  <si>
    <t>GPPL</t>
  </si>
  <si>
    <t>Galaxy Surfactants Ltd</t>
  </si>
  <si>
    <t>GALAXYSURF</t>
  </si>
  <si>
    <t>Power Mech Projects Ltd</t>
  </si>
  <si>
    <t>POWERMECH</t>
  </si>
  <si>
    <t>INOX India Ltd</t>
  </si>
  <si>
    <t>INOXINDIA</t>
  </si>
  <si>
    <t>Sea-Borne Tankers</t>
  </si>
  <si>
    <t>IIFL Securities Ltd</t>
  </si>
  <si>
    <t>IIFLSEC</t>
  </si>
  <si>
    <t>Cera Sanitaryware Ltd</t>
  </si>
  <si>
    <t>CERA</t>
  </si>
  <si>
    <t>Valor Estate Ltd</t>
  </si>
  <si>
    <t>DBREALTY</t>
  </si>
  <si>
    <t>P N Gadgil Jewellers Ltd</t>
  </si>
  <si>
    <t>PNGJL</t>
  </si>
  <si>
    <t>Prism Johnson Ltd</t>
  </si>
  <si>
    <t>PRSMJOHNSN</t>
  </si>
  <si>
    <t>Triveni Engineering and Industries Ltd</t>
  </si>
  <si>
    <t>TRIVENI</t>
  </si>
  <si>
    <t>RedTape</t>
  </si>
  <si>
    <t>REDTAPE</t>
  </si>
  <si>
    <t>Isgec Heavy Engineering Ltd</t>
  </si>
  <si>
    <t>ISGEC</t>
  </si>
  <si>
    <t>Bengal &amp; Assam Company Ltd</t>
  </si>
  <si>
    <t>BENGALASM</t>
  </si>
  <si>
    <t>Rashtriya Chemicals and Fertilizers Ltd</t>
  </si>
  <si>
    <t>RCF</t>
  </si>
  <si>
    <t>SBFC Finance Ltd</t>
  </si>
  <si>
    <t>SBFC</t>
  </si>
  <si>
    <t>HG Infra Engineering Ltd</t>
  </si>
  <si>
    <t>HGINFRA</t>
  </si>
  <si>
    <t>HMT Ltd</t>
  </si>
  <si>
    <t>HMT</t>
  </si>
  <si>
    <t>Gujarat Narmada Valley Fertilizers &amp; Chemicals Ltd</t>
  </si>
  <si>
    <t>GNFC</t>
  </si>
  <si>
    <t>Just Dial Ltd</t>
  </si>
  <si>
    <t>JUSTDIAL</t>
  </si>
  <si>
    <t>Arvind Ltd</t>
  </si>
  <si>
    <t>ARVIND</t>
  </si>
  <si>
    <t>Shriram Pistons &amp; Rings Ltd</t>
  </si>
  <si>
    <t>SHRIPISTON</t>
  </si>
  <si>
    <t>JSW Holdings Ltd</t>
  </si>
  <si>
    <t>JSWHL</t>
  </si>
  <si>
    <t>Latent View Analytics Ltd</t>
  </si>
  <si>
    <t>LATENTVIEW</t>
  </si>
  <si>
    <t>Max Estates Ltd</t>
  </si>
  <si>
    <t>MAXESTATES</t>
  </si>
  <si>
    <t>Sheela Foam Ltd</t>
  </si>
  <si>
    <t>SFL</t>
  </si>
  <si>
    <t>Home Furnishing</t>
  </si>
  <si>
    <t>Brookfield India Real Estate Trust</t>
  </si>
  <si>
    <t>BIRET</t>
  </si>
  <si>
    <t>Route Mobile Ltd</t>
  </si>
  <si>
    <t>ROUTE</t>
  </si>
  <si>
    <t>ELANTAS Beck India Ltd</t>
  </si>
  <si>
    <t>ELANTAS</t>
  </si>
  <si>
    <t>Lemon Tree Hotels Ltd</t>
  </si>
  <si>
    <t>LEMONTREE</t>
  </si>
  <si>
    <t>Puravankara Ltd</t>
  </si>
  <si>
    <t>PURVA</t>
  </si>
  <si>
    <t>India Grid Trust</t>
  </si>
  <si>
    <t>INDIGRID</t>
  </si>
  <si>
    <t>Allied Blenders and Distillers Ltd</t>
  </si>
  <si>
    <t>ABDL</t>
  </si>
  <si>
    <t>CMS Info Systems Ltd</t>
  </si>
  <si>
    <t>CMSINFO</t>
  </si>
  <si>
    <t>Birla Corporation Ltd</t>
  </si>
  <si>
    <t>BIRLACORPN</t>
  </si>
  <si>
    <t>ESAB India Ltd</t>
  </si>
  <si>
    <t>ESABINDIA</t>
  </si>
  <si>
    <t>Force Motors Ltd</t>
  </si>
  <si>
    <t>FORCEMOT</t>
  </si>
  <si>
    <t>Lloyds Engineering Works Ltd</t>
  </si>
  <si>
    <t>LLOYDSENGG</t>
  </si>
  <si>
    <t>HEG Ltd</t>
  </si>
  <si>
    <t>HEG</t>
  </si>
  <si>
    <t>KNR Constructions Ltd</t>
  </si>
  <si>
    <t>KNRCON</t>
  </si>
  <si>
    <t>Eureka Forbes Ltd</t>
  </si>
  <si>
    <t>EUREKAFORB</t>
  </si>
  <si>
    <t>Household Appliances</t>
  </si>
  <si>
    <t>Va Tech Wabag Ltd</t>
  </si>
  <si>
    <t>WABAG</t>
  </si>
  <si>
    <t>Water Management</t>
  </si>
  <si>
    <t>Transformers and Rectifiers (India) Ltd</t>
  </si>
  <si>
    <t>TARIL</t>
  </si>
  <si>
    <t>Thomas Cook (India) Ltd</t>
  </si>
  <si>
    <t>THOMASCOOK</t>
  </si>
  <si>
    <t>ITD Cementation India Ltd</t>
  </si>
  <si>
    <t>ITDCEM</t>
  </si>
  <si>
    <t>CCL Products (India) Ltd</t>
  </si>
  <si>
    <t>CCL</t>
  </si>
  <si>
    <t>Choice International Ltd</t>
  </si>
  <si>
    <t>CHOICEIN</t>
  </si>
  <si>
    <t>Keystone Realtors Ltd</t>
  </si>
  <si>
    <t>RUSTOMJEE</t>
  </si>
  <si>
    <t>Epigral Ltd</t>
  </si>
  <si>
    <t>EPIGRAL</t>
  </si>
  <si>
    <t>Procter &amp; Gamble Health Ltd</t>
  </si>
  <si>
    <t>PGHL</t>
  </si>
  <si>
    <t>Shoppers Stop Ltd</t>
  </si>
  <si>
    <t>SHOPERSTOP</t>
  </si>
  <si>
    <t>National Standard (India) Ltd</t>
  </si>
  <si>
    <t>NATIONSTD</t>
  </si>
  <si>
    <t>Jupiter Life Line Hospitals Ltd</t>
  </si>
  <si>
    <t>JLHL</t>
  </si>
  <si>
    <t>Religare Enterprises Ltd</t>
  </si>
  <si>
    <t>RELIGARE</t>
  </si>
  <si>
    <t>Aurionpro Solutions Ltd</t>
  </si>
  <si>
    <t>AURIONPRO</t>
  </si>
  <si>
    <t>Sansera Engineering Ltd</t>
  </si>
  <si>
    <t>SANSERA</t>
  </si>
  <si>
    <t>JK Lakshmi Cement Ltd</t>
  </si>
  <si>
    <t>JKLAKSHMI</t>
  </si>
  <si>
    <t>Vijaya Diagnostic Centre Ltd</t>
  </si>
  <si>
    <t>VIJAYA</t>
  </si>
  <si>
    <t>Blue Jet Healthcare Ltd</t>
  </si>
  <si>
    <t>BLUEJET</t>
  </si>
  <si>
    <t>Equitas Small Finance Bank Ltd</t>
  </si>
  <si>
    <t>EQUITASBNK</t>
  </si>
  <si>
    <t>Varroc Engineering Ltd</t>
  </si>
  <si>
    <t>VARROC</t>
  </si>
  <si>
    <t>Karnataka Bank Ltd</t>
  </si>
  <si>
    <t>KTKBANK</t>
  </si>
  <si>
    <t>Azad Engineering Ltd</t>
  </si>
  <si>
    <t>AZAD</t>
  </si>
  <si>
    <t>Gallantt Ispat Ltd</t>
  </si>
  <si>
    <t>GALLANTT</t>
  </si>
  <si>
    <t>F D C Ltd</t>
  </si>
  <si>
    <t>FDC</t>
  </si>
  <si>
    <t>Time Technoplast Ltd</t>
  </si>
  <si>
    <t>TIMETECHNO</t>
  </si>
  <si>
    <t>Tips Music Ltd</t>
  </si>
  <si>
    <t>TIPSMUSIC</t>
  </si>
  <si>
    <t>ASK Automotive Ltd</t>
  </si>
  <si>
    <t>ASKAUTOLTD</t>
  </si>
  <si>
    <t>TVS Supply Chain Solutions Ltd</t>
  </si>
  <si>
    <t>TVSSCS</t>
  </si>
  <si>
    <t>Gujarat State Fertilizers &amp; Chemicals Ltd</t>
  </si>
  <si>
    <t>GSFC</t>
  </si>
  <si>
    <t>Kirloskar Pneumatic Company Ltd</t>
  </si>
  <si>
    <t>KIRLPNU</t>
  </si>
  <si>
    <t>Balu Forge Industries Ltd</t>
  </si>
  <si>
    <t>BALUFORGE</t>
  </si>
  <si>
    <t>Kotak Nifty Bank ETF</t>
  </si>
  <si>
    <t>BANKNIFTY1</t>
  </si>
  <si>
    <t>Black Box Ltd</t>
  </si>
  <si>
    <t>BBOX</t>
  </si>
  <si>
    <t>Archean Chemical Industries Ltd</t>
  </si>
  <si>
    <t>ACI</t>
  </si>
  <si>
    <t>Texmaco Rail &amp; Engineering Ltd</t>
  </si>
  <si>
    <t>TEXRAIL</t>
  </si>
  <si>
    <t>Network18 Media &amp; Investments Ltd</t>
  </si>
  <si>
    <t>NETWORK18</t>
  </si>
  <si>
    <t>Rategain Travel Technologies Ltd</t>
  </si>
  <si>
    <t>RATEGAIN</t>
  </si>
  <si>
    <t>Maharashtra Seamless Ltd</t>
  </si>
  <si>
    <t>MAHSEAMLES</t>
  </si>
  <si>
    <t>Sunteck Realty Ltd</t>
  </si>
  <si>
    <t>SUNTECK</t>
  </si>
  <si>
    <t>Rajesh Exports Ltd</t>
  </si>
  <si>
    <t>RAJESHEXPO</t>
  </si>
  <si>
    <t>Kama Holdings Ltd</t>
  </si>
  <si>
    <t>KAMAHOLD</t>
  </si>
  <si>
    <t>Transport Corporation of India Ltd</t>
  </si>
  <si>
    <t>TCI</t>
  </si>
  <si>
    <t>Avanti Feeds Ltd</t>
  </si>
  <si>
    <t>AVANTIFEED</t>
  </si>
  <si>
    <t>Mahindra Lifespace Developers Ltd</t>
  </si>
  <si>
    <t>MAHLIFE</t>
  </si>
  <si>
    <t>SBI Nifty 50 ETF</t>
  </si>
  <si>
    <t>SETFNIF50</t>
  </si>
  <si>
    <t>BHARAT Bond ETF-April 2023-Growth</t>
  </si>
  <si>
    <t>EBBETF0423</t>
  </si>
  <si>
    <t>Debt</t>
  </si>
  <si>
    <t>Garware Hi-Tech Films Ltd</t>
  </si>
  <si>
    <t>GRWRHITECH</t>
  </si>
  <si>
    <t>Star Cement Ltd</t>
  </si>
  <si>
    <t>STARCEMENT</t>
  </si>
  <si>
    <t>Juniper Hotels Ltd</t>
  </si>
  <si>
    <t>JUNIPER</t>
  </si>
  <si>
    <t>Ethos Ltd</t>
  </si>
  <si>
    <t>ETHOSLTD</t>
  </si>
  <si>
    <t>Mastek Ltd</t>
  </si>
  <si>
    <t>MASTEK</t>
  </si>
  <si>
    <t>Shakti Pumps (India) Ltd</t>
  </si>
  <si>
    <t>SHAKTIPUMP</t>
  </si>
  <si>
    <t>Equinox India Developments Ltd</t>
  </si>
  <si>
    <t>EMBDL</t>
  </si>
  <si>
    <t>Moil Ltd</t>
  </si>
  <si>
    <t>MOIL</t>
  </si>
  <si>
    <t>Mining - Manganese</t>
  </si>
  <si>
    <t>EPL Ltd</t>
  </si>
  <si>
    <t>EPL</t>
  </si>
  <si>
    <t>Packaging</t>
  </si>
  <si>
    <t>Electronics Mart India Ltd</t>
  </si>
  <si>
    <t>EMIL</t>
  </si>
  <si>
    <t>Garware Technical Fibres Ltd</t>
  </si>
  <si>
    <t>GARFIBRES</t>
  </si>
  <si>
    <t>India Shelter Finance Corporation Ltd</t>
  </si>
  <si>
    <t>INDIASHLTR</t>
  </si>
  <si>
    <t>Sandur Manganese and Iron Ores Ltd</t>
  </si>
  <si>
    <t>SANDUMA</t>
  </si>
  <si>
    <t>Astra Microwave Products Ltd</t>
  </si>
  <si>
    <t>ASTRAMICRO</t>
  </si>
  <si>
    <t>Chemplast Sanmar Ltd</t>
  </si>
  <si>
    <t>CHEMPLASTS</t>
  </si>
  <si>
    <t>Anupam Rasayan India Ltd</t>
  </si>
  <si>
    <t>ANURAS</t>
  </si>
  <si>
    <t>MedPlus Health Services Ltd</t>
  </si>
  <si>
    <t>MEDPLUS</t>
  </si>
  <si>
    <t>Ion Exchange (India) Ltd</t>
  </si>
  <si>
    <t>IONEXCHANG</t>
  </si>
  <si>
    <t>Environmental Services</t>
  </si>
  <si>
    <t>Laxmi Organic Industries Ltd</t>
  </si>
  <si>
    <t>LXCHEM</t>
  </si>
  <si>
    <t>Arvind Fashions Ltd</t>
  </si>
  <si>
    <t>ARVINDFASN</t>
  </si>
  <si>
    <t>Ujjivan Small Finance Bank Ltd</t>
  </si>
  <si>
    <t>UJJIVANSFB</t>
  </si>
  <si>
    <t>V-mart Retail Ltd</t>
  </si>
  <si>
    <t>VMART</t>
  </si>
  <si>
    <t>Surya Roshni Ltd</t>
  </si>
  <si>
    <t>SURYAROSNI</t>
  </si>
  <si>
    <t>PC Jeweller Ltd</t>
  </si>
  <si>
    <t>PCJEWELLER</t>
  </si>
  <si>
    <t>Shilpa Medicare Ltd</t>
  </si>
  <si>
    <t>SHILPAMED</t>
  </si>
  <si>
    <t>V I P Industries Ltd</t>
  </si>
  <si>
    <t>VIPIND</t>
  </si>
  <si>
    <t>Sundaram Finance Holdings Ltd</t>
  </si>
  <si>
    <t>SUNDARMHLD</t>
  </si>
  <si>
    <t>RattanIndia Power Ltd</t>
  </si>
  <si>
    <t>RTNPOWER</t>
  </si>
  <si>
    <t>Syrma SGS Technology Ltd</t>
  </si>
  <si>
    <t>SYRMA</t>
  </si>
  <si>
    <t>Mahindra Holidays and Resorts India Ltd</t>
  </si>
  <si>
    <t>MHRIL</t>
  </si>
  <si>
    <t>Infibeam Avenues Ltd</t>
  </si>
  <si>
    <t>INFIBEAM</t>
  </si>
  <si>
    <t>Protean eGov Technologies Ltd</t>
  </si>
  <si>
    <t>PROTEAN</t>
  </si>
  <si>
    <t>IT Consulting &amp; Other Services</t>
  </si>
  <si>
    <t>Dilip Buildcon Ltd</t>
  </si>
  <si>
    <t>DBL</t>
  </si>
  <si>
    <t>Hindustan Foods Ltd</t>
  </si>
  <si>
    <t>HNDFDS</t>
  </si>
  <si>
    <t>Indo Count Industries Ltd</t>
  </si>
  <si>
    <t>ICIL</t>
  </si>
  <si>
    <t>TV18 Broadcast Ltd</t>
  </si>
  <si>
    <t>TV18BRDCST</t>
  </si>
  <si>
    <t>Sudarshan Chemical Industries Ltd</t>
  </si>
  <si>
    <t>SUDARSCHEM</t>
  </si>
  <si>
    <t>Inox Green Energy Services Ltd</t>
  </si>
  <si>
    <t>INOXGREEN</t>
  </si>
  <si>
    <t>JK Paper Ltd</t>
  </si>
  <si>
    <t>JKPAPER</t>
  </si>
  <si>
    <t>Ahluwalia Contracts (India) Ltd</t>
  </si>
  <si>
    <t>AHLUCONT</t>
  </si>
  <si>
    <t>Welspun Enterprises Ltd</t>
  </si>
  <si>
    <t>WELENT</t>
  </si>
  <si>
    <t>Technocraft Industries (India) Ltd</t>
  </si>
  <si>
    <t>TIIL</t>
  </si>
  <si>
    <t>Spicejet Ltd</t>
  </si>
  <si>
    <t>SPICEJET</t>
  </si>
  <si>
    <t>Nazara Technologies Ltd</t>
  </si>
  <si>
    <t>NAZARA</t>
  </si>
  <si>
    <t>Theme Parks &amp; Gaming</t>
  </si>
  <si>
    <t>Gabriel India Ltd</t>
  </si>
  <si>
    <t>GABRIEL</t>
  </si>
  <si>
    <t>Tarc Ltd</t>
  </si>
  <si>
    <t>TARC</t>
  </si>
  <si>
    <t>Balaji Amines Ltd</t>
  </si>
  <si>
    <t>BALAMINES</t>
  </si>
  <si>
    <t>Man Infraconstruction Ltd</t>
  </si>
  <si>
    <t>MANINFRA</t>
  </si>
  <si>
    <t>Insolation Energy Ltd</t>
  </si>
  <si>
    <t>INA</t>
  </si>
  <si>
    <t>Semiconductors</t>
  </si>
  <si>
    <t>Go Fashion (India) Ltd</t>
  </si>
  <si>
    <t>GOCOLORS</t>
  </si>
  <si>
    <t>IFB Industries Ltd</t>
  </si>
  <si>
    <t>IFBIND</t>
  </si>
  <si>
    <t>Responsive Industries Ltd</t>
  </si>
  <si>
    <t>RESPONIND</t>
  </si>
  <si>
    <t>Building Products - Granite</t>
  </si>
  <si>
    <t>Optiemus Infracom Ltd</t>
  </si>
  <si>
    <t>OPTIEMUS</t>
  </si>
  <si>
    <t>eMudhra Ltd</t>
  </si>
  <si>
    <t>EMUDHRA</t>
  </si>
  <si>
    <t>Mishra Dhatu Nigam Ltd</t>
  </si>
  <si>
    <t>MIDHANI</t>
  </si>
  <si>
    <t>Suprajit Engineering Ltd</t>
  </si>
  <si>
    <t>SUPRAJIT</t>
  </si>
  <si>
    <t>Orchid Pharma Ltd</t>
  </si>
  <si>
    <t>ORCHPHARMA</t>
  </si>
  <si>
    <t>Rolex Rings Ltd</t>
  </si>
  <si>
    <t>ROLEXRINGS</t>
  </si>
  <si>
    <t>PDS Limited</t>
  </si>
  <si>
    <t>PDSL</t>
  </si>
  <si>
    <t>Hindustan Construction Company Ltd</t>
  </si>
  <si>
    <t>HCC</t>
  </si>
  <si>
    <t>Diamond Power Infrastructure Ltd</t>
  </si>
  <si>
    <t>DIACABS</t>
  </si>
  <si>
    <t>Share India Securities Ltd</t>
  </si>
  <si>
    <t>SHAREINDIA</t>
  </si>
  <si>
    <t>Tamilnad Mercantile Bank Ltd</t>
  </si>
  <si>
    <t>TMB</t>
  </si>
  <si>
    <t>Dodla Dairy Ltd</t>
  </si>
  <si>
    <t>DODLA</t>
  </si>
  <si>
    <t>Sharda Motor Industries Ltd</t>
  </si>
  <si>
    <t>SHARDAMOTR</t>
  </si>
  <si>
    <t>KKRRAFTON Developers Limited</t>
  </si>
  <si>
    <t>KDL</t>
  </si>
  <si>
    <t>Niit Learning Systems Ltd</t>
  </si>
  <si>
    <t>NIITMTS</t>
  </si>
  <si>
    <t>Education Services</t>
  </si>
  <si>
    <t>Kesoram Industries Ltd</t>
  </si>
  <si>
    <t>KESORAMIND</t>
  </si>
  <si>
    <t>Ami Organics Ltd</t>
  </si>
  <si>
    <t>AMIORG</t>
  </si>
  <si>
    <t>Indigo Paints Ltd</t>
  </si>
  <si>
    <t>INDIGOPNTS</t>
  </si>
  <si>
    <t>Gokaldas Exports Ltd</t>
  </si>
  <si>
    <t>GOKEX</t>
  </si>
  <si>
    <t>Bansal Wire Industries Ltd</t>
  </si>
  <si>
    <t>BANSALWIRE</t>
  </si>
  <si>
    <t>Piccadily Agro Industries Ltd</t>
  </si>
  <si>
    <t>PICCADIL</t>
  </si>
  <si>
    <t>Refex Industries Ltd</t>
  </si>
  <si>
    <t>REFEX</t>
  </si>
  <si>
    <t>Dhanuka Agritech Ltd</t>
  </si>
  <si>
    <t>DHANUKA</t>
  </si>
  <si>
    <t>Sun Pharma Advanced Research Co Ltd</t>
  </si>
  <si>
    <t>SPARC</t>
  </si>
  <si>
    <t>KRBL Ltd</t>
  </si>
  <si>
    <t>KRBL</t>
  </si>
  <si>
    <t>Jindal Worldwide Ltd</t>
  </si>
  <si>
    <t>JINDWORLD</t>
  </si>
  <si>
    <t>Gulf Oil Lubricants India Ltd</t>
  </si>
  <si>
    <t>GULFOILLUB</t>
  </si>
  <si>
    <t>ICRA Ltd</t>
  </si>
  <si>
    <t>ICRA</t>
  </si>
  <si>
    <t>Ganesh Housing Corp Ltd</t>
  </si>
  <si>
    <t>GANESHHOUC</t>
  </si>
  <si>
    <t>Kennametal India Ltd</t>
  </si>
  <si>
    <t>KENNAMET</t>
  </si>
  <si>
    <t>Paradeep Phosphates Ltd</t>
  </si>
  <si>
    <t>PARADEEP</t>
  </si>
  <si>
    <t>Jai Corp Ltd</t>
  </si>
  <si>
    <t>JAICORPLTD</t>
  </si>
  <si>
    <t>National Highways Infra Trust</t>
  </si>
  <si>
    <t>NHIT</t>
  </si>
  <si>
    <t>Nesco Ltd</t>
  </si>
  <si>
    <t>NESCO</t>
  </si>
  <si>
    <t>Thangamayil Jewellery Ltd</t>
  </si>
  <si>
    <t>THANGAMAYL</t>
  </si>
  <si>
    <t>BHARAT Bond ETF-April 2030-Growth</t>
  </si>
  <si>
    <t>EBBETF0430</t>
  </si>
  <si>
    <t>Ceigall India Ltd</t>
  </si>
  <si>
    <t>CEIGALL</t>
  </si>
  <si>
    <t>Greenlam Industries Ltd</t>
  </si>
  <si>
    <t>GREENLAM</t>
  </si>
  <si>
    <t>Building Products - Laminates</t>
  </si>
  <si>
    <t>Bondada Engineering Ltd</t>
  </si>
  <si>
    <t>BONDADA</t>
  </si>
  <si>
    <t>Ashoka Buildcon Ltd</t>
  </si>
  <si>
    <t>ASHOKA</t>
  </si>
  <si>
    <t>BHARAT Bond ETF-April 2032</t>
  </si>
  <si>
    <t>BBETF0432</t>
  </si>
  <si>
    <t>South Indian Bank Ltd</t>
  </si>
  <si>
    <t>SOUTHBANK</t>
  </si>
  <si>
    <t>VST Industries Ltd</t>
  </si>
  <si>
    <t>VSTIND</t>
  </si>
  <si>
    <t>Allcargo Logistics Ltd</t>
  </si>
  <si>
    <t>ALLCARGO</t>
  </si>
  <si>
    <t>GMM Pfaudler Ltd</t>
  </si>
  <si>
    <t>GMMPFAUDLR</t>
  </si>
  <si>
    <t>Aditya Vision Ltd</t>
  </si>
  <si>
    <t>AVL</t>
  </si>
  <si>
    <t>Retail - Speciality</t>
  </si>
  <si>
    <t>Borosil Renewables Ltd</t>
  </si>
  <si>
    <t>BORORENEW</t>
  </si>
  <si>
    <t>Housewares</t>
  </si>
  <si>
    <t>TD Power Systems Ltd</t>
  </si>
  <si>
    <t>TDPOWERSYS</t>
  </si>
  <si>
    <t>Rallis India Ltd</t>
  </si>
  <si>
    <t>RALLIS</t>
  </si>
  <si>
    <t>India Infrastructure Trust</t>
  </si>
  <si>
    <t>INFRATRUST</t>
  </si>
  <si>
    <t>Johnson Controls-Hitachi Air Conditioning India Ltd</t>
  </si>
  <si>
    <t>JCHAC</t>
  </si>
  <si>
    <t>Indinfravit Trust</t>
  </si>
  <si>
    <t>INDINFR</t>
  </si>
  <si>
    <t>Entero Healthcare Solutions Ltd</t>
  </si>
  <si>
    <t>ENTERO</t>
  </si>
  <si>
    <t>GHCL Ltd</t>
  </si>
  <si>
    <t>GHCL</t>
  </si>
  <si>
    <t>National Fertilizers Ltd</t>
  </si>
  <si>
    <t>NFL</t>
  </si>
  <si>
    <t>AGI Greenpac Ltd</t>
  </si>
  <si>
    <t>AGI</t>
  </si>
  <si>
    <t>Prince Pipes and Fittings Ltd</t>
  </si>
  <si>
    <t>PRINCEPIPE</t>
  </si>
  <si>
    <t>Magellanic Cloud Ltd</t>
  </si>
  <si>
    <t>MCLOUD</t>
  </si>
  <si>
    <t>Lloyds Enterprises Ltd</t>
  </si>
  <si>
    <t>LLOYDSENT</t>
  </si>
  <si>
    <t>Trading Companies &amp; Distributors</t>
  </si>
  <si>
    <t>Easy Trip Planners Ltd</t>
  </si>
  <si>
    <t>EASEMYTRIP</t>
  </si>
  <si>
    <t>Jana Small Finance Bank Ltd</t>
  </si>
  <si>
    <t>JSFB</t>
  </si>
  <si>
    <t>Lux Industries Ltd</t>
  </si>
  <si>
    <t>LUXIND</t>
  </si>
  <si>
    <t>Sterlite Technologies Ltd</t>
  </si>
  <si>
    <t>STLTECH</t>
  </si>
  <si>
    <t>PTC India Ltd</t>
  </si>
  <si>
    <t>PTC</t>
  </si>
  <si>
    <t>Pilani Investment And Industries Corporation Ltd</t>
  </si>
  <si>
    <t>PILANIINVS</t>
  </si>
  <si>
    <t>Gujarat Alkalies And Chemicals Ltd</t>
  </si>
  <si>
    <t>GUJALKALI</t>
  </si>
  <si>
    <t>SIS Ltd</t>
  </si>
  <si>
    <t>SIS</t>
  </si>
  <si>
    <t>Rain Industries Ltd</t>
  </si>
  <si>
    <t>RAIN</t>
  </si>
  <si>
    <t>Kovai Medical Center and Hospital Ltd</t>
  </si>
  <si>
    <t>KOVAI</t>
  </si>
  <si>
    <t>DB Corp Ltd</t>
  </si>
  <si>
    <t>DBCORP</t>
  </si>
  <si>
    <t>Publishing</t>
  </si>
  <si>
    <t>Healthcare Global Enterprises Ltd</t>
  </si>
  <si>
    <t>HCG</t>
  </si>
  <si>
    <t>Hemisphere Properties India Ltd</t>
  </si>
  <si>
    <t>HEMIPROP</t>
  </si>
  <si>
    <t>J Kumar Infraprojects Ltd</t>
  </si>
  <si>
    <t>JKIL</t>
  </si>
  <si>
    <t>Heritage Foods Ltd</t>
  </si>
  <si>
    <t>HERITGFOOD</t>
  </si>
  <si>
    <t>Gujarat Ambuja Exports Ltd</t>
  </si>
  <si>
    <t>GAEL</t>
  </si>
  <si>
    <t>India Tourism Development Corp Ltd</t>
  </si>
  <si>
    <t>ITDC</t>
  </si>
  <si>
    <t>Pricol Ltd</t>
  </si>
  <si>
    <t>PRICOLLTD</t>
  </si>
  <si>
    <t>Orient Cement Ltd</t>
  </si>
  <si>
    <t>ORIENTCEM</t>
  </si>
  <si>
    <t>Privi Speciality Chemicals Ltd</t>
  </si>
  <si>
    <t>PRIVISCL</t>
  </si>
  <si>
    <t>Neogen Chemicals Ltd</t>
  </si>
  <si>
    <t>NEOGEN</t>
  </si>
  <si>
    <t>Le Travenues Technology Ltd</t>
  </si>
  <si>
    <t>IXIGO</t>
  </si>
  <si>
    <t>Advanced Enzyme Technologies Ltd</t>
  </si>
  <si>
    <t>ADVENZYMES</t>
  </si>
  <si>
    <t>Tilaknagar Industries Ltd</t>
  </si>
  <si>
    <t>TI</t>
  </si>
  <si>
    <t>R Systems International Ltd</t>
  </si>
  <si>
    <t>RSYSTEMS</t>
  </si>
  <si>
    <t>Network People Services Technologies Ltd</t>
  </si>
  <si>
    <t>NPST</t>
  </si>
  <si>
    <t>Kirloskar Industries Ltd</t>
  </si>
  <si>
    <t>KIRLOSIND</t>
  </si>
  <si>
    <t>Aarti Pharmalabs Ltd</t>
  </si>
  <si>
    <t>AARTIPHARM</t>
  </si>
  <si>
    <t>Restaurant Brands Asia Ltd</t>
  </si>
  <si>
    <t>RBA</t>
  </si>
  <si>
    <t>Paisalo Digital Ltd</t>
  </si>
  <si>
    <t>PAISALO</t>
  </si>
  <si>
    <t>Dynamatic Technologies Ltd</t>
  </si>
  <si>
    <t>DYNAMATECH</t>
  </si>
  <si>
    <t>Bharat Bijlee Ltd</t>
  </si>
  <si>
    <t>BBL</t>
  </si>
  <si>
    <t>Bajaj Hindusthan Sugar Ltd</t>
  </si>
  <si>
    <t>BAJAJHIND</t>
  </si>
  <si>
    <t>Zaggle Prepaid Ocean Services Ltd</t>
  </si>
  <si>
    <t>ZAGGLE</t>
  </si>
  <si>
    <t>E2E Networks Ltd</t>
  </si>
  <si>
    <t>E2E</t>
  </si>
  <si>
    <t>SeQuent Scientific Ltd</t>
  </si>
  <si>
    <t>SEQUENT</t>
  </si>
  <si>
    <t>Cyient DLM Ltd</t>
  </si>
  <si>
    <t>CYIENTDLM</t>
  </si>
  <si>
    <t>MTAR Technologies Ltd</t>
  </si>
  <si>
    <t>MTARTECH</t>
  </si>
  <si>
    <t>Kaveri Seed Company Ltd</t>
  </si>
  <si>
    <t>KSCL</t>
  </si>
  <si>
    <t>Seeds</t>
  </si>
  <si>
    <t>Gopal Snacks Ltd</t>
  </si>
  <si>
    <t>GOPAL</t>
  </si>
  <si>
    <t>Orissa Minerals Development Company Ltd</t>
  </si>
  <si>
    <t>ORISSAMINE</t>
  </si>
  <si>
    <t>MAS Financial Services Ltd</t>
  </si>
  <si>
    <t>MASFIN</t>
  </si>
  <si>
    <t>CSB Bank Ltd</t>
  </si>
  <si>
    <t>CSBBANK</t>
  </si>
  <si>
    <t>TeamLease Services Ltd</t>
  </si>
  <si>
    <t>TEAMLEASE</t>
  </si>
  <si>
    <t>Nippon India ETF Gold BeES</t>
  </si>
  <si>
    <t>GOLDBEES</t>
  </si>
  <si>
    <t>Gold</t>
  </si>
  <si>
    <t>Grauer And Weil (India) Ltd</t>
  </si>
  <si>
    <t>GRAUWEIL</t>
  </si>
  <si>
    <t>Skipper Ltd</t>
  </si>
  <si>
    <t>SKIPPER</t>
  </si>
  <si>
    <t>Ujaas Energy Ltd</t>
  </si>
  <si>
    <t>UEL</t>
  </si>
  <si>
    <t>Orient Electric Ltd</t>
  </si>
  <si>
    <t>ORIENTELEC</t>
  </si>
  <si>
    <t>Subros Ltd</t>
  </si>
  <si>
    <t>SUBROS</t>
  </si>
  <si>
    <t>Sharda Cropchem Ltd</t>
  </si>
  <si>
    <t>SHARDACROP</t>
  </si>
  <si>
    <t>Rossari Biotech Ltd</t>
  </si>
  <si>
    <t>ROSSARI</t>
  </si>
  <si>
    <t>Heidelbergcement India Ltd</t>
  </si>
  <si>
    <t>HEIDELBERG</t>
  </si>
  <si>
    <t>Vaibhav Global Ltd</t>
  </si>
  <si>
    <t>VAIBHAVGBL</t>
  </si>
  <si>
    <t>Manorama Industries Ltd</t>
  </si>
  <si>
    <t>MANORAMA</t>
  </si>
  <si>
    <t>Utkarsh Small Finance Bank Ltd</t>
  </si>
  <si>
    <t>UTKARSHBNK</t>
  </si>
  <si>
    <t>Rajoo Engineers Ltd</t>
  </si>
  <si>
    <t>RAJOOENG</t>
  </si>
  <si>
    <t>Northern ARC Capital Ltd</t>
  </si>
  <si>
    <t>NORTHARC</t>
  </si>
  <si>
    <t>Shanthi Gears Ltd</t>
  </si>
  <si>
    <t>SHANTIGEAR</t>
  </si>
  <si>
    <t>VRL Logistics Ltd</t>
  </si>
  <si>
    <t>VRLLOG</t>
  </si>
  <si>
    <t>Wonderla Holidays Ltd</t>
  </si>
  <si>
    <t>WONDERLA</t>
  </si>
  <si>
    <t>Uflex Ltd</t>
  </si>
  <si>
    <t>UFLEX</t>
  </si>
  <si>
    <t>Yatharth Hospital &amp; Trauma Care Services Ltd</t>
  </si>
  <si>
    <t>YATHARTH</t>
  </si>
  <si>
    <t>Borosil Ltd</t>
  </si>
  <si>
    <t>BOROLTD</t>
  </si>
  <si>
    <t>Awfis Space Solutions Ltd</t>
  </si>
  <si>
    <t>AWFIS</t>
  </si>
  <si>
    <t>Banco Products (India) Ltd</t>
  </si>
  <si>
    <t>BANCOINDIA</t>
  </si>
  <si>
    <t>Marsons Ltd</t>
  </si>
  <si>
    <t>MARSONS</t>
  </si>
  <si>
    <t>Jamna Auto Industries Ltd</t>
  </si>
  <si>
    <t>JAMNAAUTO</t>
  </si>
  <si>
    <t>Jayaswal Neco Industries Ltd</t>
  </si>
  <si>
    <t>JAYNECOIND</t>
  </si>
  <si>
    <t>MSTC Ltd</t>
  </si>
  <si>
    <t>MSTCLTD</t>
  </si>
  <si>
    <t>Nocil Ltd</t>
  </si>
  <si>
    <t>NOCIL</t>
  </si>
  <si>
    <t>SG Mart Ltd</t>
  </si>
  <si>
    <t>SGMART</t>
  </si>
  <si>
    <t>Renewable Electricity</t>
  </si>
  <si>
    <t>Morepen Laboratories Ltd</t>
  </si>
  <si>
    <t>MOREPENLAB</t>
  </si>
  <si>
    <t>Bharat Rasayan Ltd</t>
  </si>
  <si>
    <t>BHARATRAS</t>
  </si>
  <si>
    <t>Aarti Drugs Ltd</t>
  </si>
  <si>
    <t>AARTIDRUGS</t>
  </si>
  <si>
    <t>Harsha Engineers International Ltd</t>
  </si>
  <si>
    <t>HARSHA</t>
  </si>
  <si>
    <t>Shaily Engineering Plastics Ltd</t>
  </si>
  <si>
    <t>SHAILY</t>
  </si>
  <si>
    <t>Greenpanel Industries Ltd</t>
  </si>
  <si>
    <t>GREENPANEL</t>
  </si>
  <si>
    <t>Websol Energy System Ltd</t>
  </si>
  <si>
    <t>WEBELSOLAR</t>
  </si>
  <si>
    <t>Ganesha Ecosphere Ltd</t>
  </si>
  <si>
    <t>GANECOS</t>
  </si>
  <si>
    <t>Pitti Engineering Ltd</t>
  </si>
  <si>
    <t>PITTIENG</t>
  </si>
  <si>
    <t>Balmer Lawrie and Company Ltd</t>
  </si>
  <si>
    <t>BALMLAWRIE</t>
  </si>
  <si>
    <t>Patel Engineering Ltd</t>
  </si>
  <si>
    <t>PATELENG</t>
  </si>
  <si>
    <t>Greenply Industries Ltd</t>
  </si>
  <si>
    <t>GREENPLY</t>
  </si>
  <si>
    <t>Fineotex Chemical Ltd</t>
  </si>
  <si>
    <t>FCL</t>
  </si>
  <si>
    <t>Cartrade Tech Ltd</t>
  </si>
  <si>
    <t>CARTRADE</t>
  </si>
  <si>
    <t>Ramky Infrastructure Ltd</t>
  </si>
  <si>
    <t>RAMKY</t>
  </si>
  <si>
    <t>Eraaya Lifespaces Ltd</t>
  </si>
  <si>
    <t>ERAAYA</t>
  </si>
  <si>
    <t>Moschip Technologies Ltd</t>
  </si>
  <si>
    <t>MOSCHIP</t>
  </si>
  <si>
    <t>Hawkins Cookers Ltd</t>
  </si>
  <si>
    <t>HAWKINCOOK</t>
  </si>
  <si>
    <t>Gateway Distriparks Ltd</t>
  </si>
  <si>
    <t>GATEWAY</t>
  </si>
  <si>
    <t>SEPC Ltd</t>
  </si>
  <si>
    <t>SEPC</t>
  </si>
  <si>
    <t>Imagicaaworld Entertainment Ltd</t>
  </si>
  <si>
    <t>IMAGICAA</t>
  </si>
  <si>
    <t>Hikal Ltd</t>
  </si>
  <si>
    <t>HIKAL</t>
  </si>
  <si>
    <t>Unichem Laboratories Ltd</t>
  </si>
  <si>
    <t>UNICHEMLAB</t>
  </si>
  <si>
    <t>Supriya Lifescience Ltd</t>
  </si>
  <si>
    <t>SUPRIYA</t>
  </si>
  <si>
    <t>Bannari Amman Sugars Ltd</t>
  </si>
  <si>
    <t>BANARISUG</t>
  </si>
  <si>
    <t>Fiem Industries Ltd</t>
  </si>
  <si>
    <t>FIEMIND</t>
  </si>
  <si>
    <t>Venus Pipes and Tubes Ltd</t>
  </si>
  <si>
    <t>VENUSPIPES</t>
  </si>
  <si>
    <t>Medi Assist Healthcare Services Ltd</t>
  </si>
  <si>
    <t>MEDIASSIST</t>
  </si>
  <si>
    <t>JTL Industries Ltd</t>
  </si>
  <si>
    <t>JTLIND</t>
  </si>
  <si>
    <t>Tinplate Company of India Ltd</t>
  </si>
  <si>
    <t>TINPLATE</t>
  </si>
  <si>
    <t>Samhi Hotels Ltd</t>
  </si>
  <si>
    <t>SAMHI</t>
  </si>
  <si>
    <t>Sundaram Clayton Ltd</t>
  </si>
  <si>
    <t>SUNCLAY</t>
  </si>
  <si>
    <t>Nippon India ETF Nifty 50 BeES</t>
  </si>
  <si>
    <t>NIFTYBEES</t>
  </si>
  <si>
    <t>Anup Engineering Ltd</t>
  </si>
  <si>
    <t>ANUP</t>
  </si>
  <si>
    <t>V2 Retail Ltd</t>
  </si>
  <si>
    <t>V2RETAIL</t>
  </si>
  <si>
    <t>JTEKT India Ltd</t>
  </si>
  <si>
    <t>JTEKTINDIA</t>
  </si>
  <si>
    <t>Jain Irrigation Systems Ltd</t>
  </si>
  <si>
    <t>JISLJALEQS</t>
  </si>
  <si>
    <t>Agricultural &amp; Farm Machinery</t>
  </si>
  <si>
    <t>Innova Captab Ltd</t>
  </si>
  <si>
    <t>INNOVACAP</t>
  </si>
  <si>
    <t>Bombay Dyeing and Mfg Co Ltd</t>
  </si>
  <si>
    <t>BOMDYEING</t>
  </si>
  <si>
    <t>Prime Focus Ltd</t>
  </si>
  <si>
    <t>PFOCUS</t>
  </si>
  <si>
    <t>Animation</t>
  </si>
  <si>
    <t>Fedbank Financial Services Ltd</t>
  </si>
  <si>
    <t>FEDFINA</t>
  </si>
  <si>
    <t>Sunflag Iron and Steel Co Ltd</t>
  </si>
  <si>
    <t>SUNFLAG</t>
  </si>
  <si>
    <t>LG Balakrishnan &amp; Bros Ltd</t>
  </si>
  <si>
    <t>LGBBROSLTD</t>
  </si>
  <si>
    <t>Thyrocare Technologies Ltd</t>
  </si>
  <si>
    <t>THYROCARE</t>
  </si>
  <si>
    <t>Dalmia Bharat Sugar and Industries Ltd</t>
  </si>
  <si>
    <t>DALMIASUG</t>
  </si>
  <si>
    <t>EMS Ltd</t>
  </si>
  <si>
    <t>EMSLIMITED</t>
  </si>
  <si>
    <t>TCI Express Ltd</t>
  </si>
  <si>
    <t>TCIEXP</t>
  </si>
  <si>
    <t>Bhagiradha Chemicals and Industries Ltd</t>
  </si>
  <si>
    <t>BHAGCHEM</t>
  </si>
  <si>
    <t>Hubtown Ltd</t>
  </si>
  <si>
    <t>HUBTOWN</t>
  </si>
  <si>
    <t>Spandana Sphoorty Financial Ltd</t>
  </si>
  <si>
    <t>SPANDANA</t>
  </si>
  <si>
    <t>Styrenix Performance Materials Ltd</t>
  </si>
  <si>
    <t>STYRENIX</t>
  </si>
  <si>
    <t>Avantel Ltd</t>
  </si>
  <si>
    <t>AVANTEL</t>
  </si>
  <si>
    <t>Shilchar Technologies Ltd</t>
  </si>
  <si>
    <t>SHILCTECH</t>
  </si>
  <si>
    <t>Oriana Power Ltd</t>
  </si>
  <si>
    <t>ORIANA</t>
  </si>
  <si>
    <t>Paras Defence and Space Technologies Ltd</t>
  </si>
  <si>
    <t>PARAS</t>
  </si>
  <si>
    <t>WPIL Ltd</t>
  </si>
  <si>
    <t>WPIL</t>
  </si>
  <si>
    <t>S H Kelkar and Company Ltd</t>
  </si>
  <si>
    <t>SHK</t>
  </si>
  <si>
    <t>Kewal Kiran Clothing Ltd</t>
  </si>
  <si>
    <t>KKCL</t>
  </si>
  <si>
    <t>IndoStar Capital Finance Ltd</t>
  </si>
  <si>
    <t>INDOSTAR</t>
  </si>
  <si>
    <t>Honda India Power Products Ltd</t>
  </si>
  <si>
    <t>HONDAPOWER</t>
  </si>
  <si>
    <t>Gokul Agro Resources Ltd</t>
  </si>
  <si>
    <t>GOKULAGRO</t>
  </si>
  <si>
    <t>West Coast Paper Mills Ltd</t>
  </si>
  <si>
    <t>WSTCSTPAPR</t>
  </si>
  <si>
    <t>Sula Vineyards Ltd</t>
  </si>
  <si>
    <t>SULA</t>
  </si>
  <si>
    <t>Shrem InvIT</t>
  </si>
  <si>
    <t>SHREMINVIT</t>
  </si>
  <si>
    <t>Servotech Power Systems Ltd</t>
  </si>
  <si>
    <t>SERVOTECH</t>
  </si>
  <si>
    <t>Greaves Cotton Ltd</t>
  </si>
  <si>
    <t>GREAVESCOT</t>
  </si>
  <si>
    <t>Gujarat Themis Biosyn Ltd</t>
  </si>
  <si>
    <t>GUJTHEM</t>
  </si>
  <si>
    <t>Kingfa Science and Technology (India) Ltd</t>
  </si>
  <si>
    <t>KINGFA</t>
  </si>
  <si>
    <t>Avalon Technologies Ltd</t>
  </si>
  <si>
    <t>AVALON</t>
  </si>
  <si>
    <t>VST Tillers Tractors Ltd</t>
  </si>
  <si>
    <t>VSTTILLERS</t>
  </si>
  <si>
    <t>Pearl Global Industries Ltd</t>
  </si>
  <si>
    <t>PGIL</t>
  </si>
  <si>
    <t>Indraprastha Medical Corporation Ltd</t>
  </si>
  <si>
    <t>INDRAMEDCO</t>
  </si>
  <si>
    <t>Muthoot Microfin Ltd</t>
  </si>
  <si>
    <t>MUTHOOTMF</t>
  </si>
  <si>
    <t>Microfinancing</t>
  </si>
  <si>
    <t>Artemis Medicare Services Ltd</t>
  </si>
  <si>
    <t>ARTEMISMED</t>
  </si>
  <si>
    <t>Swaraj Engines Ltd</t>
  </si>
  <si>
    <t>SWARAJENG</t>
  </si>
  <si>
    <t>Goldiam International Ltd</t>
  </si>
  <si>
    <t>GOLDIAM</t>
  </si>
  <si>
    <t>Lumax AutoTechnologies Ltd</t>
  </si>
  <si>
    <t>LUMAXTECH</t>
  </si>
  <si>
    <t>Goodluck India Ltd</t>
  </si>
  <si>
    <t>GOODLUCK</t>
  </si>
  <si>
    <t>Veedol Corporation Ltd</t>
  </si>
  <si>
    <t>TIDEWATER</t>
  </si>
  <si>
    <t>La Opala R G Ltd</t>
  </si>
  <si>
    <t>LAOPALA</t>
  </si>
  <si>
    <t>DCB Bank Ltd</t>
  </si>
  <si>
    <t>DCBBANK</t>
  </si>
  <si>
    <t>Hinduja Global Solutions Ltd</t>
  </si>
  <si>
    <t>HGS</t>
  </si>
  <si>
    <t>Exicom Tele-Systems Ltd</t>
  </si>
  <si>
    <t>EXICOM</t>
  </si>
  <si>
    <t>Savita Oil Technologies Ltd</t>
  </si>
  <si>
    <t>SOTL</t>
  </si>
  <si>
    <t>Gufic Biosciences Ltd</t>
  </si>
  <si>
    <t>GUFICBIO</t>
  </si>
  <si>
    <t>Jeena Sikho Lifecare Ltd</t>
  </si>
  <si>
    <t>JSLL</t>
  </si>
  <si>
    <t>Arvind Smartspaces Ltd</t>
  </si>
  <si>
    <t>ARVSMART</t>
  </si>
  <si>
    <t>India Glycols Ltd</t>
  </si>
  <si>
    <t>INDIAGLYCO</t>
  </si>
  <si>
    <t>Bhansali Engg Polymers Ltd</t>
  </si>
  <si>
    <t>BEPL</t>
  </si>
  <si>
    <t>RPG Life Sciences Limited</t>
  </si>
  <si>
    <t>RPGLIFE</t>
  </si>
  <si>
    <t>Nirlon Ltd</t>
  </si>
  <si>
    <t>NIRLON</t>
  </si>
  <si>
    <t>Cigniti Technologies Ltd</t>
  </si>
  <si>
    <t>CIGNITITEC</t>
  </si>
  <si>
    <t>Kalyani Steels Ltd</t>
  </si>
  <si>
    <t>KSL</t>
  </si>
  <si>
    <t>IRB InvIT Fund</t>
  </si>
  <si>
    <t>IRBINVIT</t>
  </si>
  <si>
    <t>Sindhu Trade Links Ltd</t>
  </si>
  <si>
    <t>SINDHUTRAD</t>
  </si>
  <si>
    <t>Motilal Oswal NASDAQ 100 ETF</t>
  </si>
  <si>
    <t>MON100</t>
  </si>
  <si>
    <t>Blue Cloud Softech Solutions Ltd</t>
  </si>
  <si>
    <t>BLUECLOUDS</t>
  </si>
  <si>
    <t>KDDL Ltd</t>
  </si>
  <si>
    <t>KDDL</t>
  </si>
  <si>
    <t>Datamatics Global Services Ltd</t>
  </si>
  <si>
    <t>DATAMATICS</t>
  </si>
  <si>
    <t>Geojit Financial Services Ltd</t>
  </si>
  <si>
    <t>GEOJITFSL</t>
  </si>
  <si>
    <t>TCNS Clothing Co Ltd</t>
  </si>
  <si>
    <t>TCNSBRANDS</t>
  </si>
  <si>
    <t>BF Utilities Ltd</t>
  </si>
  <si>
    <t>BFUTILITIE</t>
  </si>
  <si>
    <t>DCX Systems Ltd</t>
  </si>
  <si>
    <t>DCXINDIA</t>
  </si>
  <si>
    <t>JNK India Ltd</t>
  </si>
  <si>
    <t>JNKINDIA</t>
  </si>
  <si>
    <t>Epack Durable Ltd</t>
  </si>
  <si>
    <t>EPACK</t>
  </si>
  <si>
    <t>D P Abhushan Ltd</t>
  </si>
  <si>
    <t>DPABHUSHAN</t>
  </si>
  <si>
    <t>Apeejay Surrendra Park Hotels Ltd</t>
  </si>
  <si>
    <t>PARKHOTELS</t>
  </si>
  <si>
    <t>Seamec Ltd</t>
  </si>
  <si>
    <t>SEAMECLTD</t>
  </si>
  <si>
    <t>Oil &amp; Gas - Equipment &amp; Services</t>
  </si>
  <si>
    <t>HPL Electric &amp; Power Ltd</t>
  </si>
  <si>
    <t>HPL</t>
  </si>
  <si>
    <t>Hathway Cable and Datacom Ltd</t>
  </si>
  <si>
    <t>HATHWAY</t>
  </si>
  <si>
    <t>Cable &amp; D2H</t>
  </si>
  <si>
    <t>Globus Spirits Ltd</t>
  </si>
  <si>
    <t>GLOBUSSPR</t>
  </si>
  <si>
    <t>Indian Metals and Ferro Alloys Ltd</t>
  </si>
  <si>
    <t>IMFA</t>
  </si>
  <si>
    <t>MPS Ltd</t>
  </si>
  <si>
    <t>MPSLTD</t>
  </si>
  <si>
    <t>Polyplex Corp Ltd</t>
  </si>
  <si>
    <t>POLYPLEX</t>
  </si>
  <si>
    <t>Saksoft Ltd</t>
  </si>
  <si>
    <t>SAKSOFT</t>
  </si>
  <si>
    <t>Shivalik Bimetal Controls Ltd</t>
  </si>
  <si>
    <t>SBCL</t>
  </si>
  <si>
    <t>Alembic Ltd</t>
  </si>
  <si>
    <t>ALEMBICLTD</t>
  </si>
  <si>
    <t>Precision Wires India Ltd</t>
  </si>
  <si>
    <t>PRECWIRE</t>
  </si>
  <si>
    <t>Mahindra Logistics Ltd</t>
  </si>
  <si>
    <t>MAHLOG</t>
  </si>
  <si>
    <t>Bajaj Consumer Care Ltd</t>
  </si>
  <si>
    <t>BAJAJCON</t>
  </si>
  <si>
    <t>Sanghvi Movers Ltd</t>
  </si>
  <si>
    <t>SANGHVIMOV</t>
  </si>
  <si>
    <t>Marathon Nextgen Realty Ltd</t>
  </si>
  <si>
    <t>MARATHON</t>
  </si>
  <si>
    <t>Suraj Estate Developers Ltd</t>
  </si>
  <si>
    <t>SURAJEST</t>
  </si>
  <si>
    <t>Real Estate Rental, Development &amp; Operations</t>
  </si>
  <si>
    <t>Gensol Engineering Ltd</t>
  </si>
  <si>
    <t>GENSOL</t>
  </si>
  <si>
    <t>Gujarat Industries Power Company Ltd</t>
  </si>
  <si>
    <t>GIPCL</t>
  </si>
  <si>
    <t>Delta Corp Ltd</t>
  </si>
  <si>
    <t>DELTACORP</t>
  </si>
  <si>
    <t>Solara Active Pharma Sciences Ltd</t>
  </si>
  <si>
    <t>SOLARA</t>
  </si>
  <si>
    <t>RPSG Ventures Ltd</t>
  </si>
  <si>
    <t>RPSGVENT</t>
  </si>
  <si>
    <t>Sky Gold Ltd</t>
  </si>
  <si>
    <t>SKYGOLD</t>
  </si>
  <si>
    <t>Hi-Tech Pipes Ltd</t>
  </si>
  <si>
    <t>HITECH</t>
  </si>
  <si>
    <t>Quick Heal Technologies Ltd</t>
  </si>
  <si>
    <t>QUICKHEAL</t>
  </si>
  <si>
    <t>Stylam Industries Ltd</t>
  </si>
  <si>
    <t>STYLAMIND</t>
  </si>
  <si>
    <t>Eveready Industries India Ltd</t>
  </si>
  <si>
    <t>EVEREADY</t>
  </si>
  <si>
    <t>Vakrangee Limited</t>
  </si>
  <si>
    <t>VAKRANGEE</t>
  </si>
  <si>
    <t>Fischer Medical Ventures Ltd</t>
  </si>
  <si>
    <t>FISCHER</t>
  </si>
  <si>
    <t>Maithan Alloys Ltd</t>
  </si>
  <si>
    <t>MAITHANALL</t>
  </si>
  <si>
    <t>Salasar Techno Engineering Ltd</t>
  </si>
  <si>
    <t>SALASAR</t>
  </si>
  <si>
    <t>Capacite Infraprojects Ltd</t>
  </si>
  <si>
    <t>CAPACITE</t>
  </si>
  <si>
    <t>Ddev Plastiks Industries Ltd</t>
  </si>
  <si>
    <t>DDEVPLASTIK</t>
  </si>
  <si>
    <t>Nucleus Software Exports Ltd</t>
  </si>
  <si>
    <t>NUCLEUS</t>
  </si>
  <si>
    <t>Sandhar Technologies Ltd</t>
  </si>
  <si>
    <t>SANDHAR</t>
  </si>
  <si>
    <t>Repco Home Finance Ltd</t>
  </si>
  <si>
    <t>REPCOHOME</t>
  </si>
  <si>
    <t>Mahanagar Telephone Nigam Ltd</t>
  </si>
  <si>
    <t>MTNL</t>
  </si>
  <si>
    <t>Thirumalai Chemicals Ltd</t>
  </si>
  <si>
    <t>TIRUMALCHM</t>
  </si>
  <si>
    <t>Shipping Corporation of India Land and Assets Ltd</t>
  </si>
  <si>
    <t>SCILAL</t>
  </si>
  <si>
    <t>Steel Strips Wheels Ltd</t>
  </si>
  <si>
    <t>SSWL</t>
  </si>
  <si>
    <t>Ashiana Housing Ltd</t>
  </si>
  <si>
    <t>ASHIANA</t>
  </si>
  <si>
    <t>Indoco Remedies Ltd</t>
  </si>
  <si>
    <t>INDOCO</t>
  </si>
  <si>
    <t>Fino Payments Bank Ltd</t>
  </si>
  <si>
    <t>FINOPB</t>
  </si>
  <si>
    <t>Tasty Bite Eatables Ltd</t>
  </si>
  <si>
    <t>TASTYBITE</t>
  </si>
  <si>
    <t>Navneet Education Ltd</t>
  </si>
  <si>
    <t>NAVNETEDUL</t>
  </si>
  <si>
    <t>Kitex Garments Ltd</t>
  </si>
  <si>
    <t>KITEX</t>
  </si>
  <si>
    <t>PTC India Financial Services Ltd</t>
  </si>
  <si>
    <t>PFS</t>
  </si>
  <si>
    <t>TVS Srichakra Ltd</t>
  </si>
  <si>
    <t>TVSSRICHAK</t>
  </si>
  <si>
    <t>Flair Writing Industries Ltd</t>
  </si>
  <si>
    <t>FLAIR</t>
  </si>
  <si>
    <t>Unitech Ltd</t>
  </si>
  <si>
    <t>UNITECH</t>
  </si>
  <si>
    <t>Oriental Hotels Ltd</t>
  </si>
  <si>
    <t>ORIENTHOT</t>
  </si>
  <si>
    <t>KCP Ltd</t>
  </si>
  <si>
    <t>KCP</t>
  </si>
  <si>
    <t>Pokarna Ltd</t>
  </si>
  <si>
    <t>POKARNA</t>
  </si>
  <si>
    <t>Prakash Industries Ltd</t>
  </si>
  <si>
    <t>PRAKASH</t>
  </si>
  <si>
    <t>Apollo Micro Systems Ltd</t>
  </si>
  <si>
    <t>APOLLO</t>
  </si>
  <si>
    <t>GTL Infrastructure Ltd</t>
  </si>
  <si>
    <t>GTLINFRA</t>
  </si>
  <si>
    <t>Monarch Networth Capital Ltd</t>
  </si>
  <si>
    <t>MONARCH</t>
  </si>
  <si>
    <t>Shanti Educational Initiatives Ltd</t>
  </si>
  <si>
    <t>SEIL</t>
  </si>
  <si>
    <t>Max Ventures and Industries Ltd</t>
  </si>
  <si>
    <t>MAXVIL</t>
  </si>
  <si>
    <t>Hindustan Oil Exploration Company Ltd</t>
  </si>
  <si>
    <t>HINDOILEXP</t>
  </si>
  <si>
    <t>Suven Life Sciences Ltd</t>
  </si>
  <si>
    <t>SUVEN</t>
  </si>
  <si>
    <t>Jindal Poly Films Ltd</t>
  </si>
  <si>
    <t>JINDALPOLY</t>
  </si>
  <si>
    <t>TCPL Packaging Ltd</t>
  </si>
  <si>
    <t>TCPLPACK</t>
  </si>
  <si>
    <t>RIR Power Electronics Ltd</t>
  </si>
  <si>
    <t>RIR</t>
  </si>
  <si>
    <t>Genesys International Corporation Ltd</t>
  </si>
  <si>
    <t>GENESYS</t>
  </si>
  <si>
    <t>ideaForge Technology Ltd</t>
  </si>
  <si>
    <t>IDEAFORGE</t>
  </si>
  <si>
    <t>K.P. Energy Ltd</t>
  </si>
  <si>
    <t>KPEL</t>
  </si>
  <si>
    <t>Marine Electricals (India) Ltd</t>
  </si>
  <si>
    <t>MARINE</t>
  </si>
  <si>
    <t>Sagar Cements Ltd</t>
  </si>
  <si>
    <t>SAGCEM</t>
  </si>
  <si>
    <t>Kolte-Patil Developers Ltd</t>
  </si>
  <si>
    <t>KOLTEPATIL</t>
  </si>
  <si>
    <t>Foseco India Ltd</t>
  </si>
  <si>
    <t>FOSECOIND</t>
  </si>
  <si>
    <t>Motisons Jewellers Ltd</t>
  </si>
  <si>
    <t>MOTISONS</t>
  </si>
  <si>
    <t>Apparel &amp; Accessories Retailers</t>
  </si>
  <si>
    <t>Summit Securities Ltd</t>
  </si>
  <si>
    <t>SUMMITSEC</t>
  </si>
  <si>
    <t>CARE Ratings Ltd</t>
  </si>
  <si>
    <t>CARERATING</t>
  </si>
  <si>
    <t>Vishnu Prakash R Punglia Ltd</t>
  </si>
  <si>
    <t>VPRPL</t>
  </si>
  <si>
    <t>ADF Foods Ltd</t>
  </si>
  <si>
    <t>ADFFOODS</t>
  </si>
  <si>
    <t>SMS Pharmaceuticals Ltd</t>
  </si>
  <si>
    <t>SMSPHARMA</t>
  </si>
  <si>
    <t>Stove Kraft Ltd</t>
  </si>
  <si>
    <t>STOVEKRAFT</t>
  </si>
  <si>
    <t>Dhani Services Ltd</t>
  </si>
  <si>
    <t>DHANI</t>
  </si>
  <si>
    <t>Bajel Projects Ltd</t>
  </si>
  <si>
    <t>BAJEL</t>
  </si>
  <si>
    <t>Electric Utilities</t>
  </si>
  <si>
    <t>Shalby Ltd</t>
  </si>
  <si>
    <t>SHALBY</t>
  </si>
  <si>
    <t>Huhtamaki India Ltd</t>
  </si>
  <si>
    <t>HUHTAMAKI</t>
  </si>
  <si>
    <t>Wendt (India) Limited</t>
  </si>
  <si>
    <t>WENDT</t>
  </si>
  <si>
    <t>Confidence Petroleum India Ltd</t>
  </si>
  <si>
    <t>CONFIPET</t>
  </si>
  <si>
    <t>Rane Holdings Ltd</t>
  </si>
  <si>
    <t>RANEHOLDIN</t>
  </si>
  <si>
    <t>Ashapura Minechem Ltd</t>
  </si>
  <si>
    <t>ASHAPURMIN</t>
  </si>
  <si>
    <t>SG Finserve Ltd</t>
  </si>
  <si>
    <t>SGFIN</t>
  </si>
  <si>
    <t>SJS Enterprises Ltd</t>
  </si>
  <si>
    <t>SJS</t>
  </si>
  <si>
    <t>NRB Bearings Ltd</t>
  </si>
  <si>
    <t>NRBBEARING</t>
  </si>
  <si>
    <t>John Cockerill India Ltd</t>
  </si>
  <si>
    <t>COCKERILL</t>
  </si>
  <si>
    <t>Industrial Machinery &amp; Supplies &amp; Components</t>
  </si>
  <si>
    <t>Veritas (India) Ltd</t>
  </si>
  <si>
    <t>VERITAS</t>
  </si>
  <si>
    <t>Dollar Industries Ltd</t>
  </si>
  <si>
    <t>DOLLAR</t>
  </si>
  <si>
    <t>Automotive Axles Ltd</t>
  </si>
  <si>
    <t>AUTOAXLES</t>
  </si>
  <si>
    <t>Arkade Developers Ltd</t>
  </si>
  <si>
    <t>ARKADE</t>
  </si>
  <si>
    <t>Rajratan Global Wire Ltd</t>
  </si>
  <si>
    <t>RAJRATAN</t>
  </si>
  <si>
    <t>Vertoz Ltd</t>
  </si>
  <si>
    <t>VERTOZ</t>
  </si>
  <si>
    <t>Dishman Carbogen Amcis Ltd</t>
  </si>
  <si>
    <t>DCAL</t>
  </si>
  <si>
    <t>Somany Ceramics Ltd</t>
  </si>
  <si>
    <t>SOMANYCERA</t>
  </si>
  <si>
    <t>Kalyani Investment Company Ltd</t>
  </si>
  <si>
    <t>KICL</t>
  </si>
  <si>
    <t>Novartis India Ltd</t>
  </si>
  <si>
    <t>NOVARTIND</t>
  </si>
  <si>
    <t>Welspun Specialty Solutions Ltd</t>
  </si>
  <si>
    <t>WELSPLSOL</t>
  </si>
  <si>
    <t>Ram Ratna Wires Ltd</t>
  </si>
  <si>
    <t>RAMRAT</t>
  </si>
  <si>
    <t>Vadilal Industries Ltd</t>
  </si>
  <si>
    <t>VADILALIND</t>
  </si>
  <si>
    <t>Premier Explosives Ltd</t>
  </si>
  <si>
    <t>PREMEXPLN</t>
  </si>
  <si>
    <t>Nilkamal Ltd</t>
  </si>
  <si>
    <t>NILKAMAL</t>
  </si>
  <si>
    <t>DCW Ltd</t>
  </si>
  <si>
    <t>DCW</t>
  </si>
  <si>
    <t>Vindhya Telelinks Ltd</t>
  </si>
  <si>
    <t>VINDHYATEL</t>
  </si>
  <si>
    <t>Thejo Engineering Ltd</t>
  </si>
  <si>
    <t>THEJO</t>
  </si>
  <si>
    <t>MM Forgings Ltd</t>
  </si>
  <si>
    <t>MMFL</t>
  </si>
  <si>
    <t>Deep Industries Ltd</t>
  </si>
  <si>
    <t>DEEPINDS</t>
  </si>
  <si>
    <t>Spectrum Electrical Industries Ltd</t>
  </si>
  <si>
    <t>SPECTRUM</t>
  </si>
  <si>
    <t>IOL Chemicals and Pharmaceuticals Ltd</t>
  </si>
  <si>
    <t>IOLCP</t>
  </si>
  <si>
    <t>Venky's (India) Ltd</t>
  </si>
  <si>
    <t>VENKEYS</t>
  </si>
  <si>
    <t>Stanley Lifestyles Ltd</t>
  </si>
  <si>
    <t>STANLEY</t>
  </si>
  <si>
    <t>ECOS (India) Mobility &amp; Hospitality Ltd</t>
  </si>
  <si>
    <t>ECOSMOBLTY</t>
  </si>
  <si>
    <t>Accelya Solutions India Ltd</t>
  </si>
  <si>
    <t>ACCELYA</t>
  </si>
  <si>
    <t>HLE Glascoat Ltd</t>
  </si>
  <si>
    <t>HLEGLAS</t>
  </si>
  <si>
    <t>KP Green Engineering Ltd</t>
  </si>
  <si>
    <t>KPGEL</t>
  </si>
  <si>
    <t>Heavy Electrical Equipment</t>
  </si>
  <si>
    <t>NIBE Ltd</t>
  </si>
  <si>
    <t>NIBE</t>
  </si>
  <si>
    <t>Jash Engineering Ltd</t>
  </si>
  <si>
    <t>JASH</t>
  </si>
  <si>
    <t>Kesar India Ltd</t>
  </si>
  <si>
    <t>KESAR</t>
  </si>
  <si>
    <t>Real Estate Development</t>
  </si>
  <si>
    <t>Landmark Cars Ltd</t>
  </si>
  <si>
    <t>LANDMARK</t>
  </si>
  <si>
    <t>Goodyear India Ltd</t>
  </si>
  <si>
    <t>GOODYEAR</t>
  </si>
  <si>
    <t>Krsnaa Diagnostics Ltd</t>
  </si>
  <si>
    <t>KRSNAA</t>
  </si>
  <si>
    <t>Vishnu Chemicals Ltd</t>
  </si>
  <si>
    <t>VISHNU</t>
  </si>
  <si>
    <t>Paramount Communications Ltd</t>
  </si>
  <si>
    <t>PARACABLES</t>
  </si>
  <si>
    <t>SBI Gold ETF</t>
  </si>
  <si>
    <t>SETFGOLD</t>
  </si>
  <si>
    <t>SML Isuzu Ltd</t>
  </si>
  <si>
    <t>SMLISUZU</t>
  </si>
  <si>
    <t>Dredging Corporation of India Ltd</t>
  </si>
  <si>
    <t>DREDGECORP</t>
  </si>
  <si>
    <t>Dredging</t>
  </si>
  <si>
    <t>Ge Power India Ltd</t>
  </si>
  <si>
    <t>GEPIL</t>
  </si>
  <si>
    <t>Dish TV India Ltd</t>
  </si>
  <si>
    <t>DISHTV</t>
  </si>
  <si>
    <t>DISA India Ltd</t>
  </si>
  <si>
    <t>DISAQ</t>
  </si>
  <si>
    <t>Baazar Style Retail Ltd</t>
  </si>
  <si>
    <t>STYLEBAAZA</t>
  </si>
  <si>
    <t>Mayur Uniquoters Ltd</t>
  </si>
  <si>
    <t>MAYURUNIQ</t>
  </si>
  <si>
    <t>Sai Silks (Kalamandir) Ltd</t>
  </si>
  <si>
    <t>KALAMANDIR</t>
  </si>
  <si>
    <t>Indian Hume Pipe Company Ltd</t>
  </si>
  <si>
    <t>INDIANHUME</t>
  </si>
  <si>
    <t>Themis Medicare Ltd</t>
  </si>
  <si>
    <t>THEMISMED</t>
  </si>
  <si>
    <t>Tinna Rubber and Infrastructure Ltd</t>
  </si>
  <si>
    <t>TINNARUBR</t>
  </si>
  <si>
    <t>PSP Projects Ltd</t>
  </si>
  <si>
    <t>PSPPROJECT</t>
  </si>
  <si>
    <t>Nippon India ETF Nifty 1D Rate Liquid BeES</t>
  </si>
  <si>
    <t>LIQUIDBEES</t>
  </si>
  <si>
    <t>Media Matrix Worldwide Ltd</t>
  </si>
  <si>
    <t>MMWL</t>
  </si>
  <si>
    <t>TechNVision Ventures Ltd</t>
  </si>
  <si>
    <t>TECHNVISN</t>
  </si>
  <si>
    <t>Insecticides (India) Ltd</t>
  </si>
  <si>
    <t>INSECTICID</t>
  </si>
  <si>
    <t>Meghmani Organics Ltd</t>
  </si>
  <si>
    <t>MOL</t>
  </si>
  <si>
    <t>Vidhi Specialty Food Ingredients Ltd</t>
  </si>
  <si>
    <t>VIDHIING</t>
  </si>
  <si>
    <t>Rashi Peripherals Ltd</t>
  </si>
  <si>
    <t>RPTECH</t>
  </si>
  <si>
    <t>Jubilant Industries Ltd</t>
  </si>
  <si>
    <t>JUBLINDS</t>
  </si>
  <si>
    <t>DEN Networks Ltd</t>
  </si>
  <si>
    <t>DEN</t>
  </si>
  <si>
    <t>Fusion Finance Ltd</t>
  </si>
  <si>
    <t>FUSION</t>
  </si>
  <si>
    <t>Mold-Tek Packaging Ltd</t>
  </si>
  <si>
    <t>MOLDTKPAC</t>
  </si>
  <si>
    <t>Pondy Oxides and Chemicals Ltd</t>
  </si>
  <si>
    <t>POCL</t>
  </si>
  <si>
    <t>Raghav Productivity Enhancers Ltd</t>
  </si>
  <si>
    <t>RPEL</t>
  </si>
  <si>
    <t>Sanstar Ltd</t>
  </si>
  <si>
    <t>SANSTAR</t>
  </si>
  <si>
    <t>S.P.Apparels Ltd</t>
  </si>
  <si>
    <t>SPAL</t>
  </si>
  <si>
    <t>Nalwa Sons Investments Ltd</t>
  </si>
  <si>
    <t>NSIL</t>
  </si>
  <si>
    <t>Barbeque-Nation Hospitality Ltd</t>
  </si>
  <si>
    <t>BARBEQUE</t>
  </si>
  <si>
    <t>Prataap Snacks Ltd</t>
  </si>
  <si>
    <t>DIAMONDYD</t>
  </si>
  <si>
    <t>Updater Services Ltd</t>
  </si>
  <si>
    <t>UDS</t>
  </si>
  <si>
    <t>Ravindra Energy Ltd</t>
  </si>
  <si>
    <t>RELTD</t>
  </si>
  <si>
    <t>Xpro India Ltd</t>
  </si>
  <si>
    <t>XPROINDIA</t>
  </si>
  <si>
    <t>Dolat Algotech Ltd</t>
  </si>
  <si>
    <t>DOLATALGO</t>
  </si>
  <si>
    <t>63 Moons Technologies Ltd</t>
  </si>
  <si>
    <t>63MOONS</t>
  </si>
  <si>
    <t>Axiscades Technologies Ltd</t>
  </si>
  <si>
    <t>AXISCADES</t>
  </si>
  <si>
    <t>Owais Metal and Mineral Processing Ltd</t>
  </si>
  <si>
    <t>OWAIS</t>
  </si>
  <si>
    <t>Saraswati Commercial (India) Ltd</t>
  </si>
  <si>
    <t>ZSARACOM</t>
  </si>
  <si>
    <t>Federal-Mogul Goetze (India) Ltd</t>
  </si>
  <si>
    <t>FMGOETZE</t>
  </si>
  <si>
    <t>Dreamfolks Services Ltd</t>
  </si>
  <si>
    <t>DREAMFOLKS</t>
  </si>
  <si>
    <t>Lumax Industries Ltd</t>
  </si>
  <si>
    <t>LUMAXIND</t>
  </si>
  <si>
    <t>EIH Associated Hotels Ltd</t>
  </si>
  <si>
    <t>EIHAHOTELS</t>
  </si>
  <si>
    <t>Vardhman Special Steels Ltd</t>
  </si>
  <si>
    <t>VSSL</t>
  </si>
  <si>
    <t>Apollo Pipes Ltd</t>
  </si>
  <si>
    <t>APOLLOPIPE</t>
  </si>
  <si>
    <t>Mangalam Cement Ltd</t>
  </si>
  <si>
    <t>MANGLMCEM</t>
  </si>
  <si>
    <t>Ajmera Realty &amp; Infra India Ltd</t>
  </si>
  <si>
    <t>AJMERA</t>
  </si>
  <si>
    <t>Tatva Chintan Pharma Chem Ltd</t>
  </si>
  <si>
    <t>TATVA</t>
  </si>
  <si>
    <t>Sangam (India) Ltd</t>
  </si>
  <si>
    <t>SANGAMIND</t>
  </si>
  <si>
    <t>India Pesticides Ltd</t>
  </si>
  <si>
    <t>IPL</t>
  </si>
  <si>
    <t>Centum Electronics Ltd</t>
  </si>
  <si>
    <t>CENTUM</t>
  </si>
  <si>
    <t>Ugro Capital Ltd</t>
  </si>
  <si>
    <t>UGROCAP</t>
  </si>
  <si>
    <t>BF Investment Ltd</t>
  </si>
  <si>
    <t>BFINVEST</t>
  </si>
  <si>
    <t>Nelco Ltd</t>
  </si>
  <si>
    <t>NELCO</t>
  </si>
  <si>
    <t>Panama Petrochem Ltd</t>
  </si>
  <si>
    <t>PANAMAPET</t>
  </si>
  <si>
    <t>Jyoti Structures Ltd</t>
  </si>
  <si>
    <t>JYOTISTRUC</t>
  </si>
  <si>
    <t>ESAF Small Finance Bank Limited</t>
  </si>
  <si>
    <t>ESAFSFB</t>
  </si>
  <si>
    <t>Mukand Ltd</t>
  </si>
  <si>
    <t>MUKANDLTD</t>
  </si>
  <si>
    <t>TTK Healthcare Ltd</t>
  </si>
  <si>
    <t>TTKHLTCARE</t>
  </si>
  <si>
    <t>Rupa &amp; Company Ltd</t>
  </si>
  <si>
    <t>RUPA</t>
  </si>
  <si>
    <t>Universal Cables Ltd</t>
  </si>
  <si>
    <t>UNIVCABLES</t>
  </si>
  <si>
    <t>Hindware Home Innovation Ltd</t>
  </si>
  <si>
    <t>HINDWAREAP</t>
  </si>
  <si>
    <t>Aeroflex Industries Ltd</t>
  </si>
  <si>
    <t>AEROFLEX</t>
  </si>
  <si>
    <t>Tarsons Products Ltd</t>
  </si>
  <si>
    <t>TARSONS</t>
  </si>
  <si>
    <t>Interarch Building Products Ltd</t>
  </si>
  <si>
    <t>INTERARCH</t>
  </si>
  <si>
    <t>Building Products - Prefab Structures</t>
  </si>
  <si>
    <t>HMA Agro Industries Ltd</t>
  </si>
  <si>
    <t>HMAAGRO</t>
  </si>
  <si>
    <t>NIIT Ltd</t>
  </si>
  <si>
    <t>NIITLTD</t>
  </si>
  <si>
    <t>Systematix Corporate Services Ltd</t>
  </si>
  <si>
    <t>SYSTMTXC</t>
  </si>
  <si>
    <t>Astec Lifesciences Ltd</t>
  </si>
  <si>
    <t>ASTEC</t>
  </si>
  <si>
    <t>Rama Steel Tubes Ltd</t>
  </si>
  <si>
    <t>RAMASTEEL</t>
  </si>
  <si>
    <t>EFC (I) Ltd</t>
  </si>
  <si>
    <t>EFCIL</t>
  </si>
  <si>
    <t>Distributors</t>
  </si>
  <si>
    <t>Pennar Industries Ltd</t>
  </si>
  <si>
    <t>PENIND</t>
  </si>
  <si>
    <t>Man Industries (India) Ltd</t>
  </si>
  <si>
    <t>MANINDS</t>
  </si>
  <si>
    <t>Carysil Ltd</t>
  </si>
  <si>
    <t>CARYSIL</t>
  </si>
  <si>
    <t>Orient Green Power Company Ltd</t>
  </si>
  <si>
    <t>GREENPOWER</t>
  </si>
  <si>
    <t>Parag Milk Foods Ltd</t>
  </si>
  <si>
    <t>PARAGMILK</t>
  </si>
  <si>
    <t>Andrew Yule &amp; Co Ltd</t>
  </si>
  <si>
    <t>ANDREWYU</t>
  </si>
  <si>
    <t>JITF Infralogistics Ltd</t>
  </si>
  <si>
    <t>JITFINFRA</t>
  </si>
  <si>
    <t>HIL Ltd</t>
  </si>
  <si>
    <t>HIL</t>
  </si>
  <si>
    <t>Shriram Properties Ltd</t>
  </si>
  <si>
    <t>SHRIRAMPPS</t>
  </si>
  <si>
    <t>Sasken Technologies Ltd</t>
  </si>
  <si>
    <t>SASKEN</t>
  </si>
  <si>
    <t>Apcotex Industries Ltd</t>
  </si>
  <si>
    <t>APCOTEXIND</t>
  </si>
  <si>
    <t>IKIO Lighting Ltd</t>
  </si>
  <si>
    <t>IKIO</t>
  </si>
  <si>
    <t>Hariom Pipe Industries Ltd</t>
  </si>
  <si>
    <t>HARIOMPIPE</t>
  </si>
  <si>
    <t>Yasho Industries Ltd</t>
  </si>
  <si>
    <t>YASHO</t>
  </si>
  <si>
    <t>TIL Ltd</t>
  </si>
  <si>
    <t>TIL</t>
  </si>
  <si>
    <t>MSP Steel &amp; Power Ltd</t>
  </si>
  <si>
    <t>MSPL</t>
  </si>
  <si>
    <t>Som Distilleries and Breweries Ltd</t>
  </si>
  <si>
    <t>SDBL</t>
  </si>
  <si>
    <t>Elpro International Ltd</t>
  </si>
  <si>
    <t>ELPROINTL</t>
  </si>
  <si>
    <t>Cupid Ltd</t>
  </si>
  <si>
    <t>CUPID</t>
  </si>
  <si>
    <t>Amrutanjan Health Care Ltd</t>
  </si>
  <si>
    <t>AMRUTANJAN</t>
  </si>
  <si>
    <t>D Link (India) Limited</t>
  </si>
  <si>
    <t>DLINKINDIA</t>
  </si>
  <si>
    <t>Kody Technolab Ltd</t>
  </si>
  <si>
    <t>KODYTECH</t>
  </si>
  <si>
    <t>Veranda Learning Solutions Ltd</t>
  </si>
  <si>
    <t>VERANDA</t>
  </si>
  <si>
    <t>MIC Electronics Ltd</t>
  </si>
  <si>
    <t>MICEL</t>
  </si>
  <si>
    <t>Pnb Gilts Ltd</t>
  </si>
  <si>
    <t>PNBGILTS</t>
  </si>
  <si>
    <t>Unicommerce eSolutions Ltd</t>
  </si>
  <si>
    <t>UNIECOM</t>
  </si>
  <si>
    <t>Alicon Castalloy Ltd</t>
  </si>
  <si>
    <t>ALICON</t>
  </si>
  <si>
    <t>Nitin Spinners Ltd</t>
  </si>
  <si>
    <t>NITINSPIN</t>
  </si>
  <si>
    <t>Precision Camshafts Ltd</t>
  </si>
  <si>
    <t>PRECAM</t>
  </si>
  <si>
    <t>NDR Auto Components Ltd</t>
  </si>
  <si>
    <t>NDRAUTO</t>
  </si>
  <si>
    <t>Everest Kanto Cylinder Ltd</t>
  </si>
  <si>
    <t>EKC</t>
  </si>
  <si>
    <t>G M Breweries Ltd</t>
  </si>
  <si>
    <t>GMBREW</t>
  </si>
  <si>
    <t>ICICI Prudential Nifty 50 ETF</t>
  </si>
  <si>
    <t>NIFTYIETF</t>
  </si>
  <si>
    <t>Siyaram Silk Mills Ltd</t>
  </si>
  <si>
    <t>SIYSIL</t>
  </si>
  <si>
    <t>IFGL Refractories Ltd</t>
  </si>
  <si>
    <t>IFGLEXPOR</t>
  </si>
  <si>
    <t>Ramco Industries Ltd</t>
  </si>
  <si>
    <t>RAMCOIND</t>
  </si>
  <si>
    <t>Seshasayee Paper and Boards Ltd</t>
  </si>
  <si>
    <t>SESHAPAPER</t>
  </si>
  <si>
    <t>Sanghi Industries Ltd</t>
  </si>
  <si>
    <t>SANGHIIND</t>
  </si>
  <si>
    <t>Satin Creditcare Network Ltd</t>
  </si>
  <si>
    <t>SATIN</t>
  </si>
  <si>
    <t>Platinum Industries Ltd</t>
  </si>
  <si>
    <t>PLATIND</t>
  </si>
  <si>
    <t>Dr Agarwal's Eye Hospital Ltd</t>
  </si>
  <si>
    <t>DRAGARWQ</t>
  </si>
  <si>
    <t>Sri Adhikari Brothers Television Network Ltd</t>
  </si>
  <si>
    <t>SABTNL</t>
  </si>
  <si>
    <t>PIX Transmissions Ltd</t>
  </si>
  <si>
    <t>PIXTRANS</t>
  </si>
  <si>
    <t>Andhra Paper Ltd</t>
  </si>
  <si>
    <t>ANDHRAPAP</t>
  </si>
  <si>
    <t>Hester Biosciences Ltd</t>
  </si>
  <si>
    <t>HESTERBIO</t>
  </si>
  <si>
    <t>Uniparts India Ltd</t>
  </si>
  <si>
    <t>UNIPARTS</t>
  </si>
  <si>
    <t>B L Kashyap and Sons Ltd</t>
  </si>
  <si>
    <t>BLKASHYAP</t>
  </si>
  <si>
    <t>Mercury Ev-Tech Ltd</t>
  </si>
  <si>
    <t>MERCURYEV</t>
  </si>
  <si>
    <t>Sterling Tools Ltd</t>
  </si>
  <si>
    <t>STERTOOLS</t>
  </si>
  <si>
    <t>Gocl Corporation Ltd</t>
  </si>
  <si>
    <t>GOCLCORP</t>
  </si>
  <si>
    <t>Yatra Online Ltd</t>
  </si>
  <si>
    <t>YATRA</t>
  </si>
  <si>
    <t>JISLDVREQS</t>
  </si>
  <si>
    <t>Omaxe Ltd</t>
  </si>
  <si>
    <t>OMAXE</t>
  </si>
  <si>
    <t>Gandhar Oil Refinery (INDIA) Ltd</t>
  </si>
  <si>
    <t>GANDHAR</t>
  </si>
  <si>
    <t>BLS E-Services Ltd</t>
  </si>
  <si>
    <t>BLSE</t>
  </si>
  <si>
    <t>Lotus Chocolate Company Ltd</t>
  </si>
  <si>
    <t>LOTUSCHO</t>
  </si>
  <si>
    <t>Talbros Automotive Components Ltd</t>
  </si>
  <si>
    <t>TALBROAUTO</t>
  </si>
  <si>
    <t>Fedders Holding Ltd</t>
  </si>
  <si>
    <t>FEDDERSHOL</t>
  </si>
  <si>
    <t>Deccan Gold Mines Ltd</t>
  </si>
  <si>
    <t>DECNGOLD</t>
  </si>
  <si>
    <t>Cantabil Retail India Ltd</t>
  </si>
  <si>
    <t>CANTABIL</t>
  </si>
  <si>
    <t>Antony Waste Handling Cell Ltd</t>
  </si>
  <si>
    <t>AWHCL</t>
  </si>
  <si>
    <t>Jagran Prakashan Ltd</t>
  </si>
  <si>
    <t>JAGRAN</t>
  </si>
  <si>
    <t>Kokuyo Camlin Ltd</t>
  </si>
  <si>
    <t>KOKUYOCMLN</t>
  </si>
  <si>
    <t>Agro Tech Foods Ltd</t>
  </si>
  <si>
    <t>ATFL</t>
  </si>
  <si>
    <t>Praveg Ltd</t>
  </si>
  <si>
    <t>PRAVEG</t>
  </si>
  <si>
    <t>Expleo Solutions Ltd</t>
  </si>
  <si>
    <t>EXPLEOSOL</t>
  </si>
  <si>
    <t>Master Trust Ltd</t>
  </si>
  <si>
    <t>MASTERTR</t>
  </si>
  <si>
    <t>Wonder Electricals Ltd</t>
  </si>
  <si>
    <t>WEL</t>
  </si>
  <si>
    <t>India Power Corporation Ltd</t>
  </si>
  <si>
    <t>DPSCLTD</t>
  </si>
  <si>
    <t>Syncom Formulations (India) Ltd</t>
  </si>
  <si>
    <t>SYNCOMF</t>
  </si>
  <si>
    <t>Indo Tech Transformers Ltd</t>
  </si>
  <si>
    <t>INDOTECH</t>
  </si>
  <si>
    <t>Advait Infratech Ltd</t>
  </si>
  <si>
    <t>ADVAIT</t>
  </si>
  <si>
    <t>Electrical Components &amp; Equipment</t>
  </si>
  <si>
    <t>Igarashi Motors India Ltd</t>
  </si>
  <si>
    <t>IGARASHI</t>
  </si>
  <si>
    <t>GPT Infraprojects Ltd</t>
  </si>
  <si>
    <t>GPTINFRA</t>
  </si>
  <si>
    <t>Tanfac Industries Ltd</t>
  </si>
  <si>
    <t>TANFACIND</t>
  </si>
  <si>
    <t>Cosmo First Ltd</t>
  </si>
  <si>
    <t>COSMOFIRST</t>
  </si>
  <si>
    <t>Dolphin Offshore Enterprises (India) Ltd</t>
  </si>
  <si>
    <t>DOLPHIN</t>
  </si>
  <si>
    <t>Kotak Gold Etf</t>
  </si>
  <si>
    <t>GOLD1</t>
  </si>
  <si>
    <t>Suryoday Small Finance Bank Ltd</t>
  </si>
  <si>
    <t>SURYODAY</t>
  </si>
  <si>
    <t>TAJ GVK Hotels and Resorts Ltd</t>
  </si>
  <si>
    <t>TAJGVK</t>
  </si>
  <si>
    <t>Navkar Corporation Ltd</t>
  </si>
  <si>
    <t>NAVKARCORP</t>
  </si>
  <si>
    <t>Sadhana Nitro Chem Ltd</t>
  </si>
  <si>
    <t>SADHNANIQ</t>
  </si>
  <si>
    <t>Excel Industries Ltd</t>
  </si>
  <si>
    <t>EXCELINDUS</t>
  </si>
  <si>
    <t>Brightcom Group Ltd</t>
  </si>
  <si>
    <t>BCG</t>
  </si>
  <si>
    <t>ASM Technologies Ltd</t>
  </si>
  <si>
    <t>ASMTEC</t>
  </si>
  <si>
    <t>DEE Development Engineers Ltd</t>
  </si>
  <si>
    <t>DEEDEV</t>
  </si>
  <si>
    <t>Balmer Lawrie Investments Ltd</t>
  </si>
  <si>
    <t>BLIL</t>
  </si>
  <si>
    <t>Rane (Madras) Ltd</t>
  </si>
  <si>
    <t>RML</t>
  </si>
  <si>
    <t>Heranba Industries Ltd</t>
  </si>
  <si>
    <t>HERANBA</t>
  </si>
  <si>
    <t>Reliance Industrial Infrastructure Ltd</t>
  </si>
  <si>
    <t>RIIL</t>
  </si>
  <si>
    <t>Kilburn Engineering Ltd</t>
  </si>
  <si>
    <t>KLBRENG-B</t>
  </si>
  <si>
    <t>Alpex Solar Ltd</t>
  </si>
  <si>
    <t>ALPEXSOLAR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</si>
  <si>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</si>
  <si>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</si>
  <si>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</si>
  <si>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</si>
  <si>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</si>
  <si>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</si>
  <si>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Knowledge Marine &amp; Engineering Works Ltd</t>
  </si>
  <si>
    <t>KMEW</t>
  </si>
  <si>
    <t>Marine Transportation</t>
  </si>
  <si>
    <t>GNA Axles Ltd</t>
  </si>
  <si>
    <t>GNA</t>
  </si>
  <si>
    <t>Swelect Energy Systems Ltd</t>
  </si>
  <si>
    <t>SWELECTES</t>
  </si>
  <si>
    <t>Wheels India Ltd</t>
  </si>
  <si>
    <t>WHEELS</t>
  </si>
  <si>
    <t>Sigachi Industries Ltd</t>
  </si>
  <si>
    <t>SIGACHI</t>
  </si>
  <si>
    <t>Ador Welding Ltd</t>
  </si>
  <si>
    <t>ADORWELD</t>
  </si>
  <si>
    <t>Madhya Bharat Agro Products Ltd</t>
  </si>
  <si>
    <t>MBAPL</t>
  </si>
  <si>
    <t>Abans Holdings Ltd</t>
  </si>
  <si>
    <t>AHL</t>
  </si>
  <si>
    <t>Bombay Super Hybrid Seeds Ltd</t>
  </si>
  <si>
    <t>BSHSL</t>
  </si>
  <si>
    <t>GTPL Hathway Ltd</t>
  </si>
  <si>
    <t>GTPL</t>
  </si>
  <si>
    <t>Sirca Paints India Ltd</t>
  </si>
  <si>
    <t>SIRCA</t>
  </si>
  <si>
    <t>Mufin Green Finance Ltd</t>
  </si>
  <si>
    <t>MUFIN</t>
  </si>
  <si>
    <t>Jyoti Resins and Adhesives Ltd</t>
  </si>
  <si>
    <t>JYOTIRES</t>
  </si>
  <si>
    <t>Tribhovandas Bhimji Zaveri Ltd</t>
  </si>
  <si>
    <t>TBZ</t>
  </si>
  <si>
    <t>Butterfly Gandhimathi Appliances Ltd</t>
  </si>
  <si>
    <t>BUTTERFLY</t>
  </si>
  <si>
    <t>Suratwwala Business Group Ltd</t>
  </si>
  <si>
    <t>SBGLP</t>
  </si>
  <si>
    <t>Dynacons Systems and Solutions Ltd</t>
  </si>
  <si>
    <t>DSSL</t>
  </si>
  <si>
    <t>Irm Energy Ltd</t>
  </si>
  <si>
    <t>IRMENERGY</t>
  </si>
  <si>
    <t>Bharat Wire Ropes Ltd</t>
  </si>
  <si>
    <t>BHARATWIRE</t>
  </si>
  <si>
    <t>Amines and Plasticizers Ltd</t>
  </si>
  <si>
    <t>AMNPLST</t>
  </si>
  <si>
    <t>Udaipur Cement Works Ltd</t>
  </si>
  <si>
    <t>UDAICEMENT</t>
  </si>
  <si>
    <t>I G Petrochemicals Ltd</t>
  </si>
  <si>
    <t>IGPL</t>
  </si>
  <si>
    <t>Divgi TorqTransfer Systems Ltd</t>
  </si>
  <si>
    <t>DIVGIITTS</t>
  </si>
  <si>
    <t>Jindal Drilling and Industries Ltd</t>
  </si>
  <si>
    <t>JINDRILL</t>
  </si>
  <si>
    <t>Atul Auto Ltd</t>
  </si>
  <si>
    <t>ATULAUTO</t>
  </si>
  <si>
    <t>Three Wheelers</t>
  </si>
  <si>
    <t>Dcm Shriram Industries Ltd</t>
  </si>
  <si>
    <t>DCMSRIND</t>
  </si>
  <si>
    <t>Suyog Telematics Ltd</t>
  </si>
  <si>
    <t>SUYOG</t>
  </si>
  <si>
    <t>Eco Recycling Ltd</t>
  </si>
  <si>
    <t>ECORECO</t>
  </si>
  <si>
    <t>Panacea Biotec Ltd</t>
  </si>
  <si>
    <t>PANACEABIO</t>
  </si>
  <si>
    <t>Roto Pumps Ltd</t>
  </si>
  <si>
    <t>ROTO</t>
  </si>
  <si>
    <t>Kiri Industries Ltd</t>
  </si>
  <si>
    <t>KIRIINDUS</t>
  </si>
  <si>
    <t>GRP Ltd</t>
  </si>
  <si>
    <t>GRPLTD</t>
  </si>
  <si>
    <t>Windlas Biotech Ltd</t>
  </si>
  <si>
    <t>WINDLAS</t>
  </si>
  <si>
    <t>Arman Financial Services Ltd</t>
  </si>
  <si>
    <t>ARMANFIN</t>
  </si>
  <si>
    <t>Agarwal Industrial Corporation Ltd</t>
  </si>
  <si>
    <t>AGARIND</t>
  </si>
  <si>
    <t>India Nippon Electricals Ltd</t>
  </si>
  <si>
    <t>INDNIPPON</t>
  </si>
  <si>
    <t>Bigbloc Construction Ltd</t>
  </si>
  <si>
    <t>BIGBLOC</t>
  </si>
  <si>
    <t>Southern Petrochemical Industries Corporation Ltd</t>
  </si>
  <si>
    <t>SPIC</t>
  </si>
  <si>
    <t>Oriental Aromatics Ltd</t>
  </si>
  <si>
    <t>OAL</t>
  </si>
  <si>
    <t>Borosil Scientific Ltd</t>
  </si>
  <si>
    <t>BOROSCI</t>
  </si>
  <si>
    <t>Oriental Rail Infrastructure Ltd</t>
  </si>
  <si>
    <t>ORIRAIL</t>
  </si>
  <si>
    <t>Fratelli Vineyards Ltd</t>
  </si>
  <si>
    <t>FRATELLI</t>
  </si>
  <si>
    <t>Camlin Fine Sciences Ltd</t>
  </si>
  <si>
    <t>CAMLINFINE</t>
  </si>
  <si>
    <t>Peninsula Land Ltd</t>
  </si>
  <si>
    <t>PENINLAND</t>
  </si>
  <si>
    <t>BCL Industries Ltd</t>
  </si>
  <si>
    <t>BCLIND</t>
  </si>
  <si>
    <t>Hexa Tradex Ltd</t>
  </si>
  <si>
    <t>HEXATRADEX</t>
  </si>
  <si>
    <t>Aaswa Trading and Exports Ltd</t>
  </si>
  <si>
    <t>TCC</t>
  </si>
  <si>
    <t>Real Estate Services</t>
  </si>
  <si>
    <t>Dhunseri Ventures Ltd</t>
  </si>
  <si>
    <t>DVL</t>
  </si>
  <si>
    <t>Panorama Studios International Ltd</t>
  </si>
  <si>
    <t>PANORAMA</t>
  </si>
  <si>
    <t>Sportking India Ltd</t>
  </si>
  <si>
    <t>SPORTKING</t>
  </si>
  <si>
    <t>GKW Ltd</t>
  </si>
  <si>
    <t>GKWLIMITED</t>
  </si>
  <si>
    <t>Associated Alcohols &amp; Breweries Ltd</t>
  </si>
  <si>
    <t>ASALCBR</t>
  </si>
  <si>
    <t>VL E-Governance &amp; IT Solutions Ltd</t>
  </si>
  <si>
    <t>VLEGOV</t>
  </si>
  <si>
    <t>India Motor Parts &amp; Accessories Ltd</t>
  </si>
  <si>
    <t>IMPAL</t>
  </si>
  <si>
    <t>Filatex India Ltd</t>
  </si>
  <si>
    <t>FILATEX</t>
  </si>
  <si>
    <t>Allcargo Gati Ltd</t>
  </si>
  <si>
    <t>ACLGATI</t>
  </si>
  <si>
    <t>Everest Industries Ltd</t>
  </si>
  <si>
    <t>EVERESTIND</t>
  </si>
  <si>
    <t>Matrimony.Com Ltd</t>
  </si>
  <si>
    <t>MATRIMONY</t>
  </si>
  <si>
    <t>Radhika Jeweltech Ltd</t>
  </si>
  <si>
    <t>RADHIKAJWE</t>
  </si>
  <si>
    <t>Monte Carlo Fashions Ltd</t>
  </si>
  <si>
    <t>MONTECARLO</t>
  </si>
  <si>
    <t>5Paisa Capital Ltd</t>
  </si>
  <si>
    <t>5PAISA</t>
  </si>
  <si>
    <t>Madras Fertilizers Ltd</t>
  </si>
  <si>
    <t>MADRASFERT</t>
  </si>
  <si>
    <t>Walchandnagar Industries Ltd</t>
  </si>
  <si>
    <t>WALCHANNAG</t>
  </si>
  <si>
    <t>Paushak Ltd</t>
  </si>
  <si>
    <t>PAUSHAKLTD</t>
  </si>
  <si>
    <t>Arihant Superstructures Ltd</t>
  </si>
  <si>
    <t>ARIHANTSUP</t>
  </si>
  <si>
    <t>Jaiprakash Associates Ltd</t>
  </si>
  <si>
    <t>JPASSOCIAT</t>
  </si>
  <si>
    <t>SMC Global Securities Ltd</t>
  </si>
  <si>
    <t>SMCGLOBAL</t>
  </si>
  <si>
    <t>Steelcast Ltd</t>
  </si>
  <si>
    <t>STEELCAS</t>
  </si>
  <si>
    <t>SPML Infra Ltd</t>
  </si>
  <si>
    <t>SPMLINFRA</t>
  </si>
  <si>
    <t>Hercules Hoists Ltd</t>
  </si>
  <si>
    <t>HERCULES</t>
  </si>
  <si>
    <t>Zota Health Care Ltd</t>
  </si>
  <si>
    <t>ZOTA</t>
  </si>
  <si>
    <t>Om Infra Ltd</t>
  </si>
  <si>
    <t>OMINFRAL</t>
  </si>
  <si>
    <t>Western Carriers (India) Ltd</t>
  </si>
  <si>
    <t>WCIL</t>
  </si>
  <si>
    <t>Asian Energy Services Ltd</t>
  </si>
  <si>
    <t>ASIANENE</t>
  </si>
  <si>
    <t>Salzer Electronics Ltd</t>
  </si>
  <si>
    <t>SALZERELEC</t>
  </si>
  <si>
    <t>Hi-Tech Gears Ltd</t>
  </si>
  <si>
    <t>HITECHGEAR</t>
  </si>
  <si>
    <t>Kamdhenu Ltd</t>
  </si>
  <si>
    <t>KAMDHENU</t>
  </si>
  <si>
    <t>Forbes Precision Tools and Machine Parts Ltd</t>
  </si>
  <si>
    <t>TOTEM</t>
  </si>
  <si>
    <t>Texmaco Infrastructure &amp; Holdings Ltd</t>
  </si>
  <si>
    <t>TEXINFRA</t>
  </si>
  <si>
    <t>Automobile Corp Of Goa Ltd</t>
  </si>
  <si>
    <t>ACGL</t>
  </si>
  <si>
    <t>Beta Drugs Ltd</t>
  </si>
  <si>
    <t>BETA</t>
  </si>
  <si>
    <t>Indo Amines Ltd</t>
  </si>
  <si>
    <t>INDOAMIN</t>
  </si>
  <si>
    <t>Kopran Ltd</t>
  </si>
  <si>
    <t>KOPRAN</t>
  </si>
  <si>
    <t>Avadh Sugar &amp; Energy Ltd</t>
  </si>
  <si>
    <t>AVADHSUGAR</t>
  </si>
  <si>
    <t>GRM Overseas Ltd</t>
  </si>
  <si>
    <t>GRMOVER</t>
  </si>
  <si>
    <t>Eimco Elecon (India) Ltd</t>
  </si>
  <si>
    <t>EIMCOELECO</t>
  </si>
  <si>
    <t>Fairchem Organics Ltd</t>
  </si>
  <si>
    <t>FAIRCHEMOR</t>
  </si>
  <si>
    <t>Remus Pharmaceuticals Ltd</t>
  </si>
  <si>
    <t>REMUS</t>
  </si>
  <si>
    <t>Mishtann Foods Ltd</t>
  </si>
  <si>
    <t>MISHTANN</t>
  </si>
  <si>
    <t>AMIC Forging Ltd</t>
  </si>
  <si>
    <t>AMIC</t>
  </si>
  <si>
    <t>Steel</t>
  </si>
  <si>
    <t>Popular Vehicles and Services Ltd</t>
  </si>
  <si>
    <t>PVSL</t>
  </si>
  <si>
    <t>JG Chemicals Ltd</t>
  </si>
  <si>
    <t>JGCHEM</t>
  </si>
  <si>
    <t>One Point One Solutions Ltd</t>
  </si>
  <si>
    <t>ONEPOINT</t>
  </si>
  <si>
    <t>Tourism Finance Corporation of India Ltd</t>
  </si>
  <si>
    <t>TFCILTD</t>
  </si>
  <si>
    <t>Rico Auto Industries Ltd</t>
  </si>
  <si>
    <t>RICOAUTO</t>
  </si>
  <si>
    <t>Veefin Solutions Ltd</t>
  </si>
  <si>
    <t>VEEFIN</t>
  </si>
  <si>
    <t>Application Software</t>
  </si>
  <si>
    <t>Punjab Chemicals and Crop Protection Ltd</t>
  </si>
  <si>
    <t>PUNJABCHEM</t>
  </si>
  <si>
    <t>Crest Ventures Ltd</t>
  </si>
  <si>
    <t>CREST</t>
  </si>
  <si>
    <t>BMW Industries Ltd</t>
  </si>
  <si>
    <t>BMW</t>
  </si>
  <si>
    <t>Steel Exchange India Ltd</t>
  </si>
  <si>
    <t>STEELXIND</t>
  </si>
  <si>
    <t>Vintage Coffee and Beverages Ltd</t>
  </si>
  <si>
    <t>VINCOFE</t>
  </si>
  <si>
    <t>Oswal Greentech Ltd</t>
  </si>
  <si>
    <t>OSWALGREEN</t>
  </si>
  <si>
    <t>Likhitha Infrastructure Ltd</t>
  </si>
  <si>
    <t>LIKHITHA</t>
  </si>
  <si>
    <t>Mangalore Chemicals and Fertilisers Ltd</t>
  </si>
  <si>
    <t>MANGCHEFER</t>
  </si>
  <si>
    <t>Subex Ltd</t>
  </si>
  <si>
    <t>SUBEXLTD</t>
  </si>
  <si>
    <t>Yuken India Ltd</t>
  </si>
  <si>
    <t>YUKEN</t>
  </si>
  <si>
    <t>GPT Healthcare Ltd</t>
  </si>
  <si>
    <t>GPTHEALTH</t>
  </si>
  <si>
    <t>ULTRAMARINE &amp; PIGMENTS Ltd</t>
  </si>
  <si>
    <t>ULTRAMAR</t>
  </si>
  <si>
    <t>Kotak Nifty 50 ETF</t>
  </si>
  <si>
    <t>NIFTY1</t>
  </si>
  <si>
    <t>Ramco Systems Ltd</t>
  </si>
  <si>
    <t>RAMCOSYS</t>
  </si>
  <si>
    <t>Kabra Extrusion Technik Ltd</t>
  </si>
  <si>
    <t>KABRAEXTRU</t>
  </si>
  <si>
    <t>Himatsingka Seide Ltd</t>
  </si>
  <si>
    <t>HIMATSEIDE</t>
  </si>
  <si>
    <t>Yamuna Syndicate Ltd</t>
  </si>
  <si>
    <t>YSL</t>
  </si>
  <si>
    <t>Andhra Sugars Ltd</t>
  </si>
  <si>
    <t>ANDHRSUGAR</t>
  </si>
  <si>
    <t>Hind Rectifiers Ltd</t>
  </si>
  <si>
    <t>HIRECT</t>
  </si>
  <si>
    <t>Century Enka Ltd</t>
  </si>
  <si>
    <t>CENTENKA</t>
  </si>
  <si>
    <t>Z F Steering Gear (India) Ltd</t>
  </si>
  <si>
    <t>ZFSTEERING</t>
  </si>
  <si>
    <t>Dhampur Sugar Mills Ltd</t>
  </si>
  <si>
    <t>DHAMPURSUG</t>
  </si>
  <si>
    <t>Krishana Phoschem Ltd</t>
  </si>
  <si>
    <t>KRISHANA</t>
  </si>
  <si>
    <t>Ester Industries Ltd</t>
  </si>
  <si>
    <t>ESTER</t>
  </si>
  <si>
    <t>Tamilnadu Newsprint &amp; Papers Ltd</t>
  </si>
  <si>
    <t>TNPL</t>
  </si>
  <si>
    <t>Polo Queen Industrial and Fintech Ltd</t>
  </si>
  <si>
    <t>PQIF</t>
  </si>
  <si>
    <t>Kamdhenu Ventures Ltd</t>
  </si>
  <si>
    <t>KAMOPAINTS</t>
  </si>
  <si>
    <t>Chemfab Alkalis Ltd</t>
  </si>
  <si>
    <t>CHEMFAB</t>
  </si>
  <si>
    <t>Chaman Lal Setia Exports Ltd</t>
  </si>
  <si>
    <t>CLSEL</t>
  </si>
  <si>
    <t>Allied Digital Services Ltd</t>
  </si>
  <si>
    <t>ADSL</t>
  </si>
  <si>
    <t>Rishabh Instruments Ltd</t>
  </si>
  <si>
    <t>RISHABH</t>
  </si>
  <si>
    <t>Gulshan Polyols Ltd</t>
  </si>
  <si>
    <t>GULPOLY</t>
  </si>
  <si>
    <t>Centrum Capital Ltd</t>
  </si>
  <si>
    <t>CENTRUM</t>
  </si>
  <si>
    <t>Hardwyn India Ltd</t>
  </si>
  <si>
    <t>HARDWYN</t>
  </si>
  <si>
    <t>Building Products - Glass</t>
  </si>
  <si>
    <t>Cropster Agro Ltd</t>
  </si>
  <si>
    <t>CROPSTER</t>
  </si>
  <si>
    <t>Shiva Cement Ltd</t>
  </si>
  <si>
    <t>SHIVACEM</t>
  </si>
  <si>
    <t>Solex Energy Ltd</t>
  </si>
  <si>
    <t>SOLEX</t>
  </si>
  <si>
    <t>Kross Ltd</t>
  </si>
  <si>
    <t>KROSS</t>
  </si>
  <si>
    <t>Manali Petrochemicals Ltd</t>
  </si>
  <si>
    <t>MANALIPETC</t>
  </si>
  <si>
    <t>Dhunseri Investments Ltd</t>
  </si>
  <si>
    <t>DHUNINV</t>
  </si>
  <si>
    <t>Vascon Engineers Ltd</t>
  </si>
  <si>
    <t>VASCONEQ</t>
  </si>
  <si>
    <t>Dwarikesh Sugar Industries Ltd</t>
  </si>
  <si>
    <t>DWARKESH</t>
  </si>
  <si>
    <t>Sat Industries Ltd</t>
  </si>
  <si>
    <t>SATINDLTD</t>
  </si>
  <si>
    <t>Saurashtra Cement Ltd</t>
  </si>
  <si>
    <t>SAURASHCEM</t>
  </si>
  <si>
    <t>Snowman Logistics Ltd</t>
  </si>
  <si>
    <t>SNOWMAN</t>
  </si>
  <si>
    <t>Bliss GVS Pharma Ltd</t>
  </si>
  <si>
    <t>BLISSGVS</t>
  </si>
  <si>
    <t>Timex Group India Ltd</t>
  </si>
  <si>
    <t>TIMEX</t>
  </si>
  <si>
    <t>Shree Digvijay Cement Co Ltd</t>
  </si>
  <si>
    <t>SHREDIGCEM</t>
  </si>
  <si>
    <t>TV Today Network Limited</t>
  </si>
  <si>
    <t>TVTODAY</t>
  </si>
  <si>
    <t>Signpost India Ltd</t>
  </si>
  <si>
    <t>SIGNPOST</t>
  </si>
  <si>
    <t>Spacenet Enterprises India Ltd</t>
  </si>
  <si>
    <t>SPCENET</t>
  </si>
  <si>
    <t>Aurum Proptech Ltd</t>
  </si>
  <si>
    <t>AURUM</t>
  </si>
  <si>
    <t>Wealth First Portfolio Managers Ltd</t>
  </si>
  <si>
    <t>WEALTH</t>
  </si>
  <si>
    <t>Uttam Sugar Mills Ltd</t>
  </si>
  <si>
    <t>UTTAMSUGAR</t>
  </si>
  <si>
    <t>KMC Speciality Hospitals (India) Ltd</t>
  </si>
  <si>
    <t>KMCSHIL</t>
  </si>
  <si>
    <t>Beekay Steel Industries Ltd</t>
  </si>
  <si>
    <t>BEEKAY</t>
  </si>
  <si>
    <t>Vardhman Holdings Ltd</t>
  </si>
  <si>
    <t>VHL</t>
  </si>
  <si>
    <t>Trident Techlabs Ltd</t>
  </si>
  <si>
    <t>TECHLABS</t>
  </si>
  <si>
    <t>Sandesh Ltd</t>
  </si>
  <si>
    <t>SANDESH</t>
  </si>
  <si>
    <t>Prakash Pipes Ltd</t>
  </si>
  <si>
    <t>PPL</t>
  </si>
  <si>
    <t>Kothari Petrochemicals Ltd</t>
  </si>
  <si>
    <t>KOTHARIPET</t>
  </si>
  <si>
    <t>Lincoln Pharmaceuticals Ltd</t>
  </si>
  <si>
    <t>LINCOLN</t>
  </si>
  <si>
    <t>Cellecor Gadgets Ltd</t>
  </si>
  <si>
    <t>CELLECOR</t>
  </si>
  <si>
    <t>Capital Small Finance Bank Ltd</t>
  </si>
  <si>
    <t>CAPITALSFB</t>
  </si>
  <si>
    <t>Cosmic CRF Ltd</t>
  </si>
  <si>
    <t>COSMICCRF</t>
  </si>
  <si>
    <t>Macpower CNC Machines Ltd</t>
  </si>
  <si>
    <t>MACPOWER</t>
  </si>
  <si>
    <t>Kellton Tech Solutions Ltd</t>
  </si>
  <si>
    <t>KELLTONTEC</t>
  </si>
  <si>
    <t>Simplex Infrastructures Ltd</t>
  </si>
  <si>
    <t>SIMPLEXINF</t>
  </si>
  <si>
    <t>Raj Rayon Industries Ltd</t>
  </si>
  <si>
    <t>RAJRILTD</t>
  </si>
  <si>
    <t>Asian Star Co Ltd</t>
  </si>
  <si>
    <t>ASTAR</t>
  </si>
  <si>
    <t>Control Print Ltd</t>
  </si>
  <si>
    <t>CONTROLPR</t>
  </si>
  <si>
    <t>Selan Exploration Technology Ltd</t>
  </si>
  <si>
    <t>SELAN</t>
  </si>
  <si>
    <t>AVT Natural Products Ltd</t>
  </si>
  <si>
    <t>AVTNPL</t>
  </si>
  <si>
    <t>Last Mile Enterprises Ltd</t>
  </si>
  <si>
    <t>LASTMILE</t>
  </si>
  <si>
    <t>Jagatjit Industries Ltd</t>
  </si>
  <si>
    <t>JAGAJITIND</t>
  </si>
  <si>
    <t>Best Agrolife Ltd</t>
  </si>
  <si>
    <t>BESTAGRO</t>
  </si>
  <si>
    <t>Magadh Sugar &amp; Energy Ltd</t>
  </si>
  <si>
    <t>MAGADSUGAR</t>
  </si>
  <si>
    <t>Xchanging Solutions Ltd</t>
  </si>
  <si>
    <t>XCHANGING</t>
  </si>
  <si>
    <t>Indo Rama Synthetics (India) Ltd</t>
  </si>
  <si>
    <t>INDORAMA</t>
  </si>
  <si>
    <t>Dynamic Cables Ltd</t>
  </si>
  <si>
    <t>DYCL</t>
  </si>
  <si>
    <t>Bajaj Steel Industries Ltd</t>
  </si>
  <si>
    <t>BAJAJST</t>
  </si>
  <si>
    <t>Credo Brands Marketing Ltd</t>
  </si>
  <si>
    <t>MUFTI</t>
  </si>
  <si>
    <t>Men's Clothing</t>
  </si>
  <si>
    <t>Wardwizard Innovations &amp; Mobility Ltd</t>
  </si>
  <si>
    <t>WARDINMOBI</t>
  </si>
  <si>
    <t>Windsor Machines Ltd</t>
  </si>
  <si>
    <t>WINDMACHIN</t>
  </si>
  <si>
    <t>VLS Finance Ltd</t>
  </si>
  <si>
    <t>VLSFINANCE</t>
  </si>
  <si>
    <t>Heubach Colorants India Ltd</t>
  </si>
  <si>
    <t>HEUBACHIND</t>
  </si>
  <si>
    <t>Kernex Microsystems (India) Ltd</t>
  </si>
  <si>
    <t>KERNEX</t>
  </si>
  <si>
    <t>Kaycee Industries Ltd</t>
  </si>
  <si>
    <t>KAYCEEI</t>
  </si>
  <si>
    <t>Zee Media Corporation Ltd</t>
  </si>
  <si>
    <t>ZEEMEDIA</t>
  </si>
  <si>
    <t>Khazanchi Jewellers Ltd</t>
  </si>
  <si>
    <t>KHAZANCHI</t>
  </si>
  <si>
    <t>Apparel, Accessories &amp; Luxury Goods</t>
  </si>
  <si>
    <t>Shankara Building Products Ltd</t>
  </si>
  <si>
    <t>SHANKARA</t>
  </si>
  <si>
    <t>Kirloskar Electric Company Ltd</t>
  </si>
  <si>
    <t>KECL</t>
  </si>
  <si>
    <t>Sree Rayalaseema Hi-Strength Hypo Ltd</t>
  </si>
  <si>
    <t>SRHHYPOLTD</t>
  </si>
  <si>
    <t>Pakka Limited</t>
  </si>
  <si>
    <t>PAKKA</t>
  </si>
  <si>
    <t>Taneja Aerospace and Aviation Ltd</t>
  </si>
  <si>
    <t>TANAA</t>
  </si>
  <si>
    <t>Manoj Vaibhav Gems N Jewellers Ltd</t>
  </si>
  <si>
    <t>MVGJL</t>
  </si>
  <si>
    <t>Sical Logistics Ltd</t>
  </si>
  <si>
    <t>SICALLOG</t>
  </si>
  <si>
    <t>Ngl Fine Chem Ltd</t>
  </si>
  <si>
    <t>NGLFINE</t>
  </si>
  <si>
    <t>Enkei Wheels (India) Ltd</t>
  </si>
  <si>
    <t>ENKEIWHEL</t>
  </si>
  <si>
    <t>Mafatlal Industries Ltd</t>
  </si>
  <si>
    <t>MAFATIND</t>
  </si>
  <si>
    <t>GIC Housing Finance Ltd</t>
  </si>
  <si>
    <t>GICHSGFIN</t>
  </si>
  <si>
    <t>CFF Fluid Control Ltd</t>
  </si>
  <si>
    <t>CFF</t>
  </si>
  <si>
    <t>Aerospace &amp; Defense</t>
  </si>
  <si>
    <t>SAR Televenture Ltd</t>
  </si>
  <si>
    <t>SARTELE</t>
  </si>
  <si>
    <t>Aptech Ltd</t>
  </si>
  <si>
    <t>APTECHT</t>
  </si>
  <si>
    <t>Mukka Proteins Ltd</t>
  </si>
  <si>
    <t>MUKKA</t>
  </si>
  <si>
    <t>Uniphos Enterprises Ltd</t>
  </si>
  <si>
    <t>UNIENTER</t>
  </si>
  <si>
    <t>R K Swamy Ltd</t>
  </si>
  <si>
    <t>RKSWAMY</t>
  </si>
  <si>
    <t>New Delhi Television Ltd</t>
  </si>
  <si>
    <t>NDTV</t>
  </si>
  <si>
    <t>Oswal Agro Mills Ltd</t>
  </si>
  <si>
    <t>OSWALAGRO</t>
  </si>
  <si>
    <t>Arrow Greentech Ltd</t>
  </si>
  <si>
    <t>ARROWGREEN</t>
  </si>
  <si>
    <t>IST Ltd</t>
  </si>
  <si>
    <t>ISTLTD</t>
  </si>
  <si>
    <t>Vimta Labs Ltd</t>
  </si>
  <si>
    <t>VIMTALABS</t>
  </si>
  <si>
    <t>Nelcast Ltd</t>
  </si>
  <si>
    <t>NELCAST</t>
  </si>
  <si>
    <t>Ksolves India Ltd</t>
  </si>
  <si>
    <t>KSOLVES</t>
  </si>
  <si>
    <t>AGS Transact Technologies Ltd</t>
  </si>
  <si>
    <t>AGSTRA</t>
  </si>
  <si>
    <t>Saint-Gobain Sekurit India Ltd</t>
  </si>
  <si>
    <t>SAINTGOBAIN</t>
  </si>
  <si>
    <t>Bajaj Healthcare Ltd</t>
  </si>
  <si>
    <t>BAJAJHCARE</t>
  </si>
  <si>
    <t>Kuantum Papers Ltd</t>
  </si>
  <si>
    <t>KUANTUM</t>
  </si>
  <si>
    <t>Creative Newtech Ltd</t>
  </si>
  <si>
    <t>CREATIVE</t>
  </si>
  <si>
    <t>Rhetan TMT Ltd</t>
  </si>
  <si>
    <t>RHETAN</t>
  </si>
  <si>
    <t>Satia Industries Ltd</t>
  </si>
  <si>
    <t>SATIA</t>
  </si>
  <si>
    <t>AGI Infra Ltd</t>
  </si>
  <si>
    <t>AGIIL</t>
  </si>
  <si>
    <t>Sahana System Ltd</t>
  </si>
  <si>
    <t>SAHANA</t>
  </si>
  <si>
    <t>Ceinsys Tech Ltd</t>
  </si>
  <si>
    <t>CEINSYSTECH</t>
  </si>
  <si>
    <t>Munjal Auto Industries Ltd</t>
  </si>
  <si>
    <t>MUNJALAU</t>
  </si>
  <si>
    <t>Electrotherm (India) Ltd</t>
  </si>
  <si>
    <t>ELECTHERM</t>
  </si>
  <si>
    <t>Automotive Stampings and Assemblies Ltd</t>
  </si>
  <si>
    <t>ASAL</t>
  </si>
  <si>
    <t>AFCOM Holdings Ltd</t>
  </si>
  <si>
    <t>AFCOM</t>
  </si>
  <si>
    <t>Renaissance Global Ltd</t>
  </si>
  <si>
    <t>RGL</t>
  </si>
  <si>
    <t>Elin Electronics Ltd</t>
  </si>
  <si>
    <t>ELIN</t>
  </si>
  <si>
    <t>Shalimar Paints Ltd</t>
  </si>
  <si>
    <t>SHALPAINTS</t>
  </si>
  <si>
    <t>Orient Technologies Ltd</t>
  </si>
  <si>
    <t>ORIENTTECH</t>
  </si>
  <si>
    <t>Faze Three Ltd</t>
  </si>
  <si>
    <t>FAZE3Q</t>
  </si>
  <si>
    <t>HLV Ltd</t>
  </si>
  <si>
    <t>HLVLTD</t>
  </si>
  <si>
    <t>Sutlej Textiles and Industries Ltd</t>
  </si>
  <si>
    <t>SUTLEJTEX</t>
  </si>
  <si>
    <t>Virtuoso Optoelectronics Ltd</t>
  </si>
  <si>
    <t>VOEPL</t>
  </si>
  <si>
    <t>Concord Control Systems Ltd</t>
  </si>
  <si>
    <t>CNCRD</t>
  </si>
  <si>
    <t>Ice Make Refrigeration Ltd</t>
  </si>
  <si>
    <t>ICEMAKE</t>
  </si>
  <si>
    <t>3B Blackbio DX Ltd</t>
  </si>
  <si>
    <t>3BBLACKBIO</t>
  </si>
  <si>
    <t>Fertilizers &amp; Agricultural Chemicals</t>
  </si>
  <si>
    <t>Capital India Finance Ltd</t>
  </si>
  <si>
    <t>CIFL</t>
  </si>
  <si>
    <t>Asian Granito India Ltd</t>
  </si>
  <si>
    <t>ASIANTILES</t>
  </si>
  <si>
    <t>Valiant Organics Ltd</t>
  </si>
  <si>
    <t>VALIANTORG</t>
  </si>
  <si>
    <t>Consolidated Construction Consortium Ltd</t>
  </si>
  <si>
    <t>CCCL</t>
  </si>
  <si>
    <t>Hazoor Multi Projects Ltd</t>
  </si>
  <si>
    <t>HAZOOR</t>
  </si>
  <si>
    <t>NINtec Systems Ltd</t>
  </si>
  <si>
    <t>NINSYS</t>
  </si>
  <si>
    <t>Tuticorin Alkali Chemicals and Fertilizers Ltd</t>
  </si>
  <si>
    <t>TUTIALKA</t>
  </si>
  <si>
    <t>Dharmaj Crop Guard Ltd</t>
  </si>
  <si>
    <t>DHARMAJ</t>
  </si>
  <si>
    <t>Sika Interplant Systems Ltd</t>
  </si>
  <si>
    <t>SIKA</t>
  </si>
  <si>
    <t>Kriti Industries (India) Limited</t>
  </si>
  <si>
    <t>KRITI</t>
  </si>
  <si>
    <t>Jay Bharat Maruti Ltd</t>
  </si>
  <si>
    <t>JAYBARMARU</t>
  </si>
  <si>
    <t>Arihant Capital Markets Ltd</t>
  </si>
  <si>
    <t>ARIHANTCAP</t>
  </si>
  <si>
    <t>Aym Syntex Ltd</t>
  </si>
  <si>
    <t>AYMSYNTEX</t>
  </si>
  <si>
    <t>Max India Ltd</t>
  </si>
  <si>
    <t>MAXIND</t>
  </si>
  <si>
    <t>Allcargo Terminals Ltd</t>
  </si>
  <si>
    <t>ATL</t>
  </si>
  <si>
    <t>Jagsonpal Pharmaceuticals Ltd</t>
  </si>
  <si>
    <t>JAGSNPHARM</t>
  </si>
  <si>
    <t>Waaree Technologies Ltd</t>
  </si>
  <si>
    <t>WAAREE</t>
  </si>
  <si>
    <t>NACL Industries Ltd</t>
  </si>
  <si>
    <t>NACLIND</t>
  </si>
  <si>
    <t>Finkurve Financial Services Ltd</t>
  </si>
  <si>
    <t>FINKURVE</t>
  </si>
  <si>
    <t>Industrial and Prudential Investment Co Ltd</t>
  </si>
  <si>
    <t>INDPRUD</t>
  </si>
  <si>
    <t>Sathlokhar Synergys E&amp;C Global Ltd</t>
  </si>
  <si>
    <t>SSEGL</t>
  </si>
  <si>
    <t>Nahar Spinning Mills Ltd</t>
  </si>
  <si>
    <t>NAHARSPING</t>
  </si>
  <si>
    <t>Linc Ltd</t>
  </si>
  <si>
    <t>LINC</t>
  </si>
  <si>
    <t>STEL Holdings Ltd</t>
  </si>
  <si>
    <t>STEL</t>
  </si>
  <si>
    <t>Transindia Real Estate Ltd</t>
  </si>
  <si>
    <t>TREL</t>
  </si>
  <si>
    <t>Sunshine Capital Ltd</t>
  </si>
  <si>
    <t>SCL</t>
  </si>
  <si>
    <t>SBC Exports Ltd</t>
  </si>
  <si>
    <t>SBC</t>
  </si>
  <si>
    <t>Jaykay Enterprises Ltd</t>
  </si>
  <si>
    <t>JAYKAY</t>
  </si>
  <si>
    <t>Ganesh Green Bharat Ltd</t>
  </si>
  <si>
    <t>GGBL</t>
  </si>
  <si>
    <t>Urja Global Ltd</t>
  </si>
  <si>
    <t>URJA</t>
  </si>
  <si>
    <t>Pudumjee Paper Products Ltd</t>
  </si>
  <si>
    <t>PDMJEPAPER</t>
  </si>
  <si>
    <t>Zuari Industries Ltd</t>
  </si>
  <si>
    <t>ZUARIIND</t>
  </si>
  <si>
    <t>Dhampur Bio Organics Ltd</t>
  </si>
  <si>
    <t>DBOL</t>
  </si>
  <si>
    <t>Voith Paper Fabrics India Ltd</t>
  </si>
  <si>
    <t>VOITHPAPR</t>
  </si>
  <si>
    <t>Benares Hotels Ltd</t>
  </si>
  <si>
    <t>BENARAS</t>
  </si>
  <si>
    <t>Vantage Knowledge Academy Ltd</t>
  </si>
  <si>
    <t>VKAL</t>
  </si>
  <si>
    <t>Shree Ganesh Remedies Ltd</t>
  </si>
  <si>
    <t>SGRL</t>
  </si>
  <si>
    <t>Infobeans Technologies Ltd</t>
  </si>
  <si>
    <t>INFOBEAN</t>
  </si>
  <si>
    <t>Basilic Fly Studio Ltd</t>
  </si>
  <si>
    <t>BASILIC</t>
  </si>
  <si>
    <t>Ganesh Benzoplast Ltd</t>
  </si>
  <si>
    <t>GANESHBE</t>
  </si>
  <si>
    <t>Entertainment Network (India) Ltd</t>
  </si>
  <si>
    <t>ENIL</t>
  </si>
  <si>
    <t>Radio</t>
  </si>
  <si>
    <t>Bharat Parenterals Ltd</t>
  </si>
  <si>
    <t>BPLPHARMA</t>
  </si>
  <si>
    <t>Gala Precision Engineering Ltd</t>
  </si>
  <si>
    <t>GALAPREC</t>
  </si>
  <si>
    <t>Investment Trust of India Ltd</t>
  </si>
  <si>
    <t>THEINVEST</t>
  </si>
  <si>
    <t>20 Microns Ltd</t>
  </si>
  <si>
    <t>20MICRONS</t>
  </si>
  <si>
    <t>State Trading Corporation of India Ltd</t>
  </si>
  <si>
    <t>STCINDIA</t>
  </si>
  <si>
    <t>Algoquant Fintech Ltd</t>
  </si>
  <si>
    <t>AQFINTECH</t>
  </si>
  <si>
    <t>GVK Power &amp; Infrastructure Ltd</t>
  </si>
  <si>
    <t>GVKPIL</t>
  </si>
  <si>
    <t>Airports</t>
  </si>
  <si>
    <t>Vashu Bhagnani Industries Ltd</t>
  </si>
  <si>
    <t>POOJAENT</t>
  </si>
  <si>
    <t>Anuh Pharma Ltd</t>
  </si>
  <si>
    <t>ANUHPHR</t>
  </si>
  <si>
    <t>Revathi Equipment India ltd</t>
  </si>
  <si>
    <t>REVATHIEQU</t>
  </si>
  <si>
    <t>RACL Geartech Ltd</t>
  </si>
  <si>
    <t>RACLGEAR</t>
  </si>
  <si>
    <t>BEML Land Assets Ltd</t>
  </si>
  <si>
    <t>BLAL</t>
  </si>
  <si>
    <t>Krishna Defence &amp; Allied Industries Ltd</t>
  </si>
  <si>
    <t>KRISHNADEF</t>
  </si>
  <si>
    <t>Krystal Integrated Services Ltd</t>
  </si>
  <si>
    <t>KRYSTAL</t>
  </si>
  <si>
    <t>Bhageria Industries Ltd</t>
  </si>
  <si>
    <t>BHAGERIA</t>
  </si>
  <si>
    <t>Alphalogic Techsys Ltd</t>
  </si>
  <si>
    <t>ALPHALOGIC</t>
  </si>
  <si>
    <t>Orient Paper and Industries Ltd</t>
  </si>
  <si>
    <t>ORIENTPPR</t>
  </si>
  <si>
    <t>Vasa Denticity Ltd</t>
  </si>
  <si>
    <t>DENTALKART</t>
  </si>
  <si>
    <t>Ratnaveer Precision Engineering Ltd</t>
  </si>
  <si>
    <t>RATNAVEER</t>
  </si>
  <si>
    <t>Foods and Inns Ltd</t>
  </si>
  <si>
    <t>FOODSIN</t>
  </si>
  <si>
    <t>Bodal Chemicals Ltd</t>
  </si>
  <si>
    <t>BODALCHEM</t>
  </si>
  <si>
    <t>TGV SRAAC Ltd</t>
  </si>
  <si>
    <t>TGVSL</t>
  </si>
  <si>
    <t>Sudarshan Pharma Industries Ltd</t>
  </si>
  <si>
    <t>SUDARSHAN</t>
  </si>
  <si>
    <t>Ugar Sugar Works Ltd</t>
  </si>
  <si>
    <t>UGARSUGAR</t>
  </si>
  <si>
    <t>Chemcon Speciality Chemicals Ltd</t>
  </si>
  <si>
    <t>CHEMCON</t>
  </si>
  <si>
    <t>Deep Energy Resources Ltd</t>
  </si>
  <si>
    <t>DEEPENR</t>
  </si>
  <si>
    <t>Primo Chemicals Ltd</t>
  </si>
  <si>
    <t>PRIMO</t>
  </si>
  <si>
    <t>Nandan Denim Ltd</t>
  </si>
  <si>
    <t>NDL</t>
  </si>
  <si>
    <t>RSWM Ltd</t>
  </si>
  <si>
    <t>RSWM</t>
  </si>
  <si>
    <t>Naperol Investments Ltd</t>
  </si>
  <si>
    <t>NAPEROL</t>
  </si>
  <si>
    <t>Asset Management &amp; Custody Banks</t>
  </si>
  <si>
    <t>Emkay Taps and Cutting Tools Ltd</t>
  </si>
  <si>
    <t>EMKAYTOOLS</t>
  </si>
  <si>
    <t>Royal Orchid Hotels Ltd</t>
  </si>
  <si>
    <t>ROHLTD</t>
  </si>
  <si>
    <t>Rushil Decor Ltd</t>
  </si>
  <si>
    <t>RUSHIL</t>
  </si>
  <si>
    <t>CSL Finance Ltd</t>
  </si>
  <si>
    <t>CSLFINANCE</t>
  </si>
  <si>
    <t>The Ruby Mills Ltd</t>
  </si>
  <si>
    <t>RUBYMILLS</t>
  </si>
  <si>
    <t>Gandhi Special Tubes Ltd</t>
  </si>
  <si>
    <t>GANDHITUBE</t>
  </si>
  <si>
    <t>Ambika Cotton Mills Ltd</t>
  </si>
  <si>
    <t>AMBIKCO</t>
  </si>
  <si>
    <t>MMP Industries Ltd</t>
  </si>
  <si>
    <t>MMP</t>
  </si>
  <si>
    <t>Sastasundar Ventures Ltd</t>
  </si>
  <si>
    <t>SASTASUNDR</t>
  </si>
  <si>
    <t>Dhanlaxmi Bank Ltd</t>
  </si>
  <si>
    <t>DHANBANK</t>
  </si>
  <si>
    <t>Aimtron Electronics Ltd</t>
  </si>
  <si>
    <t>AIMTRON</t>
  </si>
  <si>
    <t>NCL Industries Ltd</t>
  </si>
  <si>
    <t>NCLIND</t>
  </si>
  <si>
    <t>GHCL Textiles Ltd</t>
  </si>
  <si>
    <t>GHCLTEXTIL</t>
  </si>
  <si>
    <t>Spencer's Retail Ltd</t>
  </si>
  <si>
    <t>SPENCERS</t>
  </si>
  <si>
    <t>Zodiac Energy Ltd</t>
  </si>
  <si>
    <t>ZODIAC</t>
  </si>
  <si>
    <t>Vilas Transcore Ltd</t>
  </si>
  <si>
    <t>VILAS</t>
  </si>
  <si>
    <t>Vinyas Innovative Technologies Ltd</t>
  </si>
  <si>
    <t>VINYAS</t>
  </si>
  <si>
    <t>Tracxn Technologies Ltd</t>
  </si>
  <si>
    <t>TRACXN</t>
  </si>
  <si>
    <t>Prime Securities Ltd</t>
  </si>
  <si>
    <t>PRIMESECU</t>
  </si>
  <si>
    <t>Onward Technologies Ltd</t>
  </si>
  <si>
    <t>ONWARDTEC</t>
  </si>
  <si>
    <t>Silver Touch Technologies Ltd</t>
  </si>
  <si>
    <t>SILVERTUC</t>
  </si>
  <si>
    <t>Transpek Industry Ltd</t>
  </si>
  <si>
    <t>TRANSPEK</t>
  </si>
  <si>
    <t>SPEL Semiconductor Ltd</t>
  </si>
  <si>
    <t>SPELS</t>
  </si>
  <si>
    <t>Morganite Crucible (India) Ltd</t>
  </si>
  <si>
    <t>MORGANITE</t>
  </si>
  <si>
    <t>W S Industries (India) Ltd</t>
  </si>
  <si>
    <t>WSI</t>
  </si>
  <si>
    <t>Jayant Agro-Organics Ltd</t>
  </si>
  <si>
    <t>JAYAGROGN</t>
  </si>
  <si>
    <t>Mindteck (India) Ltd</t>
  </si>
  <si>
    <t>MINDTECK</t>
  </si>
  <si>
    <t>Vishnusurya Projects and Infra Ltd</t>
  </si>
  <si>
    <t>VISHNUINFR</t>
  </si>
  <si>
    <t>Davangere Sugar Company Ltd</t>
  </si>
  <si>
    <t>DAVANGERE</t>
  </si>
  <si>
    <t>Mallcom (India) Ltd</t>
  </si>
  <si>
    <t>MALLCOM</t>
  </si>
  <si>
    <t>Giriraj Civil Developers Ltd</t>
  </si>
  <si>
    <t>GIRIRAJ</t>
  </si>
  <si>
    <t>GFL Ltd</t>
  </si>
  <si>
    <t>GFLLIMITED</t>
  </si>
  <si>
    <t>Danlaw Technologies India Ltd</t>
  </si>
  <si>
    <t>DANLAW</t>
  </si>
  <si>
    <t>Lancer Container Lines Ltd</t>
  </si>
  <si>
    <t>LANCER</t>
  </si>
  <si>
    <t>Shivalik Rasayan Ltd</t>
  </si>
  <si>
    <t>SHIVALIK</t>
  </si>
  <si>
    <t>ADC India Communications Ltd</t>
  </si>
  <si>
    <t>ADCINDIA</t>
  </si>
  <si>
    <t>Rane Brake Linings Ltd</t>
  </si>
  <si>
    <t>RBL</t>
  </si>
  <si>
    <t>Sar Auto Products Ltd</t>
  </si>
  <si>
    <t>SAPL</t>
  </si>
  <si>
    <t>Wanbury Ltd</t>
  </si>
  <si>
    <t>WANBURY</t>
  </si>
  <si>
    <t>Kotyark Industries Ltd</t>
  </si>
  <si>
    <t>KOTYARK</t>
  </si>
  <si>
    <t>Essar Shipping Ltd</t>
  </si>
  <si>
    <t>ESSARSHPNG</t>
  </si>
  <si>
    <t>Nectar Lifesciences Ltd</t>
  </si>
  <si>
    <t>NECLIFE</t>
  </si>
  <si>
    <t>RMC Switchgears Ltd</t>
  </si>
  <si>
    <t>RMC</t>
  </si>
  <si>
    <t>Global Surfaces Ltd</t>
  </si>
  <si>
    <t>GSLSU</t>
  </si>
  <si>
    <t>Kore Digital Ltd</t>
  </si>
  <si>
    <t>Ritco Logistics Ltd</t>
  </si>
  <si>
    <t>RITCO</t>
  </si>
  <si>
    <t>Sarveshwar Foods Ltd</t>
  </si>
  <si>
    <t>SARVESHWAR</t>
  </si>
  <si>
    <t>Australian Premium Solar (India) Ltd</t>
  </si>
  <si>
    <t>APS</t>
  </si>
  <si>
    <t>Photovoltaic Solar Systems &amp; Equipment</t>
  </si>
  <si>
    <t>Eldeco Housing and Industries Ltd</t>
  </si>
  <si>
    <t>ELDEHSG</t>
  </si>
  <si>
    <t>Spright Agro Ltd</t>
  </si>
  <si>
    <t>SPRIGHT</t>
  </si>
  <si>
    <t>Annapurna Swadisht Ltd</t>
  </si>
  <si>
    <t>ANNAPURNA</t>
  </si>
  <si>
    <t>V-Marc India Ltd</t>
  </si>
  <si>
    <t>VMARCIND</t>
  </si>
  <si>
    <t>TAAL Enterprises Ltd</t>
  </si>
  <si>
    <t>TAALENT</t>
  </si>
  <si>
    <t>Essen Speciality Films Ltd</t>
  </si>
  <si>
    <t>ESFL</t>
  </si>
  <si>
    <t>Vraj Iron and Steel Ltd</t>
  </si>
  <si>
    <t>VRAJ</t>
  </si>
  <si>
    <t>Rajapalayam Mills Ltd</t>
  </si>
  <si>
    <t>RAJPALAYAM</t>
  </si>
  <si>
    <t>Innovana Thinklabs Ltd</t>
  </si>
  <si>
    <t>INNOVANA</t>
  </si>
  <si>
    <t>Visaka Industries Ltd</t>
  </si>
  <si>
    <t>VISAKAIND</t>
  </si>
  <si>
    <t>Sukhjit Starch and Chemicals Ltd</t>
  </si>
  <si>
    <t>SUKHJITS</t>
  </si>
  <si>
    <t>K&amp;R Rail Engineering Ltd</t>
  </si>
  <si>
    <t>KRRAIL</t>
  </si>
  <si>
    <t>Moneyboxx Finance Ltd</t>
  </si>
  <si>
    <t>MONEYBOXX</t>
  </si>
  <si>
    <t>Career Point Ltd</t>
  </si>
  <si>
    <t>CAREERP</t>
  </si>
  <si>
    <t>Forbes &amp; Company Ltd</t>
  </si>
  <si>
    <t>FORBESCO</t>
  </si>
  <si>
    <t>Onmobile Global Ltd</t>
  </si>
  <si>
    <t>ONMOBILE</t>
  </si>
  <si>
    <t>GeeCee Ventures Ltd</t>
  </si>
  <si>
    <t>GEECEE</t>
  </si>
  <si>
    <t>HDFC Nifty 50 ETF</t>
  </si>
  <si>
    <t>HDFCNIFTY</t>
  </si>
  <si>
    <t>Zuari Agro Chemicals Ltd</t>
  </si>
  <si>
    <t>ZUARI</t>
  </si>
  <si>
    <t>Liberty Shoes Ltd</t>
  </si>
  <si>
    <t>LIBERTSHOE</t>
  </si>
  <si>
    <t>Repro India Ltd</t>
  </si>
  <si>
    <t>REPRO</t>
  </si>
  <si>
    <t>Fermenta Biotech Ltd</t>
  </si>
  <si>
    <t>FERMENTA</t>
  </si>
  <si>
    <t>Integrated Industries Ltd</t>
  </si>
  <si>
    <t>IIL</t>
  </si>
  <si>
    <t>Electronic Components</t>
  </si>
  <si>
    <t>S J Logistics (India) Ltd</t>
  </si>
  <si>
    <t>SJLOGISTIC</t>
  </si>
  <si>
    <t>IIRM Holdings India Ltd</t>
  </si>
  <si>
    <t>IIRM</t>
  </si>
  <si>
    <t>Integra Engineering India Ltd</t>
  </si>
  <si>
    <t>INTEGRAEN</t>
  </si>
  <si>
    <t>EKI Energy Services Ltd</t>
  </si>
  <si>
    <t>EKI</t>
  </si>
  <si>
    <t>Environmental &amp; Facilities Services</t>
  </si>
  <si>
    <t>Hampton Sky Realty Ltd</t>
  </si>
  <si>
    <t>HAMPTON</t>
  </si>
  <si>
    <t>All e Technologies Ltd</t>
  </si>
  <si>
    <t>ALLETEC</t>
  </si>
  <si>
    <t>MOS Utility Ltd</t>
  </si>
  <si>
    <t>MOS</t>
  </si>
  <si>
    <t>Radiant Cash Management Services Ltd</t>
  </si>
  <si>
    <t>RADIANTCMS</t>
  </si>
  <si>
    <t>Viceroy Hotels Ltd</t>
  </si>
  <si>
    <t>VHLTD</t>
  </si>
  <si>
    <t>Jindal Poly Investment and Finance Company Ltd</t>
  </si>
  <si>
    <t>JPOLYINVST</t>
  </si>
  <si>
    <t>Vikas Lifecare Ltd</t>
  </si>
  <si>
    <t>VIKASLIFE</t>
  </si>
  <si>
    <t>Haldyn Glass Ltd</t>
  </si>
  <si>
    <t>HALDYNGL</t>
  </si>
  <si>
    <t>Hp Adhesives Ltd</t>
  </si>
  <si>
    <t>HPAL</t>
  </si>
  <si>
    <t>Permanent Magnets Ltd</t>
  </si>
  <si>
    <t>PERMAGN</t>
  </si>
  <si>
    <t>TPL Plastech Ltd</t>
  </si>
  <si>
    <t>TPLPLASTEH</t>
  </si>
  <si>
    <t>Albert David Ltd</t>
  </si>
  <si>
    <t>ALBERTDAVD</t>
  </si>
  <si>
    <t>Aditya Birla Money Ltd</t>
  </si>
  <si>
    <t>BIRLAMONEY</t>
  </si>
  <si>
    <t>Deccan Cements Ltd</t>
  </si>
  <si>
    <t>DECCANCE</t>
  </si>
  <si>
    <t>Hindustan Composites Ltd</t>
  </si>
  <si>
    <t>HINDCOMPOS</t>
  </si>
  <si>
    <t>Gloster Ltd</t>
  </si>
  <si>
    <t>GLOSTERLTD</t>
  </si>
  <si>
    <t>Swiss Military Consumer Goods Ltd</t>
  </si>
  <si>
    <t>SWISSMLTRY</t>
  </si>
  <si>
    <t>Jindal Photo Ltd</t>
  </si>
  <si>
    <t>JINDALPHOT</t>
  </si>
  <si>
    <t>Tamilnadu Petroproducts Ltd</t>
  </si>
  <si>
    <t>TNPETRO</t>
  </si>
  <si>
    <t>Sakuma Exports Ltd</t>
  </si>
  <si>
    <t>SAKUMA</t>
  </si>
  <si>
    <t>Coffee Day Enterprises Ltd</t>
  </si>
  <si>
    <t>COFFEEDAY</t>
  </si>
  <si>
    <t>De Nora India Ltd</t>
  </si>
  <si>
    <t>DENORA</t>
  </si>
  <si>
    <t>Ashika Credit Capital Ltd</t>
  </si>
  <si>
    <t>ASHIKA</t>
  </si>
  <si>
    <t>PNGS Gargi Fashion Jewellery Ltd</t>
  </si>
  <si>
    <t>GARGI</t>
  </si>
  <si>
    <t>Apparel Retail</t>
  </si>
  <si>
    <t>Cheviot Co Ltd</t>
  </si>
  <si>
    <t>CHEVIOT</t>
  </si>
  <si>
    <t>Kwality Pharmaceuticals Ltd</t>
  </si>
  <si>
    <t>KPL</t>
  </si>
  <si>
    <t>Speciality Restaurants Ltd</t>
  </si>
  <si>
    <t>SPECIALITY</t>
  </si>
  <si>
    <t>Frontier Springs Ltd</t>
  </si>
  <si>
    <t>FRONTSP</t>
  </si>
  <si>
    <t>Kisan Mouldings Ltd</t>
  </si>
  <si>
    <t>KISAN</t>
  </si>
  <si>
    <t>Chembond Chemicals Ltd</t>
  </si>
  <si>
    <t>CHEMBOND</t>
  </si>
  <si>
    <t>Race Eco Chain Ltd</t>
  </si>
  <si>
    <t>RACE</t>
  </si>
  <si>
    <t>Focus Lighting and Fixtures Ltd</t>
  </si>
  <si>
    <t>FOCUS</t>
  </si>
  <si>
    <t>Foce India Ltd</t>
  </si>
  <si>
    <t>FOCE</t>
  </si>
  <si>
    <t>Andhra Petrochemicals Ltd</t>
  </si>
  <si>
    <t>ANDHRAPET</t>
  </si>
  <si>
    <t>Meson Valves India Ltd</t>
  </si>
  <si>
    <t>MESON</t>
  </si>
  <si>
    <t>Wim Plast Ltd</t>
  </si>
  <si>
    <t>WIMPLAST</t>
  </si>
  <si>
    <t>Andhra Cements Ltd</t>
  </si>
  <si>
    <t>ACL</t>
  </si>
  <si>
    <t>PVP Ventures Ltd</t>
  </si>
  <si>
    <t>PVP</t>
  </si>
  <si>
    <t>Plastiblends India Ltd</t>
  </si>
  <si>
    <t>PLASTIBLEN</t>
  </si>
  <si>
    <t>Parsvnath Developers Ltd</t>
  </si>
  <si>
    <t>PARSVNATH</t>
  </si>
  <si>
    <t>Nupur Recyclers Ltd</t>
  </si>
  <si>
    <t>NRL</t>
  </si>
  <si>
    <t>Shree Pushkar Chemicals &amp; Fertilisers Ltd</t>
  </si>
  <si>
    <t>SHREEPUSHK</t>
  </si>
  <si>
    <t>Remsons Industries Ltd</t>
  </si>
  <si>
    <t>REMSONSIND</t>
  </si>
  <si>
    <t>Tolins Tyres Ltd</t>
  </si>
  <si>
    <t>TOLINS</t>
  </si>
  <si>
    <t>Khaitan Chemicals and Fertilizers Ltd</t>
  </si>
  <si>
    <t>KHAICHEM</t>
  </si>
  <si>
    <t>Mac Charles (India) Ltd</t>
  </si>
  <si>
    <t>MCCHRLS-B</t>
  </si>
  <si>
    <t>Goa Carbon Ltd</t>
  </si>
  <si>
    <t>GOACARBON</t>
  </si>
  <si>
    <t>Metals - Coke</t>
  </si>
  <si>
    <t>Digispice Technologies Ltd</t>
  </si>
  <si>
    <t>DIGISPICE</t>
  </si>
  <si>
    <t>Apex Frozen Foods Ltd</t>
  </si>
  <si>
    <t>APEX</t>
  </si>
  <si>
    <t>Rudra Ecovation Ltd</t>
  </si>
  <si>
    <t>RUDRAECO</t>
  </si>
  <si>
    <t>IND Swift Laboratories Ltd</t>
  </si>
  <si>
    <t>INDSWFTLAB</t>
  </si>
  <si>
    <t>U. P. Hotels Ltd</t>
  </si>
  <si>
    <t>UPHOT</t>
  </si>
  <si>
    <t>Bright Outdoor Media Ltd</t>
  </si>
  <si>
    <t>BRIGHT</t>
  </si>
  <si>
    <t>RBM Infracon Ltd</t>
  </si>
  <si>
    <t>RBMINFRA</t>
  </si>
  <si>
    <t>KSE Ltd</t>
  </si>
  <si>
    <t>KSE</t>
  </si>
  <si>
    <t>Bhartiya International Ltd</t>
  </si>
  <si>
    <t>BIL</t>
  </si>
  <si>
    <t>Maan Aluminium Ltd</t>
  </si>
  <si>
    <t>MAANALU</t>
  </si>
  <si>
    <t>MBL Infrastructure Ltd</t>
  </si>
  <si>
    <t>MBLINFRA</t>
  </si>
  <si>
    <t>S Chand and Company Ltd</t>
  </si>
  <si>
    <t>SCHAND</t>
  </si>
  <si>
    <t>Birla Cable Ltd</t>
  </si>
  <si>
    <t>BIRLACABLE</t>
  </si>
  <si>
    <t>Shree Tirupati Balajee FIBC Ltd</t>
  </si>
  <si>
    <t>TIRUPATI</t>
  </si>
  <si>
    <t>TVS Electronics Ltd</t>
  </si>
  <si>
    <t>TVSELECT</t>
  </si>
  <si>
    <t>Aerpace Industries Ltd</t>
  </si>
  <si>
    <t>AERPACE</t>
  </si>
  <si>
    <t>Pashupati Cotspin Ltd</t>
  </si>
  <si>
    <t>PASHUPATI</t>
  </si>
  <si>
    <t>Filatex Fashions Ltd</t>
  </si>
  <si>
    <t>FILATFASH</t>
  </si>
  <si>
    <t>Indo Thai Securities Ltd</t>
  </si>
  <si>
    <t>INDOTHAI</t>
  </si>
  <si>
    <t>Shankar Lal Rampal Dye-Chem Ltd</t>
  </si>
  <si>
    <t>SRD</t>
  </si>
  <si>
    <t>Artemis Electricals and Projects Ltd</t>
  </si>
  <si>
    <t>AEPL</t>
  </si>
  <si>
    <t>Cybertech Systems and Software Ltd</t>
  </si>
  <si>
    <t>CYBERTECH</t>
  </si>
  <si>
    <t>Vinyl Chemicals (India) Ltd</t>
  </si>
  <si>
    <t>VINYLINDIA</t>
  </si>
  <si>
    <t>Shreyas Shipping and Logistics Ltd</t>
  </si>
  <si>
    <t>SHREYAS</t>
  </si>
  <si>
    <t>HCL Infosystems Ltd</t>
  </si>
  <si>
    <t>HCL-INSYS</t>
  </si>
  <si>
    <t>RPP Infra Projects Ltd</t>
  </si>
  <si>
    <t>RPPINFRA</t>
  </si>
  <si>
    <t>Mkventures Capital Ltd</t>
  </si>
  <si>
    <t>MKVENTURES</t>
  </si>
  <si>
    <t>Brand Concepts Ltd</t>
  </si>
  <si>
    <t>BCONCEPTS</t>
  </si>
  <si>
    <t>Macfos Ltd</t>
  </si>
  <si>
    <t>ROBU</t>
  </si>
  <si>
    <t>Computer &amp; Electronics Retail</t>
  </si>
  <si>
    <t>Menon Bearings Ltd</t>
  </si>
  <si>
    <t>MENONBE</t>
  </si>
  <si>
    <t>Lucent Industries Ltd</t>
  </si>
  <si>
    <t>LUCENT</t>
  </si>
  <si>
    <t>Medicamen Biotech Ltd</t>
  </si>
  <si>
    <t>MEDICAMEQ</t>
  </si>
  <si>
    <t>Emami Paper Mills Ltd</t>
  </si>
  <si>
    <t>EMAMIPAP</t>
  </si>
  <si>
    <t>Affordable Robotic &amp; Automation Ltd</t>
  </si>
  <si>
    <t>AFFORDABLE</t>
  </si>
  <si>
    <t>Axtel Industries Ltd</t>
  </si>
  <si>
    <t>AXTEL</t>
  </si>
  <si>
    <t>Aarti Surfactants Ltd</t>
  </si>
  <si>
    <t>AARTISURF</t>
  </si>
  <si>
    <t>Cool Caps Industries Ltd</t>
  </si>
  <si>
    <t>COOLCAPS</t>
  </si>
  <si>
    <t>Nitta Gelatin India Ltd</t>
  </si>
  <si>
    <t>NITTAGELA</t>
  </si>
  <si>
    <t>Shardul Securities Ltd</t>
  </si>
  <si>
    <t>SHARDUL</t>
  </si>
  <si>
    <t>Black Rose Industries Ltd</t>
  </si>
  <si>
    <t>BLACKROSE</t>
  </si>
  <si>
    <t>PREVEST DENPRO LTD</t>
  </si>
  <si>
    <t>PREVEST</t>
  </si>
  <si>
    <t>Health Care Supplies</t>
  </si>
  <si>
    <t>Hindustan Media Ventures Ltd</t>
  </si>
  <si>
    <t>HMVL</t>
  </si>
  <si>
    <t>Sarla Performance Fibers Ltd</t>
  </si>
  <si>
    <t>SARLAPOLY</t>
  </si>
  <si>
    <t>Kriti Nutrients Ltd</t>
  </si>
  <si>
    <t>KRITINUT</t>
  </si>
  <si>
    <t>Veljan Denison Ltd</t>
  </si>
  <si>
    <t>VELJAN</t>
  </si>
  <si>
    <t>Teerth Gopicon Ltd</t>
  </si>
  <si>
    <t>TGL</t>
  </si>
  <si>
    <t>Stovec Industries Ltd</t>
  </si>
  <si>
    <t>STOVACQ</t>
  </si>
  <si>
    <t>A K Capital Services Ltd</t>
  </si>
  <si>
    <t>AKCAPIT</t>
  </si>
  <si>
    <t>Wise Travel India Ltd</t>
  </si>
  <si>
    <t>WTICAB</t>
  </si>
  <si>
    <t>Sahaj Solar Ltd</t>
  </si>
  <si>
    <t>SAHAJSOLAR</t>
  </si>
  <si>
    <t>Indo Borax and Chemicals Ltd</t>
  </si>
  <si>
    <t>INDOBORAX</t>
  </si>
  <si>
    <t>Modern Insulators Ltd</t>
  </si>
  <si>
    <t>MODINSU</t>
  </si>
  <si>
    <t>Consolidated Finvest &amp; Holdings Ltd</t>
  </si>
  <si>
    <t>CONSOFINVT</t>
  </si>
  <si>
    <t>Khadim India Ltd</t>
  </si>
  <si>
    <t>KHADIM</t>
  </si>
  <si>
    <t>Sakar Healthcare Ltd</t>
  </si>
  <si>
    <t>SAKAR</t>
  </si>
  <si>
    <t>Lokesh Machines Ltd</t>
  </si>
  <si>
    <t>LOKESHMACH</t>
  </si>
  <si>
    <t>Nicco Parks &amp; Resorts Ltd</t>
  </si>
  <si>
    <t>NICCOPAR</t>
  </si>
  <si>
    <t>TAC Infosec Ltd</t>
  </si>
  <si>
    <t>TAC</t>
  </si>
  <si>
    <t>Shri Jagdamba Polymers Ltd</t>
  </si>
  <si>
    <t>SHRJAGP</t>
  </si>
  <si>
    <t>Advani Hotels and Resorts (India) Ltd</t>
  </si>
  <si>
    <t>ADVANIHOTR</t>
  </si>
  <si>
    <t>Megatherm Induction Ltd</t>
  </si>
  <si>
    <t>MEGATHERM</t>
  </si>
  <si>
    <t>DMCC Speciality Chemicals Ltd</t>
  </si>
  <si>
    <t>DMCC</t>
  </si>
  <si>
    <t>Munjal Showa Ltd</t>
  </si>
  <si>
    <t>MUNJALSHOW</t>
  </si>
  <si>
    <t>Genus Paper &amp; Boards Ltd</t>
  </si>
  <si>
    <t>GENUSPAPER</t>
  </si>
  <si>
    <t>Sunshield Chemicals Ltd</t>
  </si>
  <si>
    <t>SUNSHIEL</t>
  </si>
  <si>
    <t>Nile Ltd</t>
  </si>
  <si>
    <t>NILE</t>
  </si>
  <si>
    <t>LIC MF S&amp;P BSE Sensex ETF</t>
  </si>
  <si>
    <t>LICNETFSEN</t>
  </si>
  <si>
    <t>Nagarjuna Fertilizers and Chemicals Ltd</t>
  </si>
  <si>
    <t>NAGAFERT</t>
  </si>
  <si>
    <t>Alliance Integrated Metaliks Ltd</t>
  </si>
  <si>
    <t>AIML</t>
  </si>
  <si>
    <t>R &amp; B Denims Ltd</t>
  </si>
  <si>
    <t>RNBDENIMS</t>
  </si>
  <si>
    <t>Industrial Investment Trust Ltd</t>
  </si>
  <si>
    <t>IITL</t>
  </si>
  <si>
    <t>Manaksia Ltd</t>
  </si>
  <si>
    <t>MANAKSIA</t>
  </si>
  <si>
    <t>Shree Tirupati Balajee Agro Trading Company Ltd</t>
  </si>
  <si>
    <t>BALAJEE</t>
  </si>
  <si>
    <t>Bedmutha Industries Ltd</t>
  </si>
  <si>
    <t>BEDMUTHA</t>
  </si>
  <si>
    <t>DIC India Ltd</t>
  </si>
  <si>
    <t>DICIND</t>
  </si>
  <si>
    <t>Laxmi Goldorna House Ltd</t>
  </si>
  <si>
    <t>LGHL</t>
  </si>
  <si>
    <t>Mold-Tek Technologies Ltd</t>
  </si>
  <si>
    <t>MOLDTECH</t>
  </si>
  <si>
    <t>Supreme Power Equipment Ltd</t>
  </si>
  <si>
    <t>SUPREMEPWR</t>
  </si>
  <si>
    <t>Alankit Ltd</t>
  </si>
  <si>
    <t>ALANKIT</t>
  </si>
  <si>
    <t>SKM Egg Products Export India Ltd</t>
  </si>
  <si>
    <t>SKMEGGPROD</t>
  </si>
  <si>
    <t>IRIS Business Services Ltd</t>
  </si>
  <si>
    <t>IRIS</t>
  </si>
  <si>
    <t>RBZ Jewellers Ltd</t>
  </si>
  <si>
    <t>RBZJEWEL</t>
  </si>
  <si>
    <t>Jewelry &amp; Watch Retailers</t>
  </si>
  <si>
    <t>KN Agri Resources Ltd</t>
  </si>
  <si>
    <t>KNAGRI</t>
  </si>
  <si>
    <t>Jay Jalaram Technologies Ltd</t>
  </si>
  <si>
    <t>KORE</t>
  </si>
  <si>
    <t>Nahar Industrial Enterprises Ltd</t>
  </si>
  <si>
    <t>NAHARINDUS</t>
  </si>
  <si>
    <t>Uni-Abex Alloy Products Ltd</t>
  </si>
  <si>
    <t>UNIABEXAL</t>
  </si>
  <si>
    <t>Sreeleathers Ltd</t>
  </si>
  <si>
    <t>SREEL</t>
  </si>
  <si>
    <t>Balaji Telefilms Ltd</t>
  </si>
  <si>
    <t>BALAJITELE</t>
  </si>
  <si>
    <t>Osia Hyper Retail Ltd</t>
  </si>
  <si>
    <t>OSIAHYPER</t>
  </si>
  <si>
    <t>RDB Realty &amp; Infrastructure Ltd</t>
  </si>
  <si>
    <t>RDBRIL</t>
  </si>
  <si>
    <t>UTI Gold Exchange Traded Fund</t>
  </si>
  <si>
    <t>GOLDSHARE</t>
  </si>
  <si>
    <t>International Conveyors Ltd</t>
  </si>
  <si>
    <t>INTLCONV</t>
  </si>
  <si>
    <t>R S Software (India) Ltd</t>
  </si>
  <si>
    <t>RSSOFTWARE</t>
  </si>
  <si>
    <t>Synergy Green Industries Ltd</t>
  </si>
  <si>
    <t>SGIL</t>
  </si>
  <si>
    <t>ABS Marine Services Ltd</t>
  </si>
  <si>
    <t>ABSMARINE</t>
  </si>
  <si>
    <t>Krishival Foods Ltd</t>
  </si>
  <si>
    <t>KRISHIVAL</t>
  </si>
  <si>
    <t>FCS Software Solutions Ltd</t>
  </si>
  <si>
    <t>FCSSOFT</t>
  </si>
  <si>
    <t>ATMASTCO Ltd</t>
  </si>
  <si>
    <t>ATMASTCO</t>
  </si>
  <si>
    <t>Petro Carbon and Chemicals Ltd</t>
  </si>
  <si>
    <t>PCCL</t>
  </si>
  <si>
    <t>Drone Destination Ltd</t>
  </si>
  <si>
    <t>DRONE</t>
  </si>
  <si>
    <t>Muthoot Capital Services Ltd</t>
  </si>
  <si>
    <t>MUTHOOTCAP</t>
  </si>
  <si>
    <t>Arfin India Ltd</t>
  </si>
  <si>
    <t>ARFIN</t>
  </si>
  <si>
    <t>Tantia Constructions Ltd</t>
  </si>
  <si>
    <t>TCLCONS</t>
  </si>
  <si>
    <t>Music Broadcast Ltd</t>
  </si>
  <si>
    <t>RADIOCITY</t>
  </si>
  <si>
    <t>Addictive Learning Technology Ltd</t>
  </si>
  <si>
    <t>LAWSIKHO</t>
  </si>
  <si>
    <t>Sumit Woods Ltd</t>
  </si>
  <si>
    <t>SUMIT</t>
  </si>
  <si>
    <t>Tiger Logistics (India) Ltd</t>
  </si>
  <si>
    <t>TIGERLOGS</t>
  </si>
  <si>
    <t>Bharat Seats Ltd</t>
  </si>
  <si>
    <t>BHARATSE</t>
  </si>
  <si>
    <t>Empire Industries Ltd</t>
  </si>
  <si>
    <t>EMPIND</t>
  </si>
  <si>
    <t>D P Wires Ltd</t>
  </si>
  <si>
    <t>DPWIRES</t>
  </si>
  <si>
    <t>Kanoria Chemicals and Industries Ltd</t>
  </si>
  <si>
    <t>KANORICHEM</t>
  </si>
  <si>
    <t>KCP Sugar and Industries Corp Ltd</t>
  </si>
  <si>
    <t>KCPSUGIND</t>
  </si>
  <si>
    <t>Pyramid Technoplast Ltd</t>
  </si>
  <si>
    <t>PYRAMID</t>
  </si>
  <si>
    <t>Sil Investments Ltd</t>
  </si>
  <si>
    <t>SILINV</t>
  </si>
  <si>
    <t>AVG Logistics Ltd</t>
  </si>
  <si>
    <t>AVG</t>
  </si>
  <si>
    <t>Sayaji Hotels Ltd</t>
  </si>
  <si>
    <t>SAYAJIHOTL</t>
  </si>
  <si>
    <t>Ashima Ltd</t>
  </si>
  <si>
    <t>ASHIMASYN</t>
  </si>
  <si>
    <t>SoftSol India Ltd</t>
  </si>
  <si>
    <t>SOFTSOL</t>
  </si>
  <si>
    <t>Donear Industries Ltd</t>
  </si>
  <si>
    <t>DONEAR</t>
  </si>
  <si>
    <t>Izmo Ltd</t>
  </si>
  <si>
    <t>IZMO</t>
  </si>
  <si>
    <t>High Energy Batteries (India) Ltd</t>
  </si>
  <si>
    <t>HIGHENE</t>
  </si>
  <si>
    <t>Suraj Products Ltd</t>
  </si>
  <si>
    <t>SURAJ</t>
  </si>
  <si>
    <t>Bella Casa Fashion &amp; Retail Ltd</t>
  </si>
  <si>
    <t>BELLACASA</t>
  </si>
  <si>
    <t>Vikas Ecotech Ltd</t>
  </si>
  <si>
    <t>VIKASECO</t>
  </si>
  <si>
    <t>Orient Ceratech Ltd</t>
  </si>
  <si>
    <t>ORIENTCER</t>
  </si>
  <si>
    <t>Nikhil Adhesives Ltd</t>
  </si>
  <si>
    <t>NIKHILAD</t>
  </si>
  <si>
    <t>CL Educate Ltd</t>
  </si>
  <si>
    <t>CLEDUCATE</t>
  </si>
  <si>
    <t>N R Agarwal Industries Ltd</t>
  </si>
  <si>
    <t>NRAIL</t>
  </si>
  <si>
    <t>Nitco Ltd</t>
  </si>
  <si>
    <t>NITCO</t>
  </si>
  <si>
    <t>Proventus Agrocom Ltd</t>
  </si>
  <si>
    <t>PROV</t>
  </si>
  <si>
    <t>Meghna Infracon Infrastructure Ltd</t>
  </si>
  <si>
    <t>MIIL</t>
  </si>
  <si>
    <t>Batliboi Ltd</t>
  </si>
  <si>
    <t>BATLIBOI</t>
  </si>
  <si>
    <t>Saraswati Saree Depot Ltd</t>
  </si>
  <si>
    <t>SSDL</t>
  </si>
  <si>
    <t>Nahar Poly Films Ltd</t>
  </si>
  <si>
    <t>NAHARPOLY</t>
  </si>
  <si>
    <t>Kiran Vyapar Ltd</t>
  </si>
  <si>
    <t>KIRANVYPAR</t>
  </si>
  <si>
    <t>Mirza International Ltd</t>
  </si>
  <si>
    <t>MIRZAINT</t>
  </si>
  <si>
    <t>Nova Agritech Ltd</t>
  </si>
  <si>
    <t>NOVAAGRI</t>
  </si>
  <si>
    <t>Pavna Industries Ltd</t>
  </si>
  <si>
    <t>PAVNAIND</t>
  </si>
  <si>
    <t>SRM Contractors Ltd</t>
  </si>
  <si>
    <t>SRM</t>
  </si>
  <si>
    <t>Bartronics India Ltd</t>
  </si>
  <si>
    <t>ASMS</t>
  </si>
  <si>
    <t>Vinsys IT Services India Ltd</t>
  </si>
  <si>
    <t>VINSYS</t>
  </si>
  <si>
    <t>Triton Valves Ltd</t>
  </si>
  <si>
    <t>TRITONV</t>
  </si>
  <si>
    <t>Kronox Lab Sciences Ltd</t>
  </si>
  <si>
    <t>KRONOX</t>
  </si>
  <si>
    <t>EFFWA Infra &amp; Research Ltd</t>
  </si>
  <si>
    <t>EFFWA</t>
  </si>
  <si>
    <t>JAYBEE Laminations Ltd</t>
  </si>
  <si>
    <t>JAYBEE</t>
  </si>
  <si>
    <t>Newtime Infrastructure Ltd</t>
  </si>
  <si>
    <t>NEWINFRA</t>
  </si>
  <si>
    <t>UTI Nifty Next 50 Exchange Traded Fund</t>
  </si>
  <si>
    <t>UTINEXT50</t>
  </si>
  <si>
    <t>Balaxi Pharmaceuticals Ltd</t>
  </si>
  <si>
    <t>BALAXI</t>
  </si>
  <si>
    <t>Kamat Hotels (India) Ltd</t>
  </si>
  <si>
    <t>KAMATHOTEL</t>
  </si>
  <si>
    <t>Accent Microcell Ltd</t>
  </si>
  <si>
    <t>ACCENTMIC</t>
  </si>
  <si>
    <t>RM Drip &amp; Sprinklers Systems Ltd</t>
  </si>
  <si>
    <t>RMDRIP</t>
  </si>
  <si>
    <t>Harita Seating Systems Ltd</t>
  </si>
  <si>
    <t>HARITASEAT</t>
  </si>
  <si>
    <t>Modison Ltd</t>
  </si>
  <si>
    <t>MODISONLTD</t>
  </si>
  <si>
    <t>Shalibhadra Finance Ltd</t>
  </si>
  <si>
    <t>SAHLIBHFI</t>
  </si>
  <si>
    <t>National Peroxide Ltd</t>
  </si>
  <si>
    <t>NPL</t>
  </si>
  <si>
    <t>Oricon Enterprises Ltd</t>
  </si>
  <si>
    <t>ORICONENT</t>
  </si>
  <si>
    <t>Hi-Green Carbon Ltd</t>
  </si>
  <si>
    <t>HIGREEN</t>
  </si>
  <si>
    <t>PTL Enterprises Ltd</t>
  </si>
  <si>
    <t>PTL</t>
  </si>
  <si>
    <t>Tembo Global Industries Ltd</t>
  </si>
  <si>
    <t>TEMBO</t>
  </si>
  <si>
    <t>Shriram Asset Management Co Ltd</t>
  </si>
  <si>
    <t>SRAMSET</t>
  </si>
  <si>
    <t>Iris Clothings Ltd</t>
  </si>
  <si>
    <t>IRISDOREME</t>
  </si>
  <si>
    <t>Tara Chand Infralogistic Solutions Ltd</t>
  </si>
  <si>
    <t>TARACHAND</t>
  </si>
  <si>
    <t>Suraj Ltd</t>
  </si>
  <si>
    <t>SURAJLTD</t>
  </si>
  <si>
    <t>NBI Industrial Finance Company Ltd</t>
  </si>
  <si>
    <t>NBIFIN</t>
  </si>
  <si>
    <t>Indo Us Bio-Tech Ltd</t>
  </si>
  <si>
    <t>INDOUS</t>
  </si>
  <si>
    <t>Hindustan Motors Ltd</t>
  </si>
  <si>
    <t>HINDMOTORS</t>
  </si>
  <si>
    <t>Kaya Ltd</t>
  </si>
  <si>
    <t>KAYA</t>
  </si>
  <si>
    <t>Axita Cotton Ltd</t>
  </si>
  <si>
    <t>AXITA</t>
  </si>
  <si>
    <t>IL&amp;FS Engineering and Construction Company Ltd</t>
  </si>
  <si>
    <t>IL&amp;FSENGG</t>
  </si>
  <si>
    <t>Indag Rubber Ltd</t>
  </si>
  <si>
    <t>INDAG</t>
  </si>
  <si>
    <t>Geekay Wires Ltd</t>
  </si>
  <si>
    <t>GEEKAYWIRE</t>
  </si>
  <si>
    <t>Thirdwave Financial Intermediaries Ltd</t>
  </si>
  <si>
    <t>THIRDFIN</t>
  </si>
  <si>
    <t>HT Media Ltd</t>
  </si>
  <si>
    <t>HTMEDIA</t>
  </si>
  <si>
    <t>Worth Investment &amp; Trading Co Ltd</t>
  </si>
  <si>
    <t>WORTH</t>
  </si>
  <si>
    <t>Zenotech Laboratories Ltd</t>
  </si>
  <si>
    <t>ZENOTECH</t>
  </si>
  <si>
    <t>VVIP Infratech Ltd</t>
  </si>
  <si>
    <t>VVIPIL</t>
  </si>
  <si>
    <t>Kilitch Drugs (India) Ltd</t>
  </si>
  <si>
    <t>KILITCH</t>
  </si>
  <si>
    <t>Gretex Corporate Services Ltd</t>
  </si>
  <si>
    <t>GCSL</t>
  </si>
  <si>
    <t>MIRC Electronics Ltd</t>
  </si>
  <si>
    <t>MIRCELECTR</t>
  </si>
  <si>
    <t>U Y Fincorp Ltd</t>
  </si>
  <si>
    <t>UYFINCORP</t>
  </si>
  <si>
    <t>Esconet Technologies Ltd</t>
  </si>
  <si>
    <t>ESCONET</t>
  </si>
  <si>
    <t>Titan Biotech Ltd</t>
  </si>
  <si>
    <t>TITANBIO</t>
  </si>
  <si>
    <t>Swaraj Suiting Ltd</t>
  </si>
  <si>
    <t>SWARAJ</t>
  </si>
  <si>
    <t>Reliance Communications Ltd</t>
  </si>
  <si>
    <t>RCOM</t>
  </si>
  <si>
    <t>Cressanda Railway Solutions Ltd</t>
  </si>
  <si>
    <t>CRESSAN</t>
  </si>
  <si>
    <t>TRF Ltd</t>
  </si>
  <si>
    <t>TRF</t>
  </si>
  <si>
    <t>Diamines and Chemicals Ltd</t>
  </si>
  <si>
    <t>DIAMINESQ</t>
  </si>
  <si>
    <t>Shivam Autotech Ltd</t>
  </si>
  <si>
    <t>SHIVAMAUTO</t>
  </si>
  <si>
    <t>Vikram Thermo (India) Ltd</t>
  </si>
  <si>
    <t>VIKRAMTH</t>
  </si>
  <si>
    <t>Shree Karni Fabcom Ltd</t>
  </si>
  <si>
    <t>SHREEKARNI</t>
  </si>
  <si>
    <t>Sadbhav Engineering Ltd</t>
  </si>
  <si>
    <t>SADBHAV</t>
  </si>
  <si>
    <t>ZIM Laboratories Ltd</t>
  </si>
  <si>
    <t>ZIMLAB</t>
  </si>
  <si>
    <t>Indian Bright Steel Co Ltd</t>
  </si>
  <si>
    <t>IBRIGST</t>
  </si>
  <si>
    <t>3i Infotech Ltd</t>
  </si>
  <si>
    <t>3IINFOLTD</t>
  </si>
  <si>
    <t>Precot Ltd</t>
  </si>
  <si>
    <t>PRECOT</t>
  </si>
  <si>
    <t>Sealmatic India Ltd</t>
  </si>
  <si>
    <t>SEALMATIC</t>
  </si>
  <si>
    <t>Goodricke Group Ltd</t>
  </si>
  <si>
    <t>GOODRICKE</t>
  </si>
  <si>
    <t>Jost's Engineering Company Ltd</t>
  </si>
  <si>
    <t>JOSTS</t>
  </si>
  <si>
    <t>Modi's Navnirman Ltd</t>
  </si>
  <si>
    <t>MODIS</t>
  </si>
  <si>
    <t>Gennex Laboratories Ltd</t>
  </si>
  <si>
    <t>GENNEX</t>
  </si>
  <si>
    <t>Orient Bell Ltd</t>
  </si>
  <si>
    <t>ORIENTBELL</t>
  </si>
  <si>
    <t>BPL Ltd</t>
  </si>
  <si>
    <t>BPL</t>
  </si>
  <si>
    <t>Shemaroo Entertainment Ltd</t>
  </si>
  <si>
    <t>SHEMAROO</t>
  </si>
  <si>
    <t>Asahi Songwon Colors Ltd</t>
  </si>
  <si>
    <t>ASAHISONG</t>
  </si>
  <si>
    <t>Almondz Global Securities Ltd</t>
  </si>
  <si>
    <t>ALMONDZ</t>
  </si>
  <si>
    <t>Xtglobal Infotech Ltd</t>
  </si>
  <si>
    <t>XTGLOBAL</t>
  </si>
  <si>
    <t>Nahar Capital and Financial Services Ltd</t>
  </si>
  <si>
    <t>NAHARCAP</t>
  </si>
  <si>
    <t>IFB Agro Industries Ltd</t>
  </si>
  <si>
    <t>IFBAGRO</t>
  </si>
  <si>
    <t>Delton Cables Ltd</t>
  </si>
  <si>
    <t>DLTNCBL</t>
  </si>
  <si>
    <t>Anjani Portland Cement Ltd</t>
  </si>
  <si>
    <t>APCL</t>
  </si>
  <si>
    <t>Singer India Ltd</t>
  </si>
  <si>
    <t>SINGER</t>
  </si>
  <si>
    <t>SRG Housing Finance Ltd</t>
  </si>
  <si>
    <t>SRGHFL</t>
  </si>
  <si>
    <t>Sinclairs Hotels Ltd</t>
  </si>
  <si>
    <t>SINCLAIR</t>
  </si>
  <si>
    <t>Mach Conferences and Events Limited</t>
  </si>
  <si>
    <t>MCEL</t>
  </si>
  <si>
    <t>Shivalic Power Control Ltd</t>
  </si>
  <si>
    <t>SPCL</t>
  </si>
  <si>
    <t>Lyka Labs Ltd</t>
  </si>
  <si>
    <t>LYKALABS</t>
  </si>
  <si>
    <t>Energy-Mission Machineries (India) Ltd</t>
  </si>
  <si>
    <t>EMMIL</t>
  </si>
  <si>
    <t>Apollo Sindoori Hotels Ltd</t>
  </si>
  <si>
    <t>APOLSINHOT</t>
  </si>
  <si>
    <t>Kritika Wires Ltd</t>
  </si>
  <si>
    <t>KRITIKA</t>
  </si>
  <si>
    <t>Niyogin Fintech Ltd</t>
  </si>
  <si>
    <t>NIYOGIN</t>
  </si>
  <si>
    <t>Krishca Strapping Solutions Ltd</t>
  </si>
  <si>
    <t>KRISHCA</t>
  </si>
  <si>
    <t>UFO Moviez India Ltd</t>
  </si>
  <si>
    <t>UFO</t>
  </si>
  <si>
    <t>Gokul Refoils and Solvent Ltd</t>
  </si>
  <si>
    <t>GOKUL</t>
  </si>
  <si>
    <t>Valiant Communications Ltd</t>
  </si>
  <si>
    <t>VALIANT</t>
  </si>
  <si>
    <t>Viviana Power Tech Ltd</t>
  </si>
  <si>
    <t>VIVIANA</t>
  </si>
  <si>
    <t>Bombay Oxygen Investments Ltd</t>
  </si>
  <si>
    <t>BOMOXY-B1</t>
  </si>
  <si>
    <t>Autoline Industries Ltd</t>
  </si>
  <si>
    <t>AUTOIND</t>
  </si>
  <si>
    <t>Valiant Laboratories Ltd</t>
  </si>
  <si>
    <t>VALIANTLAB</t>
  </si>
  <si>
    <t>Emkay Global Financial Services Ltd</t>
  </si>
  <si>
    <t>EMKAY</t>
  </si>
  <si>
    <t>Z-Tech (India) Ltd</t>
  </si>
  <si>
    <t>ZTECH</t>
  </si>
  <si>
    <t>Trust Fintech Ltd</t>
  </si>
  <si>
    <t>TRUST</t>
  </si>
  <si>
    <t>Raghuvir Synthetics Ltd</t>
  </si>
  <si>
    <t>RAGHUSYN</t>
  </si>
  <si>
    <t>Kothari Products Ltd</t>
  </si>
  <si>
    <t>KOTHARIPRO</t>
  </si>
  <si>
    <t>Mazda Ltd</t>
  </si>
  <si>
    <t>MAZDA</t>
  </si>
  <si>
    <t>Inertia Steel Ltd</t>
  </si>
  <si>
    <t>INERTIAST</t>
  </si>
  <si>
    <t>International Travel House Ltd</t>
  </si>
  <si>
    <t>ITHL</t>
  </si>
  <si>
    <t>Megasoft Ltd</t>
  </si>
  <si>
    <t>MEGASOFT</t>
  </si>
  <si>
    <t>Rathi Steel and Power Ltd</t>
  </si>
  <si>
    <t>RATHIST</t>
  </si>
  <si>
    <t>United Drilling Tools Ltd</t>
  </si>
  <si>
    <t>UNIDT</t>
  </si>
  <si>
    <t>Nila Infrastructures Ltd</t>
  </si>
  <si>
    <t>NILAINFRA</t>
  </si>
  <si>
    <t>Quest Capital Markets Ltd</t>
  </si>
  <si>
    <t>QUESTCAP</t>
  </si>
  <si>
    <t>Pradeep Metals Ltd</t>
  </si>
  <si>
    <t>PRADPME</t>
  </si>
  <si>
    <t>Super Sales India Ltd</t>
  </si>
  <si>
    <t>SUPER</t>
  </si>
  <si>
    <t>Modi Naturals Ltd</t>
  </si>
  <si>
    <t>MODINATUR</t>
  </si>
  <si>
    <t>Rossell India Ltd</t>
  </si>
  <si>
    <t>ROSSELLIND</t>
  </si>
  <si>
    <t>Lorenzini Apparels Ltd</t>
  </si>
  <si>
    <t>LAL</t>
  </si>
  <si>
    <t>Vibhor Steel Tubes Ltd</t>
  </si>
  <si>
    <t>VSTL</t>
  </si>
  <si>
    <t>Vipul Ltd</t>
  </si>
  <si>
    <t>VIPULLTD</t>
  </si>
  <si>
    <t>Uravi T &amp; Wedge Lamps Ltd</t>
  </si>
  <si>
    <t>URAVI</t>
  </si>
  <si>
    <t>Dynamic Services &amp; Security Ltd</t>
  </si>
  <si>
    <t>DYNAMIC</t>
  </si>
  <si>
    <t>Manaksia Coated Metals &amp; Industries Ltd</t>
  </si>
  <si>
    <t>MANAKCOAT</t>
  </si>
  <si>
    <t>Investment &amp; Precision Castings Ltd</t>
  </si>
  <si>
    <t>INVPRECQ</t>
  </si>
  <si>
    <t>Euro India Fresh Foods Ltd</t>
  </si>
  <si>
    <t>EIFFL</t>
  </si>
  <si>
    <t>Euro Panel Products Ltd</t>
  </si>
  <si>
    <t>EUROBOND</t>
  </si>
  <si>
    <t>Rudra Global Infra Products Ltd</t>
  </si>
  <si>
    <t>RUDRA</t>
  </si>
  <si>
    <t>Phantom Digital Effects Ltd</t>
  </si>
  <si>
    <t>PHANTOMFX</t>
  </si>
  <si>
    <t>ASI Industries Ltd</t>
  </si>
  <si>
    <t>ASIIL</t>
  </si>
  <si>
    <t>Banswara Syntex Ltd</t>
  </si>
  <si>
    <t>BANSWRAS</t>
  </si>
  <si>
    <t>Mawana Sugars Ltd</t>
  </si>
  <si>
    <t>MAWANASUG</t>
  </si>
  <si>
    <t>Universus Photo Imagings Ltd</t>
  </si>
  <si>
    <t>UNIVPHOTO</t>
  </si>
  <si>
    <t>Hitech Corporation Ltd</t>
  </si>
  <si>
    <t>HITECHCORP</t>
  </si>
  <si>
    <t>Atlantaa Ltd</t>
  </si>
  <si>
    <t>ATLANTAA</t>
  </si>
  <si>
    <t>Global Vectra Helicorp Ltd</t>
  </si>
  <si>
    <t>GLOBALVECT</t>
  </si>
  <si>
    <t>Akme Fintrade India Ltd</t>
  </si>
  <si>
    <t>AFIL</t>
  </si>
  <si>
    <t>Pasupati Acrylon Ltd</t>
  </si>
  <si>
    <t>PASUPTAC</t>
  </si>
  <si>
    <t>Aditya BSL Nifty 50 ETF</t>
  </si>
  <si>
    <t>BSLNIFTY</t>
  </si>
  <si>
    <t>Ceenik Exports (India) Ltd</t>
  </si>
  <si>
    <t>CEENIK</t>
  </si>
  <si>
    <t>Jenburkt Pharmaceuticals Ltd</t>
  </si>
  <si>
    <t>JENBURPH</t>
  </si>
  <si>
    <t>BEW Engineering Ltd</t>
  </si>
  <si>
    <t>BEWLTD</t>
  </si>
  <si>
    <t>Orbit Exports Ltd</t>
  </si>
  <si>
    <t>ORBTEXP</t>
  </si>
  <si>
    <t>Swadeshi Polytex Ltd</t>
  </si>
  <si>
    <t>SWADPOL</t>
  </si>
  <si>
    <t>Dhabriya Polywood Ltd</t>
  </si>
  <si>
    <t>DHABRIYA</t>
  </si>
  <si>
    <t>ELGI Rubber Co Ltd</t>
  </si>
  <si>
    <t>ELGIRUBCO</t>
  </si>
  <si>
    <t>Premier Polyfilm Ltd</t>
  </si>
  <si>
    <t>PREMIERPOL</t>
  </si>
  <si>
    <t>Birla Precision Technologies Ltd</t>
  </si>
  <si>
    <t>BIRLAPREC</t>
  </si>
  <si>
    <t>Lakshmi Mills Company Ltd</t>
  </si>
  <si>
    <t>LAKSHMIMIL</t>
  </si>
  <si>
    <t>Vardhman Acrylics Ltd</t>
  </si>
  <si>
    <t>VARDHACRLC</t>
  </si>
  <si>
    <t>GEE Ltd</t>
  </si>
  <si>
    <t>GEE</t>
  </si>
  <si>
    <t>Aryaman Financial Services Ltd</t>
  </si>
  <si>
    <t>ARYAMAN</t>
  </si>
  <si>
    <t>Riddhi Siddhi Gluco Biols Ltd</t>
  </si>
  <si>
    <t>RIDDHI</t>
  </si>
  <si>
    <t>Vardhman Polytex Ltd</t>
  </si>
  <si>
    <t>VARDMNPOLY</t>
  </si>
  <si>
    <t>Nila Spaces Ltd</t>
  </si>
  <si>
    <t>NILASPACES</t>
  </si>
  <si>
    <t>Bharat Agri Fert &amp; Realty Ltd</t>
  </si>
  <si>
    <t>BHARATAGRI</t>
  </si>
  <si>
    <t>Utssav CZ Gold Jewels Ltd</t>
  </si>
  <si>
    <t>UTSSAV</t>
  </si>
  <si>
    <t>Madhav Infra Projects Ltd</t>
  </si>
  <si>
    <t>MADHAVIPL</t>
  </si>
  <si>
    <t>B&amp;B Triplewall Containers Ltd</t>
  </si>
  <si>
    <t>BBTCL</t>
  </si>
  <si>
    <t>Infinium Pharmachem Ltd</t>
  </si>
  <si>
    <t>INFINIUM</t>
  </si>
  <si>
    <t>DC Infotech and Communication Ltd</t>
  </si>
  <si>
    <t>DCI</t>
  </si>
  <si>
    <t>Sakthi Sugars Ltd</t>
  </si>
  <si>
    <t>SAKHTISUG</t>
  </si>
  <si>
    <t>Airan Ltd</t>
  </si>
  <si>
    <t>AIRAN</t>
  </si>
  <si>
    <t>Frog Cellsat Ltd</t>
  </si>
  <si>
    <t>FROG</t>
  </si>
  <si>
    <t>Kothari Sugars and Chemicals Ltd</t>
  </si>
  <si>
    <t>KOTARISUG</t>
  </si>
  <si>
    <t>Cian Agro Industries &amp; Infrastructure Ltd</t>
  </si>
  <si>
    <t>CIANAGRO</t>
  </si>
  <si>
    <t>Inspirisys Solutions Ltd</t>
  </si>
  <si>
    <t>INSPIRISYS</t>
  </si>
  <si>
    <t>Chavda Infra Ltd</t>
  </si>
  <si>
    <t>CHAVDA</t>
  </si>
  <si>
    <t>DU Digital Global Ltd</t>
  </si>
  <si>
    <t>DUGLOBAL</t>
  </si>
  <si>
    <t>Mangalam Organics Ltd</t>
  </si>
  <si>
    <t>MANORG</t>
  </si>
  <si>
    <t>Rubfila International Ltd</t>
  </si>
  <si>
    <t>RUBFILA</t>
  </si>
  <si>
    <t>Taylormade Renewables Ltd</t>
  </si>
  <si>
    <t>TRL</t>
  </si>
  <si>
    <t>Pritika Auto Industries Ltd</t>
  </si>
  <si>
    <t>PRITIKAUTO</t>
  </si>
  <si>
    <t>Kataria Industries Ltd</t>
  </si>
  <si>
    <t>KATARIA</t>
  </si>
  <si>
    <t>Venus Remedies Ltd</t>
  </si>
  <si>
    <t>VENUSREM</t>
  </si>
  <si>
    <t>Comfort Intech Ltd</t>
  </si>
  <si>
    <t>COMFINTE</t>
  </si>
  <si>
    <t>Sintercom India Ltd</t>
  </si>
  <si>
    <t>SINTERCOM</t>
  </si>
  <si>
    <t>SoftTech Engineers Ltd</t>
  </si>
  <si>
    <t>SOFTTECH</t>
  </si>
  <si>
    <t>Namo eWaste Management Ltd</t>
  </si>
  <si>
    <t>NAMOEWASTE</t>
  </si>
  <si>
    <t>Pratham EPC Projects Ltd</t>
  </si>
  <si>
    <t>PRATHAM</t>
  </si>
  <si>
    <t>POCL Enterprises Ltd</t>
  </si>
  <si>
    <t>POEL</t>
  </si>
  <si>
    <t>Harrisons Malayalam Ltd</t>
  </si>
  <si>
    <t>HARRMALAYA</t>
  </si>
  <si>
    <t>Emami Realty Ltd</t>
  </si>
  <si>
    <t>EMAMIREAL</t>
  </si>
  <si>
    <t>Vision Infra Equipment Solutions Ltd</t>
  </si>
  <si>
    <t>VIESL</t>
  </si>
  <si>
    <t>Aban Offshore Ltd</t>
  </si>
  <si>
    <t>ABAN</t>
  </si>
  <si>
    <t>SMS Lifesciences India Ltd</t>
  </si>
  <si>
    <t>SMSLIFE</t>
  </si>
  <si>
    <t>UCAL Ltd</t>
  </si>
  <si>
    <t>UCAL</t>
  </si>
  <si>
    <t>Jet Airways (India) Ltd</t>
  </si>
  <si>
    <t>JETAIRWAYS</t>
  </si>
  <si>
    <t>Suyog Gurbaxani Funicular Ropeways Ltd</t>
  </si>
  <si>
    <t>SGFRL</t>
  </si>
  <si>
    <t>Highways &amp; Railtracks</t>
  </si>
  <si>
    <t>Supershakti Metaliks Ltd</t>
  </si>
  <si>
    <t>SUPERSHAKT</t>
  </si>
  <si>
    <t>Dynemic Products Ltd</t>
  </si>
  <si>
    <t>DYNPRO</t>
  </si>
  <si>
    <t>Manaksia Steels Ltd</t>
  </si>
  <si>
    <t>MANAKSTEEL</t>
  </si>
  <si>
    <t>Poddar Pigments Ltd</t>
  </si>
  <si>
    <t>PODDARMENT</t>
  </si>
  <si>
    <t>Baroda Rayon Corporation Ltd</t>
  </si>
  <si>
    <t>BARODARY</t>
  </si>
  <si>
    <t>Majestic Auto Ltd</t>
  </si>
  <si>
    <t>MAJESAUT</t>
  </si>
  <si>
    <t>Gujarat Apollo Industries Ltd</t>
  </si>
  <si>
    <t>GUJAPOLLO</t>
  </si>
  <si>
    <t>Galaxy Bearings Ltd</t>
  </si>
  <si>
    <t>GALXBRG</t>
  </si>
  <si>
    <t>Indo National Ltd</t>
  </si>
  <si>
    <t>NIPPOBATRY</t>
  </si>
  <si>
    <t>Ambalal Sarabhai Enterprises Ltd</t>
  </si>
  <si>
    <t>AMBALALSA</t>
  </si>
  <si>
    <t>Le Merite Exports Ltd</t>
  </si>
  <si>
    <t>LEMERITE</t>
  </si>
  <si>
    <t>Menon Pistons Ltd</t>
  </si>
  <si>
    <t>MENNPIS</t>
  </si>
  <si>
    <t>Vishwaraj Sugar Industries Ltd</t>
  </si>
  <si>
    <t>VISHWARAJ</t>
  </si>
  <si>
    <t>Royal India Corporation Ltd</t>
  </si>
  <si>
    <t>ROYALIND</t>
  </si>
  <si>
    <t>Saakshi Medtech and Panels Ltd</t>
  </si>
  <si>
    <t>SAAKSHI</t>
  </si>
  <si>
    <t>Arihant Foundations &amp; Housing Ltd</t>
  </si>
  <si>
    <t>ARIHANT</t>
  </si>
  <si>
    <t>Ponni Sugars (Erode) Ltd</t>
  </si>
  <si>
    <t>PONNIERODE</t>
  </si>
  <si>
    <t>Logica Infoway Ltd</t>
  </si>
  <si>
    <t>LOGICA</t>
  </si>
  <si>
    <t>Baheti Recycling Industries Ltd</t>
  </si>
  <si>
    <t>BAHETI</t>
  </si>
  <si>
    <t>GP Petroleums Ltd</t>
  </si>
  <si>
    <t>GULFPETRO</t>
  </si>
  <si>
    <t>Evexia Lifecare Ltd</t>
  </si>
  <si>
    <t>EVEXIA</t>
  </si>
  <si>
    <t>Medico Remedies Ltd</t>
  </si>
  <si>
    <t>MEDICO</t>
  </si>
  <si>
    <t>AVP Infracon Ltd</t>
  </si>
  <si>
    <t>AVPINFRA</t>
  </si>
  <si>
    <t>A B Cotspin India Ltd</t>
  </si>
  <si>
    <t>ABCOTS</t>
  </si>
  <si>
    <t>Purv Flexipack Ltd</t>
  </si>
  <si>
    <t>PURVFLEXI</t>
  </si>
  <si>
    <t>Shera Energy Ltd</t>
  </si>
  <si>
    <t>SHERA</t>
  </si>
  <si>
    <t>Trejhara Solutions Ltd</t>
  </si>
  <si>
    <t>TREJHARA</t>
  </si>
  <si>
    <t>Thaai Casting Limited</t>
  </si>
  <si>
    <t>TCL</t>
  </si>
  <si>
    <t>Dai Ichi Karkaria Ltd</t>
  </si>
  <si>
    <t>DAICHI</t>
  </si>
  <si>
    <t>Brady And Morris Engineering Co Ltd</t>
  </si>
  <si>
    <t>BRADYM</t>
  </si>
  <si>
    <t>Captain Polyplast Ltd</t>
  </si>
  <si>
    <t>CPL</t>
  </si>
  <si>
    <t>GEM Enviro Management Ltd</t>
  </si>
  <si>
    <t>GEMENVIRO</t>
  </si>
  <si>
    <t>Mangalam Global Enterprise Ltd</t>
  </si>
  <si>
    <t>MGEL</t>
  </si>
  <si>
    <t>Creative Graphics Solutions India Ltd</t>
  </si>
  <si>
    <t>CGRAPHICS</t>
  </si>
  <si>
    <t>Exxaro Tiles Ltd</t>
  </si>
  <si>
    <t>EXXARO</t>
  </si>
  <si>
    <t>Integra Essentia Ltd</t>
  </si>
  <si>
    <t>ESSENTIA</t>
  </si>
  <si>
    <t>Sejal Glass Ltd</t>
  </si>
  <si>
    <t>SEJALLTD</t>
  </si>
  <si>
    <t>Patels Airtemp (India) Ltd</t>
  </si>
  <si>
    <t>PATELSAI</t>
  </si>
  <si>
    <t>Nath Bio-Genes (I) Ltd</t>
  </si>
  <si>
    <t>NATHBIOGEN</t>
  </si>
  <si>
    <t>Prozone Realty Ltd</t>
  </si>
  <si>
    <t>PROZONER</t>
  </si>
  <si>
    <t>Kalyani Cast-Tech Ltd</t>
  </si>
  <si>
    <t>KALYANI</t>
  </si>
  <si>
    <t>Mangalam Industrial Finance Ltd</t>
  </si>
  <si>
    <t>MANGIND</t>
  </si>
  <si>
    <t>Markolines Pavement Technologies Ltd</t>
  </si>
  <si>
    <t>MARKOLINES</t>
  </si>
  <si>
    <t>Felix Industries Ltd</t>
  </si>
  <si>
    <t>FELIX</t>
  </si>
  <si>
    <t>Cineline India Ltd</t>
  </si>
  <si>
    <t>CINELINE</t>
  </si>
  <si>
    <t>Tierra Agrotech Ltd</t>
  </si>
  <si>
    <t>TIERRA</t>
  </si>
  <si>
    <t>Agricultural Products &amp; Services</t>
  </si>
  <si>
    <t>Nephro Care India Ltd</t>
  </si>
  <si>
    <t>NEPHROCARE</t>
  </si>
  <si>
    <t>Vishal Fabrics Ltd</t>
  </si>
  <si>
    <t>VISHAL</t>
  </si>
  <si>
    <t>Vadilal Enterprises Ltd</t>
  </si>
  <si>
    <t>VADILENT</t>
  </si>
  <si>
    <t>Ravinder Heights Ltd</t>
  </si>
  <si>
    <t>RVHL</t>
  </si>
  <si>
    <t>OK Play India Ltd</t>
  </si>
  <si>
    <t>OKPLA</t>
  </si>
  <si>
    <t>DJ Mediaprint &amp; Logistics Ltd</t>
  </si>
  <si>
    <t>DJML</t>
  </si>
  <si>
    <t>Kaka Industries Ltd</t>
  </si>
  <si>
    <t>KAKA</t>
  </si>
  <si>
    <t>Building Products</t>
  </si>
  <si>
    <t>Shiv Aum Steels Ltd</t>
  </si>
  <si>
    <t>SHIVAUM</t>
  </si>
  <si>
    <t>UMA Exports Ltd</t>
  </si>
  <si>
    <t>UMAEXPORTS</t>
  </si>
  <si>
    <t>Aelea Commodities Ltd</t>
  </si>
  <si>
    <t>ACLD</t>
  </si>
  <si>
    <t>Manomay Tex India Ltd</t>
  </si>
  <si>
    <t>MANOMAY</t>
  </si>
  <si>
    <t>Jay Shree Tea and Industries Ltd</t>
  </si>
  <si>
    <t>JAYSREETEA</t>
  </si>
  <si>
    <t>Bharat Road Network Ltd</t>
  </si>
  <si>
    <t>BRNL</t>
  </si>
  <si>
    <t>Bannari Amman Spinning Mills Ltd</t>
  </si>
  <si>
    <t>BASML</t>
  </si>
  <si>
    <t>A B Infrabuild Ltd</t>
  </si>
  <si>
    <t>ABINFRA</t>
  </si>
  <si>
    <t>DCM Nouvelle Ltd</t>
  </si>
  <si>
    <t>DCMNVL</t>
  </si>
  <si>
    <t>Hindusthan Urban Infrastructure Ltd</t>
  </si>
  <si>
    <t>HUIL</t>
  </si>
  <si>
    <t>KCK Industries Ltd</t>
  </si>
  <si>
    <t>KCK</t>
  </si>
  <si>
    <t>Sigma Solve Ltd</t>
  </si>
  <si>
    <t>SIGMA</t>
  </si>
  <si>
    <t>Kinetic Engineering Ltd</t>
  </si>
  <si>
    <t>KINETICENG</t>
  </si>
  <si>
    <t>Ruchira Papers Ltd</t>
  </si>
  <si>
    <t>RUCHIRA</t>
  </si>
  <si>
    <t>Winsol Engineers Ltd</t>
  </si>
  <si>
    <t>WINSOL</t>
  </si>
  <si>
    <t>Panchmahal Steel Ltd</t>
  </si>
  <si>
    <t>PANCHMAHQ</t>
  </si>
  <si>
    <t>Amal Ltd</t>
  </si>
  <si>
    <t>AMAL</t>
  </si>
  <si>
    <t>Bhatia Communications &amp; Retail (India) Ltd</t>
  </si>
  <si>
    <t>BHATIA</t>
  </si>
  <si>
    <t>SKP Bearing Industries Ltd</t>
  </si>
  <si>
    <t>SKP</t>
  </si>
  <si>
    <t>Naga Dhunseri Group Ltd</t>
  </si>
  <si>
    <t>NDGL</t>
  </si>
  <si>
    <t>Sundaram Brake Linings Ltd</t>
  </si>
  <si>
    <t>SUNDRMBRAK</t>
  </si>
  <si>
    <t>Brooks Laboratories Ltd</t>
  </si>
  <si>
    <t>BROOKS</t>
  </si>
  <si>
    <t>NDL Ventures Ltd</t>
  </si>
  <si>
    <t>NDLVENTURE</t>
  </si>
  <si>
    <t>Chemtech Industrial Valves Ltd</t>
  </si>
  <si>
    <t>CHEMTECH</t>
  </si>
  <si>
    <t>Exhicon Events Media Solutions Ltd</t>
  </si>
  <si>
    <t>EXHICON</t>
  </si>
  <si>
    <t>Mangalam Worldwide Ltd</t>
  </si>
  <si>
    <t>MWL</t>
  </si>
  <si>
    <t>Shree Vasu Logistics Ltd</t>
  </si>
  <si>
    <t>SVLL</t>
  </si>
  <si>
    <t>VIP Clothing Ltd</t>
  </si>
  <si>
    <t>VIPCLOTHNG</t>
  </si>
  <si>
    <t>Sheetal Cool Products Ltd</t>
  </si>
  <si>
    <t>SCPL</t>
  </si>
  <si>
    <t>Shri Keshav Cements and Infra Ltd</t>
  </si>
  <si>
    <t>SKCIL</t>
  </si>
  <si>
    <t>Global Education Ltd</t>
  </si>
  <si>
    <t>GLOBAL</t>
  </si>
  <si>
    <t>Refex Renewables &amp; Infrastructure Ltd</t>
  </si>
  <si>
    <t>REFEXRENEW</t>
  </si>
  <si>
    <t>Quint Digital Ltd</t>
  </si>
  <si>
    <t>QUINT</t>
  </si>
  <si>
    <t>Broadcasting</t>
  </si>
  <si>
    <t>Kings Infra Ventures Ltd</t>
  </si>
  <si>
    <t>KINGSINFR</t>
  </si>
  <si>
    <t>Innovators Facade Systems Ltd</t>
  </si>
  <si>
    <t>INNOVATORS</t>
  </si>
  <si>
    <t>Sahyadri Industries Ltd</t>
  </si>
  <si>
    <t>SAHYADRI</t>
  </si>
  <si>
    <t>Building Products - Others</t>
  </si>
  <si>
    <t>Shish Industries Ltd</t>
  </si>
  <si>
    <t>SHISHIND</t>
  </si>
  <si>
    <t>Lehar Footwears Ltd</t>
  </si>
  <si>
    <t>LEHAR</t>
  </si>
  <si>
    <t>K M Sugar Mills Ltd</t>
  </si>
  <si>
    <t>KMSUGAR</t>
  </si>
  <si>
    <t>KPT Industries Ltd</t>
  </si>
  <si>
    <t>KPT</t>
  </si>
  <si>
    <t>Milkfood Ltd</t>
  </si>
  <si>
    <t>MLKFOOD</t>
  </si>
  <si>
    <t>MK Exim (India) Ltd</t>
  </si>
  <si>
    <t>MKEXIM</t>
  </si>
  <si>
    <t>Available Finance Ltd</t>
  </si>
  <si>
    <t>AVAILFC</t>
  </si>
  <si>
    <t>Prithvi Exchange (India) Ltd</t>
  </si>
  <si>
    <t>PRITHVIEXCH</t>
  </si>
  <si>
    <t>Vintron Informatics Ltd</t>
  </si>
  <si>
    <t>VINTRON</t>
  </si>
  <si>
    <t>Goyal Salt Ltd</t>
  </si>
  <si>
    <t>GOYALSALT</t>
  </si>
  <si>
    <t>Nippon India ETF Nifty Midcap 150</t>
  </si>
  <si>
    <t>MID150BEES</t>
  </si>
  <si>
    <t>Plaza Wires Ltd</t>
  </si>
  <si>
    <t>PLAZACABLE</t>
  </si>
  <si>
    <t>Panasonic Energy India Co Ltd</t>
  </si>
  <si>
    <t>PANAENERG</t>
  </si>
  <si>
    <t>Parin Furniture Ltd</t>
  </si>
  <si>
    <t>PARIN</t>
  </si>
  <si>
    <t>Rudrabhishek Enterprises Ltd</t>
  </si>
  <si>
    <t>REPL</t>
  </si>
  <si>
    <t>Scan Steels Ltd</t>
  </si>
  <si>
    <t>SCANSTL</t>
  </si>
  <si>
    <t>A-1 Acid Ltd</t>
  </si>
  <si>
    <t>AAL</t>
  </si>
  <si>
    <t>Systango Technologies Ltd</t>
  </si>
  <si>
    <t>SYSTANGO</t>
  </si>
  <si>
    <t>Rama Phosphates Ltd</t>
  </si>
  <si>
    <t>RAMAPHO</t>
  </si>
  <si>
    <t>Sicagen India Ltd</t>
  </si>
  <si>
    <t>SICAGEN</t>
  </si>
  <si>
    <t>Rane Engine Valve Ltd</t>
  </si>
  <si>
    <t>RANEENGINE</t>
  </si>
  <si>
    <t>IL&amp;FS Investment Managers Ltd</t>
  </si>
  <si>
    <t>IVC</t>
  </si>
  <si>
    <t>Byke Hospitality Ltd</t>
  </si>
  <si>
    <t>BYKE</t>
  </si>
  <si>
    <t>Trident Lifeline Ltd</t>
  </si>
  <si>
    <t>TLL</t>
  </si>
  <si>
    <t>Keltech Energies Ltd</t>
  </si>
  <si>
    <t>KELENRG</t>
  </si>
  <si>
    <t>Nureca Ltd</t>
  </si>
  <si>
    <t>NURECA</t>
  </si>
  <si>
    <t>Asian Hotels (North) Ltd</t>
  </si>
  <si>
    <t>ASIANHOTNR</t>
  </si>
  <si>
    <t>BGR Energy Systems Ltd</t>
  </si>
  <si>
    <t>BGRENERGY</t>
  </si>
  <si>
    <t>Shraddha Prime Projects Ltd</t>
  </si>
  <si>
    <t>SHRADDHA</t>
  </si>
  <si>
    <t>Avonmore Capital &amp; Management Services Ltd</t>
  </si>
  <si>
    <t>AVONMORE</t>
  </si>
  <si>
    <t>Mahindra EPC Irrigation Ltd</t>
  </si>
  <si>
    <t>MAHEPC</t>
  </si>
  <si>
    <t>Visa Steel Ltd</t>
  </si>
  <si>
    <t>VISASTEEL</t>
  </si>
  <si>
    <t>India Finsec Ltd</t>
  </si>
  <si>
    <t>IFINSEC</t>
  </si>
  <si>
    <t>Graviss Hospitality Ltd</t>
  </si>
  <si>
    <t>GRAVISSHO</t>
  </si>
  <si>
    <t>Shreyans Industries Ltd</t>
  </si>
  <si>
    <t>SHREYANIND</t>
  </si>
  <si>
    <t>ResGen Ltd</t>
  </si>
  <si>
    <t>RESGEN</t>
  </si>
  <si>
    <t>Coal &amp; Consumable Fuels</t>
  </si>
  <si>
    <t>Shree Rama Multi-Tech Ltd</t>
  </si>
  <si>
    <t>SHREERAMA</t>
  </si>
  <si>
    <t>Newjaisa Technologies Ltd</t>
  </si>
  <si>
    <t>NEWJAISA</t>
  </si>
  <si>
    <t>Vaarad Ventures Ltd</t>
  </si>
  <si>
    <t>VAARAD</t>
  </si>
  <si>
    <t>Shyam Century Ferrous Ltd</t>
  </si>
  <si>
    <t>SHYAMCENT</t>
  </si>
  <si>
    <t>Welspun Investments and Commercials Ltd</t>
  </si>
  <si>
    <t>WELINV</t>
  </si>
  <si>
    <t>Remedium Lifecare Ltd</t>
  </si>
  <si>
    <t>REMLIFE</t>
  </si>
  <si>
    <t>South West Pinnacle Exploration Ltd</t>
  </si>
  <si>
    <t>SOUTHWEST</t>
  </si>
  <si>
    <t>TBI Corn Ltd</t>
  </si>
  <si>
    <t>TBI</t>
  </si>
  <si>
    <t>Fredun Pharmaceuticals Ltd</t>
  </si>
  <si>
    <t>FREDUN</t>
  </si>
  <si>
    <t>Kerala Ayurveda Ltd</t>
  </si>
  <si>
    <t>KERALAYUR</t>
  </si>
  <si>
    <t>Pil Italica Lifestyle Ltd</t>
  </si>
  <si>
    <t>PILITA</t>
  </si>
  <si>
    <t>Nitin Castings Ltd</t>
  </si>
  <si>
    <t>NITINCAST</t>
  </si>
  <si>
    <t>Metals - Iron</t>
  </si>
  <si>
    <t>Multibase India Ltd</t>
  </si>
  <si>
    <t>MULTIBASE</t>
  </si>
  <si>
    <t>Star Housing Finance Ltd</t>
  </si>
  <si>
    <t>STARHFL</t>
  </si>
  <si>
    <t>Commercial &amp; Residential Mortgage Finance</t>
  </si>
  <si>
    <t>Aditya BSL Gold ETF</t>
  </si>
  <si>
    <t>BSLGOLDETF</t>
  </si>
  <si>
    <t>Trigyn Technologies Ltd</t>
  </si>
  <si>
    <t>TRIGYN</t>
  </si>
  <si>
    <t>Sanjivani Paranteral Ltd</t>
  </si>
  <si>
    <t>SANJIVIN</t>
  </si>
  <si>
    <t>Murudeshwar Ceramics Ltd</t>
  </si>
  <si>
    <t>MURUDCERA</t>
  </si>
  <si>
    <t>Indian Emulsifiers Ltd</t>
  </si>
  <si>
    <t>IEML</t>
  </si>
  <si>
    <t>Star Paper Mills Ltd</t>
  </si>
  <si>
    <t>STARPAPER</t>
  </si>
  <si>
    <t>Competent Automobiles Company Ltd</t>
  </si>
  <si>
    <t>COMPEAU</t>
  </si>
  <si>
    <t>B-Right RealEstate Ltd</t>
  </si>
  <si>
    <t>BRRL</t>
  </si>
  <si>
    <t>StarlinePS Enterprises Ltd</t>
  </si>
  <si>
    <t>STARLENT</t>
  </si>
  <si>
    <t>Rockingdeals Circular Economy Ltd</t>
  </si>
  <si>
    <t>ROCKINGDCE</t>
  </si>
  <si>
    <t>Ajanta Soya Ltd</t>
  </si>
  <si>
    <t>AJANTSOY</t>
  </si>
  <si>
    <t>Phoenix Township Ltd</t>
  </si>
  <si>
    <t>PHOENIXTN</t>
  </si>
  <si>
    <t>Rajeshwari Cans Ltd</t>
  </si>
  <si>
    <t>RCAN</t>
  </si>
  <si>
    <t>Metal, Glass &amp; Plastic Containers</t>
  </si>
  <si>
    <t>Uday Jewellery Industries Ltd</t>
  </si>
  <si>
    <t>UDAYJEW</t>
  </si>
  <si>
    <t>Madhuveer Com 18 Network Ltd</t>
  </si>
  <si>
    <t>MADHUVEER</t>
  </si>
  <si>
    <t>Aries Agro Ltd (CN)</t>
  </si>
  <si>
    <t>ARIES</t>
  </si>
  <si>
    <t>Goldkart Jewels Ltd</t>
  </si>
  <si>
    <t>GOLDKART</t>
  </si>
  <si>
    <t>RNFI Services Ltd</t>
  </si>
  <si>
    <t>RNFI</t>
  </si>
  <si>
    <t>Rana Sugars Ltd</t>
  </si>
  <si>
    <t>RANASUG</t>
  </si>
  <si>
    <t>Gourmet Gateway India Ltd</t>
  </si>
  <si>
    <t>GOURMET</t>
  </si>
  <si>
    <t>Restaurants</t>
  </si>
  <si>
    <t>Magna Electro Castings Ltd</t>
  </si>
  <si>
    <t>MAGNAELQ</t>
  </si>
  <si>
    <t>Country Club Hospitality &amp; Holidays Ltd</t>
  </si>
  <si>
    <t>CCHHL</t>
  </si>
  <si>
    <t>ITCONS e-Solutions Ltd</t>
  </si>
  <si>
    <t>ITCONS</t>
  </si>
  <si>
    <t>Human Resource &amp; Employment Services</t>
  </si>
  <si>
    <t>Surani Steel Tubes Ltd</t>
  </si>
  <si>
    <t>SURANI</t>
  </si>
  <si>
    <t>Panasonic Carbon India Co Ltd</t>
  </si>
  <si>
    <t>PANCARBON</t>
  </si>
  <si>
    <t>Droneacharya Aerial Innovations Ltd</t>
  </si>
  <si>
    <t>DRONACHRYA</t>
  </si>
  <si>
    <t>Research &amp; Consulting Services</t>
  </si>
  <si>
    <t>Mini Diamonds (India) Ltd</t>
  </si>
  <si>
    <t>MINID</t>
  </si>
  <si>
    <t>Karnika Industries Ltd</t>
  </si>
  <si>
    <t>KARNIKA</t>
  </si>
  <si>
    <t>M K Proteins Ltd</t>
  </si>
  <si>
    <t>MKPL</t>
  </si>
  <si>
    <t>Robust Hotels Ltd</t>
  </si>
  <si>
    <t>RHL</t>
  </si>
  <si>
    <t>Coastal Corporation Ltd</t>
  </si>
  <si>
    <t>COASTCORP</t>
  </si>
  <si>
    <t>Bhagyanagar India Ltd</t>
  </si>
  <si>
    <t>BHAGYANGR</t>
  </si>
  <si>
    <t>Modi Rubber Ltd</t>
  </si>
  <si>
    <t>MODIRUBBER</t>
  </si>
  <si>
    <t>Kanoria Energy &amp; Infrastructure Limited</t>
  </si>
  <si>
    <t>KEIL</t>
  </si>
  <si>
    <t>Virinchi Ltd</t>
  </si>
  <si>
    <t>VIRINCHI</t>
  </si>
  <si>
    <t>Trucap Finance Ltd</t>
  </si>
  <si>
    <t>TRU</t>
  </si>
  <si>
    <t>Ruchi Infrastructure Ltd</t>
  </si>
  <si>
    <t>RUCHINFRA</t>
  </si>
  <si>
    <t>Pune E - Stock Broking Ltd</t>
  </si>
  <si>
    <t>PESB</t>
  </si>
  <si>
    <t>Supreme Holdings &amp; Hospitality (India) Ltd</t>
  </si>
  <si>
    <t>SUPREME</t>
  </si>
  <si>
    <t>DEV Information Technology Ltd</t>
  </si>
  <si>
    <t>DEVIT</t>
  </si>
  <si>
    <t>A2z Infra Engineering Ltd</t>
  </si>
  <si>
    <t>A2ZINFRA</t>
  </si>
  <si>
    <t>Crayons Advertising Ltd</t>
  </si>
  <si>
    <t>CRAYONS</t>
  </si>
  <si>
    <t>Aion-Tech Solutions Ltd</t>
  </si>
  <si>
    <t>GOLDTECH</t>
  </si>
  <si>
    <t>Variman Global Enterprises Ltd</t>
  </si>
  <si>
    <t>VARIMAN</t>
  </si>
  <si>
    <t>Technology Distributors</t>
  </si>
  <si>
    <t>Ducon Infratechnologies Ltd</t>
  </si>
  <si>
    <t>DUCON</t>
  </si>
  <si>
    <t>Inflame Appliances Ltd</t>
  </si>
  <si>
    <t>INFLAME</t>
  </si>
  <si>
    <t>Purple Finance Ltd</t>
  </si>
  <si>
    <t>PURPLEFIN</t>
  </si>
  <si>
    <t>Zodiac Clothing Company Ltd</t>
  </si>
  <si>
    <t>ZODIACLOTH</t>
  </si>
  <si>
    <t>Sunita Tools Ltd</t>
  </si>
  <si>
    <t>SUNITATOOL</t>
  </si>
  <si>
    <t>Mahamaya Steel Industries Ltd</t>
  </si>
  <si>
    <t>MAHASTEEL</t>
  </si>
  <si>
    <t>Fluidomat Ltd</t>
  </si>
  <si>
    <t>FLUIDOM</t>
  </si>
  <si>
    <t>Indian Toners &amp; Developers Ltd</t>
  </si>
  <si>
    <t>INDTONER</t>
  </si>
  <si>
    <t>Praxis Home Retail Ltd</t>
  </si>
  <si>
    <t>PRAXIS</t>
  </si>
  <si>
    <t>Sayaji Hotels (Indore) Ltd</t>
  </si>
  <si>
    <t>SHILINDORE</t>
  </si>
  <si>
    <t>Talbros Engineering Ltd</t>
  </si>
  <si>
    <t>TALBROSENG</t>
  </si>
  <si>
    <t>Surana Telecom and Power Ltd</t>
  </si>
  <si>
    <t>SURANAT&amp;P</t>
  </si>
  <si>
    <t>Udayshivakumar Infra Ltd</t>
  </si>
  <si>
    <t>USK</t>
  </si>
  <si>
    <t>Vijay Solvex Ltd</t>
  </si>
  <si>
    <t>VIJSOLX</t>
  </si>
  <si>
    <t>Positron Energy Ltd</t>
  </si>
  <si>
    <t>POSITRON</t>
  </si>
  <si>
    <t>DRC Systems India Ltd</t>
  </si>
  <si>
    <t>DRCSYSTEMS</t>
  </si>
  <si>
    <t>Hindustan Organic Chemicals Ltd</t>
  </si>
  <si>
    <t>HOCL</t>
  </si>
  <si>
    <t>Bambino Agro Industries Ltd</t>
  </si>
  <si>
    <t>BAMBINO</t>
  </si>
  <si>
    <t>Intense Technologies Ltd</t>
  </si>
  <si>
    <t>INTENTECH</t>
  </si>
  <si>
    <t>Aurangabad Distillery Ltd</t>
  </si>
  <si>
    <t>AURDIS</t>
  </si>
  <si>
    <t>Axis Gold ETF</t>
  </si>
  <si>
    <t>AXISGOLD</t>
  </si>
  <si>
    <t>Apollo Finvest (India) Ltd</t>
  </si>
  <si>
    <t>APOLLOFI</t>
  </si>
  <si>
    <t>Cosmo Ferrites Ltd</t>
  </si>
  <si>
    <t>COSMOFE</t>
  </si>
  <si>
    <t>Tirupati Forge Ltd</t>
  </si>
  <si>
    <t>TIRUPATIFL</t>
  </si>
  <si>
    <t>Coral Laboratories Ltd</t>
  </si>
  <si>
    <t>CORALAB</t>
  </si>
  <si>
    <t>Osel Devices Ltd</t>
  </si>
  <si>
    <t>OSELDEVICE</t>
  </si>
  <si>
    <t>Gretex Industries Ltd</t>
  </si>
  <si>
    <t>GRETEX</t>
  </si>
  <si>
    <t>Lancor Holdings Ltd</t>
  </si>
  <si>
    <t>LANCORHOL</t>
  </si>
  <si>
    <t>Paragon Fine &amp; Speciality Chemical Ltd</t>
  </si>
  <si>
    <t>PARAGON</t>
  </si>
  <si>
    <t>Chemcrux Enterprises Ltd</t>
  </si>
  <si>
    <t>CHEMCRUX</t>
  </si>
  <si>
    <t>Magnum Ventures Ltd</t>
  </si>
  <si>
    <t>MAGNUM</t>
  </si>
  <si>
    <t>United Polyfab Gujarat Ltd</t>
  </si>
  <si>
    <t>UNITEDPOLY</t>
  </si>
  <si>
    <t>SBEC Sugar Ltd</t>
  </si>
  <si>
    <t>SBECSUG</t>
  </si>
  <si>
    <t>Megastar Foods Ltd</t>
  </si>
  <si>
    <t>MEGASTAR</t>
  </si>
  <si>
    <t>McLeod Russel India Ltd</t>
  </si>
  <si>
    <t>MCLEODRUSS</t>
  </si>
  <si>
    <t>Noida Toll Bridge Company Ltd</t>
  </si>
  <si>
    <t>NOIDATOLL</t>
  </si>
  <si>
    <t>GP Eco Solutions India Ltd</t>
  </si>
  <si>
    <t>GPECO</t>
  </si>
  <si>
    <t>Jeyyam Global Foods Ltd</t>
  </si>
  <si>
    <t>JEYYAM</t>
  </si>
  <si>
    <t>Vuenow Infratech Ltd</t>
  </si>
  <si>
    <t>VUENOW</t>
  </si>
  <si>
    <t>Leading Leasing Finance and Investment Company Ltd</t>
  </si>
  <si>
    <t>LLFICL</t>
  </si>
  <si>
    <t>Premier Roadlines Ltd</t>
  </si>
  <si>
    <t>PRLIND</t>
  </si>
  <si>
    <t>Shri Venkatesh Refineries Ltd</t>
  </si>
  <si>
    <t>SVRL</t>
  </si>
  <si>
    <t>Maral Overseas Ltd</t>
  </si>
  <si>
    <t>MARALOVER</t>
  </si>
  <si>
    <t>Veer Global Infraconstruction Ltd</t>
  </si>
  <si>
    <t>VGIL</t>
  </si>
  <si>
    <t>Bemco Hydraulics Ltd</t>
  </si>
  <si>
    <t>BEMHY</t>
  </si>
  <si>
    <t>Panchsheel Organics Ltd</t>
  </si>
  <si>
    <t>PANCHSHEEL</t>
  </si>
  <si>
    <t>Vipul Organics Ltd</t>
  </si>
  <si>
    <t>VIPULORG</t>
  </si>
  <si>
    <t>Shah Metacorp Ltd</t>
  </si>
  <si>
    <t>SHAH</t>
  </si>
  <si>
    <t>Kanchi Karpooram Ltd</t>
  </si>
  <si>
    <t>KANCHI</t>
  </si>
  <si>
    <t>Smartlink Holdings Ltd</t>
  </si>
  <si>
    <t>SMARTLINK</t>
  </si>
  <si>
    <t>Capital Trade Links Ltd</t>
  </si>
  <si>
    <t>CTL</t>
  </si>
  <si>
    <t>E Factor Experiences Ltd</t>
  </si>
  <si>
    <t>EFACTOR</t>
  </si>
  <si>
    <t>Duroply Industries Ltd</t>
  </si>
  <si>
    <t>DUROPLY</t>
  </si>
  <si>
    <t>Sonam Ltd</t>
  </si>
  <si>
    <t>SONAMLTD</t>
  </si>
  <si>
    <t>Natural Capsules Ltd</t>
  </si>
  <si>
    <t>NATCAPSUQ</t>
  </si>
  <si>
    <t>K2 Infragen Ltd</t>
  </si>
  <si>
    <t>K2INFRA</t>
  </si>
  <si>
    <t>International Combustion (India) Ltd</t>
  </si>
  <si>
    <t>INTLCOMBQ</t>
  </si>
  <si>
    <t>Waterbase Ltd</t>
  </si>
  <si>
    <t>WATERBASE</t>
  </si>
  <si>
    <t>Paul Merchants Ltd</t>
  </si>
  <si>
    <t>PML</t>
  </si>
  <si>
    <t>Stratmont Industries Ltd</t>
  </si>
  <si>
    <t>STRATMONT</t>
  </si>
  <si>
    <t>Alufluoride Ltd</t>
  </si>
  <si>
    <t>ALUFLUOR</t>
  </si>
  <si>
    <t>Axis Nifty AAA Bond Plus SDL Apr 2026 50:50 ETF</t>
  </si>
  <si>
    <t>AXISBPSETF</t>
  </si>
  <si>
    <t>Lords Chloro Alkali Ltd</t>
  </si>
  <si>
    <t>LORDSCHLO</t>
  </si>
  <si>
    <t>V R Infraspace Ltd</t>
  </si>
  <si>
    <t>VR</t>
  </si>
  <si>
    <t>Jay Ushin Ltd</t>
  </si>
  <si>
    <t>JAYUSH</t>
  </si>
  <si>
    <t>Shree Rama Newsprint Ltd</t>
  </si>
  <si>
    <t>RAMANEWS</t>
  </si>
  <si>
    <t>Innomet Advanced Materials Ltd</t>
  </si>
  <si>
    <t>INNOMET</t>
  </si>
  <si>
    <t>RKEC Projects Ltd</t>
  </si>
  <si>
    <t>RKEC</t>
  </si>
  <si>
    <t>KBC Global Ltd</t>
  </si>
  <si>
    <t>KBCGLOBAL</t>
  </si>
  <si>
    <t>VTM Ltd</t>
  </si>
  <si>
    <t>VTMLTD</t>
  </si>
  <si>
    <t>Goldstar Power Ltd</t>
  </si>
  <si>
    <t>GOLDSTAR</t>
  </si>
  <si>
    <t>Maagh Advertising and Marketing Services Ltd</t>
  </si>
  <si>
    <t>MAAGHADV</t>
  </si>
  <si>
    <t>RRIL Ltd</t>
  </si>
  <si>
    <t>RRIL</t>
  </si>
  <si>
    <t>North Eastern Carrying Corporation Ltd</t>
  </si>
  <si>
    <t>NECCLTD</t>
  </si>
  <si>
    <t>Kay Cee Energy &amp; Infra Ltd</t>
  </si>
  <si>
    <t>KCEIL</t>
  </si>
  <si>
    <t>Shukra Pharmaceuticals Ltd</t>
  </si>
  <si>
    <t>SHUKRAPHAR</t>
  </si>
  <si>
    <t>Chaman Metallics Ltd</t>
  </si>
  <si>
    <t>CMNL</t>
  </si>
  <si>
    <t>Navkar Urbanstructure Ltd</t>
  </si>
  <si>
    <t>NAVKAR</t>
  </si>
  <si>
    <t>Indowind Energy Ltd</t>
  </si>
  <si>
    <t>INDOWIND</t>
  </si>
  <si>
    <t>CWD Limited</t>
  </si>
  <si>
    <t>CWD</t>
  </si>
  <si>
    <t>Consumer Electronics</t>
  </si>
  <si>
    <t>Spectrum Talent Management Ltd</t>
  </si>
  <si>
    <t>SPECTSTM</t>
  </si>
  <si>
    <t>Shradha Infraprojects Ltd</t>
  </si>
  <si>
    <t>SHRADHA</t>
  </si>
  <si>
    <t>P.E. Analytics Ltd</t>
  </si>
  <si>
    <t>PROPEQUITY</t>
  </si>
  <si>
    <t>Nirman Agri Genetics Ltd</t>
  </si>
  <si>
    <t>NIRMAN</t>
  </si>
  <si>
    <t>Neelamalai Agro Industries Ltd</t>
  </si>
  <si>
    <t>NEAGI</t>
  </si>
  <si>
    <t>Par Drugs and Chemicals Ltd</t>
  </si>
  <si>
    <t>PAR</t>
  </si>
  <si>
    <t>Rajnandini Metal Ltd</t>
  </si>
  <si>
    <t>RAJMET</t>
  </si>
  <si>
    <t>Take Solutions Ltd</t>
  </si>
  <si>
    <t>TAKE</t>
  </si>
  <si>
    <t>Cords Cable Industries Ltd</t>
  </si>
  <si>
    <t>CORDSCABLE</t>
  </si>
  <si>
    <t>Zee Learn Ltd</t>
  </si>
  <si>
    <t>ZEELEARN</t>
  </si>
  <si>
    <t>RDB Rasayans Ltd</t>
  </si>
  <si>
    <t>RDBRL</t>
  </si>
  <si>
    <t>Bimetal Bearings Ltd</t>
  </si>
  <si>
    <t>BIMETAL</t>
  </si>
  <si>
    <t>Northern Spirits Ltd</t>
  </si>
  <si>
    <t>NSL</t>
  </si>
  <si>
    <t>Bhilwara Technical Textiles Ltd</t>
  </si>
  <si>
    <t>BTTL</t>
  </si>
  <si>
    <t>Pelatro Ltd</t>
  </si>
  <si>
    <t>PELATRO</t>
  </si>
  <si>
    <t>PPAP Automotive Ltd</t>
  </si>
  <si>
    <t>PPAP</t>
  </si>
  <si>
    <t>LOYAL EQUIPMENTS Ltd</t>
  </si>
  <si>
    <t>LOYAL</t>
  </si>
  <si>
    <t>Refractory Shapes Ltd</t>
  </si>
  <si>
    <t>REFRACTORY</t>
  </si>
  <si>
    <t>Prime Industries Ltd</t>
  </si>
  <si>
    <t>PRIMIND</t>
  </si>
  <si>
    <t>Mirae Asset Nifty 50 ETF</t>
  </si>
  <si>
    <t>NIFTYETF</t>
  </si>
  <si>
    <t>Tips Films Ltd</t>
  </si>
  <si>
    <t>TIPSFILMS</t>
  </si>
  <si>
    <t>Alacrity Securities Ltd</t>
  </si>
  <si>
    <t>ALSL</t>
  </si>
  <si>
    <t>Mercantile Ventures Ltd</t>
  </si>
  <si>
    <t>MERCANTILE</t>
  </si>
  <si>
    <t>Upsurge Investment and Finance Ltd</t>
  </si>
  <si>
    <t>UPSURGE</t>
  </si>
  <si>
    <t>ABM Knowledgeware Ltd</t>
  </si>
  <si>
    <t>ABMKNO</t>
  </si>
  <si>
    <t>Infollion Research Services Ltd</t>
  </si>
  <si>
    <t>INFOLLION</t>
  </si>
  <si>
    <t>Rajshree Polypack Ltd</t>
  </si>
  <si>
    <t>RPPL</t>
  </si>
  <si>
    <t>VETO Switch Gears And Cables Ltd</t>
  </si>
  <si>
    <t>VETO</t>
  </si>
  <si>
    <t>Aashka Hospitals Ltd</t>
  </si>
  <si>
    <t>AASHKA</t>
  </si>
  <si>
    <t>Health Care Facilities</t>
  </si>
  <si>
    <t>IP Rings Ltd</t>
  </si>
  <si>
    <t>IPRINGLTD</t>
  </si>
  <si>
    <t>SAB Industries Ltd</t>
  </si>
  <si>
    <t>SAB</t>
  </si>
  <si>
    <t>Aayush Art and Bullion Ltd</t>
  </si>
  <si>
    <t>AAYUSHBULL</t>
  </si>
  <si>
    <t>Akanksha Power and Infrastructure Ltd</t>
  </si>
  <si>
    <t>AKANKSHA</t>
  </si>
  <si>
    <t>Halder Venture Ltd</t>
  </si>
  <si>
    <t>HALDER</t>
  </si>
  <si>
    <t>Surana Solar Ltd</t>
  </si>
  <si>
    <t>SURANASOL</t>
  </si>
  <si>
    <t>Hindusthan National Glass And Industries Ltd</t>
  </si>
  <si>
    <t>HINDNATGLS</t>
  </si>
  <si>
    <t>Alpa Laboratories Ltd</t>
  </si>
  <si>
    <t>ALPA</t>
  </si>
  <si>
    <t>Maxposure Ltd</t>
  </si>
  <si>
    <t>MAXPOSURE</t>
  </si>
  <si>
    <t>Thomas Scott (India) Ltd</t>
  </si>
  <si>
    <t>THOMASCOTT</t>
  </si>
  <si>
    <t>Prime Fresh Ltd</t>
  </si>
  <si>
    <t>PRIMEFRESH</t>
  </si>
  <si>
    <t>Power and Instrumentation (Gujarat) Ltd</t>
  </si>
  <si>
    <t>PIGL</t>
  </si>
  <si>
    <t>Captain Technocast Ltd</t>
  </si>
  <si>
    <t>CTCL</t>
  </si>
  <si>
    <t>Rajnish Wellness Ltd</t>
  </si>
  <si>
    <t>RAJNISH</t>
  </si>
  <si>
    <t>Arham Technologies Ltd</t>
  </si>
  <si>
    <t>ARHAM</t>
  </si>
  <si>
    <t>Dhunseri Tea &amp; Industries Ltd</t>
  </si>
  <si>
    <t>DTIL</t>
  </si>
  <si>
    <t>Rts Power Corporation Ltd</t>
  </si>
  <si>
    <t>RTSPOWR</t>
  </si>
  <si>
    <t>Likhami Consulting Ltd</t>
  </si>
  <si>
    <t>LIKHAMI</t>
  </si>
  <si>
    <t>Aaron Industries Ltd</t>
  </si>
  <si>
    <t>AARON</t>
  </si>
  <si>
    <t>Delphi World Money Ltd</t>
  </si>
  <si>
    <t>DELPHIFX</t>
  </si>
  <si>
    <t>Omax Autos Ltd</t>
  </si>
  <si>
    <t>OMAXAUTO</t>
  </si>
  <si>
    <t>Rox Hi-Tech Ltd</t>
  </si>
  <si>
    <t>ROXHITECH</t>
  </si>
  <si>
    <t>Sadhav Shipping Ltd</t>
  </si>
  <si>
    <t>SADHAV</t>
  </si>
  <si>
    <t>Swastika Investmart Ltd</t>
  </si>
  <si>
    <t>SWASTIKA</t>
  </si>
  <si>
    <t>Seacoast Shipping Services Ltd</t>
  </si>
  <si>
    <t>SEACOAST</t>
  </si>
  <si>
    <t>Jasch Gauging Technologies Ltd</t>
  </si>
  <si>
    <t>JGTL</t>
  </si>
  <si>
    <t>LKP Finance Ltd</t>
  </si>
  <si>
    <t>LKPFIN</t>
  </si>
  <si>
    <t>Mehai Technology Ltd</t>
  </si>
  <si>
    <t>MEHAI</t>
  </si>
  <si>
    <t>Reliance Home Finance Ltd</t>
  </si>
  <si>
    <t>RHFL</t>
  </si>
  <si>
    <t>Digikore Studios Ltd</t>
  </si>
  <si>
    <t>DIGIKORE</t>
  </si>
  <si>
    <t>S V Global Mill Ltd</t>
  </si>
  <si>
    <t>SVGLOBAL</t>
  </si>
  <si>
    <t>Indian Phosphate Ltd</t>
  </si>
  <si>
    <t>IPHL</t>
  </si>
  <si>
    <t>Enser Communications Ltd</t>
  </si>
  <si>
    <t>ENSER</t>
  </si>
  <si>
    <t>Starteck Finance Ltd</t>
  </si>
  <si>
    <t>STARTECK</t>
  </si>
  <si>
    <t>Alphageo (India) Ltd</t>
  </si>
  <si>
    <t>ALPHAGEO</t>
  </si>
  <si>
    <t>Konstelec Engineers Ltd</t>
  </si>
  <si>
    <t>KONSTELEC</t>
  </si>
  <si>
    <t>Prajay Engineers Syndicate Ltd</t>
  </si>
  <si>
    <t>PRAENG</t>
  </si>
  <si>
    <t>Flexituff Ventures International Ltd</t>
  </si>
  <si>
    <t>FLEXITUFF</t>
  </si>
  <si>
    <t>DCG Cables &amp; Wires Ltd</t>
  </si>
  <si>
    <t>DCG</t>
  </si>
  <si>
    <t>Digicontent Ltd</t>
  </si>
  <si>
    <t>DGCONTENT</t>
  </si>
  <si>
    <t>Niraj Cement Structurals Ltd</t>
  </si>
  <si>
    <t>NIRAJ</t>
  </si>
  <si>
    <t>Tunwal E-Motors Ltd</t>
  </si>
  <si>
    <t>TUNWAL</t>
  </si>
  <si>
    <t>Chatha Foods Ltd</t>
  </si>
  <si>
    <t>CHATHA</t>
  </si>
  <si>
    <t>Standard Capital Markets Ltd</t>
  </si>
  <si>
    <t>STANCAP</t>
  </si>
  <si>
    <t>Mangalam Seeds Ltd</t>
  </si>
  <si>
    <t>MSL</t>
  </si>
  <si>
    <t>Mason Infratech Ltd</t>
  </si>
  <si>
    <t>MASON</t>
  </si>
  <si>
    <t>Compucom Software Ltd</t>
  </si>
  <si>
    <t>COMPUSOFT</t>
  </si>
  <si>
    <t>Espire Hospitality Ltd</t>
  </si>
  <si>
    <t>ESPIRE</t>
  </si>
  <si>
    <t>Rajasthan Gases Ltd</t>
  </si>
  <si>
    <t>RAJGASES</t>
  </si>
  <si>
    <t>Oil &amp; Gas Storage &amp; Transportation</t>
  </si>
  <si>
    <t>India Gelatine &amp; Chemicals Ltd</t>
  </si>
  <si>
    <t>INDGELA</t>
  </si>
  <si>
    <t>Silicon Rental Solutions Ltd</t>
  </si>
  <si>
    <t>SRSOLTD</t>
  </si>
  <si>
    <t>Aksharchem (India) Ltd</t>
  </si>
  <si>
    <t>AKSHARCHEM</t>
  </si>
  <si>
    <t>Commercial Syn Bags Ltd</t>
  </si>
  <si>
    <t>COMSYN</t>
  </si>
  <si>
    <t>Raj Television Network Ltd</t>
  </si>
  <si>
    <t>RAJTV</t>
  </si>
  <si>
    <t>Empower India Ltd</t>
  </si>
  <si>
    <t>EMPOWER</t>
  </si>
  <si>
    <t>Nitiraj Engineers Ltd</t>
  </si>
  <si>
    <t>NITIRAJ</t>
  </si>
  <si>
    <t>Regis Industries Ltd</t>
  </si>
  <si>
    <t>REGIS</t>
  </si>
  <si>
    <t>Radix Industries (India) Ltd</t>
  </si>
  <si>
    <t>RADIXIND</t>
  </si>
  <si>
    <t>Kaushalya Logistics Ltd</t>
  </si>
  <si>
    <t>KLL</t>
  </si>
  <si>
    <t>Ground Freight &amp; Logistics</t>
  </si>
  <si>
    <t>Supreme Infrastructure India Ltd</t>
  </si>
  <si>
    <t>SUPREMEINF</t>
  </si>
  <si>
    <t>Ginni Filaments Ltd</t>
  </si>
  <si>
    <t>GINNIFILA</t>
  </si>
  <si>
    <t>PG Foils Ltd</t>
  </si>
  <si>
    <t>PGFOILQ</t>
  </si>
  <si>
    <t>Amba Enterprises Ltd</t>
  </si>
  <si>
    <t>AEL</t>
  </si>
  <si>
    <t>Oriental Carbon &amp; Chemicals Ltd</t>
  </si>
  <si>
    <t>OCCL</t>
  </si>
  <si>
    <t>Diksat Transworld Ltd</t>
  </si>
  <si>
    <t>DIKSAT</t>
  </si>
  <si>
    <t>JHS Svendgaard Laboratories Ltd</t>
  </si>
  <si>
    <t>JHS</t>
  </si>
  <si>
    <t>Indian Terrain Fashions Ltd</t>
  </si>
  <si>
    <t>INDTERRAIN</t>
  </si>
  <si>
    <t>Cochin Minerals and Rutile Ltd</t>
  </si>
  <si>
    <t>COCHINM</t>
  </si>
  <si>
    <t>Kanpur Plastipack Ltd</t>
  </si>
  <si>
    <t>KANPRPLA</t>
  </si>
  <si>
    <t>Pacific Industries Ltd</t>
  </si>
  <si>
    <t>PACIFICI</t>
  </si>
  <si>
    <t>Madhusudan Masala Ltd</t>
  </si>
  <si>
    <t>MADHUSUDAN</t>
  </si>
  <si>
    <t>Generic Engineering Construction and Projects Ltd</t>
  </si>
  <si>
    <t>GENCON</t>
  </si>
  <si>
    <t>Crown Lifters Ltd</t>
  </si>
  <si>
    <t>CROWN</t>
  </si>
  <si>
    <t>Emmforce Autotech Ltd</t>
  </si>
  <si>
    <t>EMMFORCE</t>
  </si>
  <si>
    <t>Automotive Parts &amp; Equipment</t>
  </si>
  <si>
    <t>Shri Dinesh Mills Ltd</t>
  </si>
  <si>
    <t>SHRIDINE</t>
  </si>
  <si>
    <t>Zeal Global Services Ltd</t>
  </si>
  <si>
    <t>ZEAL</t>
  </si>
  <si>
    <t>SAL Steel Ltd</t>
  </si>
  <si>
    <t>SALSTEEL</t>
  </si>
  <si>
    <t>Sona Machinery Ltd</t>
  </si>
  <si>
    <t>SONAMAC</t>
  </si>
  <si>
    <t>Super House Ltd</t>
  </si>
  <si>
    <t>SUPERHOUSE</t>
  </si>
  <si>
    <t>Hindcon Chemicals Ltd</t>
  </si>
  <si>
    <t>HINDCON</t>
  </si>
  <si>
    <t>Rajshree Sugars &amp; Chemicals Ltd</t>
  </si>
  <si>
    <t>RAJSREESUG</t>
  </si>
  <si>
    <t>Intrasoft Technologies Ltd</t>
  </si>
  <si>
    <t>ISFT</t>
  </si>
  <si>
    <t>Retail - Online</t>
  </si>
  <si>
    <t>Caspian Corporate Services Ltd</t>
  </si>
  <si>
    <t>CASPIAN</t>
  </si>
  <si>
    <t>T T Ltd</t>
  </si>
  <si>
    <t>TTL</t>
  </si>
  <si>
    <t>Ashapuri Gold Ornament Ltd</t>
  </si>
  <si>
    <t>AGOL</t>
  </si>
  <si>
    <t>Arunjyoti Bio Ventures Ltd</t>
  </si>
  <si>
    <t>ABVL</t>
  </si>
  <si>
    <t>Loyal Textile Mills Ltd</t>
  </si>
  <si>
    <t>LOYALTEX</t>
  </si>
  <si>
    <t>NTC Industries Ltd</t>
  </si>
  <si>
    <t>NTCIND</t>
  </si>
  <si>
    <t>LA Tim Metal &amp; Industries Ltd</t>
  </si>
  <si>
    <t>LATIMMETAL</t>
  </si>
  <si>
    <t>Archidply Industries Ltd</t>
  </si>
  <si>
    <t>ARCHIDPLY</t>
  </si>
  <si>
    <t>Sarthak Metals Ltd</t>
  </si>
  <si>
    <t>SMLT</t>
  </si>
  <si>
    <t>Canarys Automations Ltd</t>
  </si>
  <si>
    <t>CANARYS</t>
  </si>
  <si>
    <t>Aeron Composite Ltd</t>
  </si>
  <si>
    <t>AERON</t>
  </si>
  <si>
    <t>Tahmar Enterprises Ltd</t>
  </si>
  <si>
    <t>TAHMARENT</t>
  </si>
  <si>
    <t>Univastu India Ltd</t>
  </si>
  <si>
    <t>UNIVASTU</t>
  </si>
  <si>
    <t>Unihealth Consultancy Ltd</t>
  </si>
  <si>
    <t>UNIHEALTH</t>
  </si>
  <si>
    <t>Shree Osfm E-Mobility Ltd</t>
  </si>
  <si>
    <t>SHREEOSFM</t>
  </si>
  <si>
    <t>Duncan Engineering Ltd</t>
  </si>
  <si>
    <t>DUNCANENG</t>
  </si>
  <si>
    <t>ACE Software Exports Ltd</t>
  </si>
  <si>
    <t>ACESOFT</t>
  </si>
  <si>
    <t>Inventure Growth &amp; Securities Ltd</t>
  </si>
  <si>
    <t>INVENTURE</t>
  </si>
  <si>
    <t>Jullundur Motor Agency (Delhi) Ltd</t>
  </si>
  <si>
    <t>JMA</t>
  </si>
  <si>
    <t>Jhaveri Credits and Capital Ltd</t>
  </si>
  <si>
    <t>JHACC</t>
  </si>
  <si>
    <t>S &amp; S Power Switchgear Ltd</t>
  </si>
  <si>
    <t>S&amp;SPOWER</t>
  </si>
  <si>
    <t>Indiabulls Enterprises Ltd</t>
  </si>
  <si>
    <t>IEL</t>
  </si>
  <si>
    <t>Gayatri Rubbers and Chemicals Ltd</t>
  </si>
  <si>
    <t>GRCL</t>
  </si>
  <si>
    <t>Sadbhav Infrastructure Projects Ltd</t>
  </si>
  <si>
    <t>SADBHIN</t>
  </si>
  <si>
    <t>Emerald Finance Ltd</t>
  </si>
  <si>
    <t>EMERALD</t>
  </si>
  <si>
    <t>SBI Nifty Bank ETF</t>
  </si>
  <si>
    <t>SETFNIFBK</t>
  </si>
  <si>
    <t>Maximus International Ltd</t>
  </si>
  <si>
    <t>MAXIMUS</t>
  </si>
  <si>
    <t>Zenith Drugs Ltd</t>
  </si>
  <si>
    <t>ZENITHDRUG</t>
  </si>
  <si>
    <t>Dhruv Consultancy Services Ltd</t>
  </si>
  <si>
    <t>DHRUV</t>
  </si>
  <si>
    <t>Shiva Texyarn Ltd</t>
  </si>
  <si>
    <t>SHIVATEX</t>
  </si>
  <si>
    <t>Jaysynth Orgochem Ltd</t>
  </si>
  <si>
    <t>JAYSYNTH</t>
  </si>
  <si>
    <t>Visco Trade Associates Ltd</t>
  </si>
  <si>
    <t>VISCO</t>
  </si>
  <si>
    <t>Aarnav Fashions Ltd</t>
  </si>
  <si>
    <t>AARNAV</t>
  </si>
  <si>
    <t>Kimia Biosciences Ltd</t>
  </si>
  <si>
    <t>KIMIABL</t>
  </si>
  <si>
    <t>Asian Hotels (East) Ltd</t>
  </si>
  <si>
    <t>AHLEAST</t>
  </si>
  <si>
    <t>JSL Industries Ltd</t>
  </si>
  <si>
    <t>JSLINDL</t>
  </si>
  <si>
    <t>Oil Country Tubular Ltd</t>
  </si>
  <si>
    <t>OILCOUNTUB</t>
  </si>
  <si>
    <t>Worth Peripherals Ltd</t>
  </si>
  <si>
    <t>Dolfin Rubbers Ltd</t>
  </si>
  <si>
    <t>DOLFIN</t>
  </si>
  <si>
    <t>Lloyds Luxuries Ltd</t>
  </si>
  <si>
    <t>LLOYDS</t>
  </si>
  <si>
    <t>Interiors &amp; More Ltd</t>
  </si>
  <si>
    <t>INM</t>
  </si>
  <si>
    <t>Vaishali Pharma Ltd</t>
  </si>
  <si>
    <t>VAISHALI</t>
  </si>
  <si>
    <t>Maitreya Medicare Ltd</t>
  </si>
  <si>
    <t>MAITREYA</t>
  </si>
  <si>
    <t>CAPTAIN PIPES Ltd</t>
  </si>
  <si>
    <t>CAPPIPES</t>
  </si>
  <si>
    <t>Sayaji Hotels (Pune) Ltd</t>
  </si>
  <si>
    <t>SHPLPUNE</t>
  </si>
  <si>
    <t>On Door Concepts Ltd</t>
  </si>
  <si>
    <t>ONDOOR</t>
  </si>
  <si>
    <t>Pmc Fincorp Ltd</t>
  </si>
  <si>
    <t>PMCFIN</t>
  </si>
  <si>
    <t>Emmbi Industries Ltd</t>
  </si>
  <si>
    <t>EMMBI</t>
  </si>
  <si>
    <t>ICICI Prudential Nifty 100 Low Vol 30 ETF</t>
  </si>
  <si>
    <t>LOWVOLIETF</t>
  </si>
  <si>
    <t>Pansari Developers Ltd</t>
  </si>
  <si>
    <t>PANSARI</t>
  </si>
  <si>
    <t>G M Polyplast Ltd</t>
  </si>
  <si>
    <t>GMPL</t>
  </si>
  <si>
    <t>CIL Nova Petrochemicals Ltd</t>
  </si>
  <si>
    <t>CNOVAPETRO</t>
  </si>
  <si>
    <t>Aryaman Capital Markets Ltd</t>
  </si>
  <si>
    <t>ARYACAPM</t>
  </si>
  <si>
    <t>Srivari Spices and Foods Ltd</t>
  </si>
  <si>
    <t>SSFL</t>
  </si>
  <si>
    <t>Narmada Gelatines Ltd</t>
  </si>
  <si>
    <t>SHAWGELTIN</t>
  </si>
  <si>
    <t>Regency Ceramics Ltd</t>
  </si>
  <si>
    <t>REGENCERAM</t>
  </si>
  <si>
    <t>Metroglobal Ltd</t>
  </si>
  <si>
    <t>METROGLOBL</t>
  </si>
  <si>
    <t>Aartech Solonics Ltd</t>
  </si>
  <si>
    <t>AARTECH</t>
  </si>
  <si>
    <t>National Plastic Technologies Ltd</t>
  </si>
  <si>
    <t>NATPLASTI</t>
  </si>
  <si>
    <t>Simplex Castings Ltd</t>
  </si>
  <si>
    <t>SIMPLEXCAS</t>
  </si>
  <si>
    <t>Alphalogic Industries Ltd</t>
  </si>
  <si>
    <t>ALPHAIND</t>
  </si>
  <si>
    <t>Office Services &amp; Supplies</t>
  </si>
  <si>
    <t>Sharda Ispat Ltd</t>
  </si>
  <si>
    <t>SHRDAIS</t>
  </si>
  <si>
    <t>Mangal Credit and Fincorp Ltd</t>
  </si>
  <si>
    <t>MANCREDIT</t>
  </si>
  <si>
    <t>Globus Power Generation Ltd</t>
  </si>
  <si>
    <t>GLOBUSCON</t>
  </si>
  <si>
    <t>Star Delta Transformers Ltd</t>
  </si>
  <si>
    <t>STARDELTA</t>
  </si>
  <si>
    <t>Capital Trust Ltd</t>
  </si>
  <si>
    <t>CAPTRUST</t>
  </si>
  <si>
    <t>ShreeOswal Seeds and Chemicals Ltd</t>
  </si>
  <si>
    <t>OSWALSEEDS</t>
  </si>
  <si>
    <t>Sera Investments &amp; Finance India Ltd</t>
  </si>
  <si>
    <t>SERA</t>
  </si>
  <si>
    <t>Hindustan Tin Works Ltd</t>
  </si>
  <si>
    <t>HINDTIN</t>
  </si>
  <si>
    <t>Qualitek Labs Ltd</t>
  </si>
  <si>
    <t>QLL</t>
  </si>
  <si>
    <t>B.A.G. Films and Media Ltd</t>
  </si>
  <si>
    <t>BAGFILMS</t>
  </si>
  <si>
    <t>Envirotech Systems Ltd</t>
  </si>
  <si>
    <t>ENVIRO</t>
  </si>
  <si>
    <t>Anlon Technology Solutions Ltd</t>
  </si>
  <si>
    <t>ANLON</t>
  </si>
  <si>
    <t>Precision Electronics Ltd</t>
  </si>
  <si>
    <t>PRECISIO</t>
  </si>
  <si>
    <t>LGB Forge Ltd</t>
  </si>
  <si>
    <t>LGBFORGE</t>
  </si>
  <si>
    <t>Sharat Industries Ltd</t>
  </si>
  <si>
    <t>SHINDL</t>
  </si>
  <si>
    <t>Maha Rashtra Apex Corporation Ltd</t>
  </si>
  <si>
    <t>MAHAPEXLTD</t>
  </si>
  <si>
    <t>Aspinwall and Company Ltd</t>
  </si>
  <si>
    <t>ASPINWALL</t>
  </si>
  <si>
    <t>Pritika Engineering Components Ltd</t>
  </si>
  <si>
    <t>PRITIKA</t>
  </si>
  <si>
    <t>Garnet International Ltd</t>
  </si>
  <si>
    <t>GARNETINT</t>
  </si>
  <si>
    <t>Maruti Infrastructure Ltd</t>
  </si>
  <si>
    <t>MAINFRA</t>
  </si>
  <si>
    <t>delaPlex Ltd</t>
  </si>
  <si>
    <t>DELAPLEX</t>
  </si>
  <si>
    <t>Abans Enterprises Ltd</t>
  </si>
  <si>
    <t>ABANSENT</t>
  </si>
  <si>
    <t>Oxygenta Pharmaceutical Ltd</t>
  </si>
  <si>
    <t>OXYGENTAPH</t>
  </si>
  <si>
    <t>Umang Dairies Ltd</t>
  </si>
  <si>
    <t>UMANGDAIRY</t>
  </si>
  <si>
    <t>SAH Polymers Ltd</t>
  </si>
  <si>
    <t>SAH</t>
  </si>
  <si>
    <t>BSL Ltd</t>
  </si>
  <si>
    <t>BSL</t>
  </si>
  <si>
    <t>Salasar Exteriors and Contour Ltd</t>
  </si>
  <si>
    <t>SECL</t>
  </si>
  <si>
    <t>Sanmit Infra Ltd</t>
  </si>
  <si>
    <t>SANINFRA</t>
  </si>
  <si>
    <t>IVP Ltd</t>
  </si>
  <si>
    <t>IVP</t>
  </si>
  <si>
    <t>Thakkers Developers Ltd</t>
  </si>
  <si>
    <t>THAKDEV</t>
  </si>
  <si>
    <t>Ansal Properties and Infrastructure Ltd</t>
  </si>
  <si>
    <t>ANSALAPI</t>
  </si>
  <si>
    <t>Coral India Finance and Housing Ltd</t>
  </si>
  <si>
    <t>CORALFINAC</t>
  </si>
  <si>
    <t>Shigan Quantum Technologies Ltd</t>
  </si>
  <si>
    <t>SHIGAN</t>
  </si>
  <si>
    <t>Anik Industries Ltd</t>
  </si>
  <si>
    <t>ANIKINDS</t>
  </si>
  <si>
    <t>QMS Medical Allied Services Ltd</t>
  </si>
  <si>
    <t>QMSMEDI</t>
  </si>
  <si>
    <t>W H Brady &amp; Company Ltd</t>
  </si>
  <si>
    <t>WHBRADY</t>
  </si>
  <si>
    <t>Yash Optics &amp; Lens Ltd</t>
  </si>
  <si>
    <t>YASHOPTICS</t>
  </si>
  <si>
    <t>Aayush Wellness Ltd</t>
  </si>
  <si>
    <t>AAYUSH</t>
  </si>
  <si>
    <t>Texmo Pipes and Products Ltd</t>
  </si>
  <si>
    <t>TEXMOPIPES</t>
  </si>
  <si>
    <t>Equippp Social Impact Technologies Ltd</t>
  </si>
  <si>
    <t>EQUIPPP</t>
  </si>
  <si>
    <t xml:space="preserve"> IT Services &amp; Consulting</t>
  </si>
  <si>
    <t>Esprit Stones Ltd</t>
  </si>
  <si>
    <t>ESPRIT</t>
  </si>
  <si>
    <t>Trom Industries Ltd</t>
  </si>
  <si>
    <t>TROM</t>
  </si>
  <si>
    <t>Indian Sucrose Ltd</t>
  </si>
  <si>
    <t>INDSUCR</t>
  </si>
  <si>
    <t>Indian Wood Products Co Ltd</t>
  </si>
  <si>
    <t>IWP</t>
  </si>
  <si>
    <t>S A Tech Software India Ltd</t>
  </si>
  <si>
    <t>SATECH</t>
  </si>
  <si>
    <t>Signet Industries Ltd</t>
  </si>
  <si>
    <t>SIGIND</t>
  </si>
  <si>
    <t>G G Engineering Ltd</t>
  </si>
  <si>
    <t>GGENG</t>
  </si>
  <si>
    <t>Shahlon Silk Industries Ltd</t>
  </si>
  <si>
    <t>SHAHLON</t>
  </si>
  <si>
    <t>Denis Chem Lab Ltd</t>
  </si>
  <si>
    <t>DENISCHEM</t>
  </si>
  <si>
    <t>Storage Technologies and Automation Ltd</t>
  </si>
  <si>
    <t>STAL</t>
  </si>
  <si>
    <t>Tilak Ventures Ltd</t>
  </si>
  <si>
    <t>TILAK</t>
  </si>
  <si>
    <t>Cenlub Industries Ltd</t>
  </si>
  <si>
    <t>CENLUB</t>
  </si>
  <si>
    <t>HB Estate Developers Ltd</t>
  </si>
  <si>
    <t>HBESD</t>
  </si>
  <si>
    <t>Mukta Arts Ltd</t>
  </si>
  <si>
    <t>MUKTAARTS</t>
  </si>
  <si>
    <t>Deccan Transcon Leasing Ltd</t>
  </si>
  <si>
    <t>DECCANTRAN</t>
  </si>
  <si>
    <t>KHFM Hospitality and Facility Management Services Ltd</t>
  </si>
  <si>
    <t>KHFM</t>
  </si>
  <si>
    <t>Lovable Lingerie Ltd</t>
  </si>
  <si>
    <t>LOVABLE</t>
  </si>
  <si>
    <t>United Nilgiri Tea Estates Company Ltd</t>
  </si>
  <si>
    <t>UNITEDTEA</t>
  </si>
  <si>
    <t>Ratnabhumi Developers Ltd</t>
  </si>
  <si>
    <t>RATNABHUMI</t>
  </si>
  <si>
    <t>Kapston Services Ltd</t>
  </si>
  <si>
    <t>KAPSTON</t>
  </si>
  <si>
    <t>Galaxy Cloud Kitchens Ltd</t>
  </si>
  <si>
    <t>GCKL</t>
  </si>
  <si>
    <t>B &amp; A Packaging India Ltd</t>
  </si>
  <si>
    <t>BAPACK</t>
  </si>
  <si>
    <t>Shri Bajrang Alliance Ltd</t>
  </si>
  <si>
    <t>SHBAJRG</t>
  </si>
  <si>
    <t>Global Offshore Services Ltd</t>
  </si>
  <si>
    <t>GLOBOFFS</t>
  </si>
  <si>
    <t>Shri Balaji Valve Components Ltd</t>
  </si>
  <si>
    <t>SBVCL</t>
  </si>
  <si>
    <t>Incredible Industries Ltd</t>
  </si>
  <si>
    <t>INCREDIBLE</t>
  </si>
  <si>
    <t>Jyoti Ltd</t>
  </si>
  <si>
    <t>JYOTI</t>
  </si>
  <si>
    <t>GVP Infotech Ltd</t>
  </si>
  <si>
    <t>GVPTECH</t>
  </si>
  <si>
    <t>Tainwala Chemicals and Plastics (India) Ltd</t>
  </si>
  <si>
    <t>TAINWALCHM</t>
  </si>
  <si>
    <t>Bal Pharma Ltd</t>
  </si>
  <si>
    <t>BALPHARMA</t>
  </si>
  <si>
    <t>Beacon Trusteeship Ltd</t>
  </si>
  <si>
    <t>BEACON</t>
  </si>
  <si>
    <t>Siyaram Recycling Industries Ltd</t>
  </si>
  <si>
    <t>SIYARAM</t>
  </si>
  <si>
    <t>Cinerad Communications Ltd</t>
  </si>
  <si>
    <t>CINERAD</t>
  </si>
  <si>
    <t>Eco Hotels and Resorts Ltd</t>
  </si>
  <si>
    <t>ECOHOTELS</t>
  </si>
  <si>
    <t>Gujarat State Financial Corp</t>
  </si>
  <si>
    <t>GUJSTATFIN</t>
  </si>
  <si>
    <t>Panache Digilife Ltd</t>
  </si>
  <si>
    <t>PANACHE</t>
  </si>
  <si>
    <t>Fidel Softech Ltd</t>
  </si>
  <si>
    <t>FIDEL</t>
  </si>
  <si>
    <t>Nettlinx Ltd</t>
  </si>
  <si>
    <t>NETTLINX</t>
  </si>
  <si>
    <t>Prima Plastics Ltd</t>
  </si>
  <si>
    <t>PRIMAPLA</t>
  </si>
  <si>
    <t>Parshva Enterprises Ltd</t>
  </si>
  <si>
    <t>PARSHVA</t>
  </si>
  <si>
    <t>Brahmaputra Infrastructure Ltd</t>
  </si>
  <si>
    <t>BRAHMINFRA</t>
  </si>
  <si>
    <t>Trishakti Industries Ltd</t>
  </si>
  <si>
    <t>TRISHAKT</t>
  </si>
  <si>
    <t>Innovassynth Investments Ltd</t>
  </si>
  <si>
    <t>INOVSYNTH</t>
  </si>
  <si>
    <t>Indbank Merchant Banking Services Ltd</t>
  </si>
  <si>
    <t>INDBANK</t>
  </si>
  <si>
    <t>Bafna Pharmaceuticals Ltd</t>
  </si>
  <si>
    <t>BAFNAPH</t>
  </si>
  <si>
    <t>Manaksia Aluminium Co Ltd</t>
  </si>
  <si>
    <t>MANAKALUCO</t>
  </si>
  <si>
    <t>GTL Ltd</t>
  </si>
  <si>
    <t>GTL</t>
  </si>
  <si>
    <t>IBL Finance Ltd</t>
  </si>
  <si>
    <t>IBLFL</t>
  </si>
  <si>
    <t>Financial Technology</t>
  </si>
  <si>
    <t>Dhoot Industrial Finance Ltd</t>
  </si>
  <si>
    <t>DHOOTIN</t>
  </si>
  <si>
    <t>Deep Polymers Ltd</t>
  </si>
  <si>
    <t>DEEP</t>
  </si>
  <si>
    <t>Aarvi Encon Ltd</t>
  </si>
  <si>
    <t>AARVI</t>
  </si>
  <si>
    <t>Cambridge Technology Enterprises Ltd</t>
  </si>
  <si>
    <t>CTE</t>
  </si>
  <si>
    <t>Kkalpana Industries (India) Ltd</t>
  </si>
  <si>
    <t>KKALPANAIND</t>
  </si>
  <si>
    <t>AMJ Land Holdings Ltd</t>
  </si>
  <si>
    <t>AMJLAND</t>
  </si>
  <si>
    <t>Lagnam Spintex Ltd</t>
  </si>
  <si>
    <t>LAGNAM</t>
  </si>
  <si>
    <t>ANI Integrated Services Ltd</t>
  </si>
  <si>
    <t>AISL</t>
  </si>
  <si>
    <t>Techknowgreen Solutions Ltd</t>
  </si>
  <si>
    <t>TECHKGREEN</t>
  </si>
  <si>
    <t>Ramdevbaba Solvent Ltd</t>
  </si>
  <si>
    <t>RBS</t>
  </si>
  <si>
    <t>Latteys Industries Ltd</t>
  </si>
  <si>
    <t>LATTEYS</t>
  </si>
  <si>
    <t>Winsome Textile Industries Ltd</t>
  </si>
  <si>
    <t>WINSOMTX</t>
  </si>
  <si>
    <t>Weizmann Limited</t>
  </si>
  <si>
    <t>WEIZMANIND</t>
  </si>
  <si>
    <t>JK Agri Genetics Ltd</t>
  </si>
  <si>
    <t>JK AGRI</t>
  </si>
  <si>
    <t>Rajnish Retail Ltd</t>
  </si>
  <si>
    <t>RRETAIL</t>
  </si>
  <si>
    <t>HIM Teknoforge Ltd</t>
  </si>
  <si>
    <t>HIMTEK</t>
  </si>
  <si>
    <t>Hindustan Adhesives Ltd</t>
  </si>
  <si>
    <t>HINDADH</t>
  </si>
  <si>
    <t>Bihar Sponge Iron Ltd</t>
  </si>
  <si>
    <t>BIHSPONG</t>
  </si>
  <si>
    <t>MRO-TEK Realty Ltd</t>
  </si>
  <si>
    <t>MRO-TEK</t>
  </si>
  <si>
    <t>MITCON Consultancy &amp; Engineering Services Ltd</t>
  </si>
  <si>
    <t>MITCON</t>
  </si>
  <si>
    <t>Shah Alloys Ltd</t>
  </si>
  <si>
    <t>SHAHALLOYS</t>
  </si>
  <si>
    <t>Surat Trade and Mercantile Ltd</t>
  </si>
  <si>
    <t>SURATRAML</t>
  </si>
  <si>
    <t>GIR Natureview Resorts Ltd</t>
  </si>
  <si>
    <t>GIRRESORTS</t>
  </si>
  <si>
    <t>Edvenswa Enterprises Ltd</t>
  </si>
  <si>
    <t>EDVENSWA</t>
  </si>
  <si>
    <t>Pulz Electronics Ltd</t>
  </si>
  <si>
    <t>PULZ</t>
  </si>
  <si>
    <t>Modern Threads (India) Ltd</t>
  </si>
  <si>
    <t>MODTHREAD</t>
  </si>
  <si>
    <t>Prizor Viztech Ltd</t>
  </si>
  <si>
    <t>PRIZOR</t>
  </si>
  <si>
    <t>Samor Reality Ltd</t>
  </si>
  <si>
    <t>SAMOR</t>
  </si>
  <si>
    <t>Mangalam Drugs and Organics Ltd</t>
  </si>
  <si>
    <t>MANGALAM</t>
  </si>
  <si>
    <t>Organic Recycling Systems Ltd</t>
  </si>
  <si>
    <t>ORGANICREC</t>
  </si>
  <si>
    <t>Mauria Udyog Ltd</t>
  </si>
  <si>
    <t>MUL</t>
  </si>
  <si>
    <t>Transwarranty Finance Ltd</t>
  </si>
  <si>
    <t>TFL</t>
  </si>
  <si>
    <t>Urban Enviro Waste Management Ltd</t>
  </si>
  <si>
    <t>URBAN</t>
  </si>
  <si>
    <t>Sir Shadi Lal Enterprises Ltd</t>
  </si>
  <si>
    <t>SSLEL</t>
  </si>
  <si>
    <t>LKP Securities Ltd</t>
  </si>
  <si>
    <t>LKPSEC</t>
  </si>
  <si>
    <t>Savera Industries Ltd</t>
  </si>
  <si>
    <t>SAVERA</t>
  </si>
  <si>
    <t>Aarey Drugs and Pharmaceuticals Ltd</t>
  </si>
  <si>
    <t>AAREYDRUGS</t>
  </si>
  <si>
    <t>Housing Development and Infrastructure Ltd</t>
  </si>
  <si>
    <t>HDIL</t>
  </si>
  <si>
    <t>De Neers Tools Ltd</t>
  </si>
  <si>
    <t>DENEERS</t>
  </si>
  <si>
    <t>Shree Ajit Pulp and Paper Ltd</t>
  </si>
  <si>
    <t>SAPPL</t>
  </si>
  <si>
    <t>Airo Lam Ltd</t>
  </si>
  <si>
    <t>AIROLAM</t>
  </si>
  <si>
    <t>Tarmat Ltd</t>
  </si>
  <si>
    <t>TARMAT</t>
  </si>
  <si>
    <t>Somi Conveyor Beltings Ltd</t>
  </si>
  <si>
    <t>SOMICONVEY</t>
  </si>
  <si>
    <t>CHL Ltd</t>
  </si>
  <si>
    <t>CHLLTD</t>
  </si>
  <si>
    <t>Arvee Laboratories (India) Ltd</t>
  </si>
  <si>
    <t>ARVEE</t>
  </si>
  <si>
    <t>Shekhawati Industries Ltd</t>
  </si>
  <si>
    <t>SHEKHAWATI</t>
  </si>
  <si>
    <t>Golkunda Diamonds and Jewellery Ltd</t>
  </si>
  <si>
    <t>GOLKUNDIA</t>
  </si>
  <si>
    <t>Maheshwari Logistics Ltd</t>
  </si>
  <si>
    <t>MAHESHWARI</t>
  </si>
  <si>
    <t>Khemani Distributors &amp; Marketing Ltd</t>
  </si>
  <si>
    <t>KDML</t>
  </si>
  <si>
    <t>Kifs Financial Services Ltd</t>
  </si>
  <si>
    <t>KIFS</t>
  </si>
  <si>
    <t>AKI India Ltd</t>
  </si>
  <si>
    <t>AKI</t>
  </si>
  <si>
    <t>Upsurge Seeds Of Agriculture Ltd</t>
  </si>
  <si>
    <t>USASEEDS</t>
  </si>
  <si>
    <t>Century Extrusions Ltd</t>
  </si>
  <si>
    <t>CENTEXT</t>
  </si>
  <si>
    <t>Destiny Logistics &amp; Infra Ltd</t>
  </si>
  <si>
    <t>DESTINY</t>
  </si>
  <si>
    <t>Naman In-Store (India) Ltd</t>
  </si>
  <si>
    <t>NAMAN</t>
  </si>
  <si>
    <t>HCP Plastene Bulkpack Ltd</t>
  </si>
  <si>
    <t>HPBL</t>
  </si>
  <si>
    <t>Paper &amp; Plastic Packaging Products &amp; Materials</t>
  </si>
  <si>
    <t>Priti International Ltd</t>
  </si>
  <si>
    <t>PRITI</t>
  </si>
  <si>
    <t>BDH Industries Ltd</t>
  </si>
  <si>
    <t>BDH</t>
  </si>
  <si>
    <t>Rajputana Industries Ltd</t>
  </si>
  <si>
    <t>RAJINDLTD</t>
  </si>
  <si>
    <t>Metals - Copper</t>
  </si>
  <si>
    <t>WAA Solar Ltd</t>
  </si>
  <si>
    <t>WAA</t>
  </si>
  <si>
    <t>Aveer Foods Ltd</t>
  </si>
  <si>
    <t>AVEER</t>
  </si>
  <si>
    <t>Tyche Industries Ltd</t>
  </si>
  <si>
    <t>TYCHE</t>
  </si>
  <si>
    <t>Raja Bahadur International Ltd</t>
  </si>
  <si>
    <t>RAJABAH</t>
  </si>
  <si>
    <t>Toyam Sports Ltd</t>
  </si>
  <si>
    <t>TOYAMSL</t>
  </si>
  <si>
    <t>RSD Finance Ltd</t>
  </si>
  <si>
    <t>RSDFIN</t>
  </si>
  <si>
    <t>Haryana Capfin Ltd</t>
  </si>
  <si>
    <t>HARYNACAP</t>
  </si>
  <si>
    <t>Lactose (India) Ltd</t>
  </si>
  <si>
    <t>LACTOSE</t>
  </si>
  <si>
    <t>Universal Autofoundry Ltd</t>
  </si>
  <si>
    <t>UNIAUTO</t>
  </si>
  <si>
    <t>Ducol Organics &amp; Colours Ltd</t>
  </si>
  <si>
    <t>DUCOL</t>
  </si>
  <si>
    <t>South India Paper Mills Ltd</t>
  </si>
  <si>
    <t>STHINPA</t>
  </si>
  <si>
    <t>Basant Agro Tech (India) Ltd</t>
  </si>
  <si>
    <t>BASANTGL</t>
  </si>
  <si>
    <t>Greenchef Appliances Ltd</t>
  </si>
  <si>
    <t>GREENCHEF</t>
  </si>
  <si>
    <t>Pee Cee Cosma Sope Ltd</t>
  </si>
  <si>
    <t>PCCOSMA</t>
  </si>
  <si>
    <t>Swati Projects Ltd</t>
  </si>
  <si>
    <t>SWATIPRO</t>
  </si>
  <si>
    <t>IL&amp;FS Transportation Networks Ltd</t>
  </si>
  <si>
    <t>IL&amp;FSTRANS</t>
  </si>
  <si>
    <t>Fonebox Retail Ltd</t>
  </si>
  <si>
    <t>FONEBOX</t>
  </si>
  <si>
    <t>Alpine Housing Development Corporation Limited</t>
  </si>
  <si>
    <t>ALPINEHOU</t>
  </si>
  <si>
    <t>Gayatri Projects Ltd</t>
  </si>
  <si>
    <t>GAYAPROJ</t>
  </si>
  <si>
    <t>Sel Manufacturing Company Ltd</t>
  </si>
  <si>
    <t>SELMC</t>
  </si>
  <si>
    <t>Lakshmi Automatic Loom Works Ltd</t>
  </si>
  <si>
    <t>LXMIATO</t>
  </si>
  <si>
    <t>Samkrg Pistons and Rings Ltd</t>
  </si>
  <si>
    <t>SAMKRG</t>
  </si>
  <si>
    <t>Chetana Education Ltd</t>
  </si>
  <si>
    <t>CHETANA</t>
  </si>
  <si>
    <t>Mitsu Chem Plast Ltd</t>
  </si>
  <si>
    <t>MITSU</t>
  </si>
  <si>
    <t>Caprihans India Ltd</t>
  </si>
  <si>
    <t>CAPRIHANS</t>
  </si>
  <si>
    <t>Eros International Media Ltd</t>
  </si>
  <si>
    <t>EROSMEDIA</t>
  </si>
  <si>
    <t>Digidrive Distributors Ltd</t>
  </si>
  <si>
    <t>DIGIDRIVE</t>
  </si>
  <si>
    <t>Indrayani Biotech Ltd</t>
  </si>
  <si>
    <t>INDRANIB</t>
  </si>
  <si>
    <t>Kalyani Forge Ltd</t>
  </si>
  <si>
    <t>KALYANIFRG</t>
  </si>
  <si>
    <t>NipponINETFNifty SDL Apr 2026 Top 20 Equal Weight</t>
  </si>
  <si>
    <t>SDL26BEES</t>
  </si>
  <si>
    <t>Jocil Ltd</t>
  </si>
  <si>
    <t>JOCIL</t>
  </si>
  <si>
    <t>Confidence Futuristic Energetech Ltd</t>
  </si>
  <si>
    <t>CFEL</t>
  </si>
  <si>
    <t>Hindustan Appliances Ltd</t>
  </si>
  <si>
    <t>HINDAPL</t>
  </si>
  <si>
    <t>Vedavaag Systems Ltd</t>
  </si>
  <si>
    <t>VEDAVAAG</t>
  </si>
  <si>
    <t>Advik Capital Ltd</t>
  </si>
  <si>
    <t>ADVIKCA</t>
  </si>
  <si>
    <t>Keynote Financial Services Ltd</t>
  </si>
  <si>
    <t>KEYFINSERV</t>
  </si>
  <si>
    <t>Rishiroop Ltd</t>
  </si>
  <si>
    <t>RISHIROOP</t>
  </si>
  <si>
    <t>Touchwood Entertainment Ltd</t>
  </si>
  <si>
    <t>TOUCHWOOD</t>
  </si>
  <si>
    <t>Standard Industries Ltd</t>
  </si>
  <si>
    <t>SIL</t>
  </si>
  <si>
    <t>Gujarat Intrux Ltd</t>
  </si>
  <si>
    <t>GUJINTRX</t>
  </si>
  <si>
    <t>Sylvan Plyboard (India) Ltd</t>
  </si>
  <si>
    <t>SYLVANPLY</t>
  </si>
  <si>
    <t>Baid Finserv Ltd</t>
  </si>
  <si>
    <t>BAIDFIN</t>
  </si>
  <si>
    <t>Hilton Metal Forging Ltd</t>
  </si>
  <si>
    <t>HILTON</t>
  </si>
  <si>
    <t>Samrat Pharmachem Ltd</t>
  </si>
  <si>
    <t>SAMRATPH</t>
  </si>
  <si>
    <t>GSS Infotech Ltd</t>
  </si>
  <si>
    <t>GSS</t>
  </si>
  <si>
    <t>Anmol India Ltd</t>
  </si>
  <si>
    <t>ANMOL</t>
  </si>
  <si>
    <t>Rulka Electricals Ltd</t>
  </si>
  <si>
    <t>RULKA</t>
  </si>
  <si>
    <t>Sizemasters Technology Ltd</t>
  </si>
  <si>
    <t>SIZEMASTER</t>
  </si>
  <si>
    <t>DHP India Ltd</t>
  </si>
  <si>
    <t>DHPIND</t>
  </si>
  <si>
    <t>Vital Chemtech Ltd</t>
  </si>
  <si>
    <t>VITAL</t>
  </si>
  <si>
    <t>BN Rathi Securities Ltd</t>
  </si>
  <si>
    <t>BNRSEC</t>
  </si>
  <si>
    <t>Polson Ltd</t>
  </si>
  <si>
    <t>POLSON</t>
  </si>
  <si>
    <t>Ovobel Foods Ltd</t>
  </si>
  <si>
    <t>OVOBELE</t>
  </si>
  <si>
    <t>Marvel Decor Ltd</t>
  </si>
  <si>
    <t>MDL</t>
  </si>
  <si>
    <t>Atam Valves Ltd</t>
  </si>
  <si>
    <t>ATAM</t>
  </si>
  <si>
    <t>Quest Laboratories Ltd</t>
  </si>
  <si>
    <t>QUESTLAB</t>
  </si>
  <si>
    <t>Prudential Sugar Corp Ltd</t>
  </si>
  <si>
    <t>PRUDMOULI</t>
  </si>
  <si>
    <t>VJTF Eduservices Ltd</t>
  </si>
  <si>
    <t>VJTFEDU</t>
  </si>
  <si>
    <t>Mahalaxmi Rubtech Ltd</t>
  </si>
  <si>
    <t>MHLXMIRU</t>
  </si>
  <si>
    <t>Ekansh Concepts Ltd</t>
  </si>
  <si>
    <t>EKANSH</t>
  </si>
  <si>
    <t>Gillanders Arbuthnot &amp; Co Ltd</t>
  </si>
  <si>
    <t>GILLANDERS</t>
  </si>
  <si>
    <t>Gujarat Natural Resources Ltd</t>
  </si>
  <si>
    <t>GNRL</t>
  </si>
  <si>
    <t>K I C Metaliks Ltd</t>
  </si>
  <si>
    <t>KAJARIR</t>
  </si>
  <si>
    <t>Kaira Can Co Ltd</t>
  </si>
  <si>
    <t>KAIRA</t>
  </si>
  <si>
    <t>Krebs Biochemicals and Industries Ltd</t>
  </si>
  <si>
    <t>KREBSBIO</t>
  </si>
  <si>
    <t>Constronics Infra Ltd</t>
  </si>
  <si>
    <t>CONSTRONIC</t>
  </si>
  <si>
    <t>SPL Industries Ltd</t>
  </si>
  <si>
    <t>SPLIL</t>
  </si>
  <si>
    <t>Odyssey Technologies Ltd</t>
  </si>
  <si>
    <t>ODYSSEY</t>
  </si>
  <si>
    <t>Sonal Mercantile Ltd</t>
  </si>
  <si>
    <t>SONAL</t>
  </si>
  <si>
    <t>Indian Infotech and Software Ltd</t>
  </si>
  <si>
    <t>INDINFO</t>
  </si>
  <si>
    <t>ATV Projects India Ltd</t>
  </si>
  <si>
    <t>ATVPR</t>
  </si>
  <si>
    <t>Baroda Extrusion Ltd</t>
  </si>
  <si>
    <t>BAROEXT</t>
  </si>
  <si>
    <t>Eyantra Ventures Ltd</t>
  </si>
  <si>
    <t>EY</t>
  </si>
  <si>
    <t>Xelpmoc Design and Tech Ltd</t>
  </si>
  <si>
    <t>XELPMOC</t>
  </si>
  <si>
    <t>Ludlow Jute &amp; Specialities Ltd</t>
  </si>
  <si>
    <t>LUDLOWJUT</t>
  </si>
  <si>
    <t>Indian Acrylics Ltd</t>
  </si>
  <si>
    <t>INDIANACRY</t>
  </si>
  <si>
    <t>Bright Brothers Ltd</t>
  </si>
  <si>
    <t>BRIGHTBR</t>
  </si>
  <si>
    <t>DIGJAM Ltd</t>
  </si>
  <si>
    <t>DIGJAMLMTD</t>
  </si>
  <si>
    <t>Jainam Ferro Alloys (I) Ltd</t>
  </si>
  <si>
    <t>JAINAM</t>
  </si>
  <si>
    <t>Kakatiya Cement Sugar and Industries Ltd</t>
  </si>
  <si>
    <t>KAKATCEM</t>
  </si>
  <si>
    <t>Suryalata Spinning Mills Ltd</t>
  </si>
  <si>
    <t>SURYALA</t>
  </si>
  <si>
    <t>Healthy Life Agritec Ltd</t>
  </si>
  <si>
    <t>HEALTHYLIFE</t>
  </si>
  <si>
    <t>Food Distributors</t>
  </si>
  <si>
    <t>Lambodhara Textiles Ltd</t>
  </si>
  <si>
    <t>LAMBODHARA</t>
  </si>
  <si>
    <t>AAA Technologies Ltd</t>
  </si>
  <si>
    <t>AAATECH</t>
  </si>
  <si>
    <t>Sikko Industries Ltd</t>
  </si>
  <si>
    <t>SIKKO</t>
  </si>
  <si>
    <t>B &amp; A Ltd</t>
  </si>
  <si>
    <t>BNALTD</t>
  </si>
  <si>
    <t>Gujchem Distillers India Ltd</t>
  </si>
  <si>
    <t>GUJCMDS</t>
  </si>
  <si>
    <t>Shradha AI Technologies Ltd</t>
  </si>
  <si>
    <t>SHRAAITECH</t>
  </si>
  <si>
    <t>Oil &amp; Gas Drilling</t>
  </si>
  <si>
    <t>Vibrant Global Capital Ltd</t>
  </si>
  <si>
    <t>VGCL</t>
  </si>
  <si>
    <t>Dcm Ltd</t>
  </si>
  <si>
    <t>DCM</t>
  </si>
  <si>
    <t>Hindprakash Industries Ltd</t>
  </si>
  <si>
    <t>HPIL</t>
  </si>
  <si>
    <t>Avance Technologies Ltd</t>
  </si>
  <si>
    <t>AVANCE</t>
  </si>
  <si>
    <t>Ecoplast Ltd</t>
  </si>
  <si>
    <t>ECOPLAST</t>
  </si>
  <si>
    <t>Avro India Ltd</t>
  </si>
  <si>
    <t>AVROIND</t>
  </si>
  <si>
    <t>Western India Plywoods Ltd</t>
  </si>
  <si>
    <t>WIPL</t>
  </si>
  <si>
    <t>Vaswani Industries Ltd</t>
  </si>
  <si>
    <t>VASWANI</t>
  </si>
  <si>
    <t>Globe International Carriers Ltd</t>
  </si>
  <si>
    <t>GICL</t>
  </si>
  <si>
    <t>Wardwizard Foods and Beverages Ltd</t>
  </si>
  <si>
    <t>WARDWIZFBL</t>
  </si>
  <si>
    <t>Electro Force (India) Ltd</t>
  </si>
  <si>
    <t>EFORCE</t>
  </si>
  <si>
    <t>Electronic Equipment &amp; Parts</t>
  </si>
  <si>
    <t>United Van Der Horst Ltd</t>
  </si>
  <si>
    <t>UVDRHOR</t>
  </si>
  <si>
    <t>Virat Leasing Ltd</t>
  </si>
  <si>
    <t>VLL</t>
  </si>
  <si>
    <t>Ganges Securities Ltd</t>
  </si>
  <si>
    <t>GANGESSECU</t>
  </si>
  <si>
    <t>Reliance Naval and Engineering Ltd</t>
  </si>
  <si>
    <t>RNAVAL</t>
  </si>
  <si>
    <t>Sunlite Recycling Industries Ltd</t>
  </si>
  <si>
    <t>SUNLITE</t>
  </si>
  <si>
    <t>Syschem (India) Ltd</t>
  </si>
  <si>
    <t>SYSCHEM</t>
  </si>
  <si>
    <t>Reliance Chemotex Industries Ltd</t>
  </si>
  <si>
    <t>RELCHEMQ</t>
  </si>
  <si>
    <t>Piccadily Sugar and Allied Industries Ltd</t>
  </si>
  <si>
    <t>PICCASUG</t>
  </si>
  <si>
    <t>Nagpur Power and Industries Ltd</t>
  </si>
  <si>
    <t>NAGPI</t>
  </si>
  <si>
    <t>Indian Card Clothing Company Ltd</t>
  </si>
  <si>
    <t>INDIANCARD</t>
  </si>
  <si>
    <t>Samrat Forgings Ltd</t>
  </si>
  <si>
    <t>SAMRATFORG</t>
  </si>
  <si>
    <t>Calcom Vision Ltd</t>
  </si>
  <si>
    <t>CALCOM</t>
  </si>
  <si>
    <t>Surya Lakshmi Cotton Mills Ltd</t>
  </si>
  <si>
    <t>SURYALAXMI</t>
  </si>
  <si>
    <t>Kesar Petroproducts Ltd</t>
  </si>
  <si>
    <t>KESARPE</t>
  </si>
  <si>
    <t>Palred Technologies Ltd</t>
  </si>
  <si>
    <t>PALREDTEC</t>
  </si>
  <si>
    <t>Smruthi Organics Ltd</t>
  </si>
  <si>
    <t>SMRUTHIORG</t>
  </si>
  <si>
    <t>Veekayem Fashion &amp; Apparels Ltd</t>
  </si>
  <si>
    <t>VEEKAYEM</t>
  </si>
  <si>
    <t>Aluwind Architectural Ltd</t>
  </si>
  <si>
    <t>ALUWIND</t>
  </si>
  <si>
    <t>Bhandari Hosiery Exports Ltd</t>
  </si>
  <si>
    <t>BHANDARI</t>
  </si>
  <si>
    <t>Ambey Laboratories Ltd</t>
  </si>
  <si>
    <t>AMBEY</t>
  </si>
  <si>
    <t>Pramara Promotions Ltd</t>
  </si>
  <si>
    <t>PRAMARA</t>
  </si>
  <si>
    <t>Lotus Eye Hospital and Institute Ltd</t>
  </si>
  <si>
    <t>LOTUSEYE</t>
  </si>
  <si>
    <t>Patel Integrated Logistics Ltd</t>
  </si>
  <si>
    <t>PATINTLOG</t>
  </si>
  <si>
    <t>Yogi Ltd</t>
  </si>
  <si>
    <t>YOGI</t>
  </si>
  <si>
    <t>Rudra Gas Enterprise Ltd</t>
  </si>
  <si>
    <t>RUDRAGAS</t>
  </si>
  <si>
    <t>Globe Textiles (India) Ltd</t>
  </si>
  <si>
    <t>GLOBE</t>
  </si>
  <si>
    <t>Indsil Hydro Power and Manganese Ltd</t>
  </si>
  <si>
    <t>INDSILHYD</t>
  </si>
  <si>
    <t>Ashapura Logistics Ltd</t>
  </si>
  <si>
    <t>ASHALOG</t>
  </si>
  <si>
    <t>Kohinoor Foods Ltd</t>
  </si>
  <si>
    <t>KOHINOOR</t>
  </si>
  <si>
    <t>BCPL Railway Infrastructure Ltd</t>
  </si>
  <si>
    <t>BCPL</t>
  </si>
  <si>
    <t>Parvati Sweetners and Power Ltd</t>
  </si>
  <si>
    <t>PARVATI</t>
  </si>
  <si>
    <t>Key Corp Ltd</t>
  </si>
  <si>
    <t>KEYCORP</t>
  </si>
  <si>
    <t>Rungta Irrigation Ltd</t>
  </si>
  <si>
    <t>RUNGTAIR</t>
  </si>
  <si>
    <t>Nippon India ETF Nifty PSU Bank BeES</t>
  </si>
  <si>
    <t>PSUBNKBEES</t>
  </si>
  <si>
    <t>Bansal Roofing Products Ltd</t>
  </si>
  <si>
    <t>BRPL</t>
  </si>
  <si>
    <t>Garg Furnace Ltd</t>
  </si>
  <si>
    <t>GARGFUR</t>
  </si>
  <si>
    <t>Sal Automotive Ltd</t>
  </si>
  <si>
    <t>SALAUTO</t>
  </si>
  <si>
    <t>DB (International) Stock Brokers Ltd</t>
  </si>
  <si>
    <t>DBSTOCKBRO</t>
  </si>
  <si>
    <t>SNL Bearings Ltd</t>
  </si>
  <si>
    <t>SNL</t>
  </si>
  <si>
    <t>Genpharmasec Ltd</t>
  </si>
  <si>
    <t>GENPHARMA</t>
  </si>
  <si>
    <t>Marble City India Ltd</t>
  </si>
  <si>
    <t>MARBLE</t>
  </si>
  <si>
    <t>Construction Materials</t>
  </si>
  <si>
    <t>Flex Foods Ltd</t>
  </si>
  <si>
    <t>FLEXFO</t>
  </si>
  <si>
    <t>Shreeji Translogistics Ltd</t>
  </si>
  <si>
    <t>STL</t>
  </si>
  <si>
    <t>Bharat Gears Ltd</t>
  </si>
  <si>
    <t>BHARATGEAR</t>
  </si>
  <si>
    <t>Manas Properties Ltd</t>
  </si>
  <si>
    <t>MANAS</t>
  </si>
  <si>
    <t>Travels &amp; Rentals Ltd</t>
  </si>
  <si>
    <t>TRAVELS</t>
  </si>
  <si>
    <t>Integrated Personnel Services Ltd</t>
  </si>
  <si>
    <t>IPSL</t>
  </si>
  <si>
    <t>Homesfy Realty Ltd</t>
  </si>
  <si>
    <t>HOMESFY</t>
  </si>
  <si>
    <t>Kesar Enterprises Ltd</t>
  </si>
  <si>
    <t>KESARENT</t>
  </si>
  <si>
    <t>Zeal Aqua Ltd</t>
  </si>
  <si>
    <t>7Seas Entertainment Ltd</t>
  </si>
  <si>
    <t>7SEASL</t>
  </si>
  <si>
    <t>Interactive Home Entertainment</t>
  </si>
  <si>
    <t>Motor and General Finance Ltd</t>
  </si>
  <si>
    <t>MOTOGENFIN</t>
  </si>
  <si>
    <t>Pioneer Embroideries Ltd</t>
  </si>
  <si>
    <t>PIONEEREMB</t>
  </si>
  <si>
    <t>Arvind and Company Shipping Agencies Ltd</t>
  </si>
  <si>
    <t>ACSAL</t>
  </si>
  <si>
    <t>Dindigul Farm Product Ltd</t>
  </si>
  <si>
    <t>DFPL</t>
  </si>
  <si>
    <t>Arnold Holdings Ltd</t>
  </si>
  <si>
    <t>ARNOLD</t>
  </si>
  <si>
    <t>Art Nirman Ltd</t>
  </si>
  <si>
    <t>ARTNIRMAN</t>
  </si>
  <si>
    <t>Saumya Consultants Ltd</t>
  </si>
  <si>
    <t>SAUMYA</t>
  </si>
  <si>
    <t>Beardsell Ltd</t>
  </si>
  <si>
    <t>BEARDSELL</t>
  </si>
  <si>
    <t>Narbada Gems and Jewellery Ltd</t>
  </si>
  <si>
    <t>NARBADA</t>
  </si>
  <si>
    <t>Accuracy Shipping Ltd</t>
  </si>
  <si>
    <t>ACCURACY</t>
  </si>
  <si>
    <t>Hemant Surgical Industries Ltd</t>
  </si>
  <si>
    <t>HSIL</t>
  </si>
  <si>
    <t>Health Care Distributors</t>
  </si>
  <si>
    <t>Kundan Edifice Ltd</t>
  </si>
  <si>
    <t>KEL</t>
  </si>
  <si>
    <t>BITS Ltd</t>
  </si>
  <si>
    <t>BITS</t>
  </si>
  <si>
    <t>HB Portfolio Ltd</t>
  </si>
  <si>
    <t>HBPOR</t>
  </si>
  <si>
    <t>Divine Power Energy Ltd</t>
  </si>
  <si>
    <t>DPEL</t>
  </si>
  <si>
    <t>Swastik Pipe Ltd</t>
  </si>
  <si>
    <t>SWASTIK</t>
  </si>
  <si>
    <t>Setco Automotive Ltd</t>
  </si>
  <si>
    <t>SETCO</t>
  </si>
  <si>
    <t>Radhe Developers (India) Ltd</t>
  </si>
  <si>
    <t>RADHEDE</t>
  </si>
  <si>
    <t>Shubhshree Biofuels Energy Ltd</t>
  </si>
  <si>
    <t>SHUBHSHREE</t>
  </si>
  <si>
    <t>Kothari Fermentation and Biochem Ltd</t>
  </si>
  <si>
    <t>KFBL</t>
  </si>
  <si>
    <t>Shri Techtex Ltd</t>
  </si>
  <si>
    <t>SHRITECH</t>
  </si>
  <si>
    <t>SunGarner Energies Ltd</t>
  </si>
  <si>
    <t>SEL</t>
  </si>
  <si>
    <t>Tamboli Industries Ltd</t>
  </si>
  <si>
    <t>TAMBOLIIN</t>
  </si>
  <si>
    <t>Vaidya Sane Ayurved Laboratories Ltd</t>
  </si>
  <si>
    <t>MADHAVBAUG</t>
  </si>
  <si>
    <t>Munoth Capital Market Ltd</t>
  </si>
  <si>
    <t>MUNCAPM</t>
  </si>
  <si>
    <t>Prakash Steelage Ltd</t>
  </si>
  <si>
    <t>PRAKASHSTL</t>
  </si>
  <si>
    <t>Vinny Overseas Ltd</t>
  </si>
  <si>
    <t>VINNY</t>
  </si>
  <si>
    <t>Paramount Speciality Forgings Ltd</t>
  </si>
  <si>
    <t>PSFL</t>
  </si>
  <si>
    <t>MPS Infotecnics Ltd</t>
  </si>
  <si>
    <t>VISESHINFO</t>
  </si>
  <si>
    <t>Raaj Medisafe India Ltd</t>
  </si>
  <si>
    <t>RAAJMEDI</t>
  </si>
  <si>
    <t>ITL Industries Ltd</t>
  </si>
  <si>
    <t>ITL</t>
  </si>
  <si>
    <t>Salona Cotspin Ltd</t>
  </si>
  <si>
    <t>SALONA</t>
  </si>
  <si>
    <t>Machino Plastics Ltd</t>
  </si>
  <si>
    <t>MACPLASQ</t>
  </si>
  <si>
    <t>CNI Research Ltd</t>
  </si>
  <si>
    <t>CNIRESLTD</t>
  </si>
  <si>
    <t>Rishi Laser Ltd</t>
  </si>
  <si>
    <t>RISHILASE</t>
  </si>
  <si>
    <t>Kovilpatti Lakshmi Roller Flour Mills Ltd</t>
  </si>
  <si>
    <t>KLRFM</t>
  </si>
  <si>
    <t>Bodhi Tree Multimedia Ltd</t>
  </si>
  <si>
    <t>BTML</t>
  </si>
  <si>
    <t>Dhruva Capital Services Ltd</t>
  </si>
  <si>
    <t>DHRUVCA</t>
  </si>
  <si>
    <t>ARC Finance Ltd</t>
  </si>
  <si>
    <t>ARCFIN</t>
  </si>
  <si>
    <t>Dynavision Ltd</t>
  </si>
  <si>
    <t>DYNAVSN</t>
  </si>
  <si>
    <t>Deepak Spinners Ltd</t>
  </si>
  <si>
    <t>DEEPAKSP</t>
  </si>
  <si>
    <t>Relicab Cable Manufacturing Ltd</t>
  </si>
  <si>
    <t>RELICAB</t>
  </si>
  <si>
    <t>Graphisads Ltd</t>
  </si>
  <si>
    <t>GRAPHISAD</t>
  </si>
  <si>
    <t>Premco Global Ltd</t>
  </si>
  <si>
    <t>PREMCO</t>
  </si>
  <si>
    <t>Ultracab (India) Ltd</t>
  </si>
  <si>
    <t>ULTRACAB</t>
  </si>
  <si>
    <t>CG VAK Software and Exports Ltd</t>
  </si>
  <si>
    <t>CGVAK</t>
  </si>
  <si>
    <t>Bhagwati Autocast Ltd</t>
  </si>
  <si>
    <t>BGWTATO</t>
  </si>
  <si>
    <t>Marco Cables &amp; Conductors Ltd</t>
  </si>
  <si>
    <t>MARCO</t>
  </si>
  <si>
    <t>Transteel Seating Technologies Ltd</t>
  </si>
  <si>
    <t>TRANSTEEL</t>
  </si>
  <si>
    <t>Cerebra Integrated Technologies Ltd</t>
  </si>
  <si>
    <t>CEREBRAINT</t>
  </si>
  <si>
    <t>Forcas Studio Ltd</t>
  </si>
  <si>
    <t>FORCAS</t>
  </si>
  <si>
    <t>Bengal Tea &amp; Fabrics Ltd</t>
  </si>
  <si>
    <t>BENGALT</t>
  </si>
  <si>
    <t>Active Clothing Co Ltd</t>
  </si>
  <si>
    <t>ACTIVE</t>
  </si>
  <si>
    <t>Srivasavi Adhesive Tapes Ltd</t>
  </si>
  <si>
    <t>SRIVASAVI</t>
  </si>
  <si>
    <t>COSCO (India) Ltd</t>
  </si>
  <si>
    <t>COSCO</t>
  </si>
  <si>
    <t>Enfuse Solutions Ltd</t>
  </si>
  <si>
    <t>ENFUSE</t>
  </si>
  <si>
    <t>Mysore Petro Chemicals Ltd</t>
  </si>
  <si>
    <t>MYSORPETRO</t>
  </si>
  <si>
    <t>Teamo Productions HQ Ltd</t>
  </si>
  <si>
    <t>TPHQ</t>
  </si>
  <si>
    <t>Scanpoint Geomatics Ltd</t>
  </si>
  <si>
    <t>SCANPGEOM</t>
  </si>
  <si>
    <t>Baweja Studios Ltd</t>
  </si>
  <si>
    <t>BAWEJA</t>
  </si>
  <si>
    <t>Krishanveer Forge Ltd</t>
  </si>
  <si>
    <t>KVFORGE</t>
  </si>
  <si>
    <t>GV Films Ltd</t>
  </si>
  <si>
    <t>GVFILM</t>
  </si>
  <si>
    <t>Virat Industries Ltd</t>
  </si>
  <si>
    <t>VIRAT</t>
  </si>
  <si>
    <t>Credent Global Finance Ltd</t>
  </si>
  <si>
    <t>CGFL</t>
  </si>
  <si>
    <t>Amarjothi Spinning Mills Ltd</t>
  </si>
  <si>
    <t>AMARJOTHI</t>
  </si>
  <si>
    <t>Cubex Tubings Ltd</t>
  </si>
  <si>
    <t>CUBEXTUB</t>
  </si>
  <si>
    <t>Aditya Ultra Steel Ltd</t>
  </si>
  <si>
    <t>AUSL</t>
  </si>
  <si>
    <t>Goyal Aluminiums Ltd</t>
  </si>
  <si>
    <t>GOYALALUM</t>
  </si>
  <si>
    <t>Ansal Housing Ltd</t>
  </si>
  <si>
    <t>ANSALHSG</t>
  </si>
  <si>
    <t>Manoj Ceramic Ltd</t>
  </si>
  <si>
    <t>MCPL</t>
  </si>
  <si>
    <t>BN Holdings Ltd</t>
  </si>
  <si>
    <t>BNHOLDINGS</t>
  </si>
  <si>
    <t>Ascom Leasing &amp; Investments Ltd</t>
  </si>
  <si>
    <t>ASCOM</t>
  </si>
  <si>
    <t>Total Transport Systems Ltd</t>
  </si>
  <si>
    <t>TOTAL</t>
  </si>
  <si>
    <t>Zenith Exports Ltd</t>
  </si>
  <si>
    <t>ZENITHEXPO</t>
  </si>
  <si>
    <t>Sotac Pharmaceuticals Ltd</t>
  </si>
  <si>
    <t>SOTAC</t>
  </si>
  <si>
    <t>Bilcare Ltd</t>
  </si>
  <si>
    <t>BI</t>
  </si>
  <si>
    <t>Steel City Securities Ltd</t>
  </si>
  <si>
    <t>STEELCITY</t>
  </si>
  <si>
    <t>Ajooni Biotech Ltd</t>
  </si>
  <si>
    <t>AJOONI</t>
  </si>
  <si>
    <t>3rd Rock Multimedia Ltd</t>
  </si>
  <si>
    <t>3RDROCK</t>
  </si>
  <si>
    <t>Accel Ltd</t>
  </si>
  <si>
    <t>ACCEL</t>
  </si>
  <si>
    <t>Ausom Enterprise Ltd</t>
  </si>
  <si>
    <t>AUSOMENT</t>
  </si>
  <si>
    <t>Zenith Steel Pipes &amp; Industries Ltd</t>
  </si>
  <si>
    <t>ZENITHSTL</t>
  </si>
  <si>
    <t>Shervani Industrial Syndicate Ltd</t>
  </si>
  <si>
    <t>SHERVANI</t>
  </si>
  <si>
    <t>Palash Securities Ltd</t>
  </si>
  <si>
    <t>PALASHSECU</t>
  </si>
  <si>
    <t>Tirupati Starch &amp; Chemicals Ltd</t>
  </si>
  <si>
    <t>TIRUSTA</t>
  </si>
  <si>
    <t>Lasa Supergenerics Ltd</t>
  </si>
  <si>
    <t>LASA</t>
  </si>
  <si>
    <t>Sumuka Agro Industries Ltd</t>
  </si>
  <si>
    <t>SUMUKA</t>
  </si>
  <si>
    <t>Kotak S&amp;P BSE Sensex ETF</t>
  </si>
  <si>
    <t>SENSEX1</t>
  </si>
  <si>
    <t>Unifinz Capital India Ltd</t>
  </si>
  <si>
    <t>UCIL</t>
  </si>
  <si>
    <t>Simmonds Marshall Ltd</t>
  </si>
  <si>
    <t>SIMMOND</t>
  </si>
  <si>
    <t>Sprayking Ltd</t>
  </si>
  <si>
    <t>SPRAYKING</t>
  </si>
  <si>
    <t>B C C Fuba India Ltd</t>
  </si>
  <si>
    <t>BCCFUBA</t>
  </si>
  <si>
    <t>Landmark Property Development Co Ltd</t>
  </si>
  <si>
    <t>LPDC</t>
  </si>
  <si>
    <t>Peria Karamalai Tea and Produce Company Ltd</t>
  </si>
  <si>
    <t>PKTEA</t>
  </si>
  <si>
    <t>Dhatre Udyog Ltd</t>
  </si>
  <si>
    <t>DHATRE</t>
  </si>
  <si>
    <t>Parnax Lab Ltd</t>
  </si>
  <si>
    <t>PARNAXLAB</t>
  </si>
  <si>
    <t>Steelman Telecom Ltd</t>
  </si>
  <si>
    <t>STML</t>
  </si>
  <si>
    <t>Integrated Telecommunication Services</t>
  </si>
  <si>
    <t>Virat Crane Industries Ltd</t>
  </si>
  <si>
    <t>VIRATCRA</t>
  </si>
  <si>
    <t>WSFx Global Pay Ltd</t>
  </si>
  <si>
    <t>WSFX</t>
  </si>
  <si>
    <t>ICICI Prudential Nifty Next 50 ETF</t>
  </si>
  <si>
    <t>NEXT50IETF</t>
  </si>
  <si>
    <t>New Swan Multitech Ltd</t>
  </si>
  <si>
    <t>SWANAGRO</t>
  </si>
  <si>
    <t>Ahlada Engineers Ltd</t>
  </si>
  <si>
    <t>AHLADA</t>
  </si>
  <si>
    <t>Colab Cloud Platforms Ltd</t>
  </si>
  <si>
    <t>COLABCLOUD</t>
  </si>
  <si>
    <t>Sayaji Industries Ltd</t>
  </si>
  <si>
    <t>SAYAJIIND</t>
  </si>
  <si>
    <t>Apis India Ltd</t>
  </si>
  <si>
    <t>APIS</t>
  </si>
  <si>
    <t>Gokak Textiles Ltd</t>
  </si>
  <si>
    <t>GOKAKTEX</t>
  </si>
  <si>
    <t>Pharmaids Pharmaceuticals Ltd</t>
  </si>
  <si>
    <t>PHARMAID</t>
  </si>
  <si>
    <t>Atishay Ltd</t>
  </si>
  <si>
    <t>ATISHAY</t>
  </si>
  <si>
    <t>Bhilwara Spinners Ltd</t>
  </si>
  <si>
    <t>BHILSPIN</t>
  </si>
  <si>
    <t>Winsome Breweries Ltd</t>
  </si>
  <si>
    <t>WINSOMBR</t>
  </si>
  <si>
    <t>Brewers</t>
  </si>
  <si>
    <t>Bhatia Colour Chem Ltd</t>
  </si>
  <si>
    <t>BCCL</t>
  </si>
  <si>
    <t>Sundaram Multi Pap Ltd</t>
  </si>
  <si>
    <t>SUNDARAM</t>
  </si>
  <si>
    <t>Wallfort Financial Services Ltd</t>
  </si>
  <si>
    <t>WALLFORT</t>
  </si>
  <si>
    <t>Dhariwalcorp Ltd</t>
  </si>
  <si>
    <t>DHARIWAL</t>
  </si>
  <si>
    <t>Modern Dairies Ltd</t>
  </si>
  <si>
    <t>MODAIRY</t>
  </si>
  <si>
    <t>Rexnord Electronics and Controls Ltd</t>
  </si>
  <si>
    <t>REXNORD</t>
  </si>
  <si>
    <t>India Steel Works Ltd</t>
  </si>
  <si>
    <t>ISWL</t>
  </si>
  <si>
    <t>AMD Industries Ltd</t>
  </si>
  <si>
    <t>AMDIND</t>
  </si>
  <si>
    <t>Jayant Infratech Ltd</t>
  </si>
  <si>
    <t>JAYANT</t>
  </si>
  <si>
    <t>Swashthik Plascon Ltd</t>
  </si>
  <si>
    <t>SPL</t>
  </si>
  <si>
    <t>Aesthetik Engineers Ltd</t>
  </si>
  <si>
    <t>AESTHETIK</t>
  </si>
  <si>
    <t>Raghuvansh Agrofarms Ltd</t>
  </si>
  <si>
    <t>RAFL</t>
  </si>
  <si>
    <t>Ai Champdany Industries Ltd</t>
  </si>
  <si>
    <t>AICHAMP</t>
  </si>
  <si>
    <t>Sagarsoft (India) Ltd</t>
  </si>
  <si>
    <t>SAGARSOFT</t>
  </si>
  <si>
    <t>Athena Global Technologies Ltd</t>
  </si>
  <si>
    <t>ATHENAGLO</t>
  </si>
  <si>
    <t>GTV Engineering Ltd</t>
  </si>
  <si>
    <t>GTV</t>
  </si>
  <si>
    <t>Shri Gang Industries and Allied Products Ltd</t>
  </si>
  <si>
    <t>SHRIGANG</t>
  </si>
  <si>
    <t>Binayak Tex Processors Ltd</t>
  </si>
  <si>
    <t>ZBINTXPP</t>
  </si>
  <si>
    <t>Ansal Buildwell Ltd</t>
  </si>
  <si>
    <t>ANSALBU</t>
  </si>
  <si>
    <t>Thacker and Company Ltd</t>
  </si>
  <si>
    <t>THACKER</t>
  </si>
  <si>
    <t>Gujarat Toolroom Ltd</t>
  </si>
  <si>
    <t>GUJTLRM</t>
  </si>
  <si>
    <t>Bhagyanagar Properties Ltd</t>
  </si>
  <si>
    <t>BHAGYAPROP</t>
  </si>
  <si>
    <t>Shristi Infrastructure Development Corporation Ltd</t>
  </si>
  <si>
    <t>SHRISTI</t>
  </si>
  <si>
    <t>Nath Industries Ltd</t>
  </si>
  <si>
    <t>NATHIND</t>
  </si>
  <si>
    <t>Gayatri Sugars Ltd</t>
  </si>
  <si>
    <t>GAYATRI</t>
  </si>
  <si>
    <t>Himalaya Food International Ltd</t>
  </si>
  <si>
    <t>HFIL</t>
  </si>
  <si>
    <t>Agri-Tech (India) Ltd</t>
  </si>
  <si>
    <t>AGRITECH</t>
  </si>
  <si>
    <t>WeP Solutions Ltd</t>
  </si>
  <si>
    <t>WEPSOLN</t>
  </si>
  <si>
    <t>Modulex Construction Technologies Ltd</t>
  </si>
  <si>
    <t>MODULEX</t>
  </si>
  <si>
    <t>Money Masters Leasing and Finance Ltd</t>
  </si>
  <si>
    <t>MMLF</t>
  </si>
  <si>
    <t>Aksh Optifibre Ltd</t>
  </si>
  <si>
    <t>AKSHOPTFBR</t>
  </si>
  <si>
    <t>Lahoti Overseas Ltd</t>
  </si>
  <si>
    <t>LAHOTIOV</t>
  </si>
  <si>
    <t>Terai Tea Co Ltd</t>
  </si>
  <si>
    <t>TERAI</t>
  </si>
  <si>
    <t>Sanco Trans Ltd</t>
  </si>
  <si>
    <t>SANCTRN</t>
  </si>
  <si>
    <t>Sameera Agro and Infra Ltd</t>
  </si>
  <si>
    <t>SAIFL</t>
  </si>
  <si>
    <t>Homebuilding</t>
  </si>
  <si>
    <t>Expo Gas Containers Ltd</t>
  </si>
  <si>
    <t>EXPOGAS</t>
  </si>
  <si>
    <t>Atal Realtech Ltd</t>
  </si>
  <si>
    <t>ATALREAL</t>
  </si>
  <si>
    <t>Sharp Chucks and Machines Ltd</t>
  </si>
  <si>
    <t>SCML</t>
  </si>
  <si>
    <t>Source Natural Foods and Herbal Supplements Ltd</t>
  </si>
  <si>
    <t>SOURCENTRL</t>
  </si>
  <si>
    <t>Diensten Tech Ltd</t>
  </si>
  <si>
    <t>DTL</t>
  </si>
  <si>
    <t>Aztec Fluids &amp; Machinery Ltd</t>
  </si>
  <si>
    <t>AZTEC</t>
  </si>
  <si>
    <t>Vishal Bearings Ltd</t>
  </si>
  <si>
    <t>VISHALBL</t>
  </si>
  <si>
    <t>Soma Textiles &amp; Industries Ltd</t>
  </si>
  <si>
    <t>SOMATEX</t>
  </si>
  <si>
    <t>Biofil Chemicals and Pharmaceuticals Ltd</t>
  </si>
  <si>
    <t>BIOFILCHEM</t>
  </si>
  <si>
    <t>Akshar Spintex Ltd</t>
  </si>
  <si>
    <t>AKSHAR</t>
  </si>
  <si>
    <t>Polychem Ltd</t>
  </si>
  <si>
    <t>POLYCHEM</t>
  </si>
  <si>
    <t>DRS Dilip Roadlines Ltd</t>
  </si>
  <si>
    <t>DRSDILIP</t>
  </si>
  <si>
    <t>Asit C Mehta Financial Services Ltd</t>
  </si>
  <si>
    <t>ASITCFIN</t>
  </si>
  <si>
    <t>Quantum Gold Fund</t>
  </si>
  <si>
    <t>QGOLDHALF</t>
  </si>
  <si>
    <t>Barak Valley Cements Ltd</t>
  </si>
  <si>
    <t>BVCL</t>
  </si>
  <si>
    <t>Precision Metaliks Ltd</t>
  </si>
  <si>
    <t>PRECISION</t>
  </si>
  <si>
    <t>Mohite Industries Ltd</t>
  </si>
  <si>
    <t>MOHITE</t>
  </si>
  <si>
    <t>Kemp and Company Ltd</t>
  </si>
  <si>
    <t>KEMP</t>
  </si>
  <si>
    <t>HDFC S&amp;P BSE Sensex ETF</t>
  </si>
  <si>
    <t>HDFCSENSEX</t>
  </si>
  <si>
    <t>Panyam Cements And Mineral Industrties Ltd</t>
  </si>
  <si>
    <t>PANCM</t>
  </si>
  <si>
    <t>Scoobee Day Garments (India) Ltd</t>
  </si>
  <si>
    <t>SCOOBEEDAY</t>
  </si>
  <si>
    <t>Nidhi Granites Ltd</t>
  </si>
  <si>
    <t>NIDHGRN</t>
  </si>
  <si>
    <t>VMS Industries Ltd</t>
  </si>
  <si>
    <t>VMS</t>
  </si>
  <si>
    <t>Maiden Forgings Ltd</t>
  </si>
  <si>
    <t>MAIDEN</t>
  </si>
  <si>
    <t>Auro Laboratories Ltd</t>
  </si>
  <si>
    <t>AUROLAB</t>
  </si>
  <si>
    <t>Jhandewalas Foods Ltd</t>
  </si>
  <si>
    <t>JFL</t>
  </si>
  <si>
    <t>One Global Service Provider Ltd</t>
  </si>
  <si>
    <t>ONEGLOBAL</t>
  </si>
  <si>
    <t>Bharat Immunologicals and Biologicals Corporation Ltd</t>
  </si>
  <si>
    <t>BIBCL</t>
  </si>
  <si>
    <t>Cinevista Ltd</t>
  </si>
  <si>
    <t>CINEVISTA</t>
  </si>
  <si>
    <t>Alkali Metals Ltd</t>
  </si>
  <si>
    <t>ALKALI</t>
  </si>
  <si>
    <t>Saptarishi Agro Industries Ltd</t>
  </si>
  <si>
    <t>SPTRSHI</t>
  </si>
  <si>
    <t>Rasi Electrodes Ltd</t>
  </si>
  <si>
    <t>RASIELEC</t>
  </si>
  <si>
    <t>Super Tannery Ltd</t>
  </si>
  <si>
    <t>SUPTANERY</t>
  </si>
  <si>
    <t>Cravatex Ltd</t>
  </si>
  <si>
    <t>CRAVATEX</t>
  </si>
  <si>
    <t>Semac Consultants Ltd</t>
  </si>
  <si>
    <t>SEMAC</t>
  </si>
  <si>
    <t>National Fittings Ltd</t>
  </si>
  <si>
    <t>NATFIT</t>
  </si>
  <si>
    <t>Womancart Ltd</t>
  </si>
  <si>
    <t>WOMANCART</t>
  </si>
  <si>
    <t>Macobs Technologies Ltd</t>
  </si>
  <si>
    <t>MACOBSTECH</t>
  </si>
  <si>
    <t>Facor Alloys Ltd</t>
  </si>
  <si>
    <t>FACORALL</t>
  </si>
  <si>
    <t>Yamini Investments Company Ltd</t>
  </si>
  <si>
    <t>YAMNINV</t>
  </si>
  <si>
    <t>Nagreeka Exports Ltd</t>
  </si>
  <si>
    <t>NAGREEKEXP</t>
  </si>
  <si>
    <t>Suraj Industries Ltd</t>
  </si>
  <si>
    <t>SURJIND</t>
  </si>
  <si>
    <t>Times Guaranty Ltd</t>
  </si>
  <si>
    <t>TIMESGTY</t>
  </si>
  <si>
    <t>Freshtrop Fruits Ltd</t>
  </si>
  <si>
    <t>FRSHTRP</t>
  </si>
  <si>
    <t>Prerna Infrabuild Ltd</t>
  </si>
  <si>
    <t>PRERINFRA</t>
  </si>
  <si>
    <t>Omnitex Industries (India) Ltd</t>
  </si>
  <si>
    <t>OMNITEX</t>
  </si>
  <si>
    <t>Mayank Cattle Food Ltd</t>
  </si>
  <si>
    <t>MCFL</t>
  </si>
  <si>
    <t>My Mudra Fincorp Ltd</t>
  </si>
  <si>
    <t>MYMUDRA</t>
  </si>
  <si>
    <t>Ind Swift Ltd</t>
  </si>
  <si>
    <t>INDSWFTLTD</t>
  </si>
  <si>
    <t>Jamshri Realty Ltd</t>
  </si>
  <si>
    <t>JAMSHRI</t>
  </si>
  <si>
    <t>Real Estate Operating Companies</t>
  </si>
  <si>
    <t>Master Components Ltd</t>
  </si>
  <si>
    <t>MASTER</t>
  </si>
  <si>
    <t>Banka BioLoo Ltd</t>
  </si>
  <si>
    <t>BANKA</t>
  </si>
  <si>
    <t>Party Cruisers Ltd</t>
  </si>
  <si>
    <t>PARTYCRUS</t>
  </si>
  <si>
    <t>Softrak Venture Investment Limited</t>
  </si>
  <si>
    <t>SOFTRAKV</t>
  </si>
  <si>
    <t>Alfred Herbert (India) Ltd</t>
  </si>
  <si>
    <t>ALFREDHE</t>
  </si>
  <si>
    <t>Sattrix Information Security Ltd</t>
  </si>
  <si>
    <t>SATTRIX</t>
  </si>
  <si>
    <t>Srestha Finvest Ltd</t>
  </si>
  <si>
    <t>SRESTHA</t>
  </si>
  <si>
    <t>Dangee Dums Ltd</t>
  </si>
  <si>
    <t>DANGEE</t>
  </si>
  <si>
    <t>BSEL Algo Ltd</t>
  </si>
  <si>
    <t>BSELALGO</t>
  </si>
  <si>
    <t>Ambar Protein Industries Ltd</t>
  </si>
  <si>
    <t>AMBARPIL</t>
  </si>
  <si>
    <t>Mercury Laboratories Ltd</t>
  </si>
  <si>
    <t>MERCURYLAB</t>
  </si>
  <si>
    <t>Dollex Agrotech Ltd</t>
  </si>
  <si>
    <t>DOLLEX</t>
  </si>
  <si>
    <t>Fiberweb (India) Ltd</t>
  </si>
  <si>
    <t>FIBERWEB</t>
  </si>
  <si>
    <t>Transcorp International Ltd</t>
  </si>
  <si>
    <t>TRANSCOR</t>
  </si>
  <si>
    <t>Phoenix International Ltd</t>
  </si>
  <si>
    <t>PHOENXINTL</t>
  </si>
  <si>
    <t>Aakash Exploration Services Ltd</t>
  </si>
  <si>
    <t>AAKASH</t>
  </si>
  <si>
    <t>Ganga Papers India Ltd</t>
  </si>
  <si>
    <t>GANGAPA</t>
  </si>
  <si>
    <t>Modern Engineering and Projects Ltd</t>
  </si>
  <si>
    <t>MEAPL</t>
  </si>
  <si>
    <t>Brace Port Logistics Ltd</t>
  </si>
  <si>
    <t>BRACEPORT</t>
  </si>
  <si>
    <t>Saboo Sodium Chloro Ltd</t>
  </si>
  <si>
    <t>SABOOSOD</t>
  </si>
  <si>
    <t>SKP Securities Ltd</t>
  </si>
  <si>
    <t>SKPSEC</t>
  </si>
  <si>
    <t>Orissa Bengal Carrier Ltd</t>
  </si>
  <si>
    <t>OBCL</t>
  </si>
  <si>
    <t>Ishan Dyes and Chemicals Ltd</t>
  </si>
  <si>
    <t>ISHANCH</t>
  </si>
  <si>
    <t>Sambhaav Media Ltd</t>
  </si>
  <si>
    <t>SAMBHAAV</t>
  </si>
  <si>
    <t>Paras Petrofils Ltd</t>
  </si>
  <si>
    <t>PARASPETRO</t>
  </si>
  <si>
    <t>Candour Techtex Ltd</t>
  </si>
  <si>
    <t>CANDOUR</t>
  </si>
  <si>
    <t>Balgopal Commercial Ltd</t>
  </si>
  <si>
    <t>BALGOPAL</t>
  </si>
  <si>
    <t>G. G. Automotive Gears Ltd</t>
  </si>
  <si>
    <t>GGAUTO</t>
  </si>
  <si>
    <t>Akar Auto Industries Ltd</t>
  </si>
  <si>
    <t>AAIL</t>
  </si>
  <si>
    <t>Nimbus Projects Ltd</t>
  </si>
  <si>
    <t>NIMBSPROJ</t>
  </si>
  <si>
    <t>APM Industries Ltd</t>
  </si>
  <si>
    <t>APMIN</t>
  </si>
  <si>
    <t>Ganesha Ecoverse Ltd</t>
  </si>
  <si>
    <t>GANVERSE</t>
  </si>
  <si>
    <t>Quadrant Televentures Ltd</t>
  </si>
  <si>
    <t>QUADRANT</t>
  </si>
  <si>
    <t>Paramatrix Technologies Ltd</t>
  </si>
  <si>
    <t>PARAMATRIX</t>
  </si>
  <si>
    <t>Shalimar Wires Industries Ltd</t>
  </si>
  <si>
    <t>SHALIWIR</t>
  </si>
  <si>
    <t>Rainbow Foundations Ltd</t>
  </si>
  <si>
    <t>RAINBOWF</t>
  </si>
  <si>
    <t>Rama Vision Ltd</t>
  </si>
  <si>
    <t>RAMAVISION</t>
  </si>
  <si>
    <t>Blue Pebble Ltd</t>
  </si>
  <si>
    <t>BLUEPEBBLE</t>
  </si>
  <si>
    <t>Asarfi Hospital Ltd</t>
  </si>
  <si>
    <t>ASARFI</t>
  </si>
  <si>
    <t>Abhinav Capital Services Ltd</t>
  </si>
  <si>
    <t>ABHICAP</t>
  </si>
  <si>
    <t>TCI Industries Ltd</t>
  </si>
  <si>
    <t>TCIIND</t>
  </si>
  <si>
    <t>Shanti Spintex Ltd</t>
  </si>
  <si>
    <t>SHANTIDENM</t>
  </si>
  <si>
    <t>Harshdeep Hortico Ltd</t>
  </si>
  <si>
    <t>HARSHDEEP</t>
  </si>
  <si>
    <t>Home Furnishings</t>
  </si>
  <si>
    <t>D &amp; H India Ltd</t>
  </si>
  <si>
    <t>DHINDIA</t>
  </si>
  <si>
    <t>Elixir Capital Ltd</t>
  </si>
  <si>
    <t>ELIXIR</t>
  </si>
  <si>
    <t>MRP Agro Ltd</t>
  </si>
  <si>
    <t>MRP</t>
  </si>
  <si>
    <t>VL Infraprojects Ltd</t>
  </si>
  <si>
    <t>VLINFRA</t>
  </si>
  <si>
    <t>Sangam Finserv Ltd</t>
  </si>
  <si>
    <t>SANGAMFIN</t>
  </si>
  <si>
    <t>KG Petrochem Ltd</t>
  </si>
  <si>
    <t>KGPETRO</t>
  </si>
  <si>
    <t>DSJ Keep Learning Ltd</t>
  </si>
  <si>
    <t>KEEPLEARN</t>
  </si>
  <si>
    <t>Resonance Specialties Ltd</t>
  </si>
  <si>
    <t>RESONANCE</t>
  </si>
  <si>
    <t>Sampann Utpadan India Ltd</t>
  </si>
  <si>
    <t>SAMPANN</t>
  </si>
  <si>
    <t>Three M Paper Boards Ltd</t>
  </si>
  <si>
    <t>THREEMPAPE</t>
  </si>
  <si>
    <t>Gujarat Poly Electronics Ltd</t>
  </si>
  <si>
    <t>GUJARATPOLY</t>
  </si>
  <si>
    <t>Grob Tea Co Ltd</t>
  </si>
  <si>
    <t>GROBTEA</t>
  </si>
  <si>
    <t>Future Consumer Ltd</t>
  </si>
  <si>
    <t>FCONSUMER</t>
  </si>
  <si>
    <t>Meera Industries Ltd</t>
  </si>
  <si>
    <t>MEERA</t>
  </si>
  <si>
    <t>Tokyo Plast International Ltd</t>
  </si>
  <si>
    <t>TOKYOPLAST</t>
  </si>
  <si>
    <t>Aprameya Engineering Ltd</t>
  </si>
  <si>
    <t>APRAMEYA</t>
  </si>
  <si>
    <t>James Warren Tea Ltd</t>
  </si>
  <si>
    <t>JAMESWARREN</t>
  </si>
  <si>
    <t>Skil Infrastructure Ltd</t>
  </si>
  <si>
    <t>SKIL</t>
  </si>
  <si>
    <t>Suvidhaa Infoserve Ltd</t>
  </si>
  <si>
    <t>SUVIDHAA</t>
  </si>
  <si>
    <t>Arshiya Ltd</t>
  </si>
  <si>
    <t>ARSHIYA</t>
  </si>
  <si>
    <t>Kothari Industrial Corp Ltd</t>
  </si>
  <si>
    <t>KOTIC</t>
  </si>
  <si>
    <t>Tanvi Foods (India) Ltd</t>
  </si>
  <si>
    <t>TANVI</t>
  </si>
  <si>
    <t>Twentyfirst Century Management Services Ltd</t>
  </si>
  <si>
    <t>21STCENMGM</t>
  </si>
  <si>
    <t>Holmarc Opto-Mechatronics Ltd</t>
  </si>
  <si>
    <t>HOLMARC</t>
  </si>
  <si>
    <t>Arihant Academy Ltd</t>
  </si>
  <si>
    <t>ARIHANTACA</t>
  </si>
  <si>
    <t>Ahmedabad Steel Craft Ltd</t>
  </si>
  <si>
    <t>AHMDSTE</t>
  </si>
  <si>
    <t>DRS Cargo Movers Ltd</t>
  </si>
  <si>
    <t>DRSCARGO</t>
  </si>
  <si>
    <t>McNally Bharat Engg Co Ltd</t>
  </si>
  <si>
    <t>MBECL</t>
  </si>
  <si>
    <t>MEP Infrastructure Developers Ltd</t>
  </si>
  <si>
    <t>MEP</t>
  </si>
  <si>
    <t>Manglam Infra &amp; Engineering Ltd</t>
  </si>
  <si>
    <t>MIEL</t>
  </si>
  <si>
    <t>Jasch Industries Ltd</t>
  </si>
  <si>
    <t>JASCH</t>
  </si>
  <si>
    <t>Archies Ltd</t>
  </si>
  <si>
    <t>ARCHIES</t>
  </si>
  <si>
    <t>Shetron Ltd</t>
  </si>
  <si>
    <t>SHETR</t>
  </si>
  <si>
    <t>Energy Development Company Ltd</t>
  </si>
  <si>
    <t>ENERGYDEV</t>
  </si>
  <si>
    <t>Yarn Syndicate Ltd</t>
  </si>
  <si>
    <t>YARNSYN</t>
  </si>
  <si>
    <t>Oriental Trimex Ltd</t>
  </si>
  <si>
    <t>ORIENTALTL</t>
  </si>
  <si>
    <t>Shri Krishna Devcon Ltd</t>
  </si>
  <si>
    <t>SHRIKRISH</t>
  </si>
  <si>
    <t>Swarnsarita Jewels India Ltd</t>
  </si>
  <si>
    <t>SWARNSAR</t>
  </si>
  <si>
    <t>Aditya BSL Nifty Next 50 ETF</t>
  </si>
  <si>
    <t>ABSLNN50ET</t>
  </si>
  <si>
    <t>Royal Cushion Vinyl Products Ltd</t>
  </si>
  <si>
    <t>ROYALCU</t>
  </si>
  <si>
    <t>Fortis Malar Hospitals Ltd</t>
  </si>
  <si>
    <t>FORTISMLR</t>
  </si>
  <si>
    <t>Aspire &amp; Innovative Advertising Ltd</t>
  </si>
  <si>
    <t>ASPIRE</t>
  </si>
  <si>
    <t>Securekloud Technologies Ltd</t>
  </si>
  <si>
    <t>SECURKLOUD</t>
  </si>
  <si>
    <t>Tulive Developers Ltd</t>
  </si>
  <si>
    <t>TULIVE</t>
  </si>
  <si>
    <t>Yaari Digital Integrated Services Ltd</t>
  </si>
  <si>
    <t>YAARI</t>
  </si>
  <si>
    <t>Durlax Top Surface Ltd</t>
  </si>
  <si>
    <t>DURLAX</t>
  </si>
  <si>
    <t>Patdiam Jewellery Ltd</t>
  </si>
  <si>
    <t>PJL</t>
  </si>
  <si>
    <t>Simbhaoli Sugars Ltd</t>
  </si>
  <si>
    <t>SIMBHALS</t>
  </si>
  <si>
    <t>Sky Industries Ltd</t>
  </si>
  <si>
    <t>SKYIND</t>
  </si>
  <si>
    <t>Ganga Forging Ltd</t>
  </si>
  <si>
    <t>GANGAFORGE</t>
  </si>
  <si>
    <t>Maruti Interior Products Ltd</t>
  </si>
  <si>
    <t>SPITZE</t>
  </si>
  <si>
    <t>Aarvee Denims and Exports Ltd</t>
  </si>
  <si>
    <t>AARVEEDEN</t>
  </si>
  <si>
    <t>Orient Press Ltd</t>
  </si>
  <si>
    <t>ORIENTLTD</t>
  </si>
  <si>
    <t>Inter Globe Finance Ltd</t>
  </si>
  <si>
    <t>INTRGLB</t>
  </si>
  <si>
    <t>Pulsar International Ltd</t>
  </si>
  <si>
    <t>PULSRIN</t>
  </si>
  <si>
    <t>Moksh Ornaments Ltd</t>
  </si>
  <si>
    <t>MOKSH</t>
  </si>
  <si>
    <t>Ahasolar Technologies Ltd</t>
  </si>
  <si>
    <t>AHASOLAR</t>
  </si>
  <si>
    <t>Home Improvement Retail</t>
  </si>
  <si>
    <t>Olatech Solutions Ltd</t>
  </si>
  <si>
    <t>OLATECH</t>
  </si>
  <si>
    <t>Global Pet Industries Ltd</t>
  </si>
  <si>
    <t>GLOBALPET</t>
  </si>
  <si>
    <t>BLB Ltd</t>
  </si>
  <si>
    <t>BLBLIMITED</t>
  </si>
  <si>
    <t>Deepak Chemtex Ltd</t>
  </si>
  <si>
    <t>DEEPAKCHEM</t>
  </si>
  <si>
    <t>Kiduja India Ltd</t>
  </si>
  <si>
    <t>KIDUJA</t>
  </si>
  <si>
    <t>Hrh Next Services Ltd</t>
  </si>
  <si>
    <t>HRHNEXT</t>
  </si>
  <si>
    <t>Call Center Services</t>
  </si>
  <si>
    <t>Damodar Industries Ltd</t>
  </si>
  <si>
    <t>DAMODARIND</t>
  </si>
  <si>
    <t>Excel Realty N Infra Ltd</t>
  </si>
  <si>
    <t>EXCEL</t>
  </si>
  <si>
    <t>Som Datt Finance Corporation Ltd</t>
  </si>
  <si>
    <t>SODFC</t>
  </si>
  <si>
    <t>Rachana Infrastructure Ltd</t>
  </si>
  <si>
    <t>RILINFRA</t>
  </si>
  <si>
    <t>Pattech Fitwell Tube Components Ltd</t>
  </si>
  <si>
    <t>PATTECH</t>
  </si>
  <si>
    <t>Vidli Restaurants Ltd</t>
  </si>
  <si>
    <t>VIDLI</t>
  </si>
  <si>
    <t>Hisar Metal Industries Ltd</t>
  </si>
  <si>
    <t>HISARMETAL</t>
  </si>
  <si>
    <t>Popees Cares Ltd</t>
  </si>
  <si>
    <t>POPEES</t>
  </si>
  <si>
    <t>Mohini Health &amp; Hygiene Ltd</t>
  </si>
  <si>
    <t>MHHL</t>
  </si>
  <si>
    <t>AK Spintex Ltd</t>
  </si>
  <si>
    <t>AKSPINTEX</t>
  </si>
  <si>
    <t>Everest Organics Ltd</t>
  </si>
  <si>
    <t>EVERESTO</t>
  </si>
  <si>
    <t>Gujarat Containers Ltd</t>
  </si>
  <si>
    <t>GUJCONT</t>
  </si>
  <si>
    <t>Synoptics Technologies Ltd</t>
  </si>
  <si>
    <t>SYNOPTICS</t>
  </si>
  <si>
    <t>ICICI Prudential Silver ETF</t>
  </si>
  <si>
    <t>SILVERIETF</t>
  </si>
  <si>
    <t>Kesar Terminals &amp; Infrastructure Ltd</t>
  </si>
  <si>
    <t>KTIL</t>
  </si>
  <si>
    <t>Astal Laboratories Ltd</t>
  </si>
  <si>
    <t>ASTALLTD</t>
  </si>
  <si>
    <t>Delta Manufacturing Ltd</t>
  </si>
  <si>
    <t>DELTAMAGNT</t>
  </si>
  <si>
    <t>Srei Infrastructure Finance Ltd</t>
  </si>
  <si>
    <t>SREINFRA</t>
  </si>
  <si>
    <t>Vippy Spinpro Ltd</t>
  </si>
  <si>
    <t>VIPPYSP</t>
  </si>
  <si>
    <t>Chartered Logistics Ltd</t>
  </si>
  <si>
    <t>CHLOGIST</t>
  </si>
  <si>
    <t>Creative Castings Ltd</t>
  </si>
  <si>
    <t>Adtech Systems Ltd</t>
  </si>
  <si>
    <t>ADTECH</t>
  </si>
  <si>
    <t>Arabian Petroleum Ltd</t>
  </si>
  <si>
    <t>ARABIAN</t>
  </si>
  <si>
    <t>Promax Power Ltd</t>
  </si>
  <si>
    <t>PROMAX</t>
  </si>
  <si>
    <t>Hindustan Hardy Ltd</t>
  </si>
  <si>
    <t>HINDHARD</t>
  </si>
  <si>
    <t>T &amp; I Global Ltd</t>
  </si>
  <si>
    <t>TIGLOB</t>
  </si>
  <si>
    <t>Shilp Gravures Ltd</t>
  </si>
  <si>
    <t>SHILGRAVQ</t>
  </si>
  <si>
    <t>Virya Resources Ltd</t>
  </si>
  <si>
    <t>VIRYA</t>
  </si>
  <si>
    <t>HEC Infra Projects Ltd</t>
  </si>
  <si>
    <t>HECPROJECT</t>
  </si>
  <si>
    <t>Trescon Ltd</t>
  </si>
  <si>
    <t>TRESCON</t>
  </si>
  <si>
    <t>Anjani Foods Ltd</t>
  </si>
  <si>
    <t>ANJANIFOODS</t>
  </si>
  <si>
    <t>Silkflex Polymers (India) Ltd</t>
  </si>
  <si>
    <t>SILKFLEX</t>
  </si>
  <si>
    <t>HB Stockholdings Ltd</t>
  </si>
  <si>
    <t>HBSL</t>
  </si>
  <si>
    <t>Cadsys (India) Ltd</t>
  </si>
  <si>
    <t>CADSYS</t>
  </si>
  <si>
    <t>Mangalam Alloys Ltd</t>
  </si>
  <si>
    <t>MAL</t>
  </si>
  <si>
    <t>Sati Poly Plast Ltd</t>
  </si>
  <si>
    <t>SATIPOLY</t>
  </si>
  <si>
    <t>HOV Services Ltd</t>
  </si>
  <si>
    <t>HOVS</t>
  </si>
  <si>
    <t>Unique Organics Ltd</t>
  </si>
  <si>
    <t>UNIQUEO</t>
  </si>
  <si>
    <t>Tera Software Ltd</t>
  </si>
  <si>
    <t>TERASOFT</t>
  </si>
  <si>
    <t>Kanishk Steel Industries Ltd</t>
  </si>
  <si>
    <t>KANSHST</t>
  </si>
  <si>
    <t>Quicktouch Technologies Ltd</t>
  </si>
  <si>
    <t>QUICKTOUCH</t>
  </si>
  <si>
    <t>Future Enterprises Ltd</t>
  </si>
  <si>
    <t>FELDVR</t>
  </si>
  <si>
    <t>Dutron Polymers Ltd</t>
  </si>
  <si>
    <t>DUTRON</t>
  </si>
  <si>
    <t>Regency Fincorp Ltd</t>
  </si>
  <si>
    <t>REGENCY</t>
  </si>
  <si>
    <t>Sellwin Traders Ltd</t>
  </si>
  <si>
    <t>SELLWIN</t>
  </si>
  <si>
    <t>Madhav Copper Ltd</t>
  </si>
  <si>
    <t>MCL</t>
  </si>
  <si>
    <t>Comrade Appliances Ltd</t>
  </si>
  <si>
    <t>COMRADE</t>
  </si>
  <si>
    <t>Titan Securities Ltd</t>
  </si>
  <si>
    <t>TITANSEC</t>
  </si>
  <si>
    <t>Daikaffil Chemicals India Ltd</t>
  </si>
  <si>
    <t>DAIKAFFI</t>
  </si>
  <si>
    <t>Varanium Cloud Ltd</t>
  </si>
  <si>
    <t>CLOUD</t>
  </si>
  <si>
    <t>Aditya Consumer Marketing Ltd</t>
  </si>
  <si>
    <t>ACML</t>
  </si>
  <si>
    <t>Optimus Finance Ltd</t>
  </si>
  <si>
    <t>OPTIFIN</t>
  </si>
  <si>
    <t>Auro Impex &amp; Chemicals Ltd</t>
  </si>
  <si>
    <t>AUROIMPEX</t>
  </si>
  <si>
    <t>Kontor Space Ltd</t>
  </si>
  <si>
    <t>KONTOR</t>
  </si>
  <si>
    <t>Dhanashree Electronics Ltd</t>
  </si>
  <si>
    <t>DEL</t>
  </si>
  <si>
    <t>AVSL Industries Ltd</t>
  </si>
  <si>
    <t>AVSL</t>
  </si>
  <si>
    <t>GSM Foils Ltd</t>
  </si>
  <si>
    <t>GSMFOILS</t>
  </si>
  <si>
    <t>AD- Manum Finance Ltd</t>
  </si>
  <si>
    <t>ADMANUM</t>
  </si>
  <si>
    <t>Pritish Nandy Communications Ltd</t>
  </si>
  <si>
    <t>PNC</t>
  </si>
  <si>
    <t>United Cotfab Ltd</t>
  </si>
  <si>
    <t>COTFAB</t>
  </si>
  <si>
    <t>Titan Intech Ltd</t>
  </si>
  <si>
    <t>TITANIN</t>
  </si>
  <si>
    <t>Picturepost Studios Ltd</t>
  </si>
  <si>
    <t>PPSL</t>
  </si>
  <si>
    <t>Mukesh Babu Financial Services Ltd</t>
  </si>
  <si>
    <t>MUKESHB</t>
  </si>
  <si>
    <t>Acknit Industries Ltd</t>
  </si>
  <si>
    <t>ACKNIT</t>
  </si>
  <si>
    <t>Retina Paints Ltd</t>
  </si>
  <si>
    <t>RETINA</t>
  </si>
  <si>
    <t>Archit Organosys Ltd</t>
  </si>
  <si>
    <t>ARCHITORG</t>
  </si>
  <si>
    <t>Astron Paper &amp; Board Mill Ltd</t>
  </si>
  <si>
    <t>ASTRON</t>
  </si>
  <si>
    <t>KBS India Ltd</t>
  </si>
  <si>
    <t>KBSINDIA</t>
  </si>
  <si>
    <t>Acme Resources Ltd</t>
  </si>
  <si>
    <t>ACME</t>
  </si>
  <si>
    <t>Alstone Textiles (India) Ltd</t>
  </si>
  <si>
    <t>ALSTONE</t>
  </si>
  <si>
    <t>Madhucon Projects Ltd</t>
  </si>
  <si>
    <t>MADHUCON</t>
  </si>
  <si>
    <t>Innovatus Entertainment Networks Ltd</t>
  </si>
  <si>
    <t>INNOVATUS</t>
  </si>
  <si>
    <t>Mcon Rasayan India Ltd</t>
  </si>
  <si>
    <t>MCON</t>
  </si>
  <si>
    <t>Debock Industries Ltd</t>
  </si>
  <si>
    <t>DIL</t>
  </si>
  <si>
    <t>Chowgule Steamships Ltd</t>
  </si>
  <si>
    <t>CHOWGULSTM</t>
  </si>
  <si>
    <t>LIC MF Nifty 8-13 yr G-Sec ETF</t>
  </si>
  <si>
    <t>LICNETFGSC</t>
  </si>
  <si>
    <t>Nilachal Refractories Ltd</t>
  </si>
  <si>
    <t>NILACHAL</t>
  </si>
  <si>
    <t>Celebrity Fashions Ltd</t>
  </si>
  <si>
    <t>CELEBRITY</t>
  </si>
  <si>
    <t>Vasundhara Rasayans Ltd</t>
  </si>
  <si>
    <t>VRL</t>
  </si>
  <si>
    <t>Southern Magnesium and Chemicals Ltd</t>
  </si>
  <si>
    <t>SOUTHMG</t>
  </si>
  <si>
    <t>Tayo Rolls Ltd</t>
  </si>
  <si>
    <t>TATAYODOGA</t>
  </si>
  <si>
    <t>IDBI Gold Exchange Traded Fund</t>
  </si>
  <si>
    <t>LICMFGOLD</t>
  </si>
  <si>
    <t>Goel Food Products Ltd</t>
  </si>
  <si>
    <t>GOEL</t>
  </si>
  <si>
    <t>Aimco Pesticides Ltd</t>
  </si>
  <si>
    <t>AIMCOPEST</t>
  </si>
  <si>
    <t>Filtra Consultants and Engineers Ltd</t>
  </si>
  <si>
    <t>FILTRA</t>
  </si>
  <si>
    <t>Presstonic Engineering Ltd</t>
  </si>
  <si>
    <t>PRESSTONIC</t>
  </si>
  <si>
    <t>Locomotive Engines &amp; Rolling Stock</t>
  </si>
  <si>
    <t>Sakthi Finance Ltd</t>
  </si>
  <si>
    <t>SAKTHIFIN</t>
  </si>
  <si>
    <t>Sunil Healthcare Ltd</t>
  </si>
  <si>
    <t>SUNLOC</t>
  </si>
  <si>
    <t>SecMark Consultancy Ltd</t>
  </si>
  <si>
    <t>SECMARK</t>
  </si>
  <si>
    <t>Ambo Agritec Ltd</t>
  </si>
  <si>
    <t>AMBOAGRI</t>
  </si>
  <si>
    <t>LCC Infotech Ltd</t>
  </si>
  <si>
    <t>LCCINFOTEC</t>
  </si>
  <si>
    <t>Mishka Exim Ltd</t>
  </si>
  <si>
    <t>MISHKA</t>
  </si>
  <si>
    <t>NAM Securities Ltd</t>
  </si>
  <si>
    <t>NAM</t>
  </si>
  <si>
    <t>Sharika Enterprises Ltd</t>
  </si>
  <si>
    <t>SHARIKA</t>
  </si>
  <si>
    <t>Kay Power and Paper Ltd</t>
  </si>
  <si>
    <t>KAYPOWR</t>
  </si>
  <si>
    <t>Baba Food Processing (India) Ltd</t>
  </si>
  <si>
    <t>BABAFP</t>
  </si>
  <si>
    <t>Shine Fashions (India) Ltd</t>
  </si>
  <si>
    <t>SHINEFASH</t>
  </si>
  <si>
    <t>Godavari Drugs Ltd</t>
  </si>
  <si>
    <t>GODAVARI</t>
  </si>
  <si>
    <t>Royal Sense Ltd</t>
  </si>
  <si>
    <t>ROYAL</t>
  </si>
  <si>
    <t>AmpVolts Ltd</t>
  </si>
  <si>
    <t>AMPVOLTS</t>
  </si>
  <si>
    <t>Shree Krishna Infrastructure Ltd</t>
  </si>
  <si>
    <t>SKIFL</t>
  </si>
  <si>
    <t>Balkrishna Paper Mills Ltd</t>
  </si>
  <si>
    <t>BALKRISHNA</t>
  </si>
  <si>
    <t>Kemistar Corporation Ltd</t>
  </si>
  <si>
    <t>KEMISTAR</t>
  </si>
  <si>
    <t>Banas Finance Ltd</t>
  </si>
  <si>
    <t>BANASFN</t>
  </si>
  <si>
    <t>SVC Industries Ltd</t>
  </si>
  <si>
    <t>SVCIND</t>
  </si>
  <si>
    <t>Crestchem Ltd</t>
  </si>
  <si>
    <t>CRSTCHM</t>
  </si>
  <si>
    <t>Porwal Auto Components Ltd</t>
  </si>
  <si>
    <t>PORWAL</t>
  </si>
  <si>
    <t>Shivam Chemicals Ltd</t>
  </si>
  <si>
    <t>SHIVAM</t>
  </si>
  <si>
    <t>Mefcom Capital Markets Ltd</t>
  </si>
  <si>
    <t>MEFCOMCAP</t>
  </si>
  <si>
    <t>Dhanalaxmi Roto Spinners Ltd</t>
  </si>
  <si>
    <t>DHANROTO</t>
  </si>
  <si>
    <t>Aplab Ltd</t>
  </si>
  <si>
    <t>APLAB</t>
  </si>
  <si>
    <t>Mirae Asset S&amp;P 500 Top 50 ETF</t>
  </si>
  <si>
    <t>MASPTOP50</t>
  </si>
  <si>
    <t>Alkosign Ltd</t>
  </si>
  <si>
    <t>ALKOSIGN</t>
  </si>
  <si>
    <t>Getalong Enterprise Ltd</t>
  </si>
  <si>
    <t>GETALONG</t>
  </si>
  <si>
    <t>Capfin India Ltd</t>
  </si>
  <si>
    <t>CAPFIN</t>
  </si>
  <si>
    <t>Crop Life Science Ltd</t>
  </si>
  <si>
    <t>CLSL</t>
  </si>
  <si>
    <t>Aro Granite Industries Ltd</t>
  </si>
  <si>
    <t>AROGRANITE</t>
  </si>
  <si>
    <t>ARCL Organics Ltd</t>
  </si>
  <si>
    <t>ARCL</t>
  </si>
  <si>
    <t>Makers Laboratories Ltd</t>
  </si>
  <si>
    <t>MAKERSL</t>
  </si>
  <si>
    <t>Kaizen Agro Infrabuild Ltd</t>
  </si>
  <si>
    <t>KAIZENAGRO</t>
  </si>
  <si>
    <t>Lykis Ltd</t>
  </si>
  <si>
    <t>LYKISLTD</t>
  </si>
  <si>
    <t>Le Lavoir Ltd</t>
  </si>
  <si>
    <t>LELAVOIR</t>
  </si>
  <si>
    <t>Prolife Industries Ltd</t>
  </si>
  <si>
    <t>PROLIFE</t>
  </si>
  <si>
    <t>Remi Edelstahl Tubulars Ltd</t>
  </si>
  <si>
    <t>REMIEDEL</t>
  </si>
  <si>
    <t>Agni Green Power Ltd</t>
  </si>
  <si>
    <t>AGNI</t>
  </si>
  <si>
    <t>Mahickra Chemicals Ltd</t>
  </si>
  <si>
    <t>MAHICKRA</t>
  </si>
  <si>
    <t>East West Freight Carriers Ltd</t>
  </si>
  <si>
    <t>EASTWEST</t>
  </si>
  <si>
    <t>Ceejay Finance Ltd</t>
  </si>
  <si>
    <t>CEEJAY</t>
  </si>
  <si>
    <t>Keerthi Industries Ltd</t>
  </si>
  <si>
    <t>KEERTHI</t>
  </si>
  <si>
    <t>Raminfo Ltd</t>
  </si>
  <si>
    <t>RAMINFO</t>
  </si>
  <si>
    <t>Krishna Ventures Ltd</t>
  </si>
  <si>
    <t>KRISHNA</t>
  </si>
  <si>
    <t>Superior Industrial Enterprises Ltd</t>
  </si>
  <si>
    <t>SIEL</t>
  </si>
  <si>
    <t>Restile Ceramics Ltd</t>
  </si>
  <si>
    <t>RESTILE</t>
  </si>
  <si>
    <t>Odyssey Corporation Ltd</t>
  </si>
  <si>
    <t>ODYCORP</t>
  </si>
  <si>
    <t>Mirae Asset NYSE FANG+ ETF</t>
  </si>
  <si>
    <t>MAFANG</t>
  </si>
  <si>
    <t>Pressure Sensitive Systems (India) Ltd</t>
  </si>
  <si>
    <t>PRESSURS</t>
  </si>
  <si>
    <t>Real Eco Energy Ltd</t>
  </si>
  <si>
    <t>REALECO</t>
  </si>
  <si>
    <t>Innovative Tech Pack Ltd</t>
  </si>
  <si>
    <t>INNOVTEC</t>
  </si>
  <si>
    <t>Krypton Industries Ltd</t>
  </si>
  <si>
    <t>KRYPTONQ</t>
  </si>
  <si>
    <t>Service Care Ltd</t>
  </si>
  <si>
    <t>SERVICE</t>
  </si>
  <si>
    <t>Murae Organisor Ltd</t>
  </si>
  <si>
    <t>MURAE</t>
  </si>
  <si>
    <t>Dharni Capital Services Ltd</t>
  </si>
  <si>
    <t>DHARNI</t>
  </si>
  <si>
    <t>Agro Phos (India) Ltd</t>
  </si>
  <si>
    <t>AGROPHOS</t>
  </si>
  <si>
    <t>Nova Iron and Steel Ltd</t>
  </si>
  <si>
    <t>NOVIS</t>
  </si>
  <si>
    <t>Cranex Ltd</t>
  </si>
  <si>
    <t>CRANEX</t>
  </si>
  <si>
    <t>Construction Machinery &amp; Heavy Transportation Equipment</t>
  </si>
  <si>
    <t>Riddhi Steel and Tube Ltd</t>
  </si>
  <si>
    <t>RSTL</t>
  </si>
  <si>
    <t>Real Touch Finance Ltd</t>
  </si>
  <si>
    <t>RTFL</t>
  </si>
  <si>
    <t>SVP Global Textiles Ltd</t>
  </si>
  <si>
    <t>SVPGLOB</t>
  </si>
  <si>
    <t>Containe Technologies Ltd</t>
  </si>
  <si>
    <t>CONTAINE</t>
  </si>
  <si>
    <t>Aditya BSL Nifty Bank ETF</t>
  </si>
  <si>
    <t>ABSLBANETF</t>
  </si>
  <si>
    <t>Minal Industries Ltd</t>
  </si>
  <si>
    <t>MINALIND</t>
  </si>
  <si>
    <t>MY Money Securities Ltd</t>
  </si>
  <si>
    <t>MYMONEY</t>
  </si>
  <si>
    <t>The Victoria Mills Ltd</t>
  </si>
  <si>
    <t>VICTMILL</t>
  </si>
  <si>
    <t>Radiowalla Network Ltd</t>
  </si>
  <si>
    <t>RADIOWALLA</t>
  </si>
  <si>
    <t>CMX Holdings Ltd</t>
  </si>
  <si>
    <t>SIELFNS</t>
  </si>
  <si>
    <t>Deem Roll Tech Ltd</t>
  </si>
  <si>
    <t>DEEM</t>
  </si>
  <si>
    <t>ICICI Prudential S&amp;P BSE Liquid Rate ETF</t>
  </si>
  <si>
    <t>LIQUIDIETF</t>
  </si>
  <si>
    <t>Karma Energy Ltd</t>
  </si>
  <si>
    <t>KARMAENG</t>
  </si>
  <si>
    <t>Skyline Millars Ltd</t>
  </si>
  <si>
    <t>SKYLMILAR</t>
  </si>
  <si>
    <t>Everlon Financials Ltd</t>
  </si>
  <si>
    <t>EVERFIN</t>
  </si>
  <si>
    <t>Gujarat Hotels Ltd</t>
  </si>
  <si>
    <t>GUJHOTE</t>
  </si>
  <si>
    <t>Welcast Steels Ltd</t>
  </si>
  <si>
    <t>ZWELCAST</t>
  </si>
  <si>
    <t>Chandrima Mercantiles Ltd</t>
  </si>
  <si>
    <t>CHANDRIMA</t>
  </si>
  <si>
    <t>Achyut Healthcare Ltd</t>
  </si>
  <si>
    <t>ACHYUT</t>
  </si>
  <si>
    <t>Milgrey Finance and Investments Ltd</t>
  </si>
  <si>
    <t>ZMILGFIN</t>
  </si>
  <si>
    <t>Jeevan Scientific Technology Ltd</t>
  </si>
  <si>
    <t>JSTL</t>
  </si>
  <si>
    <t>IFL Enterprises Ltd</t>
  </si>
  <si>
    <t>IFL</t>
  </si>
  <si>
    <t>Biogen Pharmachem Industries Ltd</t>
  </si>
  <si>
    <t>BIOGEN</t>
  </si>
  <si>
    <t>Independent Power Producers &amp; Energy Traders</t>
  </si>
  <si>
    <t>Kavveri Telecom Products Ltd</t>
  </si>
  <si>
    <t>KAVVERITEL</t>
  </si>
  <si>
    <t>Universal Starch Chem Allied Ltd</t>
  </si>
  <si>
    <t>UNIVSTAR</t>
  </si>
  <si>
    <t>Sam Industries Ltd</t>
  </si>
  <si>
    <t>SAMINDUS</t>
  </si>
  <si>
    <t>MKP Mobility Ltd</t>
  </si>
  <si>
    <t>MKPMOB</t>
  </si>
  <si>
    <t>Perfectpac Ltd</t>
  </si>
  <si>
    <t>PERFEPA</t>
  </si>
  <si>
    <t>Akiko Global Services Ltd</t>
  </si>
  <si>
    <t>AKIKO</t>
  </si>
  <si>
    <t>Riddhi Corporate Services Ltd</t>
  </si>
  <si>
    <t>RIDDHICORP</t>
  </si>
  <si>
    <t>Bombay Metrics Supply Chain Ltd</t>
  </si>
  <si>
    <t>BMETRICS</t>
  </si>
  <si>
    <t>Futuristic Solutions Ltd</t>
  </si>
  <si>
    <t>FUTSOL</t>
  </si>
  <si>
    <t>Vista Pharmaceuticals Ltd</t>
  </si>
  <si>
    <t>VISTAPH</t>
  </si>
  <si>
    <t>Reliable Data Services Ltd</t>
  </si>
  <si>
    <t>RELIABLE</t>
  </si>
  <si>
    <t>Vandana Knitwear Ltd</t>
  </si>
  <si>
    <t>VANDANA</t>
  </si>
  <si>
    <t>F Mec International Financial Services Ltd</t>
  </si>
  <si>
    <t>FMEC</t>
  </si>
  <si>
    <t>Hariyana Ship Breakers Ltd</t>
  </si>
  <si>
    <t>HRYNSHP</t>
  </si>
  <si>
    <t>NCL Research and Financial Services Ltd</t>
  </si>
  <si>
    <t>NCLRESE</t>
  </si>
  <si>
    <t>Alfa Transformers Ltd</t>
  </si>
  <si>
    <t>ALFATRAN</t>
  </si>
  <si>
    <t>Omfurn India Ltd</t>
  </si>
  <si>
    <t>OMFURN</t>
  </si>
  <si>
    <t>Slone Infosystems Ltd</t>
  </si>
  <si>
    <t>SLONE</t>
  </si>
  <si>
    <t>Share Samadhan Ltd</t>
  </si>
  <si>
    <t>SSL</t>
  </si>
  <si>
    <t>Polylink Polymers (India) Ltd</t>
  </si>
  <si>
    <t>POLYLINK</t>
  </si>
  <si>
    <t>Simran Farms Ltd</t>
  </si>
  <si>
    <t>SIMRAN</t>
  </si>
  <si>
    <t>Nrb Industrial Bearings Ltd</t>
  </si>
  <si>
    <t>NIBL</t>
  </si>
  <si>
    <t>Tree House Education and Accessories Ltd</t>
  </si>
  <si>
    <t>TREEHOUSE</t>
  </si>
  <si>
    <t>Pentagon Rubber Ltd</t>
  </si>
  <si>
    <t>PENTAGON</t>
  </si>
  <si>
    <t>Dev Labtech Venture Ltd</t>
  </si>
  <si>
    <t>DEVLAB</t>
  </si>
  <si>
    <t>Harshil Agrotech Ltd</t>
  </si>
  <si>
    <t>HARSHILAGR</t>
  </si>
  <si>
    <t>Tridhya Tech Ltd</t>
  </si>
  <si>
    <t>TRIDHYA</t>
  </si>
  <si>
    <t>TPI India Ltd</t>
  </si>
  <si>
    <t>TPINDIA</t>
  </si>
  <si>
    <t>Supreme Engineering Ltd</t>
  </si>
  <si>
    <t>SUPREMEENG</t>
  </si>
  <si>
    <t>Lexus Granito (India) Ltd</t>
  </si>
  <si>
    <t>LEXUS</t>
  </si>
  <si>
    <t>AIK Pipes and Polymers Ltd</t>
  </si>
  <si>
    <t>AIKPIPES</t>
  </si>
  <si>
    <t>Smiths &amp; Founders (India) Ltd</t>
  </si>
  <si>
    <t>SMFIL</t>
  </si>
  <si>
    <t>Joindre Capital Services Ltd</t>
  </si>
  <si>
    <t>JOINDRE</t>
  </si>
  <si>
    <t>Aristo Bio-Tech and Lifescience Ltd</t>
  </si>
  <si>
    <t>ARISTO</t>
  </si>
  <si>
    <t>Royale Manor Hotels and Industries Ltd</t>
  </si>
  <si>
    <t>RAYALEMA</t>
  </si>
  <si>
    <t>Vishwas Agri Seeds Ltd</t>
  </si>
  <si>
    <t>VISHWAS</t>
  </si>
  <si>
    <t>Raj Oil Mills Ltd</t>
  </si>
  <si>
    <t>ROML</t>
  </si>
  <si>
    <t>S V J Enterprises Ltd</t>
  </si>
  <si>
    <t>SVJ</t>
  </si>
  <si>
    <t>Cranes Software International Ltd</t>
  </si>
  <si>
    <t>CRANESSOFT</t>
  </si>
  <si>
    <t>Pioneer Investcorp Ltd</t>
  </si>
  <si>
    <t>PIONRINV</t>
  </si>
  <si>
    <t>C P S Shapers Ltd</t>
  </si>
  <si>
    <t>CPS</t>
  </si>
  <si>
    <t>Eiko Lifesciences Ltd</t>
  </si>
  <si>
    <t>EIKO</t>
  </si>
  <si>
    <t>Malu Paper Mills Ltd</t>
  </si>
  <si>
    <t>MALUPAPER</t>
  </si>
  <si>
    <t>Supra Pacific Financial Services Ltd</t>
  </si>
  <si>
    <t>SUPRAPFSL</t>
  </si>
  <si>
    <t>Shri Vasuprada Plantations Ltd</t>
  </si>
  <si>
    <t>VASUPRADA</t>
  </si>
  <si>
    <t>Shiva Mills Ltd</t>
  </si>
  <si>
    <t>SHIVAMILLS</t>
  </si>
  <si>
    <t>Rex Pipes and Cables Industries Ltd</t>
  </si>
  <si>
    <t>REXPIPES</t>
  </si>
  <si>
    <t>Evans Electric Ltd</t>
  </si>
  <si>
    <t>EVANS</t>
  </si>
  <si>
    <t>Silgo Retail Ltd</t>
  </si>
  <si>
    <t>SILGO</t>
  </si>
  <si>
    <t>Siddhika Coatings Ltd</t>
  </si>
  <si>
    <t>SIDDHIKA</t>
  </si>
  <si>
    <t>Wires and Fabriks (SA) Ltd</t>
  </si>
  <si>
    <t>WIREFABR</t>
  </si>
  <si>
    <t>Rajgor Castor Derivatives Ltd</t>
  </si>
  <si>
    <t>RCDL</t>
  </si>
  <si>
    <t>Rathi Bars Ltd</t>
  </si>
  <si>
    <t>RATHIBAR</t>
  </si>
  <si>
    <t>Magson Retail and Distribution Ltd</t>
  </si>
  <si>
    <t>MAGSON</t>
  </si>
  <si>
    <t>Italian Edibles Ltd</t>
  </si>
  <si>
    <t>ITALIANE</t>
  </si>
  <si>
    <t>Manugraph India Ltd</t>
  </si>
  <si>
    <t>MANUGRAPH</t>
  </si>
  <si>
    <t>Luharuka Media &amp; Infra Ltd</t>
  </si>
  <si>
    <t>LUHARUKA</t>
  </si>
  <si>
    <t>Lakshmi Finance and Industrial Corp Ltd</t>
  </si>
  <si>
    <t>LFIC</t>
  </si>
  <si>
    <t>Elegant Marbles and Grani Industries Ltd</t>
  </si>
  <si>
    <t>ELEMARB</t>
  </si>
  <si>
    <t>Sobhaygya Mercantile Ltd</t>
  </si>
  <si>
    <t>SOBME</t>
  </si>
  <si>
    <t>Marshall Machines Ltd</t>
  </si>
  <si>
    <t>MARSHALL</t>
  </si>
  <si>
    <t>Vasudhagama Enterprises Ltd</t>
  </si>
  <si>
    <t>VASUDHAGAM</t>
  </si>
  <si>
    <t>Texel Industries Ltd</t>
  </si>
  <si>
    <t>TEXELIN</t>
  </si>
  <si>
    <t>Amrapali Industries Ltd</t>
  </si>
  <si>
    <t>AMRAPLIN</t>
  </si>
  <si>
    <t>Austin Engineering Company Ltd</t>
  </si>
  <si>
    <t>AUSTENG</t>
  </si>
  <si>
    <t>Nhc Foods Ltd</t>
  </si>
  <si>
    <t>NHCFOODS</t>
  </si>
  <si>
    <t>Ashnoor Textile Mills Ltd</t>
  </si>
  <si>
    <t>ASHNOOR</t>
  </si>
  <si>
    <t>Maestros Electronics &amp; Telecommunications Systems Ltd</t>
  </si>
  <si>
    <t>METSL</t>
  </si>
  <si>
    <t>Motilal Oswal Midcap 100 ETF</t>
  </si>
  <si>
    <t>MOM100</t>
  </si>
  <si>
    <t>Siti Networks Ltd</t>
  </si>
  <si>
    <t>SITINET</t>
  </si>
  <si>
    <t>M V K Agro Food Product Ltd</t>
  </si>
  <si>
    <t>MVKAGRO</t>
  </si>
  <si>
    <t>Golden Crest Education &amp; Services Ltd</t>
  </si>
  <si>
    <t>GOLDENCREST</t>
  </si>
  <si>
    <t>Rapicut Carbides Ltd</t>
  </si>
  <si>
    <t>RAPICUT</t>
  </si>
  <si>
    <t>We Win Ltd</t>
  </si>
  <si>
    <t>WEWIN</t>
  </si>
  <si>
    <t>Ameya Precision Engineers Ltd</t>
  </si>
  <si>
    <t>AMEYA</t>
  </si>
  <si>
    <t>UMA Converter Ltd</t>
  </si>
  <si>
    <t>UMA</t>
  </si>
  <si>
    <t>Medicamen Organics Ltd</t>
  </si>
  <si>
    <t>MEDIORG</t>
  </si>
  <si>
    <t>TCFC Finance Ltd</t>
  </si>
  <si>
    <t>TCFCFINQ</t>
  </si>
  <si>
    <t>Jet Freight Logistics Ltd</t>
  </si>
  <si>
    <t>JETFREIGHT</t>
  </si>
  <si>
    <t>Thinkink Picturez Ltd</t>
  </si>
  <si>
    <t>THINKINK</t>
  </si>
  <si>
    <t>Lead Reclaim and Rubber Products Ltd</t>
  </si>
  <si>
    <t>LRRPL</t>
  </si>
  <si>
    <t>Veeram Securities Ltd</t>
  </si>
  <si>
    <t>VSL</t>
  </si>
  <si>
    <t>Techindia Nirman Ltd</t>
  </si>
  <si>
    <t>TECHIN</t>
  </si>
  <si>
    <t>Isl Consulting Ltd</t>
  </si>
  <si>
    <t>ISLCONSUL</t>
  </si>
  <si>
    <t>Warren Tea Ltd</t>
  </si>
  <si>
    <t>WARRENTEA</t>
  </si>
  <si>
    <t>Divyashakti Ltd</t>
  </si>
  <si>
    <t>DIVSHKT</t>
  </si>
  <si>
    <t>Growington Ventures India Ltd</t>
  </si>
  <si>
    <t>GROWINGTON</t>
  </si>
  <si>
    <t>Shree Marutinandan Tubes Ltd</t>
  </si>
  <si>
    <t>SHREE</t>
  </si>
  <si>
    <t>Bulkcorp International Ltd</t>
  </si>
  <si>
    <t>BULKCORP</t>
  </si>
  <si>
    <t>Anand Rayons Ltd</t>
  </si>
  <si>
    <t>ARL</t>
  </si>
  <si>
    <t>Kotak Nifty PSU Bank ETF</t>
  </si>
  <si>
    <t>PSUBANK</t>
  </si>
  <si>
    <t>Baba Arts Ltd</t>
  </si>
  <si>
    <t>BABA</t>
  </si>
  <si>
    <t>Kranti Industries Ltd</t>
  </si>
  <si>
    <t>KRANTI</t>
  </si>
  <si>
    <t>Riba Textiles Ltd</t>
  </si>
  <si>
    <t>RIBATEX</t>
  </si>
  <si>
    <t>Golden Tobacco Ltd</t>
  </si>
  <si>
    <t>GOLDENTOBC</t>
  </si>
  <si>
    <t>Invesco India Gold Exchange Traded Fund</t>
  </si>
  <si>
    <t>IVZINGOLD</t>
  </si>
  <si>
    <t>Viaz Tyres Ltd</t>
  </si>
  <si>
    <t>VIAZ</t>
  </si>
  <si>
    <t>Bang Overseas Ltd</t>
  </si>
  <si>
    <t>BANG</t>
  </si>
  <si>
    <t>Sanrhea Technical Textiles Ltd</t>
  </si>
  <si>
    <t>SANTETX</t>
  </si>
  <si>
    <t>Banaras Beads Ltd</t>
  </si>
  <si>
    <t>BANARBEADS</t>
  </si>
  <si>
    <t>Fundviser Capital (India) Ltd</t>
  </si>
  <si>
    <t>FUNDVISER</t>
  </si>
  <si>
    <t>Emerald Leisures Ltd</t>
  </si>
  <si>
    <t>EMERALL</t>
  </si>
  <si>
    <t>Sheetal Universal Ltd</t>
  </si>
  <si>
    <t>SHEETAL</t>
  </si>
  <si>
    <t>Fortune International Ltd</t>
  </si>
  <si>
    <t>FORINTL</t>
  </si>
  <si>
    <t>JFL Life Sciences Ltd</t>
  </si>
  <si>
    <t>JFLLIFE</t>
  </si>
  <si>
    <t>Pradhin Ltd</t>
  </si>
  <si>
    <t>PRADHIN</t>
  </si>
  <si>
    <t>Gita Renewable Energy Ltd</t>
  </si>
  <si>
    <t>GITARENEW</t>
  </si>
  <si>
    <t>Orient Beverages Ltd</t>
  </si>
  <si>
    <t>ORIBEVER</t>
  </si>
  <si>
    <t>Kabsons Industries Ltd</t>
  </si>
  <si>
    <t>KABSON</t>
  </si>
  <si>
    <t>Rasandik Engineering Industries India Ltd</t>
  </si>
  <si>
    <t>RASANDIK</t>
  </si>
  <si>
    <t>Silverline Technologies Ltd</t>
  </si>
  <si>
    <t>SILVERLINE</t>
  </si>
  <si>
    <t>Contil India Ltd</t>
  </si>
  <si>
    <t>CONTILI</t>
  </si>
  <si>
    <t>Milton Industries Ltd</t>
  </si>
  <si>
    <t>MILTON</t>
  </si>
  <si>
    <t>Popular Foundations Ltd</t>
  </si>
  <si>
    <t>PFL</t>
  </si>
  <si>
    <t>Morarka Finance Ltd</t>
  </si>
  <si>
    <t>MORARKFI</t>
  </si>
  <si>
    <t>Rolcon Engineering Company Ltd</t>
  </si>
  <si>
    <t>ROLCOEN</t>
  </si>
  <si>
    <t>Vdeal System Ltd</t>
  </si>
  <si>
    <t>VDEAL</t>
  </si>
  <si>
    <t>Agarwal Float Glass India Ltd</t>
  </si>
  <si>
    <t>AGARWALFT</t>
  </si>
  <si>
    <t>Bombay Cycle and Motor Agency Ltd</t>
  </si>
  <si>
    <t>BOMBCYC</t>
  </si>
  <si>
    <t>Mirae Asset Nifty Financial Services ETF</t>
  </si>
  <si>
    <t>BFSI</t>
  </si>
  <si>
    <t>Assam Entrade Ltd</t>
  </si>
  <si>
    <t>ASSAMENT</t>
  </si>
  <si>
    <t>Diversified Financial Services</t>
  </si>
  <si>
    <t>Swasti Vinayaka Synthetics Ltd</t>
  </si>
  <si>
    <t>SWASTIVI</t>
  </si>
  <si>
    <t>Inland Printers Ltd</t>
  </si>
  <si>
    <t>INLANPR</t>
  </si>
  <si>
    <t>Sambandam Spinning Mills Ltd</t>
  </si>
  <si>
    <t>SAMBANDAM</t>
  </si>
  <si>
    <t>Apoorva Leasing Finance and Investment Company Ltd</t>
  </si>
  <si>
    <t>APOORVA</t>
  </si>
  <si>
    <t>ABC India Ltd</t>
  </si>
  <si>
    <t>ABCINDQ</t>
  </si>
  <si>
    <t>Narmada Agrobase Ltd</t>
  </si>
  <si>
    <t>NARMADA</t>
  </si>
  <si>
    <t>Kalyan Capitals Ltd</t>
  </si>
  <si>
    <t>KALYANCAP</t>
  </si>
  <si>
    <t>SM Auto Stamping Ltd</t>
  </si>
  <si>
    <t>SMAUTO</t>
  </si>
  <si>
    <t>Punjab Communications Ltd</t>
  </si>
  <si>
    <t>PUNJCOMMU</t>
  </si>
  <si>
    <t>Advance Metering Technology Ltd</t>
  </si>
  <si>
    <t>AMTL</t>
  </si>
  <si>
    <t>Shreyas Intermediates Ltd</t>
  </si>
  <si>
    <t>SHREYASI</t>
  </si>
  <si>
    <t>SPP Polymer Ltd</t>
  </si>
  <si>
    <t>SPPPOLY</t>
  </si>
  <si>
    <t>Arex Industries Ltd</t>
  </si>
  <si>
    <t>AREXMIS</t>
  </si>
  <si>
    <t>Kreon Finnancial Services Ltd</t>
  </si>
  <si>
    <t>KREONFIN</t>
  </si>
  <si>
    <t>Escorp Asset Management Ltd</t>
  </si>
  <si>
    <t>ESCORP</t>
  </si>
  <si>
    <t>RRP Semiconductor Ltd</t>
  </si>
  <si>
    <t>RRP</t>
  </si>
  <si>
    <t>Ravi Kumar Distilleries Ltd</t>
  </si>
  <si>
    <t>RKDL</t>
  </si>
  <si>
    <t>Kenvi Jewels Ltd</t>
  </si>
  <si>
    <t>KENVI</t>
  </si>
  <si>
    <t>Max Heights Infrastructure Ltd</t>
  </si>
  <si>
    <t>MAXHEIGHTS</t>
  </si>
  <si>
    <t>Satchmo Holdings Ltd</t>
  </si>
  <si>
    <t>SATCH</t>
  </si>
  <si>
    <t>Integra Switchgear Ltd</t>
  </si>
  <si>
    <t>INTEGSW</t>
  </si>
  <si>
    <t>Mono Pharmacare Ltd</t>
  </si>
  <si>
    <t>MONOPHARMA</t>
  </si>
  <si>
    <t>National Oxygen Ltd</t>
  </si>
  <si>
    <t>NOL</t>
  </si>
  <si>
    <t>Ushanti Colour Chem Ltd</t>
  </si>
  <si>
    <t>UCL</t>
  </si>
  <si>
    <t>Jagan Lamps Ltd</t>
  </si>
  <si>
    <t>JAGANLAM</t>
  </si>
  <si>
    <t>Trans India House Impex Ltd</t>
  </si>
  <si>
    <t>TIHIL</t>
  </si>
  <si>
    <t>Seya Industries Ltd</t>
  </si>
  <si>
    <t>SEYAIND</t>
  </si>
  <si>
    <t>Envair Electrodyne Ltd</t>
  </si>
  <si>
    <t>ENVAIREL</t>
  </si>
  <si>
    <t>Super Spinning Mills Ltd</t>
  </si>
  <si>
    <t>SUPERSPIN</t>
  </si>
  <si>
    <t>Hardcastle and Waud Manufacturing Co Ltd</t>
  </si>
  <si>
    <t>HARDCAS</t>
  </si>
  <si>
    <t>Vertexplus Technologies Ltd</t>
  </si>
  <si>
    <t>VERTEXPLUS</t>
  </si>
  <si>
    <t>Nandani Creation Ltd</t>
  </si>
  <si>
    <t>JAIPURKURT</t>
  </si>
  <si>
    <t>Chartered Capital and Investment Ltd</t>
  </si>
  <si>
    <t>CHRTEDCA</t>
  </si>
  <si>
    <t>Vadivarhe Speciality Chemicals Ltd</t>
  </si>
  <si>
    <t>VSCL</t>
  </si>
  <si>
    <t>Diligent Media Corporation Ltd</t>
  </si>
  <si>
    <t>DNAMEDIA</t>
  </si>
  <si>
    <t>Pearl Polymers Ltd</t>
  </si>
  <si>
    <t>PEARLPOLY</t>
  </si>
  <si>
    <t>K G Denim Ltd</t>
  </si>
  <si>
    <t>KGDENIM</t>
  </si>
  <si>
    <t>Dhampure Speciality Sugars Ltd</t>
  </si>
  <si>
    <t>DHAMPURE</t>
  </si>
  <si>
    <t>GTN Industries Ltd</t>
  </si>
  <si>
    <t>GTNINDS</t>
  </si>
  <si>
    <t>Globesecure Technologies Ltd</t>
  </si>
  <si>
    <t>GSTL</t>
  </si>
  <si>
    <t>3P Land Holdings Ltd</t>
  </si>
  <si>
    <t>3PLAND</t>
  </si>
  <si>
    <t>CCL International Ltd</t>
  </si>
  <si>
    <t>CCLINTER</t>
  </si>
  <si>
    <t>ANG Lifesciences India Ltd</t>
  </si>
  <si>
    <t>ANG</t>
  </si>
  <si>
    <t>Simplex Realty Ltd</t>
  </si>
  <si>
    <t>SIMPLXREA</t>
  </si>
  <si>
    <t>Sri KPR Industries Ltd</t>
  </si>
  <si>
    <t>SRIKPRIND</t>
  </si>
  <si>
    <t>Jindal Hotels Ltd</t>
  </si>
  <si>
    <t>JINDHOT</t>
  </si>
  <si>
    <t>AJR Infra and Tolling Ltd</t>
  </si>
  <si>
    <t>AJRINFRA</t>
  </si>
  <si>
    <t>Starlog Enterprises Ltd</t>
  </si>
  <si>
    <t>STARLOG</t>
  </si>
  <si>
    <t>Akash Infra-Projects Ltd</t>
  </si>
  <si>
    <t>AKASH</t>
  </si>
  <si>
    <t>Signoria Creation Ltd</t>
  </si>
  <si>
    <t>SIGNORIA</t>
  </si>
  <si>
    <t>Bandaram Pharma Packtech Ltd</t>
  </si>
  <si>
    <t>BANDARAM</t>
  </si>
  <si>
    <t>Mittal Life Style Ltd</t>
  </si>
  <si>
    <t>MITTAL</t>
  </si>
  <si>
    <t>Kapil Raj Finance Ltd</t>
  </si>
  <si>
    <t>KAPILRAJ</t>
  </si>
  <si>
    <t>Dmr Hydroengineering &amp; Infrastructures Ltd</t>
  </si>
  <si>
    <t>DMR</t>
  </si>
  <si>
    <t>Gini Silk Mills Ltd</t>
  </si>
  <si>
    <t>GINISILK</t>
  </si>
  <si>
    <t>Mehta Housing Finance Ltd</t>
  </si>
  <si>
    <t>MEHTAHG</t>
  </si>
  <si>
    <t>AKG Exim Ltd</t>
  </si>
  <si>
    <t>AKG</t>
  </si>
  <si>
    <t>Shreeshay Engineers Ltd</t>
  </si>
  <si>
    <t>SHREESHAY</t>
  </si>
  <si>
    <t>Super Crop Safe Ltd</t>
  </si>
  <si>
    <t>SUCROSA</t>
  </si>
  <si>
    <t>Lee &amp; Nee Softwares (Exports) Ltd</t>
  </si>
  <si>
    <t>LEENEE</t>
  </si>
  <si>
    <t>Mega Flex Plastics Ltd</t>
  </si>
  <si>
    <t>MEGAFLEX</t>
  </si>
  <si>
    <t>Beekay Niryat Ltd</t>
  </si>
  <si>
    <t>BNL</t>
  </si>
  <si>
    <t>Vivid Mercantile Ltd</t>
  </si>
  <si>
    <t>VIVIDM</t>
  </si>
  <si>
    <t>Garnet Construction Ltd</t>
  </si>
  <si>
    <t>GARNET</t>
  </si>
  <si>
    <t>Diversified Real Estate Activities</t>
  </si>
  <si>
    <t>Clara Industries Ltd</t>
  </si>
  <si>
    <t>CLARA</t>
  </si>
  <si>
    <t>Modipon Ltd</t>
  </si>
  <si>
    <t>MODIPON</t>
  </si>
  <si>
    <t>Kalana Ispat Ltd</t>
  </si>
  <si>
    <t>KALANA</t>
  </si>
  <si>
    <t>AccelerateBS India Ltd</t>
  </si>
  <si>
    <t>ACCELERATE</t>
  </si>
  <si>
    <t>Globalspace Technologies Ltd</t>
  </si>
  <si>
    <t>Ravalgaon Sugar Farm Ltd</t>
  </si>
  <si>
    <t>RAVALSUGAR</t>
  </si>
  <si>
    <t>G.S. Auto International Ltd</t>
  </si>
  <si>
    <t>GSAUTO</t>
  </si>
  <si>
    <t>Metal Coatings (India) Ltd</t>
  </si>
  <si>
    <t>METALCO</t>
  </si>
  <si>
    <t>Chrome Silicon Ltd</t>
  </si>
  <si>
    <t>CHROME</t>
  </si>
  <si>
    <t>Betex India Ltd</t>
  </si>
  <si>
    <t>BETXIND</t>
  </si>
  <si>
    <t>G G Dandekar Properties Ltd</t>
  </si>
  <si>
    <t>GGDPROP</t>
  </si>
  <si>
    <t>Adroit Infotech Ltd</t>
  </si>
  <si>
    <t>ADROITINFO</t>
  </si>
  <si>
    <t>Pan India Corp Ltd</t>
  </si>
  <si>
    <t>PANINDIAC</t>
  </si>
  <si>
    <t>QVC Exports Ltd</t>
  </si>
  <si>
    <t>QVCEL</t>
  </si>
  <si>
    <t>P B M Polytex Ltd</t>
  </si>
  <si>
    <t>PBMPOLY</t>
  </si>
  <si>
    <t>Jigar Cables Ltd</t>
  </si>
  <si>
    <t>JIGAR</t>
  </si>
  <si>
    <t>Katare Spinning Mills Ltd</t>
  </si>
  <si>
    <t>KATRSPG</t>
  </si>
  <si>
    <t>Cospower Engineering Ltd</t>
  </si>
  <si>
    <t>COSPOWER</t>
  </si>
  <si>
    <t>Medi-Caps Ltd</t>
  </si>
  <si>
    <t>MEDICAPQ</t>
  </si>
  <si>
    <t>Prospect Commodities Ltd</t>
  </si>
  <si>
    <t>PCL</t>
  </si>
  <si>
    <t>Gujarat Craft Industries Ltd</t>
  </si>
  <si>
    <t>GUJCRAFT</t>
  </si>
  <si>
    <t>Lesha Industries Ltd</t>
  </si>
  <si>
    <t>LESHAIND</t>
  </si>
  <si>
    <t>Shree Rajasthan Syntex Ltd</t>
  </si>
  <si>
    <t>SHRAJSYNQ</t>
  </si>
  <si>
    <t>Johnson Pharmacare Ltd</t>
  </si>
  <si>
    <t>JOHNPHARMA</t>
  </si>
  <si>
    <t>Laxmi Cotspin Ltd</t>
  </si>
  <si>
    <t>LAXMICOT</t>
  </si>
  <si>
    <t>Monotype India Ltd</t>
  </si>
  <si>
    <t>MONOT</t>
  </si>
  <si>
    <t>Sangani Hospitals Ltd</t>
  </si>
  <si>
    <t>SANGANI</t>
  </si>
  <si>
    <t>PCS Technology Ltd</t>
  </si>
  <si>
    <t>PCS</t>
  </si>
  <si>
    <t>Technology Hardware, Storage &amp; Peripherals</t>
  </si>
  <si>
    <t>National Plastic Industries Ltd</t>
  </si>
  <si>
    <t>NATPLAS</t>
  </si>
  <si>
    <t>Sunrise Efficient Marketing Ltd</t>
  </si>
  <si>
    <t>SEML</t>
  </si>
  <si>
    <t>P H Capital Ltd</t>
  </si>
  <si>
    <t>PHCAP</t>
  </si>
  <si>
    <t>Mahalaxmi Fabric Mills Ltd</t>
  </si>
  <si>
    <t>MFML</t>
  </si>
  <si>
    <t>Sampre Nutritions Ltd</t>
  </si>
  <si>
    <t>SAMPRE</t>
  </si>
  <si>
    <t>Franklin Industries Ltd</t>
  </si>
  <si>
    <t>FRANKLININD</t>
  </si>
  <si>
    <t>Ambani Orgochem Ltd</t>
  </si>
  <si>
    <t>AMBANIORGO</t>
  </si>
  <si>
    <t>Anjani Synthetics Ltd</t>
  </si>
  <si>
    <t>ANJANI</t>
  </si>
  <si>
    <t>Ishan International Ltd</t>
  </si>
  <si>
    <t>ISHAN</t>
  </si>
  <si>
    <t>Aeonx Digital Technology Ltd</t>
  </si>
  <si>
    <t>AEONXDIGI</t>
  </si>
  <si>
    <t>Shree Pacetronix Ltd</t>
  </si>
  <si>
    <t>SHREEPAC</t>
  </si>
  <si>
    <t>Roopa Industries Ltd</t>
  </si>
  <si>
    <t>ROOPAIND</t>
  </si>
  <si>
    <t>Ladderup Finance Ltd</t>
  </si>
  <si>
    <t>LADDERUP</t>
  </si>
  <si>
    <t>Associated Ceramics Ltd</t>
  </si>
  <si>
    <t>ASSOCER</t>
  </si>
  <si>
    <t>Sacheta Metals Ltd</t>
  </si>
  <si>
    <t>SACHEMT</t>
  </si>
  <si>
    <t>E-Land Apparel Ltd</t>
  </si>
  <si>
    <t>ELAND</t>
  </si>
  <si>
    <t>SPS Finquest Ltd</t>
  </si>
  <si>
    <t>SPS</t>
  </si>
  <si>
    <t>Rose Merc Ltd</t>
  </si>
  <si>
    <t>ROSEMER</t>
  </si>
  <si>
    <t>Aatmaj Healthcare Ltd</t>
  </si>
  <si>
    <t>AATMAJ</t>
  </si>
  <si>
    <t>Hawa Engineers Ltd</t>
  </si>
  <si>
    <t>HAWAENG</t>
  </si>
  <si>
    <t>Humming Bird Education Ltd</t>
  </si>
  <si>
    <t>HBEL</t>
  </si>
  <si>
    <t>Ceeta Industries Ltd</t>
  </si>
  <si>
    <t>CEETAIN</t>
  </si>
  <si>
    <t>Vels Film International Ltd</t>
  </si>
  <si>
    <t>VELS</t>
  </si>
  <si>
    <t>GACM Technologies Ltd</t>
  </si>
  <si>
    <t>GATECH</t>
  </si>
  <si>
    <t>Committed Cargo Care Ltd</t>
  </si>
  <si>
    <t>COMMITTED</t>
  </si>
  <si>
    <t>Saven Technologies Ltd</t>
  </si>
  <si>
    <t>7TEC</t>
  </si>
  <si>
    <t>Sintex Plastics Technology Ltd</t>
  </si>
  <si>
    <t>SPTL</t>
  </si>
  <si>
    <t>Mena Mani Industries Ltd</t>
  </si>
  <si>
    <t>MENAMANI</t>
  </si>
  <si>
    <t>Palco Metals Ltd</t>
  </si>
  <si>
    <t>PALCO</t>
  </si>
  <si>
    <t>Micropro Software Solutions Ltd</t>
  </si>
  <si>
    <t>MICROPRO</t>
  </si>
  <si>
    <t>Bizotic Commercial Ltd</t>
  </si>
  <si>
    <t>BIZOTIC</t>
  </si>
  <si>
    <t>Shalimar Productions Ltd</t>
  </si>
  <si>
    <t>SHALPRO</t>
  </si>
  <si>
    <t>USG Tech Solutions Ltd</t>
  </si>
  <si>
    <t>USGTECH</t>
  </si>
  <si>
    <t>G-Tec Jainx Education Ltd</t>
  </si>
  <si>
    <t>GTECJAINX</t>
  </si>
  <si>
    <t>Transvoy Logistics India Ltd</t>
  </si>
  <si>
    <t>TRANSVOY</t>
  </si>
  <si>
    <t>Air Freight &amp; Logistics</t>
  </si>
  <si>
    <t>Response Informatics Ltd</t>
  </si>
  <si>
    <t>RESPONSINF</t>
  </si>
  <si>
    <t>Cell Point (India) Ltd</t>
  </si>
  <si>
    <t>CELLPOINT</t>
  </si>
  <si>
    <t>SRU Steels Ltd</t>
  </si>
  <si>
    <t>SRUSTEELS</t>
  </si>
  <si>
    <t>Mish Designs Ltd</t>
  </si>
  <si>
    <t>MISHDESIGN</t>
  </si>
  <si>
    <t>VSF Projects Ltd</t>
  </si>
  <si>
    <t>VSFPROJ</t>
  </si>
  <si>
    <t>Diligent Industries Ltd</t>
  </si>
  <si>
    <t>DILIGENT</t>
  </si>
  <si>
    <t>Prime Property Development Corp Ltd</t>
  </si>
  <si>
    <t>PRIMEPRO</t>
  </si>
  <si>
    <t>Archidply Decor Ltd</t>
  </si>
  <si>
    <t>ADL</t>
  </si>
  <si>
    <t>FEL</t>
  </si>
  <si>
    <t>Rolta India Ltd</t>
  </si>
  <si>
    <t>ROLTA</t>
  </si>
  <si>
    <t>Gujrat Credit Corporation Ltd</t>
  </si>
  <si>
    <t>GUJCRED</t>
  </si>
  <si>
    <t>Yudiz Solutions Ltd</t>
  </si>
  <si>
    <t>YUDIZ</t>
  </si>
  <si>
    <t>Comfort Fincap Ltd</t>
  </si>
  <si>
    <t>COMFINCAP</t>
  </si>
  <si>
    <t>Zodiac Ventures Ltd</t>
  </si>
  <si>
    <t>ZODIACVEN</t>
  </si>
  <si>
    <t>Binani Industries Ltd</t>
  </si>
  <si>
    <t>BINANIIND</t>
  </si>
  <si>
    <t>Burnpur Cement Ltd</t>
  </si>
  <si>
    <t>BURNPUR</t>
  </si>
  <si>
    <t>Mediaone Global Entertainment Ltd</t>
  </si>
  <si>
    <t>MEDIAONE</t>
  </si>
  <si>
    <t>Transgene Biotek Ltd</t>
  </si>
  <si>
    <t>TRABI</t>
  </si>
  <si>
    <t>Standard Surfactants Ltd</t>
  </si>
  <si>
    <t>STDSFAC</t>
  </si>
  <si>
    <t>Household Products</t>
  </si>
  <si>
    <t>Sulabh Engineers and Services Ltd</t>
  </si>
  <si>
    <t>SULABEN</t>
  </si>
  <si>
    <t>Sandu Pharmaceuticals Ltd</t>
  </si>
  <si>
    <t>SANDUPHQ</t>
  </si>
  <si>
    <t>MM Rubber Company Ltd</t>
  </si>
  <si>
    <t>MMRUBBR-B</t>
  </si>
  <si>
    <t>BDR Buildcon Ltd</t>
  </si>
  <si>
    <t>BDR</t>
  </si>
  <si>
    <t>Morgan Ventures Ltd</t>
  </si>
  <si>
    <t>MORGAN</t>
  </si>
  <si>
    <t>Shree Krishna Paper Mills &amp; Industries Ltd</t>
  </si>
  <si>
    <t>SKPMIL</t>
  </si>
  <si>
    <t>Future Market Networks Ltd</t>
  </si>
  <si>
    <t>FMNL</t>
  </si>
  <si>
    <t>Visaman Global Sales Ltd</t>
  </si>
  <si>
    <t>VISAMAN</t>
  </si>
  <si>
    <t>Vivo Bio Tech Ltd</t>
  </si>
  <si>
    <t>VIVOBIOT</t>
  </si>
  <si>
    <t>Continental Seeds and Chemicals Ltd</t>
  </si>
  <si>
    <t>CONTI</t>
  </si>
  <si>
    <t>Sri Ramakrishna Mills (Coimbatore) Ltd</t>
  </si>
  <si>
    <t>SRMCL</t>
  </si>
  <si>
    <t>Godha Cabcon &amp; Insulation Ltd</t>
  </si>
  <si>
    <t>GODHA</t>
  </si>
  <si>
    <t>JMD Ventures Ltd</t>
  </si>
  <si>
    <t>JMDVL</t>
  </si>
  <si>
    <t>Nakoda Group of Industries Ltd</t>
  </si>
  <si>
    <t>NGIL</t>
  </si>
  <si>
    <t>Tirupati Sarjan Ltd</t>
  </si>
  <si>
    <t>TIRSARJ</t>
  </si>
  <si>
    <t>Ecoboard Industries Ltd</t>
  </si>
  <si>
    <t>ECOBOAR</t>
  </si>
  <si>
    <t>Orchasp Ltd</t>
  </si>
  <si>
    <t>ORCHASP</t>
  </si>
  <si>
    <t>Salem Erode Investments Ltd</t>
  </si>
  <si>
    <t>SALEM</t>
  </si>
  <si>
    <t>Kalahridhaan Trendz Ltd</t>
  </si>
  <si>
    <t>KTL</t>
  </si>
  <si>
    <t>N G Industries Ltd</t>
  </si>
  <si>
    <t>NGIND</t>
  </si>
  <si>
    <t>Gorani Industries Ltd</t>
  </si>
  <si>
    <t>GORANIN</t>
  </si>
  <si>
    <t>Chennai Ferrous Industries Ltd</t>
  </si>
  <si>
    <t>CHENFERRO</t>
  </si>
  <si>
    <t>H P Cotton Textile Mills Ltd</t>
  </si>
  <si>
    <t>HPCOTTON</t>
  </si>
  <si>
    <t>Dhanlaxmi Fabrics Ltd</t>
  </si>
  <si>
    <t>DHANFAB</t>
  </si>
  <si>
    <t>UR Sugar Industries Ltd</t>
  </si>
  <si>
    <t>URSUGAR</t>
  </si>
  <si>
    <t>Winny Immigration &amp; Education Services Ltd</t>
  </si>
  <si>
    <t>WINNY</t>
  </si>
  <si>
    <t>Academic &amp; Educational Services</t>
  </si>
  <si>
    <t>Starcom Information Technology Ltd</t>
  </si>
  <si>
    <t>STARCOM</t>
  </si>
  <si>
    <t>E L Forge Ltd</t>
  </si>
  <si>
    <t>ELFORGE</t>
  </si>
  <si>
    <t>Rollatainers Ltd</t>
  </si>
  <si>
    <t>ROLLT</t>
  </si>
  <si>
    <t>Inani Marbles and Industries Ltd</t>
  </si>
  <si>
    <t>INANI</t>
  </si>
  <si>
    <t>Artefact Projects Ltd</t>
  </si>
  <si>
    <t>ARTEFACT</t>
  </si>
  <si>
    <t>Prismx Global Ventures Ltd</t>
  </si>
  <si>
    <t>PRISMX</t>
  </si>
  <si>
    <t>Tirupati Foam Ltd</t>
  </si>
  <si>
    <t>TIRUFOAM</t>
  </si>
  <si>
    <t>Garment Mantra Lifestyle Ltd</t>
  </si>
  <si>
    <t>GARMNTMNTR</t>
  </si>
  <si>
    <t>Alfavision Overseas (India) Ltd</t>
  </si>
  <si>
    <t>ALFAVIO</t>
  </si>
  <si>
    <t>Abm International Ltd</t>
  </si>
  <si>
    <t>ABMINTLLTD</t>
  </si>
  <si>
    <t>Kanani Industries Ltd</t>
  </si>
  <si>
    <t>KANANIIND</t>
  </si>
  <si>
    <t>Richirich Inventures Ltd</t>
  </si>
  <si>
    <t>KISAAN</t>
  </si>
  <si>
    <t>Country Condo's Ltd</t>
  </si>
  <si>
    <t>COUNCODOS</t>
  </si>
  <si>
    <t>Naapbooks Ltd</t>
  </si>
  <si>
    <t>NBL</t>
  </si>
  <si>
    <t>Continental Petroleums Ltd</t>
  </si>
  <si>
    <t>CONTPTR</t>
  </si>
  <si>
    <t>Haryana Leather Chemicals Ltd</t>
  </si>
  <si>
    <t>HARLETH</t>
  </si>
  <si>
    <t>HCKK Ventures Ltd</t>
  </si>
  <si>
    <t>HCKKVENTURE</t>
  </si>
  <si>
    <t>Phosphate Company Ltd</t>
  </si>
  <si>
    <t>PHOSPHATE</t>
  </si>
  <si>
    <t>Teesta Agro Industries Ltd</t>
  </si>
  <si>
    <t>TEEAI</t>
  </si>
  <si>
    <t>Sai Capital Ltd</t>
  </si>
  <si>
    <t>SAICAPI</t>
  </si>
  <si>
    <t>Julien Agro Infratech Ltd</t>
  </si>
  <si>
    <t>JULIEN</t>
  </si>
  <si>
    <t>Gujarat Terce Laboratories Ltd</t>
  </si>
  <si>
    <t>GUJTERC</t>
  </si>
  <si>
    <t>Ashoka Metcast Ltd</t>
  </si>
  <si>
    <t>ASHOKAMET</t>
  </si>
  <si>
    <t>Ultra Wiring Connectivity System Ltd</t>
  </si>
  <si>
    <t>UWCSL</t>
  </si>
  <si>
    <t>Vruddhi Engineering Works Ltd</t>
  </si>
  <si>
    <t>VRUDDHI</t>
  </si>
  <si>
    <t>Fervent Synergies Ltd</t>
  </si>
  <si>
    <t>FERVENTSYN</t>
  </si>
  <si>
    <t>Angel Fibers Ltd</t>
  </si>
  <si>
    <t>ANGEL</t>
  </si>
  <si>
    <t>Axis NIFTY IT ETF</t>
  </si>
  <si>
    <t>AXISTECETF</t>
  </si>
  <si>
    <t>Deccan Health Care Ltd</t>
  </si>
  <si>
    <t>DECCAN</t>
  </si>
  <si>
    <t>Shelter Pharma Ltd</t>
  </si>
  <si>
    <t>SHELTER</t>
  </si>
  <si>
    <t>TV Vision Ltd</t>
  </si>
  <si>
    <t>TVVISION</t>
  </si>
  <si>
    <t>Walchand Peoplefirst Ltd</t>
  </si>
  <si>
    <t>WALCHPF</t>
  </si>
  <si>
    <t>West Leisure Resorts Ltd</t>
  </si>
  <si>
    <t>WESTLEIRES</t>
  </si>
  <si>
    <t>Vistar Amar Ltd</t>
  </si>
  <si>
    <t>VISTARAMAR</t>
  </si>
  <si>
    <t>HOAC Foods India Ltd</t>
  </si>
  <si>
    <t>HOACFOODS</t>
  </si>
  <si>
    <t>Galactico Corporate Services Ltd</t>
  </si>
  <si>
    <t>GALACTICO</t>
  </si>
  <si>
    <t>Chandra Bhagat Pharma Ltd</t>
  </si>
  <si>
    <t>CBPL</t>
  </si>
  <si>
    <t>Mohit Paper Mills Ltd</t>
  </si>
  <si>
    <t>MOHITPPR</t>
  </si>
  <si>
    <t>Medico Intercontinental Ltd</t>
  </si>
  <si>
    <t>MIL</t>
  </si>
  <si>
    <t>Abhishek Integrations Ltd</t>
  </si>
  <si>
    <t>AILIMITED</t>
  </si>
  <si>
    <t>Flora Textiles Ltd</t>
  </si>
  <si>
    <t>FLORATX</t>
  </si>
  <si>
    <t>Camex Ltd</t>
  </si>
  <si>
    <t>CAMEXLTD</t>
  </si>
  <si>
    <t>Laxmipati Engineering Works Ltd</t>
  </si>
  <si>
    <t>LAXMIPATI</t>
  </si>
  <si>
    <t>SMIFS Capital Markets Ltd</t>
  </si>
  <si>
    <t>SMIFS</t>
  </si>
  <si>
    <t>RR Metalmakers India Ltd</t>
  </si>
  <si>
    <t>RRMETAL</t>
  </si>
  <si>
    <t>Oceanic Foods Ltd</t>
  </si>
  <si>
    <t>OCEANIC</t>
  </si>
  <si>
    <t>Yash Chemex Ltd</t>
  </si>
  <si>
    <t>YASHCHEM</t>
  </si>
  <si>
    <t>Vineet Laboratories Ltd</t>
  </si>
  <si>
    <t>VINEETLAB</t>
  </si>
  <si>
    <t>Poddar Housing and Development Ltd</t>
  </si>
  <si>
    <t>PODDARHOUS</t>
  </si>
  <si>
    <t>Earthstahl &amp; Alloys Ltd</t>
  </si>
  <si>
    <t>EARTH</t>
  </si>
  <si>
    <t>Misquita Engineering Ltd</t>
  </si>
  <si>
    <t>MISQUITA</t>
  </si>
  <si>
    <t>ICICI Prudential S&amp;P BSE Sensex ETF</t>
  </si>
  <si>
    <t>SENSEXIETF</t>
  </si>
  <si>
    <t>Pace E-Commerce Ventures Ltd</t>
  </si>
  <si>
    <t>PACE</t>
  </si>
  <si>
    <t>Homefurnishing Retail</t>
  </si>
  <si>
    <t>Amkay Products Ltd</t>
  </si>
  <si>
    <t>AMKAY</t>
  </si>
  <si>
    <t>DRA Consultants Ltd</t>
  </si>
  <si>
    <t>DRA</t>
  </si>
  <si>
    <t>Indianivesh Ltd</t>
  </si>
  <si>
    <t>INDIANVSH</t>
  </si>
  <si>
    <t>Shrydus Industries Ltd</t>
  </si>
  <si>
    <t>SHRYDUS</t>
  </si>
  <si>
    <t>Dynamic Portfolio Management &amp; Services Ltd</t>
  </si>
  <si>
    <t>DYNAMICP</t>
  </si>
  <si>
    <t>Kwality Ltd</t>
  </si>
  <si>
    <t>KWALITY</t>
  </si>
  <si>
    <t>Conart Engineers Ltd</t>
  </si>
  <si>
    <t>CONART</t>
  </si>
  <si>
    <t>Ashnisha Industries Ltd</t>
  </si>
  <si>
    <t>ASHNI</t>
  </si>
  <si>
    <t>ICDS Ltd</t>
  </si>
  <si>
    <t>ICDSLTD</t>
  </si>
  <si>
    <t>Timescan Logistics (India) Ltd</t>
  </si>
  <si>
    <t>TIMESCAN</t>
  </si>
  <si>
    <t>AA Plus Tradelink Ltd</t>
  </si>
  <si>
    <t>AAPLUSTRAD</t>
  </si>
  <si>
    <t>Prabhhans Industries Ltd</t>
  </si>
  <si>
    <t>PRABHHANS</t>
  </si>
  <si>
    <t>Axel Polymers Ltd</t>
  </si>
  <si>
    <t>AXELPOLY</t>
  </si>
  <si>
    <t>Arigato Universe Ltd</t>
  </si>
  <si>
    <t>ARIGATO</t>
  </si>
  <si>
    <t>Telogica Ltd</t>
  </si>
  <si>
    <t>TELOGICA</t>
  </si>
  <si>
    <t>Communications Equipment</t>
  </si>
  <si>
    <t>Varyaa Creations Ltd</t>
  </si>
  <si>
    <t>VARYAA</t>
  </si>
  <si>
    <t>Grovy India Ltd</t>
  </si>
  <si>
    <t>GROVY</t>
  </si>
  <si>
    <t>GKB Ophthalmics Ltd</t>
  </si>
  <si>
    <t>GKB</t>
  </si>
  <si>
    <t>Eighty Jewellers Ltd</t>
  </si>
  <si>
    <t>EIGHTY</t>
  </si>
  <si>
    <t>Gajanand International Ltd</t>
  </si>
  <si>
    <t>GAJANAND</t>
  </si>
  <si>
    <t>Grill Splendour Services Ltd</t>
  </si>
  <si>
    <t>BIRDYS</t>
  </si>
  <si>
    <t>Perfect Infraengineers Ltd</t>
  </si>
  <si>
    <t>PERFECT</t>
  </si>
  <si>
    <t>Kshitij Polyline Ltd</t>
  </si>
  <si>
    <t>KSHITIJPOL</t>
  </si>
  <si>
    <t>New Light Apparels Ltd</t>
  </si>
  <si>
    <t>NEWLIGHT</t>
  </si>
  <si>
    <t>Tejnaksh Healthcare Ltd</t>
  </si>
  <si>
    <t>TEJNAKSH</t>
  </si>
  <si>
    <t>DK Enterprises Global Ltd</t>
  </si>
  <si>
    <t>DKEGL</t>
  </si>
  <si>
    <t>Hemadri Cements Ltd</t>
  </si>
  <si>
    <t>HEMACEM</t>
  </si>
  <si>
    <t>Salora International Ltd</t>
  </si>
  <si>
    <t>SALORAINTL</t>
  </si>
  <si>
    <t>Choksi Laboratories Ltd</t>
  </si>
  <si>
    <t>CHOKSILA</t>
  </si>
  <si>
    <t>Sylph Technologies Ltd</t>
  </si>
  <si>
    <t>SYLPH</t>
  </si>
  <si>
    <t>Tatia Global Vennture Ltd</t>
  </si>
  <si>
    <t>TATIAGLOB</t>
  </si>
  <si>
    <t>Kamadgiri Fashion Ltd</t>
  </si>
  <si>
    <t>KAMADGIRI</t>
  </si>
  <si>
    <t>India Home Loan Ltd</t>
  </si>
  <si>
    <t>INDIAHOME</t>
  </si>
  <si>
    <t>Dhanlaxmi Cotex Ltd</t>
  </si>
  <si>
    <t>DHANCOT</t>
  </si>
  <si>
    <t>Ind Bank Housing Ltd</t>
  </si>
  <si>
    <t>INDBNK</t>
  </si>
  <si>
    <t>Greenhitech Ventures Ltd</t>
  </si>
  <si>
    <t>GVL</t>
  </si>
  <si>
    <t>Emergent Industrial Solutions Ltd</t>
  </si>
  <si>
    <t>EMERGENT</t>
  </si>
  <si>
    <t>Diana Tea Co Ltd</t>
  </si>
  <si>
    <t>DIANATEA</t>
  </si>
  <si>
    <t>Maharashtra Corp Ltd</t>
  </si>
  <si>
    <t>MAHACORP</t>
  </si>
  <si>
    <t>Nyssa Corporation Ltd</t>
  </si>
  <si>
    <t>NYSSACORP</t>
  </si>
  <si>
    <t>Manjeera Constructions Ltd</t>
  </si>
  <si>
    <t>MANJEERA</t>
  </si>
  <si>
    <t>Sudal Industries Ltd</t>
  </si>
  <si>
    <t>SUDAI</t>
  </si>
  <si>
    <t>Aluminum</t>
  </si>
  <si>
    <t>Jet Knitwears Ltd</t>
  </si>
  <si>
    <t>JETKNIT</t>
  </si>
  <si>
    <t>Next Mediaworks Ltd</t>
  </si>
  <si>
    <t>NEXTMEDIA</t>
  </si>
  <si>
    <t>Libas Consumer Products Ltd</t>
  </si>
  <si>
    <t>LIBAS</t>
  </si>
  <si>
    <t>Suditi Industries Ltd</t>
  </si>
  <si>
    <t>SUDTIND-B</t>
  </si>
  <si>
    <t>KJMC Financial Services Ltd</t>
  </si>
  <si>
    <t>KJMCFIN</t>
  </si>
  <si>
    <t>Addi Industries Ltd</t>
  </si>
  <si>
    <t>ADDIND</t>
  </si>
  <si>
    <t>Transchem Ltd</t>
  </si>
  <si>
    <t>TRANSCHEM</t>
  </si>
  <si>
    <t>Balurghat Technologies Ltd</t>
  </si>
  <si>
    <t>BALTE</t>
  </si>
  <si>
    <t>Quality RO Industries Ltd</t>
  </si>
  <si>
    <t>QRIL</t>
  </si>
  <si>
    <t>Bonlon Industries Ltd</t>
  </si>
  <si>
    <t>BONLON</t>
  </si>
  <si>
    <t>Copper</t>
  </si>
  <si>
    <t>ARSS Infrastructure Projects Ltd</t>
  </si>
  <si>
    <t>ARSSINFRA</t>
  </si>
  <si>
    <t>STL Global Ltd</t>
  </si>
  <si>
    <t>SGL</t>
  </si>
  <si>
    <t>Rex Sealing &amp; Packing Industries Ltd</t>
  </si>
  <si>
    <t>REXSEAL</t>
  </si>
  <si>
    <t>Chandra Prabhu International Ltd</t>
  </si>
  <si>
    <t>CHANDRAP</t>
  </si>
  <si>
    <t>Arman Holdings Ltd</t>
  </si>
  <si>
    <t>ARMAN</t>
  </si>
  <si>
    <t>Uttam Galva Steels Ltd</t>
  </si>
  <si>
    <t>UTTAMSTL</t>
  </si>
  <si>
    <t>Trident Texofab Ltd</t>
  </si>
  <si>
    <t>TTFL</t>
  </si>
  <si>
    <t>Shrenik Ltd</t>
  </si>
  <si>
    <t>SHRENIK</t>
  </si>
  <si>
    <t>Gayatri BioOrganics Ltd</t>
  </si>
  <si>
    <t>GAYATRIBI</t>
  </si>
  <si>
    <t>Poona Dal and Oil Industries Ltd</t>
  </si>
  <si>
    <t>POONADAL</t>
  </si>
  <si>
    <t>Acrow India Ltd</t>
  </si>
  <si>
    <t>ACROW</t>
  </si>
  <si>
    <t>Flomic Global Logistics Ltd</t>
  </si>
  <si>
    <t>FLOMIC</t>
  </si>
  <si>
    <t>Dhyaani Tradeventtures Ltd</t>
  </si>
  <si>
    <t>DHYAANITR</t>
  </si>
  <si>
    <t>Duropack Ltd</t>
  </si>
  <si>
    <t>DUROPACK</t>
  </si>
  <si>
    <t>Gajanan Securities Services Ltd</t>
  </si>
  <si>
    <t>GAJANANSEC</t>
  </si>
  <si>
    <t>S &amp; T Corporation Ltd</t>
  </si>
  <si>
    <t>STCORP</t>
  </si>
  <si>
    <t>Deep Diamond India Ltd</t>
  </si>
  <si>
    <t>DDIL</t>
  </si>
  <si>
    <t>Madhav Marbles and Granites Ltd</t>
  </si>
  <si>
    <t>MADHAV</t>
  </si>
  <si>
    <t>Shantidoot Infra Services Ltd</t>
  </si>
  <si>
    <t>SISL</t>
  </si>
  <si>
    <t>Ideal Technoplast Industries Ltd</t>
  </si>
  <si>
    <t>IDEALTECHO</t>
  </si>
  <si>
    <t>Ambica Agarbathies Aroma &amp; Industries Ltd</t>
  </si>
  <si>
    <t>AMBICAAGAR</t>
  </si>
  <si>
    <t>Ankit Metal &amp; Power Ltd</t>
  </si>
  <si>
    <t>ANKITMETAL</t>
  </si>
  <si>
    <t>Khandwala Securities Ltd</t>
  </si>
  <si>
    <t>KHANDSE</t>
  </si>
  <si>
    <t>Aastamangalam Finance Ltd</t>
  </si>
  <si>
    <t>AASTAFIN</t>
  </si>
  <si>
    <t>Shreeram Proteins Ltd</t>
  </si>
  <si>
    <t>SRPL</t>
  </si>
  <si>
    <t>Faalcon Concepts Ltd</t>
  </si>
  <si>
    <t>FAALCON</t>
  </si>
  <si>
    <t>Kandarp Digi Smart Bpo Ltd</t>
  </si>
  <si>
    <t>KANDARP</t>
  </si>
  <si>
    <t>Sainik Finance &amp; Industries Ltd</t>
  </si>
  <si>
    <t>SAINIK</t>
  </si>
  <si>
    <t>Tapi Fruit Processing Ltd</t>
  </si>
  <si>
    <t>TAPIFRUIT</t>
  </si>
  <si>
    <t>Mandeep Auto Industries Ltd</t>
  </si>
  <si>
    <t>MANDEEP</t>
  </si>
  <si>
    <t>ASL Industries Ltd</t>
  </si>
  <si>
    <t>ASLIND</t>
  </si>
  <si>
    <t>Tamilnadu Telecommunication Ltd</t>
  </si>
  <si>
    <t>TNTELE</t>
  </si>
  <si>
    <t>Gogia Capital Services Ltd</t>
  </si>
  <si>
    <t>GOGIACAP</t>
  </si>
  <si>
    <t>Ashirwad Steels And Industries Ltd</t>
  </si>
  <si>
    <t>ASHSI</t>
  </si>
  <si>
    <t>Alan Scott Enterprises Ltd</t>
  </si>
  <si>
    <t>ALAN SCOTT</t>
  </si>
  <si>
    <t>Centenial Surgical Suture Ltd</t>
  </si>
  <si>
    <t>CSURGSU</t>
  </si>
  <si>
    <t>Pecos Hotels and Pubs Ltd</t>
  </si>
  <si>
    <t>PECOS</t>
  </si>
  <si>
    <t>Add-Shop E-Retail Ltd</t>
  </si>
  <si>
    <t>ASRL</t>
  </si>
  <si>
    <t>Cybele Industries Ltd</t>
  </si>
  <si>
    <t>CYBELEIND</t>
  </si>
  <si>
    <t>Vivanta Industries Ltd</t>
  </si>
  <si>
    <t>VIVANTA</t>
  </si>
  <si>
    <t>Goenka Diamond And Jewels Ltd</t>
  </si>
  <si>
    <t>GOENKA</t>
  </si>
  <si>
    <t>Goblin India Ltd</t>
  </si>
  <si>
    <t>GOBLIN</t>
  </si>
  <si>
    <t>Consecutive Investments &amp; Trading Co Ltd</t>
  </si>
  <si>
    <t>CITL</t>
  </si>
  <si>
    <t>Ashiana Ispat Ltd</t>
  </si>
  <si>
    <t>ASHIS</t>
  </si>
  <si>
    <t>Shree Hari Chemicals Export Ltd</t>
  </si>
  <si>
    <t>SHHARICH</t>
  </si>
  <si>
    <t>Kaiser Corporation Ltd</t>
  </si>
  <si>
    <t>KACL</t>
  </si>
  <si>
    <t>MSR India Ltd</t>
  </si>
  <si>
    <t>MSRINDIA</t>
  </si>
  <si>
    <t>Indong Tea Company Ltd</t>
  </si>
  <si>
    <t>INDONG</t>
  </si>
  <si>
    <t>Picturehouse Media Ltd</t>
  </si>
  <si>
    <t>PICTUREHS</t>
  </si>
  <si>
    <t>Sagardeep Alloys Ltd</t>
  </si>
  <si>
    <t>SAGARDEEP</t>
  </si>
  <si>
    <t>Nidan Laboratories and Healthcare Ltd</t>
  </si>
  <si>
    <t>NIDAN</t>
  </si>
  <si>
    <t>Naturite Agro Products Ltd</t>
  </si>
  <si>
    <t>NAPL</t>
  </si>
  <si>
    <t>Ravileela Granites Ltd</t>
  </si>
  <si>
    <t>RALEGRA</t>
  </si>
  <si>
    <t>Zodiac-JRD-MKJ Ltd</t>
  </si>
  <si>
    <t>ZODJRDMKJ</t>
  </si>
  <si>
    <t>Suryaamba Spinning Mills Ltd</t>
  </si>
  <si>
    <t>SURYAAMBA</t>
  </si>
  <si>
    <t>Vinyoflex Ltd</t>
  </si>
  <si>
    <t>VINYOFL</t>
  </si>
  <si>
    <t>Hind Aluminium Industries Ltd</t>
  </si>
  <si>
    <t>HINDALUMI</t>
  </si>
  <si>
    <t>Innokaiz India Ltd</t>
  </si>
  <si>
    <t>INNOKAIZ</t>
  </si>
  <si>
    <t>Yasons Chemex Care Ltd</t>
  </si>
  <si>
    <t>YCCL</t>
  </si>
  <si>
    <t>Erp Soft Systems Ltd</t>
  </si>
  <si>
    <t>ERPSOFT</t>
  </si>
  <si>
    <t>Ashirwad Capital Ltd</t>
  </si>
  <si>
    <t>ASHCAP</t>
  </si>
  <si>
    <t>Nippon India Nifty Pharma ETF</t>
  </si>
  <si>
    <t>PHARMABEES</t>
  </si>
  <si>
    <t>Visagar Financial Services Ltd</t>
  </si>
  <si>
    <t>VISAGAR</t>
  </si>
  <si>
    <t>Citadel Realty and Developers Ltd</t>
  </si>
  <si>
    <t>CITADEL</t>
  </si>
  <si>
    <t>Silver Oak (India) Ltd</t>
  </si>
  <si>
    <t>SILVOAK</t>
  </si>
  <si>
    <t>Polyspin Exports Ltd</t>
  </si>
  <si>
    <t>POLYSPIN</t>
  </si>
  <si>
    <t>Infronics Systems Ltd</t>
  </si>
  <si>
    <t>INFRONICS</t>
  </si>
  <si>
    <t>VAMA Industries Ltd</t>
  </si>
  <si>
    <t>VAMA</t>
  </si>
  <si>
    <t>Swasti Vinayaka Art and Heritage Corporation Ltd</t>
  </si>
  <si>
    <t>SVARTCORP</t>
  </si>
  <si>
    <t>Vera Synthetic Ltd</t>
  </si>
  <si>
    <t>VERA</t>
  </si>
  <si>
    <t>Walpar Nutritions Ltd</t>
  </si>
  <si>
    <t>WALPAR</t>
  </si>
  <si>
    <t>TGB Banquets and Hotels Ltd</t>
  </si>
  <si>
    <t>TGBHOTELS</t>
  </si>
  <si>
    <t>Sugal and Damani Share Brokers Ltd</t>
  </si>
  <si>
    <t>SUGALDAM</t>
  </si>
  <si>
    <t>Veerhealth Care Ltd</t>
  </si>
  <si>
    <t>VEERHEALTH</t>
  </si>
  <si>
    <t>Pearl Green Clubs and Resorts Ltd</t>
  </si>
  <si>
    <t>PGCRL</t>
  </si>
  <si>
    <t>Inspire Films Ltd</t>
  </si>
  <si>
    <t>INSPIRE</t>
  </si>
  <si>
    <t>Venlon Enterprises Ltd</t>
  </si>
  <si>
    <t>VENLONENT</t>
  </si>
  <si>
    <t>Standard Batteries Ltd</t>
  </si>
  <si>
    <t>STDBAT</t>
  </si>
  <si>
    <t>Jiwanram Sheoduttrai Industries Ltd</t>
  </si>
  <si>
    <t>JIWANRAM</t>
  </si>
  <si>
    <t>Sonu Infratech Ltd</t>
  </si>
  <si>
    <t>SONUINFRA</t>
  </si>
  <si>
    <t>Focus Business Solution Ltd</t>
  </si>
  <si>
    <t>Diversified Support Services</t>
  </si>
  <si>
    <t>Rishi Techtex Ltd</t>
  </si>
  <si>
    <t>RISHITECH</t>
  </si>
  <si>
    <t>Tecil Chemicals and Hydro Power Ltd</t>
  </si>
  <si>
    <t>TECILCHEM</t>
  </si>
  <si>
    <t>Morarjee Textiles Ltd</t>
  </si>
  <si>
    <t>MORARJEE</t>
  </si>
  <si>
    <t>VERTEX Securities Ltd</t>
  </si>
  <si>
    <t>VERTEX</t>
  </si>
  <si>
    <t>Aditya Spinners Ltd</t>
  </si>
  <si>
    <t>ADITYASP</t>
  </si>
  <si>
    <t>Brandbucket Media &amp; Technology Ltd</t>
  </si>
  <si>
    <t>BRANDBUCKT</t>
  </si>
  <si>
    <t>Popular Estate Management Ltd</t>
  </si>
  <si>
    <t>POPULARES</t>
  </si>
  <si>
    <t>Sumedha Fiscal Services Ltd</t>
  </si>
  <si>
    <t>SUMEDHA</t>
  </si>
  <si>
    <t>Solitaire Machine Tools Ltd</t>
  </si>
  <si>
    <t>SOLIMAC</t>
  </si>
  <si>
    <t>Khaitan (India) Ltd</t>
  </si>
  <si>
    <t>KHAITANLTD</t>
  </si>
  <si>
    <t>Sumeet Industries Ltd</t>
  </si>
  <si>
    <t>SUMEETINDS</t>
  </si>
  <si>
    <t>India Cements Capital Ltd</t>
  </si>
  <si>
    <t>INDCEMCAP</t>
  </si>
  <si>
    <t>PVV Infra Ltd</t>
  </si>
  <si>
    <t>PVVINFRA</t>
  </si>
  <si>
    <t>Kanco Tea &amp; Industries Ltd</t>
  </si>
  <si>
    <t>KANCOTEA</t>
  </si>
  <si>
    <t>Nippon India Silver ETF</t>
  </si>
  <si>
    <t>SILVERBEES</t>
  </si>
  <si>
    <t>Future Lifestyle Fashions Ltd</t>
  </si>
  <si>
    <t>FLFL</t>
  </si>
  <si>
    <t>Aspira Pathlab &amp; Diagnostics Ltd</t>
  </si>
  <si>
    <t>ASPIRA</t>
  </si>
  <si>
    <t>Sonal Adhesives Ltd</t>
  </si>
  <si>
    <t>SONALAD</t>
  </si>
  <si>
    <t>Sunil Agro Foods Ltd</t>
  </si>
  <si>
    <t>SUNILAGR</t>
  </si>
  <si>
    <t>SBEC Systems (India) Ltd</t>
  </si>
  <si>
    <t>SBECSYS</t>
  </si>
  <si>
    <t>Shree Ganesh Bio-Tech (India) Ltd</t>
  </si>
  <si>
    <t>SHREEGANES</t>
  </si>
  <si>
    <t>Tyroon Tea Co Ltd</t>
  </si>
  <si>
    <t>TYROON</t>
  </si>
  <si>
    <t>Nalin Lease Finance Ltd</t>
  </si>
  <si>
    <t>NLFL</t>
  </si>
  <si>
    <t>Padam Cotton Yarns Ltd</t>
  </si>
  <si>
    <t>PADAMCO</t>
  </si>
  <si>
    <t>Bervin Investment and Leasing Ltd</t>
  </si>
  <si>
    <t>BERVINL</t>
  </si>
  <si>
    <t>City Crops Agro Ltd</t>
  </si>
  <si>
    <t>CCAL</t>
  </si>
  <si>
    <t>Patspin India Ltd</t>
  </si>
  <si>
    <t>PATSPINLTD</t>
  </si>
  <si>
    <t>J Taparia Projects Ltd</t>
  </si>
  <si>
    <t>JTAPARIA</t>
  </si>
  <si>
    <t>Hipolin Ltd</t>
  </si>
  <si>
    <t>HIPOLIN</t>
  </si>
  <si>
    <t>Qgo Finance Ltd</t>
  </si>
  <si>
    <t>QGO</t>
  </si>
  <si>
    <t>Family Care Hospitals Ltd</t>
  </si>
  <si>
    <t>FAMILYCARE</t>
  </si>
  <si>
    <t>Health Care  Services</t>
  </si>
  <si>
    <t>B2B Software Technologies Ltd</t>
  </si>
  <si>
    <t>B2BSOFT</t>
  </si>
  <si>
    <t>Khoobsurat Ltd</t>
  </si>
  <si>
    <t>KHOOBSURAT</t>
  </si>
  <si>
    <t>Nippon India ETF Nifty 50 Value 20</t>
  </si>
  <si>
    <t>NV20BEES</t>
  </si>
  <si>
    <t>Unison Metals Ltd</t>
  </si>
  <si>
    <t>UNISON</t>
  </si>
  <si>
    <t>Gothi Plascon (India) Ltd</t>
  </si>
  <si>
    <t>GOTHIPL</t>
  </si>
  <si>
    <t>Moxsh Overseas Educon Ltd</t>
  </si>
  <si>
    <t>MOXSH</t>
  </si>
  <si>
    <t>Infomedia Press Ltd</t>
  </si>
  <si>
    <t>INFOMEDIA</t>
  </si>
  <si>
    <t>Poojawestern Metaliks Ltd</t>
  </si>
  <si>
    <t>POOJA</t>
  </si>
  <si>
    <t>Cyber Media (India) Ltd</t>
  </si>
  <si>
    <t>CYBERMEDIA</t>
  </si>
  <si>
    <t>KMS Medisurgi Ltd</t>
  </si>
  <si>
    <t>KMSMEDI</t>
  </si>
  <si>
    <t>Smart Finsec Ltd</t>
  </si>
  <si>
    <t>SMARTFIN</t>
  </si>
  <si>
    <t>Sanginita Chemicals Ltd</t>
  </si>
  <si>
    <t>SANGINITA</t>
  </si>
  <si>
    <t>Mega Corp Ltd</t>
  </si>
  <si>
    <t>MEGACOR</t>
  </si>
  <si>
    <t>Mohit Industries Ltd</t>
  </si>
  <si>
    <t>MOHITIND</t>
  </si>
  <si>
    <t>Thakral Services (India) Ltd</t>
  </si>
  <si>
    <t>THAKRAL</t>
  </si>
  <si>
    <t>Electronic Equipment &amp; Instruments</t>
  </si>
  <si>
    <t>SVS Ventures Ltd</t>
  </si>
  <si>
    <t>SVS</t>
  </si>
  <si>
    <t>Veritaas Advertising Ltd</t>
  </si>
  <si>
    <t>VERITAAS</t>
  </si>
  <si>
    <t>S M Gold Ltd</t>
  </si>
  <si>
    <t>SMGOLD</t>
  </si>
  <si>
    <t>Unick Fix-A-Form And Printers Ltd</t>
  </si>
  <si>
    <t>UNICK</t>
  </si>
  <si>
    <t>Nivaka Fashions Ltd</t>
  </si>
  <si>
    <t>NIVAKA</t>
  </si>
  <si>
    <t>KCD Industries India Ltd</t>
  </si>
  <si>
    <t>KCDGROUP</t>
  </si>
  <si>
    <t>Uniinfo Telecom Services Ltd</t>
  </si>
  <si>
    <t>UNIINFO</t>
  </si>
  <si>
    <t>Jupiter Infomedia Ltd</t>
  </si>
  <si>
    <t>JUPITERIN</t>
  </si>
  <si>
    <t>Tirupati Tyres Ltd</t>
  </si>
  <si>
    <t>TTIL</t>
  </si>
  <si>
    <t>Yug Decor Ltd</t>
  </si>
  <si>
    <t>YUG</t>
  </si>
  <si>
    <t>Williamson Magor and Co Ltd</t>
  </si>
  <si>
    <t>WILLAMAGOR</t>
  </si>
  <si>
    <t>Hemang Resources Ltd</t>
  </si>
  <si>
    <t>HEMANG</t>
  </si>
  <si>
    <t>Ascensive Educare Ltd</t>
  </si>
  <si>
    <t>ASCENSIVE</t>
  </si>
  <si>
    <t>Shiva Global Agro Industries Ltd</t>
  </si>
  <si>
    <t>SHIVAAGRO</t>
  </si>
  <si>
    <t>Aruna Hotels Ltd</t>
  </si>
  <si>
    <t>ARUNAHTEL</t>
  </si>
  <si>
    <t>Pratik Panels Ltd</t>
  </si>
  <si>
    <t>PRATIK</t>
  </si>
  <si>
    <t>Nirav Commercials Ltd</t>
  </si>
  <si>
    <t>NIRAVCOM</t>
  </si>
  <si>
    <t>Five Core Electronics Ltd</t>
  </si>
  <si>
    <t>FIVECORE</t>
  </si>
  <si>
    <t>Raw Edge Industrial Solutions Ltd</t>
  </si>
  <si>
    <t>RAWEDGE</t>
  </si>
  <si>
    <t>Tarapur Transformers Ltd</t>
  </si>
  <si>
    <t>TARAPUR</t>
  </si>
  <si>
    <t>Pro Fin Capital Services Ltd</t>
  </si>
  <si>
    <t>PROFINC</t>
  </si>
  <si>
    <t>Jindal Capital Ltd</t>
  </si>
  <si>
    <t>JINDCAP</t>
  </si>
  <si>
    <t>Tarini International Ltd</t>
  </si>
  <si>
    <t>TARINI</t>
  </si>
  <si>
    <t>Gujarat Petrosynthese Ltd</t>
  </si>
  <si>
    <t>GUJPETR</t>
  </si>
  <si>
    <t>Samsrita Labs Ltd</t>
  </si>
  <si>
    <t>SAMSRITA</t>
  </si>
  <si>
    <t>Life Sciences Tools &amp; Services</t>
  </si>
  <si>
    <t>Kridhan Infra Ltd</t>
  </si>
  <si>
    <t>KRIDHANINF</t>
  </si>
  <si>
    <t>Utique Enterprises Ltd</t>
  </si>
  <si>
    <t>UTIQUE</t>
  </si>
  <si>
    <t>Incap Ltd</t>
  </si>
  <si>
    <t>INCAP</t>
  </si>
  <si>
    <t>UTI Nifty Bank ETF</t>
  </si>
  <si>
    <t>UTIBANKETF</t>
  </si>
  <si>
    <t>Kallam Textiles Ltd</t>
  </si>
  <si>
    <t>KALLAM</t>
  </si>
  <si>
    <t>DocMode Health Technologies Ltd</t>
  </si>
  <si>
    <t>DHTL</t>
  </si>
  <si>
    <t>Netlink Solutions (India) Ltd</t>
  </si>
  <si>
    <t>NETLINK</t>
  </si>
  <si>
    <t>Sterling Powergensys Ltd</t>
  </si>
  <si>
    <t>STERPOW</t>
  </si>
  <si>
    <t>Mukand Engineers Ltd</t>
  </si>
  <si>
    <t>MUKANDENGG</t>
  </si>
  <si>
    <t>Mirae Asset Nifty India Manufacturing ETF</t>
  </si>
  <si>
    <t>MAKEINDIA</t>
  </si>
  <si>
    <t>SPA Capital Advisors Limited</t>
  </si>
  <si>
    <t>SPACAPS</t>
  </si>
  <si>
    <t>Jai Mata Glass Ltd</t>
  </si>
  <si>
    <t>JAIMATAG</t>
  </si>
  <si>
    <t>Sodhani Academy of Fintech Enablers Ltd</t>
  </si>
  <si>
    <t>SAFE</t>
  </si>
  <si>
    <t>Mirae Asset Nifty Midcap 150 ETF</t>
  </si>
  <si>
    <t>MIDCAPETF</t>
  </si>
  <si>
    <t>EPIC Energy Ltd</t>
  </si>
  <si>
    <t>EPIC</t>
  </si>
  <si>
    <t>Global Longlife Hospital and Research Ltd</t>
  </si>
  <si>
    <t>GLHRL</t>
  </si>
  <si>
    <t>Pan Electronics (India) Ltd</t>
  </si>
  <si>
    <t>PANELEC</t>
  </si>
  <si>
    <t>Hybrid Financial Services Ltd</t>
  </si>
  <si>
    <t>HYBRIDFIN</t>
  </si>
  <si>
    <t>Shubhlaxmi Jewel Art Ltd</t>
  </si>
  <si>
    <t>SHUBHLAXMI</t>
  </si>
  <si>
    <t>J A Finance Ltd</t>
  </si>
  <si>
    <t>JAFINANCE</t>
  </si>
  <si>
    <t>Phaarmasia Ltd</t>
  </si>
  <si>
    <t>PHRMASI</t>
  </si>
  <si>
    <t>Prakash Woollen &amp; Synthetic Mills Ltd</t>
  </si>
  <si>
    <t>PWASML</t>
  </si>
  <si>
    <t>Viji Finance Ltd</t>
  </si>
  <si>
    <t>VIJIFIN</t>
  </si>
  <si>
    <t>Hindoostan Mills Ltd</t>
  </si>
  <si>
    <t>HINDMILL</t>
  </si>
  <si>
    <t>Adeshwar Meditex Ltd</t>
  </si>
  <si>
    <t>ADESHWAR</t>
  </si>
  <si>
    <t>Axis Nifty 50 ETF</t>
  </si>
  <si>
    <t>AXISNIFTY</t>
  </si>
  <si>
    <t>Medinova Diagnostic Services Ltd</t>
  </si>
  <si>
    <t>MEDINOV</t>
  </si>
  <si>
    <t>Gautam Gems Ltd</t>
  </si>
  <si>
    <t>GGL</t>
  </si>
  <si>
    <t>Concord Drugs Ltd</t>
  </si>
  <si>
    <t>CONCORD</t>
  </si>
  <si>
    <t>Laffans Petrochemicals Ltd</t>
  </si>
  <si>
    <t>LAFFANSQ</t>
  </si>
  <si>
    <t>Cochin Malabar Estates and Industries Ltd</t>
  </si>
  <si>
    <t>COCHMAL</t>
  </si>
  <si>
    <t>JMJ Fintech Ltd</t>
  </si>
  <si>
    <t>JMJFIN</t>
  </si>
  <si>
    <t>Hindustan Fluoro Carbons Ltd</t>
  </si>
  <si>
    <t>HINFLUR</t>
  </si>
  <si>
    <t>MPDLLtd</t>
  </si>
  <si>
    <t>MPDL</t>
  </si>
  <si>
    <t>National General Industries Ltd</t>
  </si>
  <si>
    <t>NATGENI</t>
  </si>
  <si>
    <t>Nippon India Nifty Auto ETF</t>
  </si>
  <si>
    <t>AUTOBEES</t>
  </si>
  <si>
    <t>Paos Industries Ltd</t>
  </si>
  <si>
    <t>PAOS</t>
  </si>
  <si>
    <t>Samyak International Ltd</t>
  </si>
  <si>
    <t>SAMYAKINT</t>
  </si>
  <si>
    <t>Jetking Infotrain Ltd</t>
  </si>
  <si>
    <t>JETKINGQ</t>
  </si>
  <si>
    <t>Vapi Enterprise Ltd</t>
  </si>
  <si>
    <t>VAPIENTER</t>
  </si>
  <si>
    <t>S R G Securities Finance Ltd</t>
  </si>
  <si>
    <t>SRGSFL</t>
  </si>
  <si>
    <t>Spenta International Ltd</t>
  </si>
  <si>
    <t>SPENTA</t>
  </si>
  <si>
    <t>Megri Soft Ltd</t>
  </si>
  <si>
    <t>MEGRISOFT</t>
  </si>
  <si>
    <t>KKV Agro Powers Limited</t>
  </si>
  <si>
    <t>KKVAPOW</t>
  </si>
  <si>
    <t>Accedere Ltd</t>
  </si>
  <si>
    <t>ACCEDERE</t>
  </si>
  <si>
    <t>Informed Technologies India Ltd</t>
  </si>
  <si>
    <t>INFORTEC</t>
  </si>
  <si>
    <t>Data Processing &amp; Outsourced Services</t>
  </si>
  <si>
    <t>Oasis Securities Ltd</t>
  </si>
  <si>
    <t>OASISEC</t>
  </si>
  <si>
    <t>Polymechplast Machines Ltd</t>
  </si>
  <si>
    <t>POLYCHMP</t>
  </si>
  <si>
    <t>Shanthala FMCG Products Ltd</t>
  </si>
  <si>
    <t>SHANTHALA</t>
  </si>
  <si>
    <t>Sanwaria Consumer Ltd</t>
  </si>
  <si>
    <t>SANWARIA</t>
  </si>
  <si>
    <t>Sawaca Business Machines Ltd</t>
  </si>
  <si>
    <t>SAWABUSI</t>
  </si>
  <si>
    <t>Jay Kailash Namkeen Ltd</t>
  </si>
  <si>
    <t>JAYKAILASH</t>
  </si>
  <si>
    <t>Genus Prime Infra Ltd</t>
  </si>
  <si>
    <t>GENUSPRIME</t>
  </si>
  <si>
    <t>Adcon Capital Services Ltd</t>
  </si>
  <si>
    <t>ADCON</t>
  </si>
  <si>
    <t>Sangal Papers Ltd</t>
  </si>
  <si>
    <t>SANPA</t>
  </si>
  <si>
    <t>Gabriel Pet Straps Ltd</t>
  </si>
  <si>
    <t>GPSL</t>
  </si>
  <si>
    <t>Anuroop Packaging Ltd</t>
  </si>
  <si>
    <t>ANUROOP</t>
  </si>
  <si>
    <t>Sai Swami Metals and Alloys Ltd</t>
  </si>
  <si>
    <t>SAI</t>
  </si>
  <si>
    <t>Parshwanath Corp Ltd</t>
  </si>
  <si>
    <t>PARSHWANA</t>
  </si>
  <si>
    <t>Greencrest Financial Services Ltd</t>
  </si>
  <si>
    <t>GREENCREST</t>
  </si>
  <si>
    <t>Roni Households Ltd</t>
  </si>
  <si>
    <t>RONI</t>
  </si>
  <si>
    <t>Bhaskar Agro Chemicals Ltd</t>
  </si>
  <si>
    <t>BHASKAGR</t>
  </si>
  <si>
    <t>Manbro Industries Ltd</t>
  </si>
  <si>
    <t>MANBRO</t>
  </si>
  <si>
    <t>DSP NIFTY 1D Rate Liquid ETF</t>
  </si>
  <si>
    <t>LIQUIDETF</t>
  </si>
  <si>
    <t>Shaival Reality Ltd</t>
  </si>
  <si>
    <t>SHAIVAL</t>
  </si>
  <si>
    <t>APT Packaging Ltd</t>
  </si>
  <si>
    <t>APTPACK</t>
  </si>
  <si>
    <t>Challani Capital Ltd</t>
  </si>
  <si>
    <t>CHALLANI</t>
  </si>
  <si>
    <t>Daulat Securities Ltd</t>
  </si>
  <si>
    <t>DAULAT</t>
  </si>
  <si>
    <t>SP Refractories Ltd</t>
  </si>
  <si>
    <t>SPRL</t>
  </si>
  <si>
    <t>PlatinumOne Business Services Ltd</t>
  </si>
  <si>
    <t>POBS</t>
  </si>
  <si>
    <t>DECO MICA Ltd</t>
  </si>
  <si>
    <t>DECOMIC</t>
  </si>
  <si>
    <t>Comfort Commotrade Ltd</t>
  </si>
  <si>
    <t>COMCL</t>
  </si>
  <si>
    <t>California Software Company Ltd</t>
  </si>
  <si>
    <t>CALSOFT</t>
  </si>
  <si>
    <t>Virtual Global Education Ltd</t>
  </si>
  <si>
    <t>VIRTUALG</t>
  </si>
  <si>
    <t>Chordia Food Products Ltd</t>
  </si>
  <si>
    <t>CHORDIA</t>
  </si>
  <si>
    <t>Ace Integrated Solutions Ltd</t>
  </si>
  <si>
    <t>ACEINTEG</t>
  </si>
  <si>
    <t>Maks Energy Solutions India Ltd</t>
  </si>
  <si>
    <t>MAKS</t>
  </si>
  <si>
    <t>Valson Industries Ltd</t>
  </si>
  <si>
    <t>VALSONQ</t>
  </si>
  <si>
    <t>Benchmark Computer Solutions Ltd</t>
  </si>
  <si>
    <t>BENCHMARK</t>
  </si>
  <si>
    <t>A F Enterprises Ltd</t>
  </si>
  <si>
    <t>AFEL</t>
  </si>
  <si>
    <t>Sri Havisha Hospitality and Infrastructure Ltd</t>
  </si>
  <si>
    <t>HAVISHA</t>
  </si>
  <si>
    <t>Alfa Ica (India) Ltd</t>
  </si>
  <si>
    <t>ALFAICA</t>
  </si>
  <si>
    <t>S P Capital Financing Ltd</t>
  </si>
  <si>
    <t>SPCAPIT</t>
  </si>
  <si>
    <t>Zenith Fibres Ltd</t>
  </si>
  <si>
    <t>ZENIFIB</t>
  </si>
  <si>
    <t>Orient Tradelink Ltd</t>
  </si>
  <si>
    <t>ORIENTTR</t>
  </si>
  <si>
    <t>Nagreeka Capital &amp; Infrastructure Ltd</t>
  </si>
  <si>
    <t>NAGREEKCAP</t>
  </si>
  <si>
    <t>Veer Energy &amp; Infrastructure Ltd</t>
  </si>
  <si>
    <t>VEERENRGY</t>
  </si>
  <si>
    <t>Bombay Wire Ropes Ltd</t>
  </si>
  <si>
    <t>BOMBWIR</t>
  </si>
  <si>
    <t>Parabolic Drugs Ltd</t>
  </si>
  <si>
    <t>PARABDRUGS</t>
  </si>
  <si>
    <t>Polysil Irrigation Systems Ltd</t>
  </si>
  <si>
    <t>POLYSIL</t>
  </si>
  <si>
    <t>Veejay Lakshmi Engineering Works Ltd</t>
  </si>
  <si>
    <t>VJLAXMIE</t>
  </si>
  <si>
    <t>Mansi Finance (Chennai) Ltd</t>
  </si>
  <si>
    <t>MANSIFIN</t>
  </si>
  <si>
    <t>COSYN Ltd</t>
  </si>
  <si>
    <t>COSYN</t>
  </si>
  <si>
    <t>BC Power Controls Ltd</t>
  </si>
  <si>
    <t>BCP</t>
  </si>
  <si>
    <t>Munoth Financial Services Ltd</t>
  </si>
  <si>
    <t>MUNOTHFI</t>
  </si>
  <si>
    <t>Sadhna Broadcast Ltd</t>
  </si>
  <si>
    <t>SADHNA</t>
  </si>
  <si>
    <t>TTI Enterprise Ltd</t>
  </si>
  <si>
    <t>TTIENT</t>
  </si>
  <si>
    <t>Piotex Industries Ltd</t>
  </si>
  <si>
    <t>PIOTEX</t>
  </si>
  <si>
    <t>MPIL Corporation Ltd</t>
  </si>
  <si>
    <t>MPILCORPL</t>
  </si>
  <si>
    <t>Modern Steel Ltd</t>
  </si>
  <si>
    <t>MDRNSTL</t>
  </si>
  <si>
    <t>Stanrose Mafatlal Investments and Finance Ltd</t>
  </si>
  <si>
    <t>STANROS</t>
  </si>
  <si>
    <t>Mask Investments Ltd</t>
  </si>
  <si>
    <t>MASKINVEST</t>
  </si>
  <si>
    <t>Pentokey Organy (India) Ltd</t>
  </si>
  <si>
    <t>PNTKYOR</t>
  </si>
  <si>
    <t>Lakhotia Polyesters (India) Ltd</t>
  </si>
  <si>
    <t>LAKHOTIA</t>
  </si>
  <si>
    <t>Shahi Shipping Ltd</t>
  </si>
  <si>
    <t>SHAHISHIP</t>
  </si>
  <si>
    <t>Suumaya Industries Ltd</t>
  </si>
  <si>
    <t>SUULD</t>
  </si>
  <si>
    <t>Marinetrans India Ltd</t>
  </si>
  <si>
    <t>MARINETRAN</t>
  </si>
  <si>
    <t>TCM Ltd</t>
  </si>
  <si>
    <t>TCMLMTD</t>
  </si>
  <si>
    <t>Rithwik Facility Management Services Ltd</t>
  </si>
  <si>
    <t>RITHWIKFMS</t>
  </si>
  <si>
    <t>Vikas WSP Ltd</t>
  </si>
  <si>
    <t>VIKASWSP</t>
  </si>
  <si>
    <t>Shubham Polyspin Ltd</t>
  </si>
  <si>
    <t>SHUBHAM</t>
  </si>
  <si>
    <t>Kapil Cotex Ltd</t>
  </si>
  <si>
    <t>KAPILCO</t>
  </si>
  <si>
    <t>Heads UP Ventures Limited</t>
  </si>
  <si>
    <t>HEADSUP</t>
  </si>
  <si>
    <t>Lex Nimble Solutions Ltd</t>
  </si>
  <si>
    <t>LEX</t>
  </si>
  <si>
    <t>MRC Agrotech Ltd</t>
  </si>
  <si>
    <t>MRCAGRO</t>
  </si>
  <si>
    <t>Panjon Ltd</t>
  </si>
  <si>
    <t>PANJON</t>
  </si>
  <si>
    <t>Amco India Ltd</t>
  </si>
  <si>
    <t>AMCOIND</t>
  </si>
  <si>
    <t>Blue Chip India Ltd</t>
  </si>
  <si>
    <t>BLUECHIP</t>
  </si>
  <si>
    <t>Arrowhead Seperation Engineering Ltd</t>
  </si>
  <si>
    <t>ARROWHEAD</t>
  </si>
  <si>
    <t>Sabar Flex India Ltd</t>
  </si>
  <si>
    <t>SABAR</t>
  </si>
  <si>
    <t>Advance Lifestyles Ltd</t>
  </si>
  <si>
    <t>ADVLIFE</t>
  </si>
  <si>
    <t>Kratos Energy &amp; Infrastructure Ltd</t>
  </si>
  <si>
    <t>KRATOSENER</t>
  </si>
  <si>
    <t>Indo Cotspin Ltd</t>
  </si>
  <si>
    <t>ICL</t>
  </si>
  <si>
    <t>Kaushalya Infrastructure Development Corporation Ltd</t>
  </si>
  <si>
    <t>KAUSHALYA</t>
  </si>
  <si>
    <t>Vanta Bioscience Ltd</t>
  </si>
  <si>
    <t>VANTABIO</t>
  </si>
  <si>
    <t>Swojas Energy Foods Ltd</t>
  </si>
  <si>
    <t>SWOEF</t>
  </si>
  <si>
    <t>Excellent Wires and Packaging Ltd</t>
  </si>
  <si>
    <t>EXCELLENT</t>
  </si>
  <si>
    <t>Garden Silk Mills Ltd</t>
  </si>
  <si>
    <t>GARDENSILK</t>
  </si>
  <si>
    <t>DSP Nifty50 Equal weight ETF</t>
  </si>
  <si>
    <t>EQUAL50ADD</t>
  </si>
  <si>
    <t>KJMC Corporate Advisors (India) Ltd</t>
  </si>
  <si>
    <t>KJMCCORP</t>
  </si>
  <si>
    <t>RKD Agri &amp; Retail Ltd</t>
  </si>
  <si>
    <t>RKDAGRRTL</t>
  </si>
  <si>
    <t>Global Capital Markets Ltd</t>
  </si>
  <si>
    <t>GLOBALCA</t>
  </si>
  <si>
    <t>Boss Packaging Solutions Ltd</t>
  </si>
  <si>
    <t>BOSS</t>
  </si>
  <si>
    <t>Narendra Properties Ltd</t>
  </si>
  <si>
    <t>NARPROP</t>
  </si>
  <si>
    <t>SBI Nifty 200 Quality 30 ETF</t>
  </si>
  <si>
    <t>SBIETFQLTY</t>
  </si>
  <si>
    <t>Adarsh Plant Protect Ltd</t>
  </si>
  <si>
    <t>ADARSHPL</t>
  </si>
  <si>
    <t>Miven Machine Tools Ltd</t>
  </si>
  <si>
    <t>MIVENMACH</t>
  </si>
  <si>
    <t>Blue Chip Tex Industries Ltd</t>
  </si>
  <si>
    <t>BLUECHIPT</t>
  </si>
  <si>
    <t>Inditrade Capital Ltd</t>
  </si>
  <si>
    <t>INDICAP</t>
  </si>
  <si>
    <t>Tejassvi Aaharam Ltd</t>
  </si>
  <si>
    <t>TEJASSVI</t>
  </si>
  <si>
    <t>A G Universal Ltd</t>
  </si>
  <si>
    <t>AGUL</t>
  </si>
  <si>
    <t>Sovereign Diamonds Ltd</t>
  </si>
  <si>
    <t>SOVERDIA</t>
  </si>
  <si>
    <t>Rajkamal Synthetics Ltd</t>
  </si>
  <si>
    <t>RAJKSYN</t>
  </si>
  <si>
    <t>Motilal Oswal M50 ETF</t>
  </si>
  <si>
    <t>MOM50</t>
  </si>
  <si>
    <t>Hiliks Technologies Ltd</t>
  </si>
  <si>
    <t>HILIKS</t>
  </si>
  <si>
    <t>Purshottam Investofin Ltd</t>
  </si>
  <si>
    <t>PURSHOTTAM</t>
  </si>
  <si>
    <t>Spectrum Foods Ltd</t>
  </si>
  <si>
    <t>SPECFOOD</t>
  </si>
  <si>
    <t>Associated Coaters Ltd</t>
  </si>
  <si>
    <t>ASSOCIATED</t>
  </si>
  <si>
    <t>Diversified Metals &amp; Mining</t>
  </si>
  <si>
    <t>Visagar Polytex Ltd</t>
  </si>
  <si>
    <t>VIVIDHA</t>
  </si>
  <si>
    <t>Maris Spinners Ltd</t>
  </si>
  <si>
    <t>MARIS</t>
  </si>
  <si>
    <t>Jaihind Synthetics Ltd</t>
  </si>
  <si>
    <t>JAIHINDS</t>
  </si>
  <si>
    <t>Natural Biocon (India) Ltd</t>
  </si>
  <si>
    <t>NATURAL</t>
  </si>
  <si>
    <t>N K Industries Ltd</t>
  </si>
  <si>
    <t>NKIND</t>
  </si>
  <si>
    <t>Sagar Diamonds Ltd</t>
  </si>
  <si>
    <t>SAGAR</t>
  </si>
  <si>
    <t>Nagarjuna Agri Tech Ltd</t>
  </si>
  <si>
    <t>NAGTECH</t>
  </si>
  <si>
    <t>Nippon India ETF Nifty 5 yr Benchmark G-Sec</t>
  </si>
  <si>
    <t>GILT5YBEES</t>
  </si>
  <si>
    <t>Vedant Asset Ltd</t>
  </si>
  <si>
    <t>VEDANTASSET</t>
  </si>
  <si>
    <t>Madhusudan Industries Ltd</t>
  </si>
  <si>
    <t>MADHUDIN</t>
  </si>
  <si>
    <t>Lerthai Finance Ltd</t>
  </si>
  <si>
    <t>LERTHAI</t>
  </si>
  <si>
    <t>SSPDL Ltd</t>
  </si>
  <si>
    <t>SSPDL</t>
  </si>
  <si>
    <t>Gayatri Highways Ltd</t>
  </si>
  <si>
    <t>GAYAHWS</t>
  </si>
  <si>
    <t>Tijaria Polypipes Ltd</t>
  </si>
  <si>
    <t>TIJARIA</t>
  </si>
  <si>
    <t>Scarnose International Ltd</t>
  </si>
  <si>
    <t>SCARNOSE</t>
  </si>
  <si>
    <t>JHS Svendgaard Retail Ventures Ltd</t>
  </si>
  <si>
    <t>RETAIL</t>
  </si>
  <si>
    <t>Net Avenue Technologies Ltd</t>
  </si>
  <si>
    <t>CBAZAAR</t>
  </si>
  <si>
    <t>Rodium Realty Ltd</t>
  </si>
  <si>
    <t>RODIUM</t>
  </si>
  <si>
    <t>Dynamic Industries Ltd</t>
  </si>
  <si>
    <t>DYNAMIND</t>
  </si>
  <si>
    <t>Chennai Meenakshi Multispeciality Hospital Ltd</t>
  </si>
  <si>
    <t>CMMHOSP</t>
  </si>
  <si>
    <t>Danube Industries Ltd</t>
  </si>
  <si>
    <t>DANUBE</t>
  </si>
  <si>
    <t>Pasupati Spinning and Weaving Mills Ltd</t>
  </si>
  <si>
    <t>PASUSPG</t>
  </si>
  <si>
    <t>Colorchips New Media Ltd</t>
  </si>
  <si>
    <t>COLORCHIPS</t>
  </si>
  <si>
    <t>Olympia Industries Ltd</t>
  </si>
  <si>
    <t>OLYMPTX</t>
  </si>
  <si>
    <t>VR Films &amp; Studios Ltd</t>
  </si>
  <si>
    <t>VRFILMS</t>
  </si>
  <si>
    <t>KK Shah Hospitals Limited</t>
  </si>
  <si>
    <t>KKSHL</t>
  </si>
  <si>
    <t>Konark Synthetic Ltd</t>
  </si>
  <si>
    <t>KONARKSY</t>
  </si>
  <si>
    <t>Winro Commercial (India) Ltd</t>
  </si>
  <si>
    <t>WINROC</t>
  </si>
  <si>
    <t>Impex Ferro Tech Ltd</t>
  </si>
  <si>
    <t>IMPEXFERRO</t>
  </si>
  <si>
    <t>Antarctica Ltd</t>
  </si>
  <si>
    <t>ANTGRAPHIC</t>
  </si>
  <si>
    <t>Amalgamated Electricity Company Ltd</t>
  </si>
  <si>
    <t>AMALGAM</t>
  </si>
  <si>
    <t>Best Eastern Hotels Ltd</t>
  </si>
  <si>
    <t>BESTEAST</t>
  </si>
  <si>
    <t>Cargotrans Maritime Ltd</t>
  </si>
  <si>
    <t>CARGOTRANS</t>
  </si>
  <si>
    <t>Cargosol Logistics Ltd</t>
  </si>
  <si>
    <t>CARGOSOL</t>
  </si>
  <si>
    <t>Continental Securities Ltd</t>
  </si>
  <si>
    <t>CSL</t>
  </si>
  <si>
    <t>Markobenz Ventures Ltd</t>
  </si>
  <si>
    <t>MARKOBENZ</t>
  </si>
  <si>
    <t>Castex Technologies Ltd</t>
  </si>
  <si>
    <t>CASTEXTECH</t>
  </si>
  <si>
    <t>Technopack Polymers Ltd</t>
  </si>
  <si>
    <t>TECHNOPACK</t>
  </si>
  <si>
    <t>Inducto Steels Ltd</t>
  </si>
  <si>
    <t>INDCTST</t>
  </si>
  <si>
    <t>Epuja Spiritech Ltd</t>
  </si>
  <si>
    <t>EPUJA</t>
  </si>
  <si>
    <t>BAMPSL Securities Ltd</t>
  </si>
  <si>
    <t>BAMPSL</t>
  </si>
  <si>
    <t>CIL Securities Ltd</t>
  </si>
  <si>
    <t>CILSEC</t>
  </si>
  <si>
    <t>Jainex Aamcol Ltd</t>
  </si>
  <si>
    <t>JAINEX</t>
  </si>
  <si>
    <t>Steel Strips Infrastructures Ltd</t>
  </si>
  <si>
    <t>STLSTRINF</t>
  </si>
  <si>
    <t>Sinnar Bidi Udyog Ltd</t>
  </si>
  <si>
    <t>SINNAR</t>
  </si>
  <si>
    <t>Aditya BSL Nifty IT ETF</t>
  </si>
  <si>
    <t>TECH</t>
  </si>
  <si>
    <t>Quality Foils (India) Ltd</t>
  </si>
  <si>
    <t>QFIL</t>
  </si>
  <si>
    <t>Sharma East India Hospitals and Medical Research Ltd</t>
  </si>
  <si>
    <t>SHARMEH</t>
  </si>
  <si>
    <t>Sparc Electrex Ltd</t>
  </si>
  <si>
    <t>SPAR</t>
  </si>
  <si>
    <t>Cyber Media Research &amp; Services Ltd</t>
  </si>
  <si>
    <t>CMRSL</t>
  </si>
  <si>
    <t>Intec Capital Ltd</t>
  </si>
  <si>
    <t>INTECCAP</t>
  </si>
  <si>
    <t>Risa International Ltd</t>
  </si>
  <si>
    <t>RISAINTL</t>
  </si>
  <si>
    <t>Abirami Financial Services (India) Ltd</t>
  </si>
  <si>
    <t>ABIRAFN</t>
  </si>
  <si>
    <t>ICICI Prudential S&amp;P BSE Midcap Select ETF</t>
  </si>
  <si>
    <t>MIDSELIETF</t>
  </si>
  <si>
    <t>Frontier Capital Ltd</t>
  </si>
  <si>
    <t>FRONTCAP</t>
  </si>
  <si>
    <t>Quadpro Ites Ltd</t>
  </si>
  <si>
    <t>QUADPRO</t>
  </si>
  <si>
    <t>Choksi Imaging Ltd</t>
  </si>
  <si>
    <t>CHOKSI</t>
  </si>
  <si>
    <t>EP Biocomposites Ltd</t>
  </si>
  <si>
    <t>EPBIO</t>
  </si>
  <si>
    <t>Brisk Technovision Ltd</t>
  </si>
  <si>
    <t>BRISK</t>
  </si>
  <si>
    <t>Zenith Healthcare Ltd</t>
  </si>
  <si>
    <t>ZENITHHE</t>
  </si>
  <si>
    <t>Octaware Technologies Ltd</t>
  </si>
  <si>
    <t>OCTAWARE</t>
  </si>
  <si>
    <t>Groarc Industries India Ltd</t>
  </si>
  <si>
    <t>TELESYS</t>
  </si>
  <si>
    <t>SBI Nifty 10 yr Benchmark G-Sec ETF</t>
  </si>
  <si>
    <t>SETF10GILT</t>
  </si>
  <si>
    <t>Asian Tea &amp; Exports Ltd</t>
  </si>
  <si>
    <t>ASIANTNE</t>
  </si>
  <si>
    <t>Educomp Solutions Ltd</t>
  </si>
  <si>
    <t>EDUCOMP</t>
  </si>
  <si>
    <t>Sancode Technologies Ltd</t>
  </si>
  <si>
    <t>SANCODE</t>
  </si>
  <si>
    <t>Chothani Foods Ltd</t>
  </si>
  <si>
    <t>CHOTHANI</t>
  </si>
  <si>
    <t>Mindpool Technologies Ltd</t>
  </si>
  <si>
    <t>MINDPOOL</t>
  </si>
  <si>
    <t>Winsome Yarns Ltd</t>
  </si>
  <si>
    <t>WINSOME</t>
  </si>
  <si>
    <t>H S India Ltd</t>
  </si>
  <si>
    <t>HOTLSILV</t>
  </si>
  <si>
    <t>Safa Systems &amp; Technologies Ltd</t>
  </si>
  <si>
    <t>SSTL</t>
  </si>
  <si>
    <t>MT Educare Ltd</t>
  </si>
  <si>
    <t>MTEDUCARE</t>
  </si>
  <si>
    <t>Roselabs Finance Ltd</t>
  </si>
  <si>
    <t>ROSELABS</t>
  </si>
  <si>
    <t>Shree Securities Ltd</t>
  </si>
  <si>
    <t>SHREESEC</t>
  </si>
  <si>
    <t>Libord Finance Ltd</t>
  </si>
  <si>
    <t>LIBORDFIN</t>
  </si>
  <si>
    <t>Zenlabs Ethica Ltd</t>
  </si>
  <si>
    <t>ZENLABS</t>
  </si>
  <si>
    <t>Ajcon Global Services Ltd</t>
  </si>
  <si>
    <t>AJCON</t>
  </si>
  <si>
    <t>Martin Burn Ltd</t>
  </si>
  <si>
    <t>MARBU</t>
  </si>
  <si>
    <t>Kotak Nifty IT ETF</t>
  </si>
  <si>
    <t>IT</t>
  </si>
  <si>
    <t>Croissance Ltd</t>
  </si>
  <si>
    <t>CROISSANCE</t>
  </si>
  <si>
    <t>Bhakti Gems and Jewellery Ltd</t>
  </si>
  <si>
    <t>BGJL</t>
  </si>
  <si>
    <t>Garware Marine Industries Ltd</t>
  </si>
  <si>
    <t>GARWAMAR</t>
  </si>
  <si>
    <t>Neil Industries Ltd</t>
  </si>
  <si>
    <t>NEIL</t>
  </si>
  <si>
    <t>Norben Tea and Exports Ltd</t>
  </si>
  <si>
    <t>NORBTEAEXP</t>
  </si>
  <si>
    <t>Sreechem Resins Ltd</t>
  </si>
  <si>
    <t>SRECR</t>
  </si>
  <si>
    <t>Franklin Leasing and Finance Ltd</t>
  </si>
  <si>
    <t>FRANKLIN</t>
  </si>
  <si>
    <t>Ventura Textiles Ltd</t>
  </si>
  <si>
    <t>VENTURA</t>
  </si>
  <si>
    <t>Nirmitee Robotics India Ltd</t>
  </si>
  <si>
    <t>NIRMITEE</t>
  </si>
  <si>
    <t>Command Polymers Ltd</t>
  </si>
  <si>
    <t>COMMAND</t>
  </si>
  <si>
    <t>Shanti Guru Industries Ltd</t>
  </si>
  <si>
    <t>SHANTIGURU</t>
  </si>
  <si>
    <t>Food Retail</t>
  </si>
  <si>
    <t>Sahara Housingfina Corporation Ltd</t>
  </si>
  <si>
    <t>SAHARAHOUS</t>
  </si>
  <si>
    <t>Jattashankar Industries Ltd</t>
  </si>
  <si>
    <t>JATTAINDUS</t>
  </si>
  <si>
    <t>Vilin Bio Med Ltd</t>
  </si>
  <si>
    <t>VILINBIO</t>
  </si>
  <si>
    <t>Tasty Dairy Specialities Ltd</t>
  </si>
  <si>
    <t>TDSL</t>
  </si>
  <si>
    <t>Apex Capital and Finance Ltd</t>
  </si>
  <si>
    <t>ACFL</t>
  </si>
  <si>
    <t>Axis NIFTY Healthcare ETF</t>
  </si>
  <si>
    <t>AXISHCETF</t>
  </si>
  <si>
    <t>HDFC Nifty IT ETF</t>
  </si>
  <si>
    <t>HDFCNIFIT</t>
  </si>
  <si>
    <t>Gautam Exim Ltd</t>
  </si>
  <si>
    <t>GEL</t>
  </si>
  <si>
    <t>Jayshree Chemicals Ltd</t>
  </si>
  <si>
    <t>JAYCH</t>
  </si>
  <si>
    <t>Roopshri Resorts Ltd</t>
  </si>
  <si>
    <t>ROOPSHRI</t>
  </si>
  <si>
    <t>Kcl Infra Projects Ltd</t>
  </si>
  <si>
    <t>KCLINFRA</t>
  </si>
  <si>
    <t>Triliance Polymers Ltd</t>
  </si>
  <si>
    <t>TRILIANCE</t>
  </si>
  <si>
    <t>Falcon Technoprojects India Ltd</t>
  </si>
  <si>
    <t>FALCONTECH</t>
  </si>
  <si>
    <t>Suncare Traders Ltd</t>
  </si>
  <si>
    <t>SCTL</t>
  </si>
  <si>
    <t>Ironwood Education Ltd</t>
  </si>
  <si>
    <t>IRONWOOD</t>
  </si>
  <si>
    <t>Madhusudan Securities Ltd</t>
  </si>
  <si>
    <t>MADHUSE</t>
  </si>
  <si>
    <t>Elnet Technologies Ltd</t>
  </si>
  <si>
    <t>ELNET</t>
  </si>
  <si>
    <t>Karnavati Finance Ltd</t>
  </si>
  <si>
    <t>KARNAVATI</t>
  </si>
  <si>
    <t>Kizi Apparels Ltd</t>
  </si>
  <si>
    <t>KIZI</t>
  </si>
  <si>
    <t>Trustwave Securities Ltd</t>
  </si>
  <si>
    <t>STRLGUA</t>
  </si>
  <si>
    <t>Gem Spinners India Ltd</t>
  </si>
  <si>
    <t>GEMSPIN</t>
  </si>
  <si>
    <t>Frontline corporation Ltd</t>
  </si>
  <si>
    <t>FRONTCORP</t>
  </si>
  <si>
    <t>Palm Jewels Limited</t>
  </si>
  <si>
    <t>PALMJEWELS</t>
  </si>
  <si>
    <t>RTCL Ltd</t>
  </si>
  <si>
    <t>RAGHUTOB</t>
  </si>
  <si>
    <t>Prime Urban Development India Ltd</t>
  </si>
  <si>
    <t>PRIMEURB</t>
  </si>
  <si>
    <t>MFL India Ltd</t>
  </si>
  <si>
    <t>MFLINDIA</t>
  </si>
  <si>
    <t>Yuranus Infrastructure Ltd</t>
  </si>
  <si>
    <t>YURANUS</t>
  </si>
  <si>
    <t>Amin Tannery Ltd</t>
  </si>
  <si>
    <t>AMINTAN</t>
  </si>
  <si>
    <t>Paragon Finance Ltd</t>
  </si>
  <si>
    <t>PARAGONF</t>
  </si>
  <si>
    <t>Janus Corporation Ltd</t>
  </si>
  <si>
    <t>JANUSCORP</t>
  </si>
  <si>
    <t>Oneclick Logistics India Ltd</t>
  </si>
  <si>
    <t>OLIL</t>
  </si>
  <si>
    <t>Machhar Industries Ltd</t>
  </si>
  <si>
    <t>MACIND</t>
  </si>
  <si>
    <t>Sunrest Lifescience Ltd</t>
  </si>
  <si>
    <t>SUNREST</t>
  </si>
  <si>
    <t>Vrundavan Plantation Ltd</t>
  </si>
  <si>
    <t>VPL</t>
  </si>
  <si>
    <t>Osiajee Texfab Ltd</t>
  </si>
  <si>
    <t>OSIAJEE</t>
  </si>
  <si>
    <t>Containerway International Ltd</t>
  </si>
  <si>
    <t>CONTAINER</t>
  </si>
  <si>
    <t>Gconnect Logitech and Supply Chain Ltd</t>
  </si>
  <si>
    <t>GCONNECT</t>
  </si>
  <si>
    <t>Cargo Ground Transportation</t>
  </si>
  <si>
    <t>Sunil Industries Ltd</t>
  </si>
  <si>
    <t>SUNILTX</t>
  </si>
  <si>
    <t>Benara Bearings and Pistons Ltd</t>
  </si>
  <si>
    <t>BENARA</t>
  </si>
  <si>
    <t>Reliable Ventures India Ltd</t>
  </si>
  <si>
    <t>RELIABVEN</t>
  </si>
  <si>
    <t>Ritesh International Ltd</t>
  </si>
  <si>
    <t>RITESHIN</t>
  </si>
  <si>
    <t>Adhbhut Infrastructure Ltd</t>
  </si>
  <si>
    <t>ADHBHUTIN</t>
  </si>
  <si>
    <t>Harish Textile Engineers Ltd</t>
  </si>
  <si>
    <t>HARISH</t>
  </si>
  <si>
    <t>Anupam Finserv Ltd</t>
  </si>
  <si>
    <t>ANUPAM</t>
  </si>
  <si>
    <t>PBA Infrastructure Ltd</t>
  </si>
  <si>
    <t>PBAINFRA</t>
  </si>
  <si>
    <t>Lypsa Gems &amp; Jewellery Ltd</t>
  </si>
  <si>
    <t>LYPSAGEMS</t>
  </si>
  <si>
    <t>Mihika Industries Ltd</t>
  </si>
  <si>
    <t>MIHIKA</t>
  </si>
  <si>
    <t>Paramount Cosmetics (India) Ltd</t>
  </si>
  <si>
    <t>PARMCOS-B</t>
  </si>
  <si>
    <t>Sanblue Corporation Ltd</t>
  </si>
  <si>
    <t>SANBLUE</t>
  </si>
  <si>
    <t>Rishab Special Yarns Ltd</t>
  </si>
  <si>
    <t>RISHYRN</t>
  </si>
  <si>
    <t>Glance Finance Ltd</t>
  </si>
  <si>
    <t>GLANCE</t>
  </si>
  <si>
    <t>Plada Infotech Services Ltd</t>
  </si>
  <si>
    <t>PLADAINFO</t>
  </si>
  <si>
    <t>Novateor Research Laboratories Ltd</t>
  </si>
  <si>
    <t>NOVATEOR</t>
  </si>
  <si>
    <t>NMS Global Ltd</t>
  </si>
  <si>
    <t>NMSRESRC</t>
  </si>
  <si>
    <t>Tradewell Holdings Ltd</t>
  </si>
  <si>
    <t>TRADEWELL</t>
  </si>
  <si>
    <t>Vikas Proppant &amp; Granite Ltd</t>
  </si>
  <si>
    <t>VIKASPROP</t>
  </si>
  <si>
    <t>White Organic Agro Ltd</t>
  </si>
  <si>
    <t>WHITEORG</t>
  </si>
  <si>
    <t>Duke Offshore Ltd</t>
  </si>
  <si>
    <t>DUKEOFS</t>
  </si>
  <si>
    <t>Triveni Glass Ltd</t>
  </si>
  <si>
    <t>TRIVENIGQ</t>
  </si>
  <si>
    <t>Ecs Biztech Ltd</t>
  </si>
  <si>
    <t>ECS</t>
  </si>
  <si>
    <t>Caprolactam Chemicals Ltd</t>
  </si>
  <si>
    <t>CAPRO</t>
  </si>
  <si>
    <t>SBI Nifty Next 50 ETF</t>
  </si>
  <si>
    <t>SETFNN50</t>
  </si>
  <si>
    <t>Solve Plastic Products Ltd</t>
  </si>
  <si>
    <t>BALCO</t>
  </si>
  <si>
    <t>Onelife Capital Advisors Ltd</t>
  </si>
  <si>
    <t>ONELIFECAP</t>
  </si>
  <si>
    <t>Sarthak Industries Ltd</t>
  </si>
  <si>
    <t>SARTHAKIND</t>
  </si>
  <si>
    <t>Aditya BSL Nifty Healthcare ETF</t>
  </si>
  <si>
    <t>HEALTHY</t>
  </si>
  <si>
    <t>Bhudevi Infra Projects Ltd</t>
  </si>
  <si>
    <t>BHUDEVI</t>
  </si>
  <si>
    <t>Genomic Valley Biotech Ltd</t>
  </si>
  <si>
    <t>GVBL</t>
  </si>
  <si>
    <t>Shree Karthik Papers Ltd</t>
  </si>
  <si>
    <t>SHKARTP</t>
  </si>
  <si>
    <t>Cityman Ltd</t>
  </si>
  <si>
    <t>CITYMAN</t>
  </si>
  <si>
    <t>Sanghvi Forging and Engineering Ltd</t>
  </si>
  <si>
    <t>SANGHVIFOR</t>
  </si>
  <si>
    <t>NIKS Technology Ltd</t>
  </si>
  <si>
    <t>NIKSTECH</t>
  </si>
  <si>
    <t>Cella Space Ltd</t>
  </si>
  <si>
    <t>CELLA</t>
  </si>
  <si>
    <t>Hisar Spinning Mills Ltd</t>
  </si>
  <si>
    <t>HISARSP</t>
  </si>
  <si>
    <t>Easy Fincorp Ltd</t>
  </si>
  <si>
    <t>EASYFIN</t>
  </si>
  <si>
    <t>Gujarat Raffia Industries Ltd</t>
  </si>
  <si>
    <t>GUJRAFFIA</t>
  </si>
  <si>
    <t>Marg Techno-Projects Ltd</t>
  </si>
  <si>
    <t>MTPL</t>
  </si>
  <si>
    <t>Gemstone Investments Ltd</t>
  </si>
  <si>
    <t>GEMSI</t>
  </si>
  <si>
    <t>Yash Management &amp; Satellite Ltd.</t>
  </si>
  <si>
    <t>YASHMGM</t>
  </si>
  <si>
    <t>Yash Innoventures Ltd</t>
  </si>
  <si>
    <t>YASHINNO</t>
  </si>
  <si>
    <t>Margo Finance Ltd</t>
  </si>
  <si>
    <t>MARGOFIN</t>
  </si>
  <si>
    <t>Prag Bosimi Synthetics Ltd</t>
  </si>
  <si>
    <t>PRAGBOS</t>
  </si>
  <si>
    <t>Shricon Industries Ltd</t>
  </si>
  <si>
    <t>SHRICON</t>
  </si>
  <si>
    <t>BNR Udyog Ltd</t>
  </si>
  <si>
    <t>BNRUDY</t>
  </si>
  <si>
    <t>LWS Knitwear Ltd</t>
  </si>
  <si>
    <t>LWSKNIT</t>
  </si>
  <si>
    <t>Suvidha Infraestate Corporation Ltd</t>
  </si>
  <si>
    <t>SICL</t>
  </si>
  <si>
    <t>N D A Securities Ltd</t>
  </si>
  <si>
    <t>NDASEC</t>
  </si>
  <si>
    <t>RAP Media Ltd</t>
  </si>
  <si>
    <t>RAP</t>
  </si>
  <si>
    <t>Ishita Drugs and Industries Ltd</t>
  </si>
  <si>
    <t>ISHITADR</t>
  </si>
  <si>
    <t>TGIF Agribusiness Ltd</t>
  </si>
  <si>
    <t>TGIF</t>
  </si>
  <si>
    <t>Naturo Indiabull Ltd</t>
  </si>
  <si>
    <t>NATURO</t>
  </si>
  <si>
    <t>Hindustan Agrigentics Ltd</t>
  </si>
  <si>
    <t>HINDUST</t>
  </si>
  <si>
    <t>Mukat Pipes Ltd</t>
  </si>
  <si>
    <t>MUKATPIP</t>
  </si>
  <si>
    <t>Dynamic Archistructures Ltd</t>
  </si>
  <si>
    <t>DAL</t>
  </si>
  <si>
    <t>Tuni Textile Mills Ltd</t>
  </si>
  <si>
    <t>TUNITEX</t>
  </si>
  <si>
    <t>Artificial Electronics Intelligent Material Ltd</t>
  </si>
  <si>
    <t>AEIM</t>
  </si>
  <si>
    <t>Sahaj Fashions Ltd</t>
  </si>
  <si>
    <t>SAHAJ</t>
  </si>
  <si>
    <t>Easun Capital Markets Ltd</t>
  </si>
  <si>
    <t>EASUN</t>
  </si>
  <si>
    <t>Shreevatsaa Finance and Leasing Ltd</t>
  </si>
  <si>
    <t>SHVFL</t>
  </si>
  <si>
    <t>Darshan Orna Ltd</t>
  </si>
  <si>
    <t>DARSHANORNA</t>
  </si>
  <si>
    <t>Rishabh Digha Steel and Allied Products Ltd</t>
  </si>
  <si>
    <t>RISHDIGA</t>
  </si>
  <si>
    <t>Silly Monks Entertainment Ltd</t>
  </si>
  <si>
    <t>SILLYMONKS</t>
  </si>
  <si>
    <t>Kamanwala Housing Construction Ltd</t>
  </si>
  <si>
    <t>KAMANWALA</t>
  </si>
  <si>
    <t>Eastern Treads Ltd</t>
  </si>
  <si>
    <t>EASTRED</t>
  </si>
  <si>
    <t>Tai Industries Ltd</t>
  </si>
  <si>
    <t>TAIIND</t>
  </si>
  <si>
    <t>Trans Freight Containers Ltd</t>
  </si>
  <si>
    <t>TRANSFRE</t>
  </si>
  <si>
    <t>Saroja Pharma Industries India Ltd</t>
  </si>
  <si>
    <t>SAROJA</t>
  </si>
  <si>
    <t>HDFC Silver ETF</t>
  </si>
  <si>
    <t>HDFCSILVER</t>
  </si>
  <si>
    <t>Ecofinity Atomix Ltd</t>
  </si>
  <si>
    <t>ARYAVAN</t>
  </si>
  <si>
    <t>ACI Infocom Ltd</t>
  </si>
  <si>
    <t>ACIIN</t>
  </si>
  <si>
    <t>Howard Hotels Ltd</t>
  </si>
  <si>
    <t>HOWARHO</t>
  </si>
  <si>
    <t>Southern Latex Ltd</t>
  </si>
  <si>
    <t>SOUTLAT</t>
  </si>
  <si>
    <t>Shree Bhavya Fabrics Ltd</t>
  </si>
  <si>
    <t>SBFL</t>
  </si>
  <si>
    <t>Samtex Fashions Ltd</t>
  </si>
  <si>
    <t>SAMTEX</t>
  </si>
  <si>
    <t>WINPRO INDUSTRIES LIMITED</t>
  </si>
  <si>
    <t>WINPRO</t>
  </si>
  <si>
    <t>IB Infotech Enterprises Ltd</t>
  </si>
  <si>
    <t>IBINFO</t>
  </si>
  <si>
    <t>Veerkrupa Jewellers Ltd</t>
  </si>
  <si>
    <t>VEERKRUPA</t>
  </si>
  <si>
    <t>Square Four Projects India Ltd</t>
  </si>
  <si>
    <t>SFPIL</t>
  </si>
  <si>
    <t>Jagsonpal Finance and Leasing Ltd</t>
  </si>
  <si>
    <t>JAGSONFI</t>
  </si>
  <si>
    <t>Mahaan Foods Ltd</t>
  </si>
  <si>
    <t>MAHAANF</t>
  </si>
  <si>
    <t>Midwest Gold Ltd</t>
  </si>
  <si>
    <t>MIDWEST</t>
  </si>
  <si>
    <t>Octavius Plantations Ltd</t>
  </si>
  <si>
    <t>OCTAVIUSPL</t>
  </si>
  <si>
    <t>Titaanium Ten Enterprise Ltd</t>
  </si>
  <si>
    <t>TITAANIUM</t>
  </si>
  <si>
    <t>Prima Industries Ltd</t>
  </si>
  <si>
    <t>PRIMAIN</t>
  </si>
  <si>
    <t>Gujarat Hy Spin Ltd</t>
  </si>
  <si>
    <t>GUJHYSPIN</t>
  </si>
  <si>
    <t>Axis NIFTY India Consumption ETF</t>
  </si>
  <si>
    <t>AXISCETF</t>
  </si>
  <si>
    <t>Labelkraft Technologies Ltd</t>
  </si>
  <si>
    <t>LABELKRAFT</t>
  </si>
  <si>
    <t>Finelistings Technologies Ltd</t>
  </si>
  <si>
    <t>FTL</t>
  </si>
  <si>
    <t>Automotive Retail</t>
  </si>
  <si>
    <t>Indifra Ltd</t>
  </si>
  <si>
    <t>INDIFRA</t>
  </si>
  <si>
    <t>Innovative Ideals and Services (India) Ltd</t>
  </si>
  <si>
    <t>INNOVATIVE</t>
  </si>
  <si>
    <t>Gian Life Care Ltd</t>
  </si>
  <si>
    <t>GIANLIFE</t>
  </si>
  <si>
    <t>Ras Resorts and Apart Hotels Ltd</t>
  </si>
  <si>
    <t>RASRESOR</t>
  </si>
  <si>
    <t>Globe Multi Ventures Ltd</t>
  </si>
  <si>
    <t>GLCL</t>
  </si>
  <si>
    <t>ICICI Pru Nifty 5 yr Benchmark G-SEC ETF</t>
  </si>
  <si>
    <t>GSEC5IETF</t>
  </si>
  <si>
    <t>Sarvottam Finvest Ltd</t>
  </si>
  <si>
    <t>SARVOTTAM</t>
  </si>
  <si>
    <t>Interstate Oil Carrier Ltd</t>
  </si>
  <si>
    <t>INTSTOIL</t>
  </si>
  <si>
    <t>Compuage Infocom Ltd</t>
  </si>
  <si>
    <t>COMPINFO</t>
  </si>
  <si>
    <t>Helpage Finlease Ltd</t>
  </si>
  <si>
    <t>HELPAGE</t>
  </si>
  <si>
    <t>Bloom Industries Ltd</t>
  </si>
  <si>
    <t>BLOIN</t>
  </si>
  <si>
    <t>Grand Foundry Ltd</t>
  </si>
  <si>
    <t>GFSTEELS</t>
  </si>
  <si>
    <t>Indergiri Finance Ltd</t>
  </si>
  <si>
    <t>INDERGR</t>
  </si>
  <si>
    <t>Jaipan Industries Ltd</t>
  </si>
  <si>
    <t>JAIPAN</t>
  </si>
  <si>
    <t>Yaan Enterprises Ltd</t>
  </si>
  <si>
    <t>YAANENT</t>
  </si>
  <si>
    <t>Nippon India ETF Nifty IT</t>
  </si>
  <si>
    <t>ITBEES</t>
  </si>
  <si>
    <t>Magenta Lifecare Ltd</t>
  </si>
  <si>
    <t>MAGENTA</t>
  </si>
  <si>
    <t>Kunststoffe Industries Ltd</t>
  </si>
  <si>
    <t>KUNSTOFF</t>
  </si>
  <si>
    <t>3C IT Solutions &amp; Telecoms (India) Ltd</t>
  </si>
  <si>
    <t>3CIT</t>
  </si>
  <si>
    <t>Internet Services &amp; Infrastructure</t>
  </si>
  <si>
    <t>Chandni Machines Ltd</t>
  </si>
  <si>
    <t>CHANDNIMACH</t>
  </si>
  <si>
    <t>O P Chains Ltd</t>
  </si>
  <si>
    <t>OPCHAINS</t>
  </si>
  <si>
    <t>Radaan Media Works India Ltd</t>
  </si>
  <si>
    <t>RADAAN</t>
  </si>
  <si>
    <t>Jackson Investments Ltd</t>
  </si>
  <si>
    <t>JACKSON</t>
  </si>
  <si>
    <t>Mayukh Dealtrade Ltd</t>
  </si>
  <si>
    <t>MAYUKH</t>
  </si>
  <si>
    <t>EVOQ Remedies Ltd</t>
  </si>
  <si>
    <t>EVOQ</t>
  </si>
  <si>
    <t>Ramsons Projects Ltd</t>
  </si>
  <si>
    <t>RAMSONS</t>
  </si>
  <si>
    <t>IITL Projects Ltd</t>
  </si>
  <si>
    <t>IITLPROJ</t>
  </si>
  <si>
    <t>PS IT Infrastructure &amp; Services Ltd</t>
  </si>
  <si>
    <t>PSITINFRA</t>
  </si>
  <si>
    <t>Rita Finance and Leasing Ltd</t>
  </si>
  <si>
    <t>RFLL</t>
  </si>
  <si>
    <t>IEL Ltd</t>
  </si>
  <si>
    <t>INDXTRA</t>
  </si>
  <si>
    <t>Shree Metalloys Ltd</t>
  </si>
  <si>
    <t>SHREMETAL</t>
  </si>
  <si>
    <t>R R Financial Consultants Ltd</t>
  </si>
  <si>
    <t>RRFIN</t>
  </si>
  <si>
    <t>Nippon India ETF Nifty India Consumption</t>
  </si>
  <si>
    <t>CONSUMBEES</t>
  </si>
  <si>
    <t>CRP Risk Management Ltd</t>
  </si>
  <si>
    <t>CRPRISK</t>
  </si>
  <si>
    <t>Secur Credentials Ltd</t>
  </si>
  <si>
    <t>SECURCRED</t>
  </si>
  <si>
    <t>Simplex Mills Company Ltd</t>
  </si>
  <si>
    <t>SIMPLXMIL</t>
  </si>
  <si>
    <t>Computer Point Ltd</t>
  </si>
  <si>
    <t>COMPUPN</t>
  </si>
  <si>
    <t>Sanghvi Brands Ltd</t>
  </si>
  <si>
    <t>SBRANDS</t>
  </si>
  <si>
    <t>DSP Silver ETF</t>
  </si>
  <si>
    <t>SILVERADD</t>
  </si>
  <si>
    <t>Neeraj Paper Marketing Ltd</t>
  </si>
  <si>
    <t>NEERAJ</t>
  </si>
  <si>
    <t>Bazel International Ltd</t>
  </si>
  <si>
    <t>BAZELINTER</t>
  </si>
  <si>
    <t>Stampede Capital Ltd</t>
  </si>
  <si>
    <t>GATECHDVR</t>
  </si>
  <si>
    <t>Anka India Ltd</t>
  </si>
  <si>
    <t>ANKIN</t>
  </si>
  <si>
    <t>Indus Finance Ltd</t>
  </si>
  <si>
    <t>INDUSFINL</t>
  </si>
  <si>
    <t>Euphoria Infotech (India) Ltd</t>
  </si>
  <si>
    <t>EUPHORIAIT</t>
  </si>
  <si>
    <t>Ace men engg works Ltd</t>
  </si>
  <si>
    <t>ACEMEN</t>
  </si>
  <si>
    <t>Nanavati Ventures Ltd</t>
  </si>
  <si>
    <t>NVENTURES</t>
  </si>
  <si>
    <t>Kotia Enterprises Ltd</t>
  </si>
  <si>
    <t>BFL Asset Finvest Ltd</t>
  </si>
  <si>
    <t>BFLAFL</t>
  </si>
  <si>
    <t>Bhanderi Infracon Ltd</t>
  </si>
  <si>
    <t>BHANDERI</t>
  </si>
  <si>
    <t>Bohra Industries Ltd</t>
  </si>
  <si>
    <t>BOHRAIND</t>
  </si>
  <si>
    <t>Emmessar Biotech and Nutrition Ltd</t>
  </si>
  <si>
    <t>EMMESSA</t>
  </si>
  <si>
    <t>Fruition venture Ltd</t>
  </si>
  <si>
    <t>FRUTION</t>
  </si>
  <si>
    <t>Sita Enterprises Ltd</t>
  </si>
  <si>
    <t>SITAENT</t>
  </si>
  <si>
    <t>Kahan Packaging Ltd</t>
  </si>
  <si>
    <t>KAHAN</t>
  </si>
  <si>
    <t>Velan Hotels Ltd</t>
  </si>
  <si>
    <t>VELHO</t>
  </si>
  <si>
    <t>Ajel Ltd</t>
  </si>
  <si>
    <t>AJEL</t>
  </si>
  <si>
    <t>SI Capital &amp; Financial Services Ltd</t>
  </si>
  <si>
    <t>SICAPIT</t>
  </si>
  <si>
    <t>Spice Islands Industries Ltd</t>
  </si>
  <si>
    <t>SPICEISLIN</t>
  </si>
  <si>
    <t>Indiabulls NIFTY50 Exchange Traded Fund</t>
  </si>
  <si>
    <t>IBMFNIFTY</t>
  </si>
  <si>
    <t>Uniroyal Industries Ltd</t>
  </si>
  <si>
    <t>UNIROYAL</t>
  </si>
  <si>
    <t>Patron Exim Ltd</t>
  </si>
  <si>
    <t>PATRON</t>
  </si>
  <si>
    <t>Polo Hotels Ltd</t>
  </si>
  <si>
    <t>POLOHOT</t>
  </si>
  <si>
    <t>Bothra Metals and Alloys Ltd</t>
  </si>
  <si>
    <t>BMAL</t>
  </si>
  <si>
    <t>NCC Blue Water Products Ltd</t>
  </si>
  <si>
    <t>NCCBLUE</t>
  </si>
  <si>
    <t>Golechha Global Finance Ltd</t>
  </si>
  <si>
    <t>GOLECHA</t>
  </si>
  <si>
    <t>Garbi Finvest Ltd</t>
  </si>
  <si>
    <t>GARBIFIN</t>
  </si>
  <si>
    <t>Nippon India ETF S&amp;P BSE Sensex Next 50</t>
  </si>
  <si>
    <t>SNXT50BEES</t>
  </si>
  <si>
    <t>Cindrella Hotels Ltd</t>
  </si>
  <si>
    <t>CINDHO</t>
  </si>
  <si>
    <t>Sibar Auto Parts Ltd</t>
  </si>
  <si>
    <t>SIBARAUT</t>
  </si>
  <si>
    <t>Sterling Greenwoods Ltd</t>
  </si>
  <si>
    <t>STRGRENWO</t>
  </si>
  <si>
    <t>NatureWings Holidays Ltd</t>
  </si>
  <si>
    <t>NHL</t>
  </si>
  <si>
    <t>HB Leasing and Finance Co Ltd</t>
  </si>
  <si>
    <t>HBLEAS</t>
  </si>
  <si>
    <t>Regent Enterprises Ltd</t>
  </si>
  <si>
    <t>REGENTRP</t>
  </si>
  <si>
    <t>United Interactive Ltd</t>
  </si>
  <si>
    <t>UNITEDINT</t>
  </si>
  <si>
    <t>BKV Industries Ltd</t>
  </si>
  <si>
    <t>BKV</t>
  </si>
  <si>
    <t>Adinath Textiles Ltd</t>
  </si>
  <si>
    <t>ADINATH</t>
  </si>
  <si>
    <t>Lime Chemicals Ltd</t>
  </si>
  <si>
    <t>LIMECHM</t>
  </si>
  <si>
    <t>Sungold Media and Entertainment Ltd</t>
  </si>
  <si>
    <t>SMEL</t>
  </si>
  <si>
    <t>ICICI Prudential Nifty FMCG ETF</t>
  </si>
  <si>
    <t>FMCGIETF</t>
  </si>
  <si>
    <t>Billwin Industries Ltd</t>
  </si>
  <si>
    <t>BILLWIN</t>
  </si>
  <si>
    <t>Yogi Infra Projects Ltd</t>
  </si>
  <si>
    <t>YOGISUNG</t>
  </si>
  <si>
    <t>Reetech International Cargo and Courier Ltd</t>
  </si>
  <si>
    <t>REETECH</t>
  </si>
  <si>
    <t>G K P Printing &amp; Packaging Ltd</t>
  </si>
  <si>
    <t>GKP</t>
  </si>
  <si>
    <t>Hira Automobiles Ltd</t>
  </si>
  <si>
    <t>HIRAUTO</t>
  </si>
  <si>
    <t>Shanti Overseas (India) Ltd</t>
  </si>
  <si>
    <t>SHANTI</t>
  </si>
  <si>
    <t>Tci Finance Ltd</t>
  </si>
  <si>
    <t>TCIFINANCE</t>
  </si>
  <si>
    <t>Richfield Financial Services Ltd</t>
  </si>
  <si>
    <t>RFSL</t>
  </si>
  <si>
    <t>Shashijit Infraprojects Ltd</t>
  </si>
  <si>
    <t>SHASHIJIT</t>
  </si>
  <si>
    <t>Solid Stone Co Ltd</t>
  </si>
  <si>
    <t>SOLIDSTON</t>
  </si>
  <si>
    <t>Shiva Granito Export Ltd</t>
  </si>
  <si>
    <t>SHIVAEXPO</t>
  </si>
  <si>
    <t>Neelkanth Ltd</t>
  </si>
  <si>
    <t>NEELKANTH</t>
  </si>
  <si>
    <t>Husys Consulting Ltd</t>
  </si>
  <si>
    <t>HUSYSLTD</t>
  </si>
  <si>
    <t>Rite Zone Chemcon India Ltd</t>
  </si>
  <si>
    <t>RITEZONE</t>
  </si>
  <si>
    <t>Abhishek Finlease Ltd</t>
  </si>
  <si>
    <t>ABHIFIN</t>
  </si>
  <si>
    <t>Mehta Integrated Finance Ltd</t>
  </si>
  <si>
    <t>MEHIF</t>
  </si>
  <si>
    <t>RICHA INFO SYSTEMS LIMITED</t>
  </si>
  <si>
    <t>RICHA</t>
  </si>
  <si>
    <t>ICICI Prudential Nifty 100 ETF</t>
  </si>
  <si>
    <t>NIF100IETF</t>
  </si>
  <si>
    <t>SOFCOM Systems Ltd</t>
  </si>
  <si>
    <t>SOFCOM</t>
  </si>
  <si>
    <t>Beryl Drugs Ltd</t>
  </si>
  <si>
    <t>BERLDRG</t>
  </si>
  <si>
    <t>Sujala Trading &amp; Holdings Ltd</t>
  </si>
  <si>
    <t>SUJALA</t>
  </si>
  <si>
    <t>Oswal Yarns Ltd</t>
  </si>
  <si>
    <t>OSWAYRN</t>
  </si>
  <si>
    <t>Asian Petro Products and Exports Ltd</t>
  </si>
  <si>
    <t>ASINPET</t>
  </si>
  <si>
    <t>Crane Infrastructure Ltd</t>
  </si>
  <si>
    <t>CRANEINFRA</t>
  </si>
  <si>
    <t>Vamshi Rubber Ltd</t>
  </si>
  <si>
    <t>VAMSHIRU</t>
  </si>
  <si>
    <t>Dipna Pharmachem Ltd</t>
  </si>
  <si>
    <t>DPL</t>
  </si>
  <si>
    <t>Ranjeet Mechatronics Ltd</t>
  </si>
  <si>
    <t>RANJEET</t>
  </si>
  <si>
    <t>Vivaa Tradecom Ltd</t>
  </si>
  <si>
    <t>VIVAA</t>
  </si>
  <si>
    <t>Kuwer Industries Ltd</t>
  </si>
  <si>
    <t>KUWERIN</t>
  </si>
  <si>
    <t>Sahara Maritime Ltd</t>
  </si>
  <si>
    <t>SMARITIME</t>
  </si>
  <si>
    <t>Jagjanani Textiles Ltd</t>
  </si>
  <si>
    <t>JAGJANANI</t>
  </si>
  <si>
    <t>Scan Projects Ltd</t>
  </si>
  <si>
    <t>SCANPRO</t>
  </si>
  <si>
    <t>Ashish Polyplast Ltd</t>
  </si>
  <si>
    <t>ASHISHPO</t>
  </si>
  <si>
    <t>Yunik Managing Advisors Ltd</t>
  </si>
  <si>
    <t>YUNIKM</t>
  </si>
  <si>
    <t>Dalal Street Investments Ltd</t>
  </si>
  <si>
    <t>DSINVEST</t>
  </si>
  <si>
    <t>Gujarat Lease Financing Ltd</t>
  </si>
  <si>
    <t>GLFL</t>
  </si>
  <si>
    <t>Parmax Pharma Ltd</t>
  </si>
  <si>
    <t>PARMAX</t>
  </si>
  <si>
    <t>Link Pharmachem Ltd</t>
  </si>
  <si>
    <t>LINKPH</t>
  </si>
  <si>
    <t>Rapid Multimodal Logistics Ltd</t>
  </si>
  <si>
    <t>RAPID</t>
  </si>
  <si>
    <t>Unistar Multimedia Ltd</t>
  </si>
  <si>
    <t>UNISTRMU</t>
  </si>
  <si>
    <t>Madhya Pradesh Today Media Ltd</t>
  </si>
  <si>
    <t>MPTODAY</t>
  </si>
  <si>
    <t>Natraj Proteins Ltd</t>
  </si>
  <si>
    <t>NATRAJPR</t>
  </si>
  <si>
    <t>First Custodian Fund (India) Ltd</t>
  </si>
  <si>
    <t>1STCUS</t>
  </si>
  <si>
    <t>Market Creators Ltd</t>
  </si>
  <si>
    <t>MKTCREAT</t>
  </si>
  <si>
    <t>Gilada Finance and Investments Ltd</t>
  </si>
  <si>
    <t>GILADAFINS</t>
  </si>
  <si>
    <t>Prism Medico and Pharmacy Ltd</t>
  </si>
  <si>
    <t>PRISMMEDI</t>
  </si>
  <si>
    <t>Nippon India ETF Nifty Infrastructure BeES</t>
  </si>
  <si>
    <t>INFRABEES</t>
  </si>
  <si>
    <t>NB Footwear Ltd</t>
  </si>
  <si>
    <t>NBFOOT</t>
  </si>
  <si>
    <t>Tirth Plastic Ltd</t>
  </si>
  <si>
    <t>TIRTPLS</t>
  </si>
  <si>
    <t>Moongipa Capital Finance Ltd</t>
  </si>
  <si>
    <t>MONGIPA</t>
  </si>
  <si>
    <t>Diggi Multitrade Ltd</t>
  </si>
  <si>
    <t>DML</t>
  </si>
  <si>
    <t>India Lease Development Ltd</t>
  </si>
  <si>
    <t>INDLEASE</t>
  </si>
  <si>
    <t>ISF Ltd</t>
  </si>
  <si>
    <t>ISFL</t>
  </si>
  <si>
    <t>Ind Renewable Energy Ltd</t>
  </si>
  <si>
    <t>INDRENEW</t>
  </si>
  <si>
    <t>Premier Capital Services Ltd</t>
  </si>
  <si>
    <t>PREMCAP</t>
  </si>
  <si>
    <t>Ador Multi Products Ltd</t>
  </si>
  <si>
    <t>ADORMUL</t>
  </si>
  <si>
    <t>Amrapali Capital and Finance Services Ltd</t>
  </si>
  <si>
    <t>ACFSL</t>
  </si>
  <si>
    <t>Norris Medicines Ltd</t>
  </si>
  <si>
    <t>NORRIS</t>
  </si>
  <si>
    <t>Galaxy Agrico Exports Ltd</t>
  </si>
  <si>
    <t>GALAGEX</t>
  </si>
  <si>
    <t>Orosil Smiths India Ltd</t>
  </si>
  <si>
    <t>OROSMITHS</t>
  </si>
  <si>
    <t>Prism Finance Ltd</t>
  </si>
  <si>
    <t>PRISMFN</t>
  </si>
  <si>
    <t>Shree Ganesh Elastoplast Ltd</t>
  </si>
  <si>
    <t>SHGANEL</t>
  </si>
  <si>
    <t>GCM Securities Ltd</t>
  </si>
  <si>
    <t>GCMSECU</t>
  </si>
  <si>
    <t>Clinitech Laboratory Ltd</t>
  </si>
  <si>
    <t>CTLLAB</t>
  </si>
  <si>
    <t>Metalyst Forgings Ltd</t>
  </si>
  <si>
    <t>METALFORGE</t>
  </si>
  <si>
    <t>Switching Technologies Gunther Ltd</t>
  </si>
  <si>
    <t>SWITCHTE</t>
  </si>
  <si>
    <t>Broach Lifecare Hospital Ltd</t>
  </si>
  <si>
    <t>BROACH</t>
  </si>
  <si>
    <t>DCM Financial Services Ltd</t>
  </si>
  <si>
    <t>DCMFINSERV</t>
  </si>
  <si>
    <t>Indo-City Infotech Ltd</t>
  </si>
  <si>
    <t>INDOCITY</t>
  </si>
  <si>
    <t>United Credit Ltd</t>
  </si>
  <si>
    <t>UNITDCR</t>
  </si>
  <si>
    <t>Asian Warehousing Ltd</t>
  </si>
  <si>
    <t>ASIAN</t>
  </si>
  <si>
    <t>Gala Global Products Ltd</t>
  </si>
  <si>
    <t>GGPL</t>
  </si>
  <si>
    <t>Omkar Speciality Chemicals Ltd</t>
  </si>
  <si>
    <t>OMKARCHEM</t>
  </si>
  <si>
    <t>Navigant Corporate Advisors Ltd</t>
  </si>
  <si>
    <t>NAVIGANT</t>
  </si>
  <si>
    <t>Tarai Foods Ltd</t>
  </si>
  <si>
    <t>TARAI</t>
  </si>
  <si>
    <t>Usha Martin Education And Solutions Ltd</t>
  </si>
  <si>
    <t>UMESLTD</t>
  </si>
  <si>
    <t>Mid India Industries Ltd</t>
  </si>
  <si>
    <t>MIDINDIA</t>
  </si>
  <si>
    <t>Bright Solar Ltd</t>
  </si>
  <si>
    <t>Aditya BSL Silver ETF</t>
  </si>
  <si>
    <t>SILVER</t>
  </si>
  <si>
    <t>ICICI Prudential Nifty Healthcare ETF</t>
  </si>
  <si>
    <t>HEALTHIETF</t>
  </si>
  <si>
    <t>Classic Filaments Ltd</t>
  </si>
  <si>
    <t>CFL</t>
  </si>
  <si>
    <t>MPL Plastics Ltd</t>
  </si>
  <si>
    <t>MPL</t>
  </si>
  <si>
    <t>Enbee Trade and Finance Ltd</t>
  </si>
  <si>
    <t>ENBETRD</t>
  </si>
  <si>
    <t>RO Jewels Ltd</t>
  </si>
  <si>
    <t>ROJL</t>
  </si>
  <si>
    <t>Amrapali Fincap Ltd</t>
  </si>
  <si>
    <t>AMRAFIN</t>
  </si>
  <si>
    <t>Resourceful Automobile Ltd</t>
  </si>
  <si>
    <t>RAL</t>
  </si>
  <si>
    <t>ICICI Prudential Nifty Auto ETF</t>
  </si>
  <si>
    <t>AUTOIETF</t>
  </si>
  <si>
    <t>KMG Milk Food Ltd</t>
  </si>
  <si>
    <t>KMGMILK</t>
  </si>
  <si>
    <t>Ortin Global Ltd</t>
  </si>
  <si>
    <t>ORTINGLOBE</t>
  </si>
  <si>
    <t>Kretto Syscon Ltd</t>
  </si>
  <si>
    <t>KRETTOSYS</t>
  </si>
  <si>
    <t>U H Zaveri Ltd</t>
  </si>
  <si>
    <t>UHZAVERI</t>
  </si>
  <si>
    <t>Continental Chemicals Ltd</t>
  </si>
  <si>
    <t>CONTCHM</t>
  </si>
  <si>
    <t>Econo Trade (India) Ltd</t>
  </si>
  <si>
    <t>ETIL</t>
  </si>
  <si>
    <t>Alexander Stamps and Coin Ltd</t>
  </si>
  <si>
    <t>ALEXANDER</t>
  </si>
  <si>
    <t>Decipher Labs Ltd</t>
  </si>
  <si>
    <t>DECIPHER</t>
  </si>
  <si>
    <t>Synthiko Foils Ltd</t>
  </si>
  <si>
    <t>SYNTHFO</t>
  </si>
  <si>
    <t>Rapid Investments Ltd</t>
  </si>
  <si>
    <t>RAPIDIN</t>
  </si>
  <si>
    <t>7NR Retail Ltd</t>
  </si>
  <si>
    <t>7NR</t>
  </si>
  <si>
    <t>Bacil Pharma Ltd</t>
  </si>
  <si>
    <t>BACPHAR</t>
  </si>
  <si>
    <t>ETT Ltd</t>
  </si>
  <si>
    <t>ETT</t>
  </si>
  <si>
    <t>Muller and Phipps (India) Ltd</t>
  </si>
  <si>
    <t>MULLER</t>
  </si>
  <si>
    <t>Transwind Infrastructures Ltd</t>
  </si>
  <si>
    <t>TRANSWIND</t>
  </si>
  <si>
    <t>Rajasthan Tube Manufacturing Co Ltd</t>
  </si>
  <si>
    <t>RAJTUBE</t>
  </si>
  <si>
    <t>GCM Capital Advisors Ltd</t>
  </si>
  <si>
    <t>GCMCAPI</t>
  </si>
  <si>
    <t>Seasons Textiles Ltd</t>
  </si>
  <si>
    <t>SEASONST</t>
  </si>
  <si>
    <t>Panabyte Technologies Ltd</t>
  </si>
  <si>
    <t>PANABYTE</t>
  </si>
  <si>
    <t>SBI Nifty Consumption ETF</t>
  </si>
  <si>
    <t>SBIETFCON</t>
  </si>
  <si>
    <t>York Exports Ltd</t>
  </si>
  <si>
    <t>YORKEXP</t>
  </si>
  <si>
    <t>Perfect-Octave Media Projects Ltd</t>
  </si>
  <si>
    <t>OCTAVE</t>
  </si>
  <si>
    <t>Coastal Roadways Ltd</t>
  </si>
  <si>
    <t>COARO</t>
  </si>
  <si>
    <t>DSP Nifty Midcap 150 Quality 50 ETF</t>
  </si>
  <si>
    <t>MIDQ50ADD</t>
  </si>
  <si>
    <t>Vishvprabha Ventures Ltd</t>
  </si>
  <si>
    <t>VISVEN</t>
  </si>
  <si>
    <t>Bharat Bhushan Finance &amp; Commodity Brokers Limited</t>
  </si>
  <si>
    <t>BHARAT</t>
  </si>
  <si>
    <t>Bridge Securities Ltd</t>
  </si>
  <si>
    <t>BRIDGESE</t>
  </si>
  <si>
    <t>Swarna Securities Ltd</t>
  </si>
  <si>
    <t>SWRNASE</t>
  </si>
  <si>
    <t>Polycon International Ltd</t>
  </si>
  <si>
    <t>POLYCON</t>
  </si>
  <si>
    <t>Gowra Leasing and Finance Ltd</t>
  </si>
  <si>
    <t>GOWRALE</t>
  </si>
  <si>
    <t>Sonalis Consumer Products Ltd</t>
  </si>
  <si>
    <t>SONALIS</t>
  </si>
  <si>
    <t>Raama Paper Mills Ltd</t>
  </si>
  <si>
    <t>RAMAPPR-B</t>
  </si>
  <si>
    <t>HDFC Nifty50 Value 20 ETF</t>
  </si>
  <si>
    <t>HDFCVALUE</t>
  </si>
  <si>
    <t>Manav Infra Projects Ltd</t>
  </si>
  <si>
    <t>MANAV</t>
  </si>
  <si>
    <t>SRM Energy Ltd</t>
  </si>
  <si>
    <t>SRMENERGY</t>
  </si>
  <si>
    <t>Super Fine Knitters Ltd</t>
  </si>
  <si>
    <t>SKL</t>
  </si>
  <si>
    <t>Tokyo Finance Ltd</t>
  </si>
  <si>
    <t>TOKYOFIN</t>
  </si>
  <si>
    <t>Milestone Global Limited</t>
  </si>
  <si>
    <t>MILESTONE</t>
  </si>
  <si>
    <t>Mitshi India Ltd</t>
  </si>
  <si>
    <t>MITSHI</t>
  </si>
  <si>
    <t>Vaxtex Cotfab Ltd</t>
  </si>
  <si>
    <t>VCL</t>
  </si>
  <si>
    <t>Amiable Logistics (India) Ltd</t>
  </si>
  <si>
    <t>AMIABLE</t>
  </si>
  <si>
    <t>Sri Nachammai Cotton Mills Ltd</t>
  </si>
  <si>
    <t>SRINACHA</t>
  </si>
  <si>
    <t>Ajwa Fun World and Resort Ltd</t>
  </si>
  <si>
    <t>AJWAFUN</t>
  </si>
  <si>
    <t>Tata Nifty India Digital Exchange Traded Fund</t>
  </si>
  <si>
    <t>TNIDETF</t>
  </si>
  <si>
    <t>Skyline Ventures India Ltd</t>
  </si>
  <si>
    <t>SKILVEN</t>
  </si>
  <si>
    <t>Mercury Trade Links Ltd</t>
  </si>
  <si>
    <t>MERCTRD</t>
  </si>
  <si>
    <t>Pasari Spinning Mills Ltd</t>
  </si>
  <si>
    <t>PASARI</t>
  </si>
  <si>
    <t>National Plywood Industries Ltd</t>
  </si>
  <si>
    <t>NATPLY</t>
  </si>
  <si>
    <t>Hathway Bhawani Cabletel and Datacom Ltd</t>
  </si>
  <si>
    <t>HATHWAYB</t>
  </si>
  <si>
    <t>Jindal Leasefin Ltd</t>
  </si>
  <si>
    <t>JLL</t>
  </si>
  <si>
    <t>Garware Synthetics Ltd</t>
  </si>
  <si>
    <t>GARWSYN</t>
  </si>
  <si>
    <t>Amforge Industries Ltd</t>
  </si>
  <si>
    <t>AMFORG</t>
  </si>
  <si>
    <t>Sumeru Industries Ltd</t>
  </si>
  <si>
    <t>SUMERUIND</t>
  </si>
  <si>
    <t>Kush Industries Ltd</t>
  </si>
  <si>
    <t>KUSHIND</t>
  </si>
  <si>
    <t>Shyamkamal Investments Ltd</t>
  </si>
  <si>
    <t>SHYMINV</t>
  </si>
  <si>
    <t>HDFC Nifty 100 ETF</t>
  </si>
  <si>
    <t>HDFCNIF100</t>
  </si>
  <si>
    <t>Vivanza Biosciences Ltd</t>
  </si>
  <si>
    <t>VIVANZA</t>
  </si>
  <si>
    <t>Kotak Nifty Midcap 50 ETF</t>
  </si>
  <si>
    <t>MIDCAP</t>
  </si>
  <si>
    <t>Stellar Capital Services Ltd</t>
  </si>
  <si>
    <t>STELLAR</t>
  </si>
  <si>
    <t>Koura Fine Diamond Jewelry Ltd</t>
  </si>
  <si>
    <t>KOURA</t>
  </si>
  <si>
    <t>GTN Textiles Ltd</t>
  </si>
  <si>
    <t>GTNTEX</t>
  </si>
  <si>
    <t>Anna Infrastructures Ltd</t>
  </si>
  <si>
    <t>ANNAINFRA</t>
  </si>
  <si>
    <t>IEC Education Ltd</t>
  </si>
  <si>
    <t>IECEDU</t>
  </si>
  <si>
    <t>Asia Pack Ltd</t>
  </si>
  <si>
    <t>ASIAPAK</t>
  </si>
  <si>
    <t>DAPS Advertising Ltd</t>
  </si>
  <si>
    <t>DAPS</t>
  </si>
  <si>
    <t>Sea TV Network Ltd</t>
  </si>
  <si>
    <t>SEATV</t>
  </si>
  <si>
    <t>Indo Euro Indchem Ltd</t>
  </si>
  <si>
    <t>INDOEURO</t>
  </si>
  <si>
    <t>Sree Jayalakshmi Autospin Ltd</t>
  </si>
  <si>
    <t>SREEJAYA</t>
  </si>
  <si>
    <t>Kachchh Minerals Ltd</t>
  </si>
  <si>
    <t>KACHCHH</t>
  </si>
  <si>
    <t>Octal Credit Capital Ltd</t>
  </si>
  <si>
    <t>OCTAL</t>
  </si>
  <si>
    <t>Kashyap Tele-Medicines Ltd</t>
  </si>
  <si>
    <t>KASHYAP</t>
  </si>
  <si>
    <t>Shyam Telecom Ltd</t>
  </si>
  <si>
    <t>SHYAMTEL</t>
  </si>
  <si>
    <t>Modern Shares and Stockbrokers Ltd</t>
  </si>
  <si>
    <t>MODRNSH</t>
  </si>
  <si>
    <t>Neueon Towers Ltd</t>
  </si>
  <si>
    <t>NTL</t>
  </si>
  <si>
    <t>Rajdarshan Industries Ltd</t>
  </si>
  <si>
    <t>ARENTERP</t>
  </si>
  <si>
    <t>Gujarat Cotex Ltd</t>
  </si>
  <si>
    <t>GUJCOTEX</t>
  </si>
  <si>
    <t>Lords Ishwar Hotels Ltd</t>
  </si>
  <si>
    <t>LORDSHOTL</t>
  </si>
  <si>
    <t>Catvision Ltd</t>
  </si>
  <si>
    <t>CATVISION</t>
  </si>
  <si>
    <t>Longview Tea Co Ltd</t>
  </si>
  <si>
    <t>LONTE</t>
  </si>
  <si>
    <t>A and M Jumbo Bags Ltd</t>
  </si>
  <si>
    <t>AMJUMBO</t>
  </si>
  <si>
    <t>Colinz Laboratories Ltd</t>
  </si>
  <si>
    <t>COLINZ</t>
  </si>
  <si>
    <t>SMVD Poly Pack Ltd</t>
  </si>
  <si>
    <t>SMVD</t>
  </si>
  <si>
    <t>Harmony Capital Services Ltd</t>
  </si>
  <si>
    <t>HRMNYCP</t>
  </si>
  <si>
    <t>Millennium Online Solutions (India) Ltd</t>
  </si>
  <si>
    <t>MILLENNIUM</t>
  </si>
  <si>
    <t>Lippi Systems Ltd</t>
  </si>
  <si>
    <t>LIPPISYS</t>
  </si>
  <si>
    <t>Arihant's Securities Ltd</t>
  </si>
  <si>
    <t>ARISE</t>
  </si>
  <si>
    <t>Cubical Financial Services Ltd</t>
  </si>
  <si>
    <t>CUBIFIN</t>
  </si>
  <si>
    <t>Vivo Collaboration Solutions Ltd</t>
  </si>
  <si>
    <t>VIVO</t>
  </si>
  <si>
    <t>Opal Luxury Time Products Ltd</t>
  </si>
  <si>
    <t>OPAL</t>
  </si>
  <si>
    <t>Vikalp Securities Ltd</t>
  </si>
  <si>
    <t>VIKALPS</t>
  </si>
  <si>
    <t>Mirae Asset Hang Seng TECH ETF</t>
  </si>
  <si>
    <t>MAHKTECH</t>
  </si>
  <si>
    <t>NPR Finance Ltd</t>
  </si>
  <si>
    <t>NPRFIN</t>
  </si>
  <si>
    <t>Times Green Energy (India) Ltd</t>
  </si>
  <si>
    <t>TIMESGREEN</t>
  </si>
  <si>
    <t>Shree Hanuman Sugar &amp; Industries Ltd</t>
  </si>
  <si>
    <t>HANSUGAR</t>
  </si>
  <si>
    <t>Step Two Corporation Ltd</t>
  </si>
  <si>
    <t>STEP2COR</t>
  </si>
  <si>
    <t>R J Shah and Company Ltd</t>
  </si>
  <si>
    <t>RJSHAH</t>
  </si>
  <si>
    <t>Integrated Capital Services Ltd</t>
  </si>
  <si>
    <t>ICSL</t>
  </si>
  <si>
    <t>Ashtasidhhi Industries Ltd</t>
  </si>
  <si>
    <t>GUJINV</t>
  </si>
  <si>
    <t>Photoquip India Ltd</t>
  </si>
  <si>
    <t>PHOTOQUP</t>
  </si>
  <si>
    <t>Yashraj Containeurs Ltd</t>
  </si>
  <si>
    <t>YASHRAJC</t>
  </si>
  <si>
    <t>Padmanabh Alloys and Polymers Ltd</t>
  </si>
  <si>
    <t>PADALPO</t>
  </si>
  <si>
    <t>Grandma Trading and Agencies Ltd</t>
  </si>
  <si>
    <t>GRANDMA</t>
  </si>
  <si>
    <t>Bhagawati Oxygen Ltd</t>
  </si>
  <si>
    <t>BHAGWOX</t>
  </si>
  <si>
    <t>Supreme (India) Impex Ltd</t>
  </si>
  <si>
    <t>SIIL</t>
  </si>
  <si>
    <t>Premier Ltd</t>
  </si>
  <si>
    <t>PREMIER</t>
  </si>
  <si>
    <t>Rajputana Investment &amp; Finance Ltd</t>
  </si>
  <si>
    <t>RAJPUTANA</t>
  </si>
  <si>
    <t>Photon Capital Advisors Ltd</t>
  </si>
  <si>
    <t>PHOTON</t>
  </si>
  <si>
    <t>Svaraj Trading and Agencies Ltd</t>
  </si>
  <si>
    <t>ZSVARAJT</t>
  </si>
  <si>
    <t>ICICI Prudential Nifty50 Value 20 ETF</t>
  </si>
  <si>
    <t>NV20IETF</t>
  </si>
  <si>
    <t>Raj Packaging Industries Ltd</t>
  </si>
  <si>
    <t>RAJPACK</t>
  </si>
  <si>
    <t>Radha Madhav Corp Ltd</t>
  </si>
  <si>
    <t>RMCL</t>
  </si>
  <si>
    <t>Cian Healthcare Ltd</t>
  </si>
  <si>
    <t>CHCL</t>
  </si>
  <si>
    <t>Omega Interactive Technologies Ltd</t>
  </si>
  <si>
    <t>OMEGAIN</t>
  </si>
  <si>
    <t>Beryl Securities Ltd</t>
  </si>
  <si>
    <t>BERYLSE</t>
  </si>
  <si>
    <t>Narmada Macplast Drip Irrigation Systems Ltd</t>
  </si>
  <si>
    <t>NARMP</t>
  </si>
  <si>
    <t>Eurotex Industries and Exports Ltd</t>
  </si>
  <si>
    <t>EUROTEXIND</t>
  </si>
  <si>
    <t>Organic Coatings Ltd</t>
  </si>
  <si>
    <t>ORGCOAT</t>
  </si>
  <si>
    <t>Symbiox Investment &amp; Trading Co Ltd</t>
  </si>
  <si>
    <t>SYMBIOX</t>
  </si>
  <si>
    <t>Prima Agro Ltd</t>
  </si>
  <si>
    <t>PRIMAGR</t>
  </si>
  <si>
    <t>Velox Industries Ltd</t>
  </si>
  <si>
    <t>VELOXIND</t>
  </si>
  <si>
    <t>Integrated Proteins Ltd</t>
  </si>
  <si>
    <t>INTEGFD</t>
  </si>
  <si>
    <t>Seven Hill Industries Ltd</t>
  </si>
  <si>
    <t>SEVENHILL</t>
  </si>
  <si>
    <t>Soni Medicare Ltd</t>
  </si>
  <si>
    <t>SML</t>
  </si>
  <si>
    <t>JMG Corporation Ltd</t>
  </si>
  <si>
    <t>JMGCORP</t>
  </si>
  <si>
    <t>Disha Resources Ltd</t>
  </si>
  <si>
    <t>DRL</t>
  </si>
  <si>
    <t>Munoth Communication Ltd</t>
  </si>
  <si>
    <t>MCLTD</t>
  </si>
  <si>
    <t>Blue Coast Hotels Ltd</t>
  </si>
  <si>
    <t>BLUECOAST</t>
  </si>
  <si>
    <t>Triveni Enterprises Ltd</t>
  </si>
  <si>
    <t>TRIVENIENT</t>
  </si>
  <si>
    <t>Alps Industries Ltd</t>
  </si>
  <si>
    <t>ALPSINDUS</t>
  </si>
  <si>
    <t>Vani Commercials Ltd</t>
  </si>
  <si>
    <t>VANICOM</t>
  </si>
  <si>
    <t>Anjani Finance Ltd</t>
  </si>
  <si>
    <t>ANJANIFIN</t>
  </si>
  <si>
    <t>Agio Paper &amp; Industries Ltd</t>
  </si>
  <si>
    <t>AGIOPAPER</t>
  </si>
  <si>
    <t>Amraworld Agrico Ltd</t>
  </si>
  <si>
    <t>AMRAAGRI</t>
  </si>
  <si>
    <t>ICICI Prudential Nifty India Consumption ETF</t>
  </si>
  <si>
    <t>CONSUMIETF</t>
  </si>
  <si>
    <t>Prabhat Dairy Ltd</t>
  </si>
  <si>
    <t>PRABHAT</t>
  </si>
  <si>
    <t>Elegant Floriculture &amp; Agrotech (India) Ltd</t>
  </si>
  <si>
    <t>ELEFLOR</t>
  </si>
  <si>
    <t>Shukra Jewellery Ltd</t>
  </si>
  <si>
    <t>SHUKJEW</t>
  </si>
  <si>
    <t>Ramchandra Leasing and Finance Ltd</t>
  </si>
  <si>
    <t>RLFL</t>
  </si>
  <si>
    <t>Neo Infracon Ltd</t>
  </si>
  <si>
    <t>NEOINFRA</t>
  </si>
  <si>
    <t>UTL Industries Ltd</t>
  </si>
  <si>
    <t>UTLINDS</t>
  </si>
  <si>
    <t>Jakharia Fabric Ltd</t>
  </si>
  <si>
    <t>JAKHARIA</t>
  </si>
  <si>
    <t>DSP Nifty 50 ETF</t>
  </si>
  <si>
    <t>NIFTY50ADD</t>
  </si>
  <si>
    <t>HDFC Nifty Private Bank ETF</t>
  </si>
  <si>
    <t>HDFCPVTBAN</t>
  </si>
  <si>
    <t>Olympic Oil Industries Ltd</t>
  </si>
  <si>
    <t>OLYOI</t>
  </si>
  <si>
    <t>Surya India Ltd</t>
  </si>
  <si>
    <t>SURYAINDIA</t>
  </si>
  <si>
    <t>White Organic Retail Ltd</t>
  </si>
  <si>
    <t>WORL</t>
  </si>
  <si>
    <t>F G P Ltd</t>
  </si>
  <si>
    <t>FGP</t>
  </si>
  <si>
    <t>Sun Retail Ltd</t>
  </si>
  <si>
    <t>SUNRETAIL</t>
  </si>
  <si>
    <t>Sri Lakshmi Saraswathi Textiles (Arni) Ltd</t>
  </si>
  <si>
    <t>SLSTLQ</t>
  </si>
  <si>
    <t>Aditya BSL S&amp;P BSE Sensex ETF</t>
  </si>
  <si>
    <t>BSLSENETFG</t>
  </si>
  <si>
    <t>Kuber Udyog Ltd</t>
  </si>
  <si>
    <t>KUBERJI</t>
  </si>
  <si>
    <t>Nippon IN ETF Nifty 8-13 yr G-Sec Long Term Gilt</t>
  </si>
  <si>
    <t>LTGILTBEES</t>
  </si>
  <si>
    <t>Univa Foods Ltd</t>
  </si>
  <si>
    <t>UNIVAFOODS</t>
  </si>
  <si>
    <t>Vinayak Polycon International Ltd</t>
  </si>
  <si>
    <t>VINAYAKPOL</t>
  </si>
  <si>
    <t>S V Trading and Agencies Ltd</t>
  </si>
  <si>
    <t>ZSVTRADI</t>
  </si>
  <si>
    <t>SK International Export Ltd</t>
  </si>
  <si>
    <t>SKIEL</t>
  </si>
  <si>
    <t>Supertex Industries Ltd</t>
  </si>
  <si>
    <t>SUPERTEX</t>
  </si>
  <si>
    <t>Ekennis Software Service Ltd</t>
  </si>
  <si>
    <t>EKENNIS</t>
  </si>
  <si>
    <t>Unjha Formulations Ltd</t>
  </si>
  <si>
    <t>UNJHAFOR</t>
  </si>
  <si>
    <t>Shree Steel Wire Ropes Ltd</t>
  </si>
  <si>
    <t>SSWRL</t>
  </si>
  <si>
    <t>Rajasthan Cylinders and Containers Ltd</t>
  </si>
  <si>
    <t>RCCL</t>
  </si>
  <si>
    <t>South Asian Enterprises Ltd</t>
  </si>
  <si>
    <t>SAENTER</t>
  </si>
  <si>
    <t>Shakti Press Ltd</t>
  </si>
  <si>
    <t>SHAKTIPR</t>
  </si>
  <si>
    <t>Aanchal Ispat Ltd</t>
  </si>
  <si>
    <t>AANCHALISP</t>
  </si>
  <si>
    <t>Libord Securities Ltd</t>
  </si>
  <si>
    <t>LIBORD</t>
  </si>
  <si>
    <t>Kakatiya Textiles Ltd</t>
  </si>
  <si>
    <t>KAKTEX</t>
  </si>
  <si>
    <t>Suryavanshi Spinning Mills Ltd</t>
  </si>
  <si>
    <t>SURYVANSP</t>
  </si>
  <si>
    <t>Panth Infinity Ltd</t>
  </si>
  <si>
    <t>PANTH</t>
  </si>
  <si>
    <t>Sirohia &amp; Sons Ltd</t>
  </si>
  <si>
    <t>SIROHIA</t>
  </si>
  <si>
    <t>Esha Media Research Ltd</t>
  </si>
  <si>
    <t>ESHAMEDIA</t>
  </si>
  <si>
    <t>Phyto Chem (India) Ltd</t>
  </si>
  <si>
    <t>PHYTO</t>
  </si>
  <si>
    <t>Umiya Tubes Ltd</t>
  </si>
  <si>
    <t>UMIYA</t>
  </si>
  <si>
    <t>CDG Petchem Ltd</t>
  </si>
  <si>
    <t>CDG</t>
  </si>
  <si>
    <t>Quantum Nifty 50 ETF</t>
  </si>
  <si>
    <t>QNIFTY</t>
  </si>
  <si>
    <t>Accord Synergy Ltd</t>
  </si>
  <si>
    <t>ACCORD</t>
  </si>
  <si>
    <t>Shivagrico Implements Ltd</t>
  </si>
  <si>
    <t>SHIVAGR</t>
  </si>
  <si>
    <t>Trinity League India Ltd</t>
  </si>
  <si>
    <t>TRINITYLEA</t>
  </si>
  <si>
    <t>Motilal Oswal S&amp;P BSE Low Volatility ETF</t>
  </si>
  <si>
    <t>MOLOWVOL</t>
  </si>
  <si>
    <t>Kairosoft AI Solutions Ltd</t>
  </si>
  <si>
    <t>VOLKAI</t>
  </si>
  <si>
    <t>Taparia Tools Ltd</t>
  </si>
  <si>
    <t>TAPARIA</t>
  </si>
  <si>
    <t>Sanathnagar Enterprises Ltd</t>
  </si>
  <si>
    <t>KMF Builders and Developers Ltd</t>
  </si>
  <si>
    <t>KMFBLDR</t>
  </si>
  <si>
    <t>Sailani Tours N Travel Limited</t>
  </si>
  <si>
    <t>SAILANI</t>
  </si>
  <si>
    <t>Longspur International Ventures Ltd</t>
  </si>
  <si>
    <t>LONGSPUR</t>
  </si>
  <si>
    <t>Inani Securities Ltd</t>
  </si>
  <si>
    <t>INANISEC</t>
  </si>
  <si>
    <t>Eastcoast Steel Ltd</t>
  </si>
  <si>
    <t>ECSTSTL</t>
  </si>
  <si>
    <t>Mystic Electronics Ltd</t>
  </si>
  <si>
    <t>MYSTICELE</t>
  </si>
  <si>
    <t>Kalyani Commercials Ltd</t>
  </si>
  <si>
    <t>Bindal Exports Ltd</t>
  </si>
  <si>
    <t>BINDALEXPO</t>
  </si>
  <si>
    <t>Sharpline Broadcast Ltd</t>
  </si>
  <si>
    <t>SHARPLINE</t>
  </si>
  <si>
    <t>Premier Synthetics Ltd</t>
  </si>
  <si>
    <t>PREMSYN</t>
  </si>
  <si>
    <t>Creative Eye Ltd</t>
  </si>
  <si>
    <t>CREATIVEYE</t>
  </si>
  <si>
    <t>Panafic Industrials Ltd</t>
  </si>
  <si>
    <t>PANAFIC</t>
  </si>
  <si>
    <t>Suncity Synthetics Ltd</t>
  </si>
  <si>
    <t>SUNCITYSY</t>
  </si>
  <si>
    <t>J J Finance Corporation Ltd</t>
  </si>
  <si>
    <t>JJFINCOR</t>
  </si>
  <si>
    <t>Adline Chem Lab Ltd</t>
  </si>
  <si>
    <t>ADLINE</t>
  </si>
  <si>
    <t>Southern Infosys Ltd</t>
  </si>
  <si>
    <t>SOUTHERNIN</t>
  </si>
  <si>
    <t>Span Divergent Ltd</t>
  </si>
  <si>
    <t>SDL</t>
  </si>
  <si>
    <t>Raconteur Global Resources Ltd</t>
  </si>
  <si>
    <t>RACONTEUR</t>
  </si>
  <si>
    <t>RLF Ltd</t>
  </si>
  <si>
    <t>RLF</t>
  </si>
  <si>
    <t>VB Industries Ltd</t>
  </si>
  <si>
    <t>VBIND</t>
  </si>
  <si>
    <t>Interactive Financial Services Ltd</t>
  </si>
  <si>
    <t>IFINSER</t>
  </si>
  <si>
    <t>Kotak Nifty Alpha 50 ETF</t>
  </si>
  <si>
    <t>ALPHA</t>
  </si>
  <si>
    <t>Objectone Information Systems Ltd</t>
  </si>
  <si>
    <t>OONE</t>
  </si>
  <si>
    <t>Goenka Business &amp; Finance Ltd</t>
  </si>
  <si>
    <t>GBFL</t>
  </si>
  <si>
    <t>Quasar India Ltd</t>
  </si>
  <si>
    <t>QUASAR</t>
  </si>
  <si>
    <t>C J Gelatine Products Ltd</t>
  </si>
  <si>
    <t>CJGEL</t>
  </si>
  <si>
    <t>BCL Enterprises Ltd</t>
  </si>
  <si>
    <t>BCLENTERPR</t>
  </si>
  <si>
    <t>Esaar (India) Ltd</t>
  </si>
  <si>
    <t>ESARIND</t>
  </si>
  <si>
    <t>Bisil Plast Ltd</t>
  </si>
  <si>
    <t>BISIL</t>
  </si>
  <si>
    <t>Filmcity Media Ltd</t>
  </si>
  <si>
    <t>FILME</t>
  </si>
  <si>
    <t>Pratiksha Chemicals Ltd</t>
  </si>
  <si>
    <t>PRATIKSH</t>
  </si>
  <si>
    <t>Kotak Nifty 100 Low Volatility 30 ETF</t>
  </si>
  <si>
    <t>LOWVOL1</t>
  </si>
  <si>
    <t>Nippon India ETF Nifty 100</t>
  </si>
  <si>
    <t>NIF100BEES</t>
  </si>
  <si>
    <t>Pyxis Finvest Ltd</t>
  </si>
  <si>
    <t>PYXISFIN</t>
  </si>
  <si>
    <t>Niraj Ispat Industries Ltd</t>
  </si>
  <si>
    <t>NIRAJISPAT</t>
  </si>
  <si>
    <t>Sab Events &amp; Governance Now Media Ltd</t>
  </si>
  <si>
    <t>SABEVENTS</t>
  </si>
  <si>
    <t>Polymac Thermoformers Ltd</t>
  </si>
  <si>
    <t>POLYMAC</t>
  </si>
  <si>
    <t>Mahan Industries Ltd</t>
  </si>
  <si>
    <t>MAHANIN</t>
  </si>
  <si>
    <t>ANS Industries Ltd</t>
  </si>
  <si>
    <t>ANSINDUS</t>
  </si>
  <si>
    <t>Nippon India ETF Hang Seng BeES</t>
  </si>
  <si>
    <t>HNGSNGBEES</t>
  </si>
  <si>
    <t>Rander Corp Ltd</t>
  </si>
  <si>
    <t>RANDER</t>
  </si>
  <si>
    <t>Minaxi Textiles Ltd</t>
  </si>
  <si>
    <t>MINAXI</t>
  </si>
  <si>
    <t>Delta Industrial Resources Ltd</t>
  </si>
  <si>
    <t>DELTA</t>
  </si>
  <si>
    <t>Motilal Oswal Nasdaq Q50 ETF</t>
  </si>
  <si>
    <t>MONQ50</t>
  </si>
  <si>
    <t>Adinath Exim Resources Ltd</t>
  </si>
  <si>
    <t>ADIEXRE</t>
  </si>
  <si>
    <t>Gallops Enterprise Ltd</t>
  </si>
  <si>
    <t>GALLOPENT</t>
  </si>
  <si>
    <t>BKM Industries Ltd</t>
  </si>
  <si>
    <t>BKMINDST</t>
  </si>
  <si>
    <t>Tulasee Bio-Ethanol Ltd</t>
  </si>
  <si>
    <t>TULASEEBIOE</t>
  </si>
  <si>
    <t>Oil &amp; Gas Refining &amp; Marketing</t>
  </si>
  <si>
    <t>Stanpacks (India) Ltd</t>
  </si>
  <si>
    <t>STANPACK</t>
  </si>
  <si>
    <t>Subhash Silk Mills Ltd</t>
  </si>
  <si>
    <t>SUBSM</t>
  </si>
  <si>
    <t>Tamil Nadu Steel Tubes Ltd</t>
  </si>
  <si>
    <t>TNSTLTU</t>
  </si>
  <si>
    <t>HDFC Nifty100 Quality 30 ETF</t>
  </si>
  <si>
    <t>HDFCQUAL</t>
  </si>
  <si>
    <t>Dhanuka Realty Ltd</t>
  </si>
  <si>
    <t>Shoora Designs Ltd</t>
  </si>
  <si>
    <t>SHOORA</t>
  </si>
  <si>
    <t>Quantum Build-Tech Ltd</t>
  </si>
  <si>
    <t>QUANTBUILD</t>
  </si>
  <si>
    <t>Euro-Leder Fashion Ltd</t>
  </si>
  <si>
    <t>EUROLED</t>
  </si>
  <si>
    <t>Dhenu Buildcon Infra Ltd</t>
  </si>
  <si>
    <t>DHENUBUILD</t>
  </si>
  <si>
    <t>RGF Capital Markets Ltd</t>
  </si>
  <si>
    <t>RGF</t>
  </si>
  <si>
    <t>Kumbhat Financial Services Ltd</t>
  </si>
  <si>
    <t>KUMPFIN</t>
  </si>
  <si>
    <t>Arunis Abode Ltd</t>
  </si>
  <si>
    <t>ARUNIS</t>
  </si>
  <si>
    <t>Ambassador Intra Holdings Ltd</t>
  </si>
  <si>
    <t>AIHL</t>
  </si>
  <si>
    <t>Gagan Gases Ltd</t>
  </si>
  <si>
    <t>GAGAN</t>
  </si>
  <si>
    <t>Fone4 Communications(India) Ltd</t>
  </si>
  <si>
    <t>FONE4</t>
  </si>
  <si>
    <t>K Z Leasing and Finance Ltd</t>
  </si>
  <si>
    <t>KZLFIN</t>
  </si>
  <si>
    <t>Zinema Media and Entertainment Ltd</t>
  </si>
  <si>
    <t>ZINEMA</t>
  </si>
  <si>
    <t>Naksh Precious Metals Ltd</t>
  </si>
  <si>
    <t>NAKSH</t>
  </si>
  <si>
    <t>Enterprise International Ltd</t>
  </si>
  <si>
    <t>ENTRINT</t>
  </si>
  <si>
    <t>Shukra Bullions Ltd</t>
  </si>
  <si>
    <t>SKRABUL</t>
  </si>
  <si>
    <t>VXL Instruments Ltd</t>
  </si>
  <si>
    <t>VXLINSTR</t>
  </si>
  <si>
    <t>Chemo Pharma Laboratories Ltd</t>
  </si>
  <si>
    <t>CHEMOPH</t>
  </si>
  <si>
    <t>Prime Capital Market Ltd</t>
  </si>
  <si>
    <t>PRIMECAPM</t>
  </si>
  <si>
    <t>Glittek Granites Ltd</t>
  </si>
  <si>
    <t>GLITTEKG</t>
  </si>
  <si>
    <t>Saianand Commercial Ltd</t>
  </si>
  <si>
    <t>SAICOM</t>
  </si>
  <si>
    <t>Kandagiri Spinning Millis Ltd</t>
  </si>
  <si>
    <t>KANDAGIRI</t>
  </si>
  <si>
    <t>Abhinav Leasing &amp; Finance Ltd</t>
  </si>
  <si>
    <t>ALFL</t>
  </si>
  <si>
    <t>Devine Impex Ltd</t>
  </si>
  <si>
    <t>DEVINE</t>
  </si>
  <si>
    <t>Net Pix Shorts Digital Media Ltd</t>
  </si>
  <si>
    <t>NETPIX</t>
  </si>
  <si>
    <t>Nexus Surgical and Medicare Ltd</t>
  </si>
  <si>
    <t>NEXUSSURGL</t>
  </si>
  <si>
    <t>Ladam Affordable Housing Ltd</t>
  </si>
  <si>
    <t>LAHL</t>
  </si>
  <si>
    <t>Sabrimala Industries India Ltd</t>
  </si>
  <si>
    <t>VCU Data Management Ltd</t>
  </si>
  <si>
    <t>VCU</t>
  </si>
  <si>
    <t>Siddha Ventures Ltd</t>
  </si>
  <si>
    <t>SIDDHA</t>
  </si>
  <si>
    <t>Amarnath Securities Ltd</t>
  </si>
  <si>
    <t>AMARSEC</t>
  </si>
  <si>
    <t>GSB Finance Ltd</t>
  </si>
  <si>
    <t>GSBFIN</t>
  </si>
  <si>
    <t>Setubandhan Infrastructure Ltd</t>
  </si>
  <si>
    <t>SETUINFRA</t>
  </si>
  <si>
    <t>Monind Ltd</t>
  </si>
  <si>
    <t>MONIND</t>
  </si>
  <si>
    <t>Virgo Global Ltd</t>
  </si>
  <si>
    <t>VIRGOGLOB</t>
  </si>
  <si>
    <t>Jointeca Education Solutions Ltd</t>
  </si>
  <si>
    <t>JOINTECAED</t>
  </si>
  <si>
    <t>Nouveau Global Ventures Ltd</t>
  </si>
  <si>
    <t>NOUVEAU</t>
  </si>
  <si>
    <t>Mount Housing and Infrastructure Ltd</t>
  </si>
  <si>
    <t>MOUNT</t>
  </si>
  <si>
    <t>Chemiesynth (Vapi) Ltd</t>
  </si>
  <si>
    <t>CHEMIESYNT</t>
  </si>
  <si>
    <t>HDFC Nifty Growth Sectors 15 ETF</t>
  </si>
  <si>
    <t>HDFCGROWTH</t>
  </si>
  <si>
    <t>Future Supply Chain Solutions Ltd</t>
  </si>
  <si>
    <t>FSC</t>
  </si>
  <si>
    <t>Ganga Pharmaceuticals Ltd</t>
  </si>
  <si>
    <t>GANGAPHARM</t>
  </si>
  <si>
    <t>Pro Clb Global Ltd</t>
  </si>
  <si>
    <t>PROCLB</t>
  </si>
  <si>
    <t>Universal Office Automation Ltd</t>
  </si>
  <si>
    <t>UNIOFFICE</t>
  </si>
  <si>
    <t>Peeti Securities Ltd</t>
  </si>
  <si>
    <t>PEETISEC</t>
  </si>
  <si>
    <t>Uniroyal Marine Exports Ltd</t>
  </si>
  <si>
    <t>UNRYLMA</t>
  </si>
  <si>
    <t>Hasti Finance Ltd</t>
  </si>
  <si>
    <t>HASTIFIN</t>
  </si>
  <si>
    <t>Promact Impex Ltd</t>
  </si>
  <si>
    <t>PROMACT</t>
  </si>
  <si>
    <t>Bloom Dekor Ltd</t>
  </si>
  <si>
    <t>BLOOM</t>
  </si>
  <si>
    <t>Jonjua Overseas Ltd</t>
  </si>
  <si>
    <t>JONJUA</t>
  </si>
  <si>
    <t>Industrial Conglomerates</t>
  </si>
  <si>
    <t>Simplex Papers Ltd</t>
  </si>
  <si>
    <t>SIMPLXPAP</t>
  </si>
  <si>
    <t>Rotographics India Ltd</t>
  </si>
  <si>
    <t>RGIL</t>
  </si>
  <si>
    <t>Shashwat Furnishing Solutions Ltd</t>
  </si>
  <si>
    <t>SFSL</t>
  </si>
  <si>
    <t>Shree Precoated Steels Ltd</t>
  </si>
  <si>
    <t>SPSL</t>
  </si>
  <si>
    <t>OTCO International Ltd</t>
  </si>
  <si>
    <t>OTCO</t>
  </si>
  <si>
    <t>Coral Newsprints Ltd</t>
  </si>
  <si>
    <t>CORNE</t>
  </si>
  <si>
    <t>Ramgopal Polytex Ltd</t>
  </si>
  <si>
    <t>RAMGOPOLY</t>
  </si>
  <si>
    <t>Flora Corporation Ltd</t>
  </si>
  <si>
    <t>FLORACORP</t>
  </si>
  <si>
    <t>Super Bakers Ltd</t>
  </si>
  <si>
    <t>SUPERBAK</t>
  </si>
  <si>
    <t>CMI Ltd</t>
  </si>
  <si>
    <t>CMICABLES</t>
  </si>
  <si>
    <t>SC Agrotech Ltd</t>
  </si>
  <si>
    <t>SCAGRO</t>
  </si>
  <si>
    <t>Sanchay Finvest Ltd</t>
  </si>
  <si>
    <t>SANCF</t>
  </si>
  <si>
    <t>Unishire Urban Infra Ltd</t>
  </si>
  <si>
    <t>UNISHIRE</t>
  </si>
  <si>
    <t>Chadha Papers Ltd</t>
  </si>
  <si>
    <t>CHADPAP</t>
  </si>
  <si>
    <t>Aryan Share &amp; Stock Brokers Ltd</t>
  </si>
  <si>
    <t>ARYAN</t>
  </si>
  <si>
    <t>Hindustan Bio Sciences Ltd</t>
  </si>
  <si>
    <t>HINDBIO</t>
  </si>
  <si>
    <t>Shangar Decor Ltd</t>
  </si>
  <si>
    <t>SHANGAR</t>
  </si>
  <si>
    <t>Minolta Finance Ltd</t>
  </si>
  <si>
    <t>MINOLTAF</t>
  </si>
  <si>
    <t>Krishna Capital and Securities Ltd</t>
  </si>
  <si>
    <t>KRISHNACAP</t>
  </si>
  <si>
    <t>Tashi India Ltd</t>
  </si>
  <si>
    <t>TASHIND</t>
  </si>
  <si>
    <t>VR Woodart Ltd</t>
  </si>
  <si>
    <t>VRWODAR</t>
  </si>
  <si>
    <t>HDFC Nifty NEXT 50 ETF</t>
  </si>
  <si>
    <t>HDFCNEXT50</t>
  </si>
  <si>
    <t>Haria Apparels Ltd</t>
  </si>
  <si>
    <t>HARIAAPL</t>
  </si>
  <si>
    <t>Retro Green Revolution Ltd</t>
  </si>
  <si>
    <t>RGRL</t>
  </si>
  <si>
    <t>AMS Polymers Ltd</t>
  </si>
  <si>
    <t>AMS</t>
  </si>
  <si>
    <t>V B Desai Financial Services Ltd</t>
  </si>
  <si>
    <t>VBDESAI</t>
  </si>
  <si>
    <t>Worldwide Aluminium Limited</t>
  </si>
  <si>
    <t>WWALUM</t>
  </si>
  <si>
    <t>Dr Lalchandani Labs Ltd</t>
  </si>
  <si>
    <t>DLCL</t>
  </si>
  <si>
    <t>Mukta Agriculture Ltd</t>
  </si>
  <si>
    <t>MUKTA</t>
  </si>
  <si>
    <t>Jain Marmo Industries Ltd</t>
  </si>
  <si>
    <t>JAINMARMO</t>
  </si>
  <si>
    <t>Integra Capital Ltd</t>
  </si>
  <si>
    <t>INTCAPL</t>
  </si>
  <si>
    <t>Dhanvantri Jeevan Rekha Ltd</t>
  </si>
  <si>
    <t>ZDHJERK</t>
  </si>
  <si>
    <t>Ganon Products Ltd</t>
  </si>
  <si>
    <t>GANONPRO</t>
  </si>
  <si>
    <t>UTI S&amp;P BSE Sensex Next 50 Exchange Traded Fund</t>
  </si>
  <si>
    <t>UTISXN50</t>
  </si>
  <si>
    <t>Hittco Tools Ltd</t>
  </si>
  <si>
    <t>HITTCO</t>
  </si>
  <si>
    <t>Lead Financial Services Ltd</t>
  </si>
  <si>
    <t>LEADFIN</t>
  </si>
  <si>
    <t>Lexoraa Industries Ltd</t>
  </si>
  <si>
    <t>SERVOTEACH</t>
  </si>
  <si>
    <t>Shree Salasar Investments Ltd</t>
  </si>
  <si>
    <t>SALSAIN</t>
  </si>
  <si>
    <t>Goyal Associates Ltd</t>
  </si>
  <si>
    <t>GOYALASS</t>
  </si>
  <si>
    <t>Integrated Hitech Ltd</t>
  </si>
  <si>
    <t>INTEGHIT</t>
  </si>
  <si>
    <t>Ace Engitech Ltd</t>
  </si>
  <si>
    <t>ACEENGITEC</t>
  </si>
  <si>
    <t>Parker Agro Chem Exports Ltd</t>
  </si>
  <si>
    <t>PARKERAC</t>
  </si>
  <si>
    <t>Mafia Trends Ltd</t>
  </si>
  <si>
    <t>MAFIA</t>
  </si>
  <si>
    <t>Jayatma Industries Ltd</t>
  </si>
  <si>
    <t>JAYIND</t>
  </si>
  <si>
    <t>AVI Products India Ltd</t>
  </si>
  <si>
    <t>APIL</t>
  </si>
  <si>
    <t>Vision Cinemas Ltd</t>
  </si>
  <si>
    <t>VISIONCINE</t>
  </si>
  <si>
    <t>Mega Nirman &amp; Industries Ltd</t>
  </si>
  <si>
    <t>MNIL</t>
  </si>
  <si>
    <t>East Buildtech Ltd</t>
  </si>
  <si>
    <t>EASTBUILD</t>
  </si>
  <si>
    <t>Neelkanth Rock-Minerals Ltd</t>
  </si>
  <si>
    <t>NEELKAN</t>
  </si>
  <si>
    <t>Suumaya Corporation Ltd</t>
  </si>
  <si>
    <t>SUUMAYA</t>
  </si>
  <si>
    <t>Citi Port Financial Services Ltd</t>
  </si>
  <si>
    <t>CITIPOR</t>
  </si>
  <si>
    <t>Axis Silver ETF</t>
  </si>
  <si>
    <t>AXISILVER</t>
  </si>
  <si>
    <t>Silver Pearl Hospitality &amp; Luxury Spaces Ltd</t>
  </si>
  <si>
    <t>SILVERPRL</t>
  </si>
  <si>
    <t>Ushakiran Finance Ltd</t>
  </si>
  <si>
    <t>USHAKIRA</t>
  </si>
  <si>
    <t>Mathew Easow Research Securities Ltd</t>
  </si>
  <si>
    <t>MATHEWE</t>
  </si>
  <si>
    <t>Northlink Fiscal and Capital Services Ltd</t>
  </si>
  <si>
    <t>NORTHLINK</t>
  </si>
  <si>
    <t>Wherrelz IT Solutions Ltd</t>
  </si>
  <si>
    <t>WITS</t>
  </si>
  <si>
    <t>Incon Engineers Ltd</t>
  </si>
  <si>
    <t>INCON</t>
  </si>
  <si>
    <t>Sri Amarnath Finance Ltd</t>
  </si>
  <si>
    <t>AMARNATH</t>
  </si>
  <si>
    <t>Vardhman Concrete Ltd</t>
  </si>
  <si>
    <t>VARDHMAN</t>
  </si>
  <si>
    <t>Jalan Transolutions (India) Ltd</t>
  </si>
  <si>
    <t>JALAN</t>
  </si>
  <si>
    <t>Lakshmi Precision Screws Ltd</t>
  </si>
  <si>
    <t>LAKPRE</t>
  </si>
  <si>
    <t>Swagtam Trading and Services Ltd</t>
  </si>
  <si>
    <t>SWAGTAM</t>
  </si>
  <si>
    <t>S G N Telecoms Ltd</t>
  </si>
  <si>
    <t>SGNTE</t>
  </si>
  <si>
    <t>Kore Foods Ltd</t>
  </si>
  <si>
    <t>Kabra Commercial Ltd</t>
  </si>
  <si>
    <t>KCL</t>
  </si>
  <si>
    <t>Ramasigns Industries Ltd</t>
  </si>
  <si>
    <t>RAMASIGNS</t>
  </si>
  <si>
    <t>Aravali Securities and Finance Ltd</t>
  </si>
  <si>
    <t>ARAVALIS</t>
  </si>
  <si>
    <t>Sybly Industries Ltd</t>
  </si>
  <si>
    <t>SYBLY</t>
  </si>
  <si>
    <t>Shyama Infosys Ltd</t>
  </si>
  <si>
    <t>SHYAMAINFO</t>
  </si>
  <si>
    <t>Shashank Traders Ltd</t>
  </si>
  <si>
    <t>SHASHANK</t>
  </si>
  <si>
    <t>Thirani Projects Ltd</t>
  </si>
  <si>
    <t>TPROJECT</t>
  </si>
  <si>
    <t>Vision Corporation Ltd</t>
  </si>
  <si>
    <t>VISIONCO</t>
  </si>
  <si>
    <t>Brijlaxmi Leasing &amp; Finance Ltd</t>
  </si>
  <si>
    <t>BRIJLEAS</t>
  </si>
  <si>
    <t>Golkonda Aluminium Extrusions Ltd</t>
  </si>
  <si>
    <t>GOLKONDA</t>
  </si>
  <si>
    <t>Continental Controls Ltd</t>
  </si>
  <si>
    <t>CONTICON</t>
  </si>
  <si>
    <t>Padmalaya Telefilms Ltd</t>
  </si>
  <si>
    <t>PADMALAYAT</t>
  </si>
  <si>
    <t>TeleCanor Global Ltd</t>
  </si>
  <si>
    <t>TELECANOR</t>
  </si>
  <si>
    <t>Navoday Enterprises Ltd</t>
  </si>
  <si>
    <t>NAVODAYENT</t>
  </si>
  <si>
    <t>Gleam Fabmat Ltd</t>
  </si>
  <si>
    <t>GLEAM</t>
  </si>
  <si>
    <t>Rich Universe Network Ltd</t>
  </si>
  <si>
    <t>RICHUNV</t>
  </si>
  <si>
    <t>KOBO Biotech Ltd</t>
  </si>
  <si>
    <t>KOBO</t>
  </si>
  <si>
    <t>Transpact Enterprises Ltd</t>
  </si>
  <si>
    <t>TRANSPACT</t>
  </si>
  <si>
    <t>Space Incubatrics Technologies Ltd</t>
  </si>
  <si>
    <t>SPACEINCUBA</t>
  </si>
  <si>
    <t>Ashram Online.com Ltd</t>
  </si>
  <si>
    <t>ASHRAM</t>
  </si>
  <si>
    <t>Aris International Ltd</t>
  </si>
  <si>
    <t>ARISINT</t>
  </si>
  <si>
    <t>iStreet Network Ltd</t>
  </si>
  <si>
    <t>ISTRNETWK</t>
  </si>
  <si>
    <t>Amit International Ltd</t>
  </si>
  <si>
    <t>AMITINT</t>
  </si>
  <si>
    <t>Mayur Floorings Ltd</t>
  </si>
  <si>
    <t>MAYURFL</t>
  </si>
  <si>
    <t>Decillion Finance Ltd</t>
  </si>
  <si>
    <t>DFL</t>
  </si>
  <si>
    <t>Autoriders International Ltd</t>
  </si>
  <si>
    <t>AUTOINT</t>
  </si>
  <si>
    <t>SW Investments Ltd</t>
  </si>
  <si>
    <t>SW1</t>
  </si>
  <si>
    <t>Trio Mercantile And Trading Ltd</t>
  </si>
  <si>
    <t>TRIOMERC</t>
  </si>
  <si>
    <t>Bijoy Hans Ltd</t>
  </si>
  <si>
    <t>BIJHANS</t>
  </si>
  <si>
    <t>CHD Chemicals Ltd</t>
  </si>
  <si>
    <t>CHDCHEM</t>
  </si>
  <si>
    <t>Nutricircle Ltd</t>
  </si>
  <si>
    <t>NUTRICIRCLE</t>
  </si>
  <si>
    <t>Nihar Info Global Ltd</t>
  </si>
  <si>
    <t>NIHARINF</t>
  </si>
  <si>
    <t>Kanungo Financiers Ltd</t>
  </si>
  <si>
    <t>KANUNGO</t>
  </si>
  <si>
    <t>Shree Manufacturing Co Ltd</t>
  </si>
  <si>
    <t>SHRMFGC</t>
  </si>
  <si>
    <t>First Fintec Ltd</t>
  </si>
  <si>
    <t>FIRSTFIN</t>
  </si>
  <si>
    <t>HDFC Nifty200 Momentum 30 ETF</t>
  </si>
  <si>
    <t>HDFCMOMENT</t>
  </si>
  <si>
    <t>Amanaya Ventures Ltd</t>
  </si>
  <si>
    <t>AMANAYA</t>
  </si>
  <si>
    <t>Vaxfab Enterprises Ltd</t>
  </si>
  <si>
    <t>VEL</t>
  </si>
  <si>
    <t>Clio Infotech Ltd</t>
  </si>
  <si>
    <t>CLIOINFO</t>
  </si>
  <si>
    <t>Satiate Agri Ltd</t>
  </si>
  <si>
    <t>SATAGRI</t>
  </si>
  <si>
    <t>Sharanam Infraproject and Trading Ltd</t>
  </si>
  <si>
    <t>SIPTL</t>
  </si>
  <si>
    <t>Indra Industries Ltd</t>
  </si>
  <si>
    <t>INDRAIND</t>
  </si>
  <si>
    <t>Oswal Overseas Ltd</t>
  </si>
  <si>
    <t>OSWALOR</t>
  </si>
  <si>
    <t>Vas Infrastructure Ltd</t>
  </si>
  <si>
    <t>VASINFRA</t>
  </si>
  <si>
    <t>Kiran Print Pack Ltd</t>
  </si>
  <si>
    <t>KIRANPR</t>
  </si>
  <si>
    <t>Jyothi Infraventures Ltd</t>
  </si>
  <si>
    <t>JYOTHI</t>
  </si>
  <si>
    <t>Sheshadri Industries Ltd</t>
  </si>
  <si>
    <t>SHESHAINDS</t>
  </si>
  <si>
    <t>Checkpoint Trends Ltd</t>
  </si>
  <si>
    <t>CHECKPOINT</t>
  </si>
  <si>
    <t>Milestone Furniture Ltd</t>
  </si>
  <si>
    <t>MILEFUR</t>
  </si>
  <si>
    <t>Ganesh Holdings Ltd</t>
  </si>
  <si>
    <t>GANHOLD</t>
  </si>
  <si>
    <t>Chambal Breweries and Distilleries Ltd</t>
  </si>
  <si>
    <t>CHMBBRW</t>
  </si>
  <si>
    <t>Vintage Securities Ltd</t>
  </si>
  <si>
    <t>VINTAGES</t>
  </si>
  <si>
    <t>Sophia Traexpo Ltd</t>
  </si>
  <si>
    <t>STRAEXPO</t>
  </si>
  <si>
    <t>Raghunath International Ltd</t>
  </si>
  <si>
    <t>RAGHUNAT</t>
  </si>
  <si>
    <t>Purohit Construction Ltd</t>
  </si>
  <si>
    <t>PUROHITCON</t>
  </si>
  <si>
    <t>Tranway Technologies Ltd</t>
  </si>
  <si>
    <t>TRANWAY</t>
  </si>
  <si>
    <t>Agarwal Fortune India Ltd</t>
  </si>
  <si>
    <t>AGARWAL</t>
  </si>
  <si>
    <t>Tridev Infraestates Ltd</t>
  </si>
  <si>
    <t>ASHUTPM</t>
  </si>
  <si>
    <t>Khandelwal Extractions Ltd</t>
  </si>
  <si>
    <t>ZKHANDEN</t>
  </si>
  <si>
    <t>Suryo Foods and Industries Ltd</t>
  </si>
  <si>
    <t>SURFI</t>
  </si>
  <si>
    <t>Nutech Global Ltd</t>
  </si>
  <si>
    <t>NUTECGLOB</t>
  </si>
  <si>
    <t>Voltaire Leasing and Finance Ltd</t>
  </si>
  <si>
    <t>VOLLF</t>
  </si>
  <si>
    <t>ICICI Prudential Nifty Infrastructure ETF</t>
  </si>
  <si>
    <t>INFRAIETF</t>
  </si>
  <si>
    <t>Shri Ram Switchgears Ltd</t>
  </si>
  <si>
    <t>SRIRAM</t>
  </si>
  <si>
    <t>Sanco Industries Ltd</t>
  </si>
  <si>
    <t>SANCO</t>
  </si>
  <si>
    <t>IGC Industries Ltd</t>
  </si>
  <si>
    <t>IGCIL</t>
  </si>
  <si>
    <t>Modella Woollens Ltd</t>
  </si>
  <si>
    <t>MODWOOL</t>
  </si>
  <si>
    <t>Karnimata Cold Storage Ltd</t>
  </si>
  <si>
    <t>KCSL</t>
  </si>
  <si>
    <t>SDC Techmedia Ltd</t>
  </si>
  <si>
    <t>SDC</t>
  </si>
  <si>
    <t>Omni AX's Software Ltd</t>
  </si>
  <si>
    <t>OMNIAX</t>
  </si>
  <si>
    <t>Explicit Finance Ltd</t>
  </si>
  <si>
    <t>EXPLICITFIN</t>
  </si>
  <si>
    <t>Motilal Oswal S&amp;P BSE Enhanced Value ETF</t>
  </si>
  <si>
    <t>MOVALUE</t>
  </si>
  <si>
    <t>Hanman Fit Ltd</t>
  </si>
  <si>
    <t>HANMAN</t>
  </si>
  <si>
    <t>ADITYA BSL Nifty 200 Momentum 30 ETF</t>
  </si>
  <si>
    <t>MOMENTUM</t>
  </si>
  <si>
    <t>Quantum Digital Vision (India) Ltd</t>
  </si>
  <si>
    <t>QUANTDIA</t>
  </si>
  <si>
    <t>Williamson Financial Services Ltd</t>
  </si>
  <si>
    <t>WILLIMFI</t>
  </si>
  <si>
    <t>Eureka Industries Ltd</t>
  </si>
  <si>
    <t>EUREKAI</t>
  </si>
  <si>
    <t>Classic Leasing &amp; Finance Ltd</t>
  </si>
  <si>
    <t>CLFL</t>
  </si>
  <si>
    <t>Foundry Fuel Products Ltd</t>
  </si>
  <si>
    <t>FFPL</t>
  </si>
  <si>
    <t>Pankaj Polymers Ltd</t>
  </si>
  <si>
    <t>PANKAJPO</t>
  </si>
  <si>
    <t>Wagend Infra Venture Ltd</t>
  </si>
  <si>
    <t>WAGEND</t>
  </si>
  <si>
    <t>Brawn Biotech Ltd</t>
  </si>
  <si>
    <t>BRAWN</t>
  </si>
  <si>
    <t>Aananda Lakshmi Spinning Mills Ltd</t>
  </si>
  <si>
    <t>AANANDALAK</t>
  </si>
  <si>
    <t>Sashwat Technocrats Ltd</t>
  </si>
  <si>
    <t>SASHWAT</t>
  </si>
  <si>
    <t>MPAgro Industries Ltd</t>
  </si>
  <si>
    <t>MPAGI</t>
  </si>
  <si>
    <t>Decorous Investment and Trading Co Ltd</t>
  </si>
  <si>
    <t>DITCO</t>
  </si>
  <si>
    <t>Gratex Industries Ltd</t>
  </si>
  <si>
    <t>GRATEXI</t>
  </si>
  <si>
    <t>Multipurpose Trading and Agencies Ltd</t>
  </si>
  <si>
    <t>ZMULTIPU</t>
  </si>
  <si>
    <t>Aadi Industries Ltd</t>
  </si>
  <si>
    <t>AADIIND</t>
  </si>
  <si>
    <t>Scintilla Commercial &amp; Credit Ltd</t>
  </si>
  <si>
    <t>SCC</t>
  </si>
  <si>
    <t>Konndor Industries Ltd</t>
  </si>
  <si>
    <t>KONNDOR</t>
  </si>
  <si>
    <t>Olympic Cards Ltd</t>
  </si>
  <si>
    <t>OLPCL</t>
  </si>
  <si>
    <t>Commercial Printing</t>
  </si>
  <si>
    <t>Ortel Communications Ltd</t>
  </si>
  <si>
    <t>ORTEL</t>
  </si>
  <si>
    <t>Beeyu Overseas Ltd</t>
  </si>
  <si>
    <t>BEEYU</t>
  </si>
  <si>
    <t>Omnipotent Industries Ltd</t>
  </si>
  <si>
    <t>OMNIPOTENT</t>
  </si>
  <si>
    <t>Sunraj Diamond Exports Ltd</t>
  </si>
  <si>
    <t>SUNRAJDI</t>
  </si>
  <si>
    <t>Motilal Oswal S&amp;P BSE Quality ETF</t>
  </si>
  <si>
    <t>MOQUALITY</t>
  </si>
  <si>
    <t>Pasupati Fincap Ltd</t>
  </si>
  <si>
    <t>PASUFIN</t>
  </si>
  <si>
    <t>Motilal Oswal S&amp;P BSE Healthcare ETF</t>
  </si>
  <si>
    <t>MOHEALTH</t>
  </si>
  <si>
    <t>Jayatma Enterprises Ltd</t>
  </si>
  <si>
    <t>JAYATMA</t>
  </si>
  <si>
    <t>Typhoon Financial Services Ltd</t>
  </si>
  <si>
    <t>TFSL</t>
  </si>
  <si>
    <t>Priya Ltd</t>
  </si>
  <si>
    <t>PRIYALT</t>
  </si>
  <si>
    <t>HDFC Nifty100 Low Volatility 30 ETF</t>
  </si>
  <si>
    <t>HDFCLOWVOL</t>
  </si>
  <si>
    <t>Jainco Projects (India) Ltd</t>
  </si>
  <si>
    <t>JAINCO</t>
  </si>
  <si>
    <t>Fabino Enterprises Ltd</t>
  </si>
  <si>
    <t>FABINO</t>
  </si>
  <si>
    <t>Sungold Capital Ltd</t>
  </si>
  <si>
    <t>SUNGOLD</t>
  </si>
  <si>
    <t>Jetmall Spices and Masala Ltd</t>
  </si>
  <si>
    <t>JETMALL</t>
  </si>
  <si>
    <t>People's Investment Ltd</t>
  </si>
  <si>
    <t>PEOPLIN</t>
  </si>
  <si>
    <t>Patidar Buildcon Ltd</t>
  </si>
  <si>
    <t>PATIDAR</t>
  </si>
  <si>
    <t>Pradip Overseas Ltd</t>
  </si>
  <si>
    <t>PRADIP</t>
  </si>
  <si>
    <t>Aditya Ispat Ltd</t>
  </si>
  <si>
    <t>ADITYA</t>
  </si>
  <si>
    <t>Svam Software Ltd</t>
  </si>
  <si>
    <t>SVAMSOF</t>
  </si>
  <si>
    <t>Penta Gold Ltd</t>
  </si>
  <si>
    <t>PENTAGOLD</t>
  </si>
  <si>
    <t>Bansisons Tea Industries Ltd</t>
  </si>
  <si>
    <t>BANSTEA</t>
  </si>
  <si>
    <t>Mahasagar Travels Ltd</t>
  </si>
  <si>
    <t>MHSGRMS</t>
  </si>
  <si>
    <t>Corporate Merchant Bankers Ltd</t>
  </si>
  <si>
    <t>CMBL</t>
  </si>
  <si>
    <t>Epsom Properties Ltd</t>
  </si>
  <si>
    <t>EPSOMPRO</t>
  </si>
  <si>
    <t>United Leasing &amp; Industries Ltd</t>
  </si>
  <si>
    <t>UNTTEMI</t>
  </si>
  <si>
    <t>Vallabh Steels Ltd</t>
  </si>
  <si>
    <t>VALLABHSQ</t>
  </si>
  <si>
    <t>Ashiana Agro Industries Ltd</t>
  </si>
  <si>
    <t>ASHAI</t>
  </si>
  <si>
    <t>Kotak Nifty MNC ETF</t>
  </si>
  <si>
    <t>MNC</t>
  </si>
  <si>
    <t>Sikozy Realtors Ltd</t>
  </si>
  <si>
    <t>SIKOZY</t>
  </si>
  <si>
    <t>Mahalaxmi Seamless Ltd</t>
  </si>
  <si>
    <t>MAHALXSE</t>
  </si>
  <si>
    <t>Ken Financial Services Ltd</t>
  </si>
  <si>
    <t>KENFIN</t>
  </si>
  <si>
    <t>Kotak Nifty India Consumption ETF</t>
  </si>
  <si>
    <t>CONS</t>
  </si>
  <si>
    <t>Athena Constructions Ltd</t>
  </si>
  <si>
    <t>ATHCON</t>
  </si>
  <si>
    <t>Unitech International Ltd</t>
  </si>
  <si>
    <t>UNITINT</t>
  </si>
  <si>
    <t>Amerise Biosciences Ltd</t>
  </si>
  <si>
    <t>AMERISE</t>
  </si>
  <si>
    <t>BGIL Films &amp; Technologies Ltd</t>
  </si>
  <si>
    <t>BGIL</t>
  </si>
  <si>
    <t>Ahimsa Industries Ltd</t>
  </si>
  <si>
    <t>AHIMSA</t>
  </si>
  <si>
    <t>ADITYA BSL Nifty 200 Quality 30 ETF</t>
  </si>
  <si>
    <t>NIFTYQLITY</t>
  </si>
  <si>
    <t>Looks Health Services Ltd</t>
  </si>
  <si>
    <t>LOOKS</t>
  </si>
  <si>
    <t>P M Telelinnks Ltd</t>
  </si>
  <si>
    <t>PMTELELIN</t>
  </si>
  <si>
    <t>Cindrella Financial Services Ltd</t>
  </si>
  <si>
    <t>CINDRELL</t>
  </si>
  <si>
    <t>Relic Technologies Ltd</t>
  </si>
  <si>
    <t>RELICTEC</t>
  </si>
  <si>
    <t>Datiware Maritime Infra Ltd</t>
  </si>
  <si>
    <t>DATIWARE</t>
  </si>
  <si>
    <t>Shamrock Industrial Company Ltd</t>
  </si>
  <si>
    <t>SHAMROIN</t>
  </si>
  <si>
    <t>Innocorp Ltd</t>
  </si>
  <si>
    <t>INNOCORP</t>
  </si>
  <si>
    <t>Prashant India Ltd</t>
  </si>
  <si>
    <t>PRSNTIN</t>
  </si>
  <si>
    <t>Ishaan Infrastructures and Shelters Ltd</t>
  </si>
  <si>
    <t>IISL</t>
  </si>
  <si>
    <t>52 Weeks Entertainment Ltd</t>
  </si>
  <si>
    <t>SHAQUAK</t>
  </si>
  <si>
    <t>Asia Capital Ltd</t>
  </si>
  <si>
    <t>ASIACAP</t>
  </si>
  <si>
    <t>Siddheswari Garments Ltd</t>
  </si>
  <si>
    <t>SIDDHEGA</t>
  </si>
  <si>
    <t>AVI Polymers Ltd</t>
  </si>
  <si>
    <t>AVI</t>
  </si>
  <si>
    <t>Svarnim Trade Udyog Ltd</t>
  </si>
  <si>
    <t>SNIM</t>
  </si>
  <si>
    <t>Sujana Universal Industries Ltd</t>
  </si>
  <si>
    <t>SUJANAUNI</t>
  </si>
  <si>
    <t>Pushpanjali Realms and Infratech Ltd</t>
  </si>
  <si>
    <t>PUSHPREALM</t>
  </si>
  <si>
    <t>Ambitious Plastomac Company Ltd</t>
  </si>
  <si>
    <t>AMBIT</t>
  </si>
  <si>
    <t>Encode Packaging India Ltd</t>
  </si>
  <si>
    <t>ENCODE</t>
  </si>
  <si>
    <t>Galada Finance Ltd</t>
  </si>
  <si>
    <t>GALADAFIN</t>
  </si>
  <si>
    <t>Ekam Leasing and Finance Co Ltd</t>
  </si>
  <si>
    <t>EKAMLEA</t>
  </si>
  <si>
    <t>Mardia Samyoung Capillary Tubes Company Ltd</t>
  </si>
  <si>
    <t>MSCTC</t>
  </si>
  <si>
    <t>Desh Rakshak Aushdhalaya Ltd</t>
  </si>
  <si>
    <t>DESHRAK</t>
  </si>
  <si>
    <t>GSL Securities Ltd</t>
  </si>
  <si>
    <t>GSLSEC</t>
  </si>
  <si>
    <t>Futuristic Securities Ltd</t>
  </si>
  <si>
    <t>FUTURSEC</t>
  </si>
  <si>
    <t>Manipal Finance Corp Ltd</t>
  </si>
  <si>
    <t>MNPLFIN</t>
  </si>
  <si>
    <t>Mahaveer Infoway Ltd</t>
  </si>
  <si>
    <t>MINFY</t>
  </si>
  <si>
    <t>Universal Arts Ltd</t>
  </si>
  <si>
    <t>UNIVARTS</t>
  </si>
  <si>
    <t>Kaarya Facilities &amp; Services Ltd</t>
  </si>
  <si>
    <t>KAARYAFSL</t>
  </si>
  <si>
    <t>Bharatiya Global Infomedia Ltd</t>
  </si>
  <si>
    <t>BGLOBAL</t>
  </si>
  <si>
    <t>GCM Commodity &amp; Derivatives Ltd</t>
  </si>
  <si>
    <t>GCMCOMM</t>
  </si>
  <si>
    <t>Afloat Enterprises Ltd</t>
  </si>
  <si>
    <t>ADISHAKTI</t>
  </si>
  <si>
    <t>Atharv Enterprises Ltd</t>
  </si>
  <si>
    <t>ATHARVENT</t>
  </si>
  <si>
    <t>IMP Powers Ltd</t>
  </si>
  <si>
    <t>INDLMETER</t>
  </si>
  <si>
    <t>Heera Ispat Ltd</t>
  </si>
  <si>
    <t>HEERAISP</t>
  </si>
  <si>
    <t>Elango Industries Ltd</t>
  </si>
  <si>
    <t>ELANGO</t>
  </si>
  <si>
    <t>Richa Industries Ltd</t>
  </si>
  <si>
    <t>RICHAIND</t>
  </si>
  <si>
    <t>MFS Intercorp Ltd</t>
  </si>
  <si>
    <t>MFSINTRCRP</t>
  </si>
  <si>
    <t>Ontic Finserve Ltd</t>
  </si>
  <si>
    <t>ONTIC</t>
  </si>
  <si>
    <t>Gyan Developers and Builders Ltd</t>
  </si>
  <si>
    <t>GYANDEV</t>
  </si>
  <si>
    <t>Krishna Filament Industries Ltd</t>
  </si>
  <si>
    <t>KRIFILIND</t>
  </si>
  <si>
    <t>Dharani Finance Ltd</t>
  </si>
  <si>
    <t>DHARFIN</t>
  </si>
  <si>
    <t>Crimson Metal Engineering Company Ltd</t>
  </si>
  <si>
    <t>CRIMSON</t>
  </si>
  <si>
    <t>Shelter Infra Projects Ltd</t>
  </si>
  <si>
    <t>SIPL</t>
  </si>
  <si>
    <t>Purple Entertainment Ltd</t>
  </si>
  <si>
    <t>PURPLE</t>
  </si>
  <si>
    <t>S K S Textiles Ltd</t>
  </si>
  <si>
    <t>SKSTEXTILE</t>
  </si>
  <si>
    <t>Shiva Suitings Ltd</t>
  </si>
  <si>
    <t>SHVSUIT</t>
  </si>
  <si>
    <t>Garodia Chemicals Ltd</t>
  </si>
  <si>
    <t>GARODCH</t>
  </si>
  <si>
    <t>Jayabharat Credit Ltd</t>
  </si>
  <si>
    <t>JAYBHCR</t>
  </si>
  <si>
    <t>Regency Trust Ltd</t>
  </si>
  <si>
    <t>REGTRUS</t>
  </si>
  <si>
    <t>Aarcon Facilities Ltd</t>
  </si>
  <si>
    <t>RBGUPTA</t>
  </si>
  <si>
    <t>Gangotri Textiles Ltd</t>
  </si>
  <si>
    <t>GANGOTRI</t>
  </si>
  <si>
    <t>Superior Finlease Ltd</t>
  </si>
  <si>
    <t>SUPERIOR</t>
  </si>
  <si>
    <t>Fraser and Co Ltd</t>
  </si>
  <si>
    <t>FRASER</t>
  </si>
  <si>
    <t>Hemo Organic Ltd</t>
  </si>
  <si>
    <t>HEMORGANIC</t>
  </si>
  <si>
    <t>Systematix Securities Ltd</t>
  </si>
  <si>
    <t>SYTIXSE</t>
  </si>
  <si>
    <t>Quintegra Solutions Ltd</t>
  </si>
  <si>
    <t>QUINTEGRA</t>
  </si>
  <si>
    <t>Khyati Multimedia Entertainment Ltd</t>
  </si>
  <si>
    <t>KHYATI</t>
  </si>
  <si>
    <t>Pagaria Energy Ltd</t>
  </si>
  <si>
    <t>WOMENNET</t>
  </si>
  <si>
    <t>Diksha Greens Ltd</t>
  </si>
  <si>
    <t>DGL</t>
  </si>
  <si>
    <t>Jauss Polymers Ltd</t>
  </si>
  <si>
    <t>JAUSPOL</t>
  </si>
  <si>
    <t>CMM Infraprojects Ltd</t>
  </si>
  <si>
    <t>CMMIPL</t>
  </si>
  <si>
    <t>Mideast Portfolio Management Ltd</t>
  </si>
  <si>
    <t>MIDEASTP</t>
  </si>
  <si>
    <t>Gravity (India) Ltd</t>
  </si>
  <si>
    <t>GRAVITY</t>
  </si>
  <si>
    <t>Rajeswari Infrastructure Ltd</t>
  </si>
  <si>
    <t>RAJINFRA</t>
  </si>
  <si>
    <t>Adjia Technologies Ltd</t>
  </si>
  <si>
    <t>ADJIA</t>
  </si>
  <si>
    <t>R R Securities Ltd</t>
  </si>
  <si>
    <t>RRSECUR</t>
  </si>
  <si>
    <t>Darjeeling Ropeway Co Ltd</t>
  </si>
  <si>
    <t>DARJEELING</t>
  </si>
  <si>
    <t>Ashoka Refineries Ltd</t>
  </si>
  <si>
    <t>ASHOKRE</t>
  </si>
  <si>
    <t>CKP Leisure Ltd</t>
  </si>
  <si>
    <t>CKPLEISURE</t>
  </si>
  <si>
    <t>Nippon India ETF Nifty 50 Shariah BeES</t>
  </si>
  <si>
    <t>SHARIABEES</t>
  </si>
  <si>
    <t>Hi-Klass Trading and Investment Ltd</t>
  </si>
  <si>
    <t>HIKLASS</t>
  </si>
  <si>
    <t>Globale Tessile Ltd</t>
  </si>
  <si>
    <t>GLOBALE</t>
  </si>
  <si>
    <t>Gopal Iron and Steels Company (Gujarat) Ltd</t>
  </si>
  <si>
    <t>GOPAIST</t>
  </si>
  <si>
    <t>SS Infrastructure Development Consultants Ltd</t>
  </si>
  <si>
    <t>SSINFRA</t>
  </si>
  <si>
    <t>T Spiritual World Ltd</t>
  </si>
  <si>
    <t>TSPIRITUAL</t>
  </si>
  <si>
    <t>Rajkot Investment Trust Ltd</t>
  </si>
  <si>
    <t>RAJKOTINV</t>
  </si>
  <si>
    <t>Jumbo Bag Ltd</t>
  </si>
  <si>
    <t>JUMBO</t>
  </si>
  <si>
    <t>Elitecon International Ltd</t>
  </si>
  <si>
    <t>ELITECON</t>
  </si>
  <si>
    <t>Starlit Power Systems Ltd</t>
  </si>
  <si>
    <t>STARLIT</t>
  </si>
  <si>
    <t>Edelweiss Nifty 50 ETF</t>
  </si>
  <si>
    <t>NIFTYEES</t>
  </si>
  <si>
    <t>Radhagobind Commercial Ltd</t>
  </si>
  <si>
    <t>RCL</t>
  </si>
  <si>
    <t>Vasa Retail and Overseas Ltd</t>
  </si>
  <si>
    <t>VASA</t>
  </si>
  <si>
    <t>IMEC Services Ltd</t>
  </si>
  <si>
    <t>IMEC</t>
  </si>
  <si>
    <t>Spectra Industries Ltd</t>
  </si>
  <si>
    <t>SPECTRA</t>
  </si>
  <si>
    <t>Adarsh Mercantile Ltd</t>
  </si>
  <si>
    <t>ADARSH</t>
  </si>
  <si>
    <t>Rajvir Industries Ltd</t>
  </si>
  <si>
    <t>RAJVIR</t>
  </si>
  <si>
    <t>Kuberan Global Edu Solutions Ltd</t>
  </si>
  <si>
    <t>KGES</t>
  </si>
  <si>
    <t>Invesco India Nifty 50 ETF</t>
  </si>
  <si>
    <t>IVZINNIFTY</t>
  </si>
  <si>
    <t>Kiran Syntex Ltd</t>
  </si>
  <si>
    <t>KIRANSY-B</t>
  </si>
  <si>
    <t>Nikki Global Finance Ltd</t>
  </si>
  <si>
    <t>NIKKIGL</t>
  </si>
  <si>
    <t>EMA India Ltd</t>
  </si>
  <si>
    <t>EMAINDIA</t>
  </si>
  <si>
    <t>Stellant Securities (India) Ltd</t>
  </si>
  <si>
    <t>STELLANT</t>
  </si>
  <si>
    <t>SSPN Finance Ltd</t>
  </si>
  <si>
    <t>SSPNFIN</t>
  </si>
  <si>
    <t>Arcee Industries Ltd</t>
  </si>
  <si>
    <t>ARCEEIN</t>
  </si>
  <si>
    <t>Nippon India ETF Nifty Dividend Opportunities 50</t>
  </si>
  <si>
    <t>DIVOPPBEES</t>
  </si>
  <si>
    <t>Padmanabh Industries Ltd</t>
  </si>
  <si>
    <t>PADMAIND</t>
  </si>
  <si>
    <t>Shri Kalyan Holdings Ltd</t>
  </si>
  <si>
    <t>SHKALYN</t>
  </si>
  <si>
    <t>City Online Services Ltd</t>
  </si>
  <si>
    <t>CITYONLINE</t>
  </si>
  <si>
    <t>JLA Infraville Shoppers Ltd</t>
  </si>
  <si>
    <t>JSHL</t>
  </si>
  <si>
    <t>Broadline Retail</t>
  </si>
  <si>
    <t>Lyons Corporate Market Ltd</t>
  </si>
  <si>
    <t>LYONSCO</t>
  </si>
  <si>
    <t>SBL Infratech Ltd</t>
  </si>
  <si>
    <t>SBLI</t>
  </si>
  <si>
    <t>Kovalam Investment and Trading Co Ltd</t>
  </si>
  <si>
    <t>ZKOVALIN</t>
  </si>
  <si>
    <t>Kanel Industries Ltd</t>
  </si>
  <si>
    <t>KANELIND</t>
  </si>
  <si>
    <t>Saptak Chem and Business Ltd</t>
  </si>
  <si>
    <t>SCBL</t>
  </si>
  <si>
    <t>Oscar Global Ltd</t>
  </si>
  <si>
    <t>OSCARGLO</t>
  </si>
  <si>
    <t>Natura Hue Chem Ltd</t>
  </si>
  <si>
    <t>NATHUEC</t>
  </si>
  <si>
    <t>Thakkers Group Limited</t>
  </si>
  <si>
    <t>THAKKERS</t>
  </si>
  <si>
    <t>Tricom Fruit Products Ltd</t>
  </si>
  <si>
    <t>TRICOMFRU</t>
  </si>
  <si>
    <t>AAR Shyam India Investment Company Ltd</t>
  </si>
  <si>
    <t>AARSHYAM</t>
  </si>
  <si>
    <t>IDFC Nifty 50 ETF</t>
  </si>
  <si>
    <t>IDFNIFTYET</t>
  </si>
  <si>
    <t>Euro Asia Exports Ltd</t>
  </si>
  <si>
    <t>EUROASIA</t>
  </si>
  <si>
    <t>SPV Global Trading Ltd</t>
  </si>
  <si>
    <t>SPVGLOBAL</t>
  </si>
  <si>
    <t>SVA India Ltd</t>
  </si>
  <si>
    <t>SVAINDIA</t>
  </si>
  <si>
    <t>Gaekwar Mills Ltd</t>
  </si>
  <si>
    <t>ZGAEKWAR</t>
  </si>
  <si>
    <t>Shivansh Finserve Ltd</t>
  </si>
  <si>
    <t>SHIVA</t>
  </si>
  <si>
    <t>G D L Leasing and Finance Ltd</t>
  </si>
  <si>
    <t>GDLLEAS</t>
  </si>
  <si>
    <t>Jaihind Projects Ltd</t>
  </si>
  <si>
    <t>JAIHINDPRO</t>
  </si>
  <si>
    <t>Goldcoin Health Foods Ltd</t>
  </si>
  <si>
    <t>GOLDCOINHF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</si>
  <si>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</si>
  <si>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</si>
  <si>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</si>
  <si>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</si>
  <si>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</si>
  <si>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</si>
  <si>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</si>
  <si>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</si>
  <si>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</si>
  <si>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</si>
  <si>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Surbhi Industries Ltd</t>
  </si>
  <si>
    <t>SURBHIN</t>
  </si>
  <si>
    <t>ID Info Business Services Ltd</t>
  </si>
  <si>
    <t>IDINFO</t>
  </si>
  <si>
    <t>Mudra Financial Services Ltd</t>
  </si>
  <si>
    <t>MUDRA</t>
  </si>
  <si>
    <t>Charms Industries Ltd</t>
  </si>
  <si>
    <t>CHARMS</t>
  </si>
  <si>
    <t>Sagar Systech Ltd</t>
  </si>
  <si>
    <t>SAGARSYST</t>
  </si>
  <si>
    <t>Transglobe Foods Ltd</t>
  </si>
  <si>
    <t>TRANSFD</t>
  </si>
  <si>
    <t>Powerful Technologies Ltd</t>
  </si>
  <si>
    <t>POWERFUL</t>
  </si>
  <si>
    <t>Edelweiss ETF-Nifty Bank</t>
  </si>
  <si>
    <t>EBANK</t>
  </si>
  <si>
    <t>Blue Pearl Agriventures Ltd</t>
  </si>
  <si>
    <t>BPTEX</t>
  </si>
  <si>
    <t>CES Ltd</t>
  </si>
  <si>
    <t>CESL</t>
  </si>
  <si>
    <t>Sheraton Properties and Finance Ltd</t>
  </si>
  <si>
    <t>ZSHERAPR</t>
  </si>
  <si>
    <t>Valley Magnesite Company Ltd</t>
  </si>
  <si>
    <t>VALLEY</t>
  </si>
  <si>
    <t>IDream Film Infrastructure Company Ltd</t>
  </si>
  <si>
    <t>SOFTBPO</t>
  </si>
  <si>
    <t>Sindu Valley Technologies Ltd</t>
  </si>
  <si>
    <t>SINDUVA</t>
  </si>
  <si>
    <t>Indoworth Holdings Ltd</t>
  </si>
  <si>
    <t>UNIWSEC</t>
  </si>
  <si>
    <t>Sanmitra Commercial Ltd</t>
  </si>
  <si>
    <t>ZSANMCOM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</si>
  <si>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</si>
  <si>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</si>
  <si>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</si>
  <si>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</si>
  <si>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</si>
  <si>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</si>
  <si>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</si>
  <si>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</si>
  <si>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</si>
  <si>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</si>
  <si>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</si>
  <si>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</si>
  <si>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</si>
  <si>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</si>
  <si>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</si>
  <si>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</si>
  <si>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Manglam Global Corporations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</si>
  <si>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</si>
  <si>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</si>
  <si>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</si>
  <si>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</si>
  <si>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</si>
  <si>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</si>
  <si>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</si>
  <si>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</si>
  <si>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</si>
  <si>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</si>
  <si>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</si>
  <si>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</si>
  <si>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</si>
  <si>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</si>
  <si>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</si>
  <si>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</si>
  <si>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</si>
  <si>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</si>
  <si>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</si>
  <si>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East India Drums and Barrels Manufacturing Ltd</t>
  </si>
  <si>
    <t>PH Trading Ltd</t>
  </si>
  <si>
    <t>PHTRADING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</si>
  <si>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</si>
  <si>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</si>
  <si>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</si>
  <si>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</si>
  <si>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</si>
  <si>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</si>
  <si>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</si>
  <si>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</si>
  <si>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Melstar Information Technologies Ltd</t>
  </si>
  <si>
    <t>MELSTAR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</si>
  <si>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</si>
  <si>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</si>
  <si>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</si>
  <si>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</si>
  <si>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</si>
  <si>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</si>
  <si>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</si>
  <si>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</si>
  <si>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</si>
  <si>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</si>
  <si>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</si>
  <si>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</si>
  <si>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</si>
  <si>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</si>
  <si>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</si>
  <si>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</si>
  <si>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</si>
  <si>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</si>
  <si>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</si>
  <si>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</si>
  <si>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</si>
  <si>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</si>
  <si>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</si>
  <si>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</si>
  <si>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</si>
  <si>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</si>
  <si>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</si>
  <si>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</si>
  <si>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</si>
  <si>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</si>
  <si>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</si>
  <si>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</si>
  <si>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</si>
  <si>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</si>
  <si>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</si>
  <si>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</si>
  <si>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</si>
  <si>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</si>
  <si>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</si>
  <si>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</si>
  <si>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</si>
  <si>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</si>
  <si>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</si>
  <si>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</si>
  <si>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</si>
  <si>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</si>
  <si>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</si>
  <si>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</si>
  <si>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</si>
  <si>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</si>
  <si>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</si>
  <si>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</si>
  <si>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</si>
  <si>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</si>
  <si>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</si>
  <si>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</si>
  <si>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</si>
  <si>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</si>
  <si>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</si>
  <si>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</si>
  <si>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</si>
  <si>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</si>
  <si>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</si>
  <si>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</si>
  <si>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</si>
  <si>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</si>
  <si>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</si>
  <si>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</si>
  <si>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</si>
  <si>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</si>
  <si>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</si>
  <si>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</si>
  <si>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</si>
  <si>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</si>
  <si>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</si>
  <si>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</si>
  <si>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</si>
  <si>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</si>
  <si>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</si>
  <si>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</si>
  <si>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</si>
  <si>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</si>
  <si>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</si>
  <si>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</si>
  <si>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</si>
  <si>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</si>
  <si>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</si>
  <si>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</si>
  <si>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Alldigi Tech Ltd</t>
  </si>
  <si>
    <t>ALLDIGI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</si>
  <si>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</si>
  <si>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</si>
  <si>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</si>
  <si>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</si>
  <si>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</si>
  <si>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</si>
  <si>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</si>
  <si>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</si>
  <si>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</si>
  <si>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</si>
  <si>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</si>
  <si>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</si>
  <si>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</si>
  <si>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</si>
  <si>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</si>
  <si>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</si>
  <si>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</si>
  <si>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</si>
  <si>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</si>
  <si>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</si>
  <si>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</si>
  <si>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</si>
  <si>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</si>
  <si>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</si>
  <si>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</si>
  <si>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</si>
  <si>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</si>
  <si>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</si>
  <si>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</si>
  <si>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</si>
  <si>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</si>
  <si>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</si>
  <si>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</si>
  <si>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</si>
  <si>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</si>
  <si>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</si>
  <si>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</si>
  <si>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</si>
  <si>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</si>
  <si>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</si>
  <si>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</si>
  <si>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</si>
  <si>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</si>
  <si>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</si>
  <si>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</si>
  <si>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</si>
  <si>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</si>
  <si>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</si>
  <si>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</si>
  <si>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</si>
  <si>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</si>
  <si>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</si>
  <si>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</si>
  <si>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</si>
  <si>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</si>
  <si>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</si>
  <si>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</si>
  <si>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</si>
  <si>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</si>
  <si>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</si>
  <si>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</si>
  <si>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</si>
  <si>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</si>
  <si>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</si>
  <si>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</si>
  <si>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</si>
  <si>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</si>
  <si>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</si>
  <si>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</si>
  <si>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</si>
  <si>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</si>
  <si>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</si>
  <si>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</si>
  <si>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</si>
  <si>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Omega AG Seeds Punjab Ltd</t>
  </si>
  <si>
    <t>OMEAG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</si>
  <si>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</si>
  <si>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</si>
  <si>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</si>
  <si>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</si>
  <si>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</si>
  <si>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</si>
  <si>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</si>
  <si>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</si>
  <si>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</si>
  <si>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</si>
  <si>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</si>
  <si>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</si>
  <si>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</si>
  <si>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</si>
  <si>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</si>
  <si>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</si>
  <si>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</si>
  <si>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</si>
  <si>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</si>
  <si>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</si>
  <si>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</si>
  <si>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</si>
  <si>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</si>
  <si>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</si>
  <si>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</si>
  <si>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</si>
  <si>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</si>
  <si>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</si>
  <si>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</si>
  <si>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</si>
  <si>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</si>
  <si>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</si>
  <si>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</si>
  <si>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</si>
  <si>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</si>
  <si>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</si>
  <si>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</si>
  <si>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</si>
  <si>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</si>
  <si>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</si>
  <si>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</si>
  <si>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</si>
  <si>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</si>
  <si>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</si>
  <si>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</si>
  <si>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</si>
  <si>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</si>
  <si>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</si>
  <si>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</si>
  <si>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</si>
  <si>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</si>
  <si>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</si>
  <si>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</si>
  <si>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</si>
  <si>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</si>
  <si>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</si>
  <si>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</si>
  <si>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</si>
  <si>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</si>
  <si>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</si>
  <si>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</si>
  <si>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</si>
  <si>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</si>
  <si>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</si>
  <si>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</si>
  <si>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</si>
  <si>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</si>
  <si>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</si>
  <si>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</si>
  <si>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</si>
  <si>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</si>
  <si>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</si>
  <si>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</si>
  <si>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</si>
  <si>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</si>
  <si>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</si>
  <si>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</si>
  <si>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</si>
  <si>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</si>
  <si>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</si>
  <si>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</si>
  <si>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</si>
  <si>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</si>
  <si>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</si>
  <si>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</si>
  <si>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</si>
  <si>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</si>
  <si>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</si>
  <si>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</si>
  <si>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</si>
  <si>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</si>
  <si>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</si>
  <si>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</si>
  <si>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</si>
  <si>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</si>
  <si>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</si>
  <si>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</si>
  <si>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</si>
  <si>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</si>
  <si>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</si>
  <si>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</si>
  <si>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</si>
  <si>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</si>
  <si>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</si>
  <si>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</si>
  <si>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</si>
  <si>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</si>
  <si>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</si>
  <si>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</si>
  <si>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</si>
  <si>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</si>
  <si>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</si>
  <si>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</si>
  <si>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</si>
  <si>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</si>
  <si>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</si>
  <si>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</si>
  <si>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</si>
  <si>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</si>
  <si>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</si>
  <si>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</si>
  <si>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</si>
  <si>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</si>
  <si>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</si>
  <si>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</si>
  <si>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</si>
  <si>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</si>
  <si>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</si>
  <si>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</si>
  <si>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</si>
  <si>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</si>
  <si>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</si>
  <si>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</si>
  <si>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</si>
  <si>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</si>
  <si>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</si>
  <si>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</si>
  <si>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</si>
  <si>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</si>
  <si>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</si>
  <si>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</si>
  <si>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</si>
  <si>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</si>
  <si>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</si>
  <si>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</si>
  <si>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</si>
  <si>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</si>
  <si>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</si>
  <si>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</si>
  <si>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</si>
  <si>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</si>
  <si>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</si>
  <si>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</si>
  <si>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</si>
  <si>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</si>
  <si>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</si>
  <si>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</si>
  <si>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</si>
  <si>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</si>
  <si>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</si>
  <si>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</si>
  <si>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</si>
  <si>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</si>
  <si>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</si>
  <si>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</si>
  <si>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</si>
  <si>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</si>
  <si>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</si>
  <si>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</si>
  <si>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</si>
  <si>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</si>
  <si>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</si>
  <si>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</si>
  <si>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</si>
  <si>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</si>
  <si>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</si>
  <si>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</si>
  <si>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</si>
  <si>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</si>
  <si>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</si>
  <si>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</si>
  <si>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</si>
  <si>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</si>
  <si>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</si>
  <si>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</si>
  <si>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</si>
  <si>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</si>
  <si>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Quest Softech (India) Ltd Partly Paidup</t>
  </si>
  <si>
    <t>AMPVOLTSPP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</si>
  <si>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</si>
  <si>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</si>
  <si>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</si>
  <si>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</si>
  <si>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</si>
  <si>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</si>
  <si>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</si>
  <si>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</si>
  <si>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</si>
  <si>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</si>
  <si>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</si>
  <si>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</si>
  <si>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</si>
  <si>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</si>
  <si>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</si>
  <si>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</si>
  <si>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</si>
  <si>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</si>
  <si>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</si>
  <si>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</si>
  <si>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</si>
  <si>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</si>
  <si>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</si>
  <si>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</si>
  <si>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</si>
  <si>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</si>
  <si>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</si>
  <si>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</si>
  <si>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</si>
  <si>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</si>
  <si>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</si>
  <si>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</si>
  <si>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</si>
  <si>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</si>
  <si>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</si>
  <si>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</si>
  <si>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</si>
  <si>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</si>
  <si>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</si>
  <si>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</si>
  <si>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</si>
  <si>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</si>
  <si>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</si>
  <si>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</si>
  <si>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</si>
  <si>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</si>
  <si>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</si>
  <si>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</si>
  <si>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</si>
  <si>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GROWWEV</t>
  </si>
  <si>
    <t>MITCONPP</t>
  </si>
  <si>
    <t>Aditya Birla Sun Life Crisil 10 Year Gilt ETF</t>
  </si>
  <si>
    <t>GSEC10ABSL</t>
  </si>
  <si>
    <t>ICICI Prudential Nifty Metal ETF</t>
  </si>
  <si>
    <t>METALIETF</t>
  </si>
  <si>
    <t>Sharat Industries Ltd Partly Paidup</t>
  </si>
  <si>
    <t>SHARATPP</t>
  </si>
  <si>
    <t>Motilal Oswal Nifty India Defence ETF</t>
  </si>
  <si>
    <t>MODEFENCE</t>
  </si>
  <si>
    <t>Mirae Asset Nifty 500 Multicap 50:25:25 ETF</t>
  </si>
  <si>
    <t>MULTICAP</t>
  </si>
  <si>
    <t>DSP Nifty Top 10 Equal Weight ETF</t>
  </si>
  <si>
    <t>TOP10ADD</t>
  </si>
  <si>
    <t>Edelweiss Nifty Bank ETF</t>
  </si>
  <si>
    <t>EBANKNIFTY</t>
  </si>
  <si>
    <t>A F Enterprises Ltd Partly Paidup</t>
  </si>
  <si>
    <t>AFELPP</t>
  </si>
  <si>
    <t>Groww Nifty 1D Rate Liquid ETF</t>
  </si>
  <si>
    <t>GROWWLIQID</t>
  </si>
  <si>
    <t>S D Retail Ltd</t>
  </si>
  <si>
    <t>SDREAMS</t>
  </si>
  <si>
    <t>Bikewo Green Tech Ltd</t>
  </si>
  <si>
    <t>BIKEWO</t>
  </si>
  <si>
    <t>Avi Ansh Textile Ltd</t>
  </si>
  <si>
    <t>AVIANSH</t>
  </si>
  <si>
    <t>Phoenix Overseas Ltd</t>
  </si>
  <si>
    <t>PHOGLOBAL</t>
  </si>
  <si>
    <t>Rappid Valves India Ltd</t>
  </si>
  <si>
    <t>RAPPID</t>
  </si>
  <si>
    <t>WOL 3D India Ltd</t>
  </si>
  <si>
    <t>WOL3D</t>
  </si>
  <si>
    <t>Manba Finance Ltd</t>
  </si>
  <si>
    <t>MANBA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</si>
  <si>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</si>
  <si>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</si>
  <si>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</si>
  <si>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</si>
  <si>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</si>
  <si>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</si>
  <si>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</si>
  <si>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</si>
  <si>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</si>
  <si>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</si>
  <si>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</si>
  <si>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Consumer Durables</t>
  </si>
  <si>
    <t>Consumer Services</t>
  </si>
  <si>
    <t>Services</t>
  </si>
  <si>
    <t>Capital Goods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</si>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</sst>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65BB81-BE73-4DA5-AD19-4686F7C2753D}" name="Table4" displayName="Table4" ref="A1:Z121" totalsRowShown="0">
  <autoFilter ref="A1:Z121" xr:uid="{3A65BB81-BE73-4DA5-AD19-4686F7C2753D}"/>
  <sortState xmlns:xlrd2="http://schemas.microsoft.com/office/spreadsheetml/2017/richdata2" ref="A2:Z121">
    <sortCondition ref="Z1:Z121"/>
  </sortState>
  <tableColumns count="26">
    <tableColumn id="1" xr3:uid="{715EDC0A-9CEF-4DCC-A37A-AFEC33816A23}" name="Sub-Sector"/>
    <tableColumn id="2" xr3:uid="{6E8587D0-5166-4B4A-AC6F-E41649F61AD2}" name="Count" dataDxfId="48">
      <calculatedColumnFormula>COUNTIFS(Table2[Sub-Sector],Table4[[#This Row],[Sub-Sector]])</calculatedColumnFormula>
    </tableColumn>
    <tableColumn id="3" xr3:uid="{470500B0-2D98-4D37-8636-6F24C153E501}" name="Uptrend" dataDxfId="47">
      <calculatedColumnFormula>COUNTIFS(Table2[Sub-Sector],Table4[[#This Row],[Sub-Sector]],Table2[Uptrend],"Uptrend")/Table4[[#This Row],[Count]]</calculatedColumnFormula>
    </tableColumn>
    <tableColumn id="4" xr3:uid="{5EE7968C-FAB2-4D13-A77B-1818B98E8C74}" name="1W Out-Performance" dataDxfId="46">
      <calculatedColumnFormula>COUNTIFS(Table2[Sub-Sector],Table4[[#This Row],[Sub-Sector]],Table2[1W Return vs Nifty],"&gt;=5")/Table4[[#This Row],[Count]]</calculatedColumnFormula>
    </tableColumn>
    <tableColumn id="5" xr3:uid="{87E2E0D2-2ECC-4CF1-AE75-4A7F0917366B}" name="1M Out-Performance" dataDxfId="45">
      <calculatedColumnFormula>COUNTIFS(Table2[Sub-Sector],Table4[[#This Row],[Sub-Sector]],Table2[1M Return vs Nifty],"&gt;=5")/Table4[[#This Row],[Count]]</calculatedColumnFormula>
    </tableColumn>
    <tableColumn id="6" xr3:uid="{5D04C3A3-A12E-4FDC-B32E-4DA3A9222BC2}" name="6M Return vs Nifty" dataDxfId="44">
      <calculatedColumnFormula>COUNTIFS(Table2[Sub-Sector],Table4[[#This Row],[Sub-Sector]],Table2[6M Return vs Nifty],"&gt;=10")/Table4[[#This Row],[Count]]</calculatedColumnFormula>
    </tableColumn>
    <tableColumn id="7" xr3:uid="{4A41CC3F-7DD8-4FDE-B58E-068ECBC65751}" name="1Y Return vs Nifty" dataDxfId="43">
      <calculatedColumnFormula>COUNTIFS(Table2[Sub-Sector],Table4[[#This Row],[Sub-Sector]],Table2[1Y Return vs Nifty],"&gt;=10")/Table4[[#This Row],[Count]]</calculatedColumnFormula>
    </tableColumn>
    <tableColumn id="8" xr3:uid="{97A5AD90-977D-4EAB-A464-B4A956DA2C48}" name="RSI" dataDxfId="42">
      <calculatedColumnFormula>COUNTIFS(Table2[Sub-Sector],Table4[[#This Row],[Sub-Sector]],Table2[RSI Exponential â€“ 14D],"&gt;=50")/Table4[[#This Row],[Count]]</calculatedColumnFormula>
    </tableColumn>
    <tableColumn id="9" xr3:uid="{4759807D-50EF-4502-80A0-DE4850DB9AA0}" name="Relative Volume" dataDxfId="41">
      <calculatedColumnFormula>COUNTIFS(Table2[Sub-Sector],Table4[[#This Row],[Sub-Sector]],Table2[Relative Volume],"&gt;=1")/Table4[[#This Row],[Count]]</calculatedColumnFormula>
    </tableColumn>
    <tableColumn id="10" xr3:uid="{9FEB9015-AB88-4DFC-98E8-6F29922DEA3A}" name="% Away From Day Low" dataDxfId="40">
      <calculatedColumnFormula>COUNTIFS(Table2[Sub-Sector],Table4[[#This Row],[Sub-Sector]],Table2[% Away From Day Low],"&gt;=0.05")/Table4[[#This Row],[Count]]</calculatedColumnFormula>
    </tableColumn>
    <tableColumn id="11" xr3:uid="{9AC067A8-9BFE-44C4-AE2C-0D1115AD5A6A}" name="% Away From Day High" dataDxfId="39">
      <calculatedColumnFormula>COUNTIFS(Table2[Sub-Sector],Table4[[#This Row],[Sub-Sector]],Table2[% Away From Day High],"&lt;=0.05")/Table4[[#This Row],[Count]]</calculatedColumnFormula>
    </tableColumn>
    <tableColumn id="12" xr3:uid="{61C7416F-74D5-4BDD-A127-4DC2F219A603}" name="% Away From Current Week Low" dataDxfId="38">
      <calculatedColumnFormula>COUNTIFS(Table2[Sub-Sector],Table4[[#This Row],[Sub-Sector]],Table2[% Away From Current Week Low],"&gt;=0.05")/Table4[[#This Row],[Count]]</calculatedColumnFormula>
    </tableColumn>
    <tableColumn id="13" xr3:uid="{CDEAFE84-7FAC-4278-BBD0-3E9AB7BDF472}" name="% Away From Current Week High" dataDxfId="37">
      <calculatedColumnFormula>COUNTIFS(Table2[Sub-Sector],Table4[[#This Row],[Sub-Sector]],Table2[% Away From Current Week High],"&lt;=0.05")/Table4[[#This Row],[Count]]</calculatedColumnFormula>
    </tableColumn>
    <tableColumn id="14" xr3:uid="{120D6F52-DC07-4104-9288-A63538740676}" name="% Away From Current Month Low" dataDxfId="36">
      <calculatedColumnFormula>COUNTIFS(Table2[Sub-Sector],Table4[[#This Row],[Sub-Sector]],Table2[% Away From Current Month Low],"&gt;=0.05")/Table4[[#This Row],[Count]]</calculatedColumnFormula>
    </tableColumn>
    <tableColumn id="15" xr3:uid="{5AA6B1FA-B31E-4C90-BD8F-7C0D0074BBF0}" name="% Away From Current Month High" dataDxfId="35">
      <calculatedColumnFormula>COUNTIFS(Table2[Sub-Sector],Table4[[#This Row],[Sub-Sector]],Table2[% Away From Current Month High],"&lt;=0.05")/Table4[[#This Row],[Count]]</calculatedColumnFormula>
    </tableColumn>
    <tableColumn id="16" xr3:uid="{A9BBFF0C-E494-4F55-AED2-A35544102DCC}" name="% Away From 52W High" dataDxfId="34">
      <calculatedColumnFormula>COUNTIFS(Table2[Sub-Sector],Table4[[#This Row],[Sub-Sector]],Table2[% Away From 52W High],"&lt;=10")/Table4[[#This Row],[Count]]</calculatedColumnFormula>
    </tableColumn>
    <tableColumn id="17" xr3:uid="{95FAC5A8-4AA9-4B76-85E9-8F3DEC43B9BE}" name="% Away From 52W Low" dataDxfId="33">
      <calculatedColumnFormula>COUNTIFS(Table2[Sub-Sector],Table4[[#This Row],[Sub-Sector]],Table2[% Away From 52W Low],"&gt;=10")/Table4[[#This Row],[Count]]</calculatedColumnFormula>
    </tableColumn>
    <tableColumn id="18" xr3:uid="{29BF792E-5D65-4ACF-859F-644936554CEA}" name="% Price above 20D EMA" dataDxfId="32">
      <calculatedColumnFormula>COUNTIFS(Table2[Sub-Sector],Table4[[#This Row],[Sub-Sector]],Table2[% Price above 20 EMA],"&gt;=0")/Table4[[#This Row],[Count]]</calculatedColumnFormula>
    </tableColumn>
    <tableColumn id="19" xr3:uid="{17540DD1-5FA0-4234-A621-BB0EC3E4D9A7}" name="% Price above 50 EMA" dataDxfId="31">
      <calculatedColumnFormula>COUNTIFS(Table2[Sub-Sector],Table4[[#This Row],[Sub-Sector]],Table2[% Price above 50 EMA],"&gt;=0")/Table4[[#This Row],[Count]]</calculatedColumnFormula>
    </tableColumn>
    <tableColumn id="20" xr3:uid="{9ED3D5B8-A059-4A25-AAD6-6C789C541919}" name="% Price above 200 EMA" dataDxfId="30">
      <calculatedColumnFormula>COUNTIFS(Table2[Sub-Sector],Table4[[#This Row],[Sub-Sector]],Table2[% Price above 200 EMA],"&gt;=0")/Table4[[#This Row],[Count]]</calculatedColumnFormula>
    </tableColumn>
    <tableColumn id="21" xr3:uid="{BAABE9E4-E266-4CEC-9805-C0B8545361BE}" name="Rate of Change - Zone" dataDxfId="29">
      <calculatedColumnFormula>COUNTIFS(Table2[Sub-Sector],Table4[[#This Row],[Sub-Sector]],Table2[Rate of Change - Zone],"Positive")/Table4[[#This Row],[Count]]</calculatedColumnFormula>
    </tableColumn>
    <tableColumn id="22" xr3:uid="{CB25255D-7D2D-41BC-BC4B-E34DB8B7D850}" name="Sharpe Ratio" dataDxfId="28">
      <calculatedColumnFormula>COUNTIFS(Table2[Sub-Sector],Table4[[#This Row],[Sub-Sector]],Table2[Sharpe Ratio],"&gt;=0.10")/Table4[[#This Row],[Count]]</calculatedColumnFormula>
    </tableColumn>
    <tableColumn id="23" xr3:uid="{83D11264-483D-474A-84AA-7A9826C2498C}" name="Score" dataDxfId="27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4484CB55-0A0F-49E6-93BA-71817EEB377D}" name="Rank" dataDxfId="26">
      <calculatedColumnFormula>_xlfn.RANK.AVG(Table4[[#This Row],[Score]],Table4[Score],1)</calculatedColumnFormula>
    </tableColumn>
    <tableColumn id="25" xr3:uid="{265C1651-720C-45C5-BAC9-B5CCE2375A80}" name="Score 2 " dataDxfId="25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E0CEEC55-4475-4A75-B88E-0671117033F6}" name="Rank 2" dataDxfId="24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4B3E27-AF16-492E-8408-1845A9ADC249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F4494943-9879-4F97-BE66-3B6DAB6E1A4E}" name="Name"/>
    <tableColumn id="2" xr3:uid="{3CD0E314-3394-4DF4-95C1-0B305CEAFE34}" name="Ticker"/>
    <tableColumn id="3" xr3:uid="{29747C48-8A82-4DBC-981B-CE2E9CE57F9E}" name="Industry"/>
    <tableColumn id="4" xr3:uid="{BFA8143B-A1DE-468E-ADAB-928CFED0D40D}" name="Sub-Sector"/>
    <tableColumn id="5" xr3:uid="{547B4F40-4D69-403D-A6E4-A38FB7D4C9E4}" name="Market Cap"/>
    <tableColumn id="6" xr3:uid="{56C416F0-D1B4-4E9A-9819-D82207CDEF60}" name="Close Price"/>
    <tableColumn id="7" xr3:uid="{7B20605C-2E46-4750-9738-1966FB420141}" name="1Y Return vs Nifty"/>
    <tableColumn id="18" xr3:uid="{29B2EF5A-BA2B-4750-9F11-EB719525C18B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3B249019-5E30-46BA-B37F-EC4714CF3538}" name="1M Return vs Nifty"/>
    <tableColumn id="19" xr3:uid="{4EBB4FD4-B74F-4A62-9081-20079A9DBA51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37060ED9-7AAD-4DD5-A5CF-D673732F9A2C}" name="6M Return vs Nifty"/>
    <tableColumn id="20" xr3:uid="{DA76836F-99D7-4196-95E2-554FBC405769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F1D9B4C9-B740-4622-81FB-B35F8BA59DED}" name="1W Return vs Nifty"/>
    <tableColumn id="22" xr3:uid="{4884E6A5-9EE7-4227-AFB4-2FD7A571910D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9A6A8CE1-9759-403A-818C-78F0C06D0ABA}" name="20D EMA" dataDxfId="19"/>
    <tableColumn id="11" xr3:uid="{68A17A93-F92F-42F7-94AB-8620631A9532}" name="50D EMA"/>
    <tableColumn id="12" xr3:uid="{14AE58C5-5433-4E5D-A579-80697F59BCDA}" name="200D EMA"/>
    <tableColumn id="13" xr3:uid="{FAA25B35-1A82-4601-BC5D-7A534C93565A}" name="RSI Exponential â€“ 14D"/>
    <tableColumn id="25" xr3:uid="{C3C7C2E6-C15D-4D85-85E9-3BEA0012CCBE}" name="% Price above 20 EMA" dataDxfId="18">
      <calculatedColumnFormula>(Table2[[#This Row],[Close Price]]-Table2[[#This Row],[20D EMA]])/Table2[[#This Row],[20D EMA]]</calculatedColumnFormula>
    </tableColumn>
    <tableColumn id="24" xr3:uid="{DADF40E0-D3D3-4C46-8490-02F74F3938A5}" name="% Price above 50 EMA" dataDxfId="17">
      <calculatedColumnFormula>(Table2[[#This Row],[Close Price]]-Table2[[#This Row],[50D EMA]])/Table2[[#This Row],[50D EMA]]</calculatedColumnFormula>
    </tableColumn>
    <tableColumn id="23" xr3:uid="{9F8415E7-0002-458A-AF5C-E67A9873E1E5}" name="% Price above 200 EMA" dataDxfId="16">
      <calculatedColumnFormula>(Table2[[#This Row],[Close Price]]-Table2[[#This Row],[200D EMA]])/Table2[[#This Row],[200D EMA]]</calculatedColumnFormula>
    </tableColumn>
    <tableColumn id="14" xr3:uid="{24DBD302-5B84-48C5-A9E9-3B8BFADE61CA}" name="Relative Volume"/>
    <tableColumn id="38" xr3:uid="{E67F2C9A-A8E4-4FFA-B7FF-2F6DA59D6B0C}" name="Day Low" dataDxfId="15"/>
    <tableColumn id="37" xr3:uid="{635FB40D-8DDF-4A58-AB40-DAD9EAF33FC1}" name="Day High"/>
    <tableColumn id="36" xr3:uid="{2FC7D061-2D42-48D5-9D33-93A24F548081}" name="Current Week Low"/>
    <tableColumn id="35" xr3:uid="{73B38987-5A0D-4E02-AE18-7A8244C68253}" name="Current Week High"/>
    <tableColumn id="34" xr3:uid="{D36B3727-4EDF-4D5E-B11A-4F2DD20D0E93}" name="Current Month Low"/>
    <tableColumn id="33" xr3:uid="{B8F8B541-D6FC-4AC0-8C4D-7375473A226C}" name="Current Month High"/>
    <tableColumn id="32" xr3:uid="{3A08EA40-A523-4D78-A559-A1130BF4964F}" name="% Away From Day Low" dataDxfId="14">
      <calculatedColumnFormula>(Table2[[#This Row],[Close Price]]/Table2[[#This Row],[Day Low]])-1</calculatedColumnFormula>
    </tableColumn>
    <tableColumn id="31" xr3:uid="{1914A7AD-7F25-4BA3-B6C9-4313E0D79F6B}" name="% Away From Day High" dataDxfId="13">
      <calculatedColumnFormula>(Table2[[#This Row],[Day High]]/Table2[[#This Row],[Close Price]])-1</calculatedColumnFormula>
    </tableColumn>
    <tableColumn id="30" xr3:uid="{91AB1C71-288C-4AD2-9855-FCF882EF9CC6}" name="% Away From Current Week Low" dataDxfId="12">
      <calculatedColumnFormula>(Table2[[#This Row],[Close Price]]/Table2[[#This Row],[Current Week Low]])-1</calculatedColumnFormula>
    </tableColumn>
    <tableColumn id="29" xr3:uid="{043F70D1-948F-42DE-9677-2466D3671AC8}" name="% Away From Current Week High" dataDxfId="11">
      <calculatedColumnFormula>(Table2[[#This Row],[Current Week High]]/Table2[[#This Row],[Close Price]])-1</calculatedColumnFormula>
    </tableColumn>
    <tableColumn id="28" xr3:uid="{0E19CDC6-DA69-4509-A0EB-76D1F9B20C66}" name="% Away From Current Month Low" dataDxfId="10">
      <calculatedColumnFormula>(Table2[[#This Row],[Close Price]]/Table2[[#This Row],[Current Month Low]])-1</calculatedColumnFormula>
    </tableColumn>
    <tableColumn id="27" xr3:uid="{E08A47AF-F8D9-4CB2-8A9F-9309BA0934FB}" name="% Away From Current Month High" dataDxfId="9">
      <calculatedColumnFormula>(Table2[[#This Row],[Current Month High]]/Table2[[#This Row],[Close Price]])-1</calculatedColumnFormula>
    </tableColumn>
    <tableColumn id="15" xr3:uid="{EFD282A6-F5AF-46DD-88EE-E4E9E76A55B8}" name="% Away From 52W High"/>
    <tableColumn id="16" xr3:uid="{6C20E510-9134-4754-AFDF-E224CDBA17CB}" name="% Away From 52W Low"/>
    <tableColumn id="44" xr3:uid="{CBBA56CA-2F5C-4007-A6B8-D6BD42F94C26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EFB6E8CE-6258-45B2-9AC8-1A5B15794E2B}" name="Relative Strength Sector Index" dataDxfId="7"/>
    <tableColumn id="42" xr3:uid="{9BA34F3A-034D-4E8C-8CDB-C967C0EE252D}" name="Relative Strength Sector Index - Zone"/>
    <tableColumn id="41" xr3:uid="{46B61D76-032F-4A77-B237-EAE840F1FFEE}" name="Rate of Change"/>
    <tableColumn id="40" xr3:uid="{7AAF61B1-A476-4617-816B-662C389D2E35}" name="Rate of Change - Zone"/>
    <tableColumn id="17" xr3:uid="{E57975E4-3B55-41B3-94B5-BEAFDCDFDBA9}" name="Sharpe Ratio"/>
    <tableColumn id="45" xr3:uid="{6375C735-E887-4FC5-B1CE-8FC2927FD35F}" name="Sharpe Ratio Z-Score" dataDxfId="6">
      <calculatedColumnFormula>(Table2[[#This Row],[Sharpe Ratio]]-AVERAGE(Table2[Sharpe Ratio]))/_xlfn.STDEV.P(Table2[Sharpe Ratio])</calculatedColumnFormula>
    </tableColumn>
    <tableColumn id="46" xr3:uid="{AFE5541F-E1CB-4DAF-B283-E2765DF73351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7" xr3:uid="{36393ED7-5133-43E6-AAD0-252F08FE472D}" name="Rank 1Y" dataDxfId="4">
      <calculatedColumnFormula>_xlfn.RANK.AVG(Table2[[#This Row],[1Y Return vs Nifty Z-Score]],Table2[1Y Return vs Nifty Z-Score])</calculatedColumnFormula>
    </tableColumn>
    <tableColumn id="48" xr3:uid="{A26B07D0-225E-484D-9912-8182DEDC8B0F}" name="Rank 6M" dataDxfId="3">
      <calculatedColumnFormula>_xlfn.RANK.AVG(Table2[[#This Row],[6M Return vs Nifty Z-Score]],Table2[6M Return vs Nifty Z-Score])</calculatedColumnFormula>
    </tableColumn>
    <tableColumn id="49" xr3:uid="{CD775575-46BF-4412-BC49-309F74D659AE}" name="Rank Sharpe" dataDxfId="2">
      <calculatedColumnFormula>_xlfn.RANK.AVG(Table2[[#This Row],[Sharpe Ratio Z-Score]],Table2[Sharpe Ratio Z-Score])</calculatedColumnFormula>
    </tableColumn>
    <tableColumn id="50" xr3:uid="{BC73DAD0-53D7-4B56-A89E-3019D6DAB6C9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72008-0B1A-4DF4-A836-277D1A049B35}" name="Table1" displayName="Table1" ref="A1:Q5087" totalsRowShown="0">
  <autoFilter ref="A1:Q5087" xr:uid="{25B72008-0B1A-4DF4-A836-277D1A049B35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07F4B7D9-3F8D-4F7F-A5B4-B35101245972}" name="Name"/>
    <tableColumn id="2" xr3:uid="{2F3FF0DA-185E-48A6-AE20-3DD2C1D7018B}" name="Ticker"/>
    <tableColumn id="17" xr3:uid="{878FB44A-D82B-4E9D-82B8-FEA251A679C4}" name="Industry" dataDxfId="0">
      <calculatedColumnFormula>IFERROR(VLOOKUP(Table1[[#This Row],[Ticker]],[1]!Table1[[Symbol]:[Industry]],2,FALSE),"-")</calculatedColumnFormula>
    </tableColumn>
    <tableColumn id="3" xr3:uid="{D5EFE2BC-3C0E-4C4D-906D-FE793BA77070}" name="Sub-Sector"/>
    <tableColumn id="4" xr3:uid="{4BA58E1A-FC6D-4392-98C6-51EF7F394485}" name="Market Cap"/>
    <tableColumn id="5" xr3:uid="{462752E9-3B1A-40CC-A114-71C60F0231C1}" name="Close Price"/>
    <tableColumn id="6" xr3:uid="{7698040D-2357-4BEA-9E3E-26F28D43887D}" name="1Y Return vs Nifty"/>
    <tableColumn id="7" xr3:uid="{89BF3A4B-FC9B-4E62-95A1-48A4D3328B6E}" name="1M Return vs Nifty"/>
    <tableColumn id="8" xr3:uid="{0E028F95-6E05-405D-BE3A-279CDB5A2123}" name="6M Return vs Nifty"/>
    <tableColumn id="9" xr3:uid="{A8455EB7-0B41-4FE3-A119-FD2A8163D505}" name="1W Return vs Nifty"/>
    <tableColumn id="10" xr3:uid="{492EDFAC-C6C7-4280-AA34-33B3C7B8BBA5}" name="50D EMA"/>
    <tableColumn id="11" xr3:uid="{C15ADA58-B5D9-4444-8056-9B84DBBF33ED}" name="200D EMA"/>
    <tableColumn id="12" xr3:uid="{96D3DE16-CBF3-446A-9ED4-4F26125C0B18}" name="RSI Exponential â€“ 14D"/>
    <tableColumn id="13" xr3:uid="{47790910-0657-4767-880F-E646CF296B16}" name="Relative Volume"/>
    <tableColumn id="14" xr3:uid="{AD34EF2A-8525-4A60-B23A-506857E2EA37}" name="% Away From 52W High"/>
    <tableColumn id="15" xr3:uid="{0C4E99A7-DA37-478B-A097-3A3DC651ADE7}" name="% Away From 52W Low"/>
    <tableColumn id="16" xr3:uid="{BF0AD506-AA74-4A3D-9685-CA5945B8FA98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8120-8EB9-4E2E-9A05-EEBC08F6EF94}">
  <dimension ref="A1:Z121"/>
  <sheetViews>
    <sheetView workbookViewId="0">
      <selection activeCell="A3" sqref="A3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</cols>
  <sheetData>
    <row r="1" spans="1:26" x14ac:dyDescent="0.3">
      <c r="A1" t="s">
        <v>2</v>
      </c>
      <c r="B1" t="s">
        <v>10459</v>
      </c>
      <c r="C1" t="s">
        <v>10445</v>
      </c>
      <c r="D1" t="s">
        <v>10460</v>
      </c>
      <c r="E1" t="s">
        <v>10461</v>
      </c>
      <c r="F1" t="s">
        <v>7</v>
      </c>
      <c r="G1" t="s">
        <v>5</v>
      </c>
      <c r="H1" t="s">
        <v>10462</v>
      </c>
      <c r="I1" t="s">
        <v>12</v>
      </c>
      <c r="J1" t="s">
        <v>10439</v>
      </c>
      <c r="K1" t="s">
        <v>10440</v>
      </c>
      <c r="L1" t="s">
        <v>10441</v>
      </c>
      <c r="M1" t="s">
        <v>10442</v>
      </c>
      <c r="N1" t="s">
        <v>10443</v>
      </c>
      <c r="O1" t="s">
        <v>10444</v>
      </c>
      <c r="P1" t="s">
        <v>13</v>
      </c>
      <c r="Q1" t="s">
        <v>14</v>
      </c>
      <c r="R1" t="s">
        <v>10463</v>
      </c>
      <c r="S1" t="s">
        <v>10431</v>
      </c>
      <c r="T1" t="s">
        <v>10432</v>
      </c>
      <c r="U1" t="s">
        <v>10449</v>
      </c>
      <c r="V1" t="s">
        <v>15</v>
      </c>
      <c r="W1" t="s">
        <v>10454</v>
      </c>
      <c r="X1" t="s">
        <v>10464</v>
      </c>
      <c r="Y1" t="s">
        <v>10465</v>
      </c>
      <c r="Z1" t="s">
        <v>10466</v>
      </c>
    </row>
    <row r="2" spans="1:26" x14ac:dyDescent="0.3">
      <c r="A2" t="s">
        <v>167</v>
      </c>
      <c r="B2">
        <f>COUNTIFS(Table2[Sub-Sector],Table4[[#This Row],[Sub-Sector]])</f>
        <v>2</v>
      </c>
      <c r="C2" s="2">
        <f>COUNTIFS(Table2[Sub-Sector],Table4[[#This Row],[Sub-Sector]],Table2[Uptrend],"Uptrend")/Table4[[#This Row],[Count]]</f>
        <v>1</v>
      </c>
      <c r="D2" s="2">
        <f>COUNTIFS(Table2[Sub-Sector],Table4[[#This Row],[Sub-Sector]],Table2[1W Return vs Nifty],"&gt;=5")/Table4[[#This Row],[Count]]</f>
        <v>0.5</v>
      </c>
      <c r="E2" s="2">
        <f>COUNTIFS(Table2[Sub-Sector],Table4[[#This Row],[Sub-Sector]],Table2[1M Return vs Nifty],"&gt;=5")/Table4[[#This Row],[Count]]</f>
        <v>0.5</v>
      </c>
      <c r="F2" s="2">
        <f>COUNTIFS(Table2[Sub-Sector],Table4[[#This Row],[Sub-Sector]],Table2[6M Return vs Nifty],"&gt;=10")/Table4[[#This Row],[Count]]</f>
        <v>1</v>
      </c>
      <c r="G2" s="2">
        <f>COUNTIFS(Table2[Sub-Sector],Table4[[#This Row],[Sub-Sector]],Table2[1Y Return vs Nifty],"&gt;=10")/Table4[[#This Row],[Count]]</f>
        <v>1</v>
      </c>
      <c r="H2" s="2">
        <f>COUNTIFS(Table2[Sub-Sector],Table4[[#This Row],[Sub-Sector]],Table2[RSI Exponential â€“ 14D],"&gt;=50")/Table4[[#This Row],[Count]]</f>
        <v>1</v>
      </c>
      <c r="I2" s="2">
        <f>COUNTIFS(Table2[Sub-Sector],Table4[[#This Row],[Sub-Sector]],Table2[Relative Volume],"&gt;=1")/Table4[[#This Row],[Count]]</f>
        <v>1</v>
      </c>
      <c r="J2" s="2">
        <f>COUNTIFS(Table2[Sub-Sector],Table4[[#This Row],[Sub-Sector]],Table2[% Away From Day Low],"&gt;=0.05")/Table4[[#This Row],[Count]]</f>
        <v>0</v>
      </c>
      <c r="K2" s="2">
        <f>COUNTIFS(Table2[Sub-Sector],Table4[[#This Row],[Sub-Sector]],Table2[% Away From Day High],"&lt;=0.05")/Table4[[#This Row],[Count]]</f>
        <v>1</v>
      </c>
      <c r="L2" s="2">
        <f>COUNTIFS(Table2[Sub-Sector],Table4[[#This Row],[Sub-Sector]],Table2[% Away From Current Week Low],"&gt;=0.05")/Table4[[#This Row],[Count]]</f>
        <v>1</v>
      </c>
      <c r="M2" s="2">
        <f>COUNTIFS(Table2[Sub-Sector],Table4[[#This Row],[Sub-Sector]],Table2[% Away From Current Week High],"&lt;=0.05")/Table4[[#This Row],[Count]]</f>
        <v>1</v>
      </c>
      <c r="N2" s="2">
        <f>COUNTIFS(Table2[Sub-Sector],Table4[[#This Row],[Sub-Sector]],Table2[% Away From Current Month Low],"&gt;=0.05")/Table4[[#This Row],[Count]]</f>
        <v>1</v>
      </c>
      <c r="O2" s="2">
        <f>COUNTIFS(Table2[Sub-Sector],Table4[[#This Row],[Sub-Sector]],Table2[% Away From Current Month High],"&lt;=0.05")/Table4[[#This Row],[Count]]</f>
        <v>1</v>
      </c>
      <c r="P2" s="2">
        <f>COUNTIFS(Table2[Sub-Sector],Table4[[#This Row],[Sub-Sector]],Table2[% Away From 52W High],"&lt;=10")/Table4[[#This Row],[Count]]</f>
        <v>1</v>
      </c>
      <c r="Q2" s="2">
        <f>COUNTIFS(Table2[Sub-Sector],Table4[[#This Row],[Sub-Sector]],Table2[% Away From 52W Low],"&gt;=10")/Table4[[#This Row],[Count]]</f>
        <v>1</v>
      </c>
      <c r="R2" s="2">
        <f>COUNTIFS(Table2[Sub-Sector],Table4[[#This Row],[Sub-Sector]],Table2[% Price above 20 EMA],"&gt;=0")/Table4[[#This Row],[Count]]</f>
        <v>1</v>
      </c>
      <c r="S2" s="2">
        <f>COUNTIFS(Table2[Sub-Sector],Table4[[#This Row],[Sub-Sector]],Table2[% Price above 50 EMA],"&gt;=0")/Table4[[#This Row],[Count]]</f>
        <v>1</v>
      </c>
      <c r="T2" s="2">
        <f>COUNTIFS(Table2[Sub-Sector],Table4[[#This Row],[Sub-Sector]],Table2[% Price above 200 EMA],"&gt;=0")/Table4[[#This Row],[Count]]</f>
        <v>1</v>
      </c>
      <c r="U2" s="2">
        <f>COUNTIFS(Table2[Sub-Sector],Table4[[#This Row],[Sub-Sector]],Table2[Rate of Change - Zone],"Positive")/Table4[[#This Row],[Count]]</f>
        <v>1</v>
      </c>
      <c r="V2" s="2">
        <f>COUNTIFS(Table2[Sub-Sector],Table4[[#This Row],[Sub-Sector]],Table2[Sharpe Ratio],"&gt;=0.10")/Table4[[#This Row],[Count]]</f>
        <v>0</v>
      </c>
      <c r="W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82.5</v>
      </c>
      <c r="X2">
        <f>_xlfn.RANK.AVG(Table4[[#This Row],[Score]],Table4[Score],1)</f>
        <v>1</v>
      </c>
      <c r="Y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46.5</v>
      </c>
      <c r="Z2">
        <f>_xlfn.RANK.AVG(Table4[[#This Row],[Score 2 ]],Table4[[Score 2 ]],1)</f>
        <v>1</v>
      </c>
    </row>
    <row r="3" spans="1:26" x14ac:dyDescent="0.3">
      <c r="A3" t="s">
        <v>77</v>
      </c>
      <c r="B3">
        <f>COUNTIFS(Table2[Sub-Sector],Table4[[#This Row],[Sub-Sector]])</f>
        <v>3</v>
      </c>
      <c r="C3" s="2">
        <f>COUNTIFS(Table2[Sub-Sector],Table4[[#This Row],[Sub-Sector]],Table2[Uptrend],"Uptrend")/Table4[[#This Row],[Count]]</f>
        <v>1</v>
      </c>
      <c r="D3" s="2">
        <f>COUNTIFS(Table2[Sub-Sector],Table4[[#This Row],[Sub-Sector]],Table2[1W Return vs Nifty],"&gt;=5")/Table4[[#This Row],[Count]]</f>
        <v>0</v>
      </c>
      <c r="E3" s="2">
        <f>COUNTIFS(Table2[Sub-Sector],Table4[[#This Row],[Sub-Sector]],Table2[1M Return vs Nifty],"&gt;=5")/Table4[[#This Row],[Count]]</f>
        <v>0.66666666666666663</v>
      </c>
      <c r="F3" s="2">
        <f>COUNTIFS(Table2[Sub-Sector],Table4[[#This Row],[Sub-Sector]],Table2[6M Return vs Nifty],"&gt;=10")/Table4[[#This Row],[Count]]</f>
        <v>1</v>
      </c>
      <c r="G3" s="2">
        <f>COUNTIFS(Table2[Sub-Sector],Table4[[#This Row],[Sub-Sector]],Table2[1Y Return vs Nifty],"&gt;=10")/Table4[[#This Row],[Count]]</f>
        <v>1</v>
      </c>
      <c r="H3" s="2">
        <f>COUNTIFS(Table2[Sub-Sector],Table4[[#This Row],[Sub-Sector]],Table2[RSI Exponential â€“ 14D],"&gt;=50")/Table4[[#This Row],[Count]]</f>
        <v>1</v>
      </c>
      <c r="I3" s="2">
        <f>COUNTIFS(Table2[Sub-Sector],Table4[[#This Row],[Sub-Sector]],Table2[Relative Volume],"&gt;=1")/Table4[[#This Row],[Count]]</f>
        <v>0.66666666666666663</v>
      </c>
      <c r="J3" s="2">
        <f>COUNTIFS(Table2[Sub-Sector],Table4[[#This Row],[Sub-Sector]],Table2[% Away From Day Low],"&gt;=0.05")/Table4[[#This Row],[Count]]</f>
        <v>0</v>
      </c>
      <c r="K3" s="2">
        <f>COUNTIFS(Table2[Sub-Sector],Table4[[#This Row],[Sub-Sector]],Table2[% Away From Day High],"&lt;=0.05")/Table4[[#This Row],[Count]]</f>
        <v>1</v>
      </c>
      <c r="L3" s="2">
        <f>COUNTIFS(Table2[Sub-Sector],Table4[[#This Row],[Sub-Sector]],Table2[% Away From Current Week Low],"&gt;=0.05")/Table4[[#This Row],[Count]]</f>
        <v>0.33333333333333331</v>
      </c>
      <c r="M3" s="2">
        <f>COUNTIFS(Table2[Sub-Sector],Table4[[#This Row],[Sub-Sector]],Table2[% Away From Current Week High],"&lt;=0.05")/Table4[[#This Row],[Count]]</f>
        <v>1</v>
      </c>
      <c r="N3" s="2">
        <f>COUNTIFS(Table2[Sub-Sector],Table4[[#This Row],[Sub-Sector]],Table2[% Away From Current Month Low],"&gt;=0.05")/Table4[[#This Row],[Count]]</f>
        <v>1</v>
      </c>
      <c r="O3" s="2">
        <f>COUNTIFS(Table2[Sub-Sector],Table4[[#This Row],[Sub-Sector]],Table2[% Away From Current Month High],"&lt;=0.05")/Table4[[#This Row],[Count]]</f>
        <v>1</v>
      </c>
      <c r="P3" s="2">
        <f>COUNTIFS(Table2[Sub-Sector],Table4[[#This Row],[Sub-Sector]],Table2[% Away From 52W High],"&lt;=10")/Table4[[#This Row],[Count]]</f>
        <v>1</v>
      </c>
      <c r="Q3" s="2">
        <f>COUNTIFS(Table2[Sub-Sector],Table4[[#This Row],[Sub-Sector]],Table2[% Away From 52W Low],"&gt;=10")/Table4[[#This Row],[Count]]</f>
        <v>1</v>
      </c>
      <c r="R3" s="2">
        <f>COUNTIFS(Table2[Sub-Sector],Table4[[#This Row],[Sub-Sector]],Table2[% Price above 20 EMA],"&gt;=0")/Table4[[#This Row],[Count]]</f>
        <v>1</v>
      </c>
      <c r="S3" s="2">
        <f>COUNTIFS(Table2[Sub-Sector],Table4[[#This Row],[Sub-Sector]],Table2[% Price above 50 EMA],"&gt;=0")/Table4[[#This Row],[Count]]</f>
        <v>1</v>
      </c>
      <c r="T3" s="2">
        <f>COUNTIFS(Table2[Sub-Sector],Table4[[#This Row],[Sub-Sector]],Table2[% Price above 200 EMA],"&gt;=0")/Table4[[#This Row],[Count]]</f>
        <v>1</v>
      </c>
      <c r="U3" s="2">
        <f>COUNTIFS(Table2[Sub-Sector],Table4[[#This Row],[Sub-Sector]],Table2[Rate of Change - Zone],"Positive")/Table4[[#This Row],[Count]]</f>
        <v>1</v>
      </c>
      <c r="V3" s="2">
        <f>COUNTIFS(Table2[Sub-Sector],Table4[[#This Row],[Sub-Sector]],Table2[Sharpe Ratio],"&gt;=0.10")/Table4[[#This Row],[Count]]</f>
        <v>0.66666666666666663</v>
      </c>
      <c r="W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165</v>
      </c>
      <c r="X3">
        <f>_xlfn.RANK.AVG(Table4[[#This Row],[Score]],Table4[Score],1)</f>
        <v>5</v>
      </c>
      <c r="Y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61</v>
      </c>
      <c r="Z3">
        <f>_xlfn.RANK.AVG(Table4[[#This Row],[Score 2 ]],Table4[[Score 2 ]],1)</f>
        <v>2</v>
      </c>
    </row>
    <row r="4" spans="1:26" x14ac:dyDescent="0.3">
      <c r="A4" t="s">
        <v>89</v>
      </c>
      <c r="B4">
        <f>COUNTIFS(Table2[Sub-Sector],Table4[[#This Row],[Sub-Sector]])</f>
        <v>3</v>
      </c>
      <c r="C4" s="2">
        <f>COUNTIFS(Table2[Sub-Sector],Table4[[#This Row],[Sub-Sector]],Table2[Uptrend],"Uptrend")/Table4[[#This Row],[Count]]</f>
        <v>1</v>
      </c>
      <c r="D4" s="2">
        <f>COUNTIFS(Table2[Sub-Sector],Table4[[#This Row],[Sub-Sector]],Table2[1W Return vs Nifty],"&gt;=5")/Table4[[#This Row],[Count]]</f>
        <v>0.66666666666666663</v>
      </c>
      <c r="E4" s="2">
        <f>COUNTIFS(Table2[Sub-Sector],Table4[[#This Row],[Sub-Sector]],Table2[1M Return vs Nifty],"&gt;=5")/Table4[[#This Row],[Count]]</f>
        <v>0.66666666666666663</v>
      </c>
      <c r="F4" s="2">
        <f>COUNTIFS(Table2[Sub-Sector],Table4[[#This Row],[Sub-Sector]],Table2[6M Return vs Nifty],"&gt;=10")/Table4[[#This Row],[Count]]</f>
        <v>0.66666666666666663</v>
      </c>
      <c r="G4" s="2">
        <f>COUNTIFS(Table2[Sub-Sector],Table4[[#This Row],[Sub-Sector]],Table2[1Y Return vs Nifty],"&gt;=10")/Table4[[#This Row],[Count]]</f>
        <v>1</v>
      </c>
      <c r="H4" s="2">
        <f>COUNTIFS(Table2[Sub-Sector],Table4[[#This Row],[Sub-Sector]],Table2[RSI Exponential â€“ 14D],"&gt;=50")/Table4[[#This Row],[Count]]</f>
        <v>1</v>
      </c>
      <c r="I4" s="2">
        <f>COUNTIFS(Table2[Sub-Sector],Table4[[#This Row],[Sub-Sector]],Table2[Relative Volume],"&gt;=1")/Table4[[#This Row],[Count]]</f>
        <v>1</v>
      </c>
      <c r="J4" s="2">
        <f>COUNTIFS(Table2[Sub-Sector],Table4[[#This Row],[Sub-Sector]],Table2[% Away From Day Low],"&gt;=0.05")/Table4[[#This Row],[Count]]</f>
        <v>0</v>
      </c>
      <c r="K4" s="2">
        <f>COUNTIFS(Table2[Sub-Sector],Table4[[#This Row],[Sub-Sector]],Table2[% Away From Day High],"&lt;=0.05")/Table4[[#This Row],[Count]]</f>
        <v>1</v>
      </c>
      <c r="L4" s="2">
        <f>COUNTIFS(Table2[Sub-Sector],Table4[[#This Row],[Sub-Sector]],Table2[% Away From Current Week Low],"&gt;=0.05")/Table4[[#This Row],[Count]]</f>
        <v>0.33333333333333331</v>
      </c>
      <c r="M4" s="2">
        <f>COUNTIFS(Table2[Sub-Sector],Table4[[#This Row],[Sub-Sector]],Table2[% Away From Current Week High],"&lt;=0.05")/Table4[[#This Row],[Count]]</f>
        <v>1</v>
      </c>
      <c r="N4" s="2">
        <f>COUNTIFS(Table2[Sub-Sector],Table4[[#This Row],[Sub-Sector]],Table2[% Away From Current Month Low],"&gt;=0.05")/Table4[[#This Row],[Count]]</f>
        <v>1</v>
      </c>
      <c r="O4" s="2">
        <f>COUNTIFS(Table2[Sub-Sector],Table4[[#This Row],[Sub-Sector]],Table2[% Away From Current Month High],"&lt;=0.05")/Table4[[#This Row],[Count]]</f>
        <v>1</v>
      </c>
      <c r="P4" s="2">
        <f>COUNTIFS(Table2[Sub-Sector],Table4[[#This Row],[Sub-Sector]],Table2[% Away From 52W High],"&lt;=10")/Table4[[#This Row],[Count]]</f>
        <v>1</v>
      </c>
      <c r="Q4" s="2">
        <f>COUNTIFS(Table2[Sub-Sector],Table4[[#This Row],[Sub-Sector]],Table2[% Away From 52W Low],"&gt;=10")/Table4[[#This Row],[Count]]</f>
        <v>1</v>
      </c>
      <c r="R4" s="2">
        <f>COUNTIFS(Table2[Sub-Sector],Table4[[#This Row],[Sub-Sector]],Table2[% Price above 20 EMA],"&gt;=0")/Table4[[#This Row],[Count]]</f>
        <v>1</v>
      </c>
      <c r="S4" s="2">
        <f>COUNTIFS(Table2[Sub-Sector],Table4[[#This Row],[Sub-Sector]],Table2[% Price above 50 EMA],"&gt;=0")/Table4[[#This Row],[Count]]</f>
        <v>1</v>
      </c>
      <c r="T4" s="2">
        <f>COUNTIFS(Table2[Sub-Sector],Table4[[#This Row],[Sub-Sector]],Table2[% Price above 200 EMA],"&gt;=0")/Table4[[#This Row],[Count]]</f>
        <v>1</v>
      </c>
      <c r="U4" s="2">
        <f>COUNTIFS(Table2[Sub-Sector],Table4[[#This Row],[Sub-Sector]],Table2[Rate of Change - Zone],"Positive")/Table4[[#This Row],[Count]]</f>
        <v>1</v>
      </c>
      <c r="V4" s="2">
        <f>COUNTIFS(Table2[Sub-Sector],Table4[[#This Row],[Sub-Sector]],Table2[Sharpe Ratio],"&gt;=0.10")/Table4[[#This Row],[Count]]</f>
        <v>1</v>
      </c>
      <c r="W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93</v>
      </c>
      <c r="X4">
        <f>_xlfn.RANK.AVG(Table4[[#This Row],[Score]],Table4[Score],1)</f>
        <v>2</v>
      </c>
      <c r="Y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66.5</v>
      </c>
      <c r="Z4">
        <f>_xlfn.RANK.AVG(Table4[[#This Row],[Score 2 ]],Table4[[Score 2 ]],1)</f>
        <v>3</v>
      </c>
    </row>
    <row r="5" spans="1:26" x14ac:dyDescent="0.3">
      <c r="A5" t="s">
        <v>111</v>
      </c>
      <c r="B5">
        <f>COUNTIFS(Table2[Sub-Sector],Table4[[#This Row],[Sub-Sector]])</f>
        <v>3</v>
      </c>
      <c r="C5" s="2">
        <f>COUNTIFS(Table2[Sub-Sector],Table4[[#This Row],[Sub-Sector]],Table2[Uptrend],"Uptrend")/Table4[[#This Row],[Count]]</f>
        <v>1</v>
      </c>
      <c r="D5" s="2">
        <f>COUNTIFS(Table2[Sub-Sector],Table4[[#This Row],[Sub-Sector]],Table2[1W Return vs Nifty],"&gt;=5")/Table4[[#This Row],[Count]]</f>
        <v>0.33333333333333331</v>
      </c>
      <c r="E5" s="2">
        <f>COUNTIFS(Table2[Sub-Sector],Table4[[#This Row],[Sub-Sector]],Table2[1M Return vs Nifty],"&gt;=5")/Table4[[#This Row],[Count]]</f>
        <v>0.33333333333333331</v>
      </c>
      <c r="F5" s="2">
        <f>COUNTIFS(Table2[Sub-Sector],Table4[[#This Row],[Sub-Sector]],Table2[6M Return vs Nifty],"&gt;=10")/Table4[[#This Row],[Count]]</f>
        <v>0.66666666666666663</v>
      </c>
      <c r="G5" s="2">
        <f>COUNTIFS(Table2[Sub-Sector],Table4[[#This Row],[Sub-Sector]],Table2[1Y Return vs Nifty],"&gt;=10")/Table4[[#This Row],[Count]]</f>
        <v>1</v>
      </c>
      <c r="H5" s="2">
        <f>COUNTIFS(Table2[Sub-Sector],Table4[[#This Row],[Sub-Sector]],Table2[RSI Exponential â€“ 14D],"&gt;=50")/Table4[[#This Row],[Count]]</f>
        <v>1</v>
      </c>
      <c r="I5" s="2">
        <f>COUNTIFS(Table2[Sub-Sector],Table4[[#This Row],[Sub-Sector]],Table2[Relative Volume],"&gt;=1")/Table4[[#This Row],[Count]]</f>
        <v>0.66666666666666663</v>
      </c>
      <c r="J5" s="2">
        <f>COUNTIFS(Table2[Sub-Sector],Table4[[#This Row],[Sub-Sector]],Table2[% Away From Day Low],"&gt;=0.05")/Table4[[#This Row],[Count]]</f>
        <v>0</v>
      </c>
      <c r="K5" s="2">
        <f>COUNTIFS(Table2[Sub-Sector],Table4[[#This Row],[Sub-Sector]],Table2[% Away From Day High],"&lt;=0.05")/Table4[[#This Row],[Count]]</f>
        <v>1</v>
      </c>
      <c r="L5" s="2">
        <f>COUNTIFS(Table2[Sub-Sector],Table4[[#This Row],[Sub-Sector]],Table2[% Away From Current Week Low],"&gt;=0.05")/Table4[[#This Row],[Count]]</f>
        <v>0.33333333333333331</v>
      </c>
      <c r="M5" s="2">
        <f>COUNTIFS(Table2[Sub-Sector],Table4[[#This Row],[Sub-Sector]],Table2[% Away From Current Week High],"&lt;=0.05")/Table4[[#This Row],[Count]]</f>
        <v>1</v>
      </c>
      <c r="N5" s="2">
        <f>COUNTIFS(Table2[Sub-Sector],Table4[[#This Row],[Sub-Sector]],Table2[% Away From Current Month Low],"&gt;=0.05")/Table4[[#This Row],[Count]]</f>
        <v>1</v>
      </c>
      <c r="O5" s="2">
        <f>COUNTIFS(Table2[Sub-Sector],Table4[[#This Row],[Sub-Sector]],Table2[% Away From Current Month High],"&lt;=0.05")/Table4[[#This Row],[Count]]</f>
        <v>1</v>
      </c>
      <c r="P5" s="2">
        <f>COUNTIFS(Table2[Sub-Sector],Table4[[#This Row],[Sub-Sector]],Table2[% Away From 52W High],"&lt;=10")/Table4[[#This Row],[Count]]</f>
        <v>1</v>
      </c>
      <c r="Q5" s="2">
        <f>COUNTIFS(Table2[Sub-Sector],Table4[[#This Row],[Sub-Sector]],Table2[% Away From 52W Low],"&gt;=10")/Table4[[#This Row],[Count]]</f>
        <v>1</v>
      </c>
      <c r="R5" s="2">
        <f>COUNTIFS(Table2[Sub-Sector],Table4[[#This Row],[Sub-Sector]],Table2[% Price above 20 EMA],"&gt;=0")/Table4[[#This Row],[Count]]</f>
        <v>1</v>
      </c>
      <c r="S5" s="2">
        <f>COUNTIFS(Table2[Sub-Sector],Table4[[#This Row],[Sub-Sector]],Table2[% Price above 50 EMA],"&gt;=0")/Table4[[#This Row],[Count]]</f>
        <v>1</v>
      </c>
      <c r="T5" s="2">
        <f>COUNTIFS(Table2[Sub-Sector],Table4[[#This Row],[Sub-Sector]],Table2[% Price above 200 EMA],"&gt;=0")/Table4[[#This Row],[Count]]</f>
        <v>1</v>
      </c>
      <c r="U5" s="2">
        <f>COUNTIFS(Table2[Sub-Sector],Table4[[#This Row],[Sub-Sector]],Table2[Rate of Change - Zone],"Positive")/Table4[[#This Row],[Count]]</f>
        <v>1</v>
      </c>
      <c r="V5" s="2">
        <f>COUNTIFS(Table2[Sub-Sector],Table4[[#This Row],[Sub-Sector]],Table2[Sharpe Ratio],"&gt;=0.10")/Table4[[#This Row],[Count]]</f>
        <v>0.33333333333333331</v>
      </c>
      <c r="W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137</v>
      </c>
      <c r="X5">
        <f>_xlfn.RANK.AVG(Table4[[#This Row],[Score]],Table4[Score],1)</f>
        <v>3</v>
      </c>
      <c r="Y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81</v>
      </c>
      <c r="Z5">
        <f>_xlfn.RANK.AVG(Table4[[#This Row],[Score 2 ]],Table4[[Score 2 ]],1)</f>
        <v>4</v>
      </c>
    </row>
    <row r="6" spans="1:26" x14ac:dyDescent="0.3">
      <c r="A6" t="s">
        <v>997</v>
      </c>
      <c r="B6">
        <f>COUNTIFS(Table2[Sub-Sector],Table4[[#This Row],[Sub-Sector]])</f>
        <v>5</v>
      </c>
      <c r="C6" s="2">
        <f>COUNTIFS(Table2[Sub-Sector],Table4[[#This Row],[Sub-Sector]],Table2[Uptrend],"Uptrend")/Table4[[#This Row],[Count]]</f>
        <v>1</v>
      </c>
      <c r="D6" s="2">
        <f>COUNTIFS(Table2[Sub-Sector],Table4[[#This Row],[Sub-Sector]],Table2[1W Return vs Nifty],"&gt;=5")/Table4[[#This Row],[Count]]</f>
        <v>0</v>
      </c>
      <c r="E6" s="2">
        <f>COUNTIFS(Table2[Sub-Sector],Table4[[#This Row],[Sub-Sector]],Table2[1M Return vs Nifty],"&gt;=5")/Table4[[#This Row],[Count]]</f>
        <v>0</v>
      </c>
      <c r="F6" s="2">
        <f>COUNTIFS(Table2[Sub-Sector],Table4[[#This Row],[Sub-Sector]],Table2[6M Return vs Nifty],"&gt;=10")/Table4[[#This Row],[Count]]</f>
        <v>1</v>
      </c>
      <c r="G6" s="2">
        <f>COUNTIFS(Table2[Sub-Sector],Table4[[#This Row],[Sub-Sector]],Table2[1Y Return vs Nifty],"&gt;=10")/Table4[[#This Row],[Count]]</f>
        <v>0.6</v>
      </c>
      <c r="H6" s="2">
        <f>COUNTIFS(Table2[Sub-Sector],Table4[[#This Row],[Sub-Sector]],Table2[RSI Exponential â€“ 14D],"&gt;=50")/Table4[[#This Row],[Count]]</f>
        <v>0.8</v>
      </c>
      <c r="I6" s="2">
        <f>COUNTIFS(Table2[Sub-Sector],Table4[[#This Row],[Sub-Sector]],Table2[Relative Volume],"&gt;=1")/Table4[[#This Row],[Count]]</f>
        <v>0.6</v>
      </c>
      <c r="J6" s="2">
        <f>COUNTIFS(Table2[Sub-Sector],Table4[[#This Row],[Sub-Sector]],Table2[% Away From Day Low],"&gt;=0.05")/Table4[[#This Row],[Count]]</f>
        <v>0.4</v>
      </c>
      <c r="K6" s="2">
        <f>COUNTIFS(Table2[Sub-Sector],Table4[[#This Row],[Sub-Sector]],Table2[% Away From Day High],"&lt;=0.05")/Table4[[#This Row],[Count]]</f>
        <v>0.8</v>
      </c>
      <c r="L6" s="2">
        <f>COUNTIFS(Table2[Sub-Sector],Table4[[#This Row],[Sub-Sector]],Table2[% Away From Current Week Low],"&gt;=0.05")/Table4[[#This Row],[Count]]</f>
        <v>0.6</v>
      </c>
      <c r="M6" s="2">
        <f>COUNTIFS(Table2[Sub-Sector],Table4[[#This Row],[Sub-Sector]],Table2[% Away From Current Week High],"&lt;=0.05")/Table4[[#This Row],[Count]]</f>
        <v>0.8</v>
      </c>
      <c r="N6" s="2">
        <f>COUNTIFS(Table2[Sub-Sector],Table4[[#This Row],[Sub-Sector]],Table2[% Away From Current Month Low],"&gt;=0.05")/Table4[[#This Row],[Count]]</f>
        <v>0.8</v>
      </c>
      <c r="O6" s="2">
        <f>COUNTIFS(Table2[Sub-Sector],Table4[[#This Row],[Sub-Sector]],Table2[% Away From Current Month High],"&lt;=0.05")/Table4[[#This Row],[Count]]</f>
        <v>0.8</v>
      </c>
      <c r="P6" s="2">
        <f>COUNTIFS(Table2[Sub-Sector],Table4[[#This Row],[Sub-Sector]],Table2[% Away From 52W High],"&lt;=10")/Table4[[#This Row],[Count]]</f>
        <v>0.8</v>
      </c>
      <c r="Q6" s="2">
        <f>COUNTIFS(Table2[Sub-Sector],Table4[[#This Row],[Sub-Sector]],Table2[% Away From 52W Low],"&gt;=10")/Table4[[#This Row],[Count]]</f>
        <v>1</v>
      </c>
      <c r="R6" s="2">
        <f>COUNTIFS(Table2[Sub-Sector],Table4[[#This Row],[Sub-Sector]],Table2[% Price above 20 EMA],"&gt;=0")/Table4[[#This Row],[Count]]</f>
        <v>0.8</v>
      </c>
      <c r="S6" s="2">
        <f>COUNTIFS(Table2[Sub-Sector],Table4[[#This Row],[Sub-Sector]],Table2[% Price above 50 EMA],"&gt;=0")/Table4[[#This Row],[Count]]</f>
        <v>1</v>
      </c>
      <c r="T6" s="2">
        <f>COUNTIFS(Table2[Sub-Sector],Table4[[#This Row],[Sub-Sector]],Table2[% Price above 200 EMA],"&gt;=0")/Table4[[#This Row],[Count]]</f>
        <v>1</v>
      </c>
      <c r="U6" s="2">
        <f>COUNTIFS(Table2[Sub-Sector],Table4[[#This Row],[Sub-Sector]],Table2[Rate of Change - Zone],"Positive")/Table4[[#This Row],[Count]]</f>
        <v>1</v>
      </c>
      <c r="V6" s="2">
        <f>COUNTIFS(Table2[Sub-Sector],Table4[[#This Row],[Sub-Sector]],Table2[Sharpe Ratio],"&gt;=0.10")/Table4[[#This Row],[Count]]</f>
        <v>0</v>
      </c>
      <c r="W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286</v>
      </c>
      <c r="X6">
        <f>_xlfn.RANK.AVG(Table4[[#This Row],[Score]],Table4[Score],1)</f>
        <v>17</v>
      </c>
      <c r="Y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99.5</v>
      </c>
      <c r="Z6">
        <f>_xlfn.RANK.AVG(Table4[[#This Row],[Score 2 ]],Table4[[Score 2 ]],1)</f>
        <v>5</v>
      </c>
    </row>
    <row r="7" spans="1:26" x14ac:dyDescent="0.3">
      <c r="A7" t="s">
        <v>60</v>
      </c>
      <c r="B7">
        <f>COUNTIFS(Table2[Sub-Sector],Table4[[#This Row],[Sub-Sector]])</f>
        <v>4</v>
      </c>
      <c r="C7" s="2">
        <f>COUNTIFS(Table2[Sub-Sector],Table4[[#This Row],[Sub-Sector]],Table2[Uptrend],"Uptrend")/Table4[[#This Row],[Count]]</f>
        <v>0.75</v>
      </c>
      <c r="D7" s="2">
        <f>COUNTIFS(Table2[Sub-Sector],Table4[[#This Row],[Sub-Sector]],Table2[1W Return vs Nifty],"&gt;=5")/Table4[[#This Row],[Count]]</f>
        <v>0.25</v>
      </c>
      <c r="E7" s="2">
        <f>COUNTIFS(Table2[Sub-Sector],Table4[[#This Row],[Sub-Sector]],Table2[1M Return vs Nifty],"&gt;=5")/Table4[[#This Row],[Count]]</f>
        <v>0</v>
      </c>
      <c r="F7" s="2">
        <f>COUNTIFS(Table2[Sub-Sector],Table4[[#This Row],[Sub-Sector]],Table2[6M Return vs Nifty],"&gt;=10")/Table4[[#This Row],[Count]]</f>
        <v>0.75</v>
      </c>
      <c r="G7" s="2">
        <f>COUNTIFS(Table2[Sub-Sector],Table4[[#This Row],[Sub-Sector]],Table2[1Y Return vs Nifty],"&gt;=10")/Table4[[#This Row],[Count]]</f>
        <v>1</v>
      </c>
      <c r="H7" s="2">
        <f>COUNTIFS(Table2[Sub-Sector],Table4[[#This Row],[Sub-Sector]],Table2[RSI Exponential â€“ 14D],"&gt;=50")/Table4[[#This Row],[Count]]</f>
        <v>0.5</v>
      </c>
      <c r="I7" s="2">
        <f>COUNTIFS(Table2[Sub-Sector],Table4[[#This Row],[Sub-Sector]],Table2[Relative Volume],"&gt;=1")/Table4[[#This Row],[Count]]</f>
        <v>0.5</v>
      </c>
      <c r="J7" s="2">
        <f>COUNTIFS(Table2[Sub-Sector],Table4[[#This Row],[Sub-Sector]],Table2[% Away From Day Low],"&gt;=0.05")/Table4[[#This Row],[Count]]</f>
        <v>0</v>
      </c>
      <c r="K7" s="2">
        <f>COUNTIFS(Table2[Sub-Sector],Table4[[#This Row],[Sub-Sector]],Table2[% Away From Day High],"&lt;=0.05")/Table4[[#This Row],[Count]]</f>
        <v>0.75</v>
      </c>
      <c r="L7" s="2">
        <f>COUNTIFS(Table2[Sub-Sector],Table4[[#This Row],[Sub-Sector]],Table2[% Away From Current Week Low],"&gt;=0.05")/Table4[[#This Row],[Count]]</f>
        <v>0.25</v>
      </c>
      <c r="M7" s="2">
        <f>COUNTIFS(Table2[Sub-Sector],Table4[[#This Row],[Sub-Sector]],Table2[% Away From Current Week High],"&lt;=0.05")/Table4[[#This Row],[Count]]</f>
        <v>0.5</v>
      </c>
      <c r="N7" s="2">
        <f>COUNTIFS(Table2[Sub-Sector],Table4[[#This Row],[Sub-Sector]],Table2[% Away From Current Month Low],"&gt;=0.05")/Table4[[#This Row],[Count]]</f>
        <v>1</v>
      </c>
      <c r="O7" s="2">
        <f>COUNTIFS(Table2[Sub-Sector],Table4[[#This Row],[Sub-Sector]],Table2[% Away From Current Month High],"&lt;=0.05")/Table4[[#This Row],[Count]]</f>
        <v>0.5</v>
      </c>
      <c r="P7" s="2">
        <f>COUNTIFS(Table2[Sub-Sector],Table4[[#This Row],[Sub-Sector]],Table2[% Away From 52W High],"&lt;=10")/Table4[[#This Row],[Count]]</f>
        <v>0.75</v>
      </c>
      <c r="Q7" s="2">
        <f>COUNTIFS(Table2[Sub-Sector],Table4[[#This Row],[Sub-Sector]],Table2[% Away From 52W Low],"&gt;=10")/Table4[[#This Row],[Count]]</f>
        <v>1</v>
      </c>
      <c r="R7" s="2">
        <f>COUNTIFS(Table2[Sub-Sector],Table4[[#This Row],[Sub-Sector]],Table2[% Price above 20 EMA],"&gt;=0")/Table4[[#This Row],[Count]]</f>
        <v>0.5</v>
      </c>
      <c r="S7" s="2">
        <f>COUNTIFS(Table2[Sub-Sector],Table4[[#This Row],[Sub-Sector]],Table2[% Price above 50 EMA],"&gt;=0")/Table4[[#This Row],[Count]]</f>
        <v>0.75</v>
      </c>
      <c r="T7" s="2">
        <f>COUNTIFS(Table2[Sub-Sector],Table4[[#This Row],[Sub-Sector]],Table2[% Price above 200 EMA],"&gt;=0")/Table4[[#This Row],[Count]]</f>
        <v>1</v>
      </c>
      <c r="U7" s="2">
        <f>COUNTIFS(Table2[Sub-Sector],Table4[[#This Row],[Sub-Sector]],Table2[Rate of Change - Zone],"Positive")/Table4[[#This Row],[Count]]</f>
        <v>0.75</v>
      </c>
      <c r="V7" s="2">
        <f>COUNTIFS(Table2[Sub-Sector],Table4[[#This Row],[Sub-Sector]],Table2[Sharpe Ratio],"&gt;=0.10")/Table4[[#This Row],[Count]]</f>
        <v>0.5</v>
      </c>
      <c r="W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281.5</v>
      </c>
      <c r="X7">
        <f>_xlfn.RANK.AVG(Table4[[#This Row],[Score]],Table4[Score],1)</f>
        <v>15</v>
      </c>
      <c r="Y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118.5</v>
      </c>
      <c r="Z7">
        <f>_xlfn.RANK.AVG(Table4[[#This Row],[Score 2 ]],Table4[[Score 2 ]],1)</f>
        <v>6</v>
      </c>
    </row>
    <row r="8" spans="1:26" x14ac:dyDescent="0.3">
      <c r="A8" t="s">
        <v>929</v>
      </c>
      <c r="B8">
        <f>COUNTIFS(Table2[Sub-Sector],Table4[[#This Row],[Sub-Sector]])</f>
        <v>2</v>
      </c>
      <c r="C8" s="2">
        <f>COUNTIFS(Table2[Sub-Sector],Table4[[#This Row],[Sub-Sector]],Table2[Uptrend],"Uptrend")/Table4[[#This Row],[Count]]</f>
        <v>1</v>
      </c>
      <c r="D8" s="2">
        <f>COUNTIFS(Table2[Sub-Sector],Table4[[#This Row],[Sub-Sector]],Table2[1W Return vs Nifty],"&gt;=5")/Table4[[#This Row],[Count]]</f>
        <v>0</v>
      </c>
      <c r="E8" s="2">
        <f>COUNTIFS(Table2[Sub-Sector],Table4[[#This Row],[Sub-Sector]],Table2[1M Return vs Nifty],"&gt;=5")/Table4[[#This Row],[Count]]</f>
        <v>0</v>
      </c>
      <c r="F8" s="2">
        <f>COUNTIFS(Table2[Sub-Sector],Table4[[#This Row],[Sub-Sector]],Table2[6M Return vs Nifty],"&gt;=10")/Table4[[#This Row],[Count]]</f>
        <v>0.5</v>
      </c>
      <c r="G8" s="2">
        <f>COUNTIFS(Table2[Sub-Sector],Table4[[#This Row],[Sub-Sector]],Table2[1Y Return vs Nifty],"&gt;=10")/Table4[[#This Row],[Count]]</f>
        <v>1</v>
      </c>
      <c r="H8" s="2">
        <f>COUNTIFS(Table2[Sub-Sector],Table4[[#This Row],[Sub-Sector]],Table2[RSI Exponential â€“ 14D],"&gt;=50")/Table4[[#This Row],[Count]]</f>
        <v>0.5</v>
      </c>
      <c r="I8" s="2">
        <f>COUNTIFS(Table2[Sub-Sector],Table4[[#This Row],[Sub-Sector]],Table2[Relative Volume],"&gt;=1")/Table4[[#This Row],[Count]]</f>
        <v>0.5</v>
      </c>
      <c r="J8" s="2">
        <f>COUNTIFS(Table2[Sub-Sector],Table4[[#This Row],[Sub-Sector]],Table2[% Away From Day Low],"&gt;=0.05")/Table4[[#This Row],[Count]]</f>
        <v>0</v>
      </c>
      <c r="K8" s="2">
        <f>COUNTIFS(Table2[Sub-Sector],Table4[[#This Row],[Sub-Sector]],Table2[% Away From Day High],"&lt;=0.05")/Table4[[#This Row],[Count]]</f>
        <v>1</v>
      </c>
      <c r="L8" s="2">
        <f>COUNTIFS(Table2[Sub-Sector],Table4[[#This Row],[Sub-Sector]],Table2[% Away From Current Week Low],"&gt;=0.05")/Table4[[#This Row],[Count]]</f>
        <v>0</v>
      </c>
      <c r="M8" s="2">
        <f>COUNTIFS(Table2[Sub-Sector],Table4[[#This Row],[Sub-Sector]],Table2[% Away From Current Week High],"&lt;=0.05")/Table4[[#This Row],[Count]]</f>
        <v>1</v>
      </c>
      <c r="N8" s="2">
        <f>COUNTIFS(Table2[Sub-Sector],Table4[[#This Row],[Sub-Sector]],Table2[% Away From Current Month Low],"&gt;=0.05")/Table4[[#This Row],[Count]]</f>
        <v>1</v>
      </c>
      <c r="O8" s="2">
        <f>COUNTIFS(Table2[Sub-Sector],Table4[[#This Row],[Sub-Sector]],Table2[% Away From Current Month High],"&lt;=0.05")/Table4[[#This Row],[Count]]</f>
        <v>1</v>
      </c>
      <c r="P8" s="2">
        <f>COUNTIFS(Table2[Sub-Sector],Table4[[#This Row],[Sub-Sector]],Table2[% Away From 52W High],"&lt;=10")/Table4[[#This Row],[Count]]</f>
        <v>0</v>
      </c>
      <c r="Q8" s="2">
        <f>COUNTIFS(Table2[Sub-Sector],Table4[[#This Row],[Sub-Sector]],Table2[% Away From 52W Low],"&gt;=10")/Table4[[#This Row],[Count]]</f>
        <v>1</v>
      </c>
      <c r="R8" s="2">
        <f>COUNTIFS(Table2[Sub-Sector],Table4[[#This Row],[Sub-Sector]],Table2[% Price above 20 EMA],"&gt;=0")/Table4[[#This Row],[Count]]</f>
        <v>0.5</v>
      </c>
      <c r="S8" s="2">
        <f>COUNTIFS(Table2[Sub-Sector],Table4[[#This Row],[Sub-Sector]],Table2[% Price above 50 EMA],"&gt;=0")/Table4[[#This Row],[Count]]</f>
        <v>1</v>
      </c>
      <c r="T8" s="2">
        <f>COUNTIFS(Table2[Sub-Sector],Table4[[#This Row],[Sub-Sector]],Table2[% Price above 200 EMA],"&gt;=0")/Table4[[#This Row],[Count]]</f>
        <v>1</v>
      </c>
      <c r="U8" s="2">
        <f>COUNTIFS(Table2[Sub-Sector],Table4[[#This Row],[Sub-Sector]],Table2[Rate of Change - Zone],"Positive")/Table4[[#This Row],[Count]]</f>
        <v>1</v>
      </c>
      <c r="V8" s="2">
        <f>COUNTIFS(Table2[Sub-Sector],Table4[[#This Row],[Sub-Sector]],Table2[Sharpe Ratio],"&gt;=0.10")/Table4[[#This Row],[Count]]</f>
        <v>0.5</v>
      </c>
      <c r="W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309.5</v>
      </c>
      <c r="X8">
        <f>_xlfn.RANK.AVG(Table4[[#This Row],[Score]],Table4[Score],1)</f>
        <v>21</v>
      </c>
      <c r="Y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123</v>
      </c>
      <c r="Z8">
        <f>_xlfn.RANK.AVG(Table4[[#This Row],[Score 2 ]],Table4[[Score 2 ]],1)</f>
        <v>7</v>
      </c>
    </row>
    <row r="9" spans="1:26" x14ac:dyDescent="0.3">
      <c r="A9" t="s">
        <v>452</v>
      </c>
      <c r="B9">
        <f>COUNTIFS(Table2[Sub-Sector],Table4[[#This Row],[Sub-Sector]])</f>
        <v>4</v>
      </c>
      <c r="C9" s="2">
        <f>COUNTIFS(Table2[Sub-Sector],Table4[[#This Row],[Sub-Sector]],Table2[Uptrend],"Uptrend")/Table4[[#This Row],[Count]]</f>
        <v>1</v>
      </c>
      <c r="D9" s="2">
        <f>COUNTIFS(Table2[Sub-Sector],Table4[[#This Row],[Sub-Sector]],Table2[1W Return vs Nifty],"&gt;=5")/Table4[[#This Row],[Count]]</f>
        <v>0</v>
      </c>
      <c r="E9" s="2">
        <f>COUNTIFS(Table2[Sub-Sector],Table4[[#This Row],[Sub-Sector]],Table2[1M Return vs Nifty],"&gt;=5")/Table4[[#This Row],[Count]]</f>
        <v>0.5</v>
      </c>
      <c r="F9" s="2">
        <f>COUNTIFS(Table2[Sub-Sector],Table4[[#This Row],[Sub-Sector]],Table2[6M Return vs Nifty],"&gt;=10")/Table4[[#This Row],[Count]]</f>
        <v>0.75</v>
      </c>
      <c r="G9" s="2">
        <f>COUNTIFS(Table2[Sub-Sector],Table4[[#This Row],[Sub-Sector]],Table2[1Y Return vs Nifty],"&gt;=10")/Table4[[#This Row],[Count]]</f>
        <v>0.75</v>
      </c>
      <c r="H9" s="2">
        <f>COUNTIFS(Table2[Sub-Sector],Table4[[#This Row],[Sub-Sector]],Table2[RSI Exponential â€“ 14D],"&gt;=50")/Table4[[#This Row],[Count]]</f>
        <v>0.5</v>
      </c>
      <c r="I9" s="2">
        <f>COUNTIFS(Table2[Sub-Sector],Table4[[#This Row],[Sub-Sector]],Table2[Relative Volume],"&gt;=1")/Table4[[#This Row],[Count]]</f>
        <v>0.5</v>
      </c>
      <c r="J9" s="2">
        <f>COUNTIFS(Table2[Sub-Sector],Table4[[#This Row],[Sub-Sector]],Table2[% Away From Day Low],"&gt;=0.05")/Table4[[#This Row],[Count]]</f>
        <v>0</v>
      </c>
      <c r="K9" s="2">
        <f>COUNTIFS(Table2[Sub-Sector],Table4[[#This Row],[Sub-Sector]],Table2[% Away From Day High],"&lt;=0.05")/Table4[[#This Row],[Count]]</f>
        <v>1</v>
      </c>
      <c r="L9" s="2">
        <f>COUNTIFS(Table2[Sub-Sector],Table4[[#This Row],[Sub-Sector]],Table2[% Away From Current Week Low],"&gt;=0.05")/Table4[[#This Row],[Count]]</f>
        <v>0</v>
      </c>
      <c r="M9" s="2">
        <f>COUNTIFS(Table2[Sub-Sector],Table4[[#This Row],[Sub-Sector]],Table2[% Away From Current Week High],"&lt;=0.05")/Table4[[#This Row],[Count]]</f>
        <v>0.25</v>
      </c>
      <c r="N9" s="2">
        <f>COUNTIFS(Table2[Sub-Sector],Table4[[#This Row],[Sub-Sector]],Table2[% Away From Current Month Low],"&gt;=0.05")/Table4[[#This Row],[Count]]</f>
        <v>0.75</v>
      </c>
      <c r="O9" s="2">
        <f>COUNTIFS(Table2[Sub-Sector],Table4[[#This Row],[Sub-Sector]],Table2[% Away From Current Month High],"&lt;=0.05")/Table4[[#This Row],[Count]]</f>
        <v>0.25</v>
      </c>
      <c r="P9" s="2">
        <f>COUNTIFS(Table2[Sub-Sector],Table4[[#This Row],[Sub-Sector]],Table2[% Away From 52W High],"&lt;=10")/Table4[[#This Row],[Count]]</f>
        <v>0.25</v>
      </c>
      <c r="Q9" s="2">
        <f>COUNTIFS(Table2[Sub-Sector],Table4[[#This Row],[Sub-Sector]],Table2[% Away From 52W Low],"&gt;=10")/Table4[[#This Row],[Count]]</f>
        <v>1</v>
      </c>
      <c r="R9" s="2">
        <f>COUNTIFS(Table2[Sub-Sector],Table4[[#This Row],[Sub-Sector]],Table2[% Price above 20 EMA],"&gt;=0")/Table4[[#This Row],[Count]]</f>
        <v>0.75</v>
      </c>
      <c r="S9" s="2">
        <f>COUNTIFS(Table2[Sub-Sector],Table4[[#This Row],[Sub-Sector]],Table2[% Price above 50 EMA],"&gt;=0")/Table4[[#This Row],[Count]]</f>
        <v>1</v>
      </c>
      <c r="T9" s="2">
        <f>COUNTIFS(Table2[Sub-Sector],Table4[[#This Row],[Sub-Sector]],Table2[% Price above 200 EMA],"&gt;=0")/Table4[[#This Row],[Count]]</f>
        <v>1</v>
      </c>
      <c r="U9" s="2">
        <f>COUNTIFS(Table2[Sub-Sector],Table4[[#This Row],[Sub-Sector]],Table2[Rate of Change - Zone],"Positive")/Table4[[#This Row],[Count]]</f>
        <v>0.75</v>
      </c>
      <c r="V9" s="2">
        <f>COUNTIFS(Table2[Sub-Sector],Table4[[#This Row],[Sub-Sector]],Table2[Sharpe Ratio],"&gt;=0.10")/Table4[[#This Row],[Count]]</f>
        <v>0.5</v>
      </c>
      <c r="W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247</v>
      </c>
      <c r="X9">
        <f>_xlfn.RANK.AVG(Table4[[#This Row],[Score]],Table4[Score],1)</f>
        <v>8</v>
      </c>
      <c r="Y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137</v>
      </c>
      <c r="Z9">
        <f>_xlfn.RANK.AVG(Table4[[#This Row],[Score 2 ]],Table4[[Score 2 ]],1)</f>
        <v>8</v>
      </c>
    </row>
    <row r="10" spans="1:26" x14ac:dyDescent="0.3">
      <c r="A10" t="s">
        <v>138</v>
      </c>
      <c r="B10">
        <f>COUNTIFS(Table2[Sub-Sector],Table4[[#This Row],[Sub-Sector]])</f>
        <v>6</v>
      </c>
      <c r="C10" s="2">
        <f>COUNTIFS(Table2[Sub-Sector],Table4[[#This Row],[Sub-Sector]],Table2[Uptrend],"Uptrend")/Table4[[#This Row],[Count]]</f>
        <v>0.5</v>
      </c>
      <c r="D10" s="2">
        <f>COUNTIFS(Table2[Sub-Sector],Table4[[#This Row],[Sub-Sector]],Table2[1W Return vs Nifty],"&gt;=5")/Table4[[#This Row],[Count]]</f>
        <v>0.16666666666666666</v>
      </c>
      <c r="E10" s="2">
        <f>COUNTIFS(Table2[Sub-Sector],Table4[[#This Row],[Sub-Sector]],Table2[1M Return vs Nifty],"&gt;=5")/Table4[[#This Row],[Count]]</f>
        <v>0.33333333333333331</v>
      </c>
      <c r="F10" s="2">
        <f>COUNTIFS(Table2[Sub-Sector],Table4[[#This Row],[Sub-Sector]],Table2[6M Return vs Nifty],"&gt;=10")/Table4[[#This Row],[Count]]</f>
        <v>0.66666666666666663</v>
      </c>
      <c r="G10" s="2">
        <f>COUNTIFS(Table2[Sub-Sector],Table4[[#This Row],[Sub-Sector]],Table2[1Y Return vs Nifty],"&gt;=10")/Table4[[#This Row],[Count]]</f>
        <v>0.5</v>
      </c>
      <c r="H10" s="2">
        <f>COUNTIFS(Table2[Sub-Sector],Table4[[#This Row],[Sub-Sector]],Table2[RSI Exponential â€“ 14D],"&gt;=50")/Table4[[#This Row],[Count]]</f>
        <v>0.66666666666666663</v>
      </c>
      <c r="I10" s="2">
        <f>COUNTIFS(Table2[Sub-Sector],Table4[[#This Row],[Sub-Sector]],Table2[Relative Volume],"&gt;=1")/Table4[[#This Row],[Count]]</f>
        <v>0.83333333333333337</v>
      </c>
      <c r="J10" s="2">
        <f>COUNTIFS(Table2[Sub-Sector],Table4[[#This Row],[Sub-Sector]],Table2[% Away From Day Low],"&gt;=0.05")/Table4[[#This Row],[Count]]</f>
        <v>0</v>
      </c>
      <c r="K10" s="2">
        <f>COUNTIFS(Table2[Sub-Sector],Table4[[#This Row],[Sub-Sector]],Table2[% Away From Day High],"&lt;=0.05")/Table4[[#This Row],[Count]]</f>
        <v>0.83333333333333337</v>
      </c>
      <c r="L10" s="2">
        <f>COUNTIFS(Table2[Sub-Sector],Table4[[#This Row],[Sub-Sector]],Table2[% Away From Current Week Low],"&gt;=0.05")/Table4[[#This Row],[Count]]</f>
        <v>0.66666666666666663</v>
      </c>
      <c r="M10" s="2">
        <f>COUNTIFS(Table2[Sub-Sector],Table4[[#This Row],[Sub-Sector]],Table2[% Away From Current Week High],"&lt;=0.05")/Table4[[#This Row],[Count]]</f>
        <v>0.66666666666666663</v>
      </c>
      <c r="N10" s="2">
        <f>COUNTIFS(Table2[Sub-Sector],Table4[[#This Row],[Sub-Sector]],Table2[% Away From Current Month Low],"&gt;=0.05")/Table4[[#This Row],[Count]]</f>
        <v>0.83333333333333337</v>
      </c>
      <c r="O10" s="2">
        <f>COUNTIFS(Table2[Sub-Sector],Table4[[#This Row],[Sub-Sector]],Table2[% Away From Current Month High],"&lt;=0.05")/Table4[[#This Row],[Count]]</f>
        <v>0.5</v>
      </c>
      <c r="P10" s="2">
        <f>COUNTIFS(Table2[Sub-Sector],Table4[[#This Row],[Sub-Sector]],Table2[% Away From 52W High],"&lt;=10")/Table4[[#This Row],[Count]]</f>
        <v>0.33333333333333331</v>
      </c>
      <c r="Q10" s="2">
        <f>COUNTIFS(Table2[Sub-Sector],Table4[[#This Row],[Sub-Sector]],Table2[% Away From 52W Low],"&gt;=10")/Table4[[#This Row],[Count]]</f>
        <v>1</v>
      </c>
      <c r="R10" s="2">
        <f>COUNTIFS(Table2[Sub-Sector],Table4[[#This Row],[Sub-Sector]],Table2[% Price above 20 EMA],"&gt;=0")/Table4[[#This Row],[Count]]</f>
        <v>0.66666666666666663</v>
      </c>
      <c r="S10" s="2">
        <f>COUNTIFS(Table2[Sub-Sector],Table4[[#This Row],[Sub-Sector]],Table2[% Price above 50 EMA],"&gt;=0")/Table4[[#This Row],[Count]]</f>
        <v>0.66666666666666663</v>
      </c>
      <c r="T10" s="2">
        <f>COUNTIFS(Table2[Sub-Sector],Table4[[#This Row],[Sub-Sector]],Table2[% Price above 200 EMA],"&gt;=0")/Table4[[#This Row],[Count]]</f>
        <v>0.83333333333333337</v>
      </c>
      <c r="U10" s="2">
        <f>COUNTIFS(Table2[Sub-Sector],Table4[[#This Row],[Sub-Sector]],Table2[Rate of Change - Zone],"Positive")/Table4[[#This Row],[Count]]</f>
        <v>0.83333333333333337</v>
      </c>
      <c r="V10" s="2">
        <f>COUNTIFS(Table2[Sub-Sector],Table4[[#This Row],[Sub-Sector]],Table2[Sharpe Ratio],"&gt;=0.10")/Table4[[#This Row],[Count]]</f>
        <v>0.5</v>
      </c>
      <c r="W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268</v>
      </c>
      <c r="X10">
        <f>_xlfn.RANK.AVG(Table4[[#This Row],[Score]],Table4[Score],1)</f>
        <v>13</v>
      </c>
      <c r="Y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138</v>
      </c>
      <c r="Z10">
        <f>_xlfn.RANK.AVG(Table4[[#This Row],[Score 2 ]],Table4[[Score 2 ]],1)</f>
        <v>9</v>
      </c>
    </row>
    <row r="11" spans="1:26" x14ac:dyDescent="0.3">
      <c r="A11" t="s">
        <v>470</v>
      </c>
      <c r="B11">
        <f>COUNTIFS(Table2[Sub-Sector],Table4[[#This Row],[Sub-Sector]])</f>
        <v>1</v>
      </c>
      <c r="C11" s="2">
        <f>COUNTIFS(Table2[Sub-Sector],Table4[[#This Row],[Sub-Sector]],Table2[Uptrend],"Uptrend")/Table4[[#This Row],[Count]]</f>
        <v>1</v>
      </c>
      <c r="D11" s="2">
        <f>COUNTIFS(Table2[Sub-Sector],Table4[[#This Row],[Sub-Sector]],Table2[1W Return vs Nifty],"&gt;=5")/Table4[[#This Row],[Count]]</f>
        <v>1</v>
      </c>
      <c r="E11" s="2">
        <f>COUNTIFS(Table2[Sub-Sector],Table4[[#This Row],[Sub-Sector]],Table2[1M Return vs Nifty],"&gt;=5")/Table4[[#This Row],[Count]]</f>
        <v>1</v>
      </c>
      <c r="F11" s="2">
        <f>COUNTIFS(Table2[Sub-Sector],Table4[[#This Row],[Sub-Sector]],Table2[6M Return vs Nifty],"&gt;=10")/Table4[[#This Row],[Count]]</f>
        <v>1</v>
      </c>
      <c r="G11" s="2">
        <f>COUNTIFS(Table2[Sub-Sector],Table4[[#This Row],[Sub-Sector]],Table2[1Y Return vs Nifty],"&gt;=10")/Table4[[#This Row],[Count]]</f>
        <v>0</v>
      </c>
      <c r="H11" s="2">
        <f>COUNTIFS(Table2[Sub-Sector],Table4[[#This Row],[Sub-Sector]],Table2[RSI Exponential â€“ 14D],"&gt;=50")/Table4[[#This Row],[Count]]</f>
        <v>1</v>
      </c>
      <c r="I11" s="2">
        <f>COUNTIFS(Table2[Sub-Sector],Table4[[#This Row],[Sub-Sector]],Table2[Relative Volume],"&gt;=1")/Table4[[#This Row],[Count]]</f>
        <v>1</v>
      </c>
      <c r="J11" s="2">
        <f>COUNTIFS(Table2[Sub-Sector],Table4[[#This Row],[Sub-Sector]],Table2[% Away From Day Low],"&gt;=0.05")/Table4[[#This Row],[Count]]</f>
        <v>0</v>
      </c>
      <c r="K11" s="2">
        <f>COUNTIFS(Table2[Sub-Sector],Table4[[#This Row],[Sub-Sector]],Table2[% Away From Day High],"&lt;=0.05")/Table4[[#This Row],[Count]]</f>
        <v>1</v>
      </c>
      <c r="L11" s="2">
        <f>COUNTIFS(Table2[Sub-Sector],Table4[[#This Row],[Sub-Sector]],Table2[% Away From Current Week Low],"&gt;=0.05")/Table4[[#This Row],[Count]]</f>
        <v>1</v>
      </c>
      <c r="M11" s="2">
        <f>COUNTIFS(Table2[Sub-Sector],Table4[[#This Row],[Sub-Sector]],Table2[% Away From Current Week High],"&lt;=0.05")/Table4[[#This Row],[Count]]</f>
        <v>1</v>
      </c>
      <c r="N11" s="2">
        <f>COUNTIFS(Table2[Sub-Sector],Table4[[#This Row],[Sub-Sector]],Table2[% Away From Current Month Low],"&gt;=0.05")/Table4[[#This Row],[Count]]</f>
        <v>1</v>
      </c>
      <c r="O11" s="2">
        <f>COUNTIFS(Table2[Sub-Sector],Table4[[#This Row],[Sub-Sector]],Table2[% Away From Current Month High],"&lt;=0.05")/Table4[[#This Row],[Count]]</f>
        <v>1</v>
      </c>
      <c r="P11" s="2">
        <f>COUNTIFS(Table2[Sub-Sector],Table4[[#This Row],[Sub-Sector]],Table2[% Away From 52W High],"&lt;=10")/Table4[[#This Row],[Count]]</f>
        <v>1</v>
      </c>
      <c r="Q11" s="2">
        <f>COUNTIFS(Table2[Sub-Sector],Table4[[#This Row],[Sub-Sector]],Table2[% Away From 52W Low],"&gt;=10")/Table4[[#This Row],[Count]]</f>
        <v>1</v>
      </c>
      <c r="R11" s="2">
        <f>COUNTIFS(Table2[Sub-Sector],Table4[[#This Row],[Sub-Sector]],Table2[% Price above 20 EMA],"&gt;=0")/Table4[[#This Row],[Count]]</f>
        <v>1</v>
      </c>
      <c r="S11" s="2">
        <f>COUNTIFS(Table2[Sub-Sector],Table4[[#This Row],[Sub-Sector]],Table2[% Price above 50 EMA],"&gt;=0")/Table4[[#This Row],[Count]]</f>
        <v>1</v>
      </c>
      <c r="T11" s="2">
        <f>COUNTIFS(Table2[Sub-Sector],Table4[[#This Row],[Sub-Sector]],Table2[% Price above 200 EMA],"&gt;=0")/Table4[[#This Row],[Count]]</f>
        <v>1</v>
      </c>
      <c r="U11" s="2">
        <f>COUNTIFS(Table2[Sub-Sector],Table4[[#This Row],[Sub-Sector]],Table2[Rate of Change - Zone],"Positive")/Table4[[#This Row],[Count]]</f>
        <v>1</v>
      </c>
      <c r="V11" s="2">
        <f>COUNTIFS(Table2[Sub-Sector],Table4[[#This Row],[Sub-Sector]],Table2[Sharpe Ratio],"&gt;=0.10")/Table4[[#This Row],[Count]]</f>
        <v>1</v>
      </c>
      <c r="W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163.5</v>
      </c>
      <c r="X11">
        <f>_xlfn.RANK.AVG(Table4[[#This Row],[Score]],Table4[Score],1)</f>
        <v>4</v>
      </c>
      <c r="Y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141</v>
      </c>
      <c r="Z11">
        <f>_xlfn.RANK.AVG(Table4[[#This Row],[Score 2 ]],Table4[[Score 2 ]],1)</f>
        <v>10</v>
      </c>
    </row>
    <row r="12" spans="1:26" x14ac:dyDescent="0.3">
      <c r="A12" t="s">
        <v>278</v>
      </c>
      <c r="B12">
        <f>COUNTIFS(Table2[Sub-Sector],Table4[[#This Row],[Sub-Sector]])</f>
        <v>1</v>
      </c>
      <c r="C12" s="2">
        <f>COUNTIFS(Table2[Sub-Sector],Table4[[#This Row],[Sub-Sector]],Table2[Uptrend],"Uptrend")/Table4[[#This Row],[Count]]</f>
        <v>1</v>
      </c>
      <c r="D12" s="2">
        <f>COUNTIFS(Table2[Sub-Sector],Table4[[#This Row],[Sub-Sector]],Table2[1W Return vs Nifty],"&gt;=5")/Table4[[#This Row],[Count]]</f>
        <v>0</v>
      </c>
      <c r="E12" s="2">
        <f>COUNTIFS(Table2[Sub-Sector],Table4[[#This Row],[Sub-Sector]],Table2[1M Return vs Nifty],"&gt;=5")/Table4[[#This Row],[Count]]</f>
        <v>0</v>
      </c>
      <c r="F12" s="2">
        <f>COUNTIFS(Table2[Sub-Sector],Table4[[#This Row],[Sub-Sector]],Table2[6M Return vs Nifty],"&gt;=10")/Table4[[#This Row],[Count]]</f>
        <v>1</v>
      </c>
      <c r="G12" s="2">
        <f>COUNTIFS(Table2[Sub-Sector],Table4[[#This Row],[Sub-Sector]],Table2[1Y Return vs Nifty],"&gt;=10")/Table4[[#This Row],[Count]]</f>
        <v>1</v>
      </c>
      <c r="H12" s="2">
        <f>COUNTIFS(Table2[Sub-Sector],Table4[[#This Row],[Sub-Sector]],Table2[RSI Exponential â€“ 14D],"&gt;=50")/Table4[[#This Row],[Count]]</f>
        <v>0</v>
      </c>
      <c r="I12" s="2">
        <f>COUNTIFS(Table2[Sub-Sector],Table4[[#This Row],[Sub-Sector]],Table2[Relative Volume],"&gt;=1")/Table4[[#This Row],[Count]]</f>
        <v>1</v>
      </c>
      <c r="J12" s="2">
        <f>COUNTIFS(Table2[Sub-Sector],Table4[[#This Row],[Sub-Sector]],Table2[% Away From Day Low],"&gt;=0.05")/Table4[[#This Row],[Count]]</f>
        <v>0</v>
      </c>
      <c r="K12" s="2">
        <f>COUNTIFS(Table2[Sub-Sector],Table4[[#This Row],[Sub-Sector]],Table2[% Away From Day High],"&lt;=0.05")/Table4[[#This Row],[Count]]</f>
        <v>1</v>
      </c>
      <c r="L12" s="2">
        <f>COUNTIFS(Table2[Sub-Sector],Table4[[#This Row],[Sub-Sector]],Table2[% Away From Current Week Low],"&gt;=0.05")/Table4[[#This Row],[Count]]</f>
        <v>0</v>
      </c>
      <c r="M12" s="2">
        <f>COUNTIFS(Table2[Sub-Sector],Table4[[#This Row],[Sub-Sector]],Table2[% Away From Current Week High],"&lt;=0.05")/Table4[[#This Row],[Count]]</f>
        <v>0</v>
      </c>
      <c r="N12" s="2">
        <f>COUNTIFS(Table2[Sub-Sector],Table4[[#This Row],[Sub-Sector]],Table2[% Away From Current Month Low],"&gt;=0.05")/Table4[[#This Row],[Count]]</f>
        <v>1</v>
      </c>
      <c r="O12" s="2">
        <f>COUNTIFS(Table2[Sub-Sector],Table4[[#This Row],[Sub-Sector]],Table2[% Away From Current Month High],"&lt;=0.05")/Table4[[#This Row],[Count]]</f>
        <v>0</v>
      </c>
      <c r="P12" s="2">
        <f>COUNTIFS(Table2[Sub-Sector],Table4[[#This Row],[Sub-Sector]],Table2[% Away From 52W High],"&lt;=10")/Table4[[#This Row],[Count]]</f>
        <v>0</v>
      </c>
      <c r="Q12" s="2">
        <f>COUNTIFS(Table2[Sub-Sector],Table4[[#This Row],[Sub-Sector]],Table2[% Away From 52W Low],"&gt;=10")/Table4[[#This Row],[Count]]</f>
        <v>1</v>
      </c>
      <c r="R12" s="2">
        <f>COUNTIFS(Table2[Sub-Sector],Table4[[#This Row],[Sub-Sector]],Table2[% Price above 20 EMA],"&gt;=0")/Table4[[#This Row],[Count]]</f>
        <v>0</v>
      </c>
      <c r="S12" s="2">
        <f>COUNTIFS(Table2[Sub-Sector],Table4[[#This Row],[Sub-Sector]],Table2[% Price above 50 EMA],"&gt;=0")/Table4[[#This Row],[Count]]</f>
        <v>0</v>
      </c>
      <c r="T12" s="2">
        <f>COUNTIFS(Table2[Sub-Sector],Table4[[#This Row],[Sub-Sector]],Table2[% Price above 200 EMA],"&gt;=0")/Table4[[#This Row],[Count]]</f>
        <v>1</v>
      </c>
      <c r="U12" s="2">
        <f>COUNTIFS(Table2[Sub-Sector],Table4[[#This Row],[Sub-Sector]],Table2[Rate of Change - Zone],"Positive")/Table4[[#This Row],[Count]]</f>
        <v>0</v>
      </c>
      <c r="V12" s="2">
        <f>COUNTIFS(Table2[Sub-Sector],Table4[[#This Row],[Sub-Sector]],Table2[Sharpe Ratio],"&gt;=0.10")/Table4[[#This Row],[Count]]</f>
        <v>0</v>
      </c>
      <c r="W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328.5</v>
      </c>
      <c r="X12">
        <f>_xlfn.RANK.AVG(Table4[[#This Row],[Score]],Table4[Score],1)</f>
        <v>30</v>
      </c>
      <c r="Y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142</v>
      </c>
      <c r="Z12">
        <f>_xlfn.RANK.AVG(Table4[[#This Row],[Score 2 ]],Table4[[Score 2 ]],1)</f>
        <v>11</v>
      </c>
    </row>
    <row r="13" spans="1:26" x14ac:dyDescent="0.3">
      <c r="A13" t="s">
        <v>400</v>
      </c>
      <c r="B13">
        <f>COUNTIFS(Table2[Sub-Sector],Table4[[#This Row],[Sub-Sector]])</f>
        <v>10</v>
      </c>
      <c r="C13" s="2">
        <f>COUNTIFS(Table2[Sub-Sector],Table4[[#This Row],[Sub-Sector]],Table2[Uptrend],"Uptrend")/Table4[[#This Row],[Count]]</f>
        <v>0.8</v>
      </c>
      <c r="D13" s="2">
        <f>COUNTIFS(Table2[Sub-Sector],Table4[[#This Row],[Sub-Sector]],Table2[1W Return vs Nifty],"&gt;=5")/Table4[[#This Row],[Count]]</f>
        <v>0.1</v>
      </c>
      <c r="E13" s="2">
        <f>COUNTIFS(Table2[Sub-Sector],Table4[[#This Row],[Sub-Sector]],Table2[1M Return vs Nifty],"&gt;=5")/Table4[[#This Row],[Count]]</f>
        <v>0.3</v>
      </c>
      <c r="F13" s="2">
        <f>COUNTIFS(Table2[Sub-Sector],Table4[[#This Row],[Sub-Sector]],Table2[6M Return vs Nifty],"&gt;=10")/Table4[[#This Row],[Count]]</f>
        <v>0.8</v>
      </c>
      <c r="G13" s="2">
        <f>COUNTIFS(Table2[Sub-Sector],Table4[[#This Row],[Sub-Sector]],Table2[1Y Return vs Nifty],"&gt;=10")/Table4[[#This Row],[Count]]</f>
        <v>0.6</v>
      </c>
      <c r="H13" s="2">
        <f>COUNTIFS(Table2[Sub-Sector],Table4[[#This Row],[Sub-Sector]],Table2[RSI Exponential â€“ 14D],"&gt;=50")/Table4[[#This Row],[Count]]</f>
        <v>0.7</v>
      </c>
      <c r="I13" s="2">
        <f>COUNTIFS(Table2[Sub-Sector],Table4[[#This Row],[Sub-Sector]],Table2[Relative Volume],"&gt;=1")/Table4[[#This Row],[Count]]</f>
        <v>0.5</v>
      </c>
      <c r="J13" s="2">
        <f>COUNTIFS(Table2[Sub-Sector],Table4[[#This Row],[Sub-Sector]],Table2[% Away From Day Low],"&gt;=0.05")/Table4[[#This Row],[Count]]</f>
        <v>0.1</v>
      </c>
      <c r="K13" s="2">
        <f>COUNTIFS(Table2[Sub-Sector],Table4[[#This Row],[Sub-Sector]],Table2[% Away From Day High],"&lt;=0.05")/Table4[[#This Row],[Count]]</f>
        <v>1</v>
      </c>
      <c r="L13" s="2">
        <f>COUNTIFS(Table2[Sub-Sector],Table4[[#This Row],[Sub-Sector]],Table2[% Away From Current Week Low],"&gt;=0.05")/Table4[[#This Row],[Count]]</f>
        <v>0.2</v>
      </c>
      <c r="M13" s="2">
        <f>COUNTIFS(Table2[Sub-Sector],Table4[[#This Row],[Sub-Sector]],Table2[% Away From Current Week High],"&lt;=0.05")/Table4[[#This Row],[Count]]</f>
        <v>0.6</v>
      </c>
      <c r="N13" s="2">
        <f>COUNTIFS(Table2[Sub-Sector],Table4[[#This Row],[Sub-Sector]],Table2[% Away From Current Month Low],"&gt;=0.05")/Table4[[#This Row],[Count]]</f>
        <v>0.7</v>
      </c>
      <c r="O13" s="2">
        <f>COUNTIFS(Table2[Sub-Sector],Table4[[#This Row],[Sub-Sector]],Table2[% Away From Current Month High],"&lt;=0.05")/Table4[[#This Row],[Count]]</f>
        <v>0.6</v>
      </c>
      <c r="P13" s="2">
        <f>COUNTIFS(Table2[Sub-Sector],Table4[[#This Row],[Sub-Sector]],Table2[% Away From 52W High],"&lt;=10")/Table4[[#This Row],[Count]]</f>
        <v>0.6</v>
      </c>
      <c r="Q13" s="2">
        <f>COUNTIFS(Table2[Sub-Sector],Table4[[#This Row],[Sub-Sector]],Table2[% Away From 52W Low],"&gt;=10")/Table4[[#This Row],[Count]]</f>
        <v>0.8</v>
      </c>
      <c r="R13" s="2">
        <f>COUNTIFS(Table2[Sub-Sector],Table4[[#This Row],[Sub-Sector]],Table2[% Price above 20 EMA],"&gt;=0")/Table4[[#This Row],[Count]]</f>
        <v>0.8</v>
      </c>
      <c r="S13" s="2">
        <f>COUNTIFS(Table2[Sub-Sector],Table4[[#This Row],[Sub-Sector]],Table2[% Price above 50 EMA],"&gt;=0")/Table4[[#This Row],[Count]]</f>
        <v>0.9</v>
      </c>
      <c r="T13" s="2">
        <f>COUNTIFS(Table2[Sub-Sector],Table4[[#This Row],[Sub-Sector]],Table2[% Price above 200 EMA],"&gt;=0")/Table4[[#This Row],[Count]]</f>
        <v>0.8</v>
      </c>
      <c r="U13" s="2">
        <f>COUNTIFS(Table2[Sub-Sector],Table4[[#This Row],[Sub-Sector]],Table2[Rate of Change - Zone],"Positive")/Table4[[#This Row],[Count]]</f>
        <v>0.8</v>
      </c>
      <c r="V13" s="2">
        <f>COUNTIFS(Table2[Sub-Sector],Table4[[#This Row],[Sub-Sector]],Table2[Sharpe Ratio],"&gt;=0.10")/Table4[[#This Row],[Count]]</f>
        <v>0.5</v>
      </c>
      <c r="W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253.5</v>
      </c>
      <c r="X13">
        <f>_xlfn.RANK.AVG(Table4[[#This Row],[Score]],Table4[Score],1)</f>
        <v>9</v>
      </c>
      <c r="Y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142.5</v>
      </c>
      <c r="Z13">
        <f>_xlfn.RANK.AVG(Table4[[#This Row],[Score 2 ]],Table4[[Score 2 ]],1)</f>
        <v>12</v>
      </c>
    </row>
    <row r="14" spans="1:26" x14ac:dyDescent="0.3">
      <c r="A14" t="s">
        <v>898</v>
      </c>
      <c r="B14">
        <f>COUNTIFS(Table2[Sub-Sector],Table4[[#This Row],[Sub-Sector]])</f>
        <v>1</v>
      </c>
      <c r="C14" s="2">
        <f>COUNTIFS(Table2[Sub-Sector],Table4[[#This Row],[Sub-Sector]],Table2[Uptrend],"Uptrend")/Table4[[#This Row],[Count]]</f>
        <v>1</v>
      </c>
      <c r="D14" s="2">
        <f>COUNTIFS(Table2[Sub-Sector],Table4[[#This Row],[Sub-Sector]],Table2[1W Return vs Nifty],"&gt;=5")/Table4[[#This Row],[Count]]</f>
        <v>0</v>
      </c>
      <c r="E14" s="2">
        <f>COUNTIFS(Table2[Sub-Sector],Table4[[#This Row],[Sub-Sector]],Table2[1M Return vs Nifty],"&gt;=5")/Table4[[#This Row],[Count]]</f>
        <v>1</v>
      </c>
      <c r="F14" s="2">
        <f>COUNTIFS(Table2[Sub-Sector],Table4[[#This Row],[Sub-Sector]],Table2[6M Return vs Nifty],"&gt;=10")/Table4[[#This Row],[Count]]</f>
        <v>1</v>
      </c>
      <c r="G14" s="2">
        <f>COUNTIFS(Table2[Sub-Sector],Table4[[#This Row],[Sub-Sector]],Table2[1Y Return vs Nifty],"&gt;=10")/Table4[[#This Row],[Count]]</f>
        <v>1</v>
      </c>
      <c r="H14" s="2">
        <f>COUNTIFS(Table2[Sub-Sector],Table4[[#This Row],[Sub-Sector]],Table2[RSI Exponential â€“ 14D],"&gt;=50")/Table4[[#This Row],[Count]]</f>
        <v>1</v>
      </c>
      <c r="I14" s="2">
        <f>COUNTIFS(Table2[Sub-Sector],Table4[[#This Row],[Sub-Sector]],Table2[Relative Volume],"&gt;=1")/Table4[[#This Row],[Count]]</f>
        <v>0</v>
      </c>
      <c r="J14" s="2">
        <f>COUNTIFS(Table2[Sub-Sector],Table4[[#This Row],[Sub-Sector]],Table2[% Away From Day Low],"&gt;=0.05")/Table4[[#This Row],[Count]]</f>
        <v>0</v>
      </c>
      <c r="K14" s="2">
        <f>COUNTIFS(Table2[Sub-Sector],Table4[[#This Row],[Sub-Sector]],Table2[% Away From Day High],"&lt;=0.05")/Table4[[#This Row],[Count]]</f>
        <v>1</v>
      </c>
      <c r="L14" s="2">
        <f>COUNTIFS(Table2[Sub-Sector],Table4[[#This Row],[Sub-Sector]],Table2[% Away From Current Week Low],"&gt;=0.05")/Table4[[#This Row],[Count]]</f>
        <v>1</v>
      </c>
      <c r="M14" s="2">
        <f>COUNTIFS(Table2[Sub-Sector],Table4[[#This Row],[Sub-Sector]],Table2[% Away From Current Week High],"&lt;=0.05")/Table4[[#This Row],[Count]]</f>
        <v>1</v>
      </c>
      <c r="N14" s="2">
        <f>COUNTIFS(Table2[Sub-Sector],Table4[[#This Row],[Sub-Sector]],Table2[% Away From Current Month Low],"&gt;=0.05")/Table4[[#This Row],[Count]]</f>
        <v>1</v>
      </c>
      <c r="O14" s="2">
        <f>COUNTIFS(Table2[Sub-Sector],Table4[[#This Row],[Sub-Sector]],Table2[% Away From Current Month High],"&lt;=0.05")/Table4[[#This Row],[Count]]</f>
        <v>1</v>
      </c>
      <c r="P14" s="2">
        <f>COUNTIFS(Table2[Sub-Sector],Table4[[#This Row],[Sub-Sector]],Table2[% Away From 52W High],"&lt;=10")/Table4[[#This Row],[Count]]</f>
        <v>1</v>
      </c>
      <c r="Q14" s="2">
        <f>COUNTIFS(Table2[Sub-Sector],Table4[[#This Row],[Sub-Sector]],Table2[% Away From 52W Low],"&gt;=10")/Table4[[#This Row],[Count]]</f>
        <v>1</v>
      </c>
      <c r="R14" s="2">
        <f>COUNTIFS(Table2[Sub-Sector],Table4[[#This Row],[Sub-Sector]],Table2[% Price above 20 EMA],"&gt;=0")/Table4[[#This Row],[Count]]</f>
        <v>1</v>
      </c>
      <c r="S14" s="2">
        <f>COUNTIFS(Table2[Sub-Sector],Table4[[#This Row],[Sub-Sector]],Table2[% Price above 50 EMA],"&gt;=0")/Table4[[#This Row],[Count]]</f>
        <v>1</v>
      </c>
      <c r="T14" s="2">
        <f>COUNTIFS(Table2[Sub-Sector],Table4[[#This Row],[Sub-Sector]],Table2[% Price above 200 EMA],"&gt;=0")/Table4[[#This Row],[Count]]</f>
        <v>1</v>
      </c>
      <c r="U14" s="2">
        <f>COUNTIFS(Table2[Sub-Sector],Table4[[#This Row],[Sub-Sector]],Table2[Rate of Change - Zone],"Positive")/Table4[[#This Row],[Count]]</f>
        <v>1</v>
      </c>
      <c r="V14" s="2">
        <f>COUNTIFS(Table2[Sub-Sector],Table4[[#This Row],[Sub-Sector]],Table2[Sharpe Ratio],"&gt;=0.10")/Table4[[#This Row],[Count]]</f>
        <v>1</v>
      </c>
      <c r="W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245</v>
      </c>
      <c r="X14">
        <f>_xlfn.RANK.AVG(Table4[[#This Row],[Score]],Table4[Score],1)</f>
        <v>6</v>
      </c>
      <c r="Y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143.5</v>
      </c>
      <c r="Z14">
        <f>_xlfn.RANK.AVG(Table4[[#This Row],[Score 2 ]],Table4[[Score 2 ]],1)</f>
        <v>15</v>
      </c>
    </row>
    <row r="15" spans="1:26" x14ac:dyDescent="0.3">
      <c r="A15" t="s">
        <v>1270</v>
      </c>
      <c r="B15">
        <f>COUNTIFS(Table2[Sub-Sector],Table4[[#This Row],[Sub-Sector]])</f>
        <v>1</v>
      </c>
      <c r="C15" s="2">
        <f>COUNTIFS(Table2[Sub-Sector],Table4[[#This Row],[Sub-Sector]],Table2[Uptrend],"Uptrend")/Table4[[#This Row],[Count]]</f>
        <v>1</v>
      </c>
      <c r="D15" s="2">
        <f>COUNTIFS(Table2[Sub-Sector],Table4[[#This Row],[Sub-Sector]],Table2[1W Return vs Nifty],"&gt;=5")/Table4[[#This Row],[Count]]</f>
        <v>0</v>
      </c>
      <c r="E15" s="2">
        <f>COUNTIFS(Table2[Sub-Sector],Table4[[#This Row],[Sub-Sector]],Table2[1M Return vs Nifty],"&gt;=5")/Table4[[#This Row],[Count]]</f>
        <v>0</v>
      </c>
      <c r="F15" s="2">
        <f>COUNTIFS(Table2[Sub-Sector],Table4[[#This Row],[Sub-Sector]],Table2[6M Return vs Nifty],"&gt;=10")/Table4[[#This Row],[Count]]</f>
        <v>1</v>
      </c>
      <c r="G15" s="2">
        <f>COUNTIFS(Table2[Sub-Sector],Table4[[#This Row],[Sub-Sector]],Table2[1Y Return vs Nifty],"&gt;=10")/Table4[[#This Row],[Count]]</f>
        <v>1</v>
      </c>
      <c r="H15" s="2">
        <f>COUNTIFS(Table2[Sub-Sector],Table4[[#This Row],[Sub-Sector]],Table2[RSI Exponential â€“ 14D],"&gt;=50")/Table4[[#This Row],[Count]]</f>
        <v>1</v>
      </c>
      <c r="I15" s="2">
        <f>COUNTIFS(Table2[Sub-Sector],Table4[[#This Row],[Sub-Sector]],Table2[Relative Volume],"&gt;=1")/Table4[[#This Row],[Count]]</f>
        <v>0</v>
      </c>
      <c r="J15" s="2">
        <f>COUNTIFS(Table2[Sub-Sector],Table4[[#This Row],[Sub-Sector]],Table2[% Away From Day Low],"&gt;=0.05")/Table4[[#This Row],[Count]]</f>
        <v>0</v>
      </c>
      <c r="K15" s="2">
        <f>COUNTIFS(Table2[Sub-Sector],Table4[[#This Row],[Sub-Sector]],Table2[% Away From Day High],"&lt;=0.05")/Table4[[#This Row],[Count]]</f>
        <v>1</v>
      </c>
      <c r="L15" s="2">
        <f>COUNTIFS(Table2[Sub-Sector],Table4[[#This Row],[Sub-Sector]],Table2[% Away From Current Week Low],"&gt;=0.05")/Table4[[#This Row],[Count]]</f>
        <v>0</v>
      </c>
      <c r="M15" s="2">
        <f>COUNTIFS(Table2[Sub-Sector],Table4[[#This Row],[Sub-Sector]],Table2[% Away From Current Week High],"&lt;=0.05")/Table4[[#This Row],[Count]]</f>
        <v>1</v>
      </c>
      <c r="N15" s="2">
        <f>COUNTIFS(Table2[Sub-Sector],Table4[[#This Row],[Sub-Sector]],Table2[% Away From Current Month Low],"&gt;=0.05")/Table4[[#This Row],[Count]]</f>
        <v>1</v>
      </c>
      <c r="O15" s="2">
        <f>COUNTIFS(Table2[Sub-Sector],Table4[[#This Row],[Sub-Sector]],Table2[% Away From Current Month High],"&lt;=0.05")/Table4[[#This Row],[Count]]</f>
        <v>1</v>
      </c>
      <c r="P15" s="2">
        <f>COUNTIFS(Table2[Sub-Sector],Table4[[#This Row],[Sub-Sector]],Table2[% Away From 52W High],"&lt;=10")/Table4[[#This Row],[Count]]</f>
        <v>1</v>
      </c>
      <c r="Q15" s="2">
        <f>COUNTIFS(Table2[Sub-Sector],Table4[[#This Row],[Sub-Sector]],Table2[% Away From 52W Low],"&gt;=10")/Table4[[#This Row],[Count]]</f>
        <v>1</v>
      </c>
      <c r="R15" s="2">
        <f>COUNTIFS(Table2[Sub-Sector],Table4[[#This Row],[Sub-Sector]],Table2[% Price above 20 EMA],"&gt;=0")/Table4[[#This Row],[Count]]</f>
        <v>1</v>
      </c>
      <c r="S15" s="2">
        <f>COUNTIFS(Table2[Sub-Sector],Table4[[#This Row],[Sub-Sector]],Table2[% Price above 50 EMA],"&gt;=0")/Table4[[#This Row],[Count]]</f>
        <v>1</v>
      </c>
      <c r="T15" s="2">
        <f>COUNTIFS(Table2[Sub-Sector],Table4[[#This Row],[Sub-Sector]],Table2[% Price above 200 EMA],"&gt;=0")/Table4[[#This Row],[Count]]</f>
        <v>1</v>
      </c>
      <c r="U15" s="2">
        <f>COUNTIFS(Table2[Sub-Sector],Table4[[#This Row],[Sub-Sector]],Table2[Rate of Change - Zone],"Positive")/Table4[[#This Row],[Count]]</f>
        <v>1</v>
      </c>
      <c r="V15" s="2">
        <f>COUNTIFS(Table2[Sub-Sector],Table4[[#This Row],[Sub-Sector]],Table2[Sharpe Ratio],"&gt;=0.10")/Table4[[#This Row],[Count]]</f>
        <v>1</v>
      </c>
      <c r="W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330</v>
      </c>
      <c r="X15">
        <f>_xlfn.RANK.AVG(Table4[[#This Row],[Score]],Table4[Score],1)</f>
        <v>32</v>
      </c>
      <c r="Y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143.5</v>
      </c>
      <c r="Z15">
        <f>_xlfn.RANK.AVG(Table4[[#This Row],[Score 2 ]],Table4[[Score 2 ]],1)</f>
        <v>15</v>
      </c>
    </row>
    <row r="16" spans="1:26" x14ac:dyDescent="0.3">
      <c r="A16" t="s">
        <v>152</v>
      </c>
      <c r="B16">
        <f>COUNTIFS(Table2[Sub-Sector],Table4[[#This Row],[Sub-Sector]])</f>
        <v>1</v>
      </c>
      <c r="C16" s="2">
        <f>COUNTIFS(Table2[Sub-Sector],Table4[[#This Row],[Sub-Sector]],Table2[Uptrend],"Uptrend")/Table4[[#This Row],[Count]]</f>
        <v>1</v>
      </c>
      <c r="D16" s="2">
        <f>COUNTIFS(Table2[Sub-Sector],Table4[[#This Row],[Sub-Sector]],Table2[1W Return vs Nifty],"&gt;=5")/Table4[[#This Row],[Count]]</f>
        <v>0</v>
      </c>
      <c r="E16" s="2">
        <f>COUNTIFS(Table2[Sub-Sector],Table4[[#This Row],[Sub-Sector]],Table2[1M Return vs Nifty],"&gt;=5")/Table4[[#This Row],[Count]]</f>
        <v>0</v>
      </c>
      <c r="F16" s="2">
        <f>COUNTIFS(Table2[Sub-Sector],Table4[[#This Row],[Sub-Sector]],Table2[6M Return vs Nifty],"&gt;=10")/Table4[[#This Row],[Count]]</f>
        <v>1</v>
      </c>
      <c r="G16" s="2">
        <f>COUNTIFS(Table2[Sub-Sector],Table4[[#This Row],[Sub-Sector]],Table2[1Y Return vs Nifty],"&gt;=10")/Table4[[#This Row],[Count]]</f>
        <v>1</v>
      </c>
      <c r="H16" s="2">
        <f>COUNTIFS(Table2[Sub-Sector],Table4[[#This Row],[Sub-Sector]],Table2[RSI Exponential â€“ 14D],"&gt;=50")/Table4[[#This Row],[Count]]</f>
        <v>1</v>
      </c>
      <c r="I16" s="2">
        <f>COUNTIFS(Table2[Sub-Sector],Table4[[#This Row],[Sub-Sector]],Table2[Relative Volume],"&gt;=1")/Table4[[#This Row],[Count]]</f>
        <v>0</v>
      </c>
      <c r="J16" s="2">
        <f>COUNTIFS(Table2[Sub-Sector],Table4[[#This Row],[Sub-Sector]],Table2[% Away From Day Low],"&gt;=0.05")/Table4[[#This Row],[Count]]</f>
        <v>0</v>
      </c>
      <c r="K16" s="2">
        <f>COUNTIFS(Table2[Sub-Sector],Table4[[#This Row],[Sub-Sector]],Table2[% Away From Day High],"&lt;=0.05")/Table4[[#This Row],[Count]]</f>
        <v>1</v>
      </c>
      <c r="L16" s="2">
        <f>COUNTIFS(Table2[Sub-Sector],Table4[[#This Row],[Sub-Sector]],Table2[% Away From Current Week Low],"&gt;=0.05")/Table4[[#This Row],[Count]]</f>
        <v>0</v>
      </c>
      <c r="M16" s="2">
        <f>COUNTIFS(Table2[Sub-Sector],Table4[[#This Row],[Sub-Sector]],Table2[% Away From Current Week High],"&lt;=0.05")/Table4[[#This Row],[Count]]</f>
        <v>1</v>
      </c>
      <c r="N16" s="2">
        <f>COUNTIFS(Table2[Sub-Sector],Table4[[#This Row],[Sub-Sector]],Table2[% Away From Current Month Low],"&gt;=0.05")/Table4[[#This Row],[Count]]</f>
        <v>0</v>
      </c>
      <c r="O16" s="2">
        <f>COUNTIFS(Table2[Sub-Sector],Table4[[#This Row],[Sub-Sector]],Table2[% Away From Current Month High],"&lt;=0.05")/Table4[[#This Row],[Count]]</f>
        <v>1</v>
      </c>
      <c r="P16" s="2">
        <f>COUNTIFS(Table2[Sub-Sector],Table4[[#This Row],[Sub-Sector]],Table2[% Away From 52W High],"&lt;=10")/Table4[[#This Row],[Count]]</f>
        <v>1</v>
      </c>
      <c r="Q16" s="2">
        <f>COUNTIFS(Table2[Sub-Sector],Table4[[#This Row],[Sub-Sector]],Table2[% Away From 52W Low],"&gt;=10")/Table4[[#This Row],[Count]]</f>
        <v>1</v>
      </c>
      <c r="R16" s="2">
        <f>COUNTIFS(Table2[Sub-Sector],Table4[[#This Row],[Sub-Sector]],Table2[% Price above 20 EMA],"&gt;=0")/Table4[[#This Row],[Count]]</f>
        <v>1</v>
      </c>
      <c r="S16" s="2">
        <f>COUNTIFS(Table2[Sub-Sector],Table4[[#This Row],[Sub-Sector]],Table2[% Price above 50 EMA],"&gt;=0")/Table4[[#This Row],[Count]]</f>
        <v>1</v>
      </c>
      <c r="T16" s="2">
        <f>COUNTIFS(Table2[Sub-Sector],Table4[[#This Row],[Sub-Sector]],Table2[% Price above 200 EMA],"&gt;=0")/Table4[[#This Row],[Count]]</f>
        <v>1</v>
      </c>
      <c r="U16" s="2">
        <f>COUNTIFS(Table2[Sub-Sector],Table4[[#This Row],[Sub-Sector]],Table2[Rate of Change - Zone],"Positive")/Table4[[#This Row],[Count]]</f>
        <v>1</v>
      </c>
      <c r="V16" s="2">
        <f>COUNTIFS(Table2[Sub-Sector],Table4[[#This Row],[Sub-Sector]],Table2[Sharpe Ratio],"&gt;=0.10")/Table4[[#This Row],[Count]]</f>
        <v>1</v>
      </c>
      <c r="W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330</v>
      </c>
      <c r="X16">
        <f>_xlfn.RANK.AVG(Table4[[#This Row],[Score]],Table4[Score],1)</f>
        <v>32</v>
      </c>
      <c r="Y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143.5</v>
      </c>
      <c r="Z16">
        <f>_xlfn.RANK.AVG(Table4[[#This Row],[Score 2 ]],Table4[[Score 2 ]],1)</f>
        <v>15</v>
      </c>
    </row>
    <row r="17" spans="1:26" x14ac:dyDescent="0.3">
      <c r="A17" t="s">
        <v>1378</v>
      </c>
      <c r="B17">
        <f>COUNTIFS(Table2[Sub-Sector],Table4[[#This Row],[Sub-Sector]])</f>
        <v>2</v>
      </c>
      <c r="C17" s="2">
        <f>COUNTIFS(Table2[Sub-Sector],Table4[[#This Row],[Sub-Sector]],Table2[Uptrend],"Uptrend")/Table4[[#This Row],[Count]]</f>
        <v>0</v>
      </c>
      <c r="D17" s="2">
        <f>COUNTIFS(Table2[Sub-Sector],Table4[[#This Row],[Sub-Sector]],Table2[1W Return vs Nifty],"&gt;=5")/Table4[[#This Row],[Count]]</f>
        <v>0</v>
      </c>
      <c r="E17" s="2">
        <f>COUNTIFS(Table2[Sub-Sector],Table4[[#This Row],[Sub-Sector]],Table2[1M Return vs Nifty],"&gt;=5")/Table4[[#This Row],[Count]]</f>
        <v>0</v>
      </c>
      <c r="F17" s="2">
        <f>COUNTIFS(Table2[Sub-Sector],Table4[[#This Row],[Sub-Sector]],Table2[6M Return vs Nifty],"&gt;=10")/Table4[[#This Row],[Count]]</f>
        <v>1</v>
      </c>
      <c r="G17" s="2">
        <f>COUNTIFS(Table2[Sub-Sector],Table4[[#This Row],[Sub-Sector]],Table2[1Y Return vs Nifty],"&gt;=10")/Table4[[#This Row],[Count]]</f>
        <v>1</v>
      </c>
      <c r="H17" s="2">
        <f>COUNTIFS(Table2[Sub-Sector],Table4[[#This Row],[Sub-Sector]],Table2[RSI Exponential â€“ 14D],"&gt;=50")/Table4[[#This Row],[Count]]</f>
        <v>1</v>
      </c>
      <c r="I17" s="2">
        <f>COUNTIFS(Table2[Sub-Sector],Table4[[#This Row],[Sub-Sector]],Table2[Relative Volume],"&gt;=1")/Table4[[#This Row],[Count]]</f>
        <v>0</v>
      </c>
      <c r="J17" s="2">
        <f>COUNTIFS(Table2[Sub-Sector],Table4[[#This Row],[Sub-Sector]],Table2[% Away From Day Low],"&gt;=0.05")/Table4[[#This Row],[Count]]</f>
        <v>0</v>
      </c>
      <c r="K17" s="2">
        <f>COUNTIFS(Table2[Sub-Sector],Table4[[#This Row],[Sub-Sector]],Table2[% Away From Day High],"&lt;=0.05")/Table4[[#This Row],[Count]]</f>
        <v>1</v>
      </c>
      <c r="L17" s="2">
        <f>COUNTIFS(Table2[Sub-Sector],Table4[[#This Row],[Sub-Sector]],Table2[% Away From Current Week Low],"&gt;=0.05")/Table4[[#This Row],[Count]]</f>
        <v>0.5</v>
      </c>
      <c r="M17" s="2">
        <f>COUNTIFS(Table2[Sub-Sector],Table4[[#This Row],[Sub-Sector]],Table2[% Away From Current Week High],"&lt;=0.05")/Table4[[#This Row],[Count]]</f>
        <v>1</v>
      </c>
      <c r="N17" s="2">
        <f>COUNTIFS(Table2[Sub-Sector],Table4[[#This Row],[Sub-Sector]],Table2[% Away From Current Month Low],"&gt;=0.05")/Table4[[#This Row],[Count]]</f>
        <v>0.5</v>
      </c>
      <c r="O17" s="2">
        <f>COUNTIFS(Table2[Sub-Sector],Table4[[#This Row],[Sub-Sector]],Table2[% Away From Current Month High],"&lt;=0.05")/Table4[[#This Row],[Count]]</f>
        <v>0.5</v>
      </c>
      <c r="P17" s="2">
        <f>COUNTIFS(Table2[Sub-Sector],Table4[[#This Row],[Sub-Sector]],Table2[% Away From 52W High],"&lt;=10")/Table4[[#This Row],[Count]]</f>
        <v>0</v>
      </c>
      <c r="Q17" s="2">
        <f>COUNTIFS(Table2[Sub-Sector],Table4[[#This Row],[Sub-Sector]],Table2[% Away From 52W Low],"&gt;=10")/Table4[[#This Row],[Count]]</f>
        <v>1</v>
      </c>
      <c r="R17" s="2">
        <f>COUNTIFS(Table2[Sub-Sector],Table4[[#This Row],[Sub-Sector]],Table2[% Price above 20 EMA],"&gt;=0")/Table4[[#This Row],[Count]]</f>
        <v>0.5</v>
      </c>
      <c r="S17" s="2">
        <f>COUNTIFS(Table2[Sub-Sector],Table4[[#This Row],[Sub-Sector]],Table2[% Price above 50 EMA],"&gt;=0")/Table4[[#This Row],[Count]]</f>
        <v>0</v>
      </c>
      <c r="T17" s="2">
        <f>COUNTIFS(Table2[Sub-Sector],Table4[[#This Row],[Sub-Sector]],Table2[% Price above 200 EMA],"&gt;=0")/Table4[[#This Row],[Count]]</f>
        <v>1</v>
      </c>
      <c r="U17" s="2">
        <f>COUNTIFS(Table2[Sub-Sector],Table4[[#This Row],[Sub-Sector]],Table2[Rate of Change - Zone],"Positive")/Table4[[#This Row],[Count]]</f>
        <v>1</v>
      </c>
      <c r="V17" s="2">
        <f>COUNTIFS(Table2[Sub-Sector],Table4[[#This Row],[Sub-Sector]],Table2[Sharpe Ratio],"&gt;=0.10")/Table4[[#This Row],[Count]]</f>
        <v>0</v>
      </c>
      <c r="W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</v>
      </c>
      <c r="X17">
        <f>_xlfn.RANK.AVG(Table4[[#This Row],[Score]],Table4[Score],1)</f>
        <v>59</v>
      </c>
      <c r="Y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143.5</v>
      </c>
      <c r="Z17">
        <f>_xlfn.RANK.AVG(Table4[[#This Row],[Score 2 ]],Table4[[Score 2 ]],1)</f>
        <v>15</v>
      </c>
    </row>
    <row r="18" spans="1:26" x14ac:dyDescent="0.3">
      <c r="A18" t="s">
        <v>762</v>
      </c>
      <c r="B18">
        <f>COUNTIFS(Table2[Sub-Sector],Table4[[#This Row],[Sub-Sector]])</f>
        <v>1</v>
      </c>
      <c r="C18" s="2">
        <f>COUNTIFS(Table2[Sub-Sector],Table4[[#This Row],[Sub-Sector]],Table2[Uptrend],"Uptrend")/Table4[[#This Row],[Count]]</f>
        <v>1</v>
      </c>
      <c r="D18" s="2">
        <f>COUNTIFS(Table2[Sub-Sector],Table4[[#This Row],[Sub-Sector]],Table2[1W Return vs Nifty],"&gt;=5")/Table4[[#This Row],[Count]]</f>
        <v>0</v>
      </c>
      <c r="E18" s="2">
        <f>COUNTIFS(Table2[Sub-Sector],Table4[[#This Row],[Sub-Sector]],Table2[1M Return vs Nifty],"&gt;=5")/Table4[[#This Row],[Count]]</f>
        <v>0</v>
      </c>
      <c r="F18" s="2">
        <f>COUNTIFS(Table2[Sub-Sector],Table4[[#This Row],[Sub-Sector]],Table2[6M Return vs Nifty],"&gt;=10")/Table4[[#This Row],[Count]]</f>
        <v>1</v>
      </c>
      <c r="G18" s="2">
        <f>COUNTIFS(Table2[Sub-Sector],Table4[[#This Row],[Sub-Sector]],Table2[1Y Return vs Nifty],"&gt;=10")/Table4[[#This Row],[Count]]</f>
        <v>1</v>
      </c>
      <c r="H18" s="2">
        <f>COUNTIFS(Table2[Sub-Sector],Table4[[#This Row],[Sub-Sector]],Table2[RSI Exponential â€“ 14D],"&gt;=50")/Table4[[#This Row],[Count]]</f>
        <v>1</v>
      </c>
      <c r="I18" s="2">
        <f>COUNTIFS(Table2[Sub-Sector],Table4[[#This Row],[Sub-Sector]],Table2[Relative Volume],"&gt;=1")/Table4[[#This Row],[Count]]</f>
        <v>0</v>
      </c>
      <c r="J18" s="2">
        <f>COUNTIFS(Table2[Sub-Sector],Table4[[#This Row],[Sub-Sector]],Table2[% Away From Day Low],"&gt;=0.05")/Table4[[#This Row],[Count]]</f>
        <v>0</v>
      </c>
      <c r="K18" s="2">
        <f>COUNTIFS(Table2[Sub-Sector],Table4[[#This Row],[Sub-Sector]],Table2[% Away From Day High],"&lt;=0.05")/Table4[[#This Row],[Count]]</f>
        <v>1</v>
      </c>
      <c r="L18" s="2">
        <f>COUNTIFS(Table2[Sub-Sector],Table4[[#This Row],[Sub-Sector]],Table2[% Away From Current Week Low],"&gt;=0.05")/Table4[[#This Row],[Count]]</f>
        <v>0</v>
      </c>
      <c r="M18" s="2">
        <f>COUNTIFS(Table2[Sub-Sector],Table4[[#This Row],[Sub-Sector]],Table2[% Away From Current Week High],"&lt;=0.05")/Table4[[#This Row],[Count]]</f>
        <v>1</v>
      </c>
      <c r="N18" s="2">
        <f>COUNTIFS(Table2[Sub-Sector],Table4[[#This Row],[Sub-Sector]],Table2[% Away From Current Month Low],"&gt;=0.05")/Table4[[#This Row],[Count]]</f>
        <v>1</v>
      </c>
      <c r="O18" s="2">
        <f>COUNTIFS(Table2[Sub-Sector],Table4[[#This Row],[Sub-Sector]],Table2[% Away From Current Month High],"&lt;=0.05")/Table4[[#This Row],[Count]]</f>
        <v>0</v>
      </c>
      <c r="P18" s="2">
        <f>COUNTIFS(Table2[Sub-Sector],Table4[[#This Row],[Sub-Sector]],Table2[% Away From 52W High],"&lt;=10")/Table4[[#This Row],[Count]]</f>
        <v>1</v>
      </c>
      <c r="Q18" s="2">
        <f>COUNTIFS(Table2[Sub-Sector],Table4[[#This Row],[Sub-Sector]],Table2[% Away From 52W Low],"&gt;=10")/Table4[[#This Row],[Count]]</f>
        <v>1</v>
      </c>
      <c r="R18" s="2">
        <f>COUNTIFS(Table2[Sub-Sector],Table4[[#This Row],[Sub-Sector]],Table2[% Price above 20 EMA],"&gt;=0")/Table4[[#This Row],[Count]]</f>
        <v>1</v>
      </c>
      <c r="S18" s="2">
        <f>COUNTIFS(Table2[Sub-Sector],Table4[[#This Row],[Sub-Sector]],Table2[% Price above 50 EMA],"&gt;=0")/Table4[[#This Row],[Count]]</f>
        <v>1</v>
      </c>
      <c r="T18" s="2">
        <f>COUNTIFS(Table2[Sub-Sector],Table4[[#This Row],[Sub-Sector]],Table2[% Price above 200 EMA],"&gt;=0")/Table4[[#This Row],[Count]]</f>
        <v>1</v>
      </c>
      <c r="U18" s="2">
        <f>COUNTIFS(Table2[Sub-Sector],Table4[[#This Row],[Sub-Sector]],Table2[Rate of Change - Zone],"Positive")/Table4[[#This Row],[Count]]</f>
        <v>1</v>
      </c>
      <c r="V18" s="2">
        <f>COUNTIFS(Table2[Sub-Sector],Table4[[#This Row],[Sub-Sector]],Table2[Sharpe Ratio],"&gt;=0.10")/Table4[[#This Row],[Count]]</f>
        <v>0</v>
      </c>
      <c r="W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330</v>
      </c>
      <c r="X18">
        <f>_xlfn.RANK.AVG(Table4[[#This Row],[Score]],Table4[Score],1)</f>
        <v>32</v>
      </c>
      <c r="Y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143.5</v>
      </c>
      <c r="Z18">
        <f>_xlfn.RANK.AVG(Table4[[#This Row],[Score 2 ]],Table4[[Score 2 ]],1)</f>
        <v>15</v>
      </c>
    </row>
    <row r="19" spans="1:26" x14ac:dyDescent="0.3">
      <c r="A19" t="s">
        <v>601</v>
      </c>
      <c r="B19">
        <f>COUNTIFS(Table2[Sub-Sector],Table4[[#This Row],[Sub-Sector]])</f>
        <v>1</v>
      </c>
      <c r="C19" s="2">
        <f>COUNTIFS(Table2[Sub-Sector],Table4[[#This Row],[Sub-Sector]],Table2[Uptrend],"Uptrend")/Table4[[#This Row],[Count]]</f>
        <v>1</v>
      </c>
      <c r="D19" s="2">
        <f>COUNTIFS(Table2[Sub-Sector],Table4[[#This Row],[Sub-Sector]],Table2[1W Return vs Nifty],"&gt;=5")/Table4[[#This Row],[Count]]</f>
        <v>0</v>
      </c>
      <c r="E19" s="2">
        <f>COUNTIFS(Table2[Sub-Sector],Table4[[#This Row],[Sub-Sector]],Table2[1M Return vs Nifty],"&gt;=5")/Table4[[#This Row],[Count]]</f>
        <v>0</v>
      </c>
      <c r="F19" s="2">
        <f>COUNTIFS(Table2[Sub-Sector],Table4[[#This Row],[Sub-Sector]],Table2[6M Return vs Nifty],"&gt;=10")/Table4[[#This Row],[Count]]</f>
        <v>0</v>
      </c>
      <c r="G19" s="2">
        <f>COUNTIFS(Table2[Sub-Sector],Table4[[#This Row],[Sub-Sector]],Table2[1Y Return vs Nifty],"&gt;=10")/Table4[[#This Row],[Count]]</f>
        <v>1</v>
      </c>
      <c r="H19" s="2">
        <f>COUNTIFS(Table2[Sub-Sector],Table4[[#This Row],[Sub-Sector]],Table2[RSI Exponential â€“ 14D],"&gt;=50")/Table4[[#This Row],[Count]]</f>
        <v>1</v>
      </c>
      <c r="I19" s="2">
        <f>COUNTIFS(Table2[Sub-Sector],Table4[[#This Row],[Sub-Sector]],Table2[Relative Volume],"&gt;=1")/Table4[[#This Row],[Count]]</f>
        <v>1</v>
      </c>
      <c r="J19" s="2">
        <f>COUNTIFS(Table2[Sub-Sector],Table4[[#This Row],[Sub-Sector]],Table2[% Away From Day Low],"&gt;=0.05")/Table4[[#This Row],[Count]]</f>
        <v>0</v>
      </c>
      <c r="K19" s="2">
        <f>COUNTIFS(Table2[Sub-Sector],Table4[[#This Row],[Sub-Sector]],Table2[% Away From Day High],"&lt;=0.05")/Table4[[#This Row],[Count]]</f>
        <v>1</v>
      </c>
      <c r="L19" s="2">
        <f>COUNTIFS(Table2[Sub-Sector],Table4[[#This Row],[Sub-Sector]],Table2[% Away From Current Week Low],"&gt;=0.05")/Table4[[#This Row],[Count]]</f>
        <v>1</v>
      </c>
      <c r="M19" s="2">
        <f>COUNTIFS(Table2[Sub-Sector],Table4[[#This Row],[Sub-Sector]],Table2[% Away From Current Week High],"&lt;=0.05")/Table4[[#This Row],[Count]]</f>
        <v>1</v>
      </c>
      <c r="N19" s="2">
        <f>COUNTIFS(Table2[Sub-Sector],Table4[[#This Row],[Sub-Sector]],Table2[% Away From Current Month Low],"&gt;=0.05")/Table4[[#This Row],[Count]]</f>
        <v>1</v>
      </c>
      <c r="O19" s="2">
        <f>COUNTIFS(Table2[Sub-Sector],Table4[[#This Row],[Sub-Sector]],Table2[% Away From Current Month High],"&lt;=0.05")/Table4[[#This Row],[Count]]</f>
        <v>1</v>
      </c>
      <c r="P19" s="2">
        <f>COUNTIFS(Table2[Sub-Sector],Table4[[#This Row],[Sub-Sector]],Table2[% Away From 52W High],"&lt;=10")/Table4[[#This Row],[Count]]</f>
        <v>0</v>
      </c>
      <c r="Q19" s="2">
        <f>COUNTIFS(Table2[Sub-Sector],Table4[[#This Row],[Sub-Sector]],Table2[% Away From 52W Low],"&gt;=10")/Table4[[#This Row],[Count]]</f>
        <v>1</v>
      </c>
      <c r="R19" s="2">
        <f>COUNTIFS(Table2[Sub-Sector],Table4[[#This Row],[Sub-Sector]],Table2[% Price above 20 EMA],"&gt;=0")/Table4[[#This Row],[Count]]</f>
        <v>1</v>
      </c>
      <c r="S19" s="2">
        <f>COUNTIFS(Table2[Sub-Sector],Table4[[#This Row],[Sub-Sector]],Table2[% Price above 50 EMA],"&gt;=0")/Table4[[#This Row],[Count]]</f>
        <v>1</v>
      </c>
      <c r="T19" s="2">
        <f>COUNTIFS(Table2[Sub-Sector],Table4[[#This Row],[Sub-Sector]],Table2[% Price above 200 EMA],"&gt;=0")/Table4[[#This Row],[Count]]</f>
        <v>1</v>
      </c>
      <c r="U19" s="2">
        <f>COUNTIFS(Table2[Sub-Sector],Table4[[#This Row],[Sub-Sector]],Table2[Rate of Change - Zone],"Positive")/Table4[[#This Row],[Count]]</f>
        <v>1</v>
      </c>
      <c r="V19" s="2">
        <f>COUNTIFS(Table2[Sub-Sector],Table4[[#This Row],[Sub-Sector]],Table2[Sharpe Ratio],"&gt;=0.10")/Table4[[#This Row],[Count]]</f>
        <v>1</v>
      </c>
      <c r="W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332.5</v>
      </c>
      <c r="X19">
        <f>_xlfn.RANK.AVG(Table4[[#This Row],[Score]],Table4[Score],1)</f>
        <v>34</v>
      </c>
      <c r="Y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146</v>
      </c>
      <c r="Z19">
        <f>_xlfn.RANK.AVG(Table4[[#This Row],[Score 2 ]],Table4[[Score 2 ]],1)</f>
        <v>18.5</v>
      </c>
    </row>
    <row r="20" spans="1:26" x14ac:dyDescent="0.3">
      <c r="A20" t="s">
        <v>376</v>
      </c>
      <c r="B20">
        <f>COUNTIFS(Table2[Sub-Sector],Table4[[#This Row],[Sub-Sector]])</f>
        <v>1</v>
      </c>
      <c r="C20" s="2">
        <f>COUNTIFS(Table2[Sub-Sector],Table4[[#This Row],[Sub-Sector]],Table2[Uptrend],"Uptrend")/Table4[[#This Row],[Count]]</f>
        <v>0</v>
      </c>
      <c r="D20" s="2">
        <f>COUNTIFS(Table2[Sub-Sector],Table4[[#This Row],[Sub-Sector]],Table2[1W Return vs Nifty],"&gt;=5")/Table4[[#This Row],[Count]]</f>
        <v>1</v>
      </c>
      <c r="E20" s="2">
        <f>COUNTIFS(Table2[Sub-Sector],Table4[[#This Row],[Sub-Sector]],Table2[1M Return vs Nifty],"&gt;=5")/Table4[[#This Row],[Count]]</f>
        <v>0</v>
      </c>
      <c r="F20" s="2">
        <f>COUNTIFS(Table2[Sub-Sector],Table4[[#This Row],[Sub-Sector]],Table2[6M Return vs Nifty],"&gt;=10")/Table4[[#This Row],[Count]]</f>
        <v>0</v>
      </c>
      <c r="G20" s="2">
        <f>COUNTIFS(Table2[Sub-Sector],Table4[[#This Row],[Sub-Sector]],Table2[1Y Return vs Nifty],"&gt;=10")/Table4[[#This Row],[Count]]</f>
        <v>1</v>
      </c>
      <c r="H20" s="2">
        <f>COUNTIFS(Table2[Sub-Sector],Table4[[#This Row],[Sub-Sector]],Table2[RSI Exponential â€“ 14D],"&gt;=50")/Table4[[#This Row],[Count]]</f>
        <v>1</v>
      </c>
      <c r="I20" s="2">
        <f>COUNTIFS(Table2[Sub-Sector],Table4[[#This Row],[Sub-Sector]],Table2[Relative Volume],"&gt;=1")/Table4[[#This Row],[Count]]</f>
        <v>1</v>
      </c>
      <c r="J20" s="2">
        <f>COUNTIFS(Table2[Sub-Sector],Table4[[#This Row],[Sub-Sector]],Table2[% Away From Day Low],"&gt;=0.05")/Table4[[#This Row],[Count]]</f>
        <v>0</v>
      </c>
      <c r="K20" s="2">
        <f>COUNTIFS(Table2[Sub-Sector],Table4[[#This Row],[Sub-Sector]],Table2[% Away From Day High],"&lt;=0.05")/Table4[[#This Row],[Count]]</f>
        <v>1</v>
      </c>
      <c r="L20" s="2">
        <f>COUNTIFS(Table2[Sub-Sector],Table4[[#This Row],[Sub-Sector]],Table2[% Away From Current Week Low],"&gt;=0.05")/Table4[[#This Row],[Count]]</f>
        <v>1</v>
      </c>
      <c r="M20" s="2">
        <f>COUNTIFS(Table2[Sub-Sector],Table4[[#This Row],[Sub-Sector]],Table2[% Away From Current Week High],"&lt;=0.05")/Table4[[#This Row],[Count]]</f>
        <v>1</v>
      </c>
      <c r="N20" s="2">
        <f>COUNTIFS(Table2[Sub-Sector],Table4[[#This Row],[Sub-Sector]],Table2[% Away From Current Month Low],"&gt;=0.05")/Table4[[#This Row],[Count]]</f>
        <v>1</v>
      </c>
      <c r="O20" s="2">
        <f>COUNTIFS(Table2[Sub-Sector],Table4[[#This Row],[Sub-Sector]],Table2[% Away From Current Month High],"&lt;=0.05")/Table4[[#This Row],[Count]]</f>
        <v>1</v>
      </c>
      <c r="P20" s="2">
        <f>COUNTIFS(Table2[Sub-Sector],Table4[[#This Row],[Sub-Sector]],Table2[% Away From 52W High],"&lt;=10")/Table4[[#This Row],[Count]]</f>
        <v>0</v>
      </c>
      <c r="Q20" s="2">
        <f>COUNTIFS(Table2[Sub-Sector],Table4[[#This Row],[Sub-Sector]],Table2[% Away From 52W Low],"&gt;=10")/Table4[[#This Row],[Count]]</f>
        <v>1</v>
      </c>
      <c r="R20" s="2">
        <f>COUNTIFS(Table2[Sub-Sector],Table4[[#This Row],[Sub-Sector]],Table2[% Price above 20 EMA],"&gt;=0")/Table4[[#This Row],[Count]]</f>
        <v>1</v>
      </c>
      <c r="S20" s="2">
        <f>COUNTIFS(Table2[Sub-Sector],Table4[[#This Row],[Sub-Sector]],Table2[% Price above 50 EMA],"&gt;=0")/Table4[[#This Row],[Count]]</f>
        <v>1</v>
      </c>
      <c r="T20" s="2">
        <f>COUNTIFS(Table2[Sub-Sector],Table4[[#This Row],[Sub-Sector]],Table2[% Price above 200 EMA],"&gt;=0")/Table4[[#This Row],[Count]]</f>
        <v>1</v>
      </c>
      <c r="U20" s="2">
        <f>COUNTIFS(Table2[Sub-Sector],Table4[[#This Row],[Sub-Sector]],Table2[Rate of Change - Zone],"Positive")/Table4[[#This Row],[Count]]</f>
        <v>1</v>
      </c>
      <c r="V20" s="2">
        <f>COUNTIFS(Table2[Sub-Sector],Table4[[#This Row],[Sub-Sector]],Table2[Sharpe Ratio],"&gt;=0.10")/Table4[[#This Row],[Count]]</f>
        <v>0</v>
      </c>
      <c r="W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346.5</v>
      </c>
      <c r="X20">
        <f>_xlfn.RANK.AVG(Table4[[#This Row],[Score]],Table4[Score],1)</f>
        <v>41</v>
      </c>
      <c r="Y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146</v>
      </c>
      <c r="Z20">
        <f>_xlfn.RANK.AVG(Table4[[#This Row],[Score 2 ]],Table4[[Score 2 ]],1)</f>
        <v>18.5</v>
      </c>
    </row>
    <row r="21" spans="1:26" x14ac:dyDescent="0.3">
      <c r="A21" t="s">
        <v>57</v>
      </c>
      <c r="B21">
        <f>COUNTIFS(Table2[Sub-Sector],Table4[[#This Row],[Sub-Sector]])</f>
        <v>4</v>
      </c>
      <c r="C21" s="2">
        <f>COUNTIFS(Table2[Sub-Sector],Table4[[#This Row],[Sub-Sector]],Table2[Uptrend],"Uptrend")/Table4[[#This Row],[Count]]</f>
        <v>0.5</v>
      </c>
      <c r="D21" s="2">
        <f>COUNTIFS(Table2[Sub-Sector],Table4[[#This Row],[Sub-Sector]],Table2[1W Return vs Nifty],"&gt;=5")/Table4[[#This Row],[Count]]</f>
        <v>0.5</v>
      </c>
      <c r="E21" s="2">
        <f>COUNTIFS(Table2[Sub-Sector],Table4[[#This Row],[Sub-Sector]],Table2[1M Return vs Nifty],"&gt;=5")/Table4[[#This Row],[Count]]</f>
        <v>0.25</v>
      </c>
      <c r="F21" s="2">
        <f>COUNTIFS(Table2[Sub-Sector],Table4[[#This Row],[Sub-Sector]],Table2[6M Return vs Nifty],"&gt;=10")/Table4[[#This Row],[Count]]</f>
        <v>0.25</v>
      </c>
      <c r="G21" s="2">
        <f>COUNTIFS(Table2[Sub-Sector],Table4[[#This Row],[Sub-Sector]],Table2[1Y Return vs Nifty],"&gt;=10")/Table4[[#This Row],[Count]]</f>
        <v>0.75</v>
      </c>
      <c r="H21" s="2">
        <f>COUNTIFS(Table2[Sub-Sector],Table4[[#This Row],[Sub-Sector]],Table2[RSI Exponential â€“ 14D],"&gt;=50")/Table4[[#This Row],[Count]]</f>
        <v>0.75</v>
      </c>
      <c r="I21" s="2">
        <f>COUNTIFS(Table2[Sub-Sector],Table4[[#This Row],[Sub-Sector]],Table2[Relative Volume],"&gt;=1")/Table4[[#This Row],[Count]]</f>
        <v>0.75</v>
      </c>
      <c r="J21" s="2">
        <f>COUNTIFS(Table2[Sub-Sector],Table4[[#This Row],[Sub-Sector]],Table2[% Away From Day Low],"&gt;=0.05")/Table4[[#This Row],[Count]]</f>
        <v>0.25</v>
      </c>
      <c r="K21" s="2">
        <f>COUNTIFS(Table2[Sub-Sector],Table4[[#This Row],[Sub-Sector]],Table2[% Away From Day High],"&lt;=0.05")/Table4[[#This Row],[Count]]</f>
        <v>1</v>
      </c>
      <c r="L21" s="2">
        <f>COUNTIFS(Table2[Sub-Sector],Table4[[#This Row],[Sub-Sector]],Table2[% Away From Current Week Low],"&gt;=0.05")/Table4[[#This Row],[Count]]</f>
        <v>0.75</v>
      </c>
      <c r="M21" s="2">
        <f>COUNTIFS(Table2[Sub-Sector],Table4[[#This Row],[Sub-Sector]],Table2[% Away From Current Week High],"&lt;=0.05")/Table4[[#This Row],[Count]]</f>
        <v>1</v>
      </c>
      <c r="N21" s="2">
        <f>COUNTIFS(Table2[Sub-Sector],Table4[[#This Row],[Sub-Sector]],Table2[% Away From Current Month Low],"&gt;=0.05")/Table4[[#This Row],[Count]]</f>
        <v>0.75</v>
      </c>
      <c r="O21" s="2">
        <f>COUNTIFS(Table2[Sub-Sector],Table4[[#This Row],[Sub-Sector]],Table2[% Away From Current Month High],"&lt;=0.05")/Table4[[#This Row],[Count]]</f>
        <v>0.5</v>
      </c>
      <c r="P21" s="2">
        <f>COUNTIFS(Table2[Sub-Sector],Table4[[#This Row],[Sub-Sector]],Table2[% Away From 52W High],"&lt;=10")/Table4[[#This Row],[Count]]</f>
        <v>0.5</v>
      </c>
      <c r="Q21" s="2">
        <f>COUNTIFS(Table2[Sub-Sector],Table4[[#This Row],[Sub-Sector]],Table2[% Away From 52W Low],"&gt;=10")/Table4[[#This Row],[Count]]</f>
        <v>1</v>
      </c>
      <c r="R21" s="2">
        <f>COUNTIFS(Table2[Sub-Sector],Table4[[#This Row],[Sub-Sector]],Table2[% Price above 20 EMA],"&gt;=0")/Table4[[#This Row],[Count]]</f>
        <v>0.75</v>
      </c>
      <c r="S21" s="2">
        <f>COUNTIFS(Table2[Sub-Sector],Table4[[#This Row],[Sub-Sector]],Table2[% Price above 50 EMA],"&gt;=0")/Table4[[#This Row],[Count]]</f>
        <v>0.5</v>
      </c>
      <c r="T21" s="2">
        <f>COUNTIFS(Table2[Sub-Sector],Table4[[#This Row],[Sub-Sector]],Table2[% Price above 200 EMA],"&gt;=0")/Table4[[#This Row],[Count]]</f>
        <v>1</v>
      </c>
      <c r="U21" s="2">
        <f>COUNTIFS(Table2[Sub-Sector],Table4[[#This Row],[Sub-Sector]],Table2[Rate of Change - Zone],"Positive")/Table4[[#This Row],[Count]]</f>
        <v>1</v>
      </c>
      <c r="V21" s="2">
        <f>COUNTIFS(Table2[Sub-Sector],Table4[[#This Row],[Sub-Sector]],Table2[Sharpe Ratio],"&gt;=0.10")/Table4[[#This Row],[Count]]</f>
        <v>0.75</v>
      </c>
      <c r="W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275.5</v>
      </c>
      <c r="X21">
        <f>_xlfn.RANK.AVG(Table4[[#This Row],[Score]],Table4[Score],1)</f>
        <v>14</v>
      </c>
      <c r="Y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155.5</v>
      </c>
      <c r="Z21">
        <f>_xlfn.RANK.AVG(Table4[[#This Row],[Score 2 ]],Table4[[Score 2 ]],1)</f>
        <v>20</v>
      </c>
    </row>
    <row r="22" spans="1:26" x14ac:dyDescent="0.3">
      <c r="A22" t="s">
        <v>161</v>
      </c>
      <c r="B22">
        <f>COUNTIFS(Table2[Sub-Sector],Table4[[#This Row],[Sub-Sector]])</f>
        <v>13</v>
      </c>
      <c r="C22" s="2">
        <f>COUNTIFS(Table2[Sub-Sector],Table4[[#This Row],[Sub-Sector]],Table2[Uptrend],"Uptrend")/Table4[[#This Row],[Count]]</f>
        <v>0.84615384615384615</v>
      </c>
      <c r="D22" s="2">
        <f>COUNTIFS(Table2[Sub-Sector],Table4[[#This Row],[Sub-Sector]],Table2[1W Return vs Nifty],"&gt;=5")/Table4[[#This Row],[Count]]</f>
        <v>0.30769230769230771</v>
      </c>
      <c r="E22" s="2">
        <f>COUNTIFS(Table2[Sub-Sector],Table4[[#This Row],[Sub-Sector]],Table2[1M Return vs Nifty],"&gt;=5")/Table4[[#This Row],[Count]]</f>
        <v>0.15384615384615385</v>
      </c>
      <c r="F22" s="2">
        <f>COUNTIFS(Table2[Sub-Sector],Table4[[#This Row],[Sub-Sector]],Table2[6M Return vs Nifty],"&gt;=10")/Table4[[#This Row],[Count]]</f>
        <v>0.76923076923076927</v>
      </c>
      <c r="G22" s="2">
        <f>COUNTIFS(Table2[Sub-Sector],Table4[[#This Row],[Sub-Sector]],Table2[1Y Return vs Nifty],"&gt;=10")/Table4[[#This Row],[Count]]</f>
        <v>1</v>
      </c>
      <c r="H22" s="2">
        <f>COUNTIFS(Table2[Sub-Sector],Table4[[#This Row],[Sub-Sector]],Table2[RSI Exponential â€“ 14D],"&gt;=50")/Table4[[#This Row],[Count]]</f>
        <v>0.69230769230769229</v>
      </c>
      <c r="I22" s="2">
        <f>COUNTIFS(Table2[Sub-Sector],Table4[[#This Row],[Sub-Sector]],Table2[Relative Volume],"&gt;=1")/Table4[[#This Row],[Count]]</f>
        <v>0.30769230769230771</v>
      </c>
      <c r="J22" s="2">
        <f>COUNTIFS(Table2[Sub-Sector],Table4[[#This Row],[Sub-Sector]],Table2[% Away From Day Low],"&gt;=0.05")/Table4[[#This Row],[Count]]</f>
        <v>0.15384615384615385</v>
      </c>
      <c r="K22" s="2">
        <f>COUNTIFS(Table2[Sub-Sector],Table4[[#This Row],[Sub-Sector]],Table2[% Away From Day High],"&lt;=0.05")/Table4[[#This Row],[Count]]</f>
        <v>1</v>
      </c>
      <c r="L22" s="2">
        <f>COUNTIFS(Table2[Sub-Sector],Table4[[#This Row],[Sub-Sector]],Table2[% Away From Current Week Low],"&gt;=0.05")/Table4[[#This Row],[Count]]</f>
        <v>0.53846153846153844</v>
      </c>
      <c r="M22" s="2">
        <f>COUNTIFS(Table2[Sub-Sector],Table4[[#This Row],[Sub-Sector]],Table2[% Away From Current Week High],"&lt;=0.05")/Table4[[#This Row],[Count]]</f>
        <v>0.53846153846153844</v>
      </c>
      <c r="N22" s="2">
        <f>COUNTIFS(Table2[Sub-Sector],Table4[[#This Row],[Sub-Sector]],Table2[% Away From Current Month Low],"&gt;=0.05")/Table4[[#This Row],[Count]]</f>
        <v>0.84615384615384615</v>
      </c>
      <c r="O22" s="2">
        <f>COUNTIFS(Table2[Sub-Sector],Table4[[#This Row],[Sub-Sector]],Table2[% Away From Current Month High],"&lt;=0.05")/Table4[[#This Row],[Count]]</f>
        <v>0.30769230769230771</v>
      </c>
      <c r="P22" s="2">
        <f>COUNTIFS(Table2[Sub-Sector],Table4[[#This Row],[Sub-Sector]],Table2[% Away From 52W High],"&lt;=10")/Table4[[#This Row],[Count]]</f>
        <v>0.46153846153846156</v>
      </c>
      <c r="Q22" s="2">
        <f>COUNTIFS(Table2[Sub-Sector],Table4[[#This Row],[Sub-Sector]],Table2[% Away From 52W Low],"&gt;=10")/Table4[[#This Row],[Count]]</f>
        <v>1</v>
      </c>
      <c r="R22" s="2">
        <f>COUNTIFS(Table2[Sub-Sector],Table4[[#This Row],[Sub-Sector]],Table2[% Price above 20 EMA],"&gt;=0")/Table4[[#This Row],[Count]]</f>
        <v>0.76923076923076927</v>
      </c>
      <c r="S22" s="2">
        <f>COUNTIFS(Table2[Sub-Sector],Table4[[#This Row],[Sub-Sector]],Table2[% Price above 50 EMA],"&gt;=0")/Table4[[#This Row],[Count]]</f>
        <v>0.84615384615384615</v>
      </c>
      <c r="T22" s="2">
        <f>COUNTIFS(Table2[Sub-Sector],Table4[[#This Row],[Sub-Sector]],Table2[% Price above 200 EMA],"&gt;=0")/Table4[[#This Row],[Count]]</f>
        <v>1</v>
      </c>
      <c r="U22" s="2">
        <f>COUNTIFS(Table2[Sub-Sector],Table4[[#This Row],[Sub-Sector]],Table2[Rate of Change - Zone],"Positive")/Table4[[#This Row],[Count]]</f>
        <v>0.61538461538461542</v>
      </c>
      <c r="V22" s="2">
        <f>COUNTIFS(Table2[Sub-Sector],Table4[[#This Row],[Sub-Sector]],Table2[Sharpe Ratio],"&gt;=0.10")/Table4[[#This Row],[Count]]</f>
        <v>0.92307692307692313</v>
      </c>
      <c r="W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265</v>
      </c>
      <c r="X22">
        <f>_xlfn.RANK.AVG(Table4[[#This Row],[Score]],Table4[Score],1)</f>
        <v>11</v>
      </c>
      <c r="Y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162</v>
      </c>
      <c r="Z22">
        <f>_xlfn.RANK.AVG(Table4[[#This Row],[Score 2 ]],Table4[[Score 2 ]],1)</f>
        <v>21</v>
      </c>
    </row>
    <row r="23" spans="1:26" x14ac:dyDescent="0.3">
      <c r="A23" t="s">
        <v>132</v>
      </c>
      <c r="B23">
        <f>COUNTIFS(Table2[Sub-Sector],Table4[[#This Row],[Sub-Sector]])</f>
        <v>20</v>
      </c>
      <c r="C23" s="2">
        <f>COUNTIFS(Table2[Sub-Sector],Table4[[#This Row],[Sub-Sector]],Table2[Uptrend],"Uptrend")/Table4[[#This Row],[Count]]</f>
        <v>0.65</v>
      </c>
      <c r="D23" s="2">
        <f>COUNTIFS(Table2[Sub-Sector],Table4[[#This Row],[Sub-Sector]],Table2[1W Return vs Nifty],"&gt;=5")/Table4[[#This Row],[Count]]</f>
        <v>0.3</v>
      </c>
      <c r="E23" s="2">
        <f>COUNTIFS(Table2[Sub-Sector],Table4[[#This Row],[Sub-Sector]],Table2[1M Return vs Nifty],"&gt;=5")/Table4[[#This Row],[Count]]</f>
        <v>0.35</v>
      </c>
      <c r="F23" s="2">
        <f>COUNTIFS(Table2[Sub-Sector],Table4[[#This Row],[Sub-Sector]],Table2[6M Return vs Nifty],"&gt;=10")/Table4[[#This Row],[Count]]</f>
        <v>0.45</v>
      </c>
      <c r="G23" s="2">
        <f>COUNTIFS(Table2[Sub-Sector],Table4[[#This Row],[Sub-Sector]],Table2[1Y Return vs Nifty],"&gt;=10")/Table4[[#This Row],[Count]]</f>
        <v>0.75</v>
      </c>
      <c r="H23" s="2">
        <f>COUNTIFS(Table2[Sub-Sector],Table4[[#This Row],[Sub-Sector]],Table2[RSI Exponential â€“ 14D],"&gt;=50")/Table4[[#This Row],[Count]]</f>
        <v>0.7</v>
      </c>
      <c r="I23" s="2">
        <f>COUNTIFS(Table2[Sub-Sector],Table4[[#This Row],[Sub-Sector]],Table2[Relative Volume],"&gt;=1")/Table4[[#This Row],[Count]]</f>
        <v>0.55000000000000004</v>
      </c>
      <c r="J23" s="2">
        <f>COUNTIFS(Table2[Sub-Sector],Table4[[#This Row],[Sub-Sector]],Table2[% Away From Day Low],"&gt;=0.05")/Table4[[#This Row],[Count]]</f>
        <v>0.1</v>
      </c>
      <c r="K23" s="2">
        <f>COUNTIFS(Table2[Sub-Sector],Table4[[#This Row],[Sub-Sector]],Table2[% Away From Day High],"&lt;=0.05")/Table4[[#This Row],[Count]]</f>
        <v>0.85</v>
      </c>
      <c r="L23" s="2">
        <f>COUNTIFS(Table2[Sub-Sector],Table4[[#This Row],[Sub-Sector]],Table2[% Away From Current Week Low],"&gt;=0.05")/Table4[[#This Row],[Count]]</f>
        <v>0.25</v>
      </c>
      <c r="M23" s="2">
        <f>COUNTIFS(Table2[Sub-Sector],Table4[[#This Row],[Sub-Sector]],Table2[% Away From Current Week High],"&lt;=0.05")/Table4[[#This Row],[Count]]</f>
        <v>0.55000000000000004</v>
      </c>
      <c r="N23" s="2">
        <f>COUNTIFS(Table2[Sub-Sector],Table4[[#This Row],[Sub-Sector]],Table2[% Away From Current Month Low],"&gt;=0.05")/Table4[[#This Row],[Count]]</f>
        <v>0.75</v>
      </c>
      <c r="O23" s="2">
        <f>COUNTIFS(Table2[Sub-Sector],Table4[[#This Row],[Sub-Sector]],Table2[% Away From Current Month High],"&lt;=0.05")/Table4[[#This Row],[Count]]</f>
        <v>0.4</v>
      </c>
      <c r="P23" s="2">
        <f>COUNTIFS(Table2[Sub-Sector],Table4[[#This Row],[Sub-Sector]],Table2[% Away From 52W High],"&lt;=10")/Table4[[#This Row],[Count]]</f>
        <v>0.45</v>
      </c>
      <c r="Q23" s="2">
        <f>COUNTIFS(Table2[Sub-Sector],Table4[[#This Row],[Sub-Sector]],Table2[% Away From 52W Low],"&gt;=10")/Table4[[#This Row],[Count]]</f>
        <v>1</v>
      </c>
      <c r="R23" s="2">
        <f>COUNTIFS(Table2[Sub-Sector],Table4[[#This Row],[Sub-Sector]],Table2[% Price above 20 EMA],"&gt;=0")/Table4[[#This Row],[Count]]</f>
        <v>0.65</v>
      </c>
      <c r="S23" s="2">
        <f>COUNTIFS(Table2[Sub-Sector],Table4[[#This Row],[Sub-Sector]],Table2[% Price above 50 EMA],"&gt;=0")/Table4[[#This Row],[Count]]</f>
        <v>0.65</v>
      </c>
      <c r="T23" s="2">
        <f>COUNTIFS(Table2[Sub-Sector],Table4[[#This Row],[Sub-Sector]],Table2[% Price above 200 EMA],"&gt;=0")/Table4[[#This Row],[Count]]</f>
        <v>0.85</v>
      </c>
      <c r="U23" s="2">
        <f>COUNTIFS(Table2[Sub-Sector],Table4[[#This Row],[Sub-Sector]],Table2[Rate of Change - Zone],"Positive")/Table4[[#This Row],[Count]]</f>
        <v>0.8</v>
      </c>
      <c r="V23" s="2">
        <f>COUNTIFS(Table2[Sub-Sector],Table4[[#This Row],[Sub-Sector]],Table2[Sharpe Ratio],"&gt;=0.10")/Table4[[#This Row],[Count]]</f>
        <v>0.45</v>
      </c>
      <c r="W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267</v>
      </c>
      <c r="X23">
        <f>_xlfn.RANK.AVG(Table4[[#This Row],[Score]],Table4[Score],1)</f>
        <v>12</v>
      </c>
      <c r="Y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164</v>
      </c>
      <c r="Z23">
        <f>_xlfn.RANK.AVG(Table4[[#This Row],[Score 2 ]],Table4[[Score 2 ]],1)</f>
        <v>22</v>
      </c>
    </row>
    <row r="24" spans="1:26" x14ac:dyDescent="0.3">
      <c r="A24" t="s">
        <v>237</v>
      </c>
      <c r="B24">
        <f>COUNTIFS(Table2[Sub-Sector],Table4[[#This Row],[Sub-Sector]])</f>
        <v>5</v>
      </c>
      <c r="C24" s="2">
        <f>COUNTIFS(Table2[Sub-Sector],Table4[[#This Row],[Sub-Sector]],Table2[Uptrend],"Uptrend")/Table4[[#This Row],[Count]]</f>
        <v>0.8</v>
      </c>
      <c r="D24" s="2">
        <f>COUNTIFS(Table2[Sub-Sector],Table4[[#This Row],[Sub-Sector]],Table2[1W Return vs Nifty],"&gt;=5")/Table4[[#This Row],[Count]]</f>
        <v>0.2</v>
      </c>
      <c r="E24" s="2">
        <f>COUNTIFS(Table2[Sub-Sector],Table4[[#This Row],[Sub-Sector]],Table2[1M Return vs Nifty],"&gt;=5")/Table4[[#This Row],[Count]]</f>
        <v>0.6</v>
      </c>
      <c r="F24" s="2">
        <f>COUNTIFS(Table2[Sub-Sector],Table4[[#This Row],[Sub-Sector]],Table2[6M Return vs Nifty],"&gt;=10")/Table4[[#This Row],[Count]]</f>
        <v>0.6</v>
      </c>
      <c r="G24" s="2">
        <f>COUNTIFS(Table2[Sub-Sector],Table4[[#This Row],[Sub-Sector]],Table2[1Y Return vs Nifty],"&gt;=10")/Table4[[#This Row],[Count]]</f>
        <v>0.6</v>
      </c>
      <c r="H24" s="2">
        <f>COUNTIFS(Table2[Sub-Sector],Table4[[#This Row],[Sub-Sector]],Table2[RSI Exponential â€“ 14D],"&gt;=50")/Table4[[#This Row],[Count]]</f>
        <v>0.4</v>
      </c>
      <c r="I24" s="2">
        <f>COUNTIFS(Table2[Sub-Sector],Table4[[#This Row],[Sub-Sector]],Table2[Relative Volume],"&gt;=1")/Table4[[#This Row],[Count]]</f>
        <v>0.8</v>
      </c>
      <c r="J24" s="2">
        <f>COUNTIFS(Table2[Sub-Sector],Table4[[#This Row],[Sub-Sector]],Table2[% Away From Day Low],"&gt;=0.05")/Table4[[#This Row],[Count]]</f>
        <v>0</v>
      </c>
      <c r="K24" s="2">
        <f>COUNTIFS(Table2[Sub-Sector],Table4[[#This Row],[Sub-Sector]],Table2[% Away From Day High],"&lt;=0.05")/Table4[[#This Row],[Count]]</f>
        <v>1</v>
      </c>
      <c r="L24" s="2">
        <f>COUNTIFS(Table2[Sub-Sector],Table4[[#This Row],[Sub-Sector]],Table2[% Away From Current Week Low],"&gt;=0.05")/Table4[[#This Row],[Count]]</f>
        <v>0.2</v>
      </c>
      <c r="M24" s="2">
        <f>COUNTIFS(Table2[Sub-Sector],Table4[[#This Row],[Sub-Sector]],Table2[% Away From Current Week High],"&lt;=0.05")/Table4[[#This Row],[Count]]</f>
        <v>0.6</v>
      </c>
      <c r="N24" s="2">
        <f>COUNTIFS(Table2[Sub-Sector],Table4[[#This Row],[Sub-Sector]],Table2[% Away From Current Month Low],"&gt;=0.05")/Table4[[#This Row],[Count]]</f>
        <v>0.8</v>
      </c>
      <c r="O24" s="2">
        <f>COUNTIFS(Table2[Sub-Sector],Table4[[#This Row],[Sub-Sector]],Table2[% Away From Current Month High],"&lt;=0.05")/Table4[[#This Row],[Count]]</f>
        <v>0.4</v>
      </c>
      <c r="P24" s="2">
        <f>COUNTIFS(Table2[Sub-Sector],Table4[[#This Row],[Sub-Sector]],Table2[% Away From 52W High],"&lt;=10")/Table4[[#This Row],[Count]]</f>
        <v>0.4</v>
      </c>
      <c r="Q24" s="2">
        <f>COUNTIFS(Table2[Sub-Sector],Table4[[#This Row],[Sub-Sector]],Table2[% Away From 52W Low],"&gt;=10")/Table4[[#This Row],[Count]]</f>
        <v>0.8</v>
      </c>
      <c r="R24" s="2">
        <f>COUNTIFS(Table2[Sub-Sector],Table4[[#This Row],[Sub-Sector]],Table2[% Price above 20 EMA],"&gt;=0")/Table4[[#This Row],[Count]]</f>
        <v>0.6</v>
      </c>
      <c r="S24" s="2">
        <f>COUNTIFS(Table2[Sub-Sector],Table4[[#This Row],[Sub-Sector]],Table2[% Price above 50 EMA],"&gt;=0")/Table4[[#This Row],[Count]]</f>
        <v>0.8</v>
      </c>
      <c r="T24" s="2">
        <f>COUNTIFS(Table2[Sub-Sector],Table4[[#This Row],[Sub-Sector]],Table2[% Price above 200 EMA],"&gt;=0")/Table4[[#This Row],[Count]]</f>
        <v>0.8</v>
      </c>
      <c r="U24" s="2">
        <f>COUNTIFS(Table2[Sub-Sector],Table4[[#This Row],[Sub-Sector]],Table2[Rate of Change - Zone],"Positive")/Table4[[#This Row],[Count]]</f>
        <v>0.6</v>
      </c>
      <c r="V24" s="2">
        <f>COUNTIFS(Table2[Sub-Sector],Table4[[#This Row],[Sub-Sector]],Table2[Sharpe Ratio],"&gt;=0.10")/Table4[[#This Row],[Count]]</f>
        <v>0.2</v>
      </c>
      <c r="W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246</v>
      </c>
      <c r="X24">
        <f>_xlfn.RANK.AVG(Table4[[#This Row],[Score]],Table4[Score],1)</f>
        <v>7</v>
      </c>
      <c r="Y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168</v>
      </c>
      <c r="Z24">
        <f>_xlfn.RANK.AVG(Table4[[#This Row],[Score 2 ]],Table4[[Score 2 ]],1)</f>
        <v>23</v>
      </c>
    </row>
    <row r="25" spans="1:26" x14ac:dyDescent="0.3">
      <c r="A25" t="s">
        <v>83</v>
      </c>
      <c r="B25">
        <f>COUNTIFS(Table2[Sub-Sector],Table4[[#This Row],[Sub-Sector]])</f>
        <v>5</v>
      </c>
      <c r="C25" s="2">
        <f>COUNTIFS(Table2[Sub-Sector],Table4[[#This Row],[Sub-Sector]],Table2[Uptrend],"Uptrend")/Table4[[#This Row],[Count]]</f>
        <v>0.8</v>
      </c>
      <c r="D25" s="2">
        <f>COUNTIFS(Table2[Sub-Sector],Table4[[#This Row],[Sub-Sector]],Table2[1W Return vs Nifty],"&gt;=5")/Table4[[#This Row],[Count]]</f>
        <v>0.2</v>
      </c>
      <c r="E25" s="2">
        <f>COUNTIFS(Table2[Sub-Sector],Table4[[#This Row],[Sub-Sector]],Table2[1M Return vs Nifty],"&gt;=5")/Table4[[#This Row],[Count]]</f>
        <v>0.4</v>
      </c>
      <c r="F25" s="2">
        <f>COUNTIFS(Table2[Sub-Sector],Table4[[#This Row],[Sub-Sector]],Table2[6M Return vs Nifty],"&gt;=10")/Table4[[#This Row],[Count]]</f>
        <v>0.6</v>
      </c>
      <c r="G25" s="2">
        <f>COUNTIFS(Table2[Sub-Sector],Table4[[#This Row],[Sub-Sector]],Table2[1Y Return vs Nifty],"&gt;=10")/Table4[[#This Row],[Count]]</f>
        <v>0.6</v>
      </c>
      <c r="H25" s="2">
        <f>COUNTIFS(Table2[Sub-Sector],Table4[[#This Row],[Sub-Sector]],Table2[RSI Exponential â€“ 14D],"&gt;=50")/Table4[[#This Row],[Count]]</f>
        <v>0.6</v>
      </c>
      <c r="I25" s="2">
        <f>COUNTIFS(Table2[Sub-Sector],Table4[[#This Row],[Sub-Sector]],Table2[Relative Volume],"&gt;=1")/Table4[[#This Row],[Count]]</f>
        <v>0.4</v>
      </c>
      <c r="J25" s="2">
        <f>COUNTIFS(Table2[Sub-Sector],Table4[[#This Row],[Sub-Sector]],Table2[% Away From Day Low],"&gt;=0.05")/Table4[[#This Row],[Count]]</f>
        <v>0</v>
      </c>
      <c r="K25" s="2">
        <f>COUNTIFS(Table2[Sub-Sector],Table4[[#This Row],[Sub-Sector]],Table2[% Away From Day High],"&lt;=0.05")/Table4[[#This Row],[Count]]</f>
        <v>1</v>
      </c>
      <c r="L25" s="2">
        <f>COUNTIFS(Table2[Sub-Sector],Table4[[#This Row],[Sub-Sector]],Table2[% Away From Current Week Low],"&gt;=0.05")/Table4[[#This Row],[Count]]</f>
        <v>0.2</v>
      </c>
      <c r="M25" s="2">
        <f>COUNTIFS(Table2[Sub-Sector],Table4[[#This Row],[Sub-Sector]],Table2[% Away From Current Week High],"&lt;=0.05")/Table4[[#This Row],[Count]]</f>
        <v>0.6</v>
      </c>
      <c r="N25" s="2">
        <f>COUNTIFS(Table2[Sub-Sector],Table4[[#This Row],[Sub-Sector]],Table2[% Away From Current Month Low],"&gt;=0.05")/Table4[[#This Row],[Count]]</f>
        <v>0.6</v>
      </c>
      <c r="O25" s="2">
        <f>COUNTIFS(Table2[Sub-Sector],Table4[[#This Row],[Sub-Sector]],Table2[% Away From Current Month High],"&lt;=0.05")/Table4[[#This Row],[Count]]</f>
        <v>0.4</v>
      </c>
      <c r="P25" s="2">
        <f>COUNTIFS(Table2[Sub-Sector],Table4[[#This Row],[Sub-Sector]],Table2[% Away From 52W High],"&lt;=10")/Table4[[#This Row],[Count]]</f>
        <v>0.6</v>
      </c>
      <c r="Q25" s="2">
        <f>COUNTIFS(Table2[Sub-Sector],Table4[[#This Row],[Sub-Sector]],Table2[% Away From 52W Low],"&gt;=10")/Table4[[#This Row],[Count]]</f>
        <v>1</v>
      </c>
      <c r="R25" s="2">
        <f>COUNTIFS(Table2[Sub-Sector],Table4[[#This Row],[Sub-Sector]],Table2[% Price above 20 EMA],"&gt;=0")/Table4[[#This Row],[Count]]</f>
        <v>0.8</v>
      </c>
      <c r="S25" s="2">
        <f>COUNTIFS(Table2[Sub-Sector],Table4[[#This Row],[Sub-Sector]],Table2[% Price above 50 EMA],"&gt;=0")/Table4[[#This Row],[Count]]</f>
        <v>0.8</v>
      </c>
      <c r="T25" s="2">
        <f>COUNTIFS(Table2[Sub-Sector],Table4[[#This Row],[Sub-Sector]],Table2[% Price above 200 EMA],"&gt;=0")/Table4[[#This Row],[Count]]</f>
        <v>0.8</v>
      </c>
      <c r="U25" s="2">
        <f>COUNTIFS(Table2[Sub-Sector],Table4[[#This Row],[Sub-Sector]],Table2[Rate of Change - Zone],"Positive")/Table4[[#This Row],[Count]]</f>
        <v>0.8</v>
      </c>
      <c r="V25" s="2">
        <f>COUNTIFS(Table2[Sub-Sector],Table4[[#This Row],[Sub-Sector]],Table2[Sharpe Ratio],"&gt;=0.10")/Table4[[#This Row],[Count]]</f>
        <v>0.4</v>
      </c>
      <c r="W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260</v>
      </c>
      <c r="X25">
        <f>_xlfn.RANK.AVG(Table4[[#This Row],[Score]],Table4[Score],1)</f>
        <v>10</v>
      </c>
      <c r="Y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173</v>
      </c>
      <c r="Z25">
        <f>_xlfn.RANK.AVG(Table4[[#This Row],[Score 2 ]],Table4[[Score 2 ]],1)</f>
        <v>24</v>
      </c>
    </row>
    <row r="26" spans="1:26" x14ac:dyDescent="0.3">
      <c r="A26" t="s">
        <v>217</v>
      </c>
      <c r="B26">
        <f>COUNTIFS(Table2[Sub-Sector],Table4[[#This Row],[Sub-Sector]])</f>
        <v>8</v>
      </c>
      <c r="C26" s="2">
        <f>COUNTIFS(Table2[Sub-Sector],Table4[[#This Row],[Sub-Sector]],Table2[Uptrend],"Uptrend")/Table4[[#This Row],[Count]]</f>
        <v>0.875</v>
      </c>
      <c r="D26" s="2">
        <f>COUNTIFS(Table2[Sub-Sector],Table4[[#This Row],[Sub-Sector]],Table2[1W Return vs Nifty],"&gt;=5")/Table4[[#This Row],[Count]]</f>
        <v>0.125</v>
      </c>
      <c r="E26" s="2">
        <f>COUNTIFS(Table2[Sub-Sector],Table4[[#This Row],[Sub-Sector]],Table2[1M Return vs Nifty],"&gt;=5")/Table4[[#This Row],[Count]]</f>
        <v>0.25</v>
      </c>
      <c r="F26" s="2">
        <f>COUNTIFS(Table2[Sub-Sector],Table4[[#This Row],[Sub-Sector]],Table2[6M Return vs Nifty],"&gt;=10")/Table4[[#This Row],[Count]]</f>
        <v>0.75</v>
      </c>
      <c r="G26" s="2">
        <f>COUNTIFS(Table2[Sub-Sector],Table4[[#This Row],[Sub-Sector]],Table2[1Y Return vs Nifty],"&gt;=10")/Table4[[#This Row],[Count]]</f>
        <v>0.5</v>
      </c>
      <c r="H26" s="2">
        <f>COUNTIFS(Table2[Sub-Sector],Table4[[#This Row],[Sub-Sector]],Table2[RSI Exponential â€“ 14D],"&gt;=50")/Table4[[#This Row],[Count]]</f>
        <v>0.625</v>
      </c>
      <c r="I26" s="2">
        <f>COUNTIFS(Table2[Sub-Sector],Table4[[#This Row],[Sub-Sector]],Table2[Relative Volume],"&gt;=1")/Table4[[#This Row],[Count]]</f>
        <v>0.375</v>
      </c>
      <c r="J26" s="2">
        <f>COUNTIFS(Table2[Sub-Sector],Table4[[#This Row],[Sub-Sector]],Table2[% Away From Day Low],"&gt;=0.05")/Table4[[#This Row],[Count]]</f>
        <v>0</v>
      </c>
      <c r="K26" s="2">
        <f>COUNTIFS(Table2[Sub-Sector],Table4[[#This Row],[Sub-Sector]],Table2[% Away From Day High],"&lt;=0.05")/Table4[[#This Row],[Count]]</f>
        <v>1</v>
      </c>
      <c r="L26" s="2">
        <f>COUNTIFS(Table2[Sub-Sector],Table4[[#This Row],[Sub-Sector]],Table2[% Away From Current Week Low],"&gt;=0.05")/Table4[[#This Row],[Count]]</f>
        <v>0.25</v>
      </c>
      <c r="M26" s="2">
        <f>COUNTIFS(Table2[Sub-Sector],Table4[[#This Row],[Sub-Sector]],Table2[% Away From Current Week High],"&lt;=0.05")/Table4[[#This Row],[Count]]</f>
        <v>0.625</v>
      </c>
      <c r="N26" s="2">
        <f>COUNTIFS(Table2[Sub-Sector],Table4[[#This Row],[Sub-Sector]],Table2[% Away From Current Month Low],"&gt;=0.05")/Table4[[#This Row],[Count]]</f>
        <v>0.875</v>
      </c>
      <c r="O26" s="2">
        <f>COUNTIFS(Table2[Sub-Sector],Table4[[#This Row],[Sub-Sector]],Table2[% Away From Current Month High],"&lt;=0.05")/Table4[[#This Row],[Count]]</f>
        <v>0.5</v>
      </c>
      <c r="P26" s="2">
        <f>COUNTIFS(Table2[Sub-Sector],Table4[[#This Row],[Sub-Sector]],Table2[% Away From 52W High],"&lt;=10")/Table4[[#This Row],[Count]]</f>
        <v>0.375</v>
      </c>
      <c r="Q26" s="2">
        <f>COUNTIFS(Table2[Sub-Sector],Table4[[#This Row],[Sub-Sector]],Table2[% Away From 52W Low],"&gt;=10")/Table4[[#This Row],[Count]]</f>
        <v>1</v>
      </c>
      <c r="R26" s="2">
        <f>COUNTIFS(Table2[Sub-Sector],Table4[[#This Row],[Sub-Sector]],Table2[% Price above 20 EMA],"&gt;=0")/Table4[[#This Row],[Count]]</f>
        <v>0.625</v>
      </c>
      <c r="S26" s="2">
        <f>COUNTIFS(Table2[Sub-Sector],Table4[[#This Row],[Sub-Sector]],Table2[% Price above 50 EMA],"&gt;=0")/Table4[[#This Row],[Count]]</f>
        <v>0.75</v>
      </c>
      <c r="T26" s="2">
        <f>COUNTIFS(Table2[Sub-Sector],Table4[[#This Row],[Sub-Sector]],Table2[% Price above 200 EMA],"&gt;=0")/Table4[[#This Row],[Count]]</f>
        <v>1</v>
      </c>
      <c r="U26" s="2">
        <f>COUNTIFS(Table2[Sub-Sector],Table4[[#This Row],[Sub-Sector]],Table2[Rate of Change - Zone],"Positive")/Table4[[#This Row],[Count]]</f>
        <v>0.75</v>
      </c>
      <c r="V26" s="2">
        <f>COUNTIFS(Table2[Sub-Sector],Table4[[#This Row],[Sub-Sector]],Table2[Sharpe Ratio],"&gt;=0.10")/Table4[[#This Row],[Count]]</f>
        <v>0.375</v>
      </c>
      <c r="W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283.5</v>
      </c>
      <c r="X26">
        <f>_xlfn.RANK.AVG(Table4[[#This Row],[Score]],Table4[Score],1)</f>
        <v>16</v>
      </c>
      <c r="Y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178.5</v>
      </c>
      <c r="Z26">
        <f>_xlfn.RANK.AVG(Table4[[#This Row],[Score 2 ]],Table4[[Score 2 ]],1)</f>
        <v>25</v>
      </c>
    </row>
    <row r="27" spans="1:26" x14ac:dyDescent="0.3">
      <c r="A27" t="s">
        <v>114</v>
      </c>
      <c r="B27">
        <f>COUNTIFS(Table2[Sub-Sector],Table4[[#This Row],[Sub-Sector]])</f>
        <v>9</v>
      </c>
      <c r="C27" s="2">
        <f>COUNTIFS(Table2[Sub-Sector],Table4[[#This Row],[Sub-Sector]],Table2[Uptrend],"Uptrend")/Table4[[#This Row],[Count]]</f>
        <v>0.77777777777777779</v>
      </c>
      <c r="D27" s="2">
        <f>COUNTIFS(Table2[Sub-Sector],Table4[[#This Row],[Sub-Sector]],Table2[1W Return vs Nifty],"&gt;=5")/Table4[[#This Row],[Count]]</f>
        <v>0</v>
      </c>
      <c r="E27" s="2">
        <f>COUNTIFS(Table2[Sub-Sector],Table4[[#This Row],[Sub-Sector]],Table2[1M Return vs Nifty],"&gt;=5")/Table4[[#This Row],[Count]]</f>
        <v>0.44444444444444442</v>
      </c>
      <c r="F27" s="2">
        <f>COUNTIFS(Table2[Sub-Sector],Table4[[#This Row],[Sub-Sector]],Table2[6M Return vs Nifty],"&gt;=10")/Table4[[#This Row],[Count]]</f>
        <v>0.66666666666666663</v>
      </c>
      <c r="G27" s="2">
        <f>COUNTIFS(Table2[Sub-Sector],Table4[[#This Row],[Sub-Sector]],Table2[1Y Return vs Nifty],"&gt;=10")/Table4[[#This Row],[Count]]</f>
        <v>0.44444444444444442</v>
      </c>
      <c r="H27" s="2">
        <f>COUNTIFS(Table2[Sub-Sector],Table4[[#This Row],[Sub-Sector]],Table2[RSI Exponential â€“ 14D],"&gt;=50")/Table4[[#This Row],[Count]]</f>
        <v>0.66666666666666663</v>
      </c>
      <c r="I27" s="2">
        <f>COUNTIFS(Table2[Sub-Sector],Table4[[#This Row],[Sub-Sector]],Table2[Relative Volume],"&gt;=1")/Table4[[#This Row],[Count]]</f>
        <v>0.55555555555555558</v>
      </c>
      <c r="J27" s="2">
        <f>COUNTIFS(Table2[Sub-Sector],Table4[[#This Row],[Sub-Sector]],Table2[% Away From Day Low],"&gt;=0.05")/Table4[[#This Row],[Count]]</f>
        <v>0</v>
      </c>
      <c r="K27" s="2">
        <f>COUNTIFS(Table2[Sub-Sector],Table4[[#This Row],[Sub-Sector]],Table2[% Away From Day High],"&lt;=0.05")/Table4[[#This Row],[Count]]</f>
        <v>0.88888888888888884</v>
      </c>
      <c r="L27" s="2">
        <f>COUNTIFS(Table2[Sub-Sector],Table4[[#This Row],[Sub-Sector]],Table2[% Away From Current Week Low],"&gt;=0.05")/Table4[[#This Row],[Count]]</f>
        <v>0.22222222222222221</v>
      </c>
      <c r="M27" s="2">
        <f>COUNTIFS(Table2[Sub-Sector],Table4[[#This Row],[Sub-Sector]],Table2[% Away From Current Week High],"&lt;=0.05")/Table4[[#This Row],[Count]]</f>
        <v>0.66666666666666663</v>
      </c>
      <c r="N27" s="2">
        <f>COUNTIFS(Table2[Sub-Sector],Table4[[#This Row],[Sub-Sector]],Table2[% Away From Current Month Low],"&gt;=0.05")/Table4[[#This Row],[Count]]</f>
        <v>0.66666666666666663</v>
      </c>
      <c r="O27" s="2">
        <f>COUNTIFS(Table2[Sub-Sector],Table4[[#This Row],[Sub-Sector]],Table2[% Away From Current Month High],"&lt;=0.05")/Table4[[#This Row],[Count]]</f>
        <v>0.44444444444444442</v>
      </c>
      <c r="P27" s="2">
        <f>COUNTIFS(Table2[Sub-Sector],Table4[[#This Row],[Sub-Sector]],Table2[% Away From 52W High],"&lt;=10")/Table4[[#This Row],[Count]]</f>
        <v>0.44444444444444442</v>
      </c>
      <c r="Q27" s="2">
        <f>COUNTIFS(Table2[Sub-Sector],Table4[[#This Row],[Sub-Sector]],Table2[% Away From 52W Low],"&gt;=10")/Table4[[#This Row],[Count]]</f>
        <v>1</v>
      </c>
      <c r="R27" s="2">
        <f>COUNTIFS(Table2[Sub-Sector],Table4[[#This Row],[Sub-Sector]],Table2[% Price above 20 EMA],"&gt;=0")/Table4[[#This Row],[Count]]</f>
        <v>0.66666666666666663</v>
      </c>
      <c r="S27" s="2">
        <f>COUNTIFS(Table2[Sub-Sector],Table4[[#This Row],[Sub-Sector]],Table2[% Price above 50 EMA],"&gt;=0")/Table4[[#This Row],[Count]]</f>
        <v>0.66666666666666663</v>
      </c>
      <c r="T27" s="2">
        <f>COUNTIFS(Table2[Sub-Sector],Table4[[#This Row],[Sub-Sector]],Table2[% Price above 200 EMA],"&gt;=0")/Table4[[#This Row],[Count]]</f>
        <v>0.88888888888888884</v>
      </c>
      <c r="U27" s="2">
        <f>COUNTIFS(Table2[Sub-Sector],Table4[[#This Row],[Sub-Sector]],Table2[Rate of Change - Zone],"Positive")/Table4[[#This Row],[Count]]</f>
        <v>0.66666666666666663</v>
      </c>
      <c r="V27" s="2">
        <f>COUNTIFS(Table2[Sub-Sector],Table4[[#This Row],[Sub-Sector]],Table2[Sharpe Ratio],"&gt;=0.10")/Table4[[#This Row],[Count]]</f>
        <v>0.1111111111111111</v>
      </c>
      <c r="W2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326.5</v>
      </c>
      <c r="X27">
        <f>_xlfn.RANK.AVG(Table4[[#This Row],[Score]],Table4[Score],1)</f>
        <v>28.5</v>
      </c>
      <c r="Y2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179.5</v>
      </c>
      <c r="Z27">
        <f>_xlfn.RANK.AVG(Table4[[#This Row],[Score 2 ]],Table4[[Score 2 ]],1)</f>
        <v>26</v>
      </c>
    </row>
    <row r="28" spans="1:26" x14ac:dyDescent="0.3">
      <c r="A28" t="s">
        <v>124</v>
      </c>
      <c r="B28">
        <f>COUNTIFS(Table2[Sub-Sector],Table4[[#This Row],[Sub-Sector]])</f>
        <v>24</v>
      </c>
      <c r="C28" s="2">
        <f>COUNTIFS(Table2[Sub-Sector],Table4[[#This Row],[Sub-Sector]],Table2[Uptrend],"Uptrend")/Table4[[#This Row],[Count]]</f>
        <v>0.625</v>
      </c>
      <c r="D28" s="2">
        <f>COUNTIFS(Table2[Sub-Sector],Table4[[#This Row],[Sub-Sector]],Table2[1W Return vs Nifty],"&gt;=5")/Table4[[#This Row],[Count]]</f>
        <v>0.375</v>
      </c>
      <c r="E28" s="2">
        <f>COUNTIFS(Table2[Sub-Sector],Table4[[#This Row],[Sub-Sector]],Table2[1M Return vs Nifty],"&gt;=5")/Table4[[#This Row],[Count]]</f>
        <v>0.20833333333333334</v>
      </c>
      <c r="F28" s="2">
        <f>COUNTIFS(Table2[Sub-Sector],Table4[[#This Row],[Sub-Sector]],Table2[6M Return vs Nifty],"&gt;=10")/Table4[[#This Row],[Count]]</f>
        <v>0.41666666666666669</v>
      </c>
      <c r="G28" s="2">
        <f>COUNTIFS(Table2[Sub-Sector],Table4[[#This Row],[Sub-Sector]],Table2[1Y Return vs Nifty],"&gt;=10")/Table4[[#This Row],[Count]]</f>
        <v>0.625</v>
      </c>
      <c r="H28" s="2">
        <f>COUNTIFS(Table2[Sub-Sector],Table4[[#This Row],[Sub-Sector]],Table2[RSI Exponential â€“ 14D],"&gt;=50")/Table4[[#This Row],[Count]]</f>
        <v>0.79166666666666663</v>
      </c>
      <c r="I28" s="2">
        <f>COUNTIFS(Table2[Sub-Sector],Table4[[#This Row],[Sub-Sector]],Table2[Relative Volume],"&gt;=1")/Table4[[#This Row],[Count]]</f>
        <v>0.58333333333333337</v>
      </c>
      <c r="J28" s="2">
        <f>COUNTIFS(Table2[Sub-Sector],Table4[[#This Row],[Sub-Sector]],Table2[% Away From Day Low],"&gt;=0.05")/Table4[[#This Row],[Count]]</f>
        <v>0</v>
      </c>
      <c r="K28" s="2">
        <f>COUNTIFS(Table2[Sub-Sector],Table4[[#This Row],[Sub-Sector]],Table2[% Away From Day High],"&lt;=0.05")/Table4[[#This Row],[Count]]</f>
        <v>0.95833333333333337</v>
      </c>
      <c r="L28" s="2">
        <f>COUNTIFS(Table2[Sub-Sector],Table4[[#This Row],[Sub-Sector]],Table2[% Away From Current Week Low],"&gt;=0.05")/Table4[[#This Row],[Count]]</f>
        <v>0.41666666666666669</v>
      </c>
      <c r="M28" s="2">
        <f>COUNTIFS(Table2[Sub-Sector],Table4[[#This Row],[Sub-Sector]],Table2[% Away From Current Week High],"&lt;=0.05")/Table4[[#This Row],[Count]]</f>
        <v>0.70833333333333337</v>
      </c>
      <c r="N28" s="2">
        <f>COUNTIFS(Table2[Sub-Sector],Table4[[#This Row],[Sub-Sector]],Table2[% Away From Current Month Low],"&gt;=0.05")/Table4[[#This Row],[Count]]</f>
        <v>0.91666666666666663</v>
      </c>
      <c r="O28" s="2">
        <f>COUNTIFS(Table2[Sub-Sector],Table4[[#This Row],[Sub-Sector]],Table2[% Away From Current Month High],"&lt;=0.05")/Table4[[#This Row],[Count]]</f>
        <v>0.58333333333333337</v>
      </c>
      <c r="P28" s="2">
        <f>COUNTIFS(Table2[Sub-Sector],Table4[[#This Row],[Sub-Sector]],Table2[% Away From 52W High],"&lt;=10")/Table4[[#This Row],[Count]]</f>
        <v>0.29166666666666669</v>
      </c>
      <c r="Q28" s="2">
        <f>COUNTIFS(Table2[Sub-Sector],Table4[[#This Row],[Sub-Sector]],Table2[% Away From 52W Low],"&gt;=10")/Table4[[#This Row],[Count]]</f>
        <v>1</v>
      </c>
      <c r="R28" s="2">
        <f>COUNTIFS(Table2[Sub-Sector],Table4[[#This Row],[Sub-Sector]],Table2[% Price above 20 EMA],"&gt;=0")/Table4[[#This Row],[Count]]</f>
        <v>0.875</v>
      </c>
      <c r="S28" s="2">
        <f>COUNTIFS(Table2[Sub-Sector],Table4[[#This Row],[Sub-Sector]],Table2[% Price above 50 EMA],"&gt;=0")/Table4[[#This Row],[Count]]</f>
        <v>0.83333333333333337</v>
      </c>
      <c r="T28" s="2">
        <f>COUNTIFS(Table2[Sub-Sector],Table4[[#This Row],[Sub-Sector]],Table2[% Price above 200 EMA],"&gt;=0")/Table4[[#This Row],[Count]]</f>
        <v>0.95833333333333337</v>
      </c>
      <c r="U28" s="2">
        <f>COUNTIFS(Table2[Sub-Sector],Table4[[#This Row],[Sub-Sector]],Table2[Rate of Change - Zone],"Positive")/Table4[[#This Row],[Count]]</f>
        <v>0.79166666666666663</v>
      </c>
      <c r="V28" s="2">
        <f>COUNTIFS(Table2[Sub-Sector],Table4[[#This Row],[Sub-Sector]],Table2[Sharpe Ratio],"&gt;=0.10")/Table4[[#This Row],[Count]]</f>
        <v>0.41666666666666669</v>
      </c>
      <c r="W2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298.5</v>
      </c>
      <c r="X28">
        <f>_xlfn.RANK.AVG(Table4[[#This Row],[Score]],Table4[Score],1)</f>
        <v>19</v>
      </c>
      <c r="Y2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180.5</v>
      </c>
      <c r="Z28">
        <f>_xlfn.RANK.AVG(Table4[[#This Row],[Score 2 ]],Table4[[Score 2 ]],1)</f>
        <v>27</v>
      </c>
    </row>
    <row r="29" spans="1:26" x14ac:dyDescent="0.3">
      <c r="A29" t="s">
        <v>135</v>
      </c>
      <c r="B29">
        <f>COUNTIFS(Table2[Sub-Sector],Table4[[#This Row],[Sub-Sector]])</f>
        <v>3</v>
      </c>
      <c r="C29" s="2">
        <f>COUNTIFS(Table2[Sub-Sector],Table4[[#This Row],[Sub-Sector]],Table2[Uptrend],"Uptrend")/Table4[[#This Row],[Count]]</f>
        <v>0.33333333333333331</v>
      </c>
      <c r="D29" s="2">
        <f>COUNTIFS(Table2[Sub-Sector],Table4[[#This Row],[Sub-Sector]],Table2[1W Return vs Nifty],"&gt;=5")/Table4[[#This Row],[Count]]</f>
        <v>0</v>
      </c>
      <c r="E29" s="2">
        <f>COUNTIFS(Table2[Sub-Sector],Table4[[#This Row],[Sub-Sector]],Table2[1M Return vs Nifty],"&gt;=5")/Table4[[#This Row],[Count]]</f>
        <v>0.33333333333333331</v>
      </c>
      <c r="F29" s="2">
        <f>COUNTIFS(Table2[Sub-Sector],Table4[[#This Row],[Sub-Sector]],Table2[6M Return vs Nifty],"&gt;=10")/Table4[[#This Row],[Count]]</f>
        <v>0.66666666666666663</v>
      </c>
      <c r="G29" s="2">
        <f>COUNTIFS(Table2[Sub-Sector],Table4[[#This Row],[Sub-Sector]],Table2[1Y Return vs Nifty],"&gt;=10")/Table4[[#This Row],[Count]]</f>
        <v>0.66666666666666663</v>
      </c>
      <c r="H29" s="2">
        <f>COUNTIFS(Table2[Sub-Sector],Table4[[#This Row],[Sub-Sector]],Table2[RSI Exponential â€“ 14D],"&gt;=50")/Table4[[#This Row],[Count]]</f>
        <v>0.33333333333333331</v>
      </c>
      <c r="I29" s="2">
        <f>COUNTIFS(Table2[Sub-Sector],Table4[[#This Row],[Sub-Sector]],Table2[Relative Volume],"&gt;=1")/Table4[[#This Row],[Count]]</f>
        <v>0.33333333333333331</v>
      </c>
      <c r="J29" s="2">
        <f>COUNTIFS(Table2[Sub-Sector],Table4[[#This Row],[Sub-Sector]],Table2[% Away From Day Low],"&gt;=0.05")/Table4[[#This Row],[Count]]</f>
        <v>0</v>
      </c>
      <c r="K29" s="2">
        <f>COUNTIFS(Table2[Sub-Sector],Table4[[#This Row],[Sub-Sector]],Table2[% Away From Day High],"&lt;=0.05")/Table4[[#This Row],[Count]]</f>
        <v>1</v>
      </c>
      <c r="L29" s="2">
        <f>COUNTIFS(Table2[Sub-Sector],Table4[[#This Row],[Sub-Sector]],Table2[% Away From Current Week Low],"&gt;=0.05")/Table4[[#This Row],[Count]]</f>
        <v>0</v>
      </c>
      <c r="M29" s="2">
        <f>COUNTIFS(Table2[Sub-Sector],Table4[[#This Row],[Sub-Sector]],Table2[% Away From Current Week High],"&lt;=0.05")/Table4[[#This Row],[Count]]</f>
        <v>0.66666666666666663</v>
      </c>
      <c r="N29" s="2">
        <f>COUNTIFS(Table2[Sub-Sector],Table4[[#This Row],[Sub-Sector]],Table2[% Away From Current Month Low],"&gt;=0.05")/Table4[[#This Row],[Count]]</f>
        <v>0.66666666666666663</v>
      </c>
      <c r="O29" s="2">
        <f>COUNTIFS(Table2[Sub-Sector],Table4[[#This Row],[Sub-Sector]],Table2[% Away From Current Month High],"&lt;=0.05")/Table4[[#This Row],[Count]]</f>
        <v>0.33333333333333331</v>
      </c>
      <c r="P29" s="2">
        <f>COUNTIFS(Table2[Sub-Sector],Table4[[#This Row],[Sub-Sector]],Table2[% Away From 52W High],"&lt;=10")/Table4[[#This Row],[Count]]</f>
        <v>0.33333333333333331</v>
      </c>
      <c r="Q29" s="2">
        <f>COUNTIFS(Table2[Sub-Sector],Table4[[#This Row],[Sub-Sector]],Table2[% Away From 52W Low],"&gt;=10")/Table4[[#This Row],[Count]]</f>
        <v>1</v>
      </c>
      <c r="R29" s="2">
        <f>COUNTIFS(Table2[Sub-Sector],Table4[[#This Row],[Sub-Sector]],Table2[% Price above 20 EMA],"&gt;=0")/Table4[[#This Row],[Count]]</f>
        <v>0.66666666666666663</v>
      </c>
      <c r="S29" s="2">
        <f>COUNTIFS(Table2[Sub-Sector],Table4[[#This Row],[Sub-Sector]],Table2[% Price above 50 EMA],"&gt;=0")/Table4[[#This Row],[Count]]</f>
        <v>0.33333333333333331</v>
      </c>
      <c r="T29" s="2">
        <f>COUNTIFS(Table2[Sub-Sector],Table4[[#This Row],[Sub-Sector]],Table2[% Price above 200 EMA],"&gt;=0")/Table4[[#This Row],[Count]]</f>
        <v>0.66666666666666663</v>
      </c>
      <c r="U29" s="2">
        <f>COUNTIFS(Table2[Sub-Sector],Table4[[#This Row],[Sub-Sector]],Table2[Rate of Change - Zone],"Positive")/Table4[[#This Row],[Count]]</f>
        <v>0.66666666666666663</v>
      </c>
      <c r="V29" s="2">
        <f>COUNTIFS(Table2[Sub-Sector],Table4[[#This Row],[Sub-Sector]],Table2[Sharpe Ratio],"&gt;=0.10")/Table4[[#This Row],[Count]]</f>
        <v>0.66666666666666663</v>
      </c>
      <c r="W2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381.5</v>
      </c>
      <c r="X29">
        <f>_xlfn.RANK.AVG(Table4[[#This Row],[Score]],Table4[Score],1)</f>
        <v>49</v>
      </c>
      <c r="Y2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182.5</v>
      </c>
      <c r="Z29">
        <f>_xlfn.RANK.AVG(Table4[[#This Row],[Score 2 ]],Table4[[Score 2 ]],1)</f>
        <v>28</v>
      </c>
    </row>
    <row r="30" spans="1:26" x14ac:dyDescent="0.3">
      <c r="A30" t="s">
        <v>200</v>
      </c>
      <c r="B30">
        <f>COUNTIFS(Table2[Sub-Sector],Table4[[#This Row],[Sub-Sector]])</f>
        <v>2</v>
      </c>
      <c r="C30" s="2">
        <f>COUNTIFS(Table2[Sub-Sector],Table4[[#This Row],[Sub-Sector]],Table2[Uptrend],"Uptrend")/Table4[[#This Row],[Count]]</f>
        <v>1</v>
      </c>
      <c r="D30" s="2">
        <f>COUNTIFS(Table2[Sub-Sector],Table4[[#This Row],[Sub-Sector]],Table2[1W Return vs Nifty],"&gt;=5")/Table4[[#This Row],[Count]]</f>
        <v>0</v>
      </c>
      <c r="E30" s="2">
        <f>COUNTIFS(Table2[Sub-Sector],Table4[[#This Row],[Sub-Sector]],Table2[1M Return vs Nifty],"&gt;=5")/Table4[[#This Row],[Count]]</f>
        <v>0</v>
      </c>
      <c r="F30" s="2">
        <f>COUNTIFS(Table2[Sub-Sector],Table4[[#This Row],[Sub-Sector]],Table2[6M Return vs Nifty],"&gt;=10")/Table4[[#This Row],[Count]]</f>
        <v>1</v>
      </c>
      <c r="G30" s="2">
        <f>COUNTIFS(Table2[Sub-Sector],Table4[[#This Row],[Sub-Sector]],Table2[1Y Return vs Nifty],"&gt;=10")/Table4[[#This Row],[Count]]</f>
        <v>0.5</v>
      </c>
      <c r="H30" s="2">
        <f>COUNTIFS(Table2[Sub-Sector],Table4[[#This Row],[Sub-Sector]],Table2[RSI Exponential â€“ 14D],"&gt;=50")/Table4[[#This Row],[Count]]</f>
        <v>0.5</v>
      </c>
      <c r="I30" s="2">
        <f>COUNTIFS(Table2[Sub-Sector],Table4[[#This Row],[Sub-Sector]],Table2[Relative Volume],"&gt;=1")/Table4[[#This Row],[Count]]</f>
        <v>0.5</v>
      </c>
      <c r="J30" s="2">
        <f>COUNTIFS(Table2[Sub-Sector],Table4[[#This Row],[Sub-Sector]],Table2[% Away From Day Low],"&gt;=0.05")/Table4[[#This Row],[Count]]</f>
        <v>0</v>
      </c>
      <c r="K30" s="2">
        <f>COUNTIFS(Table2[Sub-Sector],Table4[[#This Row],[Sub-Sector]],Table2[% Away From Day High],"&lt;=0.05")/Table4[[#This Row],[Count]]</f>
        <v>1</v>
      </c>
      <c r="L30" s="2">
        <f>COUNTIFS(Table2[Sub-Sector],Table4[[#This Row],[Sub-Sector]],Table2[% Away From Current Week Low],"&gt;=0.05")/Table4[[#This Row],[Count]]</f>
        <v>0</v>
      </c>
      <c r="M30" s="2">
        <f>COUNTIFS(Table2[Sub-Sector],Table4[[#This Row],[Sub-Sector]],Table2[% Away From Current Week High],"&lt;=0.05")/Table4[[#This Row],[Count]]</f>
        <v>1</v>
      </c>
      <c r="N30" s="2">
        <f>COUNTIFS(Table2[Sub-Sector],Table4[[#This Row],[Sub-Sector]],Table2[% Away From Current Month Low],"&gt;=0.05")/Table4[[#This Row],[Count]]</f>
        <v>0.5</v>
      </c>
      <c r="O30" s="2">
        <f>COUNTIFS(Table2[Sub-Sector],Table4[[#This Row],[Sub-Sector]],Table2[% Away From Current Month High],"&lt;=0.05")/Table4[[#This Row],[Count]]</f>
        <v>0.5</v>
      </c>
      <c r="P30" s="2">
        <f>COUNTIFS(Table2[Sub-Sector],Table4[[#This Row],[Sub-Sector]],Table2[% Away From 52W High],"&lt;=10")/Table4[[#This Row],[Count]]</f>
        <v>0.5</v>
      </c>
      <c r="Q30" s="2">
        <f>COUNTIFS(Table2[Sub-Sector],Table4[[#This Row],[Sub-Sector]],Table2[% Away From 52W Low],"&gt;=10")/Table4[[#This Row],[Count]]</f>
        <v>1</v>
      </c>
      <c r="R30" s="2">
        <f>COUNTIFS(Table2[Sub-Sector],Table4[[#This Row],[Sub-Sector]],Table2[% Price above 20 EMA],"&gt;=0")/Table4[[#This Row],[Count]]</f>
        <v>0.5</v>
      </c>
      <c r="S30" s="2">
        <f>COUNTIFS(Table2[Sub-Sector],Table4[[#This Row],[Sub-Sector]],Table2[% Price above 50 EMA],"&gt;=0")/Table4[[#This Row],[Count]]</f>
        <v>0.5</v>
      </c>
      <c r="T30" s="2">
        <f>COUNTIFS(Table2[Sub-Sector],Table4[[#This Row],[Sub-Sector]],Table2[% Price above 200 EMA],"&gt;=0")/Table4[[#This Row],[Count]]</f>
        <v>1</v>
      </c>
      <c r="U30" s="2">
        <f>COUNTIFS(Table2[Sub-Sector],Table4[[#This Row],[Sub-Sector]],Table2[Rate of Change - Zone],"Positive")/Table4[[#This Row],[Count]]</f>
        <v>0.5</v>
      </c>
      <c r="V30" s="2">
        <f>COUNTIFS(Table2[Sub-Sector],Table4[[#This Row],[Sub-Sector]],Table2[Sharpe Ratio],"&gt;=0.10")/Table4[[#This Row],[Count]]</f>
        <v>0</v>
      </c>
      <c r="W3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370</v>
      </c>
      <c r="X30">
        <f>_xlfn.RANK.AVG(Table4[[#This Row],[Score]],Table4[Score],1)</f>
        <v>45</v>
      </c>
      <c r="Y3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183.5</v>
      </c>
      <c r="Z30">
        <f>_xlfn.RANK.AVG(Table4[[#This Row],[Score 2 ]],Table4[[Score 2 ]],1)</f>
        <v>29</v>
      </c>
    </row>
    <row r="31" spans="1:26" x14ac:dyDescent="0.3">
      <c r="A31" t="s">
        <v>523</v>
      </c>
      <c r="B31">
        <f>COUNTIFS(Table2[Sub-Sector],Table4[[#This Row],[Sub-Sector]])</f>
        <v>4</v>
      </c>
      <c r="C31" s="2">
        <f>COUNTIFS(Table2[Sub-Sector],Table4[[#This Row],[Sub-Sector]],Table2[Uptrend],"Uptrend")/Table4[[#This Row],[Count]]</f>
        <v>0.5</v>
      </c>
      <c r="D31" s="2">
        <f>COUNTIFS(Table2[Sub-Sector],Table4[[#This Row],[Sub-Sector]],Table2[1W Return vs Nifty],"&gt;=5")/Table4[[#This Row],[Count]]</f>
        <v>0</v>
      </c>
      <c r="E31" s="2">
        <f>COUNTIFS(Table2[Sub-Sector],Table4[[#This Row],[Sub-Sector]],Table2[1M Return vs Nifty],"&gt;=5")/Table4[[#This Row],[Count]]</f>
        <v>0</v>
      </c>
      <c r="F31" s="2">
        <f>COUNTIFS(Table2[Sub-Sector],Table4[[#This Row],[Sub-Sector]],Table2[6M Return vs Nifty],"&gt;=10")/Table4[[#This Row],[Count]]</f>
        <v>1</v>
      </c>
      <c r="G31" s="2">
        <f>COUNTIFS(Table2[Sub-Sector],Table4[[#This Row],[Sub-Sector]],Table2[1Y Return vs Nifty],"&gt;=10")/Table4[[#This Row],[Count]]</f>
        <v>0.75</v>
      </c>
      <c r="H31" s="2">
        <f>COUNTIFS(Table2[Sub-Sector],Table4[[#This Row],[Sub-Sector]],Table2[RSI Exponential â€“ 14D],"&gt;=50")/Table4[[#This Row],[Count]]</f>
        <v>0.5</v>
      </c>
      <c r="I31" s="2">
        <f>COUNTIFS(Table2[Sub-Sector],Table4[[#This Row],[Sub-Sector]],Table2[Relative Volume],"&gt;=1")/Table4[[#This Row],[Count]]</f>
        <v>0</v>
      </c>
      <c r="J31" s="2">
        <f>COUNTIFS(Table2[Sub-Sector],Table4[[#This Row],[Sub-Sector]],Table2[% Away From Day Low],"&gt;=0.05")/Table4[[#This Row],[Count]]</f>
        <v>0.5</v>
      </c>
      <c r="K31" s="2">
        <f>COUNTIFS(Table2[Sub-Sector],Table4[[#This Row],[Sub-Sector]],Table2[% Away From Day High],"&lt;=0.05")/Table4[[#This Row],[Count]]</f>
        <v>1</v>
      </c>
      <c r="L31" s="2">
        <f>COUNTIFS(Table2[Sub-Sector],Table4[[#This Row],[Sub-Sector]],Table2[% Away From Current Week Low],"&gt;=0.05")/Table4[[#This Row],[Count]]</f>
        <v>0.75</v>
      </c>
      <c r="M31" s="2">
        <f>COUNTIFS(Table2[Sub-Sector],Table4[[#This Row],[Sub-Sector]],Table2[% Away From Current Week High],"&lt;=0.05")/Table4[[#This Row],[Count]]</f>
        <v>1</v>
      </c>
      <c r="N31" s="2">
        <f>COUNTIFS(Table2[Sub-Sector],Table4[[#This Row],[Sub-Sector]],Table2[% Away From Current Month Low],"&gt;=0.05")/Table4[[#This Row],[Count]]</f>
        <v>0.75</v>
      </c>
      <c r="O31" s="2">
        <f>COUNTIFS(Table2[Sub-Sector],Table4[[#This Row],[Sub-Sector]],Table2[% Away From Current Month High],"&lt;=0.05")/Table4[[#This Row],[Count]]</f>
        <v>0.5</v>
      </c>
      <c r="P31" s="2">
        <f>COUNTIFS(Table2[Sub-Sector],Table4[[#This Row],[Sub-Sector]],Table2[% Away From 52W High],"&lt;=10")/Table4[[#This Row],[Count]]</f>
        <v>0.25</v>
      </c>
      <c r="Q31" s="2">
        <f>COUNTIFS(Table2[Sub-Sector],Table4[[#This Row],[Sub-Sector]],Table2[% Away From 52W Low],"&gt;=10")/Table4[[#This Row],[Count]]</f>
        <v>1</v>
      </c>
      <c r="R31" s="2">
        <f>COUNTIFS(Table2[Sub-Sector],Table4[[#This Row],[Sub-Sector]],Table2[% Price above 20 EMA],"&gt;=0")/Table4[[#This Row],[Count]]</f>
        <v>0.5</v>
      </c>
      <c r="S31" s="2">
        <f>COUNTIFS(Table2[Sub-Sector],Table4[[#This Row],[Sub-Sector]],Table2[% Price above 50 EMA],"&gt;=0")/Table4[[#This Row],[Count]]</f>
        <v>0.75</v>
      </c>
      <c r="T31" s="2">
        <f>COUNTIFS(Table2[Sub-Sector],Table4[[#This Row],[Sub-Sector]],Table2[% Price above 200 EMA],"&gt;=0")/Table4[[#This Row],[Count]]</f>
        <v>1</v>
      </c>
      <c r="U31" s="2">
        <f>COUNTIFS(Table2[Sub-Sector],Table4[[#This Row],[Sub-Sector]],Table2[Rate of Change - Zone],"Positive")/Table4[[#This Row],[Count]]</f>
        <v>0.75</v>
      </c>
      <c r="V31" s="2">
        <f>COUNTIFS(Table2[Sub-Sector],Table4[[#This Row],[Sub-Sector]],Table2[Sharpe Ratio],"&gt;=0.10")/Table4[[#This Row],[Count]]</f>
        <v>0.5</v>
      </c>
      <c r="W3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437</v>
      </c>
      <c r="X31">
        <f>_xlfn.RANK.AVG(Table4[[#This Row],[Score]],Table4[Score],1)</f>
        <v>67</v>
      </c>
      <c r="Y3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189.5</v>
      </c>
      <c r="Z31">
        <f>_xlfn.RANK.AVG(Table4[[#This Row],[Score 2 ]],Table4[[Score 2 ]],1)</f>
        <v>30</v>
      </c>
    </row>
    <row r="32" spans="1:26" x14ac:dyDescent="0.3">
      <c r="A32" t="s">
        <v>327</v>
      </c>
      <c r="B32">
        <f>COUNTIFS(Table2[Sub-Sector],Table4[[#This Row],[Sub-Sector]])</f>
        <v>11</v>
      </c>
      <c r="C32" s="2">
        <f>COUNTIFS(Table2[Sub-Sector],Table4[[#This Row],[Sub-Sector]],Table2[Uptrend],"Uptrend")/Table4[[#This Row],[Count]]</f>
        <v>0.72727272727272729</v>
      </c>
      <c r="D32" s="2">
        <f>COUNTIFS(Table2[Sub-Sector],Table4[[#This Row],[Sub-Sector]],Table2[1W Return vs Nifty],"&gt;=5")/Table4[[#This Row],[Count]]</f>
        <v>9.0909090909090912E-2</v>
      </c>
      <c r="E32" s="2">
        <f>COUNTIFS(Table2[Sub-Sector],Table4[[#This Row],[Sub-Sector]],Table2[1M Return vs Nifty],"&gt;=5")/Table4[[#This Row],[Count]]</f>
        <v>0.27272727272727271</v>
      </c>
      <c r="F32" s="2">
        <f>COUNTIFS(Table2[Sub-Sector],Table4[[#This Row],[Sub-Sector]],Table2[6M Return vs Nifty],"&gt;=10")/Table4[[#This Row],[Count]]</f>
        <v>0.63636363636363635</v>
      </c>
      <c r="G32" s="2">
        <f>COUNTIFS(Table2[Sub-Sector],Table4[[#This Row],[Sub-Sector]],Table2[1Y Return vs Nifty],"&gt;=10")/Table4[[#This Row],[Count]]</f>
        <v>0.63636363636363635</v>
      </c>
      <c r="H32" s="2">
        <f>COUNTIFS(Table2[Sub-Sector],Table4[[#This Row],[Sub-Sector]],Table2[RSI Exponential â€“ 14D],"&gt;=50")/Table4[[#This Row],[Count]]</f>
        <v>0.54545454545454541</v>
      </c>
      <c r="I32" s="2">
        <f>COUNTIFS(Table2[Sub-Sector],Table4[[#This Row],[Sub-Sector]],Table2[Relative Volume],"&gt;=1")/Table4[[#This Row],[Count]]</f>
        <v>0.36363636363636365</v>
      </c>
      <c r="J32" s="2">
        <f>COUNTIFS(Table2[Sub-Sector],Table4[[#This Row],[Sub-Sector]],Table2[% Away From Day Low],"&gt;=0.05")/Table4[[#This Row],[Count]]</f>
        <v>0</v>
      </c>
      <c r="K32" s="2">
        <f>COUNTIFS(Table2[Sub-Sector],Table4[[#This Row],[Sub-Sector]],Table2[% Away From Day High],"&lt;=0.05")/Table4[[#This Row],[Count]]</f>
        <v>1</v>
      </c>
      <c r="L32" s="2">
        <f>COUNTIFS(Table2[Sub-Sector],Table4[[#This Row],[Sub-Sector]],Table2[% Away From Current Week Low],"&gt;=0.05")/Table4[[#This Row],[Count]]</f>
        <v>0.36363636363636365</v>
      </c>
      <c r="M32" s="2">
        <f>COUNTIFS(Table2[Sub-Sector],Table4[[#This Row],[Sub-Sector]],Table2[% Away From Current Week High],"&lt;=0.05")/Table4[[#This Row],[Count]]</f>
        <v>0.72727272727272729</v>
      </c>
      <c r="N32" s="2">
        <f>COUNTIFS(Table2[Sub-Sector],Table4[[#This Row],[Sub-Sector]],Table2[% Away From Current Month Low],"&gt;=0.05")/Table4[[#This Row],[Count]]</f>
        <v>0.63636363636363635</v>
      </c>
      <c r="O32" s="2">
        <f>COUNTIFS(Table2[Sub-Sector],Table4[[#This Row],[Sub-Sector]],Table2[% Away From Current Month High],"&lt;=0.05")/Table4[[#This Row],[Count]]</f>
        <v>0.54545454545454541</v>
      </c>
      <c r="P32" s="2">
        <f>COUNTIFS(Table2[Sub-Sector],Table4[[#This Row],[Sub-Sector]],Table2[% Away From 52W High],"&lt;=10")/Table4[[#This Row],[Count]]</f>
        <v>0.54545454545454541</v>
      </c>
      <c r="Q32" s="2">
        <f>COUNTIFS(Table2[Sub-Sector],Table4[[#This Row],[Sub-Sector]],Table2[% Away From 52W Low],"&gt;=10")/Table4[[#This Row],[Count]]</f>
        <v>1</v>
      </c>
      <c r="R32" s="2">
        <f>COUNTIFS(Table2[Sub-Sector],Table4[[#This Row],[Sub-Sector]],Table2[% Price above 20 EMA],"&gt;=0")/Table4[[#This Row],[Count]]</f>
        <v>0.63636363636363635</v>
      </c>
      <c r="S32" s="2">
        <f>COUNTIFS(Table2[Sub-Sector],Table4[[#This Row],[Sub-Sector]],Table2[% Price above 50 EMA],"&gt;=0")/Table4[[#This Row],[Count]]</f>
        <v>0.63636363636363635</v>
      </c>
      <c r="T32" s="2">
        <f>COUNTIFS(Table2[Sub-Sector],Table4[[#This Row],[Sub-Sector]],Table2[% Price above 200 EMA],"&gt;=0")/Table4[[#This Row],[Count]]</f>
        <v>0.81818181818181823</v>
      </c>
      <c r="U32" s="2">
        <f>COUNTIFS(Table2[Sub-Sector],Table4[[#This Row],[Sub-Sector]],Table2[Rate of Change - Zone],"Positive")/Table4[[#This Row],[Count]]</f>
        <v>0.63636363636363635</v>
      </c>
      <c r="V32" s="2">
        <f>COUNTIFS(Table2[Sub-Sector],Table4[[#This Row],[Sub-Sector]],Table2[Sharpe Ratio],"&gt;=0.10")/Table4[[#This Row],[Count]]</f>
        <v>0.18181818181818182</v>
      </c>
      <c r="W3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316.5</v>
      </c>
      <c r="X32">
        <f>_xlfn.RANK.AVG(Table4[[#This Row],[Score]],Table4[Score],1)</f>
        <v>24</v>
      </c>
      <c r="Y3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191</v>
      </c>
      <c r="Z32">
        <f>_xlfn.RANK.AVG(Table4[[#This Row],[Score 2 ]],Table4[[Score 2 ]],1)</f>
        <v>31</v>
      </c>
    </row>
    <row r="33" spans="1:26" x14ac:dyDescent="0.3">
      <c r="A33" t="s">
        <v>220</v>
      </c>
      <c r="B33">
        <f>COUNTIFS(Table2[Sub-Sector],Table4[[#This Row],[Sub-Sector]])</f>
        <v>3</v>
      </c>
      <c r="C33" s="2">
        <f>COUNTIFS(Table2[Sub-Sector],Table4[[#This Row],[Sub-Sector]],Table2[Uptrend],"Uptrend")/Table4[[#This Row],[Count]]</f>
        <v>0.66666666666666663</v>
      </c>
      <c r="D33" s="2">
        <f>COUNTIFS(Table2[Sub-Sector],Table4[[#This Row],[Sub-Sector]],Table2[1W Return vs Nifty],"&gt;=5")/Table4[[#This Row],[Count]]</f>
        <v>0.33333333333333331</v>
      </c>
      <c r="E33" s="2">
        <f>COUNTIFS(Table2[Sub-Sector],Table4[[#This Row],[Sub-Sector]],Table2[1M Return vs Nifty],"&gt;=5")/Table4[[#This Row],[Count]]</f>
        <v>0.33333333333333331</v>
      </c>
      <c r="F33" s="2">
        <f>COUNTIFS(Table2[Sub-Sector],Table4[[#This Row],[Sub-Sector]],Table2[6M Return vs Nifty],"&gt;=10")/Table4[[#This Row],[Count]]</f>
        <v>0.33333333333333331</v>
      </c>
      <c r="G33" s="2">
        <f>COUNTIFS(Table2[Sub-Sector],Table4[[#This Row],[Sub-Sector]],Table2[1Y Return vs Nifty],"&gt;=10")/Table4[[#This Row],[Count]]</f>
        <v>0.66666666666666663</v>
      </c>
      <c r="H33" s="2">
        <f>COUNTIFS(Table2[Sub-Sector],Table4[[#This Row],[Sub-Sector]],Table2[RSI Exponential â€“ 14D],"&gt;=50")/Table4[[#This Row],[Count]]</f>
        <v>0.66666666666666663</v>
      </c>
      <c r="I33" s="2">
        <f>COUNTIFS(Table2[Sub-Sector],Table4[[#This Row],[Sub-Sector]],Table2[Relative Volume],"&gt;=1")/Table4[[#This Row],[Count]]</f>
        <v>0.33333333333333331</v>
      </c>
      <c r="J33" s="2">
        <f>COUNTIFS(Table2[Sub-Sector],Table4[[#This Row],[Sub-Sector]],Table2[% Away From Day Low],"&gt;=0.05")/Table4[[#This Row],[Count]]</f>
        <v>0.33333333333333331</v>
      </c>
      <c r="K33" s="2">
        <f>COUNTIFS(Table2[Sub-Sector],Table4[[#This Row],[Sub-Sector]],Table2[% Away From Day High],"&lt;=0.05")/Table4[[#This Row],[Count]]</f>
        <v>1</v>
      </c>
      <c r="L33" s="2">
        <f>COUNTIFS(Table2[Sub-Sector],Table4[[#This Row],[Sub-Sector]],Table2[% Away From Current Week Low],"&gt;=0.05")/Table4[[#This Row],[Count]]</f>
        <v>0.33333333333333331</v>
      </c>
      <c r="M33" s="2">
        <f>COUNTIFS(Table2[Sub-Sector],Table4[[#This Row],[Sub-Sector]],Table2[% Away From Current Week High],"&lt;=0.05")/Table4[[#This Row],[Count]]</f>
        <v>0.33333333333333331</v>
      </c>
      <c r="N33" s="2">
        <f>COUNTIFS(Table2[Sub-Sector],Table4[[#This Row],[Sub-Sector]],Table2[% Away From Current Month Low],"&gt;=0.05")/Table4[[#This Row],[Count]]</f>
        <v>0.66666666666666663</v>
      </c>
      <c r="O33" s="2">
        <f>COUNTIFS(Table2[Sub-Sector],Table4[[#This Row],[Sub-Sector]],Table2[% Away From Current Month High],"&lt;=0.05")/Table4[[#This Row],[Count]]</f>
        <v>0.33333333333333331</v>
      </c>
      <c r="P33" s="2">
        <f>COUNTIFS(Table2[Sub-Sector],Table4[[#This Row],[Sub-Sector]],Table2[% Away From 52W High],"&lt;=10")/Table4[[#This Row],[Count]]</f>
        <v>0.66666666666666663</v>
      </c>
      <c r="Q33" s="2">
        <f>COUNTIFS(Table2[Sub-Sector],Table4[[#This Row],[Sub-Sector]],Table2[% Away From 52W Low],"&gt;=10")/Table4[[#This Row],[Count]]</f>
        <v>1</v>
      </c>
      <c r="R33" s="2">
        <f>COUNTIFS(Table2[Sub-Sector],Table4[[#This Row],[Sub-Sector]],Table2[% Price above 20 EMA],"&gt;=0")/Table4[[#This Row],[Count]]</f>
        <v>0.66666666666666663</v>
      </c>
      <c r="S33" s="2">
        <f>COUNTIFS(Table2[Sub-Sector],Table4[[#This Row],[Sub-Sector]],Table2[% Price above 50 EMA],"&gt;=0")/Table4[[#This Row],[Count]]</f>
        <v>0.66666666666666663</v>
      </c>
      <c r="T33" s="2">
        <f>COUNTIFS(Table2[Sub-Sector],Table4[[#This Row],[Sub-Sector]],Table2[% Price above 200 EMA],"&gt;=0")/Table4[[#This Row],[Count]]</f>
        <v>0.66666666666666663</v>
      </c>
      <c r="U33" s="2">
        <f>COUNTIFS(Table2[Sub-Sector],Table4[[#This Row],[Sub-Sector]],Table2[Rate of Change - Zone],"Positive")/Table4[[#This Row],[Count]]</f>
        <v>1</v>
      </c>
      <c r="V33" s="2">
        <f>COUNTIFS(Table2[Sub-Sector],Table4[[#This Row],[Sub-Sector]],Table2[Sharpe Ratio],"&gt;=0.10")/Table4[[#This Row],[Count]]</f>
        <v>0.66666666666666663</v>
      </c>
      <c r="W3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294.5</v>
      </c>
      <c r="X33">
        <f>_xlfn.RANK.AVG(Table4[[#This Row],[Score]],Table4[Score],1)</f>
        <v>18</v>
      </c>
      <c r="Y3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194</v>
      </c>
      <c r="Z33">
        <f>_xlfn.RANK.AVG(Table4[[#This Row],[Score 2 ]],Table4[[Score 2 ]],1)</f>
        <v>32</v>
      </c>
    </row>
    <row r="34" spans="1:26" x14ac:dyDescent="0.3">
      <c r="A34" t="s">
        <v>546</v>
      </c>
      <c r="B34">
        <f>COUNTIFS(Table2[Sub-Sector],Table4[[#This Row],[Sub-Sector]])</f>
        <v>9</v>
      </c>
      <c r="C34" s="2">
        <f>COUNTIFS(Table2[Sub-Sector],Table4[[#This Row],[Sub-Sector]],Table2[Uptrend],"Uptrend")/Table4[[#This Row],[Count]]</f>
        <v>0.55555555555555558</v>
      </c>
      <c r="D34" s="2">
        <f>COUNTIFS(Table2[Sub-Sector],Table4[[#This Row],[Sub-Sector]],Table2[1W Return vs Nifty],"&gt;=5")/Table4[[#This Row],[Count]]</f>
        <v>0.22222222222222221</v>
      </c>
      <c r="E34" s="2">
        <f>COUNTIFS(Table2[Sub-Sector],Table4[[#This Row],[Sub-Sector]],Table2[1M Return vs Nifty],"&gt;=5")/Table4[[#This Row],[Count]]</f>
        <v>0.33333333333333331</v>
      </c>
      <c r="F34" s="2">
        <f>COUNTIFS(Table2[Sub-Sector],Table4[[#This Row],[Sub-Sector]],Table2[6M Return vs Nifty],"&gt;=10")/Table4[[#This Row],[Count]]</f>
        <v>0.66666666666666663</v>
      </c>
      <c r="G34" s="2">
        <f>COUNTIFS(Table2[Sub-Sector],Table4[[#This Row],[Sub-Sector]],Table2[1Y Return vs Nifty],"&gt;=10")/Table4[[#This Row],[Count]]</f>
        <v>0.44444444444444442</v>
      </c>
      <c r="H34" s="2">
        <f>COUNTIFS(Table2[Sub-Sector],Table4[[#This Row],[Sub-Sector]],Table2[RSI Exponential â€“ 14D],"&gt;=50")/Table4[[#This Row],[Count]]</f>
        <v>0.44444444444444442</v>
      </c>
      <c r="I34" s="2">
        <f>COUNTIFS(Table2[Sub-Sector],Table4[[#This Row],[Sub-Sector]],Table2[Relative Volume],"&gt;=1")/Table4[[#This Row],[Count]]</f>
        <v>0.33333333333333331</v>
      </c>
      <c r="J34" s="2">
        <f>COUNTIFS(Table2[Sub-Sector],Table4[[#This Row],[Sub-Sector]],Table2[% Away From Day Low],"&gt;=0.05")/Table4[[#This Row],[Count]]</f>
        <v>0</v>
      </c>
      <c r="K34" s="2">
        <f>COUNTIFS(Table2[Sub-Sector],Table4[[#This Row],[Sub-Sector]],Table2[% Away From Day High],"&lt;=0.05")/Table4[[#This Row],[Count]]</f>
        <v>0.88888888888888884</v>
      </c>
      <c r="L34" s="2">
        <f>COUNTIFS(Table2[Sub-Sector],Table4[[#This Row],[Sub-Sector]],Table2[% Away From Current Week Low],"&gt;=0.05")/Table4[[#This Row],[Count]]</f>
        <v>0.1111111111111111</v>
      </c>
      <c r="M34" s="2">
        <f>COUNTIFS(Table2[Sub-Sector],Table4[[#This Row],[Sub-Sector]],Table2[% Away From Current Week High],"&lt;=0.05")/Table4[[#This Row],[Count]]</f>
        <v>0.77777777777777779</v>
      </c>
      <c r="N34" s="2">
        <f>COUNTIFS(Table2[Sub-Sector],Table4[[#This Row],[Sub-Sector]],Table2[% Away From Current Month Low],"&gt;=0.05")/Table4[[#This Row],[Count]]</f>
        <v>0.77777777777777779</v>
      </c>
      <c r="O34" s="2">
        <f>COUNTIFS(Table2[Sub-Sector],Table4[[#This Row],[Sub-Sector]],Table2[% Away From Current Month High],"&lt;=0.05")/Table4[[#This Row],[Count]]</f>
        <v>0.33333333333333331</v>
      </c>
      <c r="P34" s="2">
        <f>COUNTIFS(Table2[Sub-Sector],Table4[[#This Row],[Sub-Sector]],Table2[% Away From 52W High],"&lt;=10")/Table4[[#This Row],[Count]]</f>
        <v>0.44444444444444442</v>
      </c>
      <c r="Q34" s="2">
        <f>COUNTIFS(Table2[Sub-Sector],Table4[[#This Row],[Sub-Sector]],Table2[% Away From 52W Low],"&gt;=10")/Table4[[#This Row],[Count]]</f>
        <v>1</v>
      </c>
      <c r="R34" s="2">
        <f>COUNTIFS(Table2[Sub-Sector],Table4[[#This Row],[Sub-Sector]],Table2[% Price above 20 EMA],"&gt;=0")/Table4[[#This Row],[Count]]</f>
        <v>0.55555555555555558</v>
      </c>
      <c r="S34" s="2">
        <f>COUNTIFS(Table2[Sub-Sector],Table4[[#This Row],[Sub-Sector]],Table2[% Price above 50 EMA],"&gt;=0")/Table4[[#This Row],[Count]]</f>
        <v>0.88888888888888884</v>
      </c>
      <c r="T34" s="2">
        <f>COUNTIFS(Table2[Sub-Sector],Table4[[#This Row],[Sub-Sector]],Table2[% Price above 200 EMA],"&gt;=0")/Table4[[#This Row],[Count]]</f>
        <v>1</v>
      </c>
      <c r="U34" s="2">
        <f>COUNTIFS(Table2[Sub-Sector],Table4[[#This Row],[Sub-Sector]],Table2[Rate of Change - Zone],"Positive")/Table4[[#This Row],[Count]]</f>
        <v>0.77777777777777779</v>
      </c>
      <c r="V34" s="2">
        <f>COUNTIFS(Table2[Sub-Sector],Table4[[#This Row],[Sub-Sector]],Table2[Sharpe Ratio],"&gt;=0.10")/Table4[[#This Row],[Count]]</f>
        <v>0.22222222222222221</v>
      </c>
      <c r="W3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314</v>
      </c>
      <c r="X34">
        <f>_xlfn.RANK.AVG(Table4[[#This Row],[Score]],Table4[Score],1)</f>
        <v>23</v>
      </c>
      <c r="Y3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197.5</v>
      </c>
      <c r="Z34">
        <f>_xlfn.RANK.AVG(Table4[[#This Row],[Score 2 ]],Table4[[Score 2 ]],1)</f>
        <v>33</v>
      </c>
    </row>
    <row r="35" spans="1:26" x14ac:dyDescent="0.3">
      <c r="A35" t="s">
        <v>1000</v>
      </c>
      <c r="B35">
        <f>COUNTIFS(Table2[Sub-Sector],Table4[[#This Row],[Sub-Sector]])</f>
        <v>2</v>
      </c>
      <c r="C35" s="2">
        <f>COUNTIFS(Table2[Sub-Sector],Table4[[#This Row],[Sub-Sector]],Table2[Uptrend],"Uptrend")/Table4[[#This Row],[Count]]</f>
        <v>0.5</v>
      </c>
      <c r="D35" s="2">
        <f>COUNTIFS(Table2[Sub-Sector],Table4[[#This Row],[Sub-Sector]],Table2[1W Return vs Nifty],"&gt;=5")/Table4[[#This Row],[Count]]</f>
        <v>0</v>
      </c>
      <c r="E35" s="2">
        <f>COUNTIFS(Table2[Sub-Sector],Table4[[#This Row],[Sub-Sector]],Table2[1M Return vs Nifty],"&gt;=5")/Table4[[#This Row],[Count]]</f>
        <v>0</v>
      </c>
      <c r="F35" s="2">
        <f>COUNTIFS(Table2[Sub-Sector],Table4[[#This Row],[Sub-Sector]],Table2[6M Return vs Nifty],"&gt;=10")/Table4[[#This Row],[Count]]</f>
        <v>0.5</v>
      </c>
      <c r="G35" s="2">
        <f>COUNTIFS(Table2[Sub-Sector],Table4[[#This Row],[Sub-Sector]],Table2[1Y Return vs Nifty],"&gt;=10")/Table4[[#This Row],[Count]]</f>
        <v>0.5</v>
      </c>
      <c r="H35" s="2">
        <f>COUNTIFS(Table2[Sub-Sector],Table4[[#This Row],[Sub-Sector]],Table2[RSI Exponential â€“ 14D],"&gt;=50")/Table4[[#This Row],[Count]]</f>
        <v>0</v>
      </c>
      <c r="I35" s="2">
        <f>COUNTIFS(Table2[Sub-Sector],Table4[[#This Row],[Sub-Sector]],Table2[Relative Volume],"&gt;=1")/Table4[[#This Row],[Count]]</f>
        <v>1</v>
      </c>
      <c r="J35" s="2">
        <f>COUNTIFS(Table2[Sub-Sector],Table4[[#This Row],[Sub-Sector]],Table2[% Away From Day Low],"&gt;=0.05")/Table4[[#This Row],[Count]]</f>
        <v>0</v>
      </c>
      <c r="K35" s="2">
        <f>COUNTIFS(Table2[Sub-Sector],Table4[[#This Row],[Sub-Sector]],Table2[% Away From Day High],"&lt;=0.05")/Table4[[#This Row],[Count]]</f>
        <v>1</v>
      </c>
      <c r="L35" s="2">
        <f>COUNTIFS(Table2[Sub-Sector],Table4[[#This Row],[Sub-Sector]],Table2[% Away From Current Week Low],"&gt;=0.05")/Table4[[#This Row],[Count]]</f>
        <v>0</v>
      </c>
      <c r="M35" s="2">
        <f>COUNTIFS(Table2[Sub-Sector],Table4[[#This Row],[Sub-Sector]],Table2[% Away From Current Week High],"&lt;=0.05")/Table4[[#This Row],[Count]]</f>
        <v>1</v>
      </c>
      <c r="N35" s="2">
        <f>COUNTIFS(Table2[Sub-Sector],Table4[[#This Row],[Sub-Sector]],Table2[% Away From Current Month Low],"&gt;=0.05")/Table4[[#This Row],[Count]]</f>
        <v>0</v>
      </c>
      <c r="O35" s="2">
        <f>COUNTIFS(Table2[Sub-Sector],Table4[[#This Row],[Sub-Sector]],Table2[% Away From Current Month High],"&lt;=0.05")/Table4[[#This Row],[Count]]</f>
        <v>0</v>
      </c>
      <c r="P35" s="2">
        <f>COUNTIFS(Table2[Sub-Sector],Table4[[#This Row],[Sub-Sector]],Table2[% Away From 52W High],"&lt;=10")/Table4[[#This Row],[Count]]</f>
        <v>0</v>
      </c>
      <c r="Q35" s="2">
        <f>COUNTIFS(Table2[Sub-Sector],Table4[[#This Row],[Sub-Sector]],Table2[% Away From 52W Low],"&gt;=10")/Table4[[#This Row],[Count]]</f>
        <v>0.5</v>
      </c>
      <c r="R35" s="2">
        <f>COUNTIFS(Table2[Sub-Sector],Table4[[#This Row],[Sub-Sector]],Table2[% Price above 20 EMA],"&gt;=0")/Table4[[#This Row],[Count]]</f>
        <v>0</v>
      </c>
      <c r="S35" s="2">
        <f>COUNTIFS(Table2[Sub-Sector],Table4[[#This Row],[Sub-Sector]],Table2[% Price above 50 EMA],"&gt;=0")/Table4[[#This Row],[Count]]</f>
        <v>0</v>
      </c>
      <c r="T35" s="2">
        <f>COUNTIFS(Table2[Sub-Sector],Table4[[#This Row],[Sub-Sector]],Table2[% Price above 200 EMA],"&gt;=0")/Table4[[#This Row],[Count]]</f>
        <v>0.5</v>
      </c>
      <c r="U35" s="2">
        <f>COUNTIFS(Table2[Sub-Sector],Table4[[#This Row],[Sub-Sector]],Table2[Rate of Change - Zone],"Positive")/Table4[[#This Row],[Count]]</f>
        <v>0.5</v>
      </c>
      <c r="V35" s="2">
        <f>COUNTIFS(Table2[Sub-Sector],Table4[[#This Row],[Sub-Sector]],Table2[Sharpe Ratio],"&gt;=0.10")/Table4[[#This Row],[Count]]</f>
        <v>0</v>
      </c>
      <c r="W3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446.5</v>
      </c>
      <c r="X35">
        <f>_xlfn.RANK.AVG(Table4[[#This Row],[Score]],Table4[Score],1)</f>
        <v>70</v>
      </c>
      <c r="Y3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199</v>
      </c>
      <c r="Z35">
        <f>_xlfn.RANK.AVG(Table4[[#This Row],[Score 2 ]],Table4[[Score 2 ]],1)</f>
        <v>34</v>
      </c>
    </row>
    <row r="36" spans="1:26" x14ac:dyDescent="0.3">
      <c r="A36" t="s">
        <v>67</v>
      </c>
      <c r="B36">
        <f>COUNTIFS(Table2[Sub-Sector],Table4[[#This Row],[Sub-Sector]])</f>
        <v>3</v>
      </c>
      <c r="C36" s="2">
        <f>COUNTIFS(Table2[Sub-Sector],Table4[[#This Row],[Sub-Sector]],Table2[Uptrend],"Uptrend")/Table4[[#This Row],[Count]]</f>
        <v>0.66666666666666663</v>
      </c>
      <c r="D36" s="2">
        <f>COUNTIFS(Table2[Sub-Sector],Table4[[#This Row],[Sub-Sector]],Table2[1W Return vs Nifty],"&gt;=5")/Table4[[#This Row],[Count]]</f>
        <v>0</v>
      </c>
      <c r="E36" s="2">
        <f>COUNTIFS(Table2[Sub-Sector],Table4[[#This Row],[Sub-Sector]],Table2[1M Return vs Nifty],"&gt;=5")/Table4[[#This Row],[Count]]</f>
        <v>0</v>
      </c>
      <c r="F36" s="2">
        <f>COUNTIFS(Table2[Sub-Sector],Table4[[#This Row],[Sub-Sector]],Table2[6M Return vs Nifty],"&gt;=10")/Table4[[#This Row],[Count]]</f>
        <v>0.66666666666666663</v>
      </c>
      <c r="G36" s="2">
        <f>COUNTIFS(Table2[Sub-Sector],Table4[[#This Row],[Sub-Sector]],Table2[1Y Return vs Nifty],"&gt;=10")/Table4[[#This Row],[Count]]</f>
        <v>1</v>
      </c>
      <c r="H36" s="2">
        <f>COUNTIFS(Table2[Sub-Sector],Table4[[#This Row],[Sub-Sector]],Table2[RSI Exponential â€“ 14D],"&gt;=50")/Table4[[#This Row],[Count]]</f>
        <v>0</v>
      </c>
      <c r="I36" s="2">
        <f>COUNTIFS(Table2[Sub-Sector],Table4[[#This Row],[Sub-Sector]],Table2[Relative Volume],"&gt;=1")/Table4[[#This Row],[Count]]</f>
        <v>0</v>
      </c>
      <c r="J36" s="2">
        <f>COUNTIFS(Table2[Sub-Sector],Table4[[#This Row],[Sub-Sector]],Table2[% Away From Day Low],"&gt;=0.05")/Table4[[#This Row],[Count]]</f>
        <v>0.33333333333333331</v>
      </c>
      <c r="K36" s="2">
        <f>COUNTIFS(Table2[Sub-Sector],Table4[[#This Row],[Sub-Sector]],Table2[% Away From Day High],"&lt;=0.05")/Table4[[#This Row],[Count]]</f>
        <v>1</v>
      </c>
      <c r="L36" s="2">
        <f>COUNTIFS(Table2[Sub-Sector],Table4[[#This Row],[Sub-Sector]],Table2[% Away From Current Week Low],"&gt;=0.05")/Table4[[#This Row],[Count]]</f>
        <v>0.33333333333333331</v>
      </c>
      <c r="M36" s="2">
        <f>COUNTIFS(Table2[Sub-Sector],Table4[[#This Row],[Sub-Sector]],Table2[% Away From Current Week High],"&lt;=0.05")/Table4[[#This Row],[Count]]</f>
        <v>1</v>
      </c>
      <c r="N36" s="2">
        <f>COUNTIFS(Table2[Sub-Sector],Table4[[#This Row],[Sub-Sector]],Table2[% Away From Current Month Low],"&gt;=0.05")/Table4[[#This Row],[Count]]</f>
        <v>0.66666666666666663</v>
      </c>
      <c r="O36" s="2">
        <f>COUNTIFS(Table2[Sub-Sector],Table4[[#This Row],[Sub-Sector]],Table2[% Away From Current Month High],"&lt;=0.05")/Table4[[#This Row],[Count]]</f>
        <v>0</v>
      </c>
      <c r="P36" s="2">
        <f>COUNTIFS(Table2[Sub-Sector],Table4[[#This Row],[Sub-Sector]],Table2[% Away From 52W High],"&lt;=10")/Table4[[#This Row],[Count]]</f>
        <v>0</v>
      </c>
      <c r="Q36" s="2">
        <f>COUNTIFS(Table2[Sub-Sector],Table4[[#This Row],[Sub-Sector]],Table2[% Away From 52W Low],"&gt;=10")/Table4[[#This Row],[Count]]</f>
        <v>1</v>
      </c>
      <c r="R36" s="2">
        <f>COUNTIFS(Table2[Sub-Sector],Table4[[#This Row],[Sub-Sector]],Table2[% Price above 20 EMA],"&gt;=0")/Table4[[#This Row],[Count]]</f>
        <v>0</v>
      </c>
      <c r="S36" s="2">
        <f>COUNTIFS(Table2[Sub-Sector],Table4[[#This Row],[Sub-Sector]],Table2[% Price above 50 EMA],"&gt;=0")/Table4[[#This Row],[Count]]</f>
        <v>0</v>
      </c>
      <c r="T36" s="2">
        <f>COUNTIFS(Table2[Sub-Sector],Table4[[#This Row],[Sub-Sector]],Table2[% Price above 200 EMA],"&gt;=0")/Table4[[#This Row],[Count]]</f>
        <v>1</v>
      </c>
      <c r="U36" s="2">
        <f>COUNTIFS(Table2[Sub-Sector],Table4[[#This Row],[Sub-Sector]],Table2[Rate of Change - Zone],"Positive")/Table4[[#This Row],[Count]]</f>
        <v>0.66666666666666663</v>
      </c>
      <c r="V36" s="2">
        <f>COUNTIFS(Table2[Sub-Sector],Table4[[#This Row],[Sub-Sector]],Table2[Sharpe Ratio],"&gt;=0.10")/Table4[[#This Row],[Count]]</f>
        <v>0.33333333333333331</v>
      </c>
      <c r="W3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431.5</v>
      </c>
      <c r="X36">
        <f>_xlfn.RANK.AVG(Table4[[#This Row],[Score]],Table4[Score],1)</f>
        <v>66</v>
      </c>
      <c r="Y3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200.5</v>
      </c>
      <c r="Z36">
        <f>_xlfn.RANK.AVG(Table4[[#This Row],[Score 2 ]],Table4[[Score 2 ]],1)</f>
        <v>35</v>
      </c>
    </row>
    <row r="37" spans="1:26" x14ac:dyDescent="0.3">
      <c r="A37" t="s">
        <v>773</v>
      </c>
      <c r="B37">
        <f>COUNTIFS(Table2[Sub-Sector],Table4[[#This Row],[Sub-Sector]])</f>
        <v>3</v>
      </c>
      <c r="C37" s="2">
        <f>COUNTIFS(Table2[Sub-Sector],Table4[[#This Row],[Sub-Sector]],Table2[Uptrend],"Uptrend")/Table4[[#This Row],[Count]]</f>
        <v>1</v>
      </c>
      <c r="D37" s="2">
        <f>COUNTIFS(Table2[Sub-Sector],Table4[[#This Row],[Sub-Sector]],Table2[1W Return vs Nifty],"&gt;=5")/Table4[[#This Row],[Count]]</f>
        <v>0.33333333333333331</v>
      </c>
      <c r="E37" s="2">
        <f>COUNTIFS(Table2[Sub-Sector],Table4[[#This Row],[Sub-Sector]],Table2[1M Return vs Nifty],"&gt;=5")/Table4[[#This Row],[Count]]</f>
        <v>0</v>
      </c>
      <c r="F37" s="2">
        <f>COUNTIFS(Table2[Sub-Sector],Table4[[#This Row],[Sub-Sector]],Table2[6M Return vs Nifty],"&gt;=10")/Table4[[#This Row],[Count]]</f>
        <v>0.33333333333333331</v>
      </c>
      <c r="G37" s="2">
        <f>COUNTIFS(Table2[Sub-Sector],Table4[[#This Row],[Sub-Sector]],Table2[1Y Return vs Nifty],"&gt;=10")/Table4[[#This Row],[Count]]</f>
        <v>1</v>
      </c>
      <c r="H37" s="2">
        <f>COUNTIFS(Table2[Sub-Sector],Table4[[#This Row],[Sub-Sector]],Table2[RSI Exponential â€“ 14D],"&gt;=50")/Table4[[#This Row],[Count]]</f>
        <v>0.33333333333333331</v>
      </c>
      <c r="I37" s="2">
        <f>COUNTIFS(Table2[Sub-Sector],Table4[[#This Row],[Sub-Sector]],Table2[Relative Volume],"&gt;=1")/Table4[[#This Row],[Count]]</f>
        <v>0.66666666666666663</v>
      </c>
      <c r="J37" s="2">
        <f>COUNTIFS(Table2[Sub-Sector],Table4[[#This Row],[Sub-Sector]],Table2[% Away From Day Low],"&gt;=0.05")/Table4[[#This Row],[Count]]</f>
        <v>0</v>
      </c>
      <c r="K37" s="2">
        <f>COUNTIFS(Table2[Sub-Sector],Table4[[#This Row],[Sub-Sector]],Table2[% Away From Day High],"&lt;=0.05")/Table4[[#This Row],[Count]]</f>
        <v>0.66666666666666663</v>
      </c>
      <c r="L37" s="2">
        <f>COUNTIFS(Table2[Sub-Sector],Table4[[#This Row],[Sub-Sector]],Table2[% Away From Current Week Low],"&gt;=0.05")/Table4[[#This Row],[Count]]</f>
        <v>0.33333333333333331</v>
      </c>
      <c r="M37" s="2">
        <f>COUNTIFS(Table2[Sub-Sector],Table4[[#This Row],[Sub-Sector]],Table2[% Away From Current Week High],"&lt;=0.05")/Table4[[#This Row],[Count]]</f>
        <v>0.33333333333333331</v>
      </c>
      <c r="N37" s="2">
        <f>COUNTIFS(Table2[Sub-Sector],Table4[[#This Row],[Sub-Sector]],Table2[% Away From Current Month Low],"&gt;=0.05")/Table4[[#This Row],[Count]]</f>
        <v>0.66666666666666663</v>
      </c>
      <c r="O37" s="2">
        <f>COUNTIFS(Table2[Sub-Sector],Table4[[#This Row],[Sub-Sector]],Table2[% Away From Current Month High],"&lt;=0.05")/Table4[[#This Row],[Count]]</f>
        <v>0.33333333333333331</v>
      </c>
      <c r="P37" s="2">
        <f>COUNTIFS(Table2[Sub-Sector],Table4[[#This Row],[Sub-Sector]],Table2[% Away From 52W High],"&lt;=10")/Table4[[#This Row],[Count]]</f>
        <v>0.66666666666666663</v>
      </c>
      <c r="Q37" s="2">
        <f>COUNTIFS(Table2[Sub-Sector],Table4[[#This Row],[Sub-Sector]],Table2[% Away From 52W Low],"&gt;=10")/Table4[[#This Row],[Count]]</f>
        <v>1</v>
      </c>
      <c r="R37" s="2">
        <f>COUNTIFS(Table2[Sub-Sector],Table4[[#This Row],[Sub-Sector]],Table2[% Price above 20 EMA],"&gt;=0")/Table4[[#This Row],[Count]]</f>
        <v>0.66666666666666663</v>
      </c>
      <c r="S37" s="2">
        <f>COUNTIFS(Table2[Sub-Sector],Table4[[#This Row],[Sub-Sector]],Table2[% Price above 50 EMA],"&gt;=0")/Table4[[#This Row],[Count]]</f>
        <v>0.66666666666666663</v>
      </c>
      <c r="T37" s="2">
        <f>COUNTIFS(Table2[Sub-Sector],Table4[[#This Row],[Sub-Sector]],Table2[% Price above 200 EMA],"&gt;=0")/Table4[[#This Row],[Count]]</f>
        <v>1</v>
      </c>
      <c r="U37" s="2">
        <f>COUNTIFS(Table2[Sub-Sector],Table4[[#This Row],[Sub-Sector]],Table2[Rate of Change - Zone],"Positive")/Table4[[#This Row],[Count]]</f>
        <v>0.33333333333333331</v>
      </c>
      <c r="V37" s="2">
        <f>COUNTIFS(Table2[Sub-Sector],Table4[[#This Row],[Sub-Sector]],Table2[Sharpe Ratio],"&gt;=0.10")/Table4[[#This Row],[Count]]</f>
        <v>0.33333333333333331</v>
      </c>
      <c r="W3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323</v>
      </c>
      <c r="X37">
        <f>_xlfn.RANK.AVG(Table4[[#This Row],[Score]],Table4[Score],1)</f>
        <v>26</v>
      </c>
      <c r="Y3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203.5</v>
      </c>
      <c r="Z37">
        <f>_xlfn.RANK.AVG(Table4[[#This Row],[Score 2 ]],Table4[[Score 2 ]],1)</f>
        <v>36</v>
      </c>
    </row>
    <row r="38" spans="1:26" x14ac:dyDescent="0.3">
      <c r="A38" t="s">
        <v>100</v>
      </c>
      <c r="B38">
        <f>COUNTIFS(Table2[Sub-Sector],Table4[[#This Row],[Sub-Sector]])</f>
        <v>3</v>
      </c>
      <c r="C38" s="2">
        <f>COUNTIFS(Table2[Sub-Sector],Table4[[#This Row],[Sub-Sector]],Table2[Uptrend],"Uptrend")/Table4[[#This Row],[Count]]</f>
        <v>0.66666666666666663</v>
      </c>
      <c r="D38" s="2">
        <f>COUNTIFS(Table2[Sub-Sector],Table4[[#This Row],[Sub-Sector]],Table2[1W Return vs Nifty],"&gt;=5")/Table4[[#This Row],[Count]]</f>
        <v>0</v>
      </c>
      <c r="E38" s="2">
        <f>COUNTIFS(Table2[Sub-Sector],Table4[[#This Row],[Sub-Sector]],Table2[1M Return vs Nifty],"&gt;=5")/Table4[[#This Row],[Count]]</f>
        <v>0.33333333333333331</v>
      </c>
      <c r="F38" s="2">
        <f>COUNTIFS(Table2[Sub-Sector],Table4[[#This Row],[Sub-Sector]],Table2[6M Return vs Nifty],"&gt;=10")/Table4[[#This Row],[Count]]</f>
        <v>0.33333333333333331</v>
      </c>
      <c r="G38" s="2">
        <f>COUNTIFS(Table2[Sub-Sector],Table4[[#This Row],[Sub-Sector]],Table2[1Y Return vs Nifty],"&gt;=10")/Table4[[#This Row],[Count]]</f>
        <v>1</v>
      </c>
      <c r="H38" s="2">
        <f>COUNTIFS(Table2[Sub-Sector],Table4[[#This Row],[Sub-Sector]],Table2[RSI Exponential â€“ 14D],"&gt;=50")/Table4[[#This Row],[Count]]</f>
        <v>0.66666666666666663</v>
      </c>
      <c r="I38" s="2">
        <f>COUNTIFS(Table2[Sub-Sector],Table4[[#This Row],[Sub-Sector]],Table2[Relative Volume],"&gt;=1")/Table4[[#This Row],[Count]]</f>
        <v>0.33333333333333331</v>
      </c>
      <c r="J38" s="2">
        <f>COUNTIFS(Table2[Sub-Sector],Table4[[#This Row],[Sub-Sector]],Table2[% Away From Day Low],"&gt;=0.05")/Table4[[#This Row],[Count]]</f>
        <v>0</v>
      </c>
      <c r="K38" s="2">
        <f>COUNTIFS(Table2[Sub-Sector],Table4[[#This Row],[Sub-Sector]],Table2[% Away From Day High],"&lt;=0.05")/Table4[[#This Row],[Count]]</f>
        <v>1</v>
      </c>
      <c r="L38" s="2">
        <f>COUNTIFS(Table2[Sub-Sector],Table4[[#This Row],[Sub-Sector]],Table2[% Away From Current Week Low],"&gt;=0.05")/Table4[[#This Row],[Count]]</f>
        <v>0</v>
      </c>
      <c r="M38" s="2">
        <f>COUNTIFS(Table2[Sub-Sector],Table4[[#This Row],[Sub-Sector]],Table2[% Away From Current Week High],"&lt;=0.05")/Table4[[#This Row],[Count]]</f>
        <v>1</v>
      </c>
      <c r="N38" s="2">
        <f>COUNTIFS(Table2[Sub-Sector],Table4[[#This Row],[Sub-Sector]],Table2[% Away From Current Month Low],"&gt;=0.05")/Table4[[#This Row],[Count]]</f>
        <v>0.33333333333333331</v>
      </c>
      <c r="O38" s="2">
        <f>COUNTIFS(Table2[Sub-Sector],Table4[[#This Row],[Sub-Sector]],Table2[% Away From Current Month High],"&lt;=0.05")/Table4[[#This Row],[Count]]</f>
        <v>0.66666666666666663</v>
      </c>
      <c r="P38" s="2">
        <f>COUNTIFS(Table2[Sub-Sector],Table4[[#This Row],[Sub-Sector]],Table2[% Away From 52W High],"&lt;=10")/Table4[[#This Row],[Count]]</f>
        <v>0.33333333333333331</v>
      </c>
      <c r="Q38" s="2">
        <f>COUNTIFS(Table2[Sub-Sector],Table4[[#This Row],[Sub-Sector]],Table2[% Away From 52W Low],"&gt;=10")/Table4[[#This Row],[Count]]</f>
        <v>1</v>
      </c>
      <c r="R38" s="2">
        <f>COUNTIFS(Table2[Sub-Sector],Table4[[#This Row],[Sub-Sector]],Table2[% Price above 20 EMA],"&gt;=0")/Table4[[#This Row],[Count]]</f>
        <v>0.66666666666666663</v>
      </c>
      <c r="S38" s="2">
        <f>COUNTIFS(Table2[Sub-Sector],Table4[[#This Row],[Sub-Sector]],Table2[% Price above 50 EMA],"&gt;=0")/Table4[[#This Row],[Count]]</f>
        <v>0.33333333333333331</v>
      </c>
      <c r="T38" s="2">
        <f>COUNTIFS(Table2[Sub-Sector],Table4[[#This Row],[Sub-Sector]],Table2[% Price above 200 EMA],"&gt;=0")/Table4[[#This Row],[Count]]</f>
        <v>1</v>
      </c>
      <c r="U38" s="2">
        <f>COUNTIFS(Table2[Sub-Sector],Table4[[#This Row],[Sub-Sector]],Table2[Rate of Change - Zone],"Positive")/Table4[[#This Row],[Count]]</f>
        <v>0.66666666666666663</v>
      </c>
      <c r="V38" s="2">
        <f>COUNTIFS(Table2[Sub-Sector],Table4[[#This Row],[Sub-Sector]],Table2[Sharpe Ratio],"&gt;=0.10")/Table4[[#This Row],[Count]]</f>
        <v>0</v>
      </c>
      <c r="W3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372.5</v>
      </c>
      <c r="X38">
        <f>_xlfn.RANK.AVG(Table4[[#This Row],[Score]],Table4[Score],1)</f>
        <v>46</v>
      </c>
      <c r="Y3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205</v>
      </c>
      <c r="Z38">
        <f>_xlfn.RANK.AVG(Table4[[#This Row],[Score 2 ]],Table4[[Score 2 ]],1)</f>
        <v>37</v>
      </c>
    </row>
    <row r="39" spans="1:26" x14ac:dyDescent="0.3">
      <c r="A39" t="s">
        <v>516</v>
      </c>
      <c r="B39">
        <f>COUNTIFS(Table2[Sub-Sector],Table4[[#This Row],[Sub-Sector]])</f>
        <v>4</v>
      </c>
      <c r="C39" s="2">
        <f>COUNTIFS(Table2[Sub-Sector],Table4[[#This Row],[Sub-Sector]],Table2[Uptrend],"Uptrend")/Table4[[#This Row],[Count]]</f>
        <v>0.75</v>
      </c>
      <c r="D39" s="2">
        <f>COUNTIFS(Table2[Sub-Sector],Table4[[#This Row],[Sub-Sector]],Table2[1W Return vs Nifty],"&gt;=5")/Table4[[#This Row],[Count]]</f>
        <v>0.25</v>
      </c>
      <c r="E39" s="2">
        <f>COUNTIFS(Table2[Sub-Sector],Table4[[#This Row],[Sub-Sector]],Table2[1M Return vs Nifty],"&gt;=5")/Table4[[#This Row],[Count]]</f>
        <v>0.25</v>
      </c>
      <c r="F39" s="2">
        <f>COUNTIFS(Table2[Sub-Sector],Table4[[#This Row],[Sub-Sector]],Table2[6M Return vs Nifty],"&gt;=10")/Table4[[#This Row],[Count]]</f>
        <v>0.5</v>
      </c>
      <c r="G39" s="2">
        <f>COUNTIFS(Table2[Sub-Sector],Table4[[#This Row],[Sub-Sector]],Table2[1Y Return vs Nifty],"&gt;=10")/Table4[[#This Row],[Count]]</f>
        <v>0.5</v>
      </c>
      <c r="H39" s="2">
        <f>COUNTIFS(Table2[Sub-Sector],Table4[[#This Row],[Sub-Sector]],Table2[RSI Exponential â€“ 14D],"&gt;=50")/Table4[[#This Row],[Count]]</f>
        <v>0.75</v>
      </c>
      <c r="I39" s="2">
        <f>COUNTIFS(Table2[Sub-Sector],Table4[[#This Row],[Sub-Sector]],Table2[Relative Volume],"&gt;=1")/Table4[[#This Row],[Count]]</f>
        <v>0.25</v>
      </c>
      <c r="J39" s="2">
        <f>COUNTIFS(Table2[Sub-Sector],Table4[[#This Row],[Sub-Sector]],Table2[% Away From Day Low],"&gt;=0.05")/Table4[[#This Row],[Count]]</f>
        <v>0</v>
      </c>
      <c r="K39" s="2">
        <f>COUNTIFS(Table2[Sub-Sector],Table4[[#This Row],[Sub-Sector]],Table2[% Away From Day High],"&lt;=0.05")/Table4[[#This Row],[Count]]</f>
        <v>0.75</v>
      </c>
      <c r="L39" s="2">
        <f>COUNTIFS(Table2[Sub-Sector],Table4[[#This Row],[Sub-Sector]],Table2[% Away From Current Week Low],"&gt;=0.05")/Table4[[#This Row],[Count]]</f>
        <v>0.25</v>
      </c>
      <c r="M39" s="2">
        <f>COUNTIFS(Table2[Sub-Sector],Table4[[#This Row],[Sub-Sector]],Table2[% Away From Current Week High],"&lt;=0.05")/Table4[[#This Row],[Count]]</f>
        <v>0.5</v>
      </c>
      <c r="N39" s="2">
        <f>COUNTIFS(Table2[Sub-Sector],Table4[[#This Row],[Sub-Sector]],Table2[% Away From Current Month Low],"&gt;=0.05")/Table4[[#This Row],[Count]]</f>
        <v>1</v>
      </c>
      <c r="O39" s="2">
        <f>COUNTIFS(Table2[Sub-Sector],Table4[[#This Row],[Sub-Sector]],Table2[% Away From Current Month High],"&lt;=0.05")/Table4[[#This Row],[Count]]</f>
        <v>0</v>
      </c>
      <c r="P39" s="2">
        <f>COUNTIFS(Table2[Sub-Sector],Table4[[#This Row],[Sub-Sector]],Table2[% Away From 52W High],"&lt;=10")/Table4[[#This Row],[Count]]</f>
        <v>0</v>
      </c>
      <c r="Q39" s="2">
        <f>COUNTIFS(Table2[Sub-Sector],Table4[[#This Row],[Sub-Sector]],Table2[% Away From 52W Low],"&gt;=10")/Table4[[#This Row],[Count]]</f>
        <v>1</v>
      </c>
      <c r="R39" s="2">
        <f>COUNTIFS(Table2[Sub-Sector],Table4[[#This Row],[Sub-Sector]],Table2[% Price above 20 EMA],"&gt;=0")/Table4[[#This Row],[Count]]</f>
        <v>0.75</v>
      </c>
      <c r="S39" s="2">
        <f>COUNTIFS(Table2[Sub-Sector],Table4[[#This Row],[Sub-Sector]],Table2[% Price above 50 EMA],"&gt;=0")/Table4[[#This Row],[Count]]</f>
        <v>0.75</v>
      </c>
      <c r="T39" s="2">
        <f>COUNTIFS(Table2[Sub-Sector],Table4[[#This Row],[Sub-Sector]],Table2[% Price above 200 EMA],"&gt;=0")/Table4[[#This Row],[Count]]</f>
        <v>0.75</v>
      </c>
      <c r="U39" s="2">
        <f>COUNTIFS(Table2[Sub-Sector],Table4[[#This Row],[Sub-Sector]],Table2[Rate of Change - Zone],"Positive")/Table4[[#This Row],[Count]]</f>
        <v>1</v>
      </c>
      <c r="V39" s="2">
        <f>COUNTIFS(Table2[Sub-Sector],Table4[[#This Row],[Sub-Sector]],Table2[Sharpe Ratio],"&gt;=0.10")/Table4[[#This Row],[Count]]</f>
        <v>0.25</v>
      </c>
      <c r="W3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317</v>
      </c>
      <c r="X39">
        <f>_xlfn.RANK.AVG(Table4[[#This Row],[Score]],Table4[Score],1)</f>
        <v>25</v>
      </c>
      <c r="Y3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207.5</v>
      </c>
      <c r="Z39">
        <f>_xlfn.RANK.AVG(Table4[[#This Row],[Score 2 ]],Table4[[Score 2 ]],1)</f>
        <v>38</v>
      </c>
    </row>
    <row r="40" spans="1:26" x14ac:dyDescent="0.3">
      <c r="A40" t="s">
        <v>127</v>
      </c>
      <c r="B40">
        <f>COUNTIFS(Table2[Sub-Sector],Table4[[#This Row],[Sub-Sector]])</f>
        <v>8</v>
      </c>
      <c r="C40" s="2">
        <f>COUNTIFS(Table2[Sub-Sector],Table4[[#This Row],[Sub-Sector]],Table2[Uptrend],"Uptrend")/Table4[[#This Row],[Count]]</f>
        <v>0.75</v>
      </c>
      <c r="D40" s="2">
        <f>COUNTIFS(Table2[Sub-Sector],Table4[[#This Row],[Sub-Sector]],Table2[1W Return vs Nifty],"&gt;=5")/Table4[[#This Row],[Count]]</f>
        <v>0</v>
      </c>
      <c r="E40" s="2">
        <f>COUNTIFS(Table2[Sub-Sector],Table4[[#This Row],[Sub-Sector]],Table2[1M Return vs Nifty],"&gt;=5")/Table4[[#This Row],[Count]]</f>
        <v>0.125</v>
      </c>
      <c r="F40" s="2">
        <f>COUNTIFS(Table2[Sub-Sector],Table4[[#This Row],[Sub-Sector]],Table2[6M Return vs Nifty],"&gt;=10")/Table4[[#This Row],[Count]]</f>
        <v>0.625</v>
      </c>
      <c r="G40" s="2">
        <f>COUNTIFS(Table2[Sub-Sector],Table4[[#This Row],[Sub-Sector]],Table2[1Y Return vs Nifty],"&gt;=10")/Table4[[#This Row],[Count]]</f>
        <v>0.625</v>
      </c>
      <c r="H40" s="2">
        <f>COUNTIFS(Table2[Sub-Sector],Table4[[#This Row],[Sub-Sector]],Table2[RSI Exponential â€“ 14D],"&gt;=50")/Table4[[#This Row],[Count]]</f>
        <v>0.375</v>
      </c>
      <c r="I40" s="2">
        <f>COUNTIFS(Table2[Sub-Sector],Table4[[#This Row],[Sub-Sector]],Table2[Relative Volume],"&gt;=1")/Table4[[#This Row],[Count]]</f>
        <v>0.375</v>
      </c>
      <c r="J40" s="2">
        <f>COUNTIFS(Table2[Sub-Sector],Table4[[#This Row],[Sub-Sector]],Table2[% Away From Day Low],"&gt;=0.05")/Table4[[#This Row],[Count]]</f>
        <v>0</v>
      </c>
      <c r="K40" s="2">
        <f>COUNTIFS(Table2[Sub-Sector],Table4[[#This Row],[Sub-Sector]],Table2[% Away From Day High],"&lt;=0.05")/Table4[[#This Row],[Count]]</f>
        <v>0.875</v>
      </c>
      <c r="L40" s="2">
        <f>COUNTIFS(Table2[Sub-Sector],Table4[[#This Row],[Sub-Sector]],Table2[% Away From Current Week Low],"&gt;=0.05")/Table4[[#This Row],[Count]]</f>
        <v>0.25</v>
      </c>
      <c r="M40" s="2">
        <f>COUNTIFS(Table2[Sub-Sector],Table4[[#This Row],[Sub-Sector]],Table2[% Away From Current Week High],"&lt;=0.05")/Table4[[#This Row],[Count]]</f>
        <v>0.375</v>
      </c>
      <c r="N40" s="2">
        <f>COUNTIFS(Table2[Sub-Sector],Table4[[#This Row],[Sub-Sector]],Table2[% Away From Current Month Low],"&gt;=0.05")/Table4[[#This Row],[Count]]</f>
        <v>0.625</v>
      </c>
      <c r="O40" s="2">
        <f>COUNTIFS(Table2[Sub-Sector],Table4[[#This Row],[Sub-Sector]],Table2[% Away From Current Month High],"&lt;=0.05")/Table4[[#This Row],[Count]]</f>
        <v>0.25</v>
      </c>
      <c r="P40" s="2">
        <f>COUNTIFS(Table2[Sub-Sector],Table4[[#This Row],[Sub-Sector]],Table2[% Away From 52W High],"&lt;=10")/Table4[[#This Row],[Count]]</f>
        <v>0.5</v>
      </c>
      <c r="Q40" s="2">
        <f>COUNTIFS(Table2[Sub-Sector],Table4[[#This Row],[Sub-Sector]],Table2[% Away From 52W Low],"&gt;=10")/Table4[[#This Row],[Count]]</f>
        <v>1</v>
      </c>
      <c r="R40" s="2">
        <f>COUNTIFS(Table2[Sub-Sector],Table4[[#This Row],[Sub-Sector]],Table2[% Price above 20 EMA],"&gt;=0")/Table4[[#This Row],[Count]]</f>
        <v>0.5</v>
      </c>
      <c r="S40" s="2">
        <f>COUNTIFS(Table2[Sub-Sector],Table4[[#This Row],[Sub-Sector]],Table2[% Price above 50 EMA],"&gt;=0")/Table4[[#This Row],[Count]]</f>
        <v>0.375</v>
      </c>
      <c r="T40" s="2">
        <f>COUNTIFS(Table2[Sub-Sector],Table4[[#This Row],[Sub-Sector]],Table2[% Price above 200 EMA],"&gt;=0")/Table4[[#This Row],[Count]]</f>
        <v>0.875</v>
      </c>
      <c r="U40" s="2">
        <f>COUNTIFS(Table2[Sub-Sector],Table4[[#This Row],[Sub-Sector]],Table2[Rate of Change - Zone],"Positive")/Table4[[#This Row],[Count]]</f>
        <v>0.5</v>
      </c>
      <c r="V40" s="2">
        <f>COUNTIFS(Table2[Sub-Sector],Table4[[#This Row],[Sub-Sector]],Table2[Sharpe Ratio],"&gt;=0.10")/Table4[[#This Row],[Count]]</f>
        <v>0</v>
      </c>
      <c r="W4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390.5</v>
      </c>
      <c r="X40">
        <f>_xlfn.RANK.AVG(Table4[[#This Row],[Score]],Table4[Score],1)</f>
        <v>52</v>
      </c>
      <c r="Y4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209.5</v>
      </c>
      <c r="Z40">
        <f>_xlfn.RANK.AVG(Table4[[#This Row],[Score 2 ]],Table4[[Score 2 ]],1)</f>
        <v>39</v>
      </c>
    </row>
    <row r="41" spans="1:26" x14ac:dyDescent="0.3">
      <c r="A41" t="s">
        <v>185</v>
      </c>
      <c r="B41">
        <f>COUNTIFS(Table2[Sub-Sector],Table4[[#This Row],[Sub-Sector]])</f>
        <v>28</v>
      </c>
      <c r="C41" s="2">
        <f>COUNTIFS(Table2[Sub-Sector],Table4[[#This Row],[Sub-Sector]],Table2[Uptrend],"Uptrend")/Table4[[#This Row],[Count]]</f>
        <v>0.7142857142857143</v>
      </c>
      <c r="D41" s="2">
        <f>COUNTIFS(Table2[Sub-Sector],Table4[[#This Row],[Sub-Sector]],Table2[1W Return vs Nifty],"&gt;=5")/Table4[[#This Row],[Count]]</f>
        <v>0.14285714285714285</v>
      </c>
      <c r="E41" s="2">
        <f>COUNTIFS(Table2[Sub-Sector],Table4[[#This Row],[Sub-Sector]],Table2[1M Return vs Nifty],"&gt;=5")/Table4[[#This Row],[Count]]</f>
        <v>0.10714285714285714</v>
      </c>
      <c r="F41" s="2">
        <f>COUNTIFS(Table2[Sub-Sector],Table4[[#This Row],[Sub-Sector]],Table2[6M Return vs Nifty],"&gt;=10")/Table4[[#This Row],[Count]]</f>
        <v>0.5357142857142857</v>
      </c>
      <c r="G41" s="2">
        <f>COUNTIFS(Table2[Sub-Sector],Table4[[#This Row],[Sub-Sector]],Table2[1Y Return vs Nifty],"&gt;=10")/Table4[[#This Row],[Count]]</f>
        <v>0.5714285714285714</v>
      </c>
      <c r="H41" s="2">
        <f>COUNTIFS(Table2[Sub-Sector],Table4[[#This Row],[Sub-Sector]],Table2[RSI Exponential â€“ 14D],"&gt;=50")/Table4[[#This Row],[Count]]</f>
        <v>0.5357142857142857</v>
      </c>
      <c r="I41" s="2">
        <f>COUNTIFS(Table2[Sub-Sector],Table4[[#This Row],[Sub-Sector]],Table2[Relative Volume],"&gt;=1")/Table4[[#This Row],[Count]]</f>
        <v>0.39285714285714285</v>
      </c>
      <c r="J41" s="2">
        <f>COUNTIFS(Table2[Sub-Sector],Table4[[#This Row],[Sub-Sector]],Table2[% Away From Day Low],"&gt;=0.05")/Table4[[#This Row],[Count]]</f>
        <v>3.5714285714285712E-2</v>
      </c>
      <c r="K41" s="2">
        <f>COUNTIFS(Table2[Sub-Sector],Table4[[#This Row],[Sub-Sector]],Table2[% Away From Day High],"&lt;=0.05")/Table4[[#This Row],[Count]]</f>
        <v>1</v>
      </c>
      <c r="L41" s="2">
        <f>COUNTIFS(Table2[Sub-Sector],Table4[[#This Row],[Sub-Sector]],Table2[% Away From Current Week Low],"&gt;=0.05")/Table4[[#This Row],[Count]]</f>
        <v>0.14285714285714285</v>
      </c>
      <c r="M41" s="2">
        <f>COUNTIFS(Table2[Sub-Sector],Table4[[#This Row],[Sub-Sector]],Table2[% Away From Current Week High],"&lt;=0.05")/Table4[[#This Row],[Count]]</f>
        <v>0.7142857142857143</v>
      </c>
      <c r="N41" s="2">
        <f>COUNTIFS(Table2[Sub-Sector],Table4[[#This Row],[Sub-Sector]],Table2[% Away From Current Month Low],"&gt;=0.05")/Table4[[#This Row],[Count]]</f>
        <v>0.5357142857142857</v>
      </c>
      <c r="O41" s="2">
        <f>COUNTIFS(Table2[Sub-Sector],Table4[[#This Row],[Sub-Sector]],Table2[% Away From Current Month High],"&lt;=0.05")/Table4[[#This Row],[Count]]</f>
        <v>0.42857142857142855</v>
      </c>
      <c r="P41" s="2">
        <f>COUNTIFS(Table2[Sub-Sector],Table4[[#This Row],[Sub-Sector]],Table2[% Away From 52W High],"&lt;=10")/Table4[[#This Row],[Count]]</f>
        <v>0.42857142857142855</v>
      </c>
      <c r="Q41" s="2">
        <f>COUNTIFS(Table2[Sub-Sector],Table4[[#This Row],[Sub-Sector]],Table2[% Away From 52W Low],"&gt;=10")/Table4[[#This Row],[Count]]</f>
        <v>1</v>
      </c>
      <c r="R41" s="2">
        <f>COUNTIFS(Table2[Sub-Sector],Table4[[#This Row],[Sub-Sector]],Table2[% Price above 20 EMA],"&gt;=0")/Table4[[#This Row],[Count]]</f>
        <v>0.5714285714285714</v>
      </c>
      <c r="S41" s="2">
        <f>COUNTIFS(Table2[Sub-Sector],Table4[[#This Row],[Sub-Sector]],Table2[% Price above 50 EMA],"&gt;=0")/Table4[[#This Row],[Count]]</f>
        <v>0.6428571428571429</v>
      </c>
      <c r="T41" s="2">
        <f>COUNTIFS(Table2[Sub-Sector],Table4[[#This Row],[Sub-Sector]],Table2[% Price above 200 EMA],"&gt;=0")/Table4[[#This Row],[Count]]</f>
        <v>0.8928571428571429</v>
      </c>
      <c r="U41" s="2">
        <f>COUNTIFS(Table2[Sub-Sector],Table4[[#This Row],[Sub-Sector]],Table2[Rate of Change - Zone],"Positive")/Table4[[#This Row],[Count]]</f>
        <v>0.5714285714285714</v>
      </c>
      <c r="V41" s="2">
        <f>COUNTIFS(Table2[Sub-Sector],Table4[[#This Row],[Sub-Sector]],Table2[Sharpe Ratio],"&gt;=0.10")/Table4[[#This Row],[Count]]</f>
        <v>0.35714285714285715</v>
      </c>
      <c r="W4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347.5</v>
      </c>
      <c r="X41">
        <f>_xlfn.RANK.AVG(Table4[[#This Row],[Score]],Table4[Score],1)</f>
        <v>42</v>
      </c>
      <c r="Y4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211.5</v>
      </c>
      <c r="Z41">
        <f>_xlfn.RANK.AVG(Table4[[#This Row],[Score 2 ]],Table4[[Score 2 ]],1)</f>
        <v>41</v>
      </c>
    </row>
    <row r="42" spans="1:26" x14ac:dyDescent="0.3">
      <c r="A42" t="s">
        <v>573</v>
      </c>
      <c r="B42">
        <f>COUNTIFS(Table2[Sub-Sector],Table4[[#This Row],[Sub-Sector]])</f>
        <v>7</v>
      </c>
      <c r="C42" s="2">
        <f>COUNTIFS(Table2[Sub-Sector],Table4[[#This Row],[Sub-Sector]],Table2[Uptrend],"Uptrend")/Table4[[#This Row],[Count]]</f>
        <v>0.8571428571428571</v>
      </c>
      <c r="D42" s="2">
        <f>COUNTIFS(Table2[Sub-Sector],Table4[[#This Row],[Sub-Sector]],Table2[1W Return vs Nifty],"&gt;=5")/Table4[[#This Row],[Count]]</f>
        <v>0</v>
      </c>
      <c r="E42" s="2">
        <f>COUNTIFS(Table2[Sub-Sector],Table4[[#This Row],[Sub-Sector]],Table2[1M Return vs Nifty],"&gt;=5")/Table4[[#This Row],[Count]]</f>
        <v>0.5714285714285714</v>
      </c>
      <c r="F42" s="2">
        <f>COUNTIFS(Table2[Sub-Sector],Table4[[#This Row],[Sub-Sector]],Table2[6M Return vs Nifty],"&gt;=10")/Table4[[#This Row],[Count]]</f>
        <v>0.42857142857142855</v>
      </c>
      <c r="G42" s="2">
        <f>COUNTIFS(Table2[Sub-Sector],Table4[[#This Row],[Sub-Sector]],Table2[1Y Return vs Nifty],"&gt;=10")/Table4[[#This Row],[Count]]</f>
        <v>0.2857142857142857</v>
      </c>
      <c r="H42" s="2">
        <f>COUNTIFS(Table2[Sub-Sector],Table4[[#This Row],[Sub-Sector]],Table2[RSI Exponential â€“ 14D],"&gt;=50")/Table4[[#This Row],[Count]]</f>
        <v>0.42857142857142855</v>
      </c>
      <c r="I42" s="2">
        <f>COUNTIFS(Table2[Sub-Sector],Table4[[#This Row],[Sub-Sector]],Table2[Relative Volume],"&gt;=1")/Table4[[#This Row],[Count]]</f>
        <v>0.8571428571428571</v>
      </c>
      <c r="J42" s="2">
        <f>COUNTIFS(Table2[Sub-Sector],Table4[[#This Row],[Sub-Sector]],Table2[% Away From Day Low],"&gt;=0.05")/Table4[[#This Row],[Count]]</f>
        <v>0</v>
      </c>
      <c r="K42" s="2">
        <f>COUNTIFS(Table2[Sub-Sector],Table4[[#This Row],[Sub-Sector]],Table2[% Away From Day High],"&lt;=0.05")/Table4[[#This Row],[Count]]</f>
        <v>0.8571428571428571</v>
      </c>
      <c r="L42" s="2">
        <f>COUNTIFS(Table2[Sub-Sector],Table4[[#This Row],[Sub-Sector]],Table2[% Away From Current Week Low],"&gt;=0.05")/Table4[[#This Row],[Count]]</f>
        <v>0</v>
      </c>
      <c r="M42" s="2">
        <f>COUNTIFS(Table2[Sub-Sector],Table4[[#This Row],[Sub-Sector]],Table2[% Away From Current Week High],"&lt;=0.05")/Table4[[#This Row],[Count]]</f>
        <v>0.5714285714285714</v>
      </c>
      <c r="N42" s="2">
        <f>COUNTIFS(Table2[Sub-Sector],Table4[[#This Row],[Sub-Sector]],Table2[% Away From Current Month Low],"&gt;=0.05")/Table4[[#This Row],[Count]]</f>
        <v>0.7142857142857143</v>
      </c>
      <c r="O42" s="2">
        <f>COUNTIFS(Table2[Sub-Sector],Table4[[#This Row],[Sub-Sector]],Table2[% Away From Current Month High],"&lt;=0.05")/Table4[[#This Row],[Count]]</f>
        <v>0.2857142857142857</v>
      </c>
      <c r="P42" s="2">
        <f>COUNTIFS(Table2[Sub-Sector],Table4[[#This Row],[Sub-Sector]],Table2[% Away From 52W High],"&lt;=10")/Table4[[#This Row],[Count]]</f>
        <v>0.42857142857142855</v>
      </c>
      <c r="Q42" s="2">
        <f>COUNTIFS(Table2[Sub-Sector],Table4[[#This Row],[Sub-Sector]],Table2[% Away From 52W Low],"&gt;=10")/Table4[[#This Row],[Count]]</f>
        <v>1</v>
      </c>
      <c r="R42" s="2">
        <f>COUNTIFS(Table2[Sub-Sector],Table4[[#This Row],[Sub-Sector]],Table2[% Price above 20 EMA],"&gt;=0")/Table4[[#This Row],[Count]]</f>
        <v>0.5714285714285714</v>
      </c>
      <c r="S42" s="2">
        <f>COUNTIFS(Table2[Sub-Sector],Table4[[#This Row],[Sub-Sector]],Table2[% Price above 50 EMA],"&gt;=0")/Table4[[#This Row],[Count]]</f>
        <v>0.8571428571428571</v>
      </c>
      <c r="T42" s="2">
        <f>COUNTIFS(Table2[Sub-Sector],Table4[[#This Row],[Sub-Sector]],Table2[% Price above 200 EMA],"&gt;=0")/Table4[[#This Row],[Count]]</f>
        <v>1</v>
      </c>
      <c r="U42" s="2">
        <f>COUNTIFS(Table2[Sub-Sector],Table4[[#This Row],[Sub-Sector]],Table2[Rate of Change - Zone],"Positive")/Table4[[#This Row],[Count]]</f>
        <v>0.7142857142857143</v>
      </c>
      <c r="V42" s="2">
        <f>COUNTIFS(Table2[Sub-Sector],Table4[[#This Row],[Sub-Sector]],Table2[Sharpe Ratio],"&gt;=0.10")/Table4[[#This Row],[Count]]</f>
        <v>0</v>
      </c>
      <c r="W4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341</v>
      </c>
      <c r="X42">
        <f>_xlfn.RANK.AVG(Table4[[#This Row],[Score]],Table4[Score],1)</f>
        <v>37</v>
      </c>
      <c r="Y4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211.5</v>
      </c>
      <c r="Z42">
        <f>_xlfn.RANK.AVG(Table4[[#This Row],[Score 2 ]],Table4[[Score 2 ]],1)</f>
        <v>41</v>
      </c>
    </row>
    <row r="43" spans="1:26" x14ac:dyDescent="0.3">
      <c r="A43" t="s">
        <v>494</v>
      </c>
      <c r="B43">
        <f>COUNTIFS(Table2[Sub-Sector],Table4[[#This Row],[Sub-Sector]])</f>
        <v>5</v>
      </c>
      <c r="C43" s="2">
        <f>COUNTIFS(Table2[Sub-Sector],Table4[[#This Row],[Sub-Sector]],Table2[Uptrend],"Uptrend")/Table4[[#This Row],[Count]]</f>
        <v>0.8</v>
      </c>
      <c r="D43" s="2">
        <f>COUNTIFS(Table2[Sub-Sector],Table4[[#This Row],[Sub-Sector]],Table2[1W Return vs Nifty],"&gt;=5")/Table4[[#This Row],[Count]]</f>
        <v>0.2</v>
      </c>
      <c r="E43" s="2">
        <f>COUNTIFS(Table2[Sub-Sector],Table4[[#This Row],[Sub-Sector]],Table2[1M Return vs Nifty],"&gt;=5")/Table4[[#This Row],[Count]]</f>
        <v>0.2</v>
      </c>
      <c r="F43" s="2">
        <f>COUNTIFS(Table2[Sub-Sector],Table4[[#This Row],[Sub-Sector]],Table2[6M Return vs Nifty],"&gt;=10")/Table4[[#This Row],[Count]]</f>
        <v>0.4</v>
      </c>
      <c r="G43" s="2">
        <f>COUNTIFS(Table2[Sub-Sector],Table4[[#This Row],[Sub-Sector]],Table2[1Y Return vs Nifty],"&gt;=10")/Table4[[#This Row],[Count]]</f>
        <v>0</v>
      </c>
      <c r="H43" s="2">
        <f>COUNTIFS(Table2[Sub-Sector],Table4[[#This Row],[Sub-Sector]],Table2[RSI Exponential â€“ 14D],"&gt;=50")/Table4[[#This Row],[Count]]</f>
        <v>0.8</v>
      </c>
      <c r="I43" s="2">
        <f>COUNTIFS(Table2[Sub-Sector],Table4[[#This Row],[Sub-Sector]],Table2[Relative Volume],"&gt;=1")/Table4[[#This Row],[Count]]</f>
        <v>0.8</v>
      </c>
      <c r="J43" s="2">
        <f>COUNTIFS(Table2[Sub-Sector],Table4[[#This Row],[Sub-Sector]],Table2[% Away From Day Low],"&gt;=0.05")/Table4[[#This Row],[Count]]</f>
        <v>0.2</v>
      </c>
      <c r="K43" s="2">
        <f>COUNTIFS(Table2[Sub-Sector],Table4[[#This Row],[Sub-Sector]],Table2[% Away From Day High],"&lt;=0.05")/Table4[[#This Row],[Count]]</f>
        <v>1</v>
      </c>
      <c r="L43" s="2">
        <f>COUNTIFS(Table2[Sub-Sector],Table4[[#This Row],[Sub-Sector]],Table2[% Away From Current Week Low],"&gt;=0.05")/Table4[[#This Row],[Count]]</f>
        <v>0.4</v>
      </c>
      <c r="M43" s="2">
        <f>COUNTIFS(Table2[Sub-Sector],Table4[[#This Row],[Sub-Sector]],Table2[% Away From Current Week High],"&lt;=0.05")/Table4[[#This Row],[Count]]</f>
        <v>0.6</v>
      </c>
      <c r="N43" s="2">
        <f>COUNTIFS(Table2[Sub-Sector],Table4[[#This Row],[Sub-Sector]],Table2[% Away From Current Month Low],"&gt;=0.05")/Table4[[#This Row],[Count]]</f>
        <v>1</v>
      </c>
      <c r="O43" s="2">
        <f>COUNTIFS(Table2[Sub-Sector],Table4[[#This Row],[Sub-Sector]],Table2[% Away From Current Month High],"&lt;=0.05")/Table4[[#This Row],[Count]]</f>
        <v>0.6</v>
      </c>
      <c r="P43" s="2">
        <f>COUNTIFS(Table2[Sub-Sector],Table4[[#This Row],[Sub-Sector]],Table2[% Away From 52W High],"&lt;=10")/Table4[[#This Row],[Count]]</f>
        <v>0.6</v>
      </c>
      <c r="Q43" s="2">
        <f>COUNTIFS(Table2[Sub-Sector],Table4[[#This Row],[Sub-Sector]],Table2[% Away From 52W Low],"&gt;=10")/Table4[[#This Row],[Count]]</f>
        <v>1</v>
      </c>
      <c r="R43" s="2">
        <f>COUNTIFS(Table2[Sub-Sector],Table4[[#This Row],[Sub-Sector]],Table2[% Price above 20 EMA],"&gt;=0")/Table4[[#This Row],[Count]]</f>
        <v>1</v>
      </c>
      <c r="S43" s="2">
        <f>COUNTIFS(Table2[Sub-Sector],Table4[[#This Row],[Sub-Sector]],Table2[% Price above 50 EMA],"&gt;=0")/Table4[[#This Row],[Count]]</f>
        <v>1</v>
      </c>
      <c r="T43" s="2">
        <f>COUNTIFS(Table2[Sub-Sector],Table4[[#This Row],[Sub-Sector]],Table2[% Price above 200 EMA],"&gt;=0")/Table4[[#This Row],[Count]]</f>
        <v>1</v>
      </c>
      <c r="U43" s="2">
        <f>COUNTIFS(Table2[Sub-Sector],Table4[[#This Row],[Sub-Sector]],Table2[Rate of Change - Zone],"Positive")/Table4[[#This Row],[Count]]</f>
        <v>1</v>
      </c>
      <c r="V43" s="2">
        <f>COUNTIFS(Table2[Sub-Sector],Table4[[#This Row],[Sub-Sector]],Table2[Sharpe Ratio],"&gt;=0.10")/Table4[[#This Row],[Count]]</f>
        <v>0</v>
      </c>
      <c r="W4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324</v>
      </c>
      <c r="X43">
        <f>_xlfn.RANK.AVG(Table4[[#This Row],[Score]],Table4[Score],1)</f>
        <v>27</v>
      </c>
      <c r="Y4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211.5</v>
      </c>
      <c r="Z43">
        <f>_xlfn.RANK.AVG(Table4[[#This Row],[Score 2 ]],Table4[[Score 2 ]],1)</f>
        <v>41</v>
      </c>
    </row>
    <row r="44" spans="1:26" x14ac:dyDescent="0.3">
      <c r="A44" t="s">
        <v>232</v>
      </c>
      <c r="B44">
        <f>COUNTIFS(Table2[Sub-Sector],Table4[[#This Row],[Sub-Sector]])</f>
        <v>8</v>
      </c>
      <c r="C44" s="2">
        <f>COUNTIFS(Table2[Sub-Sector],Table4[[#This Row],[Sub-Sector]],Table2[Uptrend],"Uptrend")/Table4[[#This Row],[Count]]</f>
        <v>1</v>
      </c>
      <c r="D44" s="2">
        <f>COUNTIFS(Table2[Sub-Sector],Table4[[#This Row],[Sub-Sector]],Table2[1W Return vs Nifty],"&gt;=5")/Table4[[#This Row],[Count]]</f>
        <v>0.125</v>
      </c>
      <c r="E44" s="2">
        <f>COUNTIFS(Table2[Sub-Sector],Table4[[#This Row],[Sub-Sector]],Table2[1M Return vs Nifty],"&gt;=5")/Table4[[#This Row],[Count]]</f>
        <v>0.125</v>
      </c>
      <c r="F44" s="2">
        <f>COUNTIFS(Table2[Sub-Sector],Table4[[#This Row],[Sub-Sector]],Table2[6M Return vs Nifty],"&gt;=10")/Table4[[#This Row],[Count]]</f>
        <v>0.625</v>
      </c>
      <c r="G44" s="2">
        <f>COUNTIFS(Table2[Sub-Sector],Table4[[#This Row],[Sub-Sector]],Table2[1Y Return vs Nifty],"&gt;=10")/Table4[[#This Row],[Count]]</f>
        <v>1</v>
      </c>
      <c r="H44" s="2">
        <f>COUNTIFS(Table2[Sub-Sector],Table4[[#This Row],[Sub-Sector]],Table2[RSI Exponential â€“ 14D],"&gt;=50")/Table4[[#This Row],[Count]]</f>
        <v>0.125</v>
      </c>
      <c r="I44" s="2">
        <f>COUNTIFS(Table2[Sub-Sector],Table4[[#This Row],[Sub-Sector]],Table2[Relative Volume],"&gt;=1")/Table4[[#This Row],[Count]]</f>
        <v>0.25</v>
      </c>
      <c r="J44" s="2">
        <f>COUNTIFS(Table2[Sub-Sector],Table4[[#This Row],[Sub-Sector]],Table2[% Away From Day Low],"&gt;=0.05")/Table4[[#This Row],[Count]]</f>
        <v>0.125</v>
      </c>
      <c r="K44" s="2">
        <f>COUNTIFS(Table2[Sub-Sector],Table4[[#This Row],[Sub-Sector]],Table2[% Away From Day High],"&lt;=0.05")/Table4[[#This Row],[Count]]</f>
        <v>0.875</v>
      </c>
      <c r="L44" s="2">
        <f>COUNTIFS(Table2[Sub-Sector],Table4[[#This Row],[Sub-Sector]],Table2[% Away From Current Week Low],"&gt;=0.05")/Table4[[#This Row],[Count]]</f>
        <v>0.125</v>
      </c>
      <c r="M44" s="2">
        <f>COUNTIFS(Table2[Sub-Sector],Table4[[#This Row],[Sub-Sector]],Table2[% Away From Current Week High],"&lt;=0.05")/Table4[[#This Row],[Count]]</f>
        <v>0.5</v>
      </c>
      <c r="N44" s="2">
        <f>COUNTIFS(Table2[Sub-Sector],Table4[[#This Row],[Sub-Sector]],Table2[% Away From Current Month Low],"&gt;=0.05")/Table4[[#This Row],[Count]]</f>
        <v>0.25</v>
      </c>
      <c r="O44" s="2">
        <f>COUNTIFS(Table2[Sub-Sector],Table4[[#This Row],[Sub-Sector]],Table2[% Away From Current Month High],"&lt;=0.05")/Table4[[#This Row],[Count]]</f>
        <v>0.25</v>
      </c>
      <c r="P44" s="2">
        <f>COUNTIFS(Table2[Sub-Sector],Table4[[#This Row],[Sub-Sector]],Table2[% Away From 52W High],"&lt;=10")/Table4[[#This Row],[Count]]</f>
        <v>0.625</v>
      </c>
      <c r="Q44" s="2">
        <f>COUNTIFS(Table2[Sub-Sector],Table4[[#This Row],[Sub-Sector]],Table2[% Away From 52W Low],"&gt;=10")/Table4[[#This Row],[Count]]</f>
        <v>1</v>
      </c>
      <c r="R44" s="2">
        <f>COUNTIFS(Table2[Sub-Sector],Table4[[#This Row],[Sub-Sector]],Table2[% Price above 20 EMA],"&gt;=0")/Table4[[#This Row],[Count]]</f>
        <v>0.5</v>
      </c>
      <c r="S44" s="2">
        <f>COUNTIFS(Table2[Sub-Sector],Table4[[#This Row],[Sub-Sector]],Table2[% Price above 50 EMA],"&gt;=0")/Table4[[#This Row],[Count]]</f>
        <v>0.875</v>
      </c>
      <c r="T44" s="2">
        <f>COUNTIFS(Table2[Sub-Sector],Table4[[#This Row],[Sub-Sector]],Table2[% Price above 200 EMA],"&gt;=0")/Table4[[#This Row],[Count]]</f>
        <v>1</v>
      </c>
      <c r="U44" s="2">
        <f>COUNTIFS(Table2[Sub-Sector],Table4[[#This Row],[Sub-Sector]],Table2[Rate of Change - Zone],"Positive")/Table4[[#This Row],[Count]]</f>
        <v>0.375</v>
      </c>
      <c r="V44" s="2">
        <f>COUNTIFS(Table2[Sub-Sector],Table4[[#This Row],[Sub-Sector]],Table2[Sharpe Ratio],"&gt;=0.10")/Table4[[#This Row],[Count]]</f>
        <v>0.375</v>
      </c>
      <c r="W4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307.5</v>
      </c>
      <c r="X44">
        <f>_xlfn.RANK.AVG(Table4[[#This Row],[Score]],Table4[Score],1)</f>
        <v>20</v>
      </c>
      <c r="Y4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213.5</v>
      </c>
      <c r="Z44">
        <f>_xlfn.RANK.AVG(Table4[[#This Row],[Score 2 ]],Table4[[Score 2 ]],1)</f>
        <v>43</v>
      </c>
    </row>
    <row r="45" spans="1:26" x14ac:dyDescent="0.3">
      <c r="A45" t="s">
        <v>103</v>
      </c>
      <c r="B45">
        <f>COUNTIFS(Table2[Sub-Sector],Table4[[#This Row],[Sub-Sector]])</f>
        <v>4</v>
      </c>
      <c r="C45" s="2">
        <f>COUNTIFS(Table2[Sub-Sector],Table4[[#This Row],[Sub-Sector]],Table2[Uptrend],"Uptrend")/Table4[[#This Row],[Count]]</f>
        <v>0.25</v>
      </c>
      <c r="D45" s="2">
        <f>COUNTIFS(Table2[Sub-Sector],Table4[[#This Row],[Sub-Sector]],Table2[1W Return vs Nifty],"&gt;=5")/Table4[[#This Row],[Count]]</f>
        <v>0</v>
      </c>
      <c r="E45" s="2">
        <f>COUNTIFS(Table2[Sub-Sector],Table4[[#This Row],[Sub-Sector]],Table2[1M Return vs Nifty],"&gt;=5")/Table4[[#This Row],[Count]]</f>
        <v>0</v>
      </c>
      <c r="F45" s="2">
        <f>COUNTIFS(Table2[Sub-Sector],Table4[[#This Row],[Sub-Sector]],Table2[6M Return vs Nifty],"&gt;=10")/Table4[[#This Row],[Count]]</f>
        <v>0</v>
      </c>
      <c r="G45" s="2">
        <f>COUNTIFS(Table2[Sub-Sector],Table4[[#This Row],[Sub-Sector]],Table2[1Y Return vs Nifty],"&gt;=10")/Table4[[#This Row],[Count]]</f>
        <v>1</v>
      </c>
      <c r="H45" s="2">
        <f>COUNTIFS(Table2[Sub-Sector],Table4[[#This Row],[Sub-Sector]],Table2[RSI Exponential â€“ 14D],"&gt;=50")/Table4[[#This Row],[Count]]</f>
        <v>1</v>
      </c>
      <c r="I45" s="2">
        <f>COUNTIFS(Table2[Sub-Sector],Table4[[#This Row],[Sub-Sector]],Table2[Relative Volume],"&gt;=1")/Table4[[#This Row],[Count]]</f>
        <v>0.25</v>
      </c>
      <c r="J45" s="2">
        <f>COUNTIFS(Table2[Sub-Sector],Table4[[#This Row],[Sub-Sector]],Table2[% Away From Day Low],"&gt;=0.05")/Table4[[#This Row],[Count]]</f>
        <v>0.25</v>
      </c>
      <c r="K45" s="2">
        <f>COUNTIFS(Table2[Sub-Sector],Table4[[#This Row],[Sub-Sector]],Table2[% Away From Day High],"&lt;=0.05")/Table4[[#This Row],[Count]]</f>
        <v>0.75</v>
      </c>
      <c r="L45" s="2">
        <f>COUNTIFS(Table2[Sub-Sector],Table4[[#This Row],[Sub-Sector]],Table2[% Away From Current Week Low],"&gt;=0.05")/Table4[[#This Row],[Count]]</f>
        <v>0.25</v>
      </c>
      <c r="M45" s="2">
        <f>COUNTIFS(Table2[Sub-Sector],Table4[[#This Row],[Sub-Sector]],Table2[% Away From Current Week High],"&lt;=0.05")/Table4[[#This Row],[Count]]</f>
        <v>0.75</v>
      </c>
      <c r="N45" s="2">
        <f>COUNTIFS(Table2[Sub-Sector],Table4[[#This Row],[Sub-Sector]],Table2[% Away From Current Month Low],"&gt;=0.05")/Table4[[#This Row],[Count]]</f>
        <v>0.5</v>
      </c>
      <c r="O45" s="2">
        <f>COUNTIFS(Table2[Sub-Sector],Table4[[#This Row],[Sub-Sector]],Table2[% Away From Current Month High],"&lt;=0.05")/Table4[[#This Row],[Count]]</f>
        <v>0.25</v>
      </c>
      <c r="P45" s="2">
        <f>COUNTIFS(Table2[Sub-Sector],Table4[[#This Row],[Sub-Sector]],Table2[% Away From 52W High],"&lt;=10")/Table4[[#This Row],[Count]]</f>
        <v>0.25</v>
      </c>
      <c r="Q45" s="2">
        <f>COUNTIFS(Table2[Sub-Sector],Table4[[#This Row],[Sub-Sector]],Table2[% Away From 52W Low],"&gt;=10")/Table4[[#This Row],[Count]]</f>
        <v>1</v>
      </c>
      <c r="R45" s="2">
        <f>COUNTIFS(Table2[Sub-Sector],Table4[[#This Row],[Sub-Sector]],Table2[% Price above 20 EMA],"&gt;=0")/Table4[[#This Row],[Count]]</f>
        <v>1</v>
      </c>
      <c r="S45" s="2">
        <f>COUNTIFS(Table2[Sub-Sector],Table4[[#This Row],[Sub-Sector]],Table2[% Price above 50 EMA],"&gt;=0")/Table4[[#This Row],[Count]]</f>
        <v>0.25</v>
      </c>
      <c r="T45" s="2">
        <f>COUNTIFS(Table2[Sub-Sector],Table4[[#This Row],[Sub-Sector]],Table2[% Price above 200 EMA],"&gt;=0")/Table4[[#This Row],[Count]]</f>
        <v>1</v>
      </c>
      <c r="U45" s="2">
        <f>COUNTIFS(Table2[Sub-Sector],Table4[[#This Row],[Sub-Sector]],Table2[Rate of Change - Zone],"Positive")/Table4[[#This Row],[Count]]</f>
        <v>1</v>
      </c>
      <c r="V45" s="2">
        <f>COUNTIFS(Table2[Sub-Sector],Table4[[#This Row],[Sub-Sector]],Table2[Sharpe Ratio],"&gt;=0.10")/Table4[[#This Row],[Count]]</f>
        <v>0.75</v>
      </c>
      <c r="W4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482</v>
      </c>
      <c r="X45">
        <f>_xlfn.RANK.AVG(Table4[[#This Row],[Score]],Table4[Score],1)</f>
        <v>78</v>
      </c>
      <c r="Y4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214</v>
      </c>
      <c r="Z45">
        <f>_xlfn.RANK.AVG(Table4[[#This Row],[Score 2 ]],Table4[[Score 2 ]],1)</f>
        <v>44</v>
      </c>
    </row>
    <row r="46" spans="1:26" x14ac:dyDescent="0.3">
      <c r="A46" t="s">
        <v>252</v>
      </c>
      <c r="B46">
        <f>COUNTIFS(Table2[Sub-Sector],Table4[[#This Row],[Sub-Sector]])</f>
        <v>2</v>
      </c>
      <c r="C46" s="2">
        <f>COUNTIFS(Table2[Sub-Sector],Table4[[#This Row],[Sub-Sector]],Table2[Uptrend],"Uptrend")/Table4[[#This Row],[Count]]</f>
        <v>0.5</v>
      </c>
      <c r="D46" s="2">
        <f>COUNTIFS(Table2[Sub-Sector],Table4[[#This Row],[Sub-Sector]],Table2[1W Return vs Nifty],"&gt;=5")/Table4[[#This Row],[Count]]</f>
        <v>0</v>
      </c>
      <c r="E46" s="2">
        <f>COUNTIFS(Table2[Sub-Sector],Table4[[#This Row],[Sub-Sector]],Table2[1M Return vs Nifty],"&gt;=5")/Table4[[#This Row],[Count]]</f>
        <v>0</v>
      </c>
      <c r="F46" s="2">
        <f>COUNTIFS(Table2[Sub-Sector],Table4[[#This Row],[Sub-Sector]],Table2[6M Return vs Nifty],"&gt;=10")/Table4[[#This Row],[Count]]</f>
        <v>0.5</v>
      </c>
      <c r="G46" s="2">
        <f>COUNTIFS(Table2[Sub-Sector],Table4[[#This Row],[Sub-Sector]],Table2[1Y Return vs Nifty],"&gt;=10")/Table4[[#This Row],[Count]]</f>
        <v>1</v>
      </c>
      <c r="H46" s="2">
        <f>COUNTIFS(Table2[Sub-Sector],Table4[[#This Row],[Sub-Sector]],Table2[RSI Exponential â€“ 14D],"&gt;=50")/Table4[[#This Row],[Count]]</f>
        <v>0</v>
      </c>
      <c r="I46" s="2">
        <f>COUNTIFS(Table2[Sub-Sector],Table4[[#This Row],[Sub-Sector]],Table2[Relative Volume],"&gt;=1")/Table4[[#This Row],[Count]]</f>
        <v>0.5</v>
      </c>
      <c r="J46" s="2">
        <f>COUNTIFS(Table2[Sub-Sector],Table4[[#This Row],[Sub-Sector]],Table2[% Away From Day Low],"&gt;=0.05")/Table4[[#This Row],[Count]]</f>
        <v>0</v>
      </c>
      <c r="K46" s="2">
        <f>COUNTIFS(Table2[Sub-Sector],Table4[[#This Row],[Sub-Sector]],Table2[% Away From Day High],"&lt;=0.05")/Table4[[#This Row],[Count]]</f>
        <v>1</v>
      </c>
      <c r="L46" s="2">
        <f>COUNTIFS(Table2[Sub-Sector],Table4[[#This Row],[Sub-Sector]],Table2[% Away From Current Week Low],"&gt;=0.05")/Table4[[#This Row],[Count]]</f>
        <v>0</v>
      </c>
      <c r="M46" s="2">
        <f>COUNTIFS(Table2[Sub-Sector],Table4[[#This Row],[Sub-Sector]],Table2[% Away From Current Week High],"&lt;=0.05")/Table4[[#This Row],[Count]]</f>
        <v>0.5</v>
      </c>
      <c r="N46" s="2">
        <f>COUNTIFS(Table2[Sub-Sector],Table4[[#This Row],[Sub-Sector]],Table2[% Away From Current Month Low],"&gt;=0.05")/Table4[[#This Row],[Count]]</f>
        <v>0.5</v>
      </c>
      <c r="O46" s="2">
        <f>COUNTIFS(Table2[Sub-Sector],Table4[[#This Row],[Sub-Sector]],Table2[% Away From Current Month High],"&lt;=0.05")/Table4[[#This Row],[Count]]</f>
        <v>0</v>
      </c>
      <c r="P46" s="2">
        <f>COUNTIFS(Table2[Sub-Sector],Table4[[#This Row],[Sub-Sector]],Table2[% Away From 52W High],"&lt;=10")/Table4[[#This Row],[Count]]</f>
        <v>0.5</v>
      </c>
      <c r="Q46" s="2">
        <f>COUNTIFS(Table2[Sub-Sector],Table4[[#This Row],[Sub-Sector]],Table2[% Away From 52W Low],"&gt;=10")/Table4[[#This Row],[Count]]</f>
        <v>1</v>
      </c>
      <c r="R46" s="2">
        <f>COUNTIFS(Table2[Sub-Sector],Table4[[#This Row],[Sub-Sector]],Table2[% Price above 20 EMA],"&gt;=0")/Table4[[#This Row],[Count]]</f>
        <v>0.5</v>
      </c>
      <c r="S46" s="2">
        <f>COUNTIFS(Table2[Sub-Sector],Table4[[#This Row],[Sub-Sector]],Table2[% Price above 50 EMA],"&gt;=0")/Table4[[#This Row],[Count]]</f>
        <v>0.5</v>
      </c>
      <c r="T46" s="2">
        <f>COUNTIFS(Table2[Sub-Sector],Table4[[#This Row],[Sub-Sector]],Table2[% Price above 200 EMA],"&gt;=0")/Table4[[#This Row],[Count]]</f>
        <v>1</v>
      </c>
      <c r="U46" s="2">
        <f>COUNTIFS(Table2[Sub-Sector],Table4[[#This Row],[Sub-Sector]],Table2[Rate of Change - Zone],"Positive")/Table4[[#This Row],[Count]]</f>
        <v>0</v>
      </c>
      <c r="V46" s="2">
        <f>COUNTIFS(Table2[Sub-Sector],Table4[[#This Row],[Sub-Sector]],Table2[Sharpe Ratio],"&gt;=0.10")/Table4[[#This Row],[Count]]</f>
        <v>0.5</v>
      </c>
      <c r="W4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466</v>
      </c>
      <c r="X46">
        <f>_xlfn.RANK.AVG(Table4[[#This Row],[Score]],Table4[Score],1)</f>
        <v>76</v>
      </c>
      <c r="Y4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218.5</v>
      </c>
      <c r="Z46">
        <f>_xlfn.RANK.AVG(Table4[[#This Row],[Score 2 ]],Table4[[Score 2 ]],1)</f>
        <v>45</v>
      </c>
    </row>
    <row r="47" spans="1:26" x14ac:dyDescent="0.3">
      <c r="A47" t="s">
        <v>842</v>
      </c>
      <c r="B47">
        <f>COUNTIFS(Table2[Sub-Sector],Table4[[#This Row],[Sub-Sector]])</f>
        <v>3</v>
      </c>
      <c r="C47" s="2">
        <f>COUNTIFS(Table2[Sub-Sector],Table4[[#This Row],[Sub-Sector]],Table2[Uptrend],"Uptrend")/Table4[[#This Row],[Count]]</f>
        <v>1</v>
      </c>
      <c r="D47" s="2">
        <f>COUNTIFS(Table2[Sub-Sector],Table4[[#This Row],[Sub-Sector]],Table2[1W Return vs Nifty],"&gt;=5")/Table4[[#This Row],[Count]]</f>
        <v>0</v>
      </c>
      <c r="E47" s="2">
        <f>COUNTIFS(Table2[Sub-Sector],Table4[[#This Row],[Sub-Sector]],Table2[1M Return vs Nifty],"&gt;=5")/Table4[[#This Row],[Count]]</f>
        <v>0.33333333333333331</v>
      </c>
      <c r="F47" s="2">
        <f>COUNTIFS(Table2[Sub-Sector],Table4[[#This Row],[Sub-Sector]],Table2[6M Return vs Nifty],"&gt;=10")/Table4[[#This Row],[Count]]</f>
        <v>0.66666666666666663</v>
      </c>
      <c r="G47" s="2">
        <f>COUNTIFS(Table2[Sub-Sector],Table4[[#This Row],[Sub-Sector]],Table2[1Y Return vs Nifty],"&gt;=10")/Table4[[#This Row],[Count]]</f>
        <v>0.33333333333333331</v>
      </c>
      <c r="H47" s="2">
        <f>COUNTIFS(Table2[Sub-Sector],Table4[[#This Row],[Sub-Sector]],Table2[RSI Exponential â€“ 14D],"&gt;=50")/Table4[[#This Row],[Count]]</f>
        <v>0.33333333333333331</v>
      </c>
      <c r="I47" s="2">
        <f>COUNTIFS(Table2[Sub-Sector],Table4[[#This Row],[Sub-Sector]],Table2[Relative Volume],"&gt;=1")/Table4[[#This Row],[Count]]</f>
        <v>0.33333333333333331</v>
      </c>
      <c r="J47" s="2">
        <f>COUNTIFS(Table2[Sub-Sector],Table4[[#This Row],[Sub-Sector]],Table2[% Away From Day Low],"&gt;=0.05")/Table4[[#This Row],[Count]]</f>
        <v>0</v>
      </c>
      <c r="K47" s="2">
        <f>COUNTIFS(Table2[Sub-Sector],Table4[[#This Row],[Sub-Sector]],Table2[% Away From Day High],"&lt;=0.05")/Table4[[#This Row],[Count]]</f>
        <v>1</v>
      </c>
      <c r="L47" s="2">
        <f>COUNTIFS(Table2[Sub-Sector],Table4[[#This Row],[Sub-Sector]],Table2[% Away From Current Week Low],"&gt;=0.05")/Table4[[#This Row],[Count]]</f>
        <v>0</v>
      </c>
      <c r="M47" s="2">
        <f>COUNTIFS(Table2[Sub-Sector],Table4[[#This Row],[Sub-Sector]],Table2[% Away From Current Week High],"&lt;=0.05")/Table4[[#This Row],[Count]]</f>
        <v>0.33333333333333331</v>
      </c>
      <c r="N47" s="2">
        <f>COUNTIFS(Table2[Sub-Sector],Table4[[#This Row],[Sub-Sector]],Table2[% Away From Current Month Low],"&gt;=0.05")/Table4[[#This Row],[Count]]</f>
        <v>0.33333333333333331</v>
      </c>
      <c r="O47" s="2">
        <f>COUNTIFS(Table2[Sub-Sector],Table4[[#This Row],[Sub-Sector]],Table2[% Away From Current Month High],"&lt;=0.05")/Table4[[#This Row],[Count]]</f>
        <v>0</v>
      </c>
      <c r="P47" s="2">
        <f>COUNTIFS(Table2[Sub-Sector],Table4[[#This Row],[Sub-Sector]],Table2[% Away From 52W High],"&lt;=10")/Table4[[#This Row],[Count]]</f>
        <v>0.66666666666666663</v>
      </c>
      <c r="Q47" s="2">
        <f>COUNTIFS(Table2[Sub-Sector],Table4[[#This Row],[Sub-Sector]],Table2[% Away From 52W Low],"&gt;=10")/Table4[[#This Row],[Count]]</f>
        <v>1</v>
      </c>
      <c r="R47" s="2">
        <f>COUNTIFS(Table2[Sub-Sector],Table4[[#This Row],[Sub-Sector]],Table2[% Price above 20 EMA],"&gt;=0")/Table4[[#This Row],[Count]]</f>
        <v>0.33333333333333331</v>
      </c>
      <c r="S47" s="2">
        <f>COUNTIFS(Table2[Sub-Sector],Table4[[#This Row],[Sub-Sector]],Table2[% Price above 50 EMA],"&gt;=0")/Table4[[#This Row],[Count]]</f>
        <v>1</v>
      </c>
      <c r="T47" s="2">
        <f>COUNTIFS(Table2[Sub-Sector],Table4[[#This Row],[Sub-Sector]],Table2[% Price above 200 EMA],"&gt;=0")/Table4[[#This Row],[Count]]</f>
        <v>1</v>
      </c>
      <c r="U47" s="2">
        <f>COUNTIFS(Table2[Sub-Sector],Table4[[#This Row],[Sub-Sector]],Table2[Rate of Change - Zone],"Positive")/Table4[[#This Row],[Count]]</f>
        <v>0.66666666666666663</v>
      </c>
      <c r="V47" s="2">
        <f>COUNTIFS(Table2[Sub-Sector],Table4[[#This Row],[Sub-Sector]],Table2[Sharpe Ratio],"&gt;=0.10")/Table4[[#This Row],[Count]]</f>
        <v>0</v>
      </c>
      <c r="W4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344</v>
      </c>
      <c r="X47">
        <f>_xlfn.RANK.AVG(Table4[[#This Row],[Score]],Table4[Score],1)</f>
        <v>40</v>
      </c>
      <c r="Y4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221</v>
      </c>
      <c r="Z47">
        <f>_xlfn.RANK.AVG(Table4[[#This Row],[Score 2 ]],Table4[[Score 2 ]],1)</f>
        <v>46</v>
      </c>
    </row>
    <row r="48" spans="1:26" x14ac:dyDescent="0.3">
      <c r="A48" t="s">
        <v>54</v>
      </c>
      <c r="B48">
        <f>COUNTIFS(Table2[Sub-Sector],Table4[[#This Row],[Sub-Sector]])</f>
        <v>45</v>
      </c>
      <c r="C48" s="2">
        <f>COUNTIFS(Table2[Sub-Sector],Table4[[#This Row],[Sub-Sector]],Table2[Uptrend],"Uptrend")/Table4[[#This Row],[Count]]</f>
        <v>0.88888888888888884</v>
      </c>
      <c r="D48" s="2">
        <f>COUNTIFS(Table2[Sub-Sector],Table4[[#This Row],[Sub-Sector]],Table2[1W Return vs Nifty],"&gt;=5")/Table4[[#This Row],[Count]]</f>
        <v>0.1111111111111111</v>
      </c>
      <c r="E48" s="2">
        <f>COUNTIFS(Table2[Sub-Sector],Table4[[#This Row],[Sub-Sector]],Table2[1M Return vs Nifty],"&gt;=5")/Table4[[#This Row],[Count]]</f>
        <v>0.22222222222222221</v>
      </c>
      <c r="F48" s="2">
        <f>COUNTIFS(Table2[Sub-Sector],Table4[[#This Row],[Sub-Sector]],Table2[6M Return vs Nifty],"&gt;=10")/Table4[[#This Row],[Count]]</f>
        <v>0.64444444444444449</v>
      </c>
      <c r="G48" s="2">
        <f>COUNTIFS(Table2[Sub-Sector],Table4[[#This Row],[Sub-Sector]],Table2[1Y Return vs Nifty],"&gt;=10")/Table4[[#This Row],[Count]]</f>
        <v>0.71111111111111114</v>
      </c>
      <c r="H48" s="2">
        <f>COUNTIFS(Table2[Sub-Sector],Table4[[#This Row],[Sub-Sector]],Table2[RSI Exponential â€“ 14D],"&gt;=50")/Table4[[#This Row],[Count]]</f>
        <v>0.48888888888888887</v>
      </c>
      <c r="I48" s="2">
        <f>COUNTIFS(Table2[Sub-Sector],Table4[[#This Row],[Sub-Sector]],Table2[Relative Volume],"&gt;=1")/Table4[[#This Row],[Count]]</f>
        <v>0.28888888888888886</v>
      </c>
      <c r="J48" s="2">
        <f>COUNTIFS(Table2[Sub-Sector],Table4[[#This Row],[Sub-Sector]],Table2[% Away From Day Low],"&gt;=0.05")/Table4[[#This Row],[Count]]</f>
        <v>8.8888888888888892E-2</v>
      </c>
      <c r="K48" s="2">
        <f>COUNTIFS(Table2[Sub-Sector],Table4[[#This Row],[Sub-Sector]],Table2[% Away From Day High],"&lt;=0.05")/Table4[[#This Row],[Count]]</f>
        <v>0.91111111111111109</v>
      </c>
      <c r="L48" s="2">
        <f>COUNTIFS(Table2[Sub-Sector],Table4[[#This Row],[Sub-Sector]],Table2[% Away From Current Week Low],"&gt;=0.05")/Table4[[#This Row],[Count]]</f>
        <v>0.17777777777777778</v>
      </c>
      <c r="M48" s="2">
        <f>COUNTIFS(Table2[Sub-Sector],Table4[[#This Row],[Sub-Sector]],Table2[% Away From Current Week High],"&lt;=0.05")/Table4[[#This Row],[Count]]</f>
        <v>0.51111111111111107</v>
      </c>
      <c r="N48" s="2">
        <f>COUNTIFS(Table2[Sub-Sector],Table4[[#This Row],[Sub-Sector]],Table2[% Away From Current Month Low],"&gt;=0.05")/Table4[[#This Row],[Count]]</f>
        <v>0.51111111111111107</v>
      </c>
      <c r="O48" s="2">
        <f>COUNTIFS(Table2[Sub-Sector],Table4[[#This Row],[Sub-Sector]],Table2[% Away From Current Month High],"&lt;=0.05")/Table4[[#This Row],[Count]]</f>
        <v>0.28888888888888886</v>
      </c>
      <c r="P48" s="2">
        <f>COUNTIFS(Table2[Sub-Sector],Table4[[#This Row],[Sub-Sector]],Table2[% Away From 52W High],"&lt;=10")/Table4[[#This Row],[Count]]</f>
        <v>0.48888888888888887</v>
      </c>
      <c r="Q48" s="2">
        <f>COUNTIFS(Table2[Sub-Sector],Table4[[#This Row],[Sub-Sector]],Table2[% Away From 52W Low],"&gt;=10")/Table4[[#This Row],[Count]]</f>
        <v>0.97777777777777775</v>
      </c>
      <c r="R48" s="2">
        <f>COUNTIFS(Table2[Sub-Sector],Table4[[#This Row],[Sub-Sector]],Table2[% Price above 20 EMA],"&gt;=0")/Table4[[#This Row],[Count]]</f>
        <v>0.55555555555555558</v>
      </c>
      <c r="S48" s="2">
        <f>COUNTIFS(Table2[Sub-Sector],Table4[[#This Row],[Sub-Sector]],Table2[% Price above 50 EMA],"&gt;=0")/Table4[[#This Row],[Count]]</f>
        <v>0.75555555555555554</v>
      </c>
      <c r="T48" s="2">
        <f>COUNTIFS(Table2[Sub-Sector],Table4[[#This Row],[Sub-Sector]],Table2[% Price above 200 EMA],"&gt;=0")/Table4[[#This Row],[Count]]</f>
        <v>0.9555555555555556</v>
      </c>
      <c r="U48" s="2">
        <f>COUNTIFS(Table2[Sub-Sector],Table4[[#This Row],[Sub-Sector]],Table2[Rate of Change - Zone],"Positive")/Table4[[#This Row],[Count]]</f>
        <v>0.4</v>
      </c>
      <c r="V48" s="2">
        <f>COUNTIFS(Table2[Sub-Sector],Table4[[#This Row],[Sub-Sector]],Table2[Sharpe Ratio],"&gt;=0.10")/Table4[[#This Row],[Count]]</f>
        <v>0.1111111111111111</v>
      </c>
      <c r="W4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333</v>
      </c>
      <c r="X48">
        <f>_xlfn.RANK.AVG(Table4[[#This Row],[Score]],Table4[Score],1)</f>
        <v>35</v>
      </c>
      <c r="Y4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224</v>
      </c>
      <c r="Z48">
        <f>_xlfn.RANK.AVG(Table4[[#This Row],[Score 2 ]],Table4[[Score 2 ]],1)</f>
        <v>47</v>
      </c>
    </row>
    <row r="49" spans="1:26" x14ac:dyDescent="0.3">
      <c r="A49" t="s">
        <v>46</v>
      </c>
      <c r="B49">
        <f>COUNTIFS(Table2[Sub-Sector],Table4[[#This Row],[Sub-Sector]])</f>
        <v>26</v>
      </c>
      <c r="C49" s="2">
        <f>COUNTIFS(Table2[Sub-Sector],Table4[[#This Row],[Sub-Sector]],Table2[Uptrend],"Uptrend")/Table4[[#This Row],[Count]]</f>
        <v>0.53846153846153844</v>
      </c>
      <c r="D49" s="2">
        <f>COUNTIFS(Table2[Sub-Sector],Table4[[#This Row],[Sub-Sector]],Table2[1W Return vs Nifty],"&gt;=5")/Table4[[#This Row],[Count]]</f>
        <v>3.8461538461538464E-2</v>
      </c>
      <c r="E49" s="2">
        <f>COUNTIFS(Table2[Sub-Sector],Table4[[#This Row],[Sub-Sector]],Table2[1M Return vs Nifty],"&gt;=5")/Table4[[#This Row],[Count]]</f>
        <v>3.8461538461538464E-2</v>
      </c>
      <c r="F49" s="2">
        <f>COUNTIFS(Table2[Sub-Sector],Table4[[#This Row],[Sub-Sector]],Table2[6M Return vs Nifty],"&gt;=10")/Table4[[#This Row],[Count]]</f>
        <v>0.53846153846153844</v>
      </c>
      <c r="G49" s="2">
        <f>COUNTIFS(Table2[Sub-Sector],Table4[[#This Row],[Sub-Sector]],Table2[1Y Return vs Nifty],"&gt;=10")/Table4[[#This Row],[Count]]</f>
        <v>0.69230769230769229</v>
      </c>
      <c r="H49" s="2">
        <f>COUNTIFS(Table2[Sub-Sector],Table4[[#This Row],[Sub-Sector]],Table2[RSI Exponential â€“ 14D],"&gt;=50")/Table4[[#This Row],[Count]]</f>
        <v>0.46153846153846156</v>
      </c>
      <c r="I49" s="2">
        <f>COUNTIFS(Table2[Sub-Sector],Table4[[#This Row],[Sub-Sector]],Table2[Relative Volume],"&gt;=1")/Table4[[#This Row],[Count]]</f>
        <v>0.19230769230769232</v>
      </c>
      <c r="J49" s="2">
        <f>COUNTIFS(Table2[Sub-Sector],Table4[[#This Row],[Sub-Sector]],Table2[% Away From Day Low],"&gt;=0.05")/Table4[[#This Row],[Count]]</f>
        <v>3.8461538461538464E-2</v>
      </c>
      <c r="K49" s="2">
        <f>COUNTIFS(Table2[Sub-Sector],Table4[[#This Row],[Sub-Sector]],Table2[% Away From Day High],"&lt;=0.05")/Table4[[#This Row],[Count]]</f>
        <v>1</v>
      </c>
      <c r="L49" s="2">
        <f>COUNTIFS(Table2[Sub-Sector],Table4[[#This Row],[Sub-Sector]],Table2[% Away From Current Week Low],"&gt;=0.05")/Table4[[#This Row],[Count]]</f>
        <v>0.26923076923076922</v>
      </c>
      <c r="M49" s="2">
        <f>COUNTIFS(Table2[Sub-Sector],Table4[[#This Row],[Sub-Sector]],Table2[% Away From Current Week High],"&lt;=0.05")/Table4[[#This Row],[Count]]</f>
        <v>0.69230769230769229</v>
      </c>
      <c r="N49" s="2">
        <f>COUNTIFS(Table2[Sub-Sector],Table4[[#This Row],[Sub-Sector]],Table2[% Away From Current Month Low],"&gt;=0.05")/Table4[[#This Row],[Count]]</f>
        <v>0.57692307692307687</v>
      </c>
      <c r="O49" s="2">
        <f>COUNTIFS(Table2[Sub-Sector],Table4[[#This Row],[Sub-Sector]],Table2[% Away From Current Month High],"&lt;=0.05")/Table4[[#This Row],[Count]]</f>
        <v>0.34615384615384615</v>
      </c>
      <c r="P49" s="2">
        <f>COUNTIFS(Table2[Sub-Sector],Table4[[#This Row],[Sub-Sector]],Table2[% Away From 52W High],"&lt;=10")/Table4[[#This Row],[Count]]</f>
        <v>0.19230769230769232</v>
      </c>
      <c r="Q49" s="2">
        <f>COUNTIFS(Table2[Sub-Sector],Table4[[#This Row],[Sub-Sector]],Table2[% Away From 52W Low],"&gt;=10")/Table4[[#This Row],[Count]]</f>
        <v>1</v>
      </c>
      <c r="R49" s="2">
        <f>COUNTIFS(Table2[Sub-Sector],Table4[[#This Row],[Sub-Sector]],Table2[% Price above 20 EMA],"&gt;=0")/Table4[[#This Row],[Count]]</f>
        <v>0.46153846153846156</v>
      </c>
      <c r="S49" s="2">
        <f>COUNTIFS(Table2[Sub-Sector],Table4[[#This Row],[Sub-Sector]],Table2[% Price above 50 EMA],"&gt;=0")/Table4[[#This Row],[Count]]</f>
        <v>0.46153846153846156</v>
      </c>
      <c r="T49" s="2">
        <f>COUNTIFS(Table2[Sub-Sector],Table4[[#This Row],[Sub-Sector]],Table2[% Price above 200 EMA],"&gt;=0")/Table4[[#This Row],[Count]]</f>
        <v>0.88461538461538458</v>
      </c>
      <c r="U49" s="2">
        <f>COUNTIFS(Table2[Sub-Sector],Table4[[#This Row],[Sub-Sector]],Table2[Rate of Change - Zone],"Positive")/Table4[[#This Row],[Count]]</f>
        <v>0.57692307692307687</v>
      </c>
      <c r="V49" s="2">
        <f>COUNTIFS(Table2[Sub-Sector],Table4[[#This Row],[Sub-Sector]],Table2[Sharpe Ratio],"&gt;=0.10")/Table4[[#This Row],[Count]]</f>
        <v>0.61538461538461542</v>
      </c>
      <c r="W4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389</v>
      </c>
      <c r="X49">
        <f>_xlfn.RANK.AVG(Table4[[#This Row],[Score]],Table4[Score],1)</f>
        <v>50</v>
      </c>
      <c r="Y4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224.5</v>
      </c>
      <c r="Z49">
        <f>_xlfn.RANK.AVG(Table4[[#This Row],[Score 2 ]],Table4[[Score 2 ]],1)</f>
        <v>48</v>
      </c>
    </row>
    <row r="50" spans="1:26" x14ac:dyDescent="0.3">
      <c r="A50" t="s">
        <v>644</v>
      </c>
      <c r="B50">
        <f>COUNTIFS(Table2[Sub-Sector],Table4[[#This Row],[Sub-Sector]])</f>
        <v>3</v>
      </c>
      <c r="C50" s="2">
        <f>COUNTIFS(Table2[Sub-Sector],Table4[[#This Row],[Sub-Sector]],Table2[Uptrend],"Uptrend")/Table4[[#This Row],[Count]]</f>
        <v>0.33333333333333331</v>
      </c>
      <c r="D50" s="2">
        <f>COUNTIFS(Table2[Sub-Sector],Table4[[#This Row],[Sub-Sector]],Table2[1W Return vs Nifty],"&gt;=5")/Table4[[#This Row],[Count]]</f>
        <v>0</v>
      </c>
      <c r="E50" s="2">
        <f>COUNTIFS(Table2[Sub-Sector],Table4[[#This Row],[Sub-Sector]],Table2[1M Return vs Nifty],"&gt;=5")/Table4[[#This Row],[Count]]</f>
        <v>0.33333333333333331</v>
      </c>
      <c r="F50" s="2">
        <f>COUNTIFS(Table2[Sub-Sector],Table4[[#This Row],[Sub-Sector]],Table2[6M Return vs Nifty],"&gt;=10")/Table4[[#This Row],[Count]]</f>
        <v>0.66666666666666663</v>
      </c>
      <c r="G50" s="2">
        <f>COUNTIFS(Table2[Sub-Sector],Table4[[#This Row],[Sub-Sector]],Table2[1Y Return vs Nifty],"&gt;=10")/Table4[[#This Row],[Count]]</f>
        <v>0.33333333333333331</v>
      </c>
      <c r="H50" s="2">
        <f>COUNTIFS(Table2[Sub-Sector],Table4[[#This Row],[Sub-Sector]],Table2[RSI Exponential â€“ 14D],"&gt;=50")/Table4[[#This Row],[Count]]</f>
        <v>0.33333333333333331</v>
      </c>
      <c r="I50" s="2">
        <f>COUNTIFS(Table2[Sub-Sector],Table4[[#This Row],[Sub-Sector]],Table2[Relative Volume],"&gt;=1")/Table4[[#This Row],[Count]]</f>
        <v>0</v>
      </c>
      <c r="J50" s="2">
        <f>COUNTIFS(Table2[Sub-Sector],Table4[[#This Row],[Sub-Sector]],Table2[% Away From Day Low],"&gt;=0.05")/Table4[[#This Row],[Count]]</f>
        <v>0</v>
      </c>
      <c r="K50" s="2">
        <f>COUNTIFS(Table2[Sub-Sector],Table4[[#This Row],[Sub-Sector]],Table2[% Away From Day High],"&lt;=0.05")/Table4[[#This Row],[Count]]</f>
        <v>1</v>
      </c>
      <c r="L50" s="2">
        <f>COUNTIFS(Table2[Sub-Sector],Table4[[#This Row],[Sub-Sector]],Table2[% Away From Current Week Low],"&gt;=0.05")/Table4[[#This Row],[Count]]</f>
        <v>0</v>
      </c>
      <c r="M50" s="2">
        <f>COUNTIFS(Table2[Sub-Sector],Table4[[#This Row],[Sub-Sector]],Table2[% Away From Current Week High],"&lt;=0.05")/Table4[[#This Row],[Count]]</f>
        <v>0.66666666666666663</v>
      </c>
      <c r="N50" s="2">
        <f>COUNTIFS(Table2[Sub-Sector],Table4[[#This Row],[Sub-Sector]],Table2[% Away From Current Month Low],"&gt;=0.05")/Table4[[#This Row],[Count]]</f>
        <v>0.33333333333333331</v>
      </c>
      <c r="O50" s="2">
        <f>COUNTIFS(Table2[Sub-Sector],Table4[[#This Row],[Sub-Sector]],Table2[% Away From Current Month High],"&lt;=0.05")/Table4[[#This Row],[Count]]</f>
        <v>0.33333333333333331</v>
      </c>
      <c r="P50" s="2">
        <f>COUNTIFS(Table2[Sub-Sector],Table4[[#This Row],[Sub-Sector]],Table2[% Away From 52W High],"&lt;=10")/Table4[[#This Row],[Count]]</f>
        <v>0.33333333333333331</v>
      </c>
      <c r="Q50" s="2">
        <f>COUNTIFS(Table2[Sub-Sector],Table4[[#This Row],[Sub-Sector]],Table2[% Away From 52W Low],"&gt;=10")/Table4[[#This Row],[Count]]</f>
        <v>1</v>
      </c>
      <c r="R50" s="2">
        <f>COUNTIFS(Table2[Sub-Sector],Table4[[#This Row],[Sub-Sector]],Table2[% Price above 20 EMA],"&gt;=0")/Table4[[#This Row],[Count]]</f>
        <v>0.33333333333333331</v>
      </c>
      <c r="S50" s="2">
        <f>COUNTIFS(Table2[Sub-Sector],Table4[[#This Row],[Sub-Sector]],Table2[% Price above 50 EMA],"&gt;=0")/Table4[[#This Row],[Count]]</f>
        <v>0.33333333333333331</v>
      </c>
      <c r="T50" s="2">
        <f>COUNTIFS(Table2[Sub-Sector],Table4[[#This Row],[Sub-Sector]],Table2[% Price above 200 EMA],"&gt;=0")/Table4[[#This Row],[Count]]</f>
        <v>0.66666666666666663</v>
      </c>
      <c r="U50" s="2">
        <f>COUNTIFS(Table2[Sub-Sector],Table4[[#This Row],[Sub-Sector]],Table2[Rate of Change - Zone],"Positive")/Table4[[#This Row],[Count]]</f>
        <v>1</v>
      </c>
      <c r="V50" s="2">
        <f>COUNTIFS(Table2[Sub-Sector],Table4[[#This Row],[Sub-Sector]],Table2[Sharpe Ratio],"&gt;=0.10")/Table4[[#This Row],[Count]]</f>
        <v>0.33333333333333331</v>
      </c>
      <c r="W5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427</v>
      </c>
      <c r="X50">
        <f>_xlfn.RANK.AVG(Table4[[#This Row],[Score]],Table4[Score],1)</f>
        <v>63.5</v>
      </c>
      <c r="Y5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228</v>
      </c>
      <c r="Z50">
        <f>_xlfn.RANK.AVG(Table4[[#This Row],[Score 2 ]],Table4[[Score 2 ]],1)</f>
        <v>49</v>
      </c>
    </row>
    <row r="51" spans="1:26" x14ac:dyDescent="0.3">
      <c r="A51" t="s">
        <v>86</v>
      </c>
      <c r="B51">
        <f>COUNTIFS(Table2[Sub-Sector],Table4[[#This Row],[Sub-Sector]])</f>
        <v>2</v>
      </c>
      <c r="C51" s="2">
        <f>COUNTIFS(Table2[Sub-Sector],Table4[[#This Row],[Sub-Sector]],Table2[Uptrend],"Uptrend")/Table4[[#This Row],[Count]]</f>
        <v>1</v>
      </c>
      <c r="D51" s="2">
        <f>COUNTIFS(Table2[Sub-Sector],Table4[[#This Row],[Sub-Sector]],Table2[1W Return vs Nifty],"&gt;=5")/Table4[[#This Row],[Count]]</f>
        <v>0.5</v>
      </c>
      <c r="E51" s="2">
        <f>COUNTIFS(Table2[Sub-Sector],Table4[[#This Row],[Sub-Sector]],Table2[1M Return vs Nifty],"&gt;=5")/Table4[[#This Row],[Count]]</f>
        <v>0</v>
      </c>
      <c r="F51" s="2">
        <f>COUNTIFS(Table2[Sub-Sector],Table4[[#This Row],[Sub-Sector]],Table2[6M Return vs Nifty],"&gt;=10")/Table4[[#This Row],[Count]]</f>
        <v>0.5</v>
      </c>
      <c r="G51" s="2">
        <f>COUNTIFS(Table2[Sub-Sector],Table4[[#This Row],[Sub-Sector]],Table2[1Y Return vs Nifty],"&gt;=10")/Table4[[#This Row],[Count]]</f>
        <v>0.5</v>
      </c>
      <c r="H51" s="2">
        <f>COUNTIFS(Table2[Sub-Sector],Table4[[#This Row],[Sub-Sector]],Table2[RSI Exponential â€“ 14D],"&gt;=50")/Table4[[#This Row],[Count]]</f>
        <v>0.5</v>
      </c>
      <c r="I51" s="2">
        <f>COUNTIFS(Table2[Sub-Sector],Table4[[#This Row],[Sub-Sector]],Table2[Relative Volume],"&gt;=1")/Table4[[#This Row],[Count]]</f>
        <v>0.5</v>
      </c>
      <c r="J51" s="2">
        <f>COUNTIFS(Table2[Sub-Sector],Table4[[#This Row],[Sub-Sector]],Table2[% Away From Day Low],"&gt;=0.05")/Table4[[#This Row],[Count]]</f>
        <v>0</v>
      </c>
      <c r="K51" s="2">
        <f>COUNTIFS(Table2[Sub-Sector],Table4[[#This Row],[Sub-Sector]],Table2[% Away From Day High],"&lt;=0.05")/Table4[[#This Row],[Count]]</f>
        <v>1</v>
      </c>
      <c r="L51" s="2">
        <f>COUNTIFS(Table2[Sub-Sector],Table4[[#This Row],[Sub-Sector]],Table2[% Away From Current Week Low],"&gt;=0.05")/Table4[[#This Row],[Count]]</f>
        <v>0.5</v>
      </c>
      <c r="M51" s="2">
        <f>COUNTIFS(Table2[Sub-Sector],Table4[[#This Row],[Sub-Sector]],Table2[% Away From Current Week High],"&lt;=0.05")/Table4[[#This Row],[Count]]</f>
        <v>0.5</v>
      </c>
      <c r="N51" s="2">
        <f>COUNTIFS(Table2[Sub-Sector],Table4[[#This Row],[Sub-Sector]],Table2[% Away From Current Month Low],"&gt;=0.05")/Table4[[#This Row],[Count]]</f>
        <v>0.5</v>
      </c>
      <c r="O51" s="2">
        <f>COUNTIFS(Table2[Sub-Sector],Table4[[#This Row],[Sub-Sector]],Table2[% Away From Current Month High],"&lt;=0.05")/Table4[[#This Row],[Count]]</f>
        <v>0.5</v>
      </c>
      <c r="P51" s="2">
        <f>COUNTIFS(Table2[Sub-Sector],Table4[[#This Row],[Sub-Sector]],Table2[% Away From 52W High],"&lt;=10")/Table4[[#This Row],[Count]]</f>
        <v>1</v>
      </c>
      <c r="Q51" s="2">
        <f>COUNTIFS(Table2[Sub-Sector],Table4[[#This Row],[Sub-Sector]],Table2[% Away From 52W Low],"&gt;=10")/Table4[[#This Row],[Count]]</f>
        <v>1</v>
      </c>
      <c r="R51" s="2">
        <f>COUNTIFS(Table2[Sub-Sector],Table4[[#This Row],[Sub-Sector]],Table2[% Price above 20 EMA],"&gt;=0")/Table4[[#This Row],[Count]]</f>
        <v>0.5</v>
      </c>
      <c r="S51" s="2">
        <f>COUNTIFS(Table2[Sub-Sector],Table4[[#This Row],[Sub-Sector]],Table2[% Price above 50 EMA],"&gt;=0")/Table4[[#This Row],[Count]]</f>
        <v>1</v>
      </c>
      <c r="T51" s="2">
        <f>COUNTIFS(Table2[Sub-Sector],Table4[[#This Row],[Sub-Sector]],Table2[% Price above 200 EMA],"&gt;=0")/Table4[[#This Row],[Count]]</f>
        <v>1</v>
      </c>
      <c r="U51" s="2">
        <f>COUNTIFS(Table2[Sub-Sector],Table4[[#This Row],[Sub-Sector]],Table2[Rate of Change - Zone],"Positive")/Table4[[#This Row],[Count]]</f>
        <v>0.5</v>
      </c>
      <c r="V51" s="2">
        <f>COUNTIFS(Table2[Sub-Sector],Table4[[#This Row],[Sub-Sector]],Table2[Sharpe Ratio],"&gt;=0.10")/Table4[[#This Row],[Count]]</f>
        <v>0</v>
      </c>
      <c r="W5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342</v>
      </c>
      <c r="X51">
        <f>_xlfn.RANK.AVG(Table4[[#This Row],[Score]],Table4[Score],1)</f>
        <v>38.5</v>
      </c>
      <c r="Y5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229.5</v>
      </c>
      <c r="Z51">
        <f>_xlfn.RANK.AVG(Table4[[#This Row],[Score 2 ]],Table4[[Score 2 ]],1)</f>
        <v>50.5</v>
      </c>
    </row>
    <row r="52" spans="1:26" x14ac:dyDescent="0.3">
      <c r="A52" t="s">
        <v>1169</v>
      </c>
      <c r="B52">
        <f>COUNTIFS(Table2[Sub-Sector],Table4[[#This Row],[Sub-Sector]])</f>
        <v>2</v>
      </c>
      <c r="C52" s="2">
        <f>COUNTIFS(Table2[Sub-Sector],Table4[[#This Row],[Sub-Sector]],Table2[Uptrend],"Uptrend")/Table4[[#This Row],[Count]]</f>
        <v>0.5</v>
      </c>
      <c r="D52" s="2">
        <f>COUNTIFS(Table2[Sub-Sector],Table4[[#This Row],[Sub-Sector]],Table2[1W Return vs Nifty],"&gt;=5")/Table4[[#This Row],[Count]]</f>
        <v>0.5</v>
      </c>
      <c r="E52" s="2">
        <f>COUNTIFS(Table2[Sub-Sector],Table4[[#This Row],[Sub-Sector]],Table2[1M Return vs Nifty],"&gt;=5")/Table4[[#This Row],[Count]]</f>
        <v>0.5</v>
      </c>
      <c r="F52" s="2">
        <f>COUNTIFS(Table2[Sub-Sector],Table4[[#This Row],[Sub-Sector]],Table2[6M Return vs Nifty],"&gt;=10")/Table4[[#This Row],[Count]]</f>
        <v>0.5</v>
      </c>
      <c r="G52" s="2">
        <f>COUNTIFS(Table2[Sub-Sector],Table4[[#This Row],[Sub-Sector]],Table2[1Y Return vs Nifty],"&gt;=10")/Table4[[#This Row],[Count]]</f>
        <v>0.5</v>
      </c>
      <c r="H52" s="2">
        <f>COUNTIFS(Table2[Sub-Sector],Table4[[#This Row],[Sub-Sector]],Table2[RSI Exponential â€“ 14D],"&gt;=50")/Table4[[#This Row],[Count]]</f>
        <v>0.5</v>
      </c>
      <c r="I52" s="2">
        <f>COUNTIFS(Table2[Sub-Sector],Table4[[#This Row],[Sub-Sector]],Table2[Relative Volume],"&gt;=1")/Table4[[#This Row],[Count]]</f>
        <v>0.5</v>
      </c>
      <c r="J52" s="2">
        <f>COUNTIFS(Table2[Sub-Sector],Table4[[#This Row],[Sub-Sector]],Table2[% Away From Day Low],"&gt;=0.05")/Table4[[#This Row],[Count]]</f>
        <v>0</v>
      </c>
      <c r="K52" s="2">
        <f>COUNTIFS(Table2[Sub-Sector],Table4[[#This Row],[Sub-Sector]],Table2[% Away From Day High],"&lt;=0.05")/Table4[[#This Row],[Count]]</f>
        <v>1</v>
      </c>
      <c r="L52" s="2">
        <f>COUNTIFS(Table2[Sub-Sector],Table4[[#This Row],[Sub-Sector]],Table2[% Away From Current Week Low],"&gt;=0.05")/Table4[[#This Row],[Count]]</f>
        <v>0.5</v>
      </c>
      <c r="M52" s="2">
        <f>COUNTIFS(Table2[Sub-Sector],Table4[[#This Row],[Sub-Sector]],Table2[% Away From Current Week High],"&lt;=0.05")/Table4[[#This Row],[Count]]</f>
        <v>0.5</v>
      </c>
      <c r="N52" s="2">
        <f>COUNTIFS(Table2[Sub-Sector],Table4[[#This Row],[Sub-Sector]],Table2[% Away From Current Month Low],"&gt;=0.05")/Table4[[#This Row],[Count]]</f>
        <v>0.5</v>
      </c>
      <c r="O52" s="2">
        <f>COUNTIFS(Table2[Sub-Sector],Table4[[#This Row],[Sub-Sector]],Table2[% Away From Current Month High],"&lt;=0.05")/Table4[[#This Row],[Count]]</f>
        <v>0</v>
      </c>
      <c r="P52" s="2">
        <f>COUNTIFS(Table2[Sub-Sector],Table4[[#This Row],[Sub-Sector]],Table2[% Away From 52W High],"&lt;=10")/Table4[[#This Row],[Count]]</f>
        <v>0</v>
      </c>
      <c r="Q52" s="2">
        <f>COUNTIFS(Table2[Sub-Sector],Table4[[#This Row],[Sub-Sector]],Table2[% Away From 52W Low],"&gt;=10")/Table4[[#This Row],[Count]]</f>
        <v>1</v>
      </c>
      <c r="R52" s="2">
        <f>COUNTIFS(Table2[Sub-Sector],Table4[[#This Row],[Sub-Sector]],Table2[% Price above 20 EMA],"&gt;=0")/Table4[[#This Row],[Count]]</f>
        <v>0.5</v>
      </c>
      <c r="S52" s="2">
        <f>COUNTIFS(Table2[Sub-Sector],Table4[[#This Row],[Sub-Sector]],Table2[% Price above 50 EMA],"&gt;=0")/Table4[[#This Row],[Count]]</f>
        <v>0.5</v>
      </c>
      <c r="T52" s="2">
        <f>COUNTIFS(Table2[Sub-Sector],Table4[[#This Row],[Sub-Sector]],Table2[% Price above 200 EMA],"&gt;=0")/Table4[[#This Row],[Count]]</f>
        <v>0.5</v>
      </c>
      <c r="U52" s="2">
        <f>COUNTIFS(Table2[Sub-Sector],Table4[[#This Row],[Sub-Sector]],Table2[Rate of Change - Zone],"Positive")/Table4[[#This Row],[Count]]</f>
        <v>0.5</v>
      </c>
      <c r="V52" s="2">
        <f>COUNTIFS(Table2[Sub-Sector],Table4[[#This Row],[Sub-Sector]],Table2[Sharpe Ratio],"&gt;=0.10")/Table4[[#This Row],[Count]]</f>
        <v>0</v>
      </c>
      <c r="W5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326.5</v>
      </c>
      <c r="X52">
        <f>_xlfn.RANK.AVG(Table4[[#This Row],[Score]],Table4[Score],1)</f>
        <v>28.5</v>
      </c>
      <c r="Y5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229.5</v>
      </c>
      <c r="Z52">
        <f>_xlfn.RANK.AVG(Table4[[#This Row],[Score 2 ]],Table4[[Score 2 ]],1)</f>
        <v>50.5</v>
      </c>
    </row>
    <row r="53" spans="1:26" x14ac:dyDescent="0.3">
      <c r="A53" t="s">
        <v>146</v>
      </c>
      <c r="B53">
        <f>COUNTIFS(Table2[Sub-Sector],Table4[[#This Row],[Sub-Sector]])</f>
        <v>3</v>
      </c>
      <c r="C53" s="2">
        <f>COUNTIFS(Table2[Sub-Sector],Table4[[#This Row],[Sub-Sector]],Table2[Uptrend],"Uptrend")/Table4[[#This Row],[Count]]</f>
        <v>0.66666666666666663</v>
      </c>
      <c r="D53" s="2">
        <f>COUNTIFS(Table2[Sub-Sector],Table4[[#This Row],[Sub-Sector]],Table2[1W Return vs Nifty],"&gt;=5")/Table4[[#This Row],[Count]]</f>
        <v>0.33333333333333331</v>
      </c>
      <c r="E53" s="2">
        <f>COUNTIFS(Table2[Sub-Sector],Table4[[#This Row],[Sub-Sector]],Table2[1M Return vs Nifty],"&gt;=5")/Table4[[#This Row],[Count]]</f>
        <v>0</v>
      </c>
      <c r="F53" s="2">
        <f>COUNTIFS(Table2[Sub-Sector],Table4[[#This Row],[Sub-Sector]],Table2[6M Return vs Nifty],"&gt;=10")/Table4[[#This Row],[Count]]</f>
        <v>0.33333333333333331</v>
      </c>
      <c r="G53" s="2">
        <f>COUNTIFS(Table2[Sub-Sector],Table4[[#This Row],[Sub-Sector]],Table2[1Y Return vs Nifty],"&gt;=10")/Table4[[#This Row],[Count]]</f>
        <v>0.66666666666666663</v>
      </c>
      <c r="H53" s="2">
        <f>COUNTIFS(Table2[Sub-Sector],Table4[[#This Row],[Sub-Sector]],Table2[RSI Exponential â€“ 14D],"&gt;=50")/Table4[[#This Row],[Count]]</f>
        <v>0.66666666666666663</v>
      </c>
      <c r="I53" s="2">
        <f>COUNTIFS(Table2[Sub-Sector],Table4[[#This Row],[Sub-Sector]],Table2[Relative Volume],"&gt;=1")/Table4[[#This Row],[Count]]</f>
        <v>0.33333333333333331</v>
      </c>
      <c r="J53" s="2">
        <f>COUNTIFS(Table2[Sub-Sector],Table4[[#This Row],[Sub-Sector]],Table2[% Away From Day Low],"&gt;=0.05")/Table4[[#This Row],[Count]]</f>
        <v>0</v>
      </c>
      <c r="K53" s="2">
        <f>COUNTIFS(Table2[Sub-Sector],Table4[[#This Row],[Sub-Sector]],Table2[% Away From Day High],"&lt;=0.05")/Table4[[#This Row],[Count]]</f>
        <v>1</v>
      </c>
      <c r="L53" s="2">
        <f>COUNTIFS(Table2[Sub-Sector],Table4[[#This Row],[Sub-Sector]],Table2[% Away From Current Week Low],"&gt;=0.05")/Table4[[#This Row],[Count]]</f>
        <v>0.66666666666666663</v>
      </c>
      <c r="M53" s="2">
        <f>COUNTIFS(Table2[Sub-Sector],Table4[[#This Row],[Sub-Sector]],Table2[% Away From Current Week High],"&lt;=0.05")/Table4[[#This Row],[Count]]</f>
        <v>1</v>
      </c>
      <c r="N53" s="2">
        <f>COUNTIFS(Table2[Sub-Sector],Table4[[#This Row],[Sub-Sector]],Table2[% Away From Current Month Low],"&gt;=0.05")/Table4[[#This Row],[Count]]</f>
        <v>0.66666666666666663</v>
      </c>
      <c r="O53" s="2">
        <f>COUNTIFS(Table2[Sub-Sector],Table4[[#This Row],[Sub-Sector]],Table2[% Away From Current Month High],"&lt;=0.05")/Table4[[#This Row],[Count]]</f>
        <v>0.66666666666666663</v>
      </c>
      <c r="P53" s="2">
        <f>COUNTIFS(Table2[Sub-Sector],Table4[[#This Row],[Sub-Sector]],Table2[% Away From 52W High],"&lt;=10")/Table4[[#This Row],[Count]]</f>
        <v>0.66666666666666663</v>
      </c>
      <c r="Q53" s="2">
        <f>COUNTIFS(Table2[Sub-Sector],Table4[[#This Row],[Sub-Sector]],Table2[% Away From 52W Low],"&gt;=10")/Table4[[#This Row],[Count]]</f>
        <v>1</v>
      </c>
      <c r="R53" s="2">
        <f>COUNTIFS(Table2[Sub-Sector],Table4[[#This Row],[Sub-Sector]],Table2[% Price above 20 EMA],"&gt;=0")/Table4[[#This Row],[Count]]</f>
        <v>0.66666666666666663</v>
      </c>
      <c r="S53" s="2">
        <f>COUNTIFS(Table2[Sub-Sector],Table4[[#This Row],[Sub-Sector]],Table2[% Price above 50 EMA],"&gt;=0")/Table4[[#This Row],[Count]]</f>
        <v>0.66666666666666663</v>
      </c>
      <c r="T53" s="2">
        <f>COUNTIFS(Table2[Sub-Sector],Table4[[#This Row],[Sub-Sector]],Table2[% Price above 200 EMA],"&gt;=0")/Table4[[#This Row],[Count]]</f>
        <v>0.66666666666666663</v>
      </c>
      <c r="U53" s="2">
        <f>COUNTIFS(Table2[Sub-Sector],Table4[[#This Row],[Sub-Sector]],Table2[Rate of Change - Zone],"Positive")/Table4[[#This Row],[Count]]</f>
        <v>0.66666666666666663</v>
      </c>
      <c r="V53" s="2">
        <f>COUNTIFS(Table2[Sub-Sector],Table4[[#This Row],[Sub-Sector]],Table2[Sharpe Ratio],"&gt;=0.10")/Table4[[#This Row],[Count]]</f>
        <v>0.33333333333333331</v>
      </c>
      <c r="W5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395</v>
      </c>
      <c r="X53">
        <f>_xlfn.RANK.AVG(Table4[[#This Row],[Score]],Table4[Score],1)</f>
        <v>55</v>
      </c>
      <c r="Y5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53">
        <f>_xlfn.RANK.AVG(Table4[[#This Row],[Score 2 ]],Table4[[Score 2 ]],1)</f>
        <v>52.5</v>
      </c>
    </row>
    <row r="54" spans="1:26" x14ac:dyDescent="0.3">
      <c r="A54" t="s">
        <v>180</v>
      </c>
      <c r="B54">
        <f>COUNTIFS(Table2[Sub-Sector],Table4[[#This Row],[Sub-Sector]])</f>
        <v>6</v>
      </c>
      <c r="C54" s="2">
        <f>COUNTIFS(Table2[Sub-Sector],Table4[[#This Row],[Sub-Sector]],Table2[Uptrend],"Uptrend")/Table4[[#This Row],[Count]]</f>
        <v>0.5</v>
      </c>
      <c r="D54" s="2">
        <f>COUNTIFS(Table2[Sub-Sector],Table4[[#This Row],[Sub-Sector]],Table2[1W Return vs Nifty],"&gt;=5")/Table4[[#This Row],[Count]]</f>
        <v>0.16666666666666666</v>
      </c>
      <c r="E54" s="2">
        <f>COUNTIFS(Table2[Sub-Sector],Table4[[#This Row],[Sub-Sector]],Table2[1M Return vs Nifty],"&gt;=5")/Table4[[#This Row],[Count]]</f>
        <v>0.16666666666666666</v>
      </c>
      <c r="F54" s="2">
        <f>COUNTIFS(Table2[Sub-Sector],Table4[[#This Row],[Sub-Sector]],Table2[6M Return vs Nifty],"&gt;=10")/Table4[[#This Row],[Count]]</f>
        <v>0.5</v>
      </c>
      <c r="G54" s="2">
        <f>COUNTIFS(Table2[Sub-Sector],Table4[[#This Row],[Sub-Sector]],Table2[1Y Return vs Nifty],"&gt;=10")/Table4[[#This Row],[Count]]</f>
        <v>0.66666666666666663</v>
      </c>
      <c r="H54" s="2">
        <f>COUNTIFS(Table2[Sub-Sector],Table4[[#This Row],[Sub-Sector]],Table2[RSI Exponential â€“ 14D],"&gt;=50")/Table4[[#This Row],[Count]]</f>
        <v>0.66666666666666663</v>
      </c>
      <c r="I54" s="2">
        <f>COUNTIFS(Table2[Sub-Sector],Table4[[#This Row],[Sub-Sector]],Table2[Relative Volume],"&gt;=1")/Table4[[#This Row],[Count]]</f>
        <v>0.33333333333333331</v>
      </c>
      <c r="J54" s="2">
        <f>COUNTIFS(Table2[Sub-Sector],Table4[[#This Row],[Sub-Sector]],Table2[% Away From Day Low],"&gt;=0.05")/Table4[[#This Row],[Count]]</f>
        <v>0</v>
      </c>
      <c r="K54" s="2">
        <f>COUNTIFS(Table2[Sub-Sector],Table4[[#This Row],[Sub-Sector]],Table2[% Away From Day High],"&lt;=0.05")/Table4[[#This Row],[Count]]</f>
        <v>1</v>
      </c>
      <c r="L54" s="2">
        <f>COUNTIFS(Table2[Sub-Sector],Table4[[#This Row],[Sub-Sector]],Table2[% Away From Current Week Low],"&gt;=0.05")/Table4[[#This Row],[Count]]</f>
        <v>0.33333333333333331</v>
      </c>
      <c r="M54" s="2">
        <f>COUNTIFS(Table2[Sub-Sector],Table4[[#This Row],[Sub-Sector]],Table2[% Away From Current Week High],"&lt;=0.05")/Table4[[#This Row],[Count]]</f>
        <v>0.83333333333333337</v>
      </c>
      <c r="N54" s="2">
        <f>COUNTIFS(Table2[Sub-Sector],Table4[[#This Row],[Sub-Sector]],Table2[% Away From Current Month Low],"&gt;=0.05")/Table4[[#This Row],[Count]]</f>
        <v>0.66666666666666663</v>
      </c>
      <c r="O54" s="2">
        <f>COUNTIFS(Table2[Sub-Sector],Table4[[#This Row],[Sub-Sector]],Table2[% Away From Current Month High],"&lt;=0.05")/Table4[[#This Row],[Count]]</f>
        <v>0.5</v>
      </c>
      <c r="P54" s="2">
        <f>COUNTIFS(Table2[Sub-Sector],Table4[[#This Row],[Sub-Sector]],Table2[% Away From 52W High],"&lt;=10")/Table4[[#This Row],[Count]]</f>
        <v>0.5</v>
      </c>
      <c r="Q54" s="2">
        <f>COUNTIFS(Table2[Sub-Sector],Table4[[#This Row],[Sub-Sector]],Table2[% Away From 52W Low],"&gt;=10")/Table4[[#This Row],[Count]]</f>
        <v>1</v>
      </c>
      <c r="R54" s="2">
        <f>COUNTIFS(Table2[Sub-Sector],Table4[[#This Row],[Sub-Sector]],Table2[% Price above 20 EMA],"&gt;=0")/Table4[[#This Row],[Count]]</f>
        <v>0.66666666666666663</v>
      </c>
      <c r="S54" s="2">
        <f>COUNTIFS(Table2[Sub-Sector],Table4[[#This Row],[Sub-Sector]],Table2[% Price above 50 EMA],"&gt;=0")/Table4[[#This Row],[Count]]</f>
        <v>0.66666666666666663</v>
      </c>
      <c r="T54" s="2">
        <f>COUNTIFS(Table2[Sub-Sector],Table4[[#This Row],[Sub-Sector]],Table2[% Price above 200 EMA],"&gt;=0")/Table4[[#This Row],[Count]]</f>
        <v>0.83333333333333337</v>
      </c>
      <c r="U54" s="2">
        <f>COUNTIFS(Table2[Sub-Sector],Table4[[#This Row],[Sub-Sector]],Table2[Rate of Change - Zone],"Positive")/Table4[[#This Row],[Count]]</f>
        <v>0.5</v>
      </c>
      <c r="V54" s="2">
        <f>COUNTIFS(Table2[Sub-Sector],Table4[[#This Row],[Sub-Sector]],Table2[Sharpe Ratio],"&gt;=0.10")/Table4[[#This Row],[Count]]</f>
        <v>0</v>
      </c>
      <c r="W5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379.5</v>
      </c>
      <c r="X54">
        <f>_xlfn.RANK.AVG(Table4[[#This Row],[Score]],Table4[Score],1)</f>
        <v>48</v>
      </c>
      <c r="Y5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</v>
      </c>
      <c r="Z54">
        <f>_xlfn.RANK.AVG(Table4[[#This Row],[Score 2 ]],Table4[[Score 2 ]],1)</f>
        <v>52.5</v>
      </c>
    </row>
    <row r="55" spans="1:26" x14ac:dyDescent="0.3">
      <c r="A55" t="s">
        <v>51</v>
      </c>
      <c r="B55">
        <f>COUNTIFS(Table2[Sub-Sector],Table4[[#This Row],[Sub-Sector]])</f>
        <v>17</v>
      </c>
      <c r="C55" s="2">
        <f>COUNTIFS(Table2[Sub-Sector],Table4[[#This Row],[Sub-Sector]],Table2[Uptrend],"Uptrend")/Table4[[#This Row],[Count]]</f>
        <v>0.6470588235294118</v>
      </c>
      <c r="D55" s="2">
        <f>COUNTIFS(Table2[Sub-Sector],Table4[[#This Row],[Sub-Sector]],Table2[1W Return vs Nifty],"&gt;=5")/Table4[[#This Row],[Count]]</f>
        <v>0</v>
      </c>
      <c r="E55" s="2">
        <f>COUNTIFS(Table2[Sub-Sector],Table4[[#This Row],[Sub-Sector]],Table2[1M Return vs Nifty],"&gt;=5")/Table4[[#This Row],[Count]]</f>
        <v>0.35294117647058826</v>
      </c>
      <c r="F55" s="2">
        <f>COUNTIFS(Table2[Sub-Sector],Table4[[#This Row],[Sub-Sector]],Table2[6M Return vs Nifty],"&gt;=10")/Table4[[#This Row],[Count]]</f>
        <v>0.29411764705882354</v>
      </c>
      <c r="G55" s="2">
        <f>COUNTIFS(Table2[Sub-Sector],Table4[[#This Row],[Sub-Sector]],Table2[1Y Return vs Nifty],"&gt;=10")/Table4[[#This Row],[Count]]</f>
        <v>0.35294117647058826</v>
      </c>
      <c r="H55" s="2">
        <f>COUNTIFS(Table2[Sub-Sector],Table4[[#This Row],[Sub-Sector]],Table2[RSI Exponential â€“ 14D],"&gt;=50")/Table4[[#This Row],[Count]]</f>
        <v>0.58823529411764708</v>
      </c>
      <c r="I55" s="2">
        <f>COUNTIFS(Table2[Sub-Sector],Table4[[#This Row],[Sub-Sector]],Table2[Relative Volume],"&gt;=1")/Table4[[#This Row],[Count]]</f>
        <v>0.52941176470588236</v>
      </c>
      <c r="J55" s="2">
        <f>COUNTIFS(Table2[Sub-Sector],Table4[[#This Row],[Sub-Sector]],Table2[% Away From Day Low],"&gt;=0.05")/Table4[[#This Row],[Count]]</f>
        <v>5.8823529411764705E-2</v>
      </c>
      <c r="K55" s="2">
        <f>COUNTIFS(Table2[Sub-Sector],Table4[[#This Row],[Sub-Sector]],Table2[% Away From Day High],"&lt;=0.05")/Table4[[#This Row],[Count]]</f>
        <v>1</v>
      </c>
      <c r="L55" s="2">
        <f>COUNTIFS(Table2[Sub-Sector],Table4[[#This Row],[Sub-Sector]],Table2[% Away From Current Week Low],"&gt;=0.05")/Table4[[#This Row],[Count]]</f>
        <v>0.11764705882352941</v>
      </c>
      <c r="M55" s="2">
        <f>COUNTIFS(Table2[Sub-Sector],Table4[[#This Row],[Sub-Sector]],Table2[% Away From Current Week High],"&lt;=0.05")/Table4[[#This Row],[Count]]</f>
        <v>0.82352941176470584</v>
      </c>
      <c r="N55" s="2">
        <f>COUNTIFS(Table2[Sub-Sector],Table4[[#This Row],[Sub-Sector]],Table2[% Away From Current Month Low],"&gt;=0.05")/Table4[[#This Row],[Count]]</f>
        <v>0.70588235294117652</v>
      </c>
      <c r="O55" s="2">
        <f>COUNTIFS(Table2[Sub-Sector],Table4[[#This Row],[Sub-Sector]],Table2[% Away From Current Month High],"&lt;=0.05")/Table4[[#This Row],[Count]]</f>
        <v>0.6470588235294118</v>
      </c>
      <c r="P55" s="2">
        <f>COUNTIFS(Table2[Sub-Sector],Table4[[#This Row],[Sub-Sector]],Table2[% Away From 52W High],"&lt;=10")/Table4[[#This Row],[Count]]</f>
        <v>0.52941176470588236</v>
      </c>
      <c r="Q55" s="2">
        <f>COUNTIFS(Table2[Sub-Sector],Table4[[#This Row],[Sub-Sector]],Table2[% Away From 52W Low],"&gt;=10")/Table4[[#This Row],[Count]]</f>
        <v>0.82352941176470584</v>
      </c>
      <c r="R55" s="2">
        <f>COUNTIFS(Table2[Sub-Sector],Table4[[#This Row],[Sub-Sector]],Table2[% Price above 20 EMA],"&gt;=0")/Table4[[#This Row],[Count]]</f>
        <v>0.6470588235294118</v>
      </c>
      <c r="S55" s="2">
        <f>COUNTIFS(Table2[Sub-Sector],Table4[[#This Row],[Sub-Sector]],Table2[% Price above 50 EMA],"&gt;=0")/Table4[[#This Row],[Count]]</f>
        <v>0.58823529411764708</v>
      </c>
      <c r="T55" s="2">
        <f>COUNTIFS(Table2[Sub-Sector],Table4[[#This Row],[Sub-Sector]],Table2[% Price above 200 EMA],"&gt;=0")/Table4[[#This Row],[Count]]</f>
        <v>0.6470588235294118</v>
      </c>
      <c r="U55" s="2">
        <f>COUNTIFS(Table2[Sub-Sector],Table4[[#This Row],[Sub-Sector]],Table2[Rate of Change - Zone],"Positive")/Table4[[#This Row],[Count]]</f>
        <v>0.76470588235294112</v>
      </c>
      <c r="V55" s="2">
        <f>COUNTIFS(Table2[Sub-Sector],Table4[[#This Row],[Sub-Sector]],Table2[Sharpe Ratio],"&gt;=0.10")/Table4[[#This Row],[Count]]</f>
        <v>0.11764705882352941</v>
      </c>
      <c r="W5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396.5</v>
      </c>
      <c r="X55">
        <f>_xlfn.RANK.AVG(Table4[[#This Row],[Score]],Table4[Score],1)</f>
        <v>56</v>
      </c>
      <c r="Y5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231.5</v>
      </c>
      <c r="Z55">
        <f>_xlfn.RANK.AVG(Table4[[#This Row],[Score 2 ]],Table4[[Score 2 ]],1)</f>
        <v>54</v>
      </c>
    </row>
    <row r="56" spans="1:26" x14ac:dyDescent="0.3">
      <c r="A56" t="s">
        <v>264</v>
      </c>
      <c r="B56">
        <f>COUNTIFS(Table2[Sub-Sector],Table4[[#This Row],[Sub-Sector]])</f>
        <v>20</v>
      </c>
      <c r="C56" s="2">
        <f>COUNTIFS(Table2[Sub-Sector],Table4[[#This Row],[Sub-Sector]],Table2[Uptrend],"Uptrend")/Table4[[#This Row],[Count]]</f>
        <v>0.9</v>
      </c>
      <c r="D56" s="2">
        <f>COUNTIFS(Table2[Sub-Sector],Table4[[#This Row],[Sub-Sector]],Table2[1W Return vs Nifty],"&gt;=5")/Table4[[#This Row],[Count]]</f>
        <v>0.15</v>
      </c>
      <c r="E56" s="2">
        <f>COUNTIFS(Table2[Sub-Sector],Table4[[#This Row],[Sub-Sector]],Table2[1M Return vs Nifty],"&gt;=5")/Table4[[#This Row],[Count]]</f>
        <v>0.25</v>
      </c>
      <c r="F56" s="2">
        <f>COUNTIFS(Table2[Sub-Sector],Table4[[#This Row],[Sub-Sector]],Table2[6M Return vs Nifty],"&gt;=10")/Table4[[#This Row],[Count]]</f>
        <v>0.8</v>
      </c>
      <c r="G56" s="2">
        <f>COUNTIFS(Table2[Sub-Sector],Table4[[#This Row],[Sub-Sector]],Table2[1Y Return vs Nifty],"&gt;=10")/Table4[[#This Row],[Count]]</f>
        <v>0.55000000000000004</v>
      </c>
      <c r="H56" s="2">
        <f>COUNTIFS(Table2[Sub-Sector],Table4[[#This Row],[Sub-Sector]],Table2[RSI Exponential â€“ 14D],"&gt;=50")/Table4[[#This Row],[Count]]</f>
        <v>0.5</v>
      </c>
      <c r="I56" s="2">
        <f>COUNTIFS(Table2[Sub-Sector],Table4[[#This Row],[Sub-Sector]],Table2[Relative Volume],"&gt;=1")/Table4[[#This Row],[Count]]</f>
        <v>0.25</v>
      </c>
      <c r="J56" s="2">
        <f>COUNTIFS(Table2[Sub-Sector],Table4[[#This Row],[Sub-Sector]],Table2[% Away From Day Low],"&gt;=0.05")/Table4[[#This Row],[Count]]</f>
        <v>0.15</v>
      </c>
      <c r="K56" s="2">
        <f>COUNTIFS(Table2[Sub-Sector],Table4[[#This Row],[Sub-Sector]],Table2[% Away From Day High],"&lt;=0.05")/Table4[[#This Row],[Count]]</f>
        <v>1</v>
      </c>
      <c r="L56" s="2">
        <f>COUNTIFS(Table2[Sub-Sector],Table4[[#This Row],[Sub-Sector]],Table2[% Away From Current Week Low],"&gt;=0.05")/Table4[[#This Row],[Count]]</f>
        <v>0.25</v>
      </c>
      <c r="M56" s="2">
        <f>COUNTIFS(Table2[Sub-Sector],Table4[[#This Row],[Sub-Sector]],Table2[% Away From Current Week High],"&lt;=0.05")/Table4[[#This Row],[Count]]</f>
        <v>0.65</v>
      </c>
      <c r="N56" s="2">
        <f>COUNTIFS(Table2[Sub-Sector],Table4[[#This Row],[Sub-Sector]],Table2[% Away From Current Month Low],"&gt;=0.05")/Table4[[#This Row],[Count]]</f>
        <v>0.55000000000000004</v>
      </c>
      <c r="O56" s="2">
        <f>COUNTIFS(Table2[Sub-Sector],Table4[[#This Row],[Sub-Sector]],Table2[% Away From Current Month High],"&lt;=0.05")/Table4[[#This Row],[Count]]</f>
        <v>0.35</v>
      </c>
      <c r="P56" s="2">
        <f>COUNTIFS(Table2[Sub-Sector],Table4[[#This Row],[Sub-Sector]],Table2[% Away From 52W High],"&lt;=10")/Table4[[#This Row],[Count]]</f>
        <v>0.35</v>
      </c>
      <c r="Q56" s="2">
        <f>COUNTIFS(Table2[Sub-Sector],Table4[[#This Row],[Sub-Sector]],Table2[% Away From 52W Low],"&gt;=10")/Table4[[#This Row],[Count]]</f>
        <v>1</v>
      </c>
      <c r="R56" s="2">
        <f>COUNTIFS(Table2[Sub-Sector],Table4[[#This Row],[Sub-Sector]],Table2[% Price above 20 EMA],"&gt;=0")/Table4[[#This Row],[Count]]</f>
        <v>0.5</v>
      </c>
      <c r="S56" s="2">
        <f>COUNTIFS(Table2[Sub-Sector],Table4[[#This Row],[Sub-Sector]],Table2[% Price above 50 EMA],"&gt;=0")/Table4[[#This Row],[Count]]</f>
        <v>0.75</v>
      </c>
      <c r="T56" s="2">
        <f>COUNTIFS(Table2[Sub-Sector],Table4[[#This Row],[Sub-Sector]],Table2[% Price above 200 EMA],"&gt;=0")/Table4[[#This Row],[Count]]</f>
        <v>1</v>
      </c>
      <c r="U56" s="2">
        <f>COUNTIFS(Table2[Sub-Sector],Table4[[#This Row],[Sub-Sector]],Table2[Rate of Change - Zone],"Positive")/Table4[[#This Row],[Count]]</f>
        <v>0.45</v>
      </c>
      <c r="V56" s="2">
        <f>COUNTIFS(Table2[Sub-Sector],Table4[[#This Row],[Sub-Sector]],Table2[Sharpe Ratio],"&gt;=0.10")/Table4[[#This Row],[Count]]</f>
        <v>0.25</v>
      </c>
      <c r="W5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</v>
      </c>
      <c r="X56">
        <f>_xlfn.RANK.AVG(Table4[[#This Row],[Score]],Table4[Score],1)</f>
        <v>36</v>
      </c>
      <c r="Y5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56">
        <f>_xlfn.RANK.AVG(Table4[[#This Row],[Score 2 ]],Table4[[Score 2 ]],1)</f>
        <v>55.5</v>
      </c>
    </row>
    <row r="57" spans="1:26" x14ac:dyDescent="0.3">
      <c r="A57" t="s">
        <v>273</v>
      </c>
      <c r="B57">
        <f>COUNTIFS(Table2[Sub-Sector],Table4[[#This Row],[Sub-Sector]])</f>
        <v>14</v>
      </c>
      <c r="C57" s="2">
        <f>COUNTIFS(Table2[Sub-Sector],Table4[[#This Row],[Sub-Sector]],Table2[Uptrend],"Uptrend")/Table4[[#This Row],[Count]]</f>
        <v>0.9285714285714286</v>
      </c>
      <c r="D57" s="2">
        <f>COUNTIFS(Table2[Sub-Sector],Table4[[#This Row],[Sub-Sector]],Table2[1W Return vs Nifty],"&gt;=5")/Table4[[#This Row],[Count]]</f>
        <v>0</v>
      </c>
      <c r="E57" s="2">
        <f>COUNTIFS(Table2[Sub-Sector],Table4[[#This Row],[Sub-Sector]],Table2[1M Return vs Nifty],"&gt;=5")/Table4[[#This Row],[Count]]</f>
        <v>0.21428571428571427</v>
      </c>
      <c r="F57" s="2">
        <f>COUNTIFS(Table2[Sub-Sector],Table4[[#This Row],[Sub-Sector]],Table2[6M Return vs Nifty],"&gt;=10")/Table4[[#This Row],[Count]]</f>
        <v>0.35714285714285715</v>
      </c>
      <c r="G57" s="2">
        <f>COUNTIFS(Table2[Sub-Sector],Table4[[#This Row],[Sub-Sector]],Table2[1Y Return vs Nifty],"&gt;=10")/Table4[[#This Row],[Count]]</f>
        <v>0.42857142857142855</v>
      </c>
      <c r="H57" s="2">
        <f>COUNTIFS(Table2[Sub-Sector],Table4[[#This Row],[Sub-Sector]],Table2[RSI Exponential â€“ 14D],"&gt;=50")/Table4[[#This Row],[Count]]</f>
        <v>0.7142857142857143</v>
      </c>
      <c r="I57" s="2">
        <f>COUNTIFS(Table2[Sub-Sector],Table4[[#This Row],[Sub-Sector]],Table2[Relative Volume],"&gt;=1")/Table4[[#This Row],[Count]]</f>
        <v>0.42857142857142855</v>
      </c>
      <c r="J57" s="2">
        <f>COUNTIFS(Table2[Sub-Sector],Table4[[#This Row],[Sub-Sector]],Table2[% Away From Day Low],"&gt;=0.05")/Table4[[#This Row],[Count]]</f>
        <v>0</v>
      </c>
      <c r="K57" s="2">
        <f>COUNTIFS(Table2[Sub-Sector],Table4[[#This Row],[Sub-Sector]],Table2[% Away From Day High],"&lt;=0.05")/Table4[[#This Row],[Count]]</f>
        <v>1</v>
      </c>
      <c r="L57" s="2">
        <f>COUNTIFS(Table2[Sub-Sector],Table4[[#This Row],[Sub-Sector]],Table2[% Away From Current Week Low],"&gt;=0.05")/Table4[[#This Row],[Count]]</f>
        <v>0</v>
      </c>
      <c r="M57" s="2">
        <f>COUNTIFS(Table2[Sub-Sector],Table4[[#This Row],[Sub-Sector]],Table2[% Away From Current Week High],"&lt;=0.05")/Table4[[#This Row],[Count]]</f>
        <v>0.6428571428571429</v>
      </c>
      <c r="N57" s="2">
        <f>COUNTIFS(Table2[Sub-Sector],Table4[[#This Row],[Sub-Sector]],Table2[% Away From Current Month Low],"&gt;=0.05")/Table4[[#This Row],[Count]]</f>
        <v>0.5714285714285714</v>
      </c>
      <c r="O57" s="2">
        <f>COUNTIFS(Table2[Sub-Sector],Table4[[#This Row],[Sub-Sector]],Table2[% Away From Current Month High],"&lt;=0.05")/Table4[[#This Row],[Count]]</f>
        <v>0.42857142857142855</v>
      </c>
      <c r="P57" s="2">
        <f>COUNTIFS(Table2[Sub-Sector],Table4[[#This Row],[Sub-Sector]],Table2[% Away From 52W High],"&lt;=10")/Table4[[#This Row],[Count]]</f>
        <v>0.5</v>
      </c>
      <c r="Q57" s="2">
        <f>COUNTIFS(Table2[Sub-Sector],Table4[[#This Row],[Sub-Sector]],Table2[% Away From 52W Low],"&gt;=10")/Table4[[#This Row],[Count]]</f>
        <v>1</v>
      </c>
      <c r="R57" s="2">
        <f>COUNTIFS(Table2[Sub-Sector],Table4[[#This Row],[Sub-Sector]],Table2[% Price above 20 EMA],"&gt;=0")/Table4[[#This Row],[Count]]</f>
        <v>0.7142857142857143</v>
      </c>
      <c r="S57" s="2">
        <f>COUNTIFS(Table2[Sub-Sector],Table4[[#This Row],[Sub-Sector]],Table2[% Price above 50 EMA],"&gt;=0")/Table4[[#This Row],[Count]]</f>
        <v>0.8571428571428571</v>
      </c>
      <c r="T57" s="2">
        <f>COUNTIFS(Table2[Sub-Sector],Table4[[#This Row],[Sub-Sector]],Table2[% Price above 200 EMA],"&gt;=0")/Table4[[#This Row],[Count]]</f>
        <v>0.8571428571428571</v>
      </c>
      <c r="U57" s="2">
        <f>COUNTIFS(Table2[Sub-Sector],Table4[[#This Row],[Sub-Sector]],Table2[Rate of Change - Zone],"Positive")/Table4[[#This Row],[Count]]</f>
        <v>0.7142857142857143</v>
      </c>
      <c r="V57" s="2">
        <f>COUNTIFS(Table2[Sub-Sector],Table4[[#This Row],[Sub-Sector]],Table2[Sharpe Ratio],"&gt;=0.10")/Table4[[#This Row],[Count]]</f>
        <v>0.14285714285714285</v>
      </c>
      <c r="W5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390</v>
      </c>
      <c r="X57">
        <f>_xlfn.RANK.AVG(Table4[[#This Row],[Score]],Table4[Score],1)</f>
        <v>51</v>
      </c>
      <c r="Y5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57">
        <f>_xlfn.RANK.AVG(Table4[[#This Row],[Score 2 ]],Table4[[Score 2 ]],1)</f>
        <v>55.5</v>
      </c>
    </row>
    <row r="58" spans="1:26" x14ac:dyDescent="0.3">
      <c r="A58" t="s">
        <v>1400</v>
      </c>
      <c r="B58">
        <f>COUNTIFS(Table2[Sub-Sector],Table4[[#This Row],[Sub-Sector]])</f>
        <v>1</v>
      </c>
      <c r="C58" s="2">
        <f>COUNTIFS(Table2[Sub-Sector],Table4[[#This Row],[Sub-Sector]],Table2[Uptrend],"Uptrend")/Table4[[#This Row],[Count]]</f>
        <v>1</v>
      </c>
      <c r="D58" s="2">
        <f>COUNTIFS(Table2[Sub-Sector],Table4[[#This Row],[Sub-Sector]],Table2[1W Return vs Nifty],"&gt;=5")/Table4[[#This Row],[Count]]</f>
        <v>0</v>
      </c>
      <c r="E58" s="2">
        <f>COUNTIFS(Table2[Sub-Sector],Table4[[#This Row],[Sub-Sector]],Table2[1M Return vs Nifty],"&gt;=5")/Table4[[#This Row],[Count]]</f>
        <v>0</v>
      </c>
      <c r="F58" s="2">
        <f>COUNTIFS(Table2[Sub-Sector],Table4[[#This Row],[Sub-Sector]],Table2[6M Return vs Nifty],"&gt;=10")/Table4[[#This Row],[Count]]</f>
        <v>1</v>
      </c>
      <c r="G58" s="2">
        <f>COUNTIFS(Table2[Sub-Sector],Table4[[#This Row],[Sub-Sector]],Table2[1Y Return vs Nifty],"&gt;=10")/Table4[[#This Row],[Count]]</f>
        <v>0</v>
      </c>
      <c r="H58" s="2">
        <f>COUNTIFS(Table2[Sub-Sector],Table4[[#This Row],[Sub-Sector]],Table2[RSI Exponential â€“ 14D],"&gt;=50")/Table4[[#This Row],[Count]]</f>
        <v>0</v>
      </c>
      <c r="I58" s="2">
        <f>COUNTIFS(Table2[Sub-Sector],Table4[[#This Row],[Sub-Sector]],Table2[Relative Volume],"&gt;=1")/Table4[[#This Row],[Count]]</f>
        <v>1</v>
      </c>
      <c r="J58" s="2">
        <f>COUNTIFS(Table2[Sub-Sector],Table4[[#This Row],[Sub-Sector]],Table2[% Away From Day Low],"&gt;=0.05")/Table4[[#This Row],[Count]]</f>
        <v>0</v>
      </c>
      <c r="K58" s="2">
        <f>COUNTIFS(Table2[Sub-Sector],Table4[[#This Row],[Sub-Sector]],Table2[% Away From Day High],"&lt;=0.05")/Table4[[#This Row],[Count]]</f>
        <v>1</v>
      </c>
      <c r="L58" s="2">
        <f>COUNTIFS(Table2[Sub-Sector],Table4[[#This Row],[Sub-Sector]],Table2[% Away From Current Week Low],"&gt;=0.05")/Table4[[#This Row],[Count]]</f>
        <v>0</v>
      </c>
      <c r="M58" s="2">
        <f>COUNTIFS(Table2[Sub-Sector],Table4[[#This Row],[Sub-Sector]],Table2[% Away From Current Week High],"&lt;=0.05")/Table4[[#This Row],[Count]]</f>
        <v>0</v>
      </c>
      <c r="N58" s="2">
        <f>COUNTIFS(Table2[Sub-Sector],Table4[[#This Row],[Sub-Sector]],Table2[% Away From Current Month Low],"&gt;=0.05")/Table4[[#This Row],[Count]]</f>
        <v>0</v>
      </c>
      <c r="O58" s="2">
        <f>COUNTIFS(Table2[Sub-Sector],Table4[[#This Row],[Sub-Sector]],Table2[% Away From Current Month High],"&lt;=0.05")/Table4[[#This Row],[Count]]</f>
        <v>0</v>
      </c>
      <c r="P58" s="2">
        <f>COUNTIFS(Table2[Sub-Sector],Table4[[#This Row],[Sub-Sector]],Table2[% Away From 52W High],"&lt;=10")/Table4[[#This Row],[Count]]</f>
        <v>0</v>
      </c>
      <c r="Q58" s="2">
        <f>COUNTIFS(Table2[Sub-Sector],Table4[[#This Row],[Sub-Sector]],Table2[% Away From 52W Low],"&gt;=10")/Table4[[#This Row],[Count]]</f>
        <v>1</v>
      </c>
      <c r="R58" s="2">
        <f>COUNTIFS(Table2[Sub-Sector],Table4[[#This Row],[Sub-Sector]],Table2[% Price above 20 EMA],"&gt;=0")/Table4[[#This Row],[Count]]</f>
        <v>0</v>
      </c>
      <c r="S58" s="2">
        <f>COUNTIFS(Table2[Sub-Sector],Table4[[#This Row],[Sub-Sector]],Table2[% Price above 50 EMA],"&gt;=0")/Table4[[#This Row],[Count]]</f>
        <v>0</v>
      </c>
      <c r="T58" s="2">
        <f>COUNTIFS(Table2[Sub-Sector],Table4[[#This Row],[Sub-Sector]],Table2[% Price above 200 EMA],"&gt;=0")/Table4[[#This Row],[Count]]</f>
        <v>1</v>
      </c>
      <c r="U58" s="2">
        <f>COUNTIFS(Table2[Sub-Sector],Table4[[#This Row],[Sub-Sector]],Table2[Rate of Change - Zone],"Positive")/Table4[[#This Row],[Count]]</f>
        <v>0</v>
      </c>
      <c r="V58" s="2">
        <f>COUNTIFS(Table2[Sub-Sector],Table4[[#This Row],[Sub-Sector]],Table2[Sharpe Ratio],"&gt;=0.10")/Table4[[#This Row],[Count]]</f>
        <v>1</v>
      </c>
      <c r="W5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</v>
      </c>
      <c r="X58">
        <f>_xlfn.RANK.AVG(Table4[[#This Row],[Score]],Table4[Score],1)</f>
        <v>59</v>
      </c>
      <c r="Y5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236.5</v>
      </c>
      <c r="Z58">
        <f>_xlfn.RANK.AVG(Table4[[#This Row],[Score 2 ]],Table4[[Score 2 ]],1)</f>
        <v>57.5</v>
      </c>
    </row>
    <row r="59" spans="1:26" x14ac:dyDescent="0.3">
      <c r="A59" t="s">
        <v>505</v>
      </c>
      <c r="B59">
        <f>COUNTIFS(Table2[Sub-Sector],Table4[[#This Row],[Sub-Sector]])</f>
        <v>1</v>
      </c>
      <c r="C59" s="2">
        <f>COUNTIFS(Table2[Sub-Sector],Table4[[#This Row],[Sub-Sector]],Table2[Uptrend],"Uptrend")/Table4[[#This Row],[Count]]</f>
        <v>1</v>
      </c>
      <c r="D59" s="2">
        <f>COUNTIFS(Table2[Sub-Sector],Table4[[#This Row],[Sub-Sector]],Table2[1W Return vs Nifty],"&gt;=5")/Table4[[#This Row],[Count]]</f>
        <v>0</v>
      </c>
      <c r="E59" s="2">
        <f>COUNTIFS(Table2[Sub-Sector],Table4[[#This Row],[Sub-Sector]],Table2[1M Return vs Nifty],"&gt;=5")/Table4[[#This Row],[Count]]</f>
        <v>0</v>
      </c>
      <c r="F59" s="2">
        <f>COUNTIFS(Table2[Sub-Sector],Table4[[#This Row],[Sub-Sector]],Table2[6M Return vs Nifty],"&gt;=10")/Table4[[#This Row],[Count]]</f>
        <v>1</v>
      </c>
      <c r="G59" s="2">
        <f>COUNTIFS(Table2[Sub-Sector],Table4[[#This Row],[Sub-Sector]],Table2[1Y Return vs Nifty],"&gt;=10")/Table4[[#This Row],[Count]]</f>
        <v>0</v>
      </c>
      <c r="H59" s="2">
        <f>COUNTIFS(Table2[Sub-Sector],Table4[[#This Row],[Sub-Sector]],Table2[RSI Exponential â€“ 14D],"&gt;=50")/Table4[[#This Row],[Count]]</f>
        <v>0</v>
      </c>
      <c r="I59" s="2">
        <f>COUNTIFS(Table2[Sub-Sector],Table4[[#This Row],[Sub-Sector]],Table2[Relative Volume],"&gt;=1")/Table4[[#This Row],[Count]]</f>
        <v>1</v>
      </c>
      <c r="J59" s="2">
        <f>COUNTIFS(Table2[Sub-Sector],Table4[[#This Row],[Sub-Sector]],Table2[% Away From Day Low],"&gt;=0.05")/Table4[[#This Row],[Count]]</f>
        <v>0</v>
      </c>
      <c r="K59" s="2">
        <f>COUNTIFS(Table2[Sub-Sector],Table4[[#This Row],[Sub-Sector]],Table2[% Away From Day High],"&lt;=0.05")/Table4[[#This Row],[Count]]</f>
        <v>1</v>
      </c>
      <c r="L59" s="2">
        <f>COUNTIFS(Table2[Sub-Sector],Table4[[#This Row],[Sub-Sector]],Table2[% Away From Current Week Low],"&gt;=0.05")/Table4[[#This Row],[Count]]</f>
        <v>0</v>
      </c>
      <c r="M59" s="2">
        <f>COUNTIFS(Table2[Sub-Sector],Table4[[#This Row],[Sub-Sector]],Table2[% Away From Current Week High],"&lt;=0.05")/Table4[[#This Row],[Count]]</f>
        <v>1</v>
      </c>
      <c r="N59" s="2">
        <f>COUNTIFS(Table2[Sub-Sector],Table4[[#This Row],[Sub-Sector]],Table2[% Away From Current Month Low],"&gt;=0.05")/Table4[[#This Row],[Count]]</f>
        <v>1</v>
      </c>
      <c r="O59" s="2">
        <f>COUNTIFS(Table2[Sub-Sector],Table4[[#This Row],[Sub-Sector]],Table2[% Away From Current Month High],"&lt;=0.05")/Table4[[#This Row],[Count]]</f>
        <v>0</v>
      </c>
      <c r="P59" s="2">
        <f>COUNTIFS(Table2[Sub-Sector],Table4[[#This Row],[Sub-Sector]],Table2[% Away From 52W High],"&lt;=10")/Table4[[#This Row],[Count]]</f>
        <v>1</v>
      </c>
      <c r="Q59" s="2">
        <f>COUNTIFS(Table2[Sub-Sector],Table4[[#This Row],[Sub-Sector]],Table2[% Away From 52W Low],"&gt;=10")/Table4[[#This Row],[Count]]</f>
        <v>1</v>
      </c>
      <c r="R59" s="2">
        <f>COUNTIFS(Table2[Sub-Sector],Table4[[#This Row],[Sub-Sector]],Table2[% Price above 20 EMA],"&gt;=0")/Table4[[#This Row],[Count]]</f>
        <v>0</v>
      </c>
      <c r="S59" s="2">
        <f>COUNTIFS(Table2[Sub-Sector],Table4[[#This Row],[Sub-Sector]],Table2[% Price above 50 EMA],"&gt;=0")/Table4[[#This Row],[Count]]</f>
        <v>1</v>
      </c>
      <c r="T59" s="2">
        <f>COUNTIFS(Table2[Sub-Sector],Table4[[#This Row],[Sub-Sector]],Table2[% Price above 200 EMA],"&gt;=0")/Table4[[#This Row],[Count]]</f>
        <v>1</v>
      </c>
      <c r="U59" s="2">
        <f>COUNTIFS(Table2[Sub-Sector],Table4[[#This Row],[Sub-Sector]],Table2[Rate of Change - Zone],"Positive")/Table4[[#This Row],[Count]]</f>
        <v>0</v>
      </c>
      <c r="V59" s="2">
        <f>COUNTIFS(Table2[Sub-Sector],Table4[[#This Row],[Sub-Sector]],Table2[Sharpe Ratio],"&gt;=0.10")/Table4[[#This Row],[Count]]</f>
        <v>0</v>
      </c>
      <c r="W5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423</v>
      </c>
      <c r="X59">
        <f>_xlfn.RANK.AVG(Table4[[#This Row],[Score]],Table4[Score],1)</f>
        <v>59</v>
      </c>
      <c r="Y5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236.5</v>
      </c>
      <c r="Z59">
        <f>_xlfn.RANK.AVG(Table4[[#This Row],[Score 2 ]],Table4[[Score 2 ]],1)</f>
        <v>57.5</v>
      </c>
    </row>
    <row r="60" spans="1:26" x14ac:dyDescent="0.3">
      <c r="A60" t="s">
        <v>1381</v>
      </c>
      <c r="B60">
        <f>COUNTIFS(Table2[Sub-Sector],Table4[[#This Row],[Sub-Sector]])</f>
        <v>2</v>
      </c>
      <c r="C60" s="2">
        <f>COUNTIFS(Table2[Sub-Sector],Table4[[#This Row],[Sub-Sector]],Table2[Uptrend],"Uptrend")/Table4[[#This Row],[Count]]</f>
        <v>1</v>
      </c>
      <c r="D60" s="2">
        <f>COUNTIFS(Table2[Sub-Sector],Table4[[#This Row],[Sub-Sector]],Table2[1W Return vs Nifty],"&gt;=5")/Table4[[#This Row],[Count]]</f>
        <v>0.5</v>
      </c>
      <c r="E60" s="2">
        <f>COUNTIFS(Table2[Sub-Sector],Table4[[#This Row],[Sub-Sector]],Table2[1M Return vs Nifty],"&gt;=5")/Table4[[#This Row],[Count]]</f>
        <v>0</v>
      </c>
      <c r="F60" s="2">
        <f>COUNTIFS(Table2[Sub-Sector],Table4[[#This Row],[Sub-Sector]],Table2[6M Return vs Nifty],"&gt;=10")/Table4[[#This Row],[Count]]</f>
        <v>1</v>
      </c>
      <c r="G60" s="2">
        <f>COUNTIFS(Table2[Sub-Sector],Table4[[#This Row],[Sub-Sector]],Table2[1Y Return vs Nifty],"&gt;=10")/Table4[[#This Row],[Count]]</f>
        <v>0</v>
      </c>
      <c r="H60" s="2">
        <f>COUNTIFS(Table2[Sub-Sector],Table4[[#This Row],[Sub-Sector]],Table2[RSI Exponential â€“ 14D],"&gt;=50")/Table4[[#This Row],[Count]]</f>
        <v>1</v>
      </c>
      <c r="I60" s="2">
        <f>COUNTIFS(Table2[Sub-Sector],Table4[[#This Row],[Sub-Sector]],Table2[Relative Volume],"&gt;=1")/Table4[[#This Row],[Count]]</f>
        <v>0</v>
      </c>
      <c r="J60" s="2">
        <f>COUNTIFS(Table2[Sub-Sector],Table4[[#This Row],[Sub-Sector]],Table2[% Away From Day Low],"&gt;=0.05")/Table4[[#This Row],[Count]]</f>
        <v>0.5</v>
      </c>
      <c r="K60" s="2">
        <f>COUNTIFS(Table2[Sub-Sector],Table4[[#This Row],[Sub-Sector]],Table2[% Away From Day High],"&lt;=0.05")/Table4[[#This Row],[Count]]</f>
        <v>1</v>
      </c>
      <c r="L60" s="2">
        <f>COUNTIFS(Table2[Sub-Sector],Table4[[#This Row],[Sub-Sector]],Table2[% Away From Current Week Low],"&gt;=0.05")/Table4[[#This Row],[Count]]</f>
        <v>1</v>
      </c>
      <c r="M60" s="2">
        <f>COUNTIFS(Table2[Sub-Sector],Table4[[#This Row],[Sub-Sector]],Table2[% Away From Current Week High],"&lt;=0.05")/Table4[[#This Row],[Count]]</f>
        <v>1</v>
      </c>
      <c r="N60" s="2">
        <f>COUNTIFS(Table2[Sub-Sector],Table4[[#This Row],[Sub-Sector]],Table2[% Away From Current Month Low],"&gt;=0.05")/Table4[[#This Row],[Count]]</f>
        <v>1</v>
      </c>
      <c r="O60" s="2">
        <f>COUNTIFS(Table2[Sub-Sector],Table4[[#This Row],[Sub-Sector]],Table2[% Away From Current Month High],"&lt;=0.05")/Table4[[#This Row],[Count]]</f>
        <v>0.5</v>
      </c>
      <c r="P60" s="2">
        <f>COUNTIFS(Table2[Sub-Sector],Table4[[#This Row],[Sub-Sector]],Table2[% Away From 52W High],"&lt;=10")/Table4[[#This Row],[Count]]</f>
        <v>0.5</v>
      </c>
      <c r="Q60" s="2">
        <f>COUNTIFS(Table2[Sub-Sector],Table4[[#This Row],[Sub-Sector]],Table2[% Away From 52W Low],"&gt;=10")/Table4[[#This Row],[Count]]</f>
        <v>1</v>
      </c>
      <c r="R60" s="2">
        <f>COUNTIFS(Table2[Sub-Sector],Table4[[#This Row],[Sub-Sector]],Table2[% Price above 20 EMA],"&gt;=0")/Table4[[#This Row],[Count]]</f>
        <v>1</v>
      </c>
      <c r="S60" s="2">
        <f>COUNTIFS(Table2[Sub-Sector],Table4[[#This Row],[Sub-Sector]],Table2[% Price above 50 EMA],"&gt;=0")/Table4[[#This Row],[Count]]</f>
        <v>1</v>
      </c>
      <c r="T60" s="2">
        <f>COUNTIFS(Table2[Sub-Sector],Table4[[#This Row],[Sub-Sector]],Table2[% Price above 200 EMA],"&gt;=0")/Table4[[#This Row],[Count]]</f>
        <v>1</v>
      </c>
      <c r="U60" s="2">
        <f>COUNTIFS(Table2[Sub-Sector],Table4[[#This Row],[Sub-Sector]],Table2[Rate of Change - Zone],"Positive")/Table4[[#This Row],[Count]]</f>
        <v>1</v>
      </c>
      <c r="V60" s="2">
        <f>COUNTIFS(Table2[Sub-Sector],Table4[[#This Row],[Sub-Sector]],Table2[Sharpe Ratio],"&gt;=0.10")/Table4[[#This Row],[Count]]</f>
        <v>0.5</v>
      </c>
      <c r="W6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350.5</v>
      </c>
      <c r="X60">
        <f>_xlfn.RANK.AVG(Table4[[#This Row],[Score]],Table4[Score],1)</f>
        <v>43</v>
      </c>
      <c r="Y6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238</v>
      </c>
      <c r="Z60">
        <f>_xlfn.RANK.AVG(Table4[[#This Row],[Score 2 ]],Table4[[Score 2 ]],1)</f>
        <v>59</v>
      </c>
    </row>
    <row r="61" spans="1:26" x14ac:dyDescent="0.3">
      <c r="A61" t="s">
        <v>324</v>
      </c>
      <c r="B61">
        <f>COUNTIFS(Table2[Sub-Sector],Table4[[#This Row],[Sub-Sector]])</f>
        <v>3</v>
      </c>
      <c r="C61" s="2">
        <f>COUNTIFS(Table2[Sub-Sector],Table4[[#This Row],[Sub-Sector]],Table2[Uptrend],"Uptrend")/Table4[[#This Row],[Count]]</f>
        <v>0</v>
      </c>
      <c r="D61" s="2">
        <f>COUNTIFS(Table2[Sub-Sector],Table4[[#This Row],[Sub-Sector]],Table2[1W Return vs Nifty],"&gt;=5")/Table4[[#This Row],[Count]]</f>
        <v>0</v>
      </c>
      <c r="E61" s="2">
        <f>COUNTIFS(Table2[Sub-Sector],Table4[[#This Row],[Sub-Sector]],Table2[1M Return vs Nifty],"&gt;=5")/Table4[[#This Row],[Count]]</f>
        <v>0</v>
      </c>
      <c r="F61" s="2">
        <f>COUNTIFS(Table2[Sub-Sector],Table4[[#This Row],[Sub-Sector]],Table2[6M Return vs Nifty],"&gt;=10")/Table4[[#This Row],[Count]]</f>
        <v>1</v>
      </c>
      <c r="G61" s="2">
        <f>COUNTIFS(Table2[Sub-Sector],Table4[[#This Row],[Sub-Sector]],Table2[1Y Return vs Nifty],"&gt;=10")/Table4[[#This Row],[Count]]</f>
        <v>1</v>
      </c>
      <c r="H61" s="2">
        <f>COUNTIFS(Table2[Sub-Sector],Table4[[#This Row],[Sub-Sector]],Table2[RSI Exponential â€“ 14D],"&gt;=50")/Table4[[#This Row],[Count]]</f>
        <v>0</v>
      </c>
      <c r="I61" s="2">
        <f>COUNTIFS(Table2[Sub-Sector],Table4[[#This Row],[Sub-Sector]],Table2[Relative Volume],"&gt;=1")/Table4[[#This Row],[Count]]</f>
        <v>0</v>
      </c>
      <c r="J61" s="2">
        <f>COUNTIFS(Table2[Sub-Sector],Table4[[#This Row],[Sub-Sector]],Table2[% Away From Day Low],"&gt;=0.05")/Table4[[#This Row],[Count]]</f>
        <v>0</v>
      </c>
      <c r="K61" s="2">
        <f>COUNTIFS(Table2[Sub-Sector],Table4[[#This Row],[Sub-Sector]],Table2[% Away From Day High],"&lt;=0.05")/Table4[[#This Row],[Count]]</f>
        <v>1</v>
      </c>
      <c r="L61" s="2">
        <f>COUNTIFS(Table2[Sub-Sector],Table4[[#This Row],[Sub-Sector]],Table2[% Away From Current Week Low],"&gt;=0.05")/Table4[[#This Row],[Count]]</f>
        <v>0</v>
      </c>
      <c r="M61" s="2">
        <f>COUNTIFS(Table2[Sub-Sector],Table4[[#This Row],[Sub-Sector]],Table2[% Away From Current Week High],"&lt;=0.05")/Table4[[#This Row],[Count]]</f>
        <v>0</v>
      </c>
      <c r="N61" s="2">
        <f>COUNTIFS(Table2[Sub-Sector],Table4[[#This Row],[Sub-Sector]],Table2[% Away From Current Month Low],"&gt;=0.05")/Table4[[#This Row],[Count]]</f>
        <v>0.66666666666666663</v>
      </c>
      <c r="O61" s="2">
        <f>COUNTIFS(Table2[Sub-Sector],Table4[[#This Row],[Sub-Sector]],Table2[% Away From Current Month High],"&lt;=0.05")/Table4[[#This Row],[Count]]</f>
        <v>0</v>
      </c>
      <c r="P61" s="2">
        <f>COUNTIFS(Table2[Sub-Sector],Table4[[#This Row],[Sub-Sector]],Table2[% Away From 52W High],"&lt;=10")/Table4[[#This Row],[Count]]</f>
        <v>0</v>
      </c>
      <c r="Q61" s="2">
        <f>COUNTIFS(Table2[Sub-Sector],Table4[[#This Row],[Sub-Sector]],Table2[% Away From 52W Low],"&gt;=10")/Table4[[#This Row],[Count]]</f>
        <v>1</v>
      </c>
      <c r="R61" s="2">
        <f>COUNTIFS(Table2[Sub-Sector],Table4[[#This Row],[Sub-Sector]],Table2[% Price above 20 EMA],"&gt;=0")/Table4[[#This Row],[Count]]</f>
        <v>0</v>
      </c>
      <c r="S61" s="2">
        <f>COUNTIFS(Table2[Sub-Sector],Table4[[#This Row],[Sub-Sector]],Table2[% Price above 50 EMA],"&gt;=0")/Table4[[#This Row],[Count]]</f>
        <v>0</v>
      </c>
      <c r="T61" s="2">
        <f>COUNTIFS(Table2[Sub-Sector],Table4[[#This Row],[Sub-Sector]],Table2[% Price above 200 EMA],"&gt;=0")/Table4[[#This Row],[Count]]</f>
        <v>1</v>
      </c>
      <c r="U61" s="2">
        <f>COUNTIFS(Table2[Sub-Sector],Table4[[#This Row],[Sub-Sector]],Table2[Rate of Change - Zone],"Positive")/Table4[[#This Row],[Count]]</f>
        <v>0</v>
      </c>
      <c r="V61" s="2">
        <f>COUNTIFS(Table2[Sub-Sector],Table4[[#This Row],[Sub-Sector]],Table2[Sharpe Ratio],"&gt;=0.10")/Table4[[#This Row],[Count]]</f>
        <v>1</v>
      </c>
      <c r="W6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518.5</v>
      </c>
      <c r="X61">
        <f>_xlfn.RANK.AVG(Table4[[#This Row],[Score]],Table4[Score],1)</f>
        <v>86.5</v>
      </c>
      <c r="Y6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239</v>
      </c>
      <c r="Z61">
        <f>_xlfn.RANK.AVG(Table4[[#This Row],[Score 2 ]],Table4[[Score 2 ]],1)</f>
        <v>61</v>
      </c>
    </row>
    <row r="62" spans="1:26" x14ac:dyDescent="0.3">
      <c r="A62" t="s">
        <v>750</v>
      </c>
      <c r="B62">
        <f>COUNTIFS(Table2[Sub-Sector],Table4[[#This Row],[Sub-Sector]])</f>
        <v>1</v>
      </c>
      <c r="C62" s="2">
        <f>COUNTIFS(Table2[Sub-Sector],Table4[[#This Row],[Sub-Sector]],Table2[Uptrend],"Uptrend")/Table4[[#This Row],[Count]]</f>
        <v>1</v>
      </c>
      <c r="D62" s="2">
        <f>COUNTIFS(Table2[Sub-Sector],Table4[[#This Row],[Sub-Sector]],Table2[1W Return vs Nifty],"&gt;=5")/Table4[[#This Row],[Count]]</f>
        <v>0</v>
      </c>
      <c r="E62" s="2">
        <f>COUNTIFS(Table2[Sub-Sector],Table4[[#This Row],[Sub-Sector]],Table2[1M Return vs Nifty],"&gt;=5")/Table4[[#This Row],[Count]]</f>
        <v>0</v>
      </c>
      <c r="F62" s="2">
        <f>COUNTIFS(Table2[Sub-Sector],Table4[[#This Row],[Sub-Sector]],Table2[6M Return vs Nifty],"&gt;=10")/Table4[[#This Row],[Count]]</f>
        <v>1</v>
      </c>
      <c r="G62" s="2">
        <f>COUNTIFS(Table2[Sub-Sector],Table4[[#This Row],[Sub-Sector]],Table2[1Y Return vs Nifty],"&gt;=10")/Table4[[#This Row],[Count]]</f>
        <v>1</v>
      </c>
      <c r="H62" s="2">
        <f>COUNTIFS(Table2[Sub-Sector],Table4[[#This Row],[Sub-Sector]],Table2[RSI Exponential â€“ 14D],"&gt;=50")/Table4[[#This Row],[Count]]</f>
        <v>0</v>
      </c>
      <c r="I62" s="2">
        <f>COUNTIFS(Table2[Sub-Sector],Table4[[#This Row],[Sub-Sector]],Table2[Relative Volume],"&gt;=1")/Table4[[#This Row],[Count]]</f>
        <v>0</v>
      </c>
      <c r="J62" s="2">
        <f>COUNTIFS(Table2[Sub-Sector],Table4[[#This Row],[Sub-Sector]],Table2[% Away From Day Low],"&gt;=0.05")/Table4[[#This Row],[Count]]</f>
        <v>0</v>
      </c>
      <c r="K62" s="2">
        <f>COUNTIFS(Table2[Sub-Sector],Table4[[#This Row],[Sub-Sector]],Table2[% Away From Day High],"&lt;=0.05")/Table4[[#This Row],[Count]]</f>
        <v>1</v>
      </c>
      <c r="L62" s="2">
        <f>COUNTIFS(Table2[Sub-Sector],Table4[[#This Row],[Sub-Sector]],Table2[% Away From Current Week Low],"&gt;=0.05")/Table4[[#This Row],[Count]]</f>
        <v>0</v>
      </c>
      <c r="M62" s="2">
        <f>COUNTIFS(Table2[Sub-Sector],Table4[[#This Row],[Sub-Sector]],Table2[% Away From Current Week High],"&lt;=0.05")/Table4[[#This Row],[Count]]</f>
        <v>0</v>
      </c>
      <c r="N62" s="2">
        <f>COUNTIFS(Table2[Sub-Sector],Table4[[#This Row],[Sub-Sector]],Table2[% Away From Current Month Low],"&gt;=0.05")/Table4[[#This Row],[Count]]</f>
        <v>0</v>
      </c>
      <c r="O62" s="2">
        <f>COUNTIFS(Table2[Sub-Sector],Table4[[#This Row],[Sub-Sector]],Table2[% Away From Current Month High],"&lt;=0.05")/Table4[[#This Row],[Count]]</f>
        <v>0</v>
      </c>
      <c r="P62" s="2">
        <f>COUNTIFS(Table2[Sub-Sector],Table4[[#This Row],[Sub-Sector]],Table2[% Away From 52W High],"&lt;=10")/Table4[[#This Row],[Count]]</f>
        <v>0</v>
      </c>
      <c r="Q62" s="2">
        <f>COUNTIFS(Table2[Sub-Sector],Table4[[#This Row],[Sub-Sector]],Table2[% Away From 52W Low],"&gt;=10")/Table4[[#This Row],[Count]]</f>
        <v>1</v>
      </c>
      <c r="R62" s="2">
        <f>COUNTIFS(Table2[Sub-Sector],Table4[[#This Row],[Sub-Sector]],Table2[% Price above 20 EMA],"&gt;=0")/Table4[[#This Row],[Count]]</f>
        <v>0</v>
      </c>
      <c r="S62" s="2">
        <f>COUNTIFS(Table2[Sub-Sector],Table4[[#This Row],[Sub-Sector]],Table2[% Price above 50 EMA],"&gt;=0")/Table4[[#This Row],[Count]]</f>
        <v>1</v>
      </c>
      <c r="T62" s="2">
        <f>COUNTIFS(Table2[Sub-Sector],Table4[[#This Row],[Sub-Sector]],Table2[% Price above 200 EMA],"&gt;=0")/Table4[[#This Row],[Count]]</f>
        <v>1</v>
      </c>
      <c r="U62" s="2">
        <f>COUNTIFS(Table2[Sub-Sector],Table4[[#This Row],[Sub-Sector]],Table2[Rate of Change - Zone],"Positive")/Table4[[#This Row],[Count]]</f>
        <v>0</v>
      </c>
      <c r="V62" s="2">
        <f>COUNTIFS(Table2[Sub-Sector],Table4[[#This Row],[Sub-Sector]],Table2[Sharpe Ratio],"&gt;=0.10")/Table4[[#This Row],[Count]]</f>
        <v>0</v>
      </c>
      <c r="W6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425.5</v>
      </c>
      <c r="X62">
        <f>_xlfn.RANK.AVG(Table4[[#This Row],[Score]],Table4[Score],1)</f>
        <v>61.5</v>
      </c>
      <c r="Y6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239</v>
      </c>
      <c r="Z62">
        <f>_xlfn.RANK.AVG(Table4[[#This Row],[Score 2 ]],Table4[[Score 2 ]],1)</f>
        <v>61</v>
      </c>
    </row>
    <row r="63" spans="1:26" x14ac:dyDescent="0.3">
      <c r="A63" t="s">
        <v>1675</v>
      </c>
      <c r="B63">
        <f>COUNTIFS(Table2[Sub-Sector],Table4[[#This Row],[Sub-Sector]])</f>
        <v>1</v>
      </c>
      <c r="C63" s="2">
        <f>COUNTIFS(Table2[Sub-Sector],Table4[[#This Row],[Sub-Sector]],Table2[Uptrend],"Uptrend")/Table4[[#This Row],[Count]]</f>
        <v>1</v>
      </c>
      <c r="D63" s="2">
        <f>COUNTIFS(Table2[Sub-Sector],Table4[[#This Row],[Sub-Sector]],Table2[1W Return vs Nifty],"&gt;=5")/Table4[[#This Row],[Count]]</f>
        <v>0</v>
      </c>
      <c r="E63" s="2">
        <f>COUNTIFS(Table2[Sub-Sector],Table4[[#This Row],[Sub-Sector]],Table2[1M Return vs Nifty],"&gt;=5")/Table4[[#This Row],[Count]]</f>
        <v>0</v>
      </c>
      <c r="F63" s="2">
        <f>COUNTIFS(Table2[Sub-Sector],Table4[[#This Row],[Sub-Sector]],Table2[6M Return vs Nifty],"&gt;=10")/Table4[[#This Row],[Count]]</f>
        <v>1</v>
      </c>
      <c r="G63" s="2">
        <f>COUNTIFS(Table2[Sub-Sector],Table4[[#This Row],[Sub-Sector]],Table2[1Y Return vs Nifty],"&gt;=10")/Table4[[#This Row],[Count]]</f>
        <v>1</v>
      </c>
      <c r="H63" s="2">
        <f>COUNTIFS(Table2[Sub-Sector],Table4[[#This Row],[Sub-Sector]],Table2[RSI Exponential â€“ 14D],"&gt;=50")/Table4[[#This Row],[Count]]</f>
        <v>0</v>
      </c>
      <c r="I63" s="2">
        <f>COUNTIFS(Table2[Sub-Sector],Table4[[#This Row],[Sub-Sector]],Table2[Relative Volume],"&gt;=1")/Table4[[#This Row],[Count]]</f>
        <v>0</v>
      </c>
      <c r="J63" s="2">
        <f>COUNTIFS(Table2[Sub-Sector],Table4[[#This Row],[Sub-Sector]],Table2[% Away From Day Low],"&gt;=0.05")/Table4[[#This Row],[Count]]</f>
        <v>0</v>
      </c>
      <c r="K63" s="2">
        <f>COUNTIFS(Table2[Sub-Sector],Table4[[#This Row],[Sub-Sector]],Table2[% Away From Day High],"&lt;=0.05")/Table4[[#This Row],[Count]]</f>
        <v>1</v>
      </c>
      <c r="L63" s="2">
        <f>COUNTIFS(Table2[Sub-Sector],Table4[[#This Row],[Sub-Sector]],Table2[% Away From Current Week Low],"&gt;=0.05")/Table4[[#This Row],[Count]]</f>
        <v>0</v>
      </c>
      <c r="M63" s="2">
        <f>COUNTIFS(Table2[Sub-Sector],Table4[[#This Row],[Sub-Sector]],Table2[% Away From Current Week High],"&lt;=0.05")/Table4[[#This Row],[Count]]</f>
        <v>0</v>
      </c>
      <c r="N63" s="2">
        <f>COUNTIFS(Table2[Sub-Sector],Table4[[#This Row],[Sub-Sector]],Table2[% Away From Current Month Low],"&gt;=0.05")/Table4[[#This Row],[Count]]</f>
        <v>0</v>
      </c>
      <c r="O63" s="2">
        <f>COUNTIFS(Table2[Sub-Sector],Table4[[#This Row],[Sub-Sector]],Table2[% Away From Current Month High],"&lt;=0.05")/Table4[[#This Row],[Count]]</f>
        <v>0</v>
      </c>
      <c r="P63" s="2">
        <f>COUNTIFS(Table2[Sub-Sector],Table4[[#This Row],[Sub-Sector]],Table2[% Away From 52W High],"&lt;=10")/Table4[[#This Row],[Count]]</f>
        <v>0</v>
      </c>
      <c r="Q63" s="2">
        <f>COUNTIFS(Table2[Sub-Sector],Table4[[#This Row],[Sub-Sector]],Table2[% Away From 52W Low],"&gt;=10")/Table4[[#This Row],[Count]]</f>
        <v>1</v>
      </c>
      <c r="R63" s="2">
        <f>COUNTIFS(Table2[Sub-Sector],Table4[[#This Row],[Sub-Sector]],Table2[% Price above 20 EMA],"&gt;=0")/Table4[[#This Row],[Count]]</f>
        <v>0</v>
      </c>
      <c r="S63" s="2">
        <f>COUNTIFS(Table2[Sub-Sector],Table4[[#This Row],[Sub-Sector]],Table2[% Price above 50 EMA],"&gt;=0")/Table4[[#This Row],[Count]]</f>
        <v>0</v>
      </c>
      <c r="T63" s="2">
        <f>COUNTIFS(Table2[Sub-Sector],Table4[[#This Row],[Sub-Sector]],Table2[% Price above 200 EMA],"&gt;=0")/Table4[[#This Row],[Count]]</f>
        <v>1</v>
      </c>
      <c r="U63" s="2">
        <f>COUNTIFS(Table2[Sub-Sector],Table4[[#This Row],[Sub-Sector]],Table2[Rate of Change - Zone],"Positive")/Table4[[#This Row],[Count]]</f>
        <v>0</v>
      </c>
      <c r="V63" s="2">
        <f>COUNTIFS(Table2[Sub-Sector],Table4[[#This Row],[Sub-Sector]],Table2[Sharpe Ratio],"&gt;=0.10")/Table4[[#This Row],[Count]]</f>
        <v>0</v>
      </c>
      <c r="W6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425.5</v>
      </c>
      <c r="X63">
        <f>_xlfn.RANK.AVG(Table4[[#This Row],[Score]],Table4[Score],1)</f>
        <v>61.5</v>
      </c>
      <c r="Y6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239</v>
      </c>
      <c r="Z63">
        <f>_xlfn.RANK.AVG(Table4[[#This Row],[Score 2 ]],Table4[[Score 2 ]],1)</f>
        <v>61</v>
      </c>
    </row>
    <row r="64" spans="1:26" x14ac:dyDescent="0.3">
      <c r="A64" t="s">
        <v>18</v>
      </c>
      <c r="B64">
        <f>COUNTIFS(Table2[Sub-Sector],Table4[[#This Row],[Sub-Sector]])</f>
        <v>6</v>
      </c>
      <c r="C64" s="2">
        <f>COUNTIFS(Table2[Sub-Sector],Table4[[#This Row],[Sub-Sector]],Table2[Uptrend],"Uptrend")/Table4[[#This Row],[Count]]</f>
        <v>0.5</v>
      </c>
      <c r="D64" s="2">
        <f>COUNTIFS(Table2[Sub-Sector],Table4[[#This Row],[Sub-Sector]],Table2[1W Return vs Nifty],"&gt;=5")/Table4[[#This Row],[Count]]</f>
        <v>0</v>
      </c>
      <c r="E64" s="2">
        <f>COUNTIFS(Table2[Sub-Sector],Table4[[#This Row],[Sub-Sector]],Table2[1M Return vs Nifty],"&gt;=5")/Table4[[#This Row],[Count]]</f>
        <v>0</v>
      </c>
      <c r="F64" s="2">
        <f>COUNTIFS(Table2[Sub-Sector],Table4[[#This Row],[Sub-Sector]],Table2[6M Return vs Nifty],"&gt;=10")/Table4[[#This Row],[Count]]</f>
        <v>0.16666666666666666</v>
      </c>
      <c r="G64" s="2">
        <f>COUNTIFS(Table2[Sub-Sector],Table4[[#This Row],[Sub-Sector]],Table2[1Y Return vs Nifty],"&gt;=10")/Table4[[#This Row],[Count]]</f>
        <v>0.83333333333333337</v>
      </c>
      <c r="H64" s="2">
        <f>COUNTIFS(Table2[Sub-Sector],Table4[[#This Row],[Sub-Sector]],Table2[RSI Exponential â€“ 14D],"&gt;=50")/Table4[[#This Row],[Count]]</f>
        <v>0.83333333333333337</v>
      </c>
      <c r="I64" s="2">
        <f>COUNTIFS(Table2[Sub-Sector],Table4[[#This Row],[Sub-Sector]],Table2[Relative Volume],"&gt;=1")/Table4[[#This Row],[Count]]</f>
        <v>0.16666666666666666</v>
      </c>
      <c r="J64" s="2">
        <f>COUNTIFS(Table2[Sub-Sector],Table4[[#This Row],[Sub-Sector]],Table2[% Away From Day Low],"&gt;=0.05")/Table4[[#This Row],[Count]]</f>
        <v>0.16666666666666666</v>
      </c>
      <c r="K64" s="2">
        <f>COUNTIFS(Table2[Sub-Sector],Table4[[#This Row],[Sub-Sector]],Table2[% Away From Day High],"&lt;=0.05")/Table4[[#This Row],[Count]]</f>
        <v>1</v>
      </c>
      <c r="L64" s="2">
        <f>COUNTIFS(Table2[Sub-Sector],Table4[[#This Row],[Sub-Sector]],Table2[% Away From Current Week Low],"&gt;=0.05")/Table4[[#This Row],[Count]]</f>
        <v>0.5</v>
      </c>
      <c r="M64" s="2">
        <f>COUNTIFS(Table2[Sub-Sector],Table4[[#This Row],[Sub-Sector]],Table2[% Away From Current Week High],"&lt;=0.05")/Table4[[#This Row],[Count]]</f>
        <v>1</v>
      </c>
      <c r="N64" s="2">
        <f>COUNTIFS(Table2[Sub-Sector],Table4[[#This Row],[Sub-Sector]],Table2[% Away From Current Month Low],"&gt;=0.05")/Table4[[#This Row],[Count]]</f>
        <v>0.83333333333333337</v>
      </c>
      <c r="O64" s="2">
        <f>COUNTIFS(Table2[Sub-Sector],Table4[[#This Row],[Sub-Sector]],Table2[% Away From Current Month High],"&lt;=0.05")/Table4[[#This Row],[Count]]</f>
        <v>0.66666666666666663</v>
      </c>
      <c r="P64" s="2">
        <f>COUNTIFS(Table2[Sub-Sector],Table4[[#This Row],[Sub-Sector]],Table2[% Away From 52W High],"&lt;=10")/Table4[[#This Row],[Count]]</f>
        <v>0.66666666666666663</v>
      </c>
      <c r="Q64" s="2">
        <f>COUNTIFS(Table2[Sub-Sector],Table4[[#This Row],[Sub-Sector]],Table2[% Away From 52W Low],"&gt;=10")/Table4[[#This Row],[Count]]</f>
        <v>1</v>
      </c>
      <c r="R64" s="2">
        <f>COUNTIFS(Table2[Sub-Sector],Table4[[#This Row],[Sub-Sector]],Table2[% Price above 20 EMA],"&gt;=0")/Table4[[#This Row],[Count]]</f>
        <v>0.83333333333333337</v>
      </c>
      <c r="S64" s="2">
        <f>COUNTIFS(Table2[Sub-Sector],Table4[[#This Row],[Sub-Sector]],Table2[% Price above 50 EMA],"&gt;=0")/Table4[[#This Row],[Count]]</f>
        <v>0.66666666666666663</v>
      </c>
      <c r="T64" s="2">
        <f>COUNTIFS(Table2[Sub-Sector],Table4[[#This Row],[Sub-Sector]],Table2[% Price above 200 EMA],"&gt;=0")/Table4[[#This Row],[Count]]</f>
        <v>0.83333333333333337</v>
      </c>
      <c r="U64" s="2">
        <f>COUNTIFS(Table2[Sub-Sector],Table4[[#This Row],[Sub-Sector]],Table2[Rate of Change - Zone],"Positive")/Table4[[#This Row],[Count]]</f>
        <v>0.83333333333333337</v>
      </c>
      <c r="V64" s="2">
        <f>COUNTIFS(Table2[Sub-Sector],Table4[[#This Row],[Sub-Sector]],Table2[Sharpe Ratio],"&gt;=0.10")/Table4[[#This Row],[Count]]</f>
        <v>0.33333333333333331</v>
      </c>
      <c r="W6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488</v>
      </c>
      <c r="X64">
        <f>_xlfn.RANK.AVG(Table4[[#This Row],[Score]],Table4[Score],1)</f>
        <v>79</v>
      </c>
      <c r="Y6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240.5</v>
      </c>
      <c r="Z64">
        <f>_xlfn.RANK.AVG(Table4[[#This Row],[Score 2 ]],Table4[[Score 2 ]],1)</f>
        <v>64</v>
      </c>
    </row>
    <row r="65" spans="1:26" x14ac:dyDescent="0.3">
      <c r="A65" t="s">
        <v>336</v>
      </c>
      <c r="B65">
        <f>COUNTIFS(Table2[Sub-Sector],Table4[[#This Row],[Sub-Sector]])</f>
        <v>1</v>
      </c>
      <c r="C65" s="2">
        <f>COUNTIFS(Table2[Sub-Sector],Table4[[#This Row],[Sub-Sector]],Table2[Uptrend],"Uptrend")/Table4[[#This Row],[Count]]</f>
        <v>1</v>
      </c>
      <c r="D65" s="2">
        <f>COUNTIFS(Table2[Sub-Sector],Table4[[#This Row],[Sub-Sector]],Table2[1W Return vs Nifty],"&gt;=5")/Table4[[#This Row],[Count]]</f>
        <v>0</v>
      </c>
      <c r="E65" s="2">
        <f>COUNTIFS(Table2[Sub-Sector],Table4[[#This Row],[Sub-Sector]],Table2[1M Return vs Nifty],"&gt;=5")/Table4[[#This Row],[Count]]</f>
        <v>0</v>
      </c>
      <c r="F65" s="2">
        <f>COUNTIFS(Table2[Sub-Sector],Table4[[#This Row],[Sub-Sector]],Table2[6M Return vs Nifty],"&gt;=10")/Table4[[#This Row],[Count]]</f>
        <v>0</v>
      </c>
      <c r="G65" s="2">
        <f>COUNTIFS(Table2[Sub-Sector],Table4[[#This Row],[Sub-Sector]],Table2[1Y Return vs Nifty],"&gt;=10")/Table4[[#This Row],[Count]]</f>
        <v>0</v>
      </c>
      <c r="H65" s="2">
        <f>COUNTIFS(Table2[Sub-Sector],Table4[[#This Row],[Sub-Sector]],Table2[RSI Exponential â€“ 14D],"&gt;=50")/Table4[[#This Row],[Count]]</f>
        <v>1</v>
      </c>
      <c r="I65" s="2">
        <f>COUNTIFS(Table2[Sub-Sector],Table4[[#This Row],[Sub-Sector]],Table2[Relative Volume],"&gt;=1")/Table4[[#This Row],[Count]]</f>
        <v>1</v>
      </c>
      <c r="J65" s="2">
        <f>COUNTIFS(Table2[Sub-Sector],Table4[[#This Row],[Sub-Sector]],Table2[% Away From Day Low],"&gt;=0.05")/Table4[[#This Row],[Count]]</f>
        <v>0</v>
      </c>
      <c r="K65" s="2">
        <f>COUNTIFS(Table2[Sub-Sector],Table4[[#This Row],[Sub-Sector]],Table2[% Away From Day High],"&lt;=0.05")/Table4[[#This Row],[Count]]</f>
        <v>1</v>
      </c>
      <c r="L65" s="2">
        <f>COUNTIFS(Table2[Sub-Sector],Table4[[#This Row],[Sub-Sector]],Table2[% Away From Current Week Low],"&gt;=0.05")/Table4[[#This Row],[Count]]</f>
        <v>0</v>
      </c>
      <c r="M65" s="2">
        <f>COUNTIFS(Table2[Sub-Sector],Table4[[#This Row],[Sub-Sector]],Table2[% Away From Current Week High],"&lt;=0.05")/Table4[[#This Row],[Count]]</f>
        <v>0</v>
      </c>
      <c r="N65" s="2">
        <f>COUNTIFS(Table2[Sub-Sector],Table4[[#This Row],[Sub-Sector]],Table2[% Away From Current Month Low],"&gt;=0.05")/Table4[[#This Row],[Count]]</f>
        <v>1</v>
      </c>
      <c r="O65" s="2">
        <f>COUNTIFS(Table2[Sub-Sector],Table4[[#This Row],[Sub-Sector]],Table2[% Away From Current Month High],"&lt;=0.05")/Table4[[#This Row],[Count]]</f>
        <v>0</v>
      </c>
      <c r="P65" s="2">
        <f>COUNTIFS(Table2[Sub-Sector],Table4[[#This Row],[Sub-Sector]],Table2[% Away From 52W High],"&lt;=10")/Table4[[#This Row],[Count]]</f>
        <v>0</v>
      </c>
      <c r="Q65" s="2">
        <f>COUNTIFS(Table2[Sub-Sector],Table4[[#This Row],[Sub-Sector]],Table2[% Away From 52W Low],"&gt;=10")/Table4[[#This Row],[Count]]</f>
        <v>1</v>
      </c>
      <c r="R65" s="2">
        <f>COUNTIFS(Table2[Sub-Sector],Table4[[#This Row],[Sub-Sector]],Table2[% Price above 20 EMA],"&gt;=0")/Table4[[#This Row],[Count]]</f>
        <v>1</v>
      </c>
      <c r="S65" s="2">
        <f>COUNTIFS(Table2[Sub-Sector],Table4[[#This Row],[Sub-Sector]],Table2[% Price above 50 EMA],"&gt;=0")/Table4[[#This Row],[Count]]</f>
        <v>1</v>
      </c>
      <c r="T65" s="2">
        <f>COUNTIFS(Table2[Sub-Sector],Table4[[#This Row],[Sub-Sector]],Table2[% Price above 200 EMA],"&gt;=0")/Table4[[#This Row],[Count]]</f>
        <v>1</v>
      </c>
      <c r="U65" s="2">
        <f>COUNTIFS(Table2[Sub-Sector],Table4[[#This Row],[Sub-Sector]],Table2[Rate of Change - Zone],"Positive")/Table4[[#This Row],[Count]]</f>
        <v>1</v>
      </c>
      <c r="V65" s="2">
        <f>COUNTIFS(Table2[Sub-Sector],Table4[[#This Row],[Sub-Sector]],Table2[Sharpe Ratio],"&gt;=0.10")/Table4[[#This Row],[Count]]</f>
        <v>1</v>
      </c>
      <c r="W6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427</v>
      </c>
      <c r="X65">
        <f>_xlfn.RANK.AVG(Table4[[#This Row],[Score]],Table4[Score],1)</f>
        <v>63.5</v>
      </c>
      <c r="Y6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240.5</v>
      </c>
      <c r="Z65">
        <f>_xlfn.RANK.AVG(Table4[[#This Row],[Score 2 ]],Table4[[Score 2 ]],1)</f>
        <v>64</v>
      </c>
    </row>
    <row r="66" spans="1:26" x14ac:dyDescent="0.3">
      <c r="A66" t="s">
        <v>938</v>
      </c>
      <c r="B66">
        <f>COUNTIFS(Table2[Sub-Sector],Table4[[#This Row],[Sub-Sector]])</f>
        <v>1</v>
      </c>
      <c r="C66" s="2">
        <f>COUNTIFS(Table2[Sub-Sector],Table4[[#This Row],[Sub-Sector]],Table2[Uptrend],"Uptrend")/Table4[[#This Row],[Count]]</f>
        <v>1</v>
      </c>
      <c r="D66" s="2">
        <f>COUNTIFS(Table2[Sub-Sector],Table4[[#This Row],[Sub-Sector]],Table2[1W Return vs Nifty],"&gt;=5")/Table4[[#This Row],[Count]]</f>
        <v>0</v>
      </c>
      <c r="E66" s="2">
        <f>COUNTIFS(Table2[Sub-Sector],Table4[[#This Row],[Sub-Sector]],Table2[1M Return vs Nifty],"&gt;=5")/Table4[[#This Row],[Count]]</f>
        <v>1</v>
      </c>
      <c r="F66" s="2">
        <f>COUNTIFS(Table2[Sub-Sector],Table4[[#This Row],[Sub-Sector]],Table2[6M Return vs Nifty],"&gt;=10")/Table4[[#This Row],[Count]]</f>
        <v>0</v>
      </c>
      <c r="G66" s="2">
        <f>COUNTIFS(Table2[Sub-Sector],Table4[[#This Row],[Sub-Sector]],Table2[1Y Return vs Nifty],"&gt;=10")/Table4[[#This Row],[Count]]</f>
        <v>0</v>
      </c>
      <c r="H66" s="2">
        <f>COUNTIFS(Table2[Sub-Sector],Table4[[#This Row],[Sub-Sector]],Table2[RSI Exponential â€“ 14D],"&gt;=50")/Table4[[#This Row],[Count]]</f>
        <v>1</v>
      </c>
      <c r="I66" s="2">
        <f>COUNTIFS(Table2[Sub-Sector],Table4[[#This Row],[Sub-Sector]],Table2[Relative Volume],"&gt;=1")/Table4[[#This Row],[Count]]</f>
        <v>1</v>
      </c>
      <c r="J66" s="2">
        <f>COUNTIFS(Table2[Sub-Sector],Table4[[#This Row],[Sub-Sector]],Table2[% Away From Day Low],"&gt;=0.05")/Table4[[#This Row],[Count]]</f>
        <v>0</v>
      </c>
      <c r="K66" s="2">
        <f>COUNTIFS(Table2[Sub-Sector],Table4[[#This Row],[Sub-Sector]],Table2[% Away From Day High],"&lt;=0.05")/Table4[[#This Row],[Count]]</f>
        <v>1</v>
      </c>
      <c r="L66" s="2">
        <f>COUNTIFS(Table2[Sub-Sector],Table4[[#This Row],[Sub-Sector]],Table2[% Away From Current Week Low],"&gt;=0.05")/Table4[[#This Row],[Count]]</f>
        <v>0</v>
      </c>
      <c r="M66" s="2">
        <f>COUNTIFS(Table2[Sub-Sector],Table4[[#This Row],[Sub-Sector]],Table2[% Away From Current Week High],"&lt;=0.05")/Table4[[#This Row],[Count]]</f>
        <v>1</v>
      </c>
      <c r="N66" s="2">
        <f>COUNTIFS(Table2[Sub-Sector],Table4[[#This Row],[Sub-Sector]],Table2[% Away From Current Month Low],"&gt;=0.05")/Table4[[#This Row],[Count]]</f>
        <v>1</v>
      </c>
      <c r="O66" s="2">
        <f>COUNTIFS(Table2[Sub-Sector],Table4[[#This Row],[Sub-Sector]],Table2[% Away From Current Month High],"&lt;=0.05")/Table4[[#This Row],[Count]]</f>
        <v>1</v>
      </c>
      <c r="P66" s="2">
        <f>COUNTIFS(Table2[Sub-Sector],Table4[[#This Row],[Sub-Sector]],Table2[% Away From 52W High],"&lt;=10")/Table4[[#This Row],[Count]]</f>
        <v>1</v>
      </c>
      <c r="Q66" s="2">
        <f>COUNTIFS(Table2[Sub-Sector],Table4[[#This Row],[Sub-Sector]],Table2[% Away From 52W Low],"&gt;=10")/Table4[[#This Row],[Count]]</f>
        <v>1</v>
      </c>
      <c r="R66" s="2">
        <f>COUNTIFS(Table2[Sub-Sector],Table4[[#This Row],[Sub-Sector]],Table2[% Price above 20 EMA],"&gt;=0")/Table4[[#This Row],[Count]]</f>
        <v>1</v>
      </c>
      <c r="S66" s="2">
        <f>COUNTIFS(Table2[Sub-Sector],Table4[[#This Row],[Sub-Sector]],Table2[% Price above 50 EMA],"&gt;=0")/Table4[[#This Row],[Count]]</f>
        <v>1</v>
      </c>
      <c r="T66" s="2">
        <f>COUNTIFS(Table2[Sub-Sector],Table4[[#This Row],[Sub-Sector]],Table2[% Price above 200 EMA],"&gt;=0")/Table4[[#This Row],[Count]]</f>
        <v>1</v>
      </c>
      <c r="U66" s="2">
        <f>COUNTIFS(Table2[Sub-Sector],Table4[[#This Row],[Sub-Sector]],Table2[Rate of Change - Zone],"Positive")/Table4[[#This Row],[Count]]</f>
        <v>1</v>
      </c>
      <c r="V66" s="2">
        <f>COUNTIFS(Table2[Sub-Sector],Table4[[#This Row],[Sub-Sector]],Table2[Sharpe Ratio],"&gt;=0.10")/Table4[[#This Row],[Count]]</f>
        <v>0</v>
      </c>
      <c r="W6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342</v>
      </c>
      <c r="X66">
        <f>_xlfn.RANK.AVG(Table4[[#This Row],[Score]],Table4[Score],1)</f>
        <v>38.5</v>
      </c>
      <c r="Y6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240.5</v>
      </c>
      <c r="Z66">
        <f>_xlfn.RANK.AVG(Table4[[#This Row],[Score 2 ]],Table4[[Score 2 ]],1)</f>
        <v>64</v>
      </c>
    </row>
    <row r="67" spans="1:26" x14ac:dyDescent="0.3">
      <c r="A67" t="s">
        <v>149</v>
      </c>
      <c r="B67">
        <f>COUNTIFS(Table2[Sub-Sector],Table4[[#This Row],[Sub-Sector]])</f>
        <v>1</v>
      </c>
      <c r="C67" s="2">
        <f>COUNTIFS(Table2[Sub-Sector],Table4[[#This Row],[Sub-Sector]],Table2[Uptrend],"Uptrend")/Table4[[#This Row],[Count]]</f>
        <v>1</v>
      </c>
      <c r="D67" s="2">
        <f>COUNTIFS(Table2[Sub-Sector],Table4[[#This Row],[Sub-Sector]],Table2[1W Return vs Nifty],"&gt;=5")/Table4[[#This Row],[Count]]</f>
        <v>0</v>
      </c>
      <c r="E67" s="2">
        <f>COUNTIFS(Table2[Sub-Sector],Table4[[#This Row],[Sub-Sector]],Table2[1M Return vs Nifty],"&gt;=5")/Table4[[#This Row],[Count]]</f>
        <v>0</v>
      </c>
      <c r="F67" s="2">
        <f>COUNTIFS(Table2[Sub-Sector],Table4[[#This Row],[Sub-Sector]],Table2[6M Return vs Nifty],"&gt;=10")/Table4[[#This Row],[Count]]</f>
        <v>0</v>
      </c>
      <c r="G67" s="2">
        <f>COUNTIFS(Table2[Sub-Sector],Table4[[#This Row],[Sub-Sector]],Table2[1Y Return vs Nifty],"&gt;=10")/Table4[[#This Row],[Count]]</f>
        <v>1</v>
      </c>
      <c r="H67" s="2">
        <f>COUNTIFS(Table2[Sub-Sector],Table4[[#This Row],[Sub-Sector]],Table2[RSI Exponential â€“ 14D],"&gt;=50")/Table4[[#This Row],[Count]]</f>
        <v>0</v>
      </c>
      <c r="I67" s="2">
        <f>COUNTIFS(Table2[Sub-Sector],Table4[[#This Row],[Sub-Sector]],Table2[Relative Volume],"&gt;=1")/Table4[[#This Row],[Count]]</f>
        <v>1</v>
      </c>
      <c r="J67" s="2">
        <f>COUNTIFS(Table2[Sub-Sector],Table4[[#This Row],[Sub-Sector]],Table2[% Away From Day Low],"&gt;=0.05")/Table4[[#This Row],[Count]]</f>
        <v>0</v>
      </c>
      <c r="K67" s="2">
        <f>COUNTIFS(Table2[Sub-Sector],Table4[[#This Row],[Sub-Sector]],Table2[% Away From Day High],"&lt;=0.05")/Table4[[#This Row],[Count]]</f>
        <v>1</v>
      </c>
      <c r="L67" s="2">
        <f>COUNTIFS(Table2[Sub-Sector],Table4[[#This Row],[Sub-Sector]],Table2[% Away From Current Week Low],"&gt;=0.05")/Table4[[#This Row],[Count]]</f>
        <v>0</v>
      </c>
      <c r="M67" s="2">
        <f>COUNTIFS(Table2[Sub-Sector],Table4[[#This Row],[Sub-Sector]],Table2[% Away From Current Week High],"&lt;=0.05")/Table4[[#This Row],[Count]]</f>
        <v>0</v>
      </c>
      <c r="N67" s="2">
        <f>COUNTIFS(Table2[Sub-Sector],Table4[[#This Row],[Sub-Sector]],Table2[% Away From Current Month Low],"&gt;=0.05")/Table4[[#This Row],[Count]]</f>
        <v>1</v>
      </c>
      <c r="O67" s="2">
        <f>COUNTIFS(Table2[Sub-Sector],Table4[[#This Row],[Sub-Sector]],Table2[% Away From Current Month High],"&lt;=0.05")/Table4[[#This Row],[Count]]</f>
        <v>0</v>
      </c>
      <c r="P67" s="2">
        <f>COUNTIFS(Table2[Sub-Sector],Table4[[#This Row],[Sub-Sector]],Table2[% Away From 52W High],"&lt;=10")/Table4[[#This Row],[Count]]</f>
        <v>0</v>
      </c>
      <c r="Q67" s="2">
        <f>COUNTIFS(Table2[Sub-Sector],Table4[[#This Row],[Sub-Sector]],Table2[% Away From 52W Low],"&gt;=10")/Table4[[#This Row],[Count]]</f>
        <v>1</v>
      </c>
      <c r="R67" s="2">
        <f>COUNTIFS(Table2[Sub-Sector],Table4[[#This Row],[Sub-Sector]],Table2[% Price above 20 EMA],"&gt;=0")/Table4[[#This Row],[Count]]</f>
        <v>0</v>
      </c>
      <c r="S67" s="2">
        <f>COUNTIFS(Table2[Sub-Sector],Table4[[#This Row],[Sub-Sector]],Table2[% Price above 50 EMA],"&gt;=0")/Table4[[#This Row],[Count]]</f>
        <v>0</v>
      </c>
      <c r="T67" s="2">
        <f>COUNTIFS(Table2[Sub-Sector],Table4[[#This Row],[Sub-Sector]],Table2[% Price above 200 EMA],"&gt;=0")/Table4[[#This Row],[Count]]</f>
        <v>1</v>
      </c>
      <c r="U67" s="2">
        <f>COUNTIFS(Table2[Sub-Sector],Table4[[#This Row],[Sub-Sector]],Table2[Rate of Change - Zone],"Positive")/Table4[[#This Row],[Count]]</f>
        <v>0</v>
      </c>
      <c r="V67" s="2">
        <f>COUNTIFS(Table2[Sub-Sector],Table4[[#This Row],[Sub-Sector]],Table2[Sharpe Ratio],"&gt;=0.10")/Table4[[#This Row],[Count]]</f>
        <v>1</v>
      </c>
      <c r="W6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428</v>
      </c>
      <c r="X67">
        <f>_xlfn.RANK.AVG(Table4[[#This Row],[Score]],Table4[Score],1)</f>
        <v>65</v>
      </c>
      <c r="Y6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241.5</v>
      </c>
      <c r="Z67">
        <f>_xlfn.RANK.AVG(Table4[[#This Row],[Score 2 ]],Table4[[Score 2 ]],1)</f>
        <v>66</v>
      </c>
    </row>
    <row r="68" spans="1:26" x14ac:dyDescent="0.3">
      <c r="A68" t="s">
        <v>94</v>
      </c>
      <c r="B68">
        <f>COUNTIFS(Table2[Sub-Sector],Table4[[#This Row],[Sub-Sector]])</f>
        <v>1</v>
      </c>
      <c r="C68" s="2">
        <f>COUNTIFS(Table2[Sub-Sector],Table4[[#This Row],[Sub-Sector]],Table2[Uptrend],"Uptrend")/Table4[[#This Row],[Count]]</f>
        <v>0</v>
      </c>
      <c r="D68" s="2">
        <f>COUNTIFS(Table2[Sub-Sector],Table4[[#This Row],[Sub-Sector]],Table2[1W Return vs Nifty],"&gt;=5")/Table4[[#This Row],[Count]]</f>
        <v>0</v>
      </c>
      <c r="E68" s="2">
        <f>COUNTIFS(Table2[Sub-Sector],Table4[[#This Row],[Sub-Sector]],Table2[1M Return vs Nifty],"&gt;=5")/Table4[[#This Row],[Count]]</f>
        <v>0</v>
      </c>
      <c r="F68" s="2">
        <f>COUNTIFS(Table2[Sub-Sector],Table4[[#This Row],[Sub-Sector]],Table2[6M Return vs Nifty],"&gt;=10")/Table4[[#This Row],[Count]]</f>
        <v>0</v>
      </c>
      <c r="G68" s="2">
        <f>COUNTIFS(Table2[Sub-Sector],Table4[[#This Row],[Sub-Sector]],Table2[1Y Return vs Nifty],"&gt;=10")/Table4[[#This Row],[Count]]</f>
        <v>1</v>
      </c>
      <c r="H68" s="2">
        <f>COUNTIFS(Table2[Sub-Sector],Table4[[#This Row],[Sub-Sector]],Table2[RSI Exponential â€“ 14D],"&gt;=50")/Table4[[#This Row],[Count]]</f>
        <v>1</v>
      </c>
      <c r="I68" s="2">
        <f>COUNTIFS(Table2[Sub-Sector],Table4[[#This Row],[Sub-Sector]],Table2[Relative Volume],"&gt;=1")/Table4[[#This Row],[Count]]</f>
        <v>0</v>
      </c>
      <c r="J68" s="2">
        <f>COUNTIFS(Table2[Sub-Sector],Table4[[#This Row],[Sub-Sector]],Table2[% Away From Day Low],"&gt;=0.05")/Table4[[#This Row],[Count]]</f>
        <v>0</v>
      </c>
      <c r="K68" s="2">
        <f>COUNTIFS(Table2[Sub-Sector],Table4[[#This Row],[Sub-Sector]],Table2[% Away From Day High],"&lt;=0.05")/Table4[[#This Row],[Count]]</f>
        <v>1</v>
      </c>
      <c r="L68" s="2">
        <f>COUNTIFS(Table2[Sub-Sector],Table4[[#This Row],[Sub-Sector]],Table2[% Away From Current Week Low],"&gt;=0.05")/Table4[[#This Row],[Count]]</f>
        <v>1</v>
      </c>
      <c r="M68" s="2">
        <f>COUNTIFS(Table2[Sub-Sector],Table4[[#This Row],[Sub-Sector]],Table2[% Away From Current Week High],"&lt;=0.05")/Table4[[#This Row],[Count]]</f>
        <v>1</v>
      </c>
      <c r="N68" s="2">
        <f>COUNTIFS(Table2[Sub-Sector],Table4[[#This Row],[Sub-Sector]],Table2[% Away From Current Month Low],"&gt;=0.05")/Table4[[#This Row],[Count]]</f>
        <v>1</v>
      </c>
      <c r="O68" s="2">
        <f>COUNTIFS(Table2[Sub-Sector],Table4[[#This Row],[Sub-Sector]],Table2[% Away From Current Month High],"&lt;=0.05")/Table4[[#This Row],[Count]]</f>
        <v>1</v>
      </c>
      <c r="P68" s="2">
        <f>COUNTIFS(Table2[Sub-Sector],Table4[[#This Row],[Sub-Sector]],Table2[% Away From 52W High],"&lt;=10")/Table4[[#This Row],[Count]]</f>
        <v>1</v>
      </c>
      <c r="Q68" s="2">
        <f>COUNTIFS(Table2[Sub-Sector],Table4[[#This Row],[Sub-Sector]],Table2[% Away From 52W Low],"&gt;=10")/Table4[[#This Row],[Count]]</f>
        <v>1</v>
      </c>
      <c r="R68" s="2">
        <f>COUNTIFS(Table2[Sub-Sector],Table4[[#This Row],[Sub-Sector]],Table2[% Price above 20 EMA],"&gt;=0")/Table4[[#This Row],[Count]]</f>
        <v>1</v>
      </c>
      <c r="S68" s="2">
        <f>COUNTIFS(Table2[Sub-Sector],Table4[[#This Row],[Sub-Sector]],Table2[% Price above 50 EMA],"&gt;=0")/Table4[[#This Row],[Count]]</f>
        <v>1</v>
      </c>
      <c r="T68" s="2">
        <f>COUNTIFS(Table2[Sub-Sector],Table4[[#This Row],[Sub-Sector]],Table2[% Price above 200 EMA],"&gt;=0")/Table4[[#This Row],[Count]]</f>
        <v>1</v>
      </c>
      <c r="U68" s="2">
        <f>COUNTIFS(Table2[Sub-Sector],Table4[[#This Row],[Sub-Sector]],Table2[Rate of Change - Zone],"Positive")/Table4[[#This Row],[Count]]</f>
        <v>1</v>
      </c>
      <c r="V68" s="2">
        <f>COUNTIFS(Table2[Sub-Sector],Table4[[#This Row],[Sub-Sector]],Table2[Sharpe Ratio],"&gt;=0.10")/Table4[[#This Row],[Count]]</f>
        <v>1</v>
      </c>
      <c r="W6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522.5</v>
      </c>
      <c r="X68">
        <f>_xlfn.RANK.AVG(Table4[[#This Row],[Score]],Table4[Score],1)</f>
        <v>88.5</v>
      </c>
      <c r="Y6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</v>
      </c>
      <c r="Z68">
        <f>_xlfn.RANK.AVG(Table4[[#This Row],[Score 2 ]],Table4[[Score 2 ]],1)</f>
        <v>67</v>
      </c>
    </row>
    <row r="69" spans="1:26" x14ac:dyDescent="0.3">
      <c r="A69" t="s">
        <v>994</v>
      </c>
      <c r="B69">
        <f>COUNTIFS(Table2[Sub-Sector],Table4[[#This Row],[Sub-Sector]])</f>
        <v>2</v>
      </c>
      <c r="C69" s="2">
        <f>COUNTIFS(Table2[Sub-Sector],Table4[[#This Row],[Sub-Sector]],Table2[Uptrend],"Uptrend")/Table4[[#This Row],[Count]]</f>
        <v>0.5</v>
      </c>
      <c r="D69" s="2">
        <f>COUNTIFS(Table2[Sub-Sector],Table4[[#This Row],[Sub-Sector]],Table2[1W Return vs Nifty],"&gt;=5")/Table4[[#This Row],[Count]]</f>
        <v>0</v>
      </c>
      <c r="E69" s="2">
        <f>COUNTIFS(Table2[Sub-Sector],Table4[[#This Row],[Sub-Sector]],Table2[1M Return vs Nifty],"&gt;=5")/Table4[[#This Row],[Count]]</f>
        <v>0</v>
      </c>
      <c r="F69" s="2">
        <f>COUNTIFS(Table2[Sub-Sector],Table4[[#This Row],[Sub-Sector]],Table2[6M Return vs Nifty],"&gt;=10")/Table4[[#This Row],[Count]]</f>
        <v>0.5</v>
      </c>
      <c r="G69" s="2">
        <f>COUNTIFS(Table2[Sub-Sector],Table4[[#This Row],[Sub-Sector]],Table2[1Y Return vs Nifty],"&gt;=10")/Table4[[#This Row],[Count]]</f>
        <v>1</v>
      </c>
      <c r="H69" s="2">
        <f>COUNTIFS(Table2[Sub-Sector],Table4[[#This Row],[Sub-Sector]],Table2[RSI Exponential â€“ 14D],"&gt;=50")/Table4[[#This Row],[Count]]</f>
        <v>0</v>
      </c>
      <c r="I69" s="2">
        <f>COUNTIFS(Table2[Sub-Sector],Table4[[#This Row],[Sub-Sector]],Table2[Relative Volume],"&gt;=1")/Table4[[#This Row],[Count]]</f>
        <v>0</v>
      </c>
      <c r="J69" s="2">
        <f>COUNTIFS(Table2[Sub-Sector],Table4[[#This Row],[Sub-Sector]],Table2[% Away From Day Low],"&gt;=0.05")/Table4[[#This Row],[Count]]</f>
        <v>0</v>
      </c>
      <c r="K69" s="2">
        <f>COUNTIFS(Table2[Sub-Sector],Table4[[#This Row],[Sub-Sector]],Table2[% Away From Day High],"&lt;=0.05")/Table4[[#This Row],[Count]]</f>
        <v>1</v>
      </c>
      <c r="L69" s="2">
        <f>COUNTIFS(Table2[Sub-Sector],Table4[[#This Row],[Sub-Sector]],Table2[% Away From Current Week Low],"&gt;=0.05")/Table4[[#This Row],[Count]]</f>
        <v>0</v>
      </c>
      <c r="M69" s="2">
        <f>COUNTIFS(Table2[Sub-Sector],Table4[[#This Row],[Sub-Sector]],Table2[% Away From Current Week High],"&lt;=0.05")/Table4[[#This Row],[Count]]</f>
        <v>0.5</v>
      </c>
      <c r="N69" s="2">
        <f>COUNTIFS(Table2[Sub-Sector],Table4[[#This Row],[Sub-Sector]],Table2[% Away From Current Month Low],"&gt;=0.05")/Table4[[#This Row],[Count]]</f>
        <v>0.5</v>
      </c>
      <c r="O69" s="2">
        <f>COUNTIFS(Table2[Sub-Sector],Table4[[#This Row],[Sub-Sector]],Table2[% Away From Current Month High],"&lt;=0.05")/Table4[[#This Row],[Count]]</f>
        <v>0</v>
      </c>
      <c r="P69" s="2">
        <f>COUNTIFS(Table2[Sub-Sector],Table4[[#This Row],[Sub-Sector]],Table2[% Away From 52W High],"&lt;=10")/Table4[[#This Row],[Count]]</f>
        <v>0</v>
      </c>
      <c r="Q69" s="2">
        <f>COUNTIFS(Table2[Sub-Sector],Table4[[#This Row],[Sub-Sector]],Table2[% Away From 52W Low],"&gt;=10")/Table4[[#This Row],[Count]]</f>
        <v>1</v>
      </c>
      <c r="R69" s="2">
        <f>COUNTIFS(Table2[Sub-Sector],Table4[[#This Row],[Sub-Sector]],Table2[% Price above 20 EMA],"&gt;=0")/Table4[[#This Row],[Count]]</f>
        <v>0</v>
      </c>
      <c r="S69" s="2">
        <f>COUNTIFS(Table2[Sub-Sector],Table4[[#This Row],[Sub-Sector]],Table2[% Price above 50 EMA],"&gt;=0")/Table4[[#This Row],[Count]]</f>
        <v>0</v>
      </c>
      <c r="T69" s="2">
        <f>COUNTIFS(Table2[Sub-Sector],Table4[[#This Row],[Sub-Sector]],Table2[% Price above 200 EMA],"&gt;=0")/Table4[[#This Row],[Count]]</f>
        <v>1</v>
      </c>
      <c r="U69" s="2">
        <f>COUNTIFS(Table2[Sub-Sector],Table4[[#This Row],[Sub-Sector]],Table2[Rate of Change - Zone],"Positive")/Table4[[#This Row],[Count]]</f>
        <v>0.5</v>
      </c>
      <c r="V69" s="2">
        <f>COUNTIFS(Table2[Sub-Sector],Table4[[#This Row],[Sub-Sector]],Table2[Sharpe Ratio],"&gt;=0.10")/Table4[[#This Row],[Count]]</f>
        <v>1</v>
      </c>
      <c r="W6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496.5</v>
      </c>
      <c r="X69">
        <f>_xlfn.RANK.AVG(Table4[[#This Row],[Score]],Table4[Score],1)</f>
        <v>83</v>
      </c>
      <c r="Y6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</v>
      </c>
      <c r="Z69">
        <f>_xlfn.RANK.AVG(Table4[[#This Row],[Score 2 ]],Table4[[Score 2 ]],1)</f>
        <v>68.5</v>
      </c>
    </row>
    <row r="70" spans="1:26" x14ac:dyDescent="0.3">
      <c r="A70" t="s">
        <v>117</v>
      </c>
      <c r="B70">
        <f>COUNTIFS(Table2[Sub-Sector],Table4[[#This Row],[Sub-Sector]])</f>
        <v>2</v>
      </c>
      <c r="C70" s="2">
        <f>COUNTIFS(Table2[Sub-Sector],Table4[[#This Row],[Sub-Sector]],Table2[Uptrend],"Uptrend")/Table4[[#This Row],[Count]]</f>
        <v>0</v>
      </c>
      <c r="D70" s="2">
        <f>COUNTIFS(Table2[Sub-Sector],Table4[[#This Row],[Sub-Sector]],Table2[1W Return vs Nifty],"&gt;=5")/Table4[[#This Row],[Count]]</f>
        <v>0</v>
      </c>
      <c r="E70" s="2">
        <f>COUNTIFS(Table2[Sub-Sector],Table4[[#This Row],[Sub-Sector]],Table2[1M Return vs Nifty],"&gt;=5")/Table4[[#This Row],[Count]]</f>
        <v>0</v>
      </c>
      <c r="F70" s="2">
        <f>COUNTIFS(Table2[Sub-Sector],Table4[[#This Row],[Sub-Sector]],Table2[6M Return vs Nifty],"&gt;=10")/Table4[[#This Row],[Count]]</f>
        <v>0.5</v>
      </c>
      <c r="G70" s="2">
        <f>COUNTIFS(Table2[Sub-Sector],Table4[[#This Row],[Sub-Sector]],Table2[1Y Return vs Nifty],"&gt;=10")/Table4[[#This Row],[Count]]</f>
        <v>1</v>
      </c>
      <c r="H70" s="2">
        <f>COUNTIFS(Table2[Sub-Sector],Table4[[#This Row],[Sub-Sector]],Table2[RSI Exponential â€“ 14D],"&gt;=50")/Table4[[#This Row],[Count]]</f>
        <v>1</v>
      </c>
      <c r="I70" s="2">
        <f>COUNTIFS(Table2[Sub-Sector],Table4[[#This Row],[Sub-Sector]],Table2[Relative Volume],"&gt;=1")/Table4[[#This Row],[Count]]</f>
        <v>0</v>
      </c>
      <c r="J70" s="2">
        <f>COUNTIFS(Table2[Sub-Sector],Table4[[#This Row],[Sub-Sector]],Table2[% Away From Day Low],"&gt;=0.05")/Table4[[#This Row],[Count]]</f>
        <v>0</v>
      </c>
      <c r="K70" s="2">
        <f>COUNTIFS(Table2[Sub-Sector],Table4[[#This Row],[Sub-Sector]],Table2[% Away From Day High],"&lt;=0.05")/Table4[[#This Row],[Count]]</f>
        <v>1</v>
      </c>
      <c r="L70" s="2">
        <f>COUNTIFS(Table2[Sub-Sector],Table4[[#This Row],[Sub-Sector]],Table2[% Away From Current Week Low],"&gt;=0.05")/Table4[[#This Row],[Count]]</f>
        <v>1</v>
      </c>
      <c r="M70" s="2">
        <f>COUNTIFS(Table2[Sub-Sector],Table4[[#This Row],[Sub-Sector]],Table2[% Away From Current Week High],"&lt;=0.05")/Table4[[#This Row],[Count]]</f>
        <v>1</v>
      </c>
      <c r="N70" s="2">
        <f>COUNTIFS(Table2[Sub-Sector],Table4[[#This Row],[Sub-Sector]],Table2[% Away From Current Month Low],"&gt;=0.05")/Table4[[#This Row],[Count]]</f>
        <v>1</v>
      </c>
      <c r="O70" s="2">
        <f>COUNTIFS(Table2[Sub-Sector],Table4[[#This Row],[Sub-Sector]],Table2[% Away From Current Month High],"&lt;=0.05")/Table4[[#This Row],[Count]]</f>
        <v>0.5</v>
      </c>
      <c r="P70" s="2">
        <f>COUNTIFS(Table2[Sub-Sector],Table4[[#This Row],[Sub-Sector]],Table2[% Away From 52W High],"&lt;=10")/Table4[[#This Row],[Count]]</f>
        <v>0.5</v>
      </c>
      <c r="Q70" s="2">
        <f>COUNTIFS(Table2[Sub-Sector],Table4[[#This Row],[Sub-Sector]],Table2[% Away From 52W Low],"&gt;=10")/Table4[[#This Row],[Count]]</f>
        <v>1</v>
      </c>
      <c r="R70" s="2">
        <f>COUNTIFS(Table2[Sub-Sector],Table4[[#This Row],[Sub-Sector]],Table2[% Price above 20 EMA],"&gt;=0")/Table4[[#This Row],[Count]]</f>
        <v>1</v>
      </c>
      <c r="S70" s="2">
        <f>COUNTIFS(Table2[Sub-Sector],Table4[[#This Row],[Sub-Sector]],Table2[% Price above 50 EMA],"&gt;=0")/Table4[[#This Row],[Count]]</f>
        <v>0.5</v>
      </c>
      <c r="T70" s="2">
        <f>COUNTIFS(Table2[Sub-Sector],Table4[[#This Row],[Sub-Sector]],Table2[% Price above 200 EMA],"&gt;=0")/Table4[[#This Row],[Count]]</f>
        <v>1</v>
      </c>
      <c r="U70" s="2">
        <f>COUNTIFS(Table2[Sub-Sector],Table4[[#This Row],[Sub-Sector]],Table2[Rate of Change - Zone],"Positive")/Table4[[#This Row],[Count]]</f>
        <v>0.5</v>
      </c>
      <c r="V70" s="2">
        <f>COUNTIFS(Table2[Sub-Sector],Table4[[#This Row],[Sub-Sector]],Table2[Sharpe Ratio],"&gt;=0.10")/Table4[[#This Row],[Count]]</f>
        <v>0.5</v>
      </c>
      <c r="W7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528.5</v>
      </c>
      <c r="X70">
        <f>_xlfn.RANK.AVG(Table4[[#This Row],[Score]],Table4[Score],1)</f>
        <v>92</v>
      </c>
      <c r="Y7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</v>
      </c>
      <c r="Z70">
        <f>_xlfn.RANK.AVG(Table4[[#This Row],[Score 2 ]],Table4[[Score 2 ]],1)</f>
        <v>68.5</v>
      </c>
    </row>
    <row r="71" spans="1:26" x14ac:dyDescent="0.3">
      <c r="A71" t="s">
        <v>879</v>
      </c>
      <c r="B71">
        <f>COUNTIFS(Table2[Sub-Sector],Table4[[#This Row],[Sub-Sector]])</f>
        <v>3</v>
      </c>
      <c r="C71" s="2">
        <f>COUNTIFS(Table2[Sub-Sector],Table4[[#This Row],[Sub-Sector]],Table2[Uptrend],"Uptrend")/Table4[[#This Row],[Count]]</f>
        <v>1</v>
      </c>
      <c r="D71" s="2">
        <f>COUNTIFS(Table2[Sub-Sector],Table4[[#This Row],[Sub-Sector]],Table2[1W Return vs Nifty],"&gt;=5")/Table4[[#This Row],[Count]]</f>
        <v>0</v>
      </c>
      <c r="E71" s="2">
        <f>COUNTIFS(Table2[Sub-Sector],Table4[[#This Row],[Sub-Sector]],Table2[1M Return vs Nifty],"&gt;=5")/Table4[[#This Row],[Count]]</f>
        <v>0</v>
      </c>
      <c r="F71" s="2">
        <f>COUNTIFS(Table2[Sub-Sector],Table4[[#This Row],[Sub-Sector]],Table2[6M Return vs Nifty],"&gt;=10")/Table4[[#This Row],[Count]]</f>
        <v>0.33333333333333331</v>
      </c>
      <c r="G71" s="2">
        <f>COUNTIFS(Table2[Sub-Sector],Table4[[#This Row],[Sub-Sector]],Table2[1Y Return vs Nifty],"&gt;=10")/Table4[[#This Row],[Count]]</f>
        <v>0.66666666666666663</v>
      </c>
      <c r="H71" s="2">
        <f>COUNTIFS(Table2[Sub-Sector],Table4[[#This Row],[Sub-Sector]],Table2[RSI Exponential â€“ 14D],"&gt;=50")/Table4[[#This Row],[Count]]</f>
        <v>0</v>
      </c>
      <c r="I71" s="2">
        <f>COUNTIFS(Table2[Sub-Sector],Table4[[#This Row],[Sub-Sector]],Table2[Relative Volume],"&gt;=1")/Table4[[#This Row],[Count]]</f>
        <v>0.66666666666666663</v>
      </c>
      <c r="J71" s="2">
        <f>COUNTIFS(Table2[Sub-Sector],Table4[[#This Row],[Sub-Sector]],Table2[% Away From Day Low],"&gt;=0.05")/Table4[[#This Row],[Count]]</f>
        <v>0</v>
      </c>
      <c r="K71" s="2">
        <f>COUNTIFS(Table2[Sub-Sector],Table4[[#This Row],[Sub-Sector]],Table2[% Away From Day High],"&lt;=0.05")/Table4[[#This Row],[Count]]</f>
        <v>1</v>
      </c>
      <c r="L71" s="2">
        <f>COUNTIFS(Table2[Sub-Sector],Table4[[#This Row],[Sub-Sector]],Table2[% Away From Current Week Low],"&gt;=0.05")/Table4[[#This Row],[Count]]</f>
        <v>0</v>
      </c>
      <c r="M71" s="2">
        <f>COUNTIFS(Table2[Sub-Sector],Table4[[#This Row],[Sub-Sector]],Table2[% Away From Current Week High],"&lt;=0.05")/Table4[[#This Row],[Count]]</f>
        <v>0.33333333333333331</v>
      </c>
      <c r="N71" s="2">
        <f>COUNTIFS(Table2[Sub-Sector],Table4[[#This Row],[Sub-Sector]],Table2[% Away From Current Month Low],"&gt;=0.05")/Table4[[#This Row],[Count]]</f>
        <v>0</v>
      </c>
      <c r="O71" s="2">
        <f>COUNTIFS(Table2[Sub-Sector],Table4[[#This Row],[Sub-Sector]],Table2[% Away From Current Month High],"&lt;=0.05")/Table4[[#This Row],[Count]]</f>
        <v>0</v>
      </c>
      <c r="P71" s="2">
        <f>COUNTIFS(Table2[Sub-Sector],Table4[[#This Row],[Sub-Sector]],Table2[% Away From 52W High],"&lt;=10")/Table4[[#This Row],[Count]]</f>
        <v>0</v>
      </c>
      <c r="Q71" s="2">
        <f>COUNTIFS(Table2[Sub-Sector],Table4[[#This Row],[Sub-Sector]],Table2[% Away From 52W Low],"&gt;=10")/Table4[[#This Row],[Count]]</f>
        <v>1</v>
      </c>
      <c r="R71" s="2">
        <f>COUNTIFS(Table2[Sub-Sector],Table4[[#This Row],[Sub-Sector]],Table2[% Price above 20 EMA],"&gt;=0")/Table4[[#This Row],[Count]]</f>
        <v>0</v>
      </c>
      <c r="S71" s="2">
        <f>COUNTIFS(Table2[Sub-Sector],Table4[[#This Row],[Sub-Sector]],Table2[% Price above 50 EMA],"&gt;=0")/Table4[[#This Row],[Count]]</f>
        <v>0.33333333333333331</v>
      </c>
      <c r="T71" s="2">
        <f>COUNTIFS(Table2[Sub-Sector],Table4[[#This Row],[Sub-Sector]],Table2[% Price above 200 EMA],"&gt;=0")/Table4[[#This Row],[Count]]</f>
        <v>1</v>
      </c>
      <c r="U71" s="2">
        <f>COUNTIFS(Table2[Sub-Sector],Table4[[#This Row],[Sub-Sector]],Table2[Rate of Change - Zone],"Positive")/Table4[[#This Row],[Count]]</f>
        <v>0</v>
      </c>
      <c r="V71" s="2">
        <f>COUNTIFS(Table2[Sub-Sector],Table4[[#This Row],[Sub-Sector]],Table2[Sharpe Ratio],"&gt;=0.10")/Table4[[#This Row],[Count]]</f>
        <v>0</v>
      </c>
      <c r="W7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437.5</v>
      </c>
      <c r="X71">
        <f>_xlfn.RANK.AVG(Table4[[#This Row],[Score]],Table4[Score],1)</f>
        <v>68</v>
      </c>
      <c r="Y7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251</v>
      </c>
      <c r="Z71">
        <f>_xlfn.RANK.AVG(Table4[[#This Row],[Score 2 ]],Table4[[Score 2 ]],1)</f>
        <v>70</v>
      </c>
    </row>
    <row r="72" spans="1:26" x14ac:dyDescent="0.3">
      <c r="A72" t="s">
        <v>407</v>
      </c>
      <c r="B72">
        <f>COUNTIFS(Table2[Sub-Sector],Table4[[#This Row],[Sub-Sector]])</f>
        <v>6</v>
      </c>
      <c r="C72" s="2">
        <f>COUNTIFS(Table2[Sub-Sector],Table4[[#This Row],[Sub-Sector]],Table2[Uptrend],"Uptrend")/Table4[[#This Row],[Count]]</f>
        <v>1</v>
      </c>
      <c r="D72" s="2">
        <f>COUNTIFS(Table2[Sub-Sector],Table4[[#This Row],[Sub-Sector]],Table2[1W Return vs Nifty],"&gt;=5")/Table4[[#This Row],[Count]]</f>
        <v>0.33333333333333331</v>
      </c>
      <c r="E72" s="2">
        <f>COUNTIFS(Table2[Sub-Sector],Table4[[#This Row],[Sub-Sector]],Table2[1M Return vs Nifty],"&gt;=5")/Table4[[#This Row],[Count]]</f>
        <v>0.33333333333333331</v>
      </c>
      <c r="F72" s="2">
        <f>COUNTIFS(Table2[Sub-Sector],Table4[[#This Row],[Sub-Sector]],Table2[6M Return vs Nifty],"&gt;=10")/Table4[[#This Row],[Count]]</f>
        <v>0.33333333333333331</v>
      </c>
      <c r="G72" s="2">
        <f>COUNTIFS(Table2[Sub-Sector],Table4[[#This Row],[Sub-Sector]],Table2[1Y Return vs Nifty],"&gt;=10")/Table4[[#This Row],[Count]]</f>
        <v>0.66666666666666663</v>
      </c>
      <c r="H72" s="2">
        <f>COUNTIFS(Table2[Sub-Sector],Table4[[#This Row],[Sub-Sector]],Table2[RSI Exponential â€“ 14D],"&gt;=50")/Table4[[#This Row],[Count]]</f>
        <v>0.83333333333333337</v>
      </c>
      <c r="I72" s="2">
        <f>COUNTIFS(Table2[Sub-Sector],Table4[[#This Row],[Sub-Sector]],Table2[Relative Volume],"&gt;=1")/Table4[[#This Row],[Count]]</f>
        <v>0</v>
      </c>
      <c r="J72" s="2">
        <f>COUNTIFS(Table2[Sub-Sector],Table4[[#This Row],[Sub-Sector]],Table2[% Away From Day Low],"&gt;=0.05")/Table4[[#This Row],[Count]]</f>
        <v>0</v>
      </c>
      <c r="K72" s="2">
        <f>COUNTIFS(Table2[Sub-Sector],Table4[[#This Row],[Sub-Sector]],Table2[% Away From Day High],"&lt;=0.05")/Table4[[#This Row],[Count]]</f>
        <v>1</v>
      </c>
      <c r="L72" s="2">
        <f>COUNTIFS(Table2[Sub-Sector],Table4[[#This Row],[Sub-Sector]],Table2[% Away From Current Week Low],"&gt;=0.05")/Table4[[#This Row],[Count]]</f>
        <v>0.33333333333333331</v>
      </c>
      <c r="M72" s="2">
        <f>COUNTIFS(Table2[Sub-Sector],Table4[[#This Row],[Sub-Sector]],Table2[% Away From Current Week High],"&lt;=0.05")/Table4[[#This Row],[Count]]</f>
        <v>0.83333333333333337</v>
      </c>
      <c r="N72" s="2">
        <f>COUNTIFS(Table2[Sub-Sector],Table4[[#This Row],[Sub-Sector]],Table2[% Away From Current Month Low],"&gt;=0.05")/Table4[[#This Row],[Count]]</f>
        <v>1</v>
      </c>
      <c r="O72" s="2">
        <f>COUNTIFS(Table2[Sub-Sector],Table4[[#This Row],[Sub-Sector]],Table2[% Away From Current Month High],"&lt;=0.05")/Table4[[#This Row],[Count]]</f>
        <v>0.83333333333333337</v>
      </c>
      <c r="P72" s="2">
        <f>COUNTIFS(Table2[Sub-Sector],Table4[[#This Row],[Sub-Sector]],Table2[% Away From 52W High],"&lt;=10")/Table4[[#This Row],[Count]]</f>
        <v>0.66666666666666663</v>
      </c>
      <c r="Q72" s="2">
        <f>COUNTIFS(Table2[Sub-Sector],Table4[[#This Row],[Sub-Sector]],Table2[% Away From 52W Low],"&gt;=10")/Table4[[#This Row],[Count]]</f>
        <v>1</v>
      </c>
      <c r="R72" s="2">
        <f>COUNTIFS(Table2[Sub-Sector],Table4[[#This Row],[Sub-Sector]],Table2[% Price above 20 EMA],"&gt;=0")/Table4[[#This Row],[Count]]</f>
        <v>1</v>
      </c>
      <c r="S72" s="2">
        <f>COUNTIFS(Table2[Sub-Sector],Table4[[#This Row],[Sub-Sector]],Table2[% Price above 50 EMA],"&gt;=0")/Table4[[#This Row],[Count]]</f>
        <v>1</v>
      </c>
      <c r="T72" s="2">
        <f>COUNTIFS(Table2[Sub-Sector],Table4[[#This Row],[Sub-Sector]],Table2[% Price above 200 EMA],"&gt;=0")/Table4[[#This Row],[Count]]</f>
        <v>1</v>
      </c>
      <c r="U72" s="2">
        <f>COUNTIFS(Table2[Sub-Sector],Table4[[#This Row],[Sub-Sector]],Table2[Rate of Change - Zone],"Positive")/Table4[[#This Row],[Count]]</f>
        <v>0.83333333333333337</v>
      </c>
      <c r="V72" s="2">
        <f>COUNTIFS(Table2[Sub-Sector],Table4[[#This Row],[Sub-Sector]],Table2[Sharpe Ratio],"&gt;=0.10")/Table4[[#This Row],[Count]]</f>
        <v>0.5</v>
      </c>
      <c r="W7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310.5</v>
      </c>
      <c r="X72">
        <f>_xlfn.RANK.AVG(Table4[[#This Row],[Score]],Table4[Score],1)</f>
        <v>22</v>
      </c>
      <c r="Y7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254.5</v>
      </c>
      <c r="Z72">
        <f>_xlfn.RANK.AVG(Table4[[#This Row],[Score 2 ]],Table4[[Score 2 ]],1)</f>
        <v>71.5</v>
      </c>
    </row>
    <row r="73" spans="1:26" x14ac:dyDescent="0.3">
      <c r="A73" t="s">
        <v>1454</v>
      </c>
      <c r="B73">
        <f>COUNTIFS(Table2[Sub-Sector],Table4[[#This Row],[Sub-Sector]])</f>
        <v>4</v>
      </c>
      <c r="C73" s="2">
        <f>COUNTIFS(Table2[Sub-Sector],Table4[[#This Row],[Sub-Sector]],Table2[Uptrend],"Uptrend")/Table4[[#This Row],[Count]]</f>
        <v>0.75</v>
      </c>
      <c r="D73" s="2">
        <f>COUNTIFS(Table2[Sub-Sector],Table4[[#This Row],[Sub-Sector]],Table2[1W Return vs Nifty],"&gt;=5")/Table4[[#This Row],[Count]]</f>
        <v>0</v>
      </c>
      <c r="E73" s="2">
        <f>COUNTIFS(Table2[Sub-Sector],Table4[[#This Row],[Sub-Sector]],Table2[1M Return vs Nifty],"&gt;=5")/Table4[[#This Row],[Count]]</f>
        <v>0</v>
      </c>
      <c r="F73" s="2">
        <f>COUNTIFS(Table2[Sub-Sector],Table4[[#This Row],[Sub-Sector]],Table2[6M Return vs Nifty],"&gt;=10")/Table4[[#This Row],[Count]]</f>
        <v>0.25</v>
      </c>
      <c r="G73" s="2">
        <f>COUNTIFS(Table2[Sub-Sector],Table4[[#This Row],[Sub-Sector]],Table2[1Y Return vs Nifty],"&gt;=10")/Table4[[#This Row],[Count]]</f>
        <v>0.25</v>
      </c>
      <c r="H73" s="2">
        <f>COUNTIFS(Table2[Sub-Sector],Table4[[#This Row],[Sub-Sector]],Table2[RSI Exponential â€“ 14D],"&gt;=50")/Table4[[#This Row],[Count]]</f>
        <v>0.25</v>
      </c>
      <c r="I73" s="2">
        <f>COUNTIFS(Table2[Sub-Sector],Table4[[#This Row],[Sub-Sector]],Table2[Relative Volume],"&gt;=1")/Table4[[#This Row],[Count]]</f>
        <v>0.5</v>
      </c>
      <c r="J73" s="2">
        <f>COUNTIFS(Table2[Sub-Sector],Table4[[#This Row],[Sub-Sector]],Table2[% Away From Day Low],"&gt;=0.05")/Table4[[#This Row],[Count]]</f>
        <v>0</v>
      </c>
      <c r="K73" s="2">
        <f>COUNTIFS(Table2[Sub-Sector],Table4[[#This Row],[Sub-Sector]],Table2[% Away From Day High],"&lt;=0.05")/Table4[[#This Row],[Count]]</f>
        <v>1</v>
      </c>
      <c r="L73" s="2">
        <f>COUNTIFS(Table2[Sub-Sector],Table4[[#This Row],[Sub-Sector]],Table2[% Away From Current Week Low],"&gt;=0.05")/Table4[[#This Row],[Count]]</f>
        <v>0</v>
      </c>
      <c r="M73" s="2">
        <f>COUNTIFS(Table2[Sub-Sector],Table4[[#This Row],[Sub-Sector]],Table2[% Away From Current Week High],"&lt;=0.05")/Table4[[#This Row],[Count]]</f>
        <v>0.25</v>
      </c>
      <c r="N73" s="2">
        <f>COUNTIFS(Table2[Sub-Sector],Table4[[#This Row],[Sub-Sector]],Table2[% Away From Current Month Low],"&gt;=0.05")/Table4[[#This Row],[Count]]</f>
        <v>0.75</v>
      </c>
      <c r="O73" s="2">
        <f>COUNTIFS(Table2[Sub-Sector],Table4[[#This Row],[Sub-Sector]],Table2[% Away From Current Month High],"&lt;=0.05")/Table4[[#This Row],[Count]]</f>
        <v>0</v>
      </c>
      <c r="P73" s="2">
        <f>COUNTIFS(Table2[Sub-Sector],Table4[[#This Row],[Sub-Sector]],Table2[% Away From 52W High],"&lt;=10")/Table4[[#This Row],[Count]]</f>
        <v>0</v>
      </c>
      <c r="Q73" s="2">
        <f>COUNTIFS(Table2[Sub-Sector],Table4[[#This Row],[Sub-Sector]],Table2[% Away From 52W Low],"&gt;=10")/Table4[[#This Row],[Count]]</f>
        <v>1</v>
      </c>
      <c r="R73" s="2">
        <f>COUNTIFS(Table2[Sub-Sector],Table4[[#This Row],[Sub-Sector]],Table2[% Price above 20 EMA],"&gt;=0")/Table4[[#This Row],[Count]]</f>
        <v>0.25</v>
      </c>
      <c r="S73" s="2">
        <f>COUNTIFS(Table2[Sub-Sector],Table4[[#This Row],[Sub-Sector]],Table2[% Price above 50 EMA],"&gt;=0")/Table4[[#This Row],[Count]]</f>
        <v>0.5</v>
      </c>
      <c r="T73" s="2">
        <f>COUNTIFS(Table2[Sub-Sector],Table4[[#This Row],[Sub-Sector]],Table2[% Price above 200 EMA],"&gt;=0")/Table4[[#This Row],[Count]]</f>
        <v>0.75</v>
      </c>
      <c r="U73" s="2">
        <f>COUNTIFS(Table2[Sub-Sector],Table4[[#This Row],[Sub-Sector]],Table2[Rate of Change - Zone],"Positive")/Table4[[#This Row],[Count]]</f>
        <v>0.75</v>
      </c>
      <c r="V73" s="2">
        <f>COUNTIFS(Table2[Sub-Sector],Table4[[#This Row],[Sub-Sector]],Table2[Sharpe Ratio],"&gt;=0.10")/Table4[[#This Row],[Count]]</f>
        <v>0.5</v>
      </c>
      <c r="W7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478</v>
      </c>
      <c r="X73">
        <f>_xlfn.RANK.AVG(Table4[[#This Row],[Score]],Table4[Score],1)</f>
        <v>77</v>
      </c>
      <c r="Y7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254.5</v>
      </c>
      <c r="Z73">
        <f>_xlfn.RANK.AVG(Table4[[#This Row],[Score 2 ]],Table4[[Score 2 ]],1)</f>
        <v>71.5</v>
      </c>
    </row>
    <row r="74" spans="1:26" x14ac:dyDescent="0.3">
      <c r="A74" t="s">
        <v>473</v>
      </c>
      <c r="B74">
        <f>COUNTIFS(Table2[Sub-Sector],Table4[[#This Row],[Sub-Sector]])</f>
        <v>10</v>
      </c>
      <c r="C74" s="2">
        <f>COUNTIFS(Table2[Sub-Sector],Table4[[#This Row],[Sub-Sector]],Table2[Uptrend],"Uptrend")/Table4[[#This Row],[Count]]</f>
        <v>0.8</v>
      </c>
      <c r="D74" s="2">
        <f>COUNTIFS(Table2[Sub-Sector],Table4[[#This Row],[Sub-Sector]],Table2[1W Return vs Nifty],"&gt;=5")/Table4[[#This Row],[Count]]</f>
        <v>0.1</v>
      </c>
      <c r="E74" s="2">
        <f>COUNTIFS(Table2[Sub-Sector],Table4[[#This Row],[Sub-Sector]],Table2[1M Return vs Nifty],"&gt;=5")/Table4[[#This Row],[Count]]</f>
        <v>0.3</v>
      </c>
      <c r="F74" s="2">
        <f>COUNTIFS(Table2[Sub-Sector],Table4[[#This Row],[Sub-Sector]],Table2[6M Return vs Nifty],"&gt;=10")/Table4[[#This Row],[Count]]</f>
        <v>0.6</v>
      </c>
      <c r="G74" s="2">
        <f>COUNTIFS(Table2[Sub-Sector],Table4[[#This Row],[Sub-Sector]],Table2[1Y Return vs Nifty],"&gt;=10")/Table4[[#This Row],[Count]]</f>
        <v>0.2</v>
      </c>
      <c r="H74" s="2">
        <f>COUNTIFS(Table2[Sub-Sector],Table4[[#This Row],[Sub-Sector]],Table2[RSI Exponential â€“ 14D],"&gt;=50")/Table4[[#This Row],[Count]]</f>
        <v>0.4</v>
      </c>
      <c r="I74" s="2">
        <f>COUNTIFS(Table2[Sub-Sector],Table4[[#This Row],[Sub-Sector]],Table2[Relative Volume],"&gt;=1")/Table4[[#This Row],[Count]]</f>
        <v>0.4</v>
      </c>
      <c r="J74" s="2">
        <f>COUNTIFS(Table2[Sub-Sector],Table4[[#This Row],[Sub-Sector]],Table2[% Away From Day Low],"&gt;=0.05")/Table4[[#This Row],[Count]]</f>
        <v>0</v>
      </c>
      <c r="K74" s="2">
        <f>COUNTIFS(Table2[Sub-Sector],Table4[[#This Row],[Sub-Sector]],Table2[% Away From Day High],"&lt;=0.05")/Table4[[#This Row],[Count]]</f>
        <v>1</v>
      </c>
      <c r="L74" s="2">
        <f>COUNTIFS(Table2[Sub-Sector],Table4[[#This Row],[Sub-Sector]],Table2[% Away From Current Week Low],"&gt;=0.05")/Table4[[#This Row],[Count]]</f>
        <v>0.2</v>
      </c>
      <c r="M74" s="2">
        <f>COUNTIFS(Table2[Sub-Sector],Table4[[#This Row],[Sub-Sector]],Table2[% Away From Current Week High],"&lt;=0.05")/Table4[[#This Row],[Count]]</f>
        <v>0.5</v>
      </c>
      <c r="N74" s="2">
        <f>COUNTIFS(Table2[Sub-Sector],Table4[[#This Row],[Sub-Sector]],Table2[% Away From Current Month Low],"&gt;=0.05")/Table4[[#This Row],[Count]]</f>
        <v>0.4</v>
      </c>
      <c r="O74" s="2">
        <f>COUNTIFS(Table2[Sub-Sector],Table4[[#This Row],[Sub-Sector]],Table2[% Away From Current Month High],"&lt;=0.05")/Table4[[#This Row],[Count]]</f>
        <v>0.3</v>
      </c>
      <c r="P74" s="2">
        <f>COUNTIFS(Table2[Sub-Sector],Table4[[#This Row],[Sub-Sector]],Table2[% Away From 52W High],"&lt;=10")/Table4[[#This Row],[Count]]</f>
        <v>0.3</v>
      </c>
      <c r="Q74" s="2">
        <f>COUNTIFS(Table2[Sub-Sector],Table4[[#This Row],[Sub-Sector]],Table2[% Away From 52W Low],"&gt;=10")/Table4[[#This Row],[Count]]</f>
        <v>1</v>
      </c>
      <c r="R74" s="2">
        <f>COUNTIFS(Table2[Sub-Sector],Table4[[#This Row],[Sub-Sector]],Table2[% Price above 20 EMA],"&gt;=0")/Table4[[#This Row],[Count]]</f>
        <v>0.4</v>
      </c>
      <c r="S74" s="2">
        <f>COUNTIFS(Table2[Sub-Sector],Table4[[#This Row],[Sub-Sector]],Table2[% Price above 50 EMA],"&gt;=0")/Table4[[#This Row],[Count]]</f>
        <v>0.5</v>
      </c>
      <c r="T74" s="2">
        <f>COUNTIFS(Table2[Sub-Sector],Table4[[#This Row],[Sub-Sector]],Table2[% Price above 200 EMA],"&gt;=0")/Table4[[#This Row],[Count]]</f>
        <v>0.9</v>
      </c>
      <c r="U74" s="2">
        <f>COUNTIFS(Table2[Sub-Sector],Table4[[#This Row],[Sub-Sector]],Table2[Rate of Change - Zone],"Positive")/Table4[[#This Row],[Count]]</f>
        <v>0.5</v>
      </c>
      <c r="V74" s="2">
        <f>COUNTIFS(Table2[Sub-Sector],Table4[[#This Row],[Sub-Sector]],Table2[Sharpe Ratio],"&gt;=0.10")/Table4[[#This Row],[Count]]</f>
        <v>0.4</v>
      </c>
      <c r="W7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366.5</v>
      </c>
      <c r="X74">
        <f>_xlfn.RANK.AVG(Table4[[#This Row],[Score]],Table4[Score],1)</f>
        <v>44</v>
      </c>
      <c r="Y7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255.5</v>
      </c>
      <c r="Z74">
        <f>_xlfn.RANK.AVG(Table4[[#This Row],[Score 2 ]],Table4[[Score 2 ]],1)</f>
        <v>73</v>
      </c>
    </row>
    <row r="75" spans="1:26" x14ac:dyDescent="0.3">
      <c r="A75" t="s">
        <v>164</v>
      </c>
      <c r="B75">
        <f>COUNTIFS(Table2[Sub-Sector],Table4[[#This Row],[Sub-Sector]])</f>
        <v>9</v>
      </c>
      <c r="C75" s="2">
        <f>COUNTIFS(Table2[Sub-Sector],Table4[[#This Row],[Sub-Sector]],Table2[Uptrend],"Uptrend")/Table4[[#This Row],[Count]]</f>
        <v>0.66666666666666663</v>
      </c>
      <c r="D75" s="2">
        <f>COUNTIFS(Table2[Sub-Sector],Table4[[#This Row],[Sub-Sector]],Table2[1W Return vs Nifty],"&gt;=5")/Table4[[#This Row],[Count]]</f>
        <v>0</v>
      </c>
      <c r="E75" s="2">
        <f>COUNTIFS(Table2[Sub-Sector],Table4[[#This Row],[Sub-Sector]],Table2[1M Return vs Nifty],"&gt;=5")/Table4[[#This Row],[Count]]</f>
        <v>0.1111111111111111</v>
      </c>
      <c r="F75" s="2">
        <f>COUNTIFS(Table2[Sub-Sector],Table4[[#This Row],[Sub-Sector]],Table2[6M Return vs Nifty],"&gt;=10")/Table4[[#This Row],[Count]]</f>
        <v>0.44444444444444442</v>
      </c>
      <c r="G75" s="2">
        <f>COUNTIFS(Table2[Sub-Sector],Table4[[#This Row],[Sub-Sector]],Table2[1Y Return vs Nifty],"&gt;=10")/Table4[[#This Row],[Count]]</f>
        <v>0.33333333333333331</v>
      </c>
      <c r="H75" s="2">
        <f>COUNTIFS(Table2[Sub-Sector],Table4[[#This Row],[Sub-Sector]],Table2[RSI Exponential â€“ 14D],"&gt;=50")/Table4[[#This Row],[Count]]</f>
        <v>0.77777777777777779</v>
      </c>
      <c r="I75" s="2">
        <f>COUNTIFS(Table2[Sub-Sector],Table4[[#This Row],[Sub-Sector]],Table2[Relative Volume],"&gt;=1")/Table4[[#This Row],[Count]]</f>
        <v>0.33333333333333331</v>
      </c>
      <c r="J75" s="2">
        <f>COUNTIFS(Table2[Sub-Sector],Table4[[#This Row],[Sub-Sector]],Table2[% Away From Day Low],"&gt;=0.05")/Table4[[#This Row],[Count]]</f>
        <v>0.1111111111111111</v>
      </c>
      <c r="K75" s="2">
        <f>COUNTIFS(Table2[Sub-Sector],Table4[[#This Row],[Sub-Sector]],Table2[% Away From Day High],"&lt;=0.05")/Table4[[#This Row],[Count]]</f>
        <v>0.88888888888888884</v>
      </c>
      <c r="L75" s="2">
        <f>COUNTIFS(Table2[Sub-Sector],Table4[[#This Row],[Sub-Sector]],Table2[% Away From Current Week Low],"&gt;=0.05")/Table4[[#This Row],[Count]]</f>
        <v>0.22222222222222221</v>
      </c>
      <c r="M75" s="2">
        <f>COUNTIFS(Table2[Sub-Sector],Table4[[#This Row],[Sub-Sector]],Table2[% Away From Current Week High],"&lt;=0.05")/Table4[[#This Row],[Count]]</f>
        <v>0.88888888888888884</v>
      </c>
      <c r="N75" s="2">
        <f>COUNTIFS(Table2[Sub-Sector],Table4[[#This Row],[Sub-Sector]],Table2[% Away From Current Month Low],"&gt;=0.05")/Table4[[#This Row],[Count]]</f>
        <v>0.55555555555555558</v>
      </c>
      <c r="O75" s="2">
        <f>COUNTIFS(Table2[Sub-Sector],Table4[[#This Row],[Sub-Sector]],Table2[% Away From Current Month High],"&lt;=0.05")/Table4[[#This Row],[Count]]</f>
        <v>0.55555555555555558</v>
      </c>
      <c r="P75" s="2">
        <f>COUNTIFS(Table2[Sub-Sector],Table4[[#This Row],[Sub-Sector]],Table2[% Away From 52W High],"&lt;=10")/Table4[[#This Row],[Count]]</f>
        <v>0.77777777777777779</v>
      </c>
      <c r="Q75" s="2">
        <f>COUNTIFS(Table2[Sub-Sector],Table4[[#This Row],[Sub-Sector]],Table2[% Away From 52W Low],"&gt;=10")/Table4[[#This Row],[Count]]</f>
        <v>1</v>
      </c>
      <c r="R75" s="2">
        <f>COUNTIFS(Table2[Sub-Sector],Table4[[#This Row],[Sub-Sector]],Table2[% Price above 20 EMA],"&gt;=0")/Table4[[#This Row],[Count]]</f>
        <v>0.66666666666666663</v>
      </c>
      <c r="S75" s="2">
        <f>COUNTIFS(Table2[Sub-Sector],Table4[[#This Row],[Sub-Sector]],Table2[% Price above 50 EMA],"&gt;=0")/Table4[[#This Row],[Count]]</f>
        <v>0.77777777777777779</v>
      </c>
      <c r="T75" s="2">
        <f>COUNTIFS(Table2[Sub-Sector],Table4[[#This Row],[Sub-Sector]],Table2[% Price above 200 EMA],"&gt;=0")/Table4[[#This Row],[Count]]</f>
        <v>1</v>
      </c>
      <c r="U75" s="2">
        <f>COUNTIFS(Table2[Sub-Sector],Table4[[#This Row],[Sub-Sector]],Table2[Rate of Change - Zone],"Positive")/Table4[[#This Row],[Count]]</f>
        <v>0.66666666666666663</v>
      </c>
      <c r="V75" s="2">
        <f>COUNTIFS(Table2[Sub-Sector],Table4[[#This Row],[Sub-Sector]],Table2[Sharpe Ratio],"&gt;=0.10")/Table4[[#This Row],[Count]]</f>
        <v>0</v>
      </c>
      <c r="W7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448.5</v>
      </c>
      <c r="X75">
        <f>_xlfn.RANK.AVG(Table4[[#This Row],[Score]],Table4[Score],1)</f>
        <v>72</v>
      </c>
      <c r="Y7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258.5</v>
      </c>
      <c r="Z75">
        <f>_xlfn.RANK.AVG(Table4[[#This Row],[Score 2 ]],Table4[[Score 2 ]],1)</f>
        <v>74</v>
      </c>
    </row>
    <row r="76" spans="1:26" x14ac:dyDescent="0.3">
      <c r="A76" t="s">
        <v>776</v>
      </c>
      <c r="B76">
        <f>COUNTIFS(Table2[Sub-Sector],Table4[[#This Row],[Sub-Sector]])</f>
        <v>5</v>
      </c>
      <c r="C76" s="2">
        <f>COUNTIFS(Table2[Sub-Sector],Table4[[#This Row],[Sub-Sector]],Table2[Uptrend],"Uptrend")/Table4[[#This Row],[Count]]</f>
        <v>0.2</v>
      </c>
      <c r="D76" s="2">
        <f>COUNTIFS(Table2[Sub-Sector],Table4[[#This Row],[Sub-Sector]],Table2[1W Return vs Nifty],"&gt;=5")/Table4[[#This Row],[Count]]</f>
        <v>0</v>
      </c>
      <c r="E76" s="2">
        <f>COUNTIFS(Table2[Sub-Sector],Table4[[#This Row],[Sub-Sector]],Table2[1M Return vs Nifty],"&gt;=5")/Table4[[#This Row],[Count]]</f>
        <v>0</v>
      </c>
      <c r="F76" s="2">
        <f>COUNTIFS(Table2[Sub-Sector],Table4[[#This Row],[Sub-Sector]],Table2[6M Return vs Nifty],"&gt;=10")/Table4[[#This Row],[Count]]</f>
        <v>0.6</v>
      </c>
      <c r="G76" s="2">
        <f>COUNTIFS(Table2[Sub-Sector],Table4[[#This Row],[Sub-Sector]],Table2[1Y Return vs Nifty],"&gt;=10")/Table4[[#This Row],[Count]]</f>
        <v>1</v>
      </c>
      <c r="H76" s="2">
        <f>COUNTIFS(Table2[Sub-Sector],Table4[[#This Row],[Sub-Sector]],Table2[RSI Exponential â€“ 14D],"&gt;=50")/Table4[[#This Row],[Count]]</f>
        <v>0.2</v>
      </c>
      <c r="I76" s="2">
        <f>COUNTIFS(Table2[Sub-Sector],Table4[[#This Row],[Sub-Sector]],Table2[Relative Volume],"&gt;=1")/Table4[[#This Row],[Count]]</f>
        <v>0</v>
      </c>
      <c r="J76" s="2">
        <f>COUNTIFS(Table2[Sub-Sector],Table4[[#This Row],[Sub-Sector]],Table2[% Away From Day Low],"&gt;=0.05")/Table4[[#This Row],[Count]]</f>
        <v>0</v>
      </c>
      <c r="K76" s="2">
        <f>COUNTIFS(Table2[Sub-Sector],Table4[[#This Row],[Sub-Sector]],Table2[% Away From Day High],"&lt;=0.05")/Table4[[#This Row],[Count]]</f>
        <v>1</v>
      </c>
      <c r="L76" s="2">
        <f>COUNTIFS(Table2[Sub-Sector],Table4[[#This Row],[Sub-Sector]],Table2[% Away From Current Week Low],"&gt;=0.05")/Table4[[#This Row],[Count]]</f>
        <v>0</v>
      </c>
      <c r="M76" s="2">
        <f>COUNTIFS(Table2[Sub-Sector],Table4[[#This Row],[Sub-Sector]],Table2[% Away From Current Week High],"&lt;=0.05")/Table4[[#This Row],[Count]]</f>
        <v>0.6</v>
      </c>
      <c r="N76" s="2">
        <f>COUNTIFS(Table2[Sub-Sector],Table4[[#This Row],[Sub-Sector]],Table2[% Away From Current Month Low],"&gt;=0.05")/Table4[[#This Row],[Count]]</f>
        <v>0.4</v>
      </c>
      <c r="O76" s="2">
        <f>COUNTIFS(Table2[Sub-Sector],Table4[[#This Row],[Sub-Sector]],Table2[% Away From Current Month High],"&lt;=0.05")/Table4[[#This Row],[Count]]</f>
        <v>0.2</v>
      </c>
      <c r="P76" s="2">
        <f>COUNTIFS(Table2[Sub-Sector],Table4[[#This Row],[Sub-Sector]],Table2[% Away From 52W High],"&lt;=10")/Table4[[#This Row],[Count]]</f>
        <v>0.2</v>
      </c>
      <c r="Q76" s="2">
        <f>COUNTIFS(Table2[Sub-Sector],Table4[[#This Row],[Sub-Sector]],Table2[% Away From 52W Low],"&gt;=10")/Table4[[#This Row],[Count]]</f>
        <v>1</v>
      </c>
      <c r="R76" s="2">
        <f>COUNTIFS(Table2[Sub-Sector],Table4[[#This Row],[Sub-Sector]],Table2[% Price above 20 EMA],"&gt;=0")/Table4[[#This Row],[Count]]</f>
        <v>0.2</v>
      </c>
      <c r="S76" s="2">
        <f>COUNTIFS(Table2[Sub-Sector],Table4[[#This Row],[Sub-Sector]],Table2[% Price above 50 EMA],"&gt;=0")/Table4[[#This Row],[Count]]</f>
        <v>0.2</v>
      </c>
      <c r="T76" s="2">
        <f>COUNTIFS(Table2[Sub-Sector],Table4[[#This Row],[Sub-Sector]],Table2[% Price above 200 EMA],"&gt;=0")/Table4[[#This Row],[Count]]</f>
        <v>1</v>
      </c>
      <c r="U76" s="2">
        <f>COUNTIFS(Table2[Sub-Sector],Table4[[#This Row],[Sub-Sector]],Table2[Rate of Change - Zone],"Positive")/Table4[[#This Row],[Count]]</f>
        <v>0.2</v>
      </c>
      <c r="V76" s="2">
        <f>COUNTIFS(Table2[Sub-Sector],Table4[[#This Row],[Sub-Sector]],Table2[Sharpe Ratio],"&gt;=0.10")/Table4[[#This Row],[Count]]</f>
        <v>1</v>
      </c>
      <c r="W7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530</v>
      </c>
      <c r="X76">
        <f>_xlfn.RANK.AVG(Table4[[#This Row],[Score]],Table4[Score],1)</f>
        <v>93</v>
      </c>
      <c r="Y7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259.5</v>
      </c>
      <c r="Z76">
        <f>_xlfn.RANK.AVG(Table4[[#This Row],[Score 2 ]],Table4[[Score 2 ]],1)</f>
        <v>75</v>
      </c>
    </row>
    <row r="77" spans="1:26" x14ac:dyDescent="0.3">
      <c r="A77" t="s">
        <v>143</v>
      </c>
      <c r="B77">
        <f>COUNTIFS(Table2[Sub-Sector],Table4[[#This Row],[Sub-Sector]])</f>
        <v>8</v>
      </c>
      <c r="C77" s="2">
        <f>COUNTIFS(Table2[Sub-Sector],Table4[[#This Row],[Sub-Sector]],Table2[Uptrend],"Uptrend")/Table4[[#This Row],[Count]]</f>
        <v>0.25</v>
      </c>
      <c r="D77" s="2">
        <f>COUNTIFS(Table2[Sub-Sector],Table4[[#This Row],[Sub-Sector]],Table2[1W Return vs Nifty],"&gt;=5")/Table4[[#This Row],[Count]]</f>
        <v>0</v>
      </c>
      <c r="E77" s="2">
        <f>COUNTIFS(Table2[Sub-Sector],Table4[[#This Row],[Sub-Sector]],Table2[1M Return vs Nifty],"&gt;=5")/Table4[[#This Row],[Count]]</f>
        <v>0</v>
      </c>
      <c r="F77" s="2">
        <f>COUNTIFS(Table2[Sub-Sector],Table4[[#This Row],[Sub-Sector]],Table2[6M Return vs Nifty],"&gt;=10")/Table4[[#This Row],[Count]]</f>
        <v>0.5</v>
      </c>
      <c r="G77" s="2">
        <f>COUNTIFS(Table2[Sub-Sector],Table4[[#This Row],[Sub-Sector]],Table2[1Y Return vs Nifty],"&gt;=10")/Table4[[#This Row],[Count]]</f>
        <v>0.875</v>
      </c>
      <c r="H77" s="2">
        <f>COUNTIFS(Table2[Sub-Sector],Table4[[#This Row],[Sub-Sector]],Table2[RSI Exponential â€“ 14D],"&gt;=50")/Table4[[#This Row],[Count]]</f>
        <v>0.375</v>
      </c>
      <c r="I77" s="2">
        <f>COUNTIFS(Table2[Sub-Sector],Table4[[#This Row],[Sub-Sector]],Table2[Relative Volume],"&gt;=1")/Table4[[#This Row],[Count]]</f>
        <v>0.125</v>
      </c>
      <c r="J77" s="2">
        <f>COUNTIFS(Table2[Sub-Sector],Table4[[#This Row],[Sub-Sector]],Table2[% Away From Day Low],"&gt;=0.05")/Table4[[#This Row],[Count]]</f>
        <v>0</v>
      </c>
      <c r="K77" s="2">
        <f>COUNTIFS(Table2[Sub-Sector],Table4[[#This Row],[Sub-Sector]],Table2[% Away From Day High],"&lt;=0.05")/Table4[[#This Row],[Count]]</f>
        <v>1</v>
      </c>
      <c r="L77" s="2">
        <f>COUNTIFS(Table2[Sub-Sector],Table4[[#This Row],[Sub-Sector]],Table2[% Away From Current Week Low],"&gt;=0.05")/Table4[[#This Row],[Count]]</f>
        <v>0.125</v>
      </c>
      <c r="M77" s="2">
        <f>COUNTIFS(Table2[Sub-Sector],Table4[[#This Row],[Sub-Sector]],Table2[% Away From Current Week High],"&lt;=0.05")/Table4[[#This Row],[Count]]</f>
        <v>0.625</v>
      </c>
      <c r="N77" s="2">
        <f>COUNTIFS(Table2[Sub-Sector],Table4[[#This Row],[Sub-Sector]],Table2[% Away From Current Month Low],"&gt;=0.05")/Table4[[#This Row],[Count]]</f>
        <v>0.625</v>
      </c>
      <c r="O77" s="2">
        <f>COUNTIFS(Table2[Sub-Sector],Table4[[#This Row],[Sub-Sector]],Table2[% Away From Current Month High],"&lt;=0.05")/Table4[[#This Row],[Count]]</f>
        <v>0.125</v>
      </c>
      <c r="P77" s="2">
        <f>COUNTIFS(Table2[Sub-Sector],Table4[[#This Row],[Sub-Sector]],Table2[% Away From 52W High],"&lt;=10")/Table4[[#This Row],[Count]]</f>
        <v>0</v>
      </c>
      <c r="Q77" s="2">
        <f>COUNTIFS(Table2[Sub-Sector],Table4[[#This Row],[Sub-Sector]],Table2[% Away From 52W Low],"&gt;=10")/Table4[[#This Row],[Count]]</f>
        <v>1</v>
      </c>
      <c r="R77" s="2">
        <f>COUNTIFS(Table2[Sub-Sector],Table4[[#This Row],[Sub-Sector]],Table2[% Price above 20 EMA],"&gt;=0")/Table4[[#This Row],[Count]]</f>
        <v>0.25</v>
      </c>
      <c r="S77" s="2">
        <f>COUNTIFS(Table2[Sub-Sector],Table4[[#This Row],[Sub-Sector]],Table2[% Price above 50 EMA],"&gt;=0")/Table4[[#This Row],[Count]]</f>
        <v>0.125</v>
      </c>
      <c r="T77" s="2">
        <f>COUNTIFS(Table2[Sub-Sector],Table4[[#This Row],[Sub-Sector]],Table2[% Price above 200 EMA],"&gt;=0")/Table4[[#This Row],[Count]]</f>
        <v>1</v>
      </c>
      <c r="U77" s="2">
        <f>COUNTIFS(Table2[Sub-Sector],Table4[[#This Row],[Sub-Sector]],Table2[Rate of Change - Zone],"Positive")/Table4[[#This Row],[Count]]</f>
        <v>0.25</v>
      </c>
      <c r="V77" s="2">
        <f>COUNTIFS(Table2[Sub-Sector],Table4[[#This Row],[Sub-Sector]],Table2[Sharpe Ratio],"&gt;=0.10")/Table4[[#This Row],[Count]]</f>
        <v>0.75</v>
      </c>
      <c r="W7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533</v>
      </c>
      <c r="X77">
        <f>_xlfn.RANK.AVG(Table4[[#This Row],[Score]],Table4[Score],1)</f>
        <v>94</v>
      </c>
      <c r="Y7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265</v>
      </c>
      <c r="Z77">
        <f>_xlfn.RANK.AVG(Table4[[#This Row],[Score 2 ]],Table4[[Score 2 ]],1)</f>
        <v>76</v>
      </c>
    </row>
    <row r="78" spans="1:26" x14ac:dyDescent="0.3">
      <c r="A78" t="s">
        <v>27</v>
      </c>
      <c r="B78">
        <f>COUNTIFS(Table2[Sub-Sector],Table4[[#This Row],[Sub-Sector]])</f>
        <v>4</v>
      </c>
      <c r="C78" s="2">
        <f>COUNTIFS(Table2[Sub-Sector],Table4[[#This Row],[Sub-Sector]],Table2[Uptrend],"Uptrend")/Table4[[#This Row],[Count]]</f>
        <v>0.5</v>
      </c>
      <c r="D78" s="2">
        <f>COUNTIFS(Table2[Sub-Sector],Table4[[#This Row],[Sub-Sector]],Table2[1W Return vs Nifty],"&gt;=5")/Table4[[#This Row],[Count]]</f>
        <v>0.25</v>
      </c>
      <c r="E78" s="2">
        <f>COUNTIFS(Table2[Sub-Sector],Table4[[#This Row],[Sub-Sector]],Table2[1M Return vs Nifty],"&gt;=5")/Table4[[#This Row],[Count]]</f>
        <v>0.5</v>
      </c>
      <c r="F78" s="2">
        <f>COUNTIFS(Table2[Sub-Sector],Table4[[#This Row],[Sub-Sector]],Table2[6M Return vs Nifty],"&gt;=10")/Table4[[#This Row],[Count]]</f>
        <v>0.25</v>
      </c>
      <c r="G78" s="2">
        <f>COUNTIFS(Table2[Sub-Sector],Table4[[#This Row],[Sub-Sector]],Table2[1Y Return vs Nifty],"&gt;=10")/Table4[[#This Row],[Count]]</f>
        <v>0.25</v>
      </c>
      <c r="H78" s="2">
        <f>COUNTIFS(Table2[Sub-Sector],Table4[[#This Row],[Sub-Sector]],Table2[RSI Exponential â€“ 14D],"&gt;=50")/Table4[[#This Row],[Count]]</f>
        <v>0.5</v>
      </c>
      <c r="I78" s="2">
        <f>COUNTIFS(Table2[Sub-Sector],Table4[[#This Row],[Sub-Sector]],Table2[Relative Volume],"&gt;=1")/Table4[[#This Row],[Count]]</f>
        <v>0.75</v>
      </c>
      <c r="J78" s="2">
        <f>COUNTIFS(Table2[Sub-Sector],Table4[[#This Row],[Sub-Sector]],Table2[% Away From Day Low],"&gt;=0.05")/Table4[[#This Row],[Count]]</f>
        <v>0</v>
      </c>
      <c r="K78" s="2">
        <f>COUNTIFS(Table2[Sub-Sector],Table4[[#This Row],[Sub-Sector]],Table2[% Away From Day High],"&lt;=0.05")/Table4[[#This Row],[Count]]</f>
        <v>0.75</v>
      </c>
      <c r="L78" s="2">
        <f>COUNTIFS(Table2[Sub-Sector],Table4[[#This Row],[Sub-Sector]],Table2[% Away From Current Week Low],"&gt;=0.05")/Table4[[#This Row],[Count]]</f>
        <v>0.25</v>
      </c>
      <c r="M78" s="2">
        <f>COUNTIFS(Table2[Sub-Sector],Table4[[#This Row],[Sub-Sector]],Table2[% Away From Current Week High],"&lt;=0.05")/Table4[[#This Row],[Count]]</f>
        <v>0.5</v>
      </c>
      <c r="N78" s="2">
        <f>COUNTIFS(Table2[Sub-Sector],Table4[[#This Row],[Sub-Sector]],Table2[% Away From Current Month Low],"&gt;=0.05")/Table4[[#This Row],[Count]]</f>
        <v>0.5</v>
      </c>
      <c r="O78" s="2">
        <f>COUNTIFS(Table2[Sub-Sector],Table4[[#This Row],[Sub-Sector]],Table2[% Away From Current Month High],"&lt;=0.05")/Table4[[#This Row],[Count]]</f>
        <v>0.5</v>
      </c>
      <c r="P78" s="2">
        <f>COUNTIFS(Table2[Sub-Sector],Table4[[#This Row],[Sub-Sector]],Table2[% Away From 52W High],"&lt;=10")/Table4[[#This Row],[Count]]</f>
        <v>0.5</v>
      </c>
      <c r="Q78" s="2">
        <f>COUNTIFS(Table2[Sub-Sector],Table4[[#This Row],[Sub-Sector]],Table2[% Away From 52W Low],"&gt;=10")/Table4[[#This Row],[Count]]</f>
        <v>0.75</v>
      </c>
      <c r="R78" s="2">
        <f>COUNTIFS(Table2[Sub-Sector],Table4[[#This Row],[Sub-Sector]],Table2[% Price above 20 EMA],"&gt;=0")/Table4[[#This Row],[Count]]</f>
        <v>0.5</v>
      </c>
      <c r="S78" s="2">
        <f>COUNTIFS(Table2[Sub-Sector],Table4[[#This Row],[Sub-Sector]],Table2[% Price above 50 EMA],"&gt;=0")/Table4[[#This Row],[Count]]</f>
        <v>0.5</v>
      </c>
      <c r="T78" s="2">
        <f>COUNTIFS(Table2[Sub-Sector],Table4[[#This Row],[Sub-Sector]],Table2[% Price above 200 EMA],"&gt;=0")/Table4[[#This Row],[Count]]</f>
        <v>0.5</v>
      </c>
      <c r="U78" s="2">
        <f>COUNTIFS(Table2[Sub-Sector],Table4[[#This Row],[Sub-Sector]],Table2[Rate of Change - Zone],"Positive")/Table4[[#This Row],[Count]]</f>
        <v>0.5</v>
      </c>
      <c r="V78" s="2">
        <f>COUNTIFS(Table2[Sub-Sector],Table4[[#This Row],[Sub-Sector]],Table2[Sharpe Ratio],"&gt;=0.10")/Table4[[#This Row],[Count]]</f>
        <v>0.25</v>
      </c>
      <c r="W7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378</v>
      </c>
      <c r="X78">
        <f>_xlfn.RANK.AVG(Table4[[#This Row],[Score]],Table4[Score],1)</f>
        <v>47</v>
      </c>
      <c r="Y7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267.5</v>
      </c>
      <c r="Z78">
        <f>_xlfn.RANK.AVG(Table4[[#This Row],[Score 2 ]],Table4[[Score 2 ]],1)</f>
        <v>77</v>
      </c>
    </row>
    <row r="79" spans="1:26" x14ac:dyDescent="0.3">
      <c r="A79" t="s">
        <v>40</v>
      </c>
      <c r="B79">
        <f>COUNTIFS(Table2[Sub-Sector],Table4[[#This Row],[Sub-Sector]])</f>
        <v>3</v>
      </c>
      <c r="C79" s="2">
        <f>COUNTIFS(Table2[Sub-Sector],Table4[[#This Row],[Sub-Sector]],Table2[Uptrend],"Uptrend")/Table4[[#This Row],[Count]]</f>
        <v>1</v>
      </c>
      <c r="D79" s="2">
        <f>COUNTIFS(Table2[Sub-Sector],Table4[[#This Row],[Sub-Sector]],Table2[1W Return vs Nifty],"&gt;=5")/Table4[[#This Row],[Count]]</f>
        <v>0</v>
      </c>
      <c r="E79" s="2">
        <f>COUNTIFS(Table2[Sub-Sector],Table4[[#This Row],[Sub-Sector]],Table2[1M Return vs Nifty],"&gt;=5")/Table4[[#This Row],[Count]]</f>
        <v>0.33333333333333331</v>
      </c>
      <c r="F79" s="2">
        <f>COUNTIFS(Table2[Sub-Sector],Table4[[#This Row],[Sub-Sector]],Table2[6M Return vs Nifty],"&gt;=10")/Table4[[#This Row],[Count]]</f>
        <v>0.33333333333333331</v>
      </c>
      <c r="G79" s="2">
        <f>COUNTIFS(Table2[Sub-Sector],Table4[[#This Row],[Sub-Sector]],Table2[1Y Return vs Nifty],"&gt;=10")/Table4[[#This Row],[Count]]</f>
        <v>0.33333333333333331</v>
      </c>
      <c r="H79" s="2">
        <f>COUNTIFS(Table2[Sub-Sector],Table4[[#This Row],[Sub-Sector]],Table2[RSI Exponential â€“ 14D],"&gt;=50")/Table4[[#This Row],[Count]]</f>
        <v>0.33333333333333331</v>
      </c>
      <c r="I79" s="2">
        <f>COUNTIFS(Table2[Sub-Sector],Table4[[#This Row],[Sub-Sector]],Table2[Relative Volume],"&gt;=1")/Table4[[#This Row],[Count]]</f>
        <v>0.33333333333333331</v>
      </c>
      <c r="J79" s="2">
        <f>COUNTIFS(Table2[Sub-Sector],Table4[[#This Row],[Sub-Sector]],Table2[% Away From Day Low],"&gt;=0.05")/Table4[[#This Row],[Count]]</f>
        <v>0</v>
      </c>
      <c r="K79" s="2">
        <f>COUNTIFS(Table2[Sub-Sector],Table4[[#This Row],[Sub-Sector]],Table2[% Away From Day High],"&lt;=0.05")/Table4[[#This Row],[Count]]</f>
        <v>1</v>
      </c>
      <c r="L79" s="2">
        <f>COUNTIFS(Table2[Sub-Sector],Table4[[#This Row],[Sub-Sector]],Table2[% Away From Current Week Low],"&gt;=0.05")/Table4[[#This Row],[Count]]</f>
        <v>0</v>
      </c>
      <c r="M79" s="2">
        <f>COUNTIFS(Table2[Sub-Sector],Table4[[#This Row],[Sub-Sector]],Table2[% Away From Current Week High],"&lt;=0.05")/Table4[[#This Row],[Count]]</f>
        <v>0.33333333333333331</v>
      </c>
      <c r="N79" s="2">
        <f>COUNTIFS(Table2[Sub-Sector],Table4[[#This Row],[Sub-Sector]],Table2[% Away From Current Month Low],"&gt;=0.05")/Table4[[#This Row],[Count]]</f>
        <v>0.66666666666666663</v>
      </c>
      <c r="O79" s="2">
        <f>COUNTIFS(Table2[Sub-Sector],Table4[[#This Row],[Sub-Sector]],Table2[% Away From Current Month High],"&lt;=0.05")/Table4[[#This Row],[Count]]</f>
        <v>0.33333333333333331</v>
      </c>
      <c r="P79" s="2">
        <f>COUNTIFS(Table2[Sub-Sector],Table4[[#This Row],[Sub-Sector]],Table2[% Away From 52W High],"&lt;=10")/Table4[[#This Row],[Count]]</f>
        <v>0.33333333333333331</v>
      </c>
      <c r="Q79" s="2">
        <f>COUNTIFS(Table2[Sub-Sector],Table4[[#This Row],[Sub-Sector]],Table2[% Away From 52W Low],"&gt;=10")/Table4[[#This Row],[Count]]</f>
        <v>1</v>
      </c>
      <c r="R79" s="2">
        <f>COUNTIFS(Table2[Sub-Sector],Table4[[#This Row],[Sub-Sector]],Table2[% Price above 20 EMA],"&gt;=0")/Table4[[#This Row],[Count]]</f>
        <v>0.66666666666666663</v>
      </c>
      <c r="S79" s="2">
        <f>COUNTIFS(Table2[Sub-Sector],Table4[[#This Row],[Sub-Sector]],Table2[% Price above 50 EMA],"&gt;=0")/Table4[[#This Row],[Count]]</f>
        <v>0.66666666666666663</v>
      </c>
      <c r="T79" s="2">
        <f>COUNTIFS(Table2[Sub-Sector],Table4[[#This Row],[Sub-Sector]],Table2[% Price above 200 EMA],"&gt;=0")/Table4[[#This Row],[Count]]</f>
        <v>1</v>
      </c>
      <c r="U79" s="2">
        <f>COUNTIFS(Table2[Sub-Sector],Table4[[#This Row],[Sub-Sector]],Table2[Rate of Change - Zone],"Positive")/Table4[[#This Row],[Count]]</f>
        <v>0.66666666666666663</v>
      </c>
      <c r="V79" s="2">
        <f>COUNTIFS(Table2[Sub-Sector],Table4[[#This Row],[Sub-Sector]],Table2[Sharpe Ratio],"&gt;=0.10")/Table4[[#This Row],[Count]]</f>
        <v>0.66666666666666663</v>
      </c>
      <c r="W7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392.5</v>
      </c>
      <c r="X79">
        <f>_xlfn.RANK.AVG(Table4[[#This Row],[Score]],Table4[Score],1)</f>
        <v>53</v>
      </c>
      <c r="Y7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269.5</v>
      </c>
      <c r="Z79">
        <f>_xlfn.RANK.AVG(Table4[[#This Row],[Score 2 ]],Table4[[Score 2 ]],1)</f>
        <v>78</v>
      </c>
    </row>
    <row r="80" spans="1:26" x14ac:dyDescent="0.3">
      <c r="A80" t="s">
        <v>564</v>
      </c>
      <c r="B80">
        <f>COUNTIFS(Table2[Sub-Sector],Table4[[#This Row],[Sub-Sector]])</f>
        <v>5</v>
      </c>
      <c r="C80" s="2">
        <f>COUNTIFS(Table2[Sub-Sector],Table4[[#This Row],[Sub-Sector]],Table2[Uptrend],"Uptrend")/Table4[[#This Row],[Count]]</f>
        <v>0</v>
      </c>
      <c r="D80" s="2">
        <f>COUNTIFS(Table2[Sub-Sector],Table4[[#This Row],[Sub-Sector]],Table2[1W Return vs Nifty],"&gt;=5")/Table4[[#This Row],[Count]]</f>
        <v>0</v>
      </c>
      <c r="E80" s="2">
        <f>COUNTIFS(Table2[Sub-Sector],Table4[[#This Row],[Sub-Sector]],Table2[1M Return vs Nifty],"&gt;=5")/Table4[[#This Row],[Count]]</f>
        <v>0</v>
      </c>
      <c r="F80" s="2">
        <f>COUNTIFS(Table2[Sub-Sector],Table4[[#This Row],[Sub-Sector]],Table2[6M Return vs Nifty],"&gt;=10")/Table4[[#This Row],[Count]]</f>
        <v>0.2</v>
      </c>
      <c r="G80" s="2">
        <f>COUNTIFS(Table2[Sub-Sector],Table4[[#This Row],[Sub-Sector]],Table2[1Y Return vs Nifty],"&gt;=10")/Table4[[#This Row],[Count]]</f>
        <v>0.2</v>
      </c>
      <c r="H80" s="2">
        <f>COUNTIFS(Table2[Sub-Sector],Table4[[#This Row],[Sub-Sector]],Table2[RSI Exponential â€“ 14D],"&gt;=50")/Table4[[#This Row],[Count]]</f>
        <v>0.6</v>
      </c>
      <c r="I80" s="2">
        <f>COUNTIFS(Table2[Sub-Sector],Table4[[#This Row],[Sub-Sector]],Table2[Relative Volume],"&gt;=1")/Table4[[#This Row],[Count]]</f>
        <v>0.6</v>
      </c>
      <c r="J80" s="2">
        <f>COUNTIFS(Table2[Sub-Sector],Table4[[#This Row],[Sub-Sector]],Table2[% Away From Day Low],"&gt;=0.05")/Table4[[#This Row],[Count]]</f>
        <v>0</v>
      </c>
      <c r="K80" s="2">
        <f>COUNTIFS(Table2[Sub-Sector],Table4[[#This Row],[Sub-Sector]],Table2[% Away From Day High],"&lt;=0.05")/Table4[[#This Row],[Count]]</f>
        <v>1</v>
      </c>
      <c r="L80" s="2">
        <f>COUNTIFS(Table2[Sub-Sector],Table4[[#This Row],[Sub-Sector]],Table2[% Away From Current Week Low],"&gt;=0.05")/Table4[[#This Row],[Count]]</f>
        <v>0</v>
      </c>
      <c r="M80" s="2">
        <f>COUNTIFS(Table2[Sub-Sector],Table4[[#This Row],[Sub-Sector]],Table2[% Away From Current Week High],"&lt;=0.05")/Table4[[#This Row],[Count]]</f>
        <v>0.6</v>
      </c>
      <c r="N80" s="2">
        <f>COUNTIFS(Table2[Sub-Sector],Table4[[#This Row],[Sub-Sector]],Table2[% Away From Current Month Low],"&gt;=0.05")/Table4[[#This Row],[Count]]</f>
        <v>0.6</v>
      </c>
      <c r="O80" s="2">
        <f>COUNTIFS(Table2[Sub-Sector],Table4[[#This Row],[Sub-Sector]],Table2[% Away From Current Month High],"&lt;=0.05")/Table4[[#This Row],[Count]]</f>
        <v>0.4</v>
      </c>
      <c r="P80" s="2">
        <f>COUNTIFS(Table2[Sub-Sector],Table4[[#This Row],[Sub-Sector]],Table2[% Away From 52W High],"&lt;=10")/Table4[[#This Row],[Count]]</f>
        <v>0</v>
      </c>
      <c r="Q80" s="2">
        <f>COUNTIFS(Table2[Sub-Sector],Table4[[#This Row],[Sub-Sector]],Table2[% Away From 52W Low],"&gt;=10")/Table4[[#This Row],[Count]]</f>
        <v>1</v>
      </c>
      <c r="R80" s="2">
        <f>COUNTIFS(Table2[Sub-Sector],Table4[[#This Row],[Sub-Sector]],Table2[% Price above 20 EMA],"&gt;=0")/Table4[[#This Row],[Count]]</f>
        <v>0.6</v>
      </c>
      <c r="S80" s="2">
        <f>COUNTIFS(Table2[Sub-Sector],Table4[[#This Row],[Sub-Sector]],Table2[% Price above 50 EMA],"&gt;=0")/Table4[[#This Row],[Count]]</f>
        <v>0.4</v>
      </c>
      <c r="T80" s="2">
        <f>COUNTIFS(Table2[Sub-Sector],Table4[[#This Row],[Sub-Sector]],Table2[% Price above 200 EMA],"&gt;=0")/Table4[[#This Row],[Count]]</f>
        <v>0.8</v>
      </c>
      <c r="U80" s="2">
        <f>COUNTIFS(Table2[Sub-Sector],Table4[[#This Row],[Sub-Sector]],Table2[Rate of Change - Zone],"Positive")/Table4[[#This Row],[Count]]</f>
        <v>0.6</v>
      </c>
      <c r="V80" s="2">
        <f>COUNTIFS(Table2[Sub-Sector],Table4[[#This Row],[Sub-Sector]],Table2[Sharpe Ratio],"&gt;=0.10")/Table4[[#This Row],[Count]]</f>
        <v>0.4</v>
      </c>
      <c r="W8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550</v>
      </c>
      <c r="X80">
        <f>_xlfn.RANK.AVG(Table4[[#This Row],[Score]],Table4[Score],1)</f>
        <v>96</v>
      </c>
      <c r="Y8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270.5</v>
      </c>
      <c r="Z80">
        <f>_xlfn.RANK.AVG(Table4[[#This Row],[Score 2 ]],Table4[[Score 2 ]],1)</f>
        <v>79</v>
      </c>
    </row>
    <row r="81" spans="1:26" x14ac:dyDescent="0.3">
      <c r="A81" t="s">
        <v>294</v>
      </c>
      <c r="B81">
        <f>COUNTIFS(Table2[Sub-Sector],Table4[[#This Row],[Sub-Sector]])</f>
        <v>12</v>
      </c>
      <c r="C81" s="2">
        <f>COUNTIFS(Table2[Sub-Sector],Table4[[#This Row],[Sub-Sector]],Table2[Uptrend],"Uptrend")/Table4[[#This Row],[Count]]</f>
        <v>0.75</v>
      </c>
      <c r="D81" s="2">
        <f>COUNTIFS(Table2[Sub-Sector],Table4[[#This Row],[Sub-Sector]],Table2[1W Return vs Nifty],"&gt;=5")/Table4[[#This Row],[Count]]</f>
        <v>0</v>
      </c>
      <c r="E81" s="2">
        <f>COUNTIFS(Table2[Sub-Sector],Table4[[#This Row],[Sub-Sector]],Table2[1M Return vs Nifty],"&gt;=5")/Table4[[#This Row],[Count]]</f>
        <v>8.3333333333333329E-2</v>
      </c>
      <c r="F81" s="2">
        <f>COUNTIFS(Table2[Sub-Sector],Table4[[#This Row],[Sub-Sector]],Table2[6M Return vs Nifty],"&gt;=10")/Table4[[#This Row],[Count]]</f>
        <v>0.33333333333333331</v>
      </c>
      <c r="G81" s="2">
        <f>COUNTIFS(Table2[Sub-Sector],Table4[[#This Row],[Sub-Sector]],Table2[1Y Return vs Nifty],"&gt;=10")/Table4[[#This Row],[Count]]</f>
        <v>0.41666666666666669</v>
      </c>
      <c r="H81" s="2">
        <f>COUNTIFS(Table2[Sub-Sector],Table4[[#This Row],[Sub-Sector]],Table2[RSI Exponential â€“ 14D],"&gt;=50")/Table4[[#This Row],[Count]]</f>
        <v>0.41666666666666669</v>
      </c>
      <c r="I81" s="2">
        <f>COUNTIFS(Table2[Sub-Sector],Table4[[#This Row],[Sub-Sector]],Table2[Relative Volume],"&gt;=1")/Table4[[#This Row],[Count]]</f>
        <v>0.33333333333333331</v>
      </c>
      <c r="J81" s="2">
        <f>COUNTIFS(Table2[Sub-Sector],Table4[[#This Row],[Sub-Sector]],Table2[% Away From Day Low],"&gt;=0.05")/Table4[[#This Row],[Count]]</f>
        <v>0</v>
      </c>
      <c r="K81" s="2">
        <f>COUNTIFS(Table2[Sub-Sector],Table4[[#This Row],[Sub-Sector]],Table2[% Away From Day High],"&lt;=0.05")/Table4[[#This Row],[Count]]</f>
        <v>0.91666666666666663</v>
      </c>
      <c r="L81" s="2">
        <f>COUNTIFS(Table2[Sub-Sector],Table4[[#This Row],[Sub-Sector]],Table2[% Away From Current Week Low],"&gt;=0.05")/Table4[[#This Row],[Count]]</f>
        <v>0.16666666666666666</v>
      </c>
      <c r="M81" s="2">
        <f>COUNTIFS(Table2[Sub-Sector],Table4[[#This Row],[Sub-Sector]],Table2[% Away From Current Week High],"&lt;=0.05")/Table4[[#This Row],[Count]]</f>
        <v>0.58333333333333337</v>
      </c>
      <c r="N81" s="2">
        <f>COUNTIFS(Table2[Sub-Sector],Table4[[#This Row],[Sub-Sector]],Table2[% Away From Current Month Low],"&gt;=0.05")/Table4[[#This Row],[Count]]</f>
        <v>0.41666666666666669</v>
      </c>
      <c r="O81" s="2">
        <f>COUNTIFS(Table2[Sub-Sector],Table4[[#This Row],[Sub-Sector]],Table2[% Away From Current Month High],"&lt;=0.05")/Table4[[#This Row],[Count]]</f>
        <v>0.41666666666666669</v>
      </c>
      <c r="P81" s="2">
        <f>COUNTIFS(Table2[Sub-Sector],Table4[[#This Row],[Sub-Sector]],Table2[% Away From 52W High],"&lt;=10")/Table4[[#This Row],[Count]]</f>
        <v>0.33333333333333331</v>
      </c>
      <c r="Q81" s="2">
        <f>COUNTIFS(Table2[Sub-Sector],Table4[[#This Row],[Sub-Sector]],Table2[% Away From 52W Low],"&gt;=10")/Table4[[#This Row],[Count]]</f>
        <v>1</v>
      </c>
      <c r="R81" s="2">
        <f>COUNTIFS(Table2[Sub-Sector],Table4[[#This Row],[Sub-Sector]],Table2[% Price above 20 EMA],"&gt;=0")/Table4[[#This Row],[Count]]</f>
        <v>0.5</v>
      </c>
      <c r="S81" s="2">
        <f>COUNTIFS(Table2[Sub-Sector],Table4[[#This Row],[Sub-Sector]],Table2[% Price above 50 EMA],"&gt;=0")/Table4[[#This Row],[Count]]</f>
        <v>0.58333333333333337</v>
      </c>
      <c r="T81" s="2">
        <f>COUNTIFS(Table2[Sub-Sector],Table4[[#This Row],[Sub-Sector]],Table2[% Price above 200 EMA],"&gt;=0")/Table4[[#This Row],[Count]]</f>
        <v>0.91666666666666663</v>
      </c>
      <c r="U81" s="2">
        <f>COUNTIFS(Table2[Sub-Sector],Table4[[#This Row],[Sub-Sector]],Table2[Rate of Change - Zone],"Positive")/Table4[[#This Row],[Count]]</f>
        <v>0.58333333333333337</v>
      </c>
      <c r="V81" s="2">
        <f>COUNTIFS(Table2[Sub-Sector],Table4[[#This Row],[Sub-Sector]],Table2[Sharpe Ratio],"&gt;=0.10")/Table4[[#This Row],[Count]]</f>
        <v>0.25</v>
      </c>
      <c r="W8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458</v>
      </c>
      <c r="X81">
        <f>_xlfn.RANK.AVG(Table4[[#This Row],[Score]],Table4[Score],1)</f>
        <v>75</v>
      </c>
      <c r="Y8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271.5</v>
      </c>
      <c r="Z81">
        <f>_xlfn.RANK.AVG(Table4[[#This Row],[Score 2 ]],Table4[[Score 2 ]],1)</f>
        <v>80.5</v>
      </c>
    </row>
    <row r="82" spans="1:26" x14ac:dyDescent="0.3">
      <c r="A82" t="s">
        <v>261</v>
      </c>
      <c r="B82">
        <f>COUNTIFS(Table2[Sub-Sector],Table4[[#This Row],[Sub-Sector]])</f>
        <v>26</v>
      </c>
      <c r="C82" s="2">
        <f>COUNTIFS(Table2[Sub-Sector],Table4[[#This Row],[Sub-Sector]],Table2[Uptrend],"Uptrend")/Table4[[#This Row],[Count]]</f>
        <v>0.46153846153846156</v>
      </c>
      <c r="D82" s="2">
        <f>COUNTIFS(Table2[Sub-Sector],Table4[[#This Row],[Sub-Sector]],Table2[1W Return vs Nifty],"&gt;=5")/Table4[[#This Row],[Count]]</f>
        <v>3.8461538461538464E-2</v>
      </c>
      <c r="E82" s="2">
        <f>COUNTIFS(Table2[Sub-Sector],Table4[[#This Row],[Sub-Sector]],Table2[1M Return vs Nifty],"&gt;=5")/Table4[[#This Row],[Count]]</f>
        <v>7.6923076923076927E-2</v>
      </c>
      <c r="F82" s="2">
        <f>COUNTIFS(Table2[Sub-Sector],Table4[[#This Row],[Sub-Sector]],Table2[6M Return vs Nifty],"&gt;=10")/Table4[[#This Row],[Count]]</f>
        <v>0.53846153846153844</v>
      </c>
      <c r="G82" s="2">
        <f>COUNTIFS(Table2[Sub-Sector],Table4[[#This Row],[Sub-Sector]],Table2[1Y Return vs Nifty],"&gt;=10")/Table4[[#This Row],[Count]]</f>
        <v>0.38461538461538464</v>
      </c>
      <c r="H82" s="2">
        <f>COUNTIFS(Table2[Sub-Sector],Table4[[#This Row],[Sub-Sector]],Table2[RSI Exponential â€“ 14D],"&gt;=50")/Table4[[#This Row],[Count]]</f>
        <v>0.53846153846153844</v>
      </c>
      <c r="I82" s="2">
        <f>COUNTIFS(Table2[Sub-Sector],Table4[[#This Row],[Sub-Sector]],Table2[Relative Volume],"&gt;=1")/Table4[[#This Row],[Count]]</f>
        <v>0.26923076923076922</v>
      </c>
      <c r="J82" s="2">
        <f>COUNTIFS(Table2[Sub-Sector],Table4[[#This Row],[Sub-Sector]],Table2[% Away From Day Low],"&gt;=0.05")/Table4[[#This Row],[Count]]</f>
        <v>7.6923076923076927E-2</v>
      </c>
      <c r="K82" s="2">
        <f>COUNTIFS(Table2[Sub-Sector],Table4[[#This Row],[Sub-Sector]],Table2[% Away From Day High],"&lt;=0.05")/Table4[[#This Row],[Count]]</f>
        <v>0.92307692307692313</v>
      </c>
      <c r="L82" s="2">
        <f>COUNTIFS(Table2[Sub-Sector],Table4[[#This Row],[Sub-Sector]],Table2[% Away From Current Week Low],"&gt;=0.05")/Table4[[#This Row],[Count]]</f>
        <v>0.23076923076923078</v>
      </c>
      <c r="M82" s="2">
        <f>COUNTIFS(Table2[Sub-Sector],Table4[[#This Row],[Sub-Sector]],Table2[% Away From Current Week High],"&lt;=0.05")/Table4[[#This Row],[Count]]</f>
        <v>0.73076923076923073</v>
      </c>
      <c r="N82" s="2">
        <f>COUNTIFS(Table2[Sub-Sector],Table4[[#This Row],[Sub-Sector]],Table2[% Away From Current Month Low],"&gt;=0.05")/Table4[[#This Row],[Count]]</f>
        <v>0.5</v>
      </c>
      <c r="O82" s="2">
        <f>COUNTIFS(Table2[Sub-Sector],Table4[[#This Row],[Sub-Sector]],Table2[% Away From Current Month High],"&lt;=0.05")/Table4[[#This Row],[Count]]</f>
        <v>0.34615384615384615</v>
      </c>
      <c r="P82" s="2">
        <f>COUNTIFS(Table2[Sub-Sector],Table4[[#This Row],[Sub-Sector]],Table2[% Away From 52W High],"&lt;=10")/Table4[[#This Row],[Count]]</f>
        <v>0.23076923076923078</v>
      </c>
      <c r="Q82" s="2">
        <f>COUNTIFS(Table2[Sub-Sector],Table4[[#This Row],[Sub-Sector]],Table2[% Away From 52W Low],"&gt;=10")/Table4[[#This Row],[Count]]</f>
        <v>0.96153846153846156</v>
      </c>
      <c r="R82" s="2">
        <f>COUNTIFS(Table2[Sub-Sector],Table4[[#This Row],[Sub-Sector]],Table2[% Price above 20 EMA],"&gt;=0")/Table4[[#This Row],[Count]]</f>
        <v>0.53846153846153844</v>
      </c>
      <c r="S82" s="2">
        <f>COUNTIFS(Table2[Sub-Sector],Table4[[#This Row],[Sub-Sector]],Table2[% Price above 50 EMA],"&gt;=0")/Table4[[#This Row],[Count]]</f>
        <v>0.46153846153846156</v>
      </c>
      <c r="T82" s="2">
        <f>COUNTIFS(Table2[Sub-Sector],Table4[[#This Row],[Sub-Sector]],Table2[% Price above 200 EMA],"&gt;=0")/Table4[[#This Row],[Count]]</f>
        <v>0.88461538461538458</v>
      </c>
      <c r="U82" s="2">
        <f>COUNTIFS(Table2[Sub-Sector],Table4[[#This Row],[Sub-Sector]],Table2[Rate of Change - Zone],"Positive")/Table4[[#This Row],[Count]]</f>
        <v>0.46153846153846156</v>
      </c>
      <c r="V82" s="2">
        <f>COUNTIFS(Table2[Sub-Sector],Table4[[#This Row],[Sub-Sector]],Table2[Sharpe Ratio],"&gt;=0.10")/Table4[[#This Row],[Count]]</f>
        <v>0.5</v>
      </c>
      <c r="W8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450.5</v>
      </c>
      <c r="X82">
        <f>_xlfn.RANK.AVG(Table4[[#This Row],[Score]],Table4[Score],1)</f>
        <v>73.5</v>
      </c>
      <c r="Y8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271.5</v>
      </c>
      <c r="Z82">
        <f>_xlfn.RANK.AVG(Table4[[#This Row],[Score 2 ]],Table4[[Score 2 ]],1)</f>
        <v>80.5</v>
      </c>
    </row>
    <row r="83" spans="1:26" x14ac:dyDescent="0.3">
      <c r="A83" t="s">
        <v>392</v>
      </c>
      <c r="B83">
        <f>COUNTIFS(Table2[Sub-Sector],Table4[[#This Row],[Sub-Sector]])</f>
        <v>14</v>
      </c>
      <c r="C83" s="2">
        <f>COUNTIFS(Table2[Sub-Sector],Table4[[#This Row],[Sub-Sector]],Table2[Uptrend],"Uptrend")/Table4[[#This Row],[Count]]</f>
        <v>0.42857142857142855</v>
      </c>
      <c r="D83" s="2">
        <f>COUNTIFS(Table2[Sub-Sector],Table4[[#This Row],[Sub-Sector]],Table2[1W Return vs Nifty],"&gt;=5")/Table4[[#This Row],[Count]]</f>
        <v>7.1428571428571425E-2</v>
      </c>
      <c r="E83" s="2">
        <f>COUNTIFS(Table2[Sub-Sector],Table4[[#This Row],[Sub-Sector]],Table2[1M Return vs Nifty],"&gt;=5")/Table4[[#This Row],[Count]]</f>
        <v>0</v>
      </c>
      <c r="F83" s="2">
        <f>COUNTIFS(Table2[Sub-Sector],Table4[[#This Row],[Sub-Sector]],Table2[6M Return vs Nifty],"&gt;=10")/Table4[[#This Row],[Count]]</f>
        <v>0.6428571428571429</v>
      </c>
      <c r="G83" s="2">
        <f>COUNTIFS(Table2[Sub-Sector],Table4[[#This Row],[Sub-Sector]],Table2[1Y Return vs Nifty],"&gt;=10")/Table4[[#This Row],[Count]]</f>
        <v>0.5714285714285714</v>
      </c>
      <c r="H83" s="2">
        <f>COUNTIFS(Table2[Sub-Sector],Table4[[#This Row],[Sub-Sector]],Table2[RSI Exponential â€“ 14D],"&gt;=50")/Table4[[#This Row],[Count]]</f>
        <v>0.35714285714285715</v>
      </c>
      <c r="I83" s="2">
        <f>COUNTIFS(Table2[Sub-Sector],Table4[[#This Row],[Sub-Sector]],Table2[Relative Volume],"&gt;=1")/Table4[[#This Row],[Count]]</f>
        <v>7.1428571428571425E-2</v>
      </c>
      <c r="J83" s="2">
        <f>COUNTIFS(Table2[Sub-Sector],Table4[[#This Row],[Sub-Sector]],Table2[% Away From Day Low],"&gt;=0.05")/Table4[[#This Row],[Count]]</f>
        <v>0</v>
      </c>
      <c r="K83" s="2">
        <f>COUNTIFS(Table2[Sub-Sector],Table4[[#This Row],[Sub-Sector]],Table2[% Away From Day High],"&lt;=0.05")/Table4[[#This Row],[Count]]</f>
        <v>1</v>
      </c>
      <c r="L83" s="2">
        <f>COUNTIFS(Table2[Sub-Sector],Table4[[#This Row],[Sub-Sector]],Table2[% Away From Current Week Low],"&gt;=0.05")/Table4[[#This Row],[Count]]</f>
        <v>0.21428571428571427</v>
      </c>
      <c r="M83" s="2">
        <f>COUNTIFS(Table2[Sub-Sector],Table4[[#This Row],[Sub-Sector]],Table2[% Away From Current Week High],"&lt;=0.05")/Table4[[#This Row],[Count]]</f>
        <v>1</v>
      </c>
      <c r="N83" s="2">
        <f>COUNTIFS(Table2[Sub-Sector],Table4[[#This Row],[Sub-Sector]],Table2[% Away From Current Month Low],"&gt;=0.05")/Table4[[#This Row],[Count]]</f>
        <v>0.21428571428571427</v>
      </c>
      <c r="O83" s="2">
        <f>COUNTIFS(Table2[Sub-Sector],Table4[[#This Row],[Sub-Sector]],Table2[% Away From Current Month High],"&lt;=0.05")/Table4[[#This Row],[Count]]</f>
        <v>0.2857142857142857</v>
      </c>
      <c r="P83" s="2">
        <f>COUNTIFS(Table2[Sub-Sector],Table4[[#This Row],[Sub-Sector]],Table2[% Away From 52W High],"&lt;=10")/Table4[[#This Row],[Count]]</f>
        <v>0.2857142857142857</v>
      </c>
      <c r="Q83" s="2">
        <f>COUNTIFS(Table2[Sub-Sector],Table4[[#This Row],[Sub-Sector]],Table2[% Away From 52W Low],"&gt;=10")/Table4[[#This Row],[Count]]</f>
        <v>0.9285714285714286</v>
      </c>
      <c r="R83" s="2">
        <f>COUNTIFS(Table2[Sub-Sector],Table4[[#This Row],[Sub-Sector]],Table2[% Price above 20 EMA],"&gt;=0")/Table4[[#This Row],[Count]]</f>
        <v>0.2857142857142857</v>
      </c>
      <c r="S83" s="2">
        <f>COUNTIFS(Table2[Sub-Sector],Table4[[#This Row],[Sub-Sector]],Table2[% Price above 50 EMA],"&gt;=0")/Table4[[#This Row],[Count]]</f>
        <v>0.2857142857142857</v>
      </c>
      <c r="T83" s="2">
        <f>COUNTIFS(Table2[Sub-Sector],Table4[[#This Row],[Sub-Sector]],Table2[% Price above 200 EMA],"&gt;=0")/Table4[[#This Row],[Count]]</f>
        <v>0.8571428571428571</v>
      </c>
      <c r="U83" s="2">
        <f>COUNTIFS(Table2[Sub-Sector],Table4[[#This Row],[Sub-Sector]],Table2[Rate of Change - Zone],"Positive")/Table4[[#This Row],[Count]]</f>
        <v>0.21428571428571427</v>
      </c>
      <c r="V83" s="2">
        <f>COUNTIFS(Table2[Sub-Sector],Table4[[#This Row],[Sub-Sector]],Table2[Sharpe Ratio],"&gt;=0.10")/Table4[[#This Row],[Count]]</f>
        <v>7.1428571428571425E-2</v>
      </c>
      <c r="W8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488.5</v>
      </c>
      <c r="X83">
        <f>_xlfn.RANK.AVG(Table4[[#This Row],[Score]],Table4[Score],1)</f>
        <v>80</v>
      </c>
      <c r="Y8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273.5</v>
      </c>
      <c r="Z83">
        <f>_xlfn.RANK.AVG(Table4[[#This Row],[Score 2 ]],Table4[[Score 2 ]],1)</f>
        <v>82</v>
      </c>
    </row>
    <row r="84" spans="1:26" x14ac:dyDescent="0.3">
      <c r="A84" t="s">
        <v>43</v>
      </c>
      <c r="B84">
        <f>COUNTIFS(Table2[Sub-Sector],Table4[[#This Row],[Sub-Sector]])</f>
        <v>10</v>
      </c>
      <c r="C84" s="2">
        <f>COUNTIFS(Table2[Sub-Sector],Table4[[#This Row],[Sub-Sector]],Table2[Uptrend],"Uptrend")/Table4[[#This Row],[Count]]</f>
        <v>0.8</v>
      </c>
      <c r="D84" s="2">
        <f>COUNTIFS(Table2[Sub-Sector],Table4[[#This Row],[Sub-Sector]],Table2[1W Return vs Nifty],"&gt;=5")/Table4[[#This Row],[Count]]</f>
        <v>0</v>
      </c>
      <c r="E84" s="2">
        <f>COUNTIFS(Table2[Sub-Sector],Table4[[#This Row],[Sub-Sector]],Table2[1M Return vs Nifty],"&gt;=5")/Table4[[#This Row],[Count]]</f>
        <v>0.2</v>
      </c>
      <c r="F84" s="2">
        <f>COUNTIFS(Table2[Sub-Sector],Table4[[#This Row],[Sub-Sector]],Table2[6M Return vs Nifty],"&gt;=10")/Table4[[#This Row],[Count]]</f>
        <v>0.2</v>
      </c>
      <c r="G84" s="2">
        <f>COUNTIFS(Table2[Sub-Sector],Table4[[#This Row],[Sub-Sector]],Table2[1Y Return vs Nifty],"&gt;=10")/Table4[[#This Row],[Count]]</f>
        <v>0.5</v>
      </c>
      <c r="H84" s="2">
        <f>COUNTIFS(Table2[Sub-Sector],Table4[[#This Row],[Sub-Sector]],Table2[RSI Exponential â€“ 14D],"&gt;=50")/Table4[[#This Row],[Count]]</f>
        <v>0.8</v>
      </c>
      <c r="I84" s="2">
        <f>COUNTIFS(Table2[Sub-Sector],Table4[[#This Row],[Sub-Sector]],Table2[Relative Volume],"&gt;=1")/Table4[[#This Row],[Count]]</f>
        <v>0.1</v>
      </c>
      <c r="J84" s="2">
        <f>COUNTIFS(Table2[Sub-Sector],Table4[[#This Row],[Sub-Sector]],Table2[% Away From Day Low],"&gt;=0.05")/Table4[[#This Row],[Count]]</f>
        <v>0</v>
      </c>
      <c r="K84" s="2">
        <f>COUNTIFS(Table2[Sub-Sector],Table4[[#This Row],[Sub-Sector]],Table2[% Away From Day High],"&lt;=0.05")/Table4[[#This Row],[Count]]</f>
        <v>1</v>
      </c>
      <c r="L84" s="2">
        <f>COUNTIFS(Table2[Sub-Sector],Table4[[#This Row],[Sub-Sector]],Table2[% Away From Current Week Low],"&gt;=0.05")/Table4[[#This Row],[Count]]</f>
        <v>0.1</v>
      </c>
      <c r="M84" s="2">
        <f>COUNTIFS(Table2[Sub-Sector],Table4[[#This Row],[Sub-Sector]],Table2[% Away From Current Week High],"&lt;=0.05")/Table4[[#This Row],[Count]]</f>
        <v>1</v>
      </c>
      <c r="N84" s="2">
        <f>COUNTIFS(Table2[Sub-Sector],Table4[[#This Row],[Sub-Sector]],Table2[% Away From Current Month Low],"&gt;=0.05")/Table4[[#This Row],[Count]]</f>
        <v>0.6</v>
      </c>
      <c r="O84" s="2">
        <f>COUNTIFS(Table2[Sub-Sector],Table4[[#This Row],[Sub-Sector]],Table2[% Away From Current Month High],"&lt;=0.05")/Table4[[#This Row],[Count]]</f>
        <v>0.6</v>
      </c>
      <c r="P84" s="2">
        <f>COUNTIFS(Table2[Sub-Sector],Table4[[#This Row],[Sub-Sector]],Table2[% Away From 52W High],"&lt;=10")/Table4[[#This Row],[Count]]</f>
        <v>0.7</v>
      </c>
      <c r="Q84" s="2">
        <f>COUNTIFS(Table2[Sub-Sector],Table4[[#This Row],[Sub-Sector]],Table2[% Away From 52W Low],"&gt;=10")/Table4[[#This Row],[Count]]</f>
        <v>1</v>
      </c>
      <c r="R84" s="2">
        <f>COUNTIFS(Table2[Sub-Sector],Table4[[#This Row],[Sub-Sector]],Table2[% Price above 20 EMA],"&gt;=0")/Table4[[#This Row],[Count]]</f>
        <v>0.8</v>
      </c>
      <c r="S84" s="2">
        <f>COUNTIFS(Table2[Sub-Sector],Table4[[#This Row],[Sub-Sector]],Table2[% Price above 50 EMA],"&gt;=0")/Table4[[#This Row],[Count]]</f>
        <v>0.8</v>
      </c>
      <c r="T84" s="2">
        <f>COUNTIFS(Table2[Sub-Sector],Table4[[#This Row],[Sub-Sector]],Table2[% Price above 200 EMA],"&gt;=0")/Table4[[#This Row],[Count]]</f>
        <v>1</v>
      </c>
      <c r="U84" s="2">
        <f>COUNTIFS(Table2[Sub-Sector],Table4[[#This Row],[Sub-Sector]],Table2[Rate of Change - Zone],"Positive")/Table4[[#This Row],[Count]]</f>
        <v>0.8</v>
      </c>
      <c r="V84" s="2">
        <f>COUNTIFS(Table2[Sub-Sector],Table4[[#This Row],[Sub-Sector]],Table2[Sharpe Ratio],"&gt;=0.10")/Table4[[#This Row],[Count]]</f>
        <v>0.1</v>
      </c>
      <c r="W8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444.5</v>
      </c>
      <c r="X84">
        <f>_xlfn.RANK.AVG(Table4[[#This Row],[Score]],Table4[Score],1)</f>
        <v>69</v>
      </c>
      <c r="Y8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275.5</v>
      </c>
      <c r="Z84">
        <f>_xlfn.RANK.AVG(Table4[[#This Row],[Score 2 ]],Table4[[Score 2 ]],1)</f>
        <v>83</v>
      </c>
    </row>
    <row r="85" spans="1:26" x14ac:dyDescent="0.3">
      <c r="A85" t="s">
        <v>743</v>
      </c>
      <c r="B85">
        <f>COUNTIFS(Table2[Sub-Sector],Table4[[#This Row],[Sub-Sector]])</f>
        <v>2</v>
      </c>
      <c r="C85" s="2">
        <f>COUNTIFS(Table2[Sub-Sector],Table4[[#This Row],[Sub-Sector]],Table2[Uptrend],"Uptrend")/Table4[[#This Row],[Count]]</f>
        <v>0.5</v>
      </c>
      <c r="D85" s="2">
        <f>COUNTIFS(Table2[Sub-Sector],Table4[[#This Row],[Sub-Sector]],Table2[1W Return vs Nifty],"&gt;=5")/Table4[[#This Row],[Count]]</f>
        <v>0</v>
      </c>
      <c r="E85" s="2">
        <f>COUNTIFS(Table2[Sub-Sector],Table4[[#This Row],[Sub-Sector]],Table2[1M Return vs Nifty],"&gt;=5")/Table4[[#This Row],[Count]]</f>
        <v>0.5</v>
      </c>
      <c r="F85" s="2">
        <f>COUNTIFS(Table2[Sub-Sector],Table4[[#This Row],[Sub-Sector]],Table2[6M Return vs Nifty],"&gt;=10")/Table4[[#This Row],[Count]]</f>
        <v>0.5</v>
      </c>
      <c r="G85" s="2">
        <f>COUNTIFS(Table2[Sub-Sector],Table4[[#This Row],[Sub-Sector]],Table2[1Y Return vs Nifty],"&gt;=10")/Table4[[#This Row],[Count]]</f>
        <v>0</v>
      </c>
      <c r="H85" s="2">
        <f>COUNTIFS(Table2[Sub-Sector],Table4[[#This Row],[Sub-Sector]],Table2[RSI Exponential â€“ 14D],"&gt;=50")/Table4[[#This Row],[Count]]</f>
        <v>0</v>
      </c>
      <c r="I85" s="2">
        <f>COUNTIFS(Table2[Sub-Sector],Table4[[#This Row],[Sub-Sector]],Table2[Relative Volume],"&gt;=1")/Table4[[#This Row],[Count]]</f>
        <v>0.5</v>
      </c>
      <c r="J85" s="2">
        <f>COUNTIFS(Table2[Sub-Sector],Table4[[#This Row],[Sub-Sector]],Table2[% Away From Day Low],"&gt;=0.05")/Table4[[#This Row],[Count]]</f>
        <v>0</v>
      </c>
      <c r="K85" s="2">
        <f>COUNTIFS(Table2[Sub-Sector],Table4[[#This Row],[Sub-Sector]],Table2[% Away From Day High],"&lt;=0.05")/Table4[[#This Row],[Count]]</f>
        <v>1</v>
      </c>
      <c r="L85" s="2">
        <f>COUNTIFS(Table2[Sub-Sector],Table4[[#This Row],[Sub-Sector]],Table2[% Away From Current Week Low],"&gt;=0.05")/Table4[[#This Row],[Count]]</f>
        <v>0</v>
      </c>
      <c r="M85" s="2">
        <f>COUNTIFS(Table2[Sub-Sector],Table4[[#This Row],[Sub-Sector]],Table2[% Away From Current Week High],"&lt;=0.05")/Table4[[#This Row],[Count]]</f>
        <v>0.5</v>
      </c>
      <c r="N85" s="2">
        <f>COUNTIFS(Table2[Sub-Sector],Table4[[#This Row],[Sub-Sector]],Table2[% Away From Current Month Low],"&gt;=0.05")/Table4[[#This Row],[Count]]</f>
        <v>0.5</v>
      </c>
      <c r="O85" s="2">
        <f>COUNTIFS(Table2[Sub-Sector],Table4[[#This Row],[Sub-Sector]],Table2[% Away From Current Month High],"&lt;=0.05")/Table4[[#This Row],[Count]]</f>
        <v>0</v>
      </c>
      <c r="P85" s="2">
        <f>COUNTIFS(Table2[Sub-Sector],Table4[[#This Row],[Sub-Sector]],Table2[% Away From 52W High],"&lt;=10")/Table4[[#This Row],[Count]]</f>
        <v>0.5</v>
      </c>
      <c r="Q85" s="2">
        <f>COUNTIFS(Table2[Sub-Sector],Table4[[#This Row],[Sub-Sector]],Table2[% Away From 52W Low],"&gt;=10")/Table4[[#This Row],[Count]]</f>
        <v>1</v>
      </c>
      <c r="R85" s="2">
        <f>COUNTIFS(Table2[Sub-Sector],Table4[[#This Row],[Sub-Sector]],Table2[% Price above 20 EMA],"&gt;=0")/Table4[[#This Row],[Count]]</f>
        <v>0.5</v>
      </c>
      <c r="S85" s="2">
        <f>COUNTIFS(Table2[Sub-Sector],Table4[[#This Row],[Sub-Sector]],Table2[% Price above 50 EMA],"&gt;=0")/Table4[[#This Row],[Count]]</f>
        <v>0.5</v>
      </c>
      <c r="T85" s="2">
        <f>COUNTIFS(Table2[Sub-Sector],Table4[[#This Row],[Sub-Sector]],Table2[% Price above 200 EMA],"&gt;=0")/Table4[[#This Row],[Count]]</f>
        <v>0.5</v>
      </c>
      <c r="U85" s="2">
        <f>COUNTIFS(Table2[Sub-Sector],Table4[[#This Row],[Sub-Sector]],Table2[Rate of Change - Zone],"Positive")/Table4[[#This Row],[Count]]</f>
        <v>0.5</v>
      </c>
      <c r="V85" s="2">
        <f>COUNTIFS(Table2[Sub-Sector],Table4[[#This Row],[Sub-Sector]],Table2[Sharpe Ratio],"&gt;=0.10")/Table4[[#This Row],[Count]]</f>
        <v>0</v>
      </c>
      <c r="W8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448</v>
      </c>
      <c r="X85">
        <f>_xlfn.RANK.AVG(Table4[[#This Row],[Score]],Table4[Score],1)</f>
        <v>71</v>
      </c>
      <c r="Y8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277</v>
      </c>
      <c r="Z85">
        <f>_xlfn.RANK.AVG(Table4[[#This Row],[Score 2 ]],Table4[[Score 2 ]],1)</f>
        <v>84</v>
      </c>
    </row>
    <row r="86" spans="1:26" x14ac:dyDescent="0.3">
      <c r="A86" t="s">
        <v>34</v>
      </c>
      <c r="B86">
        <f>COUNTIFS(Table2[Sub-Sector],Table4[[#This Row],[Sub-Sector]])</f>
        <v>11</v>
      </c>
      <c r="C86" s="2">
        <f>COUNTIFS(Table2[Sub-Sector],Table4[[#This Row],[Sub-Sector]],Table2[Uptrend],"Uptrend")/Table4[[#This Row],[Count]]</f>
        <v>0</v>
      </c>
      <c r="D86" s="2">
        <f>COUNTIFS(Table2[Sub-Sector],Table4[[#This Row],[Sub-Sector]],Table2[1W Return vs Nifty],"&gt;=5")/Table4[[#This Row],[Count]]</f>
        <v>0</v>
      </c>
      <c r="E86" s="2">
        <f>COUNTIFS(Table2[Sub-Sector],Table4[[#This Row],[Sub-Sector]],Table2[1M Return vs Nifty],"&gt;=5")/Table4[[#This Row],[Count]]</f>
        <v>0</v>
      </c>
      <c r="F86" s="2">
        <f>COUNTIFS(Table2[Sub-Sector],Table4[[#This Row],[Sub-Sector]],Table2[6M Return vs Nifty],"&gt;=10")/Table4[[#This Row],[Count]]</f>
        <v>0</v>
      </c>
      <c r="G86" s="2">
        <f>COUNTIFS(Table2[Sub-Sector],Table4[[#This Row],[Sub-Sector]],Table2[1Y Return vs Nifty],"&gt;=10")/Table4[[#This Row],[Count]]</f>
        <v>9.0909090909090912E-2</v>
      </c>
      <c r="H86" s="2">
        <f>COUNTIFS(Table2[Sub-Sector],Table4[[#This Row],[Sub-Sector]],Table2[RSI Exponential â€“ 14D],"&gt;=50")/Table4[[#This Row],[Count]]</f>
        <v>0.45454545454545453</v>
      </c>
      <c r="I86" s="2">
        <f>COUNTIFS(Table2[Sub-Sector],Table4[[#This Row],[Sub-Sector]],Table2[Relative Volume],"&gt;=1")/Table4[[#This Row],[Count]]</f>
        <v>0.45454545454545453</v>
      </c>
      <c r="J86" s="2">
        <f>COUNTIFS(Table2[Sub-Sector],Table4[[#This Row],[Sub-Sector]],Table2[% Away From Day Low],"&gt;=0.05")/Table4[[#This Row],[Count]]</f>
        <v>0</v>
      </c>
      <c r="K86" s="2">
        <f>COUNTIFS(Table2[Sub-Sector],Table4[[#This Row],[Sub-Sector]],Table2[% Away From Day High],"&lt;=0.05")/Table4[[#This Row],[Count]]</f>
        <v>1</v>
      </c>
      <c r="L86" s="2">
        <f>COUNTIFS(Table2[Sub-Sector],Table4[[#This Row],[Sub-Sector]],Table2[% Away From Current Week Low],"&gt;=0.05")/Table4[[#This Row],[Count]]</f>
        <v>0.36363636363636365</v>
      </c>
      <c r="M86" s="2">
        <f>COUNTIFS(Table2[Sub-Sector],Table4[[#This Row],[Sub-Sector]],Table2[% Away From Current Week High],"&lt;=0.05")/Table4[[#This Row],[Count]]</f>
        <v>0.81818181818181823</v>
      </c>
      <c r="N86" s="2">
        <f>COUNTIFS(Table2[Sub-Sector],Table4[[#This Row],[Sub-Sector]],Table2[% Away From Current Month Low],"&gt;=0.05")/Table4[[#This Row],[Count]]</f>
        <v>0.45454545454545453</v>
      </c>
      <c r="O86" s="2">
        <f>COUNTIFS(Table2[Sub-Sector],Table4[[#This Row],[Sub-Sector]],Table2[% Away From Current Month High],"&lt;=0.05")/Table4[[#This Row],[Count]]</f>
        <v>0.45454545454545453</v>
      </c>
      <c r="P86" s="2">
        <f>COUNTIFS(Table2[Sub-Sector],Table4[[#This Row],[Sub-Sector]],Table2[% Away From 52W High],"&lt;=10")/Table4[[#This Row],[Count]]</f>
        <v>0</v>
      </c>
      <c r="Q86" s="2">
        <f>COUNTIFS(Table2[Sub-Sector],Table4[[#This Row],[Sub-Sector]],Table2[% Away From 52W Low],"&gt;=10")/Table4[[#This Row],[Count]]</f>
        <v>1</v>
      </c>
      <c r="R86" s="2">
        <f>COUNTIFS(Table2[Sub-Sector],Table4[[#This Row],[Sub-Sector]],Table2[% Price above 20 EMA],"&gt;=0")/Table4[[#This Row],[Count]]</f>
        <v>0.36363636363636365</v>
      </c>
      <c r="S86" s="2">
        <f>COUNTIFS(Table2[Sub-Sector],Table4[[#This Row],[Sub-Sector]],Table2[% Price above 50 EMA],"&gt;=0")/Table4[[#This Row],[Count]]</f>
        <v>0.18181818181818182</v>
      </c>
      <c r="T86" s="2">
        <f>COUNTIFS(Table2[Sub-Sector],Table4[[#This Row],[Sub-Sector]],Table2[% Price above 200 EMA],"&gt;=0")/Table4[[#This Row],[Count]]</f>
        <v>0.63636363636363635</v>
      </c>
      <c r="U86" s="2">
        <f>COUNTIFS(Table2[Sub-Sector],Table4[[#This Row],[Sub-Sector]],Table2[Rate of Change - Zone],"Positive")/Table4[[#This Row],[Count]]</f>
        <v>0.90909090909090906</v>
      </c>
      <c r="V86" s="2">
        <f>COUNTIFS(Table2[Sub-Sector],Table4[[#This Row],[Sub-Sector]],Table2[Sharpe Ratio],"&gt;=0.10")/Table4[[#This Row],[Count]]</f>
        <v>0.63636363636363635</v>
      </c>
      <c r="W8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558.5</v>
      </c>
      <c r="X86">
        <f>_xlfn.RANK.AVG(Table4[[#This Row],[Score]],Table4[Score],1)</f>
        <v>99</v>
      </c>
      <c r="Y8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</v>
      </c>
      <c r="Z86">
        <f>_xlfn.RANK.AVG(Table4[[#This Row],[Score 2 ]],Table4[[Score 2 ]],1)</f>
        <v>85</v>
      </c>
    </row>
    <row r="87" spans="1:26" x14ac:dyDescent="0.3">
      <c r="A87" t="s">
        <v>467</v>
      </c>
      <c r="B87">
        <f>COUNTIFS(Table2[Sub-Sector],Table4[[#This Row],[Sub-Sector]])</f>
        <v>17</v>
      </c>
      <c r="C87" s="2">
        <f>COUNTIFS(Table2[Sub-Sector],Table4[[#This Row],[Sub-Sector]],Table2[Uptrend],"Uptrend")/Table4[[#This Row],[Count]]</f>
        <v>0.82352941176470584</v>
      </c>
      <c r="D87" s="2">
        <f>COUNTIFS(Table2[Sub-Sector],Table4[[#This Row],[Sub-Sector]],Table2[1W Return vs Nifty],"&gt;=5")/Table4[[#This Row],[Count]]</f>
        <v>0</v>
      </c>
      <c r="E87" s="2">
        <f>COUNTIFS(Table2[Sub-Sector],Table4[[#This Row],[Sub-Sector]],Table2[1M Return vs Nifty],"&gt;=5")/Table4[[#This Row],[Count]]</f>
        <v>0.35294117647058826</v>
      </c>
      <c r="F87" s="2">
        <f>COUNTIFS(Table2[Sub-Sector],Table4[[#This Row],[Sub-Sector]],Table2[6M Return vs Nifty],"&gt;=10")/Table4[[#This Row],[Count]]</f>
        <v>0.47058823529411764</v>
      </c>
      <c r="G87" s="2">
        <f>COUNTIFS(Table2[Sub-Sector],Table4[[#This Row],[Sub-Sector]],Table2[1Y Return vs Nifty],"&gt;=10")/Table4[[#This Row],[Count]]</f>
        <v>0.17647058823529413</v>
      </c>
      <c r="H87" s="2">
        <f>COUNTIFS(Table2[Sub-Sector],Table4[[#This Row],[Sub-Sector]],Table2[RSI Exponential â€“ 14D],"&gt;=50")/Table4[[#This Row],[Count]]</f>
        <v>0.35294117647058826</v>
      </c>
      <c r="I87" s="2">
        <f>COUNTIFS(Table2[Sub-Sector],Table4[[#This Row],[Sub-Sector]],Table2[Relative Volume],"&gt;=1")/Table4[[#This Row],[Count]]</f>
        <v>0.35294117647058826</v>
      </c>
      <c r="J87" s="2">
        <f>COUNTIFS(Table2[Sub-Sector],Table4[[#This Row],[Sub-Sector]],Table2[% Away From Day Low],"&gt;=0.05")/Table4[[#This Row],[Count]]</f>
        <v>0</v>
      </c>
      <c r="K87" s="2">
        <f>COUNTIFS(Table2[Sub-Sector],Table4[[#This Row],[Sub-Sector]],Table2[% Away From Day High],"&lt;=0.05")/Table4[[#This Row],[Count]]</f>
        <v>1</v>
      </c>
      <c r="L87" s="2">
        <f>COUNTIFS(Table2[Sub-Sector],Table4[[#This Row],[Sub-Sector]],Table2[% Away From Current Week Low],"&gt;=0.05")/Table4[[#This Row],[Count]]</f>
        <v>0.11764705882352941</v>
      </c>
      <c r="M87" s="2">
        <f>COUNTIFS(Table2[Sub-Sector],Table4[[#This Row],[Sub-Sector]],Table2[% Away From Current Week High],"&lt;=0.05")/Table4[[#This Row],[Count]]</f>
        <v>0.58823529411764708</v>
      </c>
      <c r="N87" s="2">
        <f>COUNTIFS(Table2[Sub-Sector],Table4[[#This Row],[Sub-Sector]],Table2[% Away From Current Month Low],"&gt;=0.05")/Table4[[#This Row],[Count]]</f>
        <v>0.6470588235294118</v>
      </c>
      <c r="O87" s="2">
        <f>COUNTIFS(Table2[Sub-Sector],Table4[[#This Row],[Sub-Sector]],Table2[% Away From Current Month High],"&lt;=0.05")/Table4[[#This Row],[Count]]</f>
        <v>0.35294117647058826</v>
      </c>
      <c r="P87" s="2">
        <f>COUNTIFS(Table2[Sub-Sector],Table4[[#This Row],[Sub-Sector]],Table2[% Away From 52W High],"&lt;=10")/Table4[[#This Row],[Count]]</f>
        <v>0.29411764705882354</v>
      </c>
      <c r="Q87" s="2">
        <f>COUNTIFS(Table2[Sub-Sector],Table4[[#This Row],[Sub-Sector]],Table2[% Away From 52W Low],"&gt;=10")/Table4[[#This Row],[Count]]</f>
        <v>0.94117647058823528</v>
      </c>
      <c r="R87" s="2">
        <f>COUNTIFS(Table2[Sub-Sector],Table4[[#This Row],[Sub-Sector]],Table2[% Price above 20 EMA],"&gt;=0")/Table4[[#This Row],[Count]]</f>
        <v>0.6470588235294118</v>
      </c>
      <c r="S87" s="2">
        <f>COUNTIFS(Table2[Sub-Sector],Table4[[#This Row],[Sub-Sector]],Table2[% Price above 50 EMA],"&gt;=0")/Table4[[#This Row],[Count]]</f>
        <v>0.82352941176470584</v>
      </c>
      <c r="T87" s="2">
        <f>COUNTIFS(Table2[Sub-Sector],Table4[[#This Row],[Sub-Sector]],Table2[% Price above 200 EMA],"&gt;=0")/Table4[[#This Row],[Count]]</f>
        <v>0.82352941176470584</v>
      </c>
      <c r="U87" s="2">
        <f>COUNTIFS(Table2[Sub-Sector],Table4[[#This Row],[Sub-Sector]],Table2[Rate of Change - Zone],"Positive")/Table4[[#This Row],[Count]]</f>
        <v>0.52941176470588236</v>
      </c>
      <c r="V87" s="2">
        <f>COUNTIFS(Table2[Sub-Sector],Table4[[#This Row],[Sub-Sector]],Table2[Sharpe Ratio],"&gt;=0.10")/Table4[[#This Row],[Count]]</f>
        <v>0.11764705882352941</v>
      </c>
      <c r="W8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420.5</v>
      </c>
      <c r="X87">
        <f>_xlfn.RANK.AVG(Table4[[#This Row],[Score]],Table4[Score],1)</f>
        <v>57</v>
      </c>
      <c r="Y8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279.5</v>
      </c>
      <c r="Z87">
        <f>_xlfn.RANK.AVG(Table4[[#This Row],[Score 2 ]],Table4[[Score 2 ]],1)</f>
        <v>86</v>
      </c>
    </row>
    <row r="88" spans="1:26" x14ac:dyDescent="0.3">
      <c r="A88" t="s">
        <v>195</v>
      </c>
      <c r="B88">
        <f>COUNTIFS(Table2[Sub-Sector],Table4[[#This Row],[Sub-Sector]])</f>
        <v>9</v>
      </c>
      <c r="C88" s="2">
        <f>COUNTIFS(Table2[Sub-Sector],Table4[[#This Row],[Sub-Sector]],Table2[Uptrend],"Uptrend")/Table4[[#This Row],[Count]]</f>
        <v>0.77777777777777779</v>
      </c>
      <c r="D88" s="2">
        <f>COUNTIFS(Table2[Sub-Sector],Table4[[#This Row],[Sub-Sector]],Table2[1W Return vs Nifty],"&gt;=5")/Table4[[#This Row],[Count]]</f>
        <v>0</v>
      </c>
      <c r="E88" s="2">
        <f>COUNTIFS(Table2[Sub-Sector],Table4[[#This Row],[Sub-Sector]],Table2[1M Return vs Nifty],"&gt;=5")/Table4[[#This Row],[Count]]</f>
        <v>0</v>
      </c>
      <c r="F88" s="2">
        <f>COUNTIFS(Table2[Sub-Sector],Table4[[#This Row],[Sub-Sector]],Table2[6M Return vs Nifty],"&gt;=10")/Table4[[#This Row],[Count]]</f>
        <v>0.44444444444444442</v>
      </c>
      <c r="G88" s="2">
        <f>COUNTIFS(Table2[Sub-Sector],Table4[[#This Row],[Sub-Sector]],Table2[1Y Return vs Nifty],"&gt;=10")/Table4[[#This Row],[Count]]</f>
        <v>0.22222222222222221</v>
      </c>
      <c r="H88" s="2">
        <f>COUNTIFS(Table2[Sub-Sector],Table4[[#This Row],[Sub-Sector]],Table2[RSI Exponential â€“ 14D],"&gt;=50")/Table4[[#This Row],[Count]]</f>
        <v>0.22222222222222221</v>
      </c>
      <c r="I88" s="2">
        <f>COUNTIFS(Table2[Sub-Sector],Table4[[#This Row],[Sub-Sector]],Table2[Relative Volume],"&gt;=1")/Table4[[#This Row],[Count]]</f>
        <v>0.55555555555555558</v>
      </c>
      <c r="J88" s="2">
        <f>COUNTIFS(Table2[Sub-Sector],Table4[[#This Row],[Sub-Sector]],Table2[% Away From Day Low],"&gt;=0.05")/Table4[[#This Row],[Count]]</f>
        <v>0</v>
      </c>
      <c r="K88" s="2">
        <f>COUNTIFS(Table2[Sub-Sector],Table4[[#This Row],[Sub-Sector]],Table2[% Away From Day High],"&lt;=0.05")/Table4[[#This Row],[Count]]</f>
        <v>1</v>
      </c>
      <c r="L88" s="2">
        <f>COUNTIFS(Table2[Sub-Sector],Table4[[#This Row],[Sub-Sector]],Table2[% Away From Current Week Low],"&gt;=0.05")/Table4[[#This Row],[Count]]</f>
        <v>0</v>
      </c>
      <c r="M88" s="2">
        <f>COUNTIFS(Table2[Sub-Sector],Table4[[#This Row],[Sub-Sector]],Table2[% Away From Current Week High],"&lt;=0.05")/Table4[[#This Row],[Count]]</f>
        <v>0.55555555555555558</v>
      </c>
      <c r="N88" s="2">
        <f>COUNTIFS(Table2[Sub-Sector],Table4[[#This Row],[Sub-Sector]],Table2[% Away From Current Month Low],"&gt;=0.05")/Table4[[#This Row],[Count]]</f>
        <v>0.22222222222222221</v>
      </c>
      <c r="O88" s="2">
        <f>COUNTIFS(Table2[Sub-Sector],Table4[[#This Row],[Sub-Sector]],Table2[% Away From Current Month High],"&lt;=0.05")/Table4[[#This Row],[Count]]</f>
        <v>0.33333333333333331</v>
      </c>
      <c r="P88" s="2">
        <f>COUNTIFS(Table2[Sub-Sector],Table4[[#This Row],[Sub-Sector]],Table2[% Away From 52W High],"&lt;=10")/Table4[[#This Row],[Count]]</f>
        <v>0.33333333333333331</v>
      </c>
      <c r="Q88" s="2">
        <f>COUNTIFS(Table2[Sub-Sector],Table4[[#This Row],[Sub-Sector]],Table2[% Away From 52W Low],"&gt;=10")/Table4[[#This Row],[Count]]</f>
        <v>0.88888888888888884</v>
      </c>
      <c r="R88" s="2">
        <f>COUNTIFS(Table2[Sub-Sector],Table4[[#This Row],[Sub-Sector]],Table2[% Price above 20 EMA],"&gt;=0")/Table4[[#This Row],[Count]]</f>
        <v>0.22222222222222221</v>
      </c>
      <c r="S88" s="2">
        <f>COUNTIFS(Table2[Sub-Sector],Table4[[#This Row],[Sub-Sector]],Table2[% Price above 50 EMA],"&gt;=0")/Table4[[#This Row],[Count]]</f>
        <v>0.33333333333333331</v>
      </c>
      <c r="T88" s="2">
        <f>COUNTIFS(Table2[Sub-Sector],Table4[[#This Row],[Sub-Sector]],Table2[% Price above 200 EMA],"&gt;=0")/Table4[[#This Row],[Count]]</f>
        <v>0.88888888888888884</v>
      </c>
      <c r="U88" s="2">
        <f>COUNTIFS(Table2[Sub-Sector],Table4[[#This Row],[Sub-Sector]],Table2[Rate of Change - Zone],"Positive")/Table4[[#This Row],[Count]]</f>
        <v>0.22222222222222221</v>
      </c>
      <c r="V88" s="2">
        <f>COUNTIFS(Table2[Sub-Sector],Table4[[#This Row],[Sub-Sector]],Table2[Sharpe Ratio],"&gt;=0.10")/Table4[[#This Row],[Count]]</f>
        <v>0.1111111111111111</v>
      </c>
      <c r="W8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502.5</v>
      </c>
      <c r="X88">
        <f>_xlfn.RANK.AVG(Table4[[#This Row],[Score]],Table4[Score],1)</f>
        <v>85</v>
      </c>
      <c r="Y8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282.5</v>
      </c>
      <c r="Z88">
        <f>_xlfn.RANK.AVG(Table4[[#This Row],[Score 2 ]],Table4[[Score 2 ]],1)</f>
        <v>87</v>
      </c>
    </row>
    <row r="89" spans="1:26" x14ac:dyDescent="0.3">
      <c r="A89" t="s">
        <v>606</v>
      </c>
      <c r="B89">
        <f>COUNTIFS(Table2[Sub-Sector],Table4[[#This Row],[Sub-Sector]])</f>
        <v>13</v>
      </c>
      <c r="C89" s="2">
        <f>COUNTIFS(Table2[Sub-Sector],Table4[[#This Row],[Sub-Sector]],Table2[Uptrend],"Uptrend")/Table4[[#This Row],[Count]]</f>
        <v>0.46153846153846156</v>
      </c>
      <c r="D89" s="2">
        <f>COUNTIFS(Table2[Sub-Sector],Table4[[#This Row],[Sub-Sector]],Table2[1W Return vs Nifty],"&gt;=5")/Table4[[#This Row],[Count]]</f>
        <v>7.6923076923076927E-2</v>
      </c>
      <c r="E89" s="2">
        <f>COUNTIFS(Table2[Sub-Sector],Table4[[#This Row],[Sub-Sector]],Table2[1M Return vs Nifty],"&gt;=5")/Table4[[#This Row],[Count]]</f>
        <v>0.23076923076923078</v>
      </c>
      <c r="F89" s="2">
        <f>COUNTIFS(Table2[Sub-Sector],Table4[[#This Row],[Sub-Sector]],Table2[6M Return vs Nifty],"&gt;=10")/Table4[[#This Row],[Count]]</f>
        <v>0.30769230769230771</v>
      </c>
      <c r="G89" s="2">
        <f>COUNTIFS(Table2[Sub-Sector],Table4[[#This Row],[Sub-Sector]],Table2[1Y Return vs Nifty],"&gt;=10")/Table4[[#This Row],[Count]]</f>
        <v>0.38461538461538464</v>
      </c>
      <c r="H89" s="2">
        <f>COUNTIFS(Table2[Sub-Sector],Table4[[#This Row],[Sub-Sector]],Table2[RSI Exponential â€“ 14D],"&gt;=50")/Table4[[#This Row],[Count]]</f>
        <v>0.38461538461538464</v>
      </c>
      <c r="I89" s="2">
        <f>COUNTIFS(Table2[Sub-Sector],Table4[[#This Row],[Sub-Sector]],Table2[Relative Volume],"&gt;=1")/Table4[[#This Row],[Count]]</f>
        <v>0.38461538461538464</v>
      </c>
      <c r="J89" s="2">
        <f>COUNTIFS(Table2[Sub-Sector],Table4[[#This Row],[Sub-Sector]],Table2[% Away From Day Low],"&gt;=0.05")/Table4[[#This Row],[Count]]</f>
        <v>0</v>
      </c>
      <c r="K89" s="2">
        <f>COUNTIFS(Table2[Sub-Sector],Table4[[#This Row],[Sub-Sector]],Table2[% Away From Day High],"&lt;=0.05")/Table4[[#This Row],[Count]]</f>
        <v>1</v>
      </c>
      <c r="L89" s="2">
        <f>COUNTIFS(Table2[Sub-Sector],Table4[[#This Row],[Sub-Sector]],Table2[% Away From Current Week Low],"&gt;=0.05")/Table4[[#This Row],[Count]]</f>
        <v>0.15384615384615385</v>
      </c>
      <c r="M89" s="2">
        <f>COUNTIFS(Table2[Sub-Sector],Table4[[#This Row],[Sub-Sector]],Table2[% Away From Current Week High],"&lt;=0.05")/Table4[[#This Row],[Count]]</f>
        <v>0.53846153846153844</v>
      </c>
      <c r="N89" s="2">
        <f>COUNTIFS(Table2[Sub-Sector],Table4[[#This Row],[Sub-Sector]],Table2[% Away From Current Month Low],"&gt;=0.05")/Table4[[#This Row],[Count]]</f>
        <v>0.46153846153846156</v>
      </c>
      <c r="O89" s="2">
        <f>COUNTIFS(Table2[Sub-Sector],Table4[[#This Row],[Sub-Sector]],Table2[% Away From Current Month High],"&lt;=0.05")/Table4[[#This Row],[Count]]</f>
        <v>0.23076923076923078</v>
      </c>
      <c r="P89" s="2">
        <f>COUNTIFS(Table2[Sub-Sector],Table4[[#This Row],[Sub-Sector]],Table2[% Away From 52W High],"&lt;=10")/Table4[[#This Row],[Count]]</f>
        <v>0.15384615384615385</v>
      </c>
      <c r="Q89" s="2">
        <f>COUNTIFS(Table2[Sub-Sector],Table4[[#This Row],[Sub-Sector]],Table2[% Away From 52W Low],"&gt;=10")/Table4[[#This Row],[Count]]</f>
        <v>1</v>
      </c>
      <c r="R89" s="2">
        <f>COUNTIFS(Table2[Sub-Sector],Table4[[#This Row],[Sub-Sector]],Table2[% Price above 20 EMA],"&gt;=0")/Table4[[#This Row],[Count]]</f>
        <v>0.38461538461538464</v>
      </c>
      <c r="S89" s="2">
        <f>COUNTIFS(Table2[Sub-Sector],Table4[[#This Row],[Sub-Sector]],Table2[% Price above 50 EMA],"&gt;=0")/Table4[[#This Row],[Count]]</f>
        <v>0.46153846153846156</v>
      </c>
      <c r="T89" s="2">
        <f>COUNTIFS(Table2[Sub-Sector],Table4[[#This Row],[Sub-Sector]],Table2[% Price above 200 EMA],"&gt;=0")/Table4[[#This Row],[Count]]</f>
        <v>0.61538461538461542</v>
      </c>
      <c r="U89" s="2">
        <f>COUNTIFS(Table2[Sub-Sector],Table4[[#This Row],[Sub-Sector]],Table2[Rate of Change - Zone],"Positive")/Table4[[#This Row],[Count]]</f>
        <v>0.46153846153846156</v>
      </c>
      <c r="V89" s="2">
        <f>COUNTIFS(Table2[Sub-Sector],Table4[[#This Row],[Sub-Sector]],Table2[Sharpe Ratio],"&gt;=0.10")/Table4[[#This Row],[Count]]</f>
        <v>0.23076923076923078</v>
      </c>
      <c r="W8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450.5</v>
      </c>
      <c r="X89">
        <f>_xlfn.RANK.AVG(Table4[[#This Row],[Score]],Table4[Score],1)</f>
        <v>73.5</v>
      </c>
      <c r="Y8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</v>
      </c>
      <c r="Z89">
        <f>_xlfn.RANK.AVG(Table4[[#This Row],[Score 2 ]],Table4[[Score 2 ]],1)</f>
        <v>88</v>
      </c>
    </row>
    <row r="90" spans="1:26" x14ac:dyDescent="0.3">
      <c r="A90" t="s">
        <v>447</v>
      </c>
      <c r="B90">
        <f>COUNTIFS(Table2[Sub-Sector],Table4[[#This Row],[Sub-Sector]])</f>
        <v>4</v>
      </c>
      <c r="C90" s="2">
        <f>COUNTIFS(Table2[Sub-Sector],Table4[[#This Row],[Sub-Sector]],Table2[Uptrend],"Uptrend")/Table4[[#This Row],[Count]]</f>
        <v>0.25</v>
      </c>
      <c r="D90" s="2">
        <f>COUNTIFS(Table2[Sub-Sector],Table4[[#This Row],[Sub-Sector]],Table2[1W Return vs Nifty],"&gt;=5")/Table4[[#This Row],[Count]]</f>
        <v>0</v>
      </c>
      <c r="E90" s="2">
        <f>COUNTIFS(Table2[Sub-Sector],Table4[[#This Row],[Sub-Sector]],Table2[1M Return vs Nifty],"&gt;=5")/Table4[[#This Row],[Count]]</f>
        <v>0</v>
      </c>
      <c r="F90" s="2">
        <f>COUNTIFS(Table2[Sub-Sector],Table4[[#This Row],[Sub-Sector]],Table2[6M Return vs Nifty],"&gt;=10")/Table4[[#This Row],[Count]]</f>
        <v>0.5</v>
      </c>
      <c r="G90" s="2">
        <f>COUNTIFS(Table2[Sub-Sector],Table4[[#This Row],[Sub-Sector]],Table2[1Y Return vs Nifty],"&gt;=10")/Table4[[#This Row],[Count]]</f>
        <v>0.25</v>
      </c>
      <c r="H90" s="2">
        <f>COUNTIFS(Table2[Sub-Sector],Table4[[#This Row],[Sub-Sector]],Table2[RSI Exponential â€“ 14D],"&gt;=50")/Table4[[#This Row],[Count]]</f>
        <v>0.25</v>
      </c>
      <c r="I90" s="2">
        <f>COUNTIFS(Table2[Sub-Sector],Table4[[#This Row],[Sub-Sector]],Table2[Relative Volume],"&gt;=1")/Table4[[#This Row],[Count]]</f>
        <v>0.25</v>
      </c>
      <c r="J90" s="2">
        <f>COUNTIFS(Table2[Sub-Sector],Table4[[#This Row],[Sub-Sector]],Table2[% Away From Day Low],"&gt;=0.05")/Table4[[#This Row],[Count]]</f>
        <v>0</v>
      </c>
      <c r="K90" s="2">
        <f>COUNTIFS(Table2[Sub-Sector],Table4[[#This Row],[Sub-Sector]],Table2[% Away From Day High],"&lt;=0.05")/Table4[[#This Row],[Count]]</f>
        <v>1</v>
      </c>
      <c r="L90" s="2">
        <f>COUNTIFS(Table2[Sub-Sector],Table4[[#This Row],[Sub-Sector]],Table2[% Away From Current Week Low],"&gt;=0.05")/Table4[[#This Row],[Count]]</f>
        <v>0</v>
      </c>
      <c r="M90" s="2">
        <f>COUNTIFS(Table2[Sub-Sector],Table4[[#This Row],[Sub-Sector]],Table2[% Away From Current Week High],"&lt;=0.05")/Table4[[#This Row],[Count]]</f>
        <v>0.75</v>
      </c>
      <c r="N90" s="2">
        <f>COUNTIFS(Table2[Sub-Sector],Table4[[#This Row],[Sub-Sector]],Table2[% Away From Current Month Low],"&gt;=0.05")/Table4[[#This Row],[Count]]</f>
        <v>0.25</v>
      </c>
      <c r="O90" s="2">
        <f>COUNTIFS(Table2[Sub-Sector],Table4[[#This Row],[Sub-Sector]],Table2[% Away From Current Month High],"&lt;=0.05")/Table4[[#This Row],[Count]]</f>
        <v>0</v>
      </c>
      <c r="P90" s="2">
        <f>COUNTIFS(Table2[Sub-Sector],Table4[[#This Row],[Sub-Sector]],Table2[% Away From 52W High],"&lt;=10")/Table4[[#This Row],[Count]]</f>
        <v>0</v>
      </c>
      <c r="Q90" s="2">
        <f>COUNTIFS(Table2[Sub-Sector],Table4[[#This Row],[Sub-Sector]],Table2[% Away From 52W Low],"&gt;=10")/Table4[[#This Row],[Count]]</f>
        <v>1</v>
      </c>
      <c r="R90" s="2">
        <f>COUNTIFS(Table2[Sub-Sector],Table4[[#This Row],[Sub-Sector]],Table2[% Price above 20 EMA],"&gt;=0")/Table4[[#This Row],[Count]]</f>
        <v>0</v>
      </c>
      <c r="S90" s="2">
        <f>COUNTIFS(Table2[Sub-Sector],Table4[[#This Row],[Sub-Sector]],Table2[% Price above 50 EMA],"&gt;=0")/Table4[[#This Row],[Count]]</f>
        <v>0.25</v>
      </c>
      <c r="T90" s="2">
        <f>COUNTIFS(Table2[Sub-Sector],Table4[[#This Row],[Sub-Sector]],Table2[% Price above 200 EMA],"&gt;=0")/Table4[[#This Row],[Count]]</f>
        <v>1</v>
      </c>
      <c r="U90" s="2">
        <f>COUNTIFS(Table2[Sub-Sector],Table4[[#This Row],[Sub-Sector]],Table2[Rate of Change - Zone],"Positive")/Table4[[#This Row],[Count]]</f>
        <v>0.5</v>
      </c>
      <c r="V90" s="2">
        <f>COUNTIFS(Table2[Sub-Sector],Table4[[#This Row],[Sub-Sector]],Table2[Sharpe Ratio],"&gt;=0.10")/Table4[[#This Row],[Count]]</f>
        <v>0.5</v>
      </c>
      <c r="W9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559</v>
      </c>
      <c r="X90">
        <f>_xlfn.RANK.AVG(Table4[[#This Row],[Score]],Table4[Score],1)</f>
        <v>100</v>
      </c>
      <c r="Y9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291</v>
      </c>
      <c r="Z90">
        <f>_xlfn.RANK.AVG(Table4[[#This Row],[Score 2 ]],Table4[[Score 2 ]],1)</f>
        <v>89</v>
      </c>
    </row>
    <row r="91" spans="1:26" x14ac:dyDescent="0.3">
      <c r="A91" t="s">
        <v>106</v>
      </c>
      <c r="B91">
        <f>COUNTIFS(Table2[Sub-Sector],Table4[[#This Row],[Sub-Sector]])</f>
        <v>5</v>
      </c>
      <c r="C91" s="2">
        <f>COUNTIFS(Table2[Sub-Sector],Table4[[#This Row],[Sub-Sector]],Table2[Uptrend],"Uptrend")/Table4[[#This Row],[Count]]</f>
        <v>0</v>
      </c>
      <c r="D91" s="2">
        <f>COUNTIFS(Table2[Sub-Sector],Table4[[#This Row],[Sub-Sector]],Table2[1W Return vs Nifty],"&gt;=5")/Table4[[#This Row],[Count]]</f>
        <v>0</v>
      </c>
      <c r="E91" s="2">
        <f>COUNTIFS(Table2[Sub-Sector],Table4[[#This Row],[Sub-Sector]],Table2[1M Return vs Nifty],"&gt;=5")/Table4[[#This Row],[Count]]</f>
        <v>0</v>
      </c>
      <c r="F91" s="2">
        <f>COUNTIFS(Table2[Sub-Sector],Table4[[#This Row],[Sub-Sector]],Table2[6M Return vs Nifty],"&gt;=10")/Table4[[#This Row],[Count]]</f>
        <v>0.6</v>
      </c>
      <c r="G91" s="2">
        <f>COUNTIFS(Table2[Sub-Sector],Table4[[#This Row],[Sub-Sector]],Table2[1Y Return vs Nifty],"&gt;=10")/Table4[[#This Row],[Count]]</f>
        <v>0.6</v>
      </c>
      <c r="H91" s="2">
        <f>COUNTIFS(Table2[Sub-Sector],Table4[[#This Row],[Sub-Sector]],Table2[RSI Exponential â€“ 14D],"&gt;=50")/Table4[[#This Row],[Count]]</f>
        <v>0.2</v>
      </c>
      <c r="I91" s="2">
        <f>COUNTIFS(Table2[Sub-Sector],Table4[[#This Row],[Sub-Sector]],Table2[Relative Volume],"&gt;=1")/Table4[[#This Row],[Count]]</f>
        <v>0</v>
      </c>
      <c r="J91" s="2">
        <f>COUNTIFS(Table2[Sub-Sector],Table4[[#This Row],[Sub-Sector]],Table2[% Away From Day Low],"&gt;=0.05")/Table4[[#This Row],[Count]]</f>
        <v>0</v>
      </c>
      <c r="K91" s="2">
        <f>COUNTIFS(Table2[Sub-Sector],Table4[[#This Row],[Sub-Sector]],Table2[% Away From Day High],"&lt;=0.05")/Table4[[#This Row],[Count]]</f>
        <v>1</v>
      </c>
      <c r="L91" s="2">
        <f>COUNTIFS(Table2[Sub-Sector],Table4[[#This Row],[Sub-Sector]],Table2[% Away From Current Week Low],"&gt;=0.05")/Table4[[#This Row],[Count]]</f>
        <v>0</v>
      </c>
      <c r="M91" s="2">
        <f>COUNTIFS(Table2[Sub-Sector],Table4[[#This Row],[Sub-Sector]],Table2[% Away From Current Week High],"&lt;=0.05")/Table4[[#This Row],[Count]]</f>
        <v>0.6</v>
      </c>
      <c r="N91" s="2">
        <f>COUNTIFS(Table2[Sub-Sector],Table4[[#This Row],[Sub-Sector]],Table2[% Away From Current Month Low],"&gt;=0.05")/Table4[[#This Row],[Count]]</f>
        <v>0.2</v>
      </c>
      <c r="O91" s="2">
        <f>COUNTIFS(Table2[Sub-Sector],Table4[[#This Row],[Sub-Sector]],Table2[% Away From Current Month High],"&lt;=0.05")/Table4[[#This Row],[Count]]</f>
        <v>0.2</v>
      </c>
      <c r="P91" s="2">
        <f>COUNTIFS(Table2[Sub-Sector],Table4[[#This Row],[Sub-Sector]],Table2[% Away From 52W High],"&lt;=10")/Table4[[#This Row],[Count]]</f>
        <v>0</v>
      </c>
      <c r="Q91" s="2">
        <f>COUNTIFS(Table2[Sub-Sector],Table4[[#This Row],[Sub-Sector]],Table2[% Away From 52W Low],"&gt;=10")/Table4[[#This Row],[Count]]</f>
        <v>1</v>
      </c>
      <c r="R91" s="2">
        <f>COUNTIFS(Table2[Sub-Sector],Table4[[#This Row],[Sub-Sector]],Table2[% Price above 20 EMA],"&gt;=0")/Table4[[#This Row],[Count]]</f>
        <v>0.2</v>
      </c>
      <c r="S91" s="2">
        <f>COUNTIFS(Table2[Sub-Sector],Table4[[#This Row],[Sub-Sector]],Table2[% Price above 50 EMA],"&gt;=0")/Table4[[#This Row],[Count]]</f>
        <v>0</v>
      </c>
      <c r="T91" s="2">
        <f>COUNTIFS(Table2[Sub-Sector],Table4[[#This Row],[Sub-Sector]],Table2[% Price above 200 EMA],"&gt;=0")/Table4[[#This Row],[Count]]</f>
        <v>0.4</v>
      </c>
      <c r="U91" s="2">
        <f>COUNTIFS(Table2[Sub-Sector],Table4[[#This Row],[Sub-Sector]],Table2[Rate of Change - Zone],"Positive")/Table4[[#This Row],[Count]]</f>
        <v>0.2</v>
      </c>
      <c r="V91" s="2">
        <f>COUNTIFS(Table2[Sub-Sector],Table4[[#This Row],[Sub-Sector]],Table2[Sharpe Ratio],"&gt;=0.10")/Table4[[#This Row],[Count]]</f>
        <v>0.6</v>
      </c>
      <c r="W9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574</v>
      </c>
      <c r="X91">
        <f>_xlfn.RANK.AVG(Table4[[#This Row],[Score]],Table4[Score],1)</f>
        <v>101</v>
      </c>
      <c r="Y9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294.5</v>
      </c>
      <c r="Z91">
        <f>_xlfn.RANK.AVG(Table4[[#This Row],[Score 2 ]],Table4[[Score 2 ]],1)</f>
        <v>90</v>
      </c>
    </row>
    <row r="92" spans="1:26" x14ac:dyDescent="0.3">
      <c r="A92" t="s">
        <v>1007</v>
      </c>
      <c r="B92">
        <f>COUNTIFS(Table2[Sub-Sector],Table4[[#This Row],[Sub-Sector]])</f>
        <v>2</v>
      </c>
      <c r="C92" s="2">
        <f>COUNTIFS(Table2[Sub-Sector],Table4[[#This Row],[Sub-Sector]],Table2[Uptrend],"Uptrend")/Table4[[#This Row],[Count]]</f>
        <v>0.5</v>
      </c>
      <c r="D92" s="2">
        <f>COUNTIFS(Table2[Sub-Sector],Table4[[#This Row],[Sub-Sector]],Table2[1W Return vs Nifty],"&gt;=5")/Table4[[#This Row],[Count]]</f>
        <v>0.5</v>
      </c>
      <c r="E92" s="2">
        <f>COUNTIFS(Table2[Sub-Sector],Table4[[#This Row],[Sub-Sector]],Table2[1M Return vs Nifty],"&gt;=5")/Table4[[#This Row],[Count]]</f>
        <v>0.5</v>
      </c>
      <c r="F92" s="2">
        <f>COUNTIFS(Table2[Sub-Sector],Table4[[#This Row],[Sub-Sector]],Table2[6M Return vs Nifty],"&gt;=10")/Table4[[#This Row],[Count]]</f>
        <v>0.5</v>
      </c>
      <c r="G92" s="2">
        <f>COUNTIFS(Table2[Sub-Sector],Table4[[#This Row],[Sub-Sector]],Table2[1Y Return vs Nifty],"&gt;=10")/Table4[[#This Row],[Count]]</f>
        <v>0.5</v>
      </c>
      <c r="H92" s="2">
        <f>COUNTIFS(Table2[Sub-Sector],Table4[[#This Row],[Sub-Sector]],Table2[RSI Exponential â€“ 14D],"&gt;=50")/Table4[[#This Row],[Count]]</f>
        <v>0.5</v>
      </c>
      <c r="I92" s="2">
        <f>COUNTIFS(Table2[Sub-Sector],Table4[[#This Row],[Sub-Sector]],Table2[Relative Volume],"&gt;=1")/Table4[[#This Row],[Count]]</f>
        <v>0</v>
      </c>
      <c r="J92" s="2">
        <f>COUNTIFS(Table2[Sub-Sector],Table4[[#This Row],[Sub-Sector]],Table2[% Away From Day Low],"&gt;=0.05")/Table4[[#This Row],[Count]]</f>
        <v>0.5</v>
      </c>
      <c r="K92" s="2">
        <f>COUNTIFS(Table2[Sub-Sector],Table4[[#This Row],[Sub-Sector]],Table2[% Away From Day High],"&lt;=0.05")/Table4[[#This Row],[Count]]</f>
        <v>1</v>
      </c>
      <c r="L92" s="2">
        <f>COUNTIFS(Table2[Sub-Sector],Table4[[#This Row],[Sub-Sector]],Table2[% Away From Current Week Low],"&gt;=0.05")/Table4[[#This Row],[Count]]</f>
        <v>0.5</v>
      </c>
      <c r="M92" s="2">
        <f>COUNTIFS(Table2[Sub-Sector],Table4[[#This Row],[Sub-Sector]],Table2[% Away From Current Week High],"&lt;=0.05")/Table4[[#This Row],[Count]]</f>
        <v>1</v>
      </c>
      <c r="N92" s="2">
        <f>COUNTIFS(Table2[Sub-Sector],Table4[[#This Row],[Sub-Sector]],Table2[% Away From Current Month Low],"&gt;=0.05")/Table4[[#This Row],[Count]]</f>
        <v>0.5</v>
      </c>
      <c r="O92" s="2">
        <f>COUNTIFS(Table2[Sub-Sector],Table4[[#This Row],[Sub-Sector]],Table2[% Away From Current Month High],"&lt;=0.05")/Table4[[#This Row],[Count]]</f>
        <v>0.5</v>
      </c>
      <c r="P92" s="2">
        <f>COUNTIFS(Table2[Sub-Sector],Table4[[#This Row],[Sub-Sector]],Table2[% Away From 52W High],"&lt;=10")/Table4[[#This Row],[Count]]</f>
        <v>0.5</v>
      </c>
      <c r="Q92" s="2">
        <f>COUNTIFS(Table2[Sub-Sector],Table4[[#This Row],[Sub-Sector]],Table2[% Away From 52W Low],"&gt;=10")/Table4[[#This Row],[Count]]</f>
        <v>1</v>
      </c>
      <c r="R92" s="2">
        <f>COUNTIFS(Table2[Sub-Sector],Table4[[#This Row],[Sub-Sector]],Table2[% Price above 20 EMA],"&gt;=0")/Table4[[#This Row],[Count]]</f>
        <v>0.5</v>
      </c>
      <c r="S92" s="2">
        <f>COUNTIFS(Table2[Sub-Sector],Table4[[#This Row],[Sub-Sector]],Table2[% Price above 50 EMA],"&gt;=0")/Table4[[#This Row],[Count]]</f>
        <v>0.5</v>
      </c>
      <c r="T92" s="2">
        <f>COUNTIFS(Table2[Sub-Sector],Table4[[#This Row],[Sub-Sector]],Table2[% Price above 200 EMA],"&gt;=0")/Table4[[#This Row],[Count]]</f>
        <v>0.5</v>
      </c>
      <c r="U92" s="2">
        <f>COUNTIFS(Table2[Sub-Sector],Table4[[#This Row],[Sub-Sector]],Table2[Rate of Change - Zone],"Positive")/Table4[[#This Row],[Count]]</f>
        <v>0.5</v>
      </c>
      <c r="V92" s="2">
        <f>COUNTIFS(Table2[Sub-Sector],Table4[[#This Row],[Sub-Sector]],Table2[Sharpe Ratio],"&gt;=0.10")/Table4[[#This Row],[Count]]</f>
        <v>0</v>
      </c>
      <c r="W9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393</v>
      </c>
      <c r="X92">
        <f>_xlfn.RANK.AVG(Table4[[#This Row],[Score]],Table4[Score],1)</f>
        <v>54</v>
      </c>
      <c r="Y9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296</v>
      </c>
      <c r="Z92">
        <f>_xlfn.RANK.AVG(Table4[[#This Row],[Score 2 ]],Table4[[Score 2 ]],1)</f>
        <v>91</v>
      </c>
    </row>
    <row r="93" spans="1:26" x14ac:dyDescent="0.3">
      <c r="A93" t="s">
        <v>609</v>
      </c>
      <c r="B93">
        <f>COUNTIFS(Table2[Sub-Sector],Table4[[#This Row],[Sub-Sector]])</f>
        <v>3</v>
      </c>
      <c r="C93" s="2">
        <f>COUNTIFS(Table2[Sub-Sector],Table4[[#This Row],[Sub-Sector]],Table2[Uptrend],"Uptrend")/Table4[[#This Row],[Count]]</f>
        <v>0.33333333333333331</v>
      </c>
      <c r="D93" s="2">
        <f>COUNTIFS(Table2[Sub-Sector],Table4[[#This Row],[Sub-Sector]],Table2[1W Return vs Nifty],"&gt;=5")/Table4[[#This Row],[Count]]</f>
        <v>0.33333333333333331</v>
      </c>
      <c r="E93" s="2">
        <f>COUNTIFS(Table2[Sub-Sector],Table4[[#This Row],[Sub-Sector]],Table2[1M Return vs Nifty],"&gt;=5")/Table4[[#This Row],[Count]]</f>
        <v>0</v>
      </c>
      <c r="F93" s="2">
        <f>COUNTIFS(Table2[Sub-Sector],Table4[[#This Row],[Sub-Sector]],Table2[6M Return vs Nifty],"&gt;=10")/Table4[[#This Row],[Count]]</f>
        <v>0.33333333333333331</v>
      </c>
      <c r="G93" s="2">
        <f>COUNTIFS(Table2[Sub-Sector],Table4[[#This Row],[Sub-Sector]],Table2[1Y Return vs Nifty],"&gt;=10")/Table4[[#This Row],[Count]]</f>
        <v>0</v>
      </c>
      <c r="H93" s="2">
        <f>COUNTIFS(Table2[Sub-Sector],Table4[[#This Row],[Sub-Sector]],Table2[RSI Exponential â€“ 14D],"&gt;=50")/Table4[[#This Row],[Count]]</f>
        <v>0.66666666666666663</v>
      </c>
      <c r="I93" s="2">
        <f>COUNTIFS(Table2[Sub-Sector],Table4[[#This Row],[Sub-Sector]],Table2[Relative Volume],"&gt;=1")/Table4[[#This Row],[Count]]</f>
        <v>0.33333333333333331</v>
      </c>
      <c r="J93" s="2">
        <f>COUNTIFS(Table2[Sub-Sector],Table4[[#This Row],[Sub-Sector]],Table2[% Away From Day Low],"&gt;=0.05")/Table4[[#This Row],[Count]]</f>
        <v>0</v>
      </c>
      <c r="K93" s="2">
        <f>COUNTIFS(Table2[Sub-Sector],Table4[[#This Row],[Sub-Sector]],Table2[% Away From Day High],"&lt;=0.05")/Table4[[#This Row],[Count]]</f>
        <v>1</v>
      </c>
      <c r="L93" s="2">
        <f>COUNTIFS(Table2[Sub-Sector],Table4[[#This Row],[Sub-Sector]],Table2[% Away From Current Week Low],"&gt;=0.05")/Table4[[#This Row],[Count]]</f>
        <v>0.33333333333333331</v>
      </c>
      <c r="M93" s="2">
        <f>COUNTIFS(Table2[Sub-Sector],Table4[[#This Row],[Sub-Sector]],Table2[% Away From Current Week High],"&lt;=0.05")/Table4[[#This Row],[Count]]</f>
        <v>0.66666666666666663</v>
      </c>
      <c r="N93" s="2">
        <f>COUNTIFS(Table2[Sub-Sector],Table4[[#This Row],[Sub-Sector]],Table2[% Away From Current Month Low],"&gt;=0.05")/Table4[[#This Row],[Count]]</f>
        <v>0.66666666666666663</v>
      </c>
      <c r="O93" s="2">
        <f>COUNTIFS(Table2[Sub-Sector],Table4[[#This Row],[Sub-Sector]],Table2[% Away From Current Month High],"&lt;=0.05")/Table4[[#This Row],[Count]]</f>
        <v>0.33333333333333331</v>
      </c>
      <c r="P93" s="2">
        <f>COUNTIFS(Table2[Sub-Sector],Table4[[#This Row],[Sub-Sector]],Table2[% Away From 52W High],"&lt;=10")/Table4[[#This Row],[Count]]</f>
        <v>0</v>
      </c>
      <c r="Q93" s="2">
        <f>COUNTIFS(Table2[Sub-Sector],Table4[[#This Row],[Sub-Sector]],Table2[% Away From 52W Low],"&gt;=10")/Table4[[#This Row],[Count]]</f>
        <v>0.66666666666666663</v>
      </c>
      <c r="R93" s="2">
        <f>COUNTIFS(Table2[Sub-Sector],Table4[[#This Row],[Sub-Sector]],Table2[% Price above 20 EMA],"&gt;=0")/Table4[[#This Row],[Count]]</f>
        <v>0.66666666666666663</v>
      </c>
      <c r="S93" s="2">
        <f>COUNTIFS(Table2[Sub-Sector],Table4[[#This Row],[Sub-Sector]],Table2[% Price above 50 EMA],"&gt;=0")/Table4[[#This Row],[Count]]</f>
        <v>0.33333333333333331</v>
      </c>
      <c r="T93" s="2">
        <f>COUNTIFS(Table2[Sub-Sector],Table4[[#This Row],[Sub-Sector]],Table2[% Price above 200 EMA],"&gt;=0")/Table4[[#This Row],[Count]]</f>
        <v>0.33333333333333331</v>
      </c>
      <c r="U93" s="2">
        <f>COUNTIFS(Table2[Sub-Sector],Table4[[#This Row],[Sub-Sector]],Table2[Rate of Change - Zone],"Positive")/Table4[[#This Row],[Count]]</f>
        <v>0.66666666666666663</v>
      </c>
      <c r="V93" s="2">
        <f>COUNTIFS(Table2[Sub-Sector],Table4[[#This Row],[Sub-Sector]],Table2[Sharpe Ratio],"&gt;=0.10")/Table4[[#This Row],[Count]]</f>
        <v>0</v>
      </c>
      <c r="W9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495</v>
      </c>
      <c r="X93">
        <f>_xlfn.RANK.AVG(Table4[[#This Row],[Score]],Table4[Score],1)</f>
        <v>82</v>
      </c>
      <c r="Y9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299.5</v>
      </c>
      <c r="Z93">
        <f>_xlfn.RANK.AVG(Table4[[#This Row],[Score 2 ]],Table4[[Score 2 ]],1)</f>
        <v>92</v>
      </c>
    </row>
    <row r="94" spans="1:26" x14ac:dyDescent="0.3">
      <c r="A94" t="s">
        <v>227</v>
      </c>
      <c r="B94">
        <f>COUNTIFS(Table2[Sub-Sector],Table4[[#This Row],[Sub-Sector]])</f>
        <v>3</v>
      </c>
      <c r="C94" s="2">
        <f>COUNTIFS(Table2[Sub-Sector],Table4[[#This Row],[Sub-Sector]],Table2[Uptrend],"Uptrend")/Table4[[#This Row],[Count]]</f>
        <v>1</v>
      </c>
      <c r="D94" s="2">
        <f>COUNTIFS(Table2[Sub-Sector],Table4[[#This Row],[Sub-Sector]],Table2[1W Return vs Nifty],"&gt;=5")/Table4[[#This Row],[Count]]</f>
        <v>0</v>
      </c>
      <c r="E94" s="2">
        <f>COUNTIFS(Table2[Sub-Sector],Table4[[#This Row],[Sub-Sector]],Table2[1M Return vs Nifty],"&gt;=5")/Table4[[#This Row],[Count]]</f>
        <v>0</v>
      </c>
      <c r="F94" s="2">
        <f>COUNTIFS(Table2[Sub-Sector],Table4[[#This Row],[Sub-Sector]],Table2[6M Return vs Nifty],"&gt;=10")/Table4[[#This Row],[Count]]</f>
        <v>0.33333333333333331</v>
      </c>
      <c r="G94" s="2">
        <f>COUNTIFS(Table2[Sub-Sector],Table4[[#This Row],[Sub-Sector]],Table2[1Y Return vs Nifty],"&gt;=10")/Table4[[#This Row],[Count]]</f>
        <v>0.33333333333333331</v>
      </c>
      <c r="H94" s="2">
        <f>COUNTIFS(Table2[Sub-Sector],Table4[[#This Row],[Sub-Sector]],Table2[RSI Exponential â€“ 14D],"&gt;=50")/Table4[[#This Row],[Count]]</f>
        <v>0.33333333333333331</v>
      </c>
      <c r="I94" s="2">
        <f>COUNTIFS(Table2[Sub-Sector],Table4[[#This Row],[Sub-Sector]],Table2[Relative Volume],"&gt;=1")/Table4[[#This Row],[Count]]</f>
        <v>0.33333333333333331</v>
      </c>
      <c r="J94" s="2">
        <f>COUNTIFS(Table2[Sub-Sector],Table4[[#This Row],[Sub-Sector]],Table2[% Away From Day Low],"&gt;=0.05")/Table4[[#This Row],[Count]]</f>
        <v>0.33333333333333331</v>
      </c>
      <c r="K94" s="2">
        <f>COUNTIFS(Table2[Sub-Sector],Table4[[#This Row],[Sub-Sector]],Table2[% Away From Day High],"&lt;=0.05")/Table4[[#This Row],[Count]]</f>
        <v>1</v>
      </c>
      <c r="L94" s="2">
        <f>COUNTIFS(Table2[Sub-Sector],Table4[[#This Row],[Sub-Sector]],Table2[% Away From Current Week Low],"&gt;=0.05")/Table4[[#This Row],[Count]]</f>
        <v>0.33333333333333331</v>
      </c>
      <c r="M94" s="2">
        <f>COUNTIFS(Table2[Sub-Sector],Table4[[#This Row],[Sub-Sector]],Table2[% Away From Current Week High],"&lt;=0.05")/Table4[[#This Row],[Count]]</f>
        <v>0.66666666666666663</v>
      </c>
      <c r="N94" s="2">
        <f>COUNTIFS(Table2[Sub-Sector],Table4[[#This Row],[Sub-Sector]],Table2[% Away From Current Month Low],"&gt;=0.05")/Table4[[#This Row],[Count]]</f>
        <v>0.33333333333333331</v>
      </c>
      <c r="O94" s="2">
        <f>COUNTIFS(Table2[Sub-Sector],Table4[[#This Row],[Sub-Sector]],Table2[% Away From Current Month High],"&lt;=0.05")/Table4[[#This Row],[Count]]</f>
        <v>0.66666666666666663</v>
      </c>
      <c r="P94" s="2">
        <f>COUNTIFS(Table2[Sub-Sector],Table4[[#This Row],[Sub-Sector]],Table2[% Away From 52W High],"&lt;=10")/Table4[[#This Row],[Count]]</f>
        <v>0.66666666666666663</v>
      </c>
      <c r="Q94" s="2">
        <f>COUNTIFS(Table2[Sub-Sector],Table4[[#This Row],[Sub-Sector]],Table2[% Away From 52W Low],"&gt;=10")/Table4[[#This Row],[Count]]</f>
        <v>1</v>
      </c>
      <c r="R94" s="2">
        <f>COUNTIFS(Table2[Sub-Sector],Table4[[#This Row],[Sub-Sector]],Table2[% Price above 20 EMA],"&gt;=0")/Table4[[#This Row],[Count]]</f>
        <v>0.33333333333333331</v>
      </c>
      <c r="S94" s="2">
        <f>COUNTIFS(Table2[Sub-Sector],Table4[[#This Row],[Sub-Sector]],Table2[% Price above 50 EMA],"&gt;=0")/Table4[[#This Row],[Count]]</f>
        <v>0.66666666666666663</v>
      </c>
      <c r="T94" s="2">
        <f>COUNTIFS(Table2[Sub-Sector],Table4[[#This Row],[Sub-Sector]],Table2[% Price above 200 EMA],"&gt;=0")/Table4[[#This Row],[Count]]</f>
        <v>1</v>
      </c>
      <c r="U94" s="2">
        <f>COUNTIFS(Table2[Sub-Sector],Table4[[#This Row],[Sub-Sector]],Table2[Rate of Change - Zone],"Positive")/Table4[[#This Row],[Count]]</f>
        <v>0.33333333333333331</v>
      </c>
      <c r="V94" s="2">
        <f>COUNTIFS(Table2[Sub-Sector],Table4[[#This Row],[Sub-Sector]],Table2[Sharpe Ratio],"&gt;=0.10")/Table4[[#This Row],[Count]]</f>
        <v>0</v>
      </c>
      <c r="W9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493</v>
      </c>
      <c r="X94">
        <f>_xlfn.RANK.AVG(Table4[[#This Row],[Score]],Table4[Score],1)</f>
        <v>81</v>
      </c>
      <c r="Y9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306.5</v>
      </c>
      <c r="Z94">
        <f>_xlfn.RANK.AVG(Table4[[#This Row],[Score 2 ]],Table4[[Score 2 ]],1)</f>
        <v>93</v>
      </c>
    </row>
    <row r="95" spans="1:26" x14ac:dyDescent="0.3">
      <c r="A95" t="s">
        <v>192</v>
      </c>
      <c r="B95">
        <f>COUNTIFS(Table2[Sub-Sector],Table4[[#This Row],[Sub-Sector]])</f>
        <v>4</v>
      </c>
      <c r="C95" s="2">
        <f>COUNTIFS(Table2[Sub-Sector],Table4[[#This Row],[Sub-Sector]],Table2[Uptrend],"Uptrend")/Table4[[#This Row],[Count]]</f>
        <v>1</v>
      </c>
      <c r="D95" s="2">
        <f>COUNTIFS(Table2[Sub-Sector],Table4[[#This Row],[Sub-Sector]],Table2[1W Return vs Nifty],"&gt;=5")/Table4[[#This Row],[Count]]</f>
        <v>0</v>
      </c>
      <c r="E95" s="2">
        <f>COUNTIFS(Table2[Sub-Sector],Table4[[#This Row],[Sub-Sector]],Table2[1M Return vs Nifty],"&gt;=5")/Table4[[#This Row],[Count]]</f>
        <v>0</v>
      </c>
      <c r="F95" s="2">
        <f>COUNTIFS(Table2[Sub-Sector],Table4[[#This Row],[Sub-Sector]],Table2[6M Return vs Nifty],"&gt;=10")/Table4[[#This Row],[Count]]</f>
        <v>0.5</v>
      </c>
      <c r="G95" s="2">
        <f>COUNTIFS(Table2[Sub-Sector],Table4[[#This Row],[Sub-Sector]],Table2[1Y Return vs Nifty],"&gt;=10")/Table4[[#This Row],[Count]]</f>
        <v>0.25</v>
      </c>
      <c r="H95" s="2">
        <f>COUNTIFS(Table2[Sub-Sector],Table4[[#This Row],[Sub-Sector]],Table2[RSI Exponential â€“ 14D],"&gt;=50")/Table4[[#This Row],[Count]]</f>
        <v>0.25</v>
      </c>
      <c r="I95" s="2">
        <f>COUNTIFS(Table2[Sub-Sector],Table4[[#This Row],[Sub-Sector]],Table2[Relative Volume],"&gt;=1")/Table4[[#This Row],[Count]]</f>
        <v>0.25</v>
      </c>
      <c r="J95" s="2">
        <f>COUNTIFS(Table2[Sub-Sector],Table4[[#This Row],[Sub-Sector]],Table2[% Away From Day Low],"&gt;=0.05")/Table4[[#This Row],[Count]]</f>
        <v>0</v>
      </c>
      <c r="K95" s="2">
        <f>COUNTIFS(Table2[Sub-Sector],Table4[[#This Row],[Sub-Sector]],Table2[% Away From Day High],"&lt;=0.05")/Table4[[#This Row],[Count]]</f>
        <v>1</v>
      </c>
      <c r="L95" s="2">
        <f>COUNTIFS(Table2[Sub-Sector],Table4[[#This Row],[Sub-Sector]],Table2[% Away From Current Week Low],"&gt;=0.05")/Table4[[#This Row],[Count]]</f>
        <v>0</v>
      </c>
      <c r="M95" s="2">
        <f>COUNTIFS(Table2[Sub-Sector],Table4[[#This Row],[Sub-Sector]],Table2[% Away From Current Week High],"&lt;=0.05")/Table4[[#This Row],[Count]]</f>
        <v>0.5</v>
      </c>
      <c r="N95" s="2">
        <f>COUNTIFS(Table2[Sub-Sector],Table4[[#This Row],[Sub-Sector]],Table2[% Away From Current Month Low],"&gt;=0.05")/Table4[[#This Row],[Count]]</f>
        <v>0.25</v>
      </c>
      <c r="O95" s="2">
        <f>COUNTIFS(Table2[Sub-Sector],Table4[[#This Row],[Sub-Sector]],Table2[% Away From Current Month High],"&lt;=0.05")/Table4[[#This Row],[Count]]</f>
        <v>0.25</v>
      </c>
      <c r="P95" s="2">
        <f>COUNTIFS(Table2[Sub-Sector],Table4[[#This Row],[Sub-Sector]],Table2[% Away From 52W High],"&lt;=10")/Table4[[#This Row],[Count]]</f>
        <v>0.5</v>
      </c>
      <c r="Q95" s="2">
        <f>COUNTIFS(Table2[Sub-Sector],Table4[[#This Row],[Sub-Sector]],Table2[% Away From 52W Low],"&gt;=10")/Table4[[#This Row],[Count]]</f>
        <v>1</v>
      </c>
      <c r="R95" s="2">
        <f>COUNTIFS(Table2[Sub-Sector],Table4[[#This Row],[Sub-Sector]],Table2[% Price above 20 EMA],"&gt;=0")/Table4[[#This Row],[Count]]</f>
        <v>0.25</v>
      </c>
      <c r="S95" s="2">
        <f>COUNTIFS(Table2[Sub-Sector],Table4[[#This Row],[Sub-Sector]],Table2[% Price above 50 EMA],"&gt;=0")/Table4[[#This Row],[Count]]</f>
        <v>0.5</v>
      </c>
      <c r="T95" s="2">
        <f>COUNTIFS(Table2[Sub-Sector],Table4[[#This Row],[Sub-Sector]],Table2[% Price above 200 EMA],"&gt;=0")/Table4[[#This Row],[Count]]</f>
        <v>0.75</v>
      </c>
      <c r="U95" s="2">
        <f>COUNTIFS(Table2[Sub-Sector],Table4[[#This Row],[Sub-Sector]],Table2[Rate of Change - Zone],"Positive")/Table4[[#This Row],[Count]]</f>
        <v>0.25</v>
      </c>
      <c r="V95" s="2">
        <f>COUNTIFS(Table2[Sub-Sector],Table4[[#This Row],[Sub-Sector]],Table2[Sharpe Ratio],"&gt;=0.10")/Table4[[#This Row],[Count]]</f>
        <v>0</v>
      </c>
      <c r="W9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497.5</v>
      </c>
      <c r="X95">
        <f>_xlfn.RANK.AVG(Table4[[#This Row],[Score]],Table4[Score],1)</f>
        <v>84</v>
      </c>
      <c r="Y9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311</v>
      </c>
      <c r="Z95">
        <f>_xlfn.RANK.AVG(Table4[[#This Row],[Score 2 ]],Table4[[Score 2 ]],1)</f>
        <v>94</v>
      </c>
    </row>
    <row r="96" spans="1:26" x14ac:dyDescent="0.3">
      <c r="A96" t="s">
        <v>74</v>
      </c>
      <c r="B96">
        <f>COUNTIFS(Table2[Sub-Sector],Table4[[#This Row],[Sub-Sector]])</f>
        <v>3</v>
      </c>
      <c r="C96" s="2">
        <f>COUNTIFS(Table2[Sub-Sector],Table4[[#This Row],[Sub-Sector]],Table2[Uptrend],"Uptrend")/Table4[[#This Row],[Count]]</f>
        <v>0</v>
      </c>
      <c r="D96" s="2">
        <f>COUNTIFS(Table2[Sub-Sector],Table4[[#This Row],[Sub-Sector]],Table2[1W Return vs Nifty],"&gt;=5")/Table4[[#This Row],[Count]]</f>
        <v>0</v>
      </c>
      <c r="E96" s="2">
        <f>COUNTIFS(Table2[Sub-Sector],Table4[[#This Row],[Sub-Sector]],Table2[1M Return vs Nifty],"&gt;=5")/Table4[[#This Row],[Count]]</f>
        <v>0</v>
      </c>
      <c r="F96" s="2">
        <f>COUNTIFS(Table2[Sub-Sector],Table4[[#This Row],[Sub-Sector]],Table2[6M Return vs Nifty],"&gt;=10")/Table4[[#This Row],[Count]]</f>
        <v>0.33333333333333331</v>
      </c>
      <c r="G96" s="2">
        <f>COUNTIFS(Table2[Sub-Sector],Table4[[#This Row],[Sub-Sector]],Table2[1Y Return vs Nifty],"&gt;=10")/Table4[[#This Row],[Count]]</f>
        <v>0.66666666666666663</v>
      </c>
      <c r="H96" s="2">
        <f>COUNTIFS(Table2[Sub-Sector],Table4[[#This Row],[Sub-Sector]],Table2[RSI Exponential â€“ 14D],"&gt;=50")/Table4[[#This Row],[Count]]</f>
        <v>0.33333333333333331</v>
      </c>
      <c r="I96" s="2">
        <f>COUNTIFS(Table2[Sub-Sector],Table4[[#This Row],[Sub-Sector]],Table2[Relative Volume],"&gt;=1")/Table4[[#This Row],[Count]]</f>
        <v>0</v>
      </c>
      <c r="J96" s="2">
        <f>COUNTIFS(Table2[Sub-Sector],Table4[[#This Row],[Sub-Sector]],Table2[% Away From Day Low],"&gt;=0.05")/Table4[[#This Row],[Count]]</f>
        <v>0</v>
      </c>
      <c r="K96" s="2">
        <f>COUNTIFS(Table2[Sub-Sector],Table4[[#This Row],[Sub-Sector]],Table2[% Away From Day High],"&lt;=0.05")/Table4[[#This Row],[Count]]</f>
        <v>1</v>
      </c>
      <c r="L96" s="2">
        <f>COUNTIFS(Table2[Sub-Sector],Table4[[#This Row],[Sub-Sector]],Table2[% Away From Current Week Low],"&gt;=0.05")/Table4[[#This Row],[Count]]</f>
        <v>0</v>
      </c>
      <c r="M96" s="2">
        <f>COUNTIFS(Table2[Sub-Sector],Table4[[#This Row],[Sub-Sector]],Table2[% Away From Current Week High],"&lt;=0.05")/Table4[[#This Row],[Count]]</f>
        <v>0.33333333333333331</v>
      </c>
      <c r="N96" s="2">
        <f>COUNTIFS(Table2[Sub-Sector],Table4[[#This Row],[Sub-Sector]],Table2[% Away From Current Month Low],"&gt;=0.05")/Table4[[#This Row],[Count]]</f>
        <v>0.33333333333333331</v>
      </c>
      <c r="O96" s="2">
        <f>COUNTIFS(Table2[Sub-Sector],Table4[[#This Row],[Sub-Sector]],Table2[% Away From Current Month High],"&lt;=0.05")/Table4[[#This Row],[Count]]</f>
        <v>0.33333333333333331</v>
      </c>
      <c r="P96" s="2">
        <f>COUNTIFS(Table2[Sub-Sector],Table4[[#This Row],[Sub-Sector]],Table2[% Away From 52W High],"&lt;=10")/Table4[[#This Row],[Count]]</f>
        <v>0</v>
      </c>
      <c r="Q96" s="2">
        <f>COUNTIFS(Table2[Sub-Sector],Table4[[#This Row],[Sub-Sector]],Table2[% Away From 52W Low],"&gt;=10")/Table4[[#This Row],[Count]]</f>
        <v>1</v>
      </c>
      <c r="R96" s="2">
        <f>COUNTIFS(Table2[Sub-Sector],Table4[[#This Row],[Sub-Sector]],Table2[% Price above 20 EMA],"&gt;=0")/Table4[[#This Row],[Count]]</f>
        <v>0.33333333333333331</v>
      </c>
      <c r="S96" s="2">
        <f>COUNTIFS(Table2[Sub-Sector],Table4[[#This Row],[Sub-Sector]],Table2[% Price above 50 EMA],"&gt;=0")/Table4[[#This Row],[Count]]</f>
        <v>0.33333333333333331</v>
      </c>
      <c r="T96" s="2">
        <f>COUNTIFS(Table2[Sub-Sector],Table4[[#This Row],[Sub-Sector]],Table2[% Price above 200 EMA],"&gt;=0")/Table4[[#This Row],[Count]]</f>
        <v>0.66666666666666663</v>
      </c>
      <c r="U96" s="2">
        <f>COUNTIFS(Table2[Sub-Sector],Table4[[#This Row],[Sub-Sector]],Table2[Rate of Change - Zone],"Positive")/Table4[[#This Row],[Count]]</f>
        <v>0.33333333333333331</v>
      </c>
      <c r="V96" s="2">
        <f>COUNTIFS(Table2[Sub-Sector],Table4[[#This Row],[Sub-Sector]],Table2[Sharpe Ratio],"&gt;=0.10")/Table4[[#This Row],[Count]]</f>
        <v>0</v>
      </c>
      <c r="W9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591.5</v>
      </c>
      <c r="X96">
        <f>_xlfn.RANK.AVG(Table4[[#This Row],[Score]],Table4[Score],1)</f>
        <v>108</v>
      </c>
      <c r="Y9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312</v>
      </c>
      <c r="Z96">
        <f>_xlfn.RANK.AVG(Table4[[#This Row],[Score 2 ]],Table4[[Score 2 ]],1)</f>
        <v>95</v>
      </c>
    </row>
    <row r="97" spans="1:26" x14ac:dyDescent="0.3">
      <c r="A97" t="s">
        <v>827</v>
      </c>
      <c r="B97">
        <f>COUNTIFS(Table2[Sub-Sector],Table4[[#This Row],[Sub-Sector]])</f>
        <v>2</v>
      </c>
      <c r="C97" s="2">
        <f>COUNTIFS(Table2[Sub-Sector],Table4[[#This Row],[Sub-Sector]],Table2[Uptrend],"Uptrend")/Table4[[#This Row],[Count]]</f>
        <v>0</v>
      </c>
      <c r="D97" s="2">
        <f>COUNTIFS(Table2[Sub-Sector],Table4[[#This Row],[Sub-Sector]],Table2[1W Return vs Nifty],"&gt;=5")/Table4[[#This Row],[Count]]</f>
        <v>0</v>
      </c>
      <c r="E97" s="2">
        <f>COUNTIFS(Table2[Sub-Sector],Table4[[#This Row],[Sub-Sector]],Table2[1M Return vs Nifty],"&gt;=5")/Table4[[#This Row],[Count]]</f>
        <v>0</v>
      </c>
      <c r="F97" s="2">
        <f>COUNTIFS(Table2[Sub-Sector],Table4[[#This Row],[Sub-Sector]],Table2[6M Return vs Nifty],"&gt;=10")/Table4[[#This Row],[Count]]</f>
        <v>0</v>
      </c>
      <c r="G97" s="2">
        <f>COUNTIFS(Table2[Sub-Sector],Table4[[#This Row],[Sub-Sector]],Table2[1Y Return vs Nifty],"&gt;=10")/Table4[[#This Row],[Count]]</f>
        <v>0.5</v>
      </c>
      <c r="H97" s="2">
        <f>COUNTIFS(Table2[Sub-Sector],Table4[[#This Row],[Sub-Sector]],Table2[RSI Exponential â€“ 14D],"&gt;=50")/Table4[[#This Row],[Count]]</f>
        <v>0</v>
      </c>
      <c r="I97" s="2">
        <f>COUNTIFS(Table2[Sub-Sector],Table4[[#This Row],[Sub-Sector]],Table2[Relative Volume],"&gt;=1")/Table4[[#This Row],[Count]]</f>
        <v>0.5</v>
      </c>
      <c r="J97" s="2">
        <f>COUNTIFS(Table2[Sub-Sector],Table4[[#This Row],[Sub-Sector]],Table2[% Away From Day Low],"&gt;=0.05")/Table4[[#This Row],[Count]]</f>
        <v>0</v>
      </c>
      <c r="K97" s="2">
        <f>COUNTIFS(Table2[Sub-Sector],Table4[[#This Row],[Sub-Sector]],Table2[% Away From Day High],"&lt;=0.05")/Table4[[#This Row],[Count]]</f>
        <v>0.5</v>
      </c>
      <c r="L97" s="2">
        <f>COUNTIFS(Table2[Sub-Sector],Table4[[#This Row],[Sub-Sector]],Table2[% Away From Current Week Low],"&gt;=0.05")/Table4[[#This Row],[Count]]</f>
        <v>0.5</v>
      </c>
      <c r="M97" s="2">
        <f>COUNTIFS(Table2[Sub-Sector],Table4[[#This Row],[Sub-Sector]],Table2[% Away From Current Week High],"&lt;=0.05")/Table4[[#This Row],[Count]]</f>
        <v>0</v>
      </c>
      <c r="N97" s="2">
        <f>COUNTIFS(Table2[Sub-Sector],Table4[[#This Row],[Sub-Sector]],Table2[% Away From Current Month Low],"&gt;=0.05")/Table4[[#This Row],[Count]]</f>
        <v>0.5</v>
      </c>
      <c r="O97" s="2">
        <f>COUNTIFS(Table2[Sub-Sector],Table4[[#This Row],[Sub-Sector]],Table2[% Away From Current Month High],"&lt;=0.05")/Table4[[#This Row],[Count]]</f>
        <v>0</v>
      </c>
      <c r="P97" s="2">
        <f>COUNTIFS(Table2[Sub-Sector],Table4[[#This Row],[Sub-Sector]],Table2[% Away From 52W High],"&lt;=10")/Table4[[#This Row],[Count]]</f>
        <v>0</v>
      </c>
      <c r="Q97" s="2">
        <f>COUNTIFS(Table2[Sub-Sector],Table4[[#This Row],[Sub-Sector]],Table2[% Away From 52W Low],"&gt;=10")/Table4[[#This Row],[Count]]</f>
        <v>0.5</v>
      </c>
      <c r="R97" s="2">
        <f>COUNTIFS(Table2[Sub-Sector],Table4[[#This Row],[Sub-Sector]],Table2[% Price above 20 EMA],"&gt;=0")/Table4[[#This Row],[Count]]</f>
        <v>0</v>
      </c>
      <c r="S97" s="2">
        <f>COUNTIFS(Table2[Sub-Sector],Table4[[#This Row],[Sub-Sector]],Table2[% Price above 50 EMA],"&gt;=0")/Table4[[#This Row],[Count]]</f>
        <v>0</v>
      </c>
      <c r="T97" s="2">
        <f>COUNTIFS(Table2[Sub-Sector],Table4[[#This Row],[Sub-Sector]],Table2[% Price above 200 EMA],"&gt;=0")/Table4[[#This Row],[Count]]</f>
        <v>0.5</v>
      </c>
      <c r="U97" s="2">
        <f>COUNTIFS(Table2[Sub-Sector],Table4[[#This Row],[Sub-Sector]],Table2[Rate of Change - Zone],"Positive")/Table4[[#This Row],[Count]]</f>
        <v>0</v>
      </c>
      <c r="V97" s="2">
        <f>COUNTIFS(Table2[Sub-Sector],Table4[[#This Row],[Sub-Sector]],Table2[Sharpe Ratio],"&gt;=0.10")/Table4[[#This Row],[Count]]</f>
        <v>0.5</v>
      </c>
      <c r="W9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598.5</v>
      </c>
      <c r="X97">
        <f>_xlfn.RANK.AVG(Table4[[#This Row],[Score]],Table4[Score],1)</f>
        <v>110</v>
      </c>
      <c r="Y9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319</v>
      </c>
      <c r="Z97">
        <f>_xlfn.RANK.AVG(Table4[[#This Row],[Score 2 ]],Table4[[Score 2 ]],1)</f>
        <v>96</v>
      </c>
    </row>
    <row r="98" spans="1:26" x14ac:dyDescent="0.3">
      <c r="A98" t="s">
        <v>397</v>
      </c>
      <c r="B98">
        <f>COUNTIFS(Table2[Sub-Sector],Table4[[#This Row],[Sub-Sector]])</f>
        <v>5</v>
      </c>
      <c r="C98" s="2">
        <f>COUNTIFS(Table2[Sub-Sector],Table4[[#This Row],[Sub-Sector]],Table2[Uptrend],"Uptrend")/Table4[[#This Row],[Count]]</f>
        <v>0.8</v>
      </c>
      <c r="D98" s="2">
        <f>COUNTIFS(Table2[Sub-Sector],Table4[[#This Row],[Sub-Sector]],Table2[1W Return vs Nifty],"&gt;=5")/Table4[[#This Row],[Count]]</f>
        <v>0</v>
      </c>
      <c r="E98" s="2">
        <f>COUNTIFS(Table2[Sub-Sector],Table4[[#This Row],[Sub-Sector]],Table2[1M Return vs Nifty],"&gt;=5")/Table4[[#This Row],[Count]]</f>
        <v>0</v>
      </c>
      <c r="F98" s="2">
        <f>COUNTIFS(Table2[Sub-Sector],Table4[[#This Row],[Sub-Sector]],Table2[6M Return vs Nifty],"&gt;=10")/Table4[[#This Row],[Count]]</f>
        <v>0.2</v>
      </c>
      <c r="G98" s="2">
        <f>COUNTIFS(Table2[Sub-Sector],Table4[[#This Row],[Sub-Sector]],Table2[1Y Return vs Nifty],"&gt;=10")/Table4[[#This Row],[Count]]</f>
        <v>0.2</v>
      </c>
      <c r="H98" s="2">
        <f>COUNTIFS(Table2[Sub-Sector],Table4[[#This Row],[Sub-Sector]],Table2[RSI Exponential â€“ 14D],"&gt;=50")/Table4[[#This Row],[Count]]</f>
        <v>0</v>
      </c>
      <c r="I98" s="2">
        <f>COUNTIFS(Table2[Sub-Sector],Table4[[#This Row],[Sub-Sector]],Table2[Relative Volume],"&gt;=1")/Table4[[#This Row],[Count]]</f>
        <v>0.6</v>
      </c>
      <c r="J98" s="2">
        <f>COUNTIFS(Table2[Sub-Sector],Table4[[#This Row],[Sub-Sector]],Table2[% Away From Day Low],"&gt;=0.05")/Table4[[#This Row],[Count]]</f>
        <v>0</v>
      </c>
      <c r="K98" s="2">
        <f>COUNTIFS(Table2[Sub-Sector],Table4[[#This Row],[Sub-Sector]],Table2[% Away From Day High],"&lt;=0.05")/Table4[[#This Row],[Count]]</f>
        <v>0.8</v>
      </c>
      <c r="L98" s="2">
        <f>COUNTIFS(Table2[Sub-Sector],Table4[[#This Row],[Sub-Sector]],Table2[% Away From Current Week Low],"&gt;=0.05")/Table4[[#This Row],[Count]]</f>
        <v>0</v>
      </c>
      <c r="M98" s="2">
        <f>COUNTIFS(Table2[Sub-Sector],Table4[[#This Row],[Sub-Sector]],Table2[% Away From Current Week High],"&lt;=0.05")/Table4[[#This Row],[Count]]</f>
        <v>0.4</v>
      </c>
      <c r="N98" s="2">
        <f>COUNTIFS(Table2[Sub-Sector],Table4[[#This Row],[Sub-Sector]],Table2[% Away From Current Month Low],"&gt;=0.05")/Table4[[#This Row],[Count]]</f>
        <v>0</v>
      </c>
      <c r="O98" s="2">
        <f>COUNTIFS(Table2[Sub-Sector],Table4[[#This Row],[Sub-Sector]],Table2[% Away From Current Month High],"&lt;=0.05")/Table4[[#This Row],[Count]]</f>
        <v>0</v>
      </c>
      <c r="P98" s="2">
        <f>COUNTIFS(Table2[Sub-Sector],Table4[[#This Row],[Sub-Sector]],Table2[% Away From 52W High],"&lt;=10")/Table4[[#This Row],[Count]]</f>
        <v>0</v>
      </c>
      <c r="Q98" s="2">
        <f>COUNTIFS(Table2[Sub-Sector],Table4[[#This Row],[Sub-Sector]],Table2[% Away From 52W Low],"&gt;=10")/Table4[[#This Row],[Count]]</f>
        <v>1</v>
      </c>
      <c r="R98" s="2">
        <f>COUNTIFS(Table2[Sub-Sector],Table4[[#This Row],[Sub-Sector]],Table2[% Price above 20 EMA],"&gt;=0")/Table4[[#This Row],[Count]]</f>
        <v>0</v>
      </c>
      <c r="S98" s="2">
        <f>COUNTIFS(Table2[Sub-Sector],Table4[[#This Row],[Sub-Sector]],Table2[% Price above 50 EMA],"&gt;=0")/Table4[[#This Row],[Count]]</f>
        <v>0.2</v>
      </c>
      <c r="T98" s="2">
        <f>COUNTIFS(Table2[Sub-Sector],Table4[[#This Row],[Sub-Sector]],Table2[% Price above 200 EMA],"&gt;=0")/Table4[[#This Row],[Count]]</f>
        <v>0.6</v>
      </c>
      <c r="U98" s="2">
        <f>COUNTIFS(Table2[Sub-Sector],Table4[[#This Row],[Sub-Sector]],Table2[Rate of Change - Zone],"Positive")/Table4[[#This Row],[Count]]</f>
        <v>0</v>
      </c>
      <c r="V98" s="2">
        <f>COUNTIFS(Table2[Sub-Sector],Table4[[#This Row],[Sub-Sector]],Table2[Sharpe Ratio],"&gt;=0.10")/Table4[[#This Row],[Count]]</f>
        <v>0.2</v>
      </c>
      <c r="W9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536.5</v>
      </c>
      <c r="X98">
        <f>_xlfn.RANK.AVG(Table4[[#This Row],[Score]],Table4[Score],1)</f>
        <v>95</v>
      </c>
      <c r="Y9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</v>
      </c>
      <c r="Z98">
        <f>_xlfn.RANK.AVG(Table4[[#This Row],[Score 2 ]],Table4[[Score 2 ]],1)</f>
        <v>97.5</v>
      </c>
    </row>
    <row r="99" spans="1:26" x14ac:dyDescent="0.3">
      <c r="A99" t="s">
        <v>80</v>
      </c>
      <c r="B99">
        <f>COUNTIFS(Table2[Sub-Sector],Table4[[#This Row],[Sub-Sector]])</f>
        <v>17</v>
      </c>
      <c r="C99" s="2">
        <f>COUNTIFS(Table2[Sub-Sector],Table4[[#This Row],[Sub-Sector]],Table2[Uptrend],"Uptrend")/Table4[[#This Row],[Count]]</f>
        <v>0.35294117647058826</v>
      </c>
      <c r="D99" s="2">
        <f>COUNTIFS(Table2[Sub-Sector],Table4[[#This Row],[Sub-Sector]],Table2[1W Return vs Nifty],"&gt;=5")/Table4[[#This Row],[Count]]</f>
        <v>0</v>
      </c>
      <c r="E99" s="2">
        <f>COUNTIFS(Table2[Sub-Sector],Table4[[#This Row],[Sub-Sector]],Table2[1M Return vs Nifty],"&gt;=5")/Table4[[#This Row],[Count]]</f>
        <v>0</v>
      </c>
      <c r="F99" s="2">
        <f>COUNTIFS(Table2[Sub-Sector],Table4[[#This Row],[Sub-Sector]],Table2[6M Return vs Nifty],"&gt;=10")/Table4[[#This Row],[Count]]</f>
        <v>0.11764705882352941</v>
      </c>
      <c r="G99" s="2">
        <f>COUNTIFS(Table2[Sub-Sector],Table4[[#This Row],[Sub-Sector]],Table2[1Y Return vs Nifty],"&gt;=10")/Table4[[#This Row],[Count]]</f>
        <v>0.35294117647058826</v>
      </c>
      <c r="H99" s="2">
        <f>COUNTIFS(Table2[Sub-Sector],Table4[[#This Row],[Sub-Sector]],Table2[RSI Exponential â€“ 14D],"&gt;=50")/Table4[[#This Row],[Count]]</f>
        <v>0.52941176470588236</v>
      </c>
      <c r="I99" s="2">
        <f>COUNTIFS(Table2[Sub-Sector],Table4[[#This Row],[Sub-Sector]],Table2[Relative Volume],"&gt;=1")/Table4[[#This Row],[Count]]</f>
        <v>0.17647058823529413</v>
      </c>
      <c r="J99" s="2">
        <f>COUNTIFS(Table2[Sub-Sector],Table4[[#This Row],[Sub-Sector]],Table2[% Away From Day Low],"&gt;=0.05")/Table4[[#This Row],[Count]]</f>
        <v>0</v>
      </c>
      <c r="K99" s="2">
        <f>COUNTIFS(Table2[Sub-Sector],Table4[[#This Row],[Sub-Sector]],Table2[% Away From Day High],"&lt;=0.05")/Table4[[#This Row],[Count]]</f>
        <v>1</v>
      </c>
      <c r="L99" s="2">
        <f>COUNTIFS(Table2[Sub-Sector],Table4[[#This Row],[Sub-Sector]],Table2[% Away From Current Week Low],"&gt;=0.05")/Table4[[#This Row],[Count]]</f>
        <v>0.11764705882352941</v>
      </c>
      <c r="M99" s="2">
        <f>COUNTIFS(Table2[Sub-Sector],Table4[[#This Row],[Sub-Sector]],Table2[% Away From Current Week High],"&lt;=0.05")/Table4[[#This Row],[Count]]</f>
        <v>0.82352941176470584</v>
      </c>
      <c r="N99" s="2">
        <f>COUNTIFS(Table2[Sub-Sector],Table4[[#This Row],[Sub-Sector]],Table2[% Away From Current Month Low],"&gt;=0.05")/Table4[[#This Row],[Count]]</f>
        <v>0.52941176470588236</v>
      </c>
      <c r="O99" s="2">
        <f>COUNTIFS(Table2[Sub-Sector],Table4[[#This Row],[Sub-Sector]],Table2[% Away From Current Month High],"&lt;=0.05")/Table4[[#This Row],[Count]]</f>
        <v>0.47058823529411764</v>
      </c>
      <c r="P99" s="2">
        <f>COUNTIFS(Table2[Sub-Sector],Table4[[#This Row],[Sub-Sector]],Table2[% Away From 52W High],"&lt;=10")/Table4[[#This Row],[Count]]</f>
        <v>0.23529411764705882</v>
      </c>
      <c r="Q99" s="2">
        <f>COUNTIFS(Table2[Sub-Sector],Table4[[#This Row],[Sub-Sector]],Table2[% Away From 52W Low],"&gt;=10")/Table4[[#This Row],[Count]]</f>
        <v>0.88235294117647056</v>
      </c>
      <c r="R99" s="2">
        <f>COUNTIFS(Table2[Sub-Sector],Table4[[#This Row],[Sub-Sector]],Table2[% Price above 20 EMA],"&gt;=0")/Table4[[#This Row],[Count]]</f>
        <v>0.58823529411764708</v>
      </c>
      <c r="S99" s="2">
        <f>COUNTIFS(Table2[Sub-Sector],Table4[[#This Row],[Sub-Sector]],Table2[% Price above 50 EMA],"&gt;=0")/Table4[[#This Row],[Count]]</f>
        <v>0.6470588235294118</v>
      </c>
      <c r="T99" s="2">
        <f>COUNTIFS(Table2[Sub-Sector],Table4[[#This Row],[Sub-Sector]],Table2[% Price above 200 EMA],"&gt;=0")/Table4[[#This Row],[Count]]</f>
        <v>0.70588235294117652</v>
      </c>
      <c r="U99" s="2">
        <f>COUNTIFS(Table2[Sub-Sector],Table4[[#This Row],[Sub-Sector]],Table2[Rate of Change - Zone],"Positive")/Table4[[#This Row],[Count]]</f>
        <v>0.52941176470588236</v>
      </c>
      <c r="V99" s="2">
        <f>COUNTIFS(Table2[Sub-Sector],Table4[[#This Row],[Sub-Sector]],Table2[Sharpe Ratio],"&gt;=0.10")/Table4[[#This Row],[Count]]</f>
        <v>0</v>
      </c>
      <c r="W9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580.5</v>
      </c>
      <c r="X99">
        <f>_xlfn.RANK.AVG(Table4[[#This Row],[Score]],Table4[Score],1)</f>
        <v>103</v>
      </c>
      <c r="Y9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</v>
      </c>
      <c r="Z99">
        <f>_xlfn.RANK.AVG(Table4[[#This Row],[Score 2 ]],Table4[[Score 2 ]],1)</f>
        <v>97.5</v>
      </c>
    </row>
    <row r="100" spans="1:26" x14ac:dyDescent="0.3">
      <c r="A100" t="s">
        <v>438</v>
      </c>
      <c r="B100">
        <f>COUNTIFS(Table2[Sub-Sector],Table4[[#This Row],[Sub-Sector]])</f>
        <v>9</v>
      </c>
      <c r="C100" s="2">
        <f>COUNTIFS(Table2[Sub-Sector],Table4[[#This Row],[Sub-Sector]],Table2[Uptrend],"Uptrend")/Table4[[#This Row],[Count]]</f>
        <v>0.33333333333333331</v>
      </c>
      <c r="D100" s="2">
        <f>COUNTIFS(Table2[Sub-Sector],Table4[[#This Row],[Sub-Sector]],Table2[1W Return vs Nifty],"&gt;=5")/Table4[[#This Row],[Count]]</f>
        <v>0</v>
      </c>
      <c r="E100" s="2">
        <f>COUNTIFS(Table2[Sub-Sector],Table4[[#This Row],[Sub-Sector]],Table2[1M Return vs Nifty],"&gt;=5")/Table4[[#This Row],[Count]]</f>
        <v>0</v>
      </c>
      <c r="F100" s="2">
        <f>COUNTIFS(Table2[Sub-Sector],Table4[[#This Row],[Sub-Sector]],Table2[6M Return vs Nifty],"&gt;=10")/Table4[[#This Row],[Count]]</f>
        <v>0.22222222222222221</v>
      </c>
      <c r="G100" s="2">
        <f>COUNTIFS(Table2[Sub-Sector],Table4[[#This Row],[Sub-Sector]],Table2[1Y Return vs Nifty],"&gt;=10")/Table4[[#This Row],[Count]]</f>
        <v>0.22222222222222221</v>
      </c>
      <c r="H100" s="2">
        <f>COUNTIFS(Table2[Sub-Sector],Table4[[#This Row],[Sub-Sector]],Table2[RSI Exponential â€“ 14D],"&gt;=50")/Table4[[#This Row],[Count]]</f>
        <v>0.33333333333333331</v>
      </c>
      <c r="I100" s="2">
        <f>COUNTIFS(Table2[Sub-Sector],Table4[[#This Row],[Sub-Sector]],Table2[Relative Volume],"&gt;=1")/Table4[[#This Row],[Count]]</f>
        <v>0.22222222222222221</v>
      </c>
      <c r="J100" s="2">
        <f>COUNTIFS(Table2[Sub-Sector],Table4[[#This Row],[Sub-Sector]],Table2[% Away From Day Low],"&gt;=0.05")/Table4[[#This Row],[Count]]</f>
        <v>0</v>
      </c>
      <c r="K100" s="2">
        <f>COUNTIFS(Table2[Sub-Sector],Table4[[#This Row],[Sub-Sector]],Table2[% Away From Day High],"&lt;=0.05")/Table4[[#This Row],[Count]]</f>
        <v>1</v>
      </c>
      <c r="L100" s="2">
        <f>COUNTIFS(Table2[Sub-Sector],Table4[[#This Row],[Sub-Sector]],Table2[% Away From Current Week Low],"&gt;=0.05")/Table4[[#This Row],[Count]]</f>
        <v>0.22222222222222221</v>
      </c>
      <c r="M100" s="2">
        <f>COUNTIFS(Table2[Sub-Sector],Table4[[#This Row],[Sub-Sector]],Table2[% Away From Current Week High],"&lt;=0.05")/Table4[[#This Row],[Count]]</f>
        <v>0.88888888888888884</v>
      </c>
      <c r="N100" s="2">
        <f>COUNTIFS(Table2[Sub-Sector],Table4[[#This Row],[Sub-Sector]],Table2[% Away From Current Month Low],"&gt;=0.05")/Table4[[#This Row],[Count]]</f>
        <v>0.33333333333333331</v>
      </c>
      <c r="O100" s="2">
        <f>COUNTIFS(Table2[Sub-Sector],Table4[[#This Row],[Sub-Sector]],Table2[% Away From Current Month High],"&lt;=0.05")/Table4[[#This Row],[Count]]</f>
        <v>0.33333333333333331</v>
      </c>
      <c r="P100" s="2">
        <f>COUNTIFS(Table2[Sub-Sector],Table4[[#This Row],[Sub-Sector]],Table2[% Away From 52W High],"&lt;=10")/Table4[[#This Row],[Count]]</f>
        <v>0.33333333333333331</v>
      </c>
      <c r="Q100" s="2">
        <f>COUNTIFS(Table2[Sub-Sector],Table4[[#This Row],[Sub-Sector]],Table2[% Away From 52W Low],"&gt;=10")/Table4[[#This Row],[Count]]</f>
        <v>0.88888888888888884</v>
      </c>
      <c r="R100" s="2">
        <f>COUNTIFS(Table2[Sub-Sector],Table4[[#This Row],[Sub-Sector]],Table2[% Price above 20 EMA],"&gt;=0")/Table4[[#This Row],[Count]]</f>
        <v>0.33333333333333331</v>
      </c>
      <c r="S100" s="2">
        <f>COUNTIFS(Table2[Sub-Sector],Table4[[#This Row],[Sub-Sector]],Table2[% Price above 50 EMA],"&gt;=0")/Table4[[#This Row],[Count]]</f>
        <v>0.44444444444444442</v>
      </c>
      <c r="T100" s="2">
        <f>COUNTIFS(Table2[Sub-Sector],Table4[[#This Row],[Sub-Sector]],Table2[% Price above 200 EMA],"&gt;=0")/Table4[[#This Row],[Count]]</f>
        <v>0.66666666666666663</v>
      </c>
      <c r="U100" s="2">
        <f>COUNTIFS(Table2[Sub-Sector],Table4[[#This Row],[Sub-Sector]],Table2[Rate of Change - Zone],"Positive")/Table4[[#This Row],[Count]]</f>
        <v>0.55555555555555558</v>
      </c>
      <c r="V100" s="2">
        <f>COUNTIFS(Table2[Sub-Sector],Table4[[#This Row],[Sub-Sector]],Table2[Sharpe Ratio],"&gt;=0.10")/Table4[[#This Row],[Count]]</f>
        <v>0.44444444444444442</v>
      </c>
      <c r="W10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587</v>
      </c>
      <c r="X100">
        <f>_xlfn.RANK.AVG(Table4[[#This Row],[Score]],Table4[Score],1)</f>
        <v>105</v>
      </c>
      <c r="Y10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324.5</v>
      </c>
      <c r="Z100">
        <f>_xlfn.RANK.AVG(Table4[[#This Row],[Score 2 ]],Table4[[Score 2 ]],1)</f>
        <v>99</v>
      </c>
    </row>
    <row r="101" spans="1:26" x14ac:dyDescent="0.3">
      <c r="A101" t="s">
        <v>24</v>
      </c>
      <c r="B101">
        <f>COUNTIFS(Table2[Sub-Sector],Table4[[#This Row],[Sub-Sector]])</f>
        <v>20</v>
      </c>
      <c r="C101" s="2">
        <f>COUNTIFS(Table2[Sub-Sector],Table4[[#This Row],[Sub-Sector]],Table2[Uptrend],"Uptrend")/Table4[[#This Row],[Count]]</f>
        <v>0.4</v>
      </c>
      <c r="D101" s="2">
        <f>COUNTIFS(Table2[Sub-Sector],Table4[[#This Row],[Sub-Sector]],Table2[1W Return vs Nifty],"&gt;=5")/Table4[[#This Row],[Count]]</f>
        <v>0</v>
      </c>
      <c r="E101" s="2">
        <f>COUNTIFS(Table2[Sub-Sector],Table4[[#This Row],[Sub-Sector]],Table2[1M Return vs Nifty],"&gt;=5")/Table4[[#This Row],[Count]]</f>
        <v>0.05</v>
      </c>
      <c r="F101" s="2">
        <f>COUNTIFS(Table2[Sub-Sector],Table4[[#This Row],[Sub-Sector]],Table2[6M Return vs Nifty],"&gt;=10")/Table4[[#This Row],[Count]]</f>
        <v>0.05</v>
      </c>
      <c r="G101" s="2">
        <f>COUNTIFS(Table2[Sub-Sector],Table4[[#This Row],[Sub-Sector]],Table2[1Y Return vs Nifty],"&gt;=10")/Table4[[#This Row],[Count]]</f>
        <v>0.05</v>
      </c>
      <c r="H101" s="2">
        <f>COUNTIFS(Table2[Sub-Sector],Table4[[#This Row],[Sub-Sector]],Table2[RSI Exponential â€“ 14D],"&gt;=50")/Table4[[#This Row],[Count]]</f>
        <v>0.45</v>
      </c>
      <c r="I101" s="2">
        <f>COUNTIFS(Table2[Sub-Sector],Table4[[#This Row],[Sub-Sector]],Table2[Relative Volume],"&gt;=1")/Table4[[#This Row],[Count]]</f>
        <v>0.3</v>
      </c>
      <c r="J101" s="2">
        <f>COUNTIFS(Table2[Sub-Sector],Table4[[#This Row],[Sub-Sector]],Table2[% Away From Day Low],"&gt;=0.05")/Table4[[#This Row],[Count]]</f>
        <v>0</v>
      </c>
      <c r="K101" s="2">
        <f>COUNTIFS(Table2[Sub-Sector],Table4[[#This Row],[Sub-Sector]],Table2[% Away From Day High],"&lt;=0.05")/Table4[[#This Row],[Count]]</f>
        <v>1</v>
      </c>
      <c r="L101" s="2">
        <f>COUNTIFS(Table2[Sub-Sector],Table4[[#This Row],[Sub-Sector]],Table2[% Away From Current Week Low],"&gt;=0.05")/Table4[[#This Row],[Count]]</f>
        <v>0</v>
      </c>
      <c r="M101" s="2">
        <f>COUNTIFS(Table2[Sub-Sector],Table4[[#This Row],[Sub-Sector]],Table2[% Away From Current Week High],"&lt;=0.05")/Table4[[#This Row],[Count]]</f>
        <v>0.75</v>
      </c>
      <c r="N101" s="2">
        <f>COUNTIFS(Table2[Sub-Sector],Table4[[#This Row],[Sub-Sector]],Table2[% Away From Current Month Low],"&gt;=0.05")/Table4[[#This Row],[Count]]</f>
        <v>0.35</v>
      </c>
      <c r="O101" s="2">
        <f>COUNTIFS(Table2[Sub-Sector],Table4[[#This Row],[Sub-Sector]],Table2[% Away From Current Month High],"&lt;=0.05")/Table4[[#This Row],[Count]]</f>
        <v>0.6</v>
      </c>
      <c r="P101" s="2">
        <f>COUNTIFS(Table2[Sub-Sector],Table4[[#This Row],[Sub-Sector]],Table2[% Away From 52W High],"&lt;=10")/Table4[[#This Row],[Count]]</f>
        <v>0.35</v>
      </c>
      <c r="Q101" s="2">
        <f>COUNTIFS(Table2[Sub-Sector],Table4[[#This Row],[Sub-Sector]],Table2[% Away From 52W Low],"&gt;=10")/Table4[[#This Row],[Count]]</f>
        <v>0.7</v>
      </c>
      <c r="R101" s="2">
        <f>COUNTIFS(Table2[Sub-Sector],Table4[[#This Row],[Sub-Sector]],Table2[% Price above 20 EMA],"&gt;=0")/Table4[[#This Row],[Count]]</f>
        <v>0.45</v>
      </c>
      <c r="S101" s="2">
        <f>COUNTIFS(Table2[Sub-Sector],Table4[[#This Row],[Sub-Sector]],Table2[% Price above 50 EMA],"&gt;=0")/Table4[[#This Row],[Count]]</f>
        <v>0.45</v>
      </c>
      <c r="T101" s="2">
        <f>COUNTIFS(Table2[Sub-Sector],Table4[[#This Row],[Sub-Sector]],Table2[% Price above 200 EMA],"&gt;=0")/Table4[[#This Row],[Count]]</f>
        <v>0.45</v>
      </c>
      <c r="U101" s="2">
        <f>COUNTIFS(Table2[Sub-Sector],Table4[[#This Row],[Sub-Sector]],Table2[Rate of Change - Zone],"Positive")/Table4[[#This Row],[Count]]</f>
        <v>0.55000000000000004</v>
      </c>
      <c r="V101" s="2">
        <f>COUNTIFS(Table2[Sub-Sector],Table4[[#This Row],[Sub-Sector]],Table2[Sharpe Ratio],"&gt;=0.10")/Table4[[#This Row],[Count]]</f>
        <v>0.2</v>
      </c>
      <c r="W10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552.5</v>
      </c>
      <c r="X101">
        <f>_xlfn.RANK.AVG(Table4[[#This Row],[Score]],Table4[Score],1)</f>
        <v>97</v>
      </c>
      <c r="Y10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329</v>
      </c>
      <c r="Z101">
        <f>_xlfn.RANK.AVG(Table4[[#This Row],[Score 2 ]],Table4[[Score 2 ]],1)</f>
        <v>100</v>
      </c>
    </row>
    <row r="102" spans="1:26" x14ac:dyDescent="0.3">
      <c r="A102" t="s">
        <v>1968</v>
      </c>
      <c r="B102">
        <f>COUNTIFS(Table2[Sub-Sector],Table4[[#This Row],[Sub-Sector]])</f>
        <v>3</v>
      </c>
      <c r="C102" s="2">
        <f>COUNTIFS(Table2[Sub-Sector],Table4[[#This Row],[Sub-Sector]],Table2[Uptrend],"Uptrend")/Table4[[#This Row],[Count]]</f>
        <v>0.33333333333333331</v>
      </c>
      <c r="D102" s="2">
        <f>COUNTIFS(Table2[Sub-Sector],Table4[[#This Row],[Sub-Sector]],Table2[1W Return vs Nifty],"&gt;=5")/Table4[[#This Row],[Count]]</f>
        <v>0</v>
      </c>
      <c r="E102" s="2">
        <f>COUNTIFS(Table2[Sub-Sector],Table4[[#This Row],[Sub-Sector]],Table2[1M Return vs Nifty],"&gt;=5")/Table4[[#This Row],[Count]]</f>
        <v>0</v>
      </c>
      <c r="F102" s="2">
        <f>COUNTIFS(Table2[Sub-Sector],Table4[[#This Row],[Sub-Sector]],Table2[6M Return vs Nifty],"&gt;=10")/Table4[[#This Row],[Count]]</f>
        <v>0</v>
      </c>
      <c r="G102" s="2">
        <f>COUNTIFS(Table2[Sub-Sector],Table4[[#This Row],[Sub-Sector]],Table2[1Y Return vs Nifty],"&gt;=10")/Table4[[#This Row],[Count]]</f>
        <v>0</v>
      </c>
      <c r="H102" s="2">
        <f>COUNTIFS(Table2[Sub-Sector],Table4[[#This Row],[Sub-Sector]],Table2[RSI Exponential â€“ 14D],"&gt;=50")/Table4[[#This Row],[Count]]</f>
        <v>0.33333333333333331</v>
      </c>
      <c r="I102" s="2">
        <f>COUNTIFS(Table2[Sub-Sector],Table4[[#This Row],[Sub-Sector]],Table2[Relative Volume],"&gt;=1")/Table4[[#This Row],[Count]]</f>
        <v>0.33333333333333331</v>
      </c>
      <c r="J102" s="2">
        <f>COUNTIFS(Table2[Sub-Sector],Table4[[#This Row],[Sub-Sector]],Table2[% Away From Day Low],"&gt;=0.05")/Table4[[#This Row],[Count]]</f>
        <v>0</v>
      </c>
      <c r="K102" s="2">
        <f>COUNTIFS(Table2[Sub-Sector],Table4[[#This Row],[Sub-Sector]],Table2[% Away From Day High],"&lt;=0.05")/Table4[[#This Row],[Count]]</f>
        <v>1</v>
      </c>
      <c r="L102" s="2">
        <f>COUNTIFS(Table2[Sub-Sector],Table4[[#This Row],[Sub-Sector]],Table2[% Away From Current Week Low],"&gt;=0.05")/Table4[[#This Row],[Count]]</f>
        <v>0.33333333333333331</v>
      </c>
      <c r="M102" s="2">
        <f>COUNTIFS(Table2[Sub-Sector],Table4[[#This Row],[Sub-Sector]],Table2[% Away From Current Week High],"&lt;=0.05")/Table4[[#This Row],[Count]]</f>
        <v>1</v>
      </c>
      <c r="N102" s="2">
        <f>COUNTIFS(Table2[Sub-Sector],Table4[[#This Row],[Sub-Sector]],Table2[% Away From Current Month Low],"&gt;=0.05")/Table4[[#This Row],[Count]]</f>
        <v>0.66666666666666663</v>
      </c>
      <c r="O102" s="2">
        <f>COUNTIFS(Table2[Sub-Sector],Table4[[#This Row],[Sub-Sector]],Table2[% Away From Current Month High],"&lt;=0.05")/Table4[[#This Row],[Count]]</f>
        <v>0.33333333333333331</v>
      </c>
      <c r="P102" s="2">
        <f>COUNTIFS(Table2[Sub-Sector],Table4[[#This Row],[Sub-Sector]],Table2[% Away From 52W High],"&lt;=10")/Table4[[#This Row],[Count]]</f>
        <v>0</v>
      </c>
      <c r="Q102" s="2">
        <f>COUNTIFS(Table2[Sub-Sector],Table4[[#This Row],[Sub-Sector]],Table2[% Away From 52W Low],"&gt;=10")/Table4[[#This Row],[Count]]</f>
        <v>1</v>
      </c>
      <c r="R102" s="2">
        <f>COUNTIFS(Table2[Sub-Sector],Table4[[#This Row],[Sub-Sector]],Table2[% Price above 20 EMA],"&gt;=0")/Table4[[#This Row],[Count]]</f>
        <v>0.33333333333333331</v>
      </c>
      <c r="S102" s="2">
        <f>COUNTIFS(Table2[Sub-Sector],Table4[[#This Row],[Sub-Sector]],Table2[% Price above 50 EMA],"&gt;=0")/Table4[[#This Row],[Count]]</f>
        <v>0.33333333333333331</v>
      </c>
      <c r="T102" s="2">
        <f>COUNTIFS(Table2[Sub-Sector],Table4[[#This Row],[Sub-Sector]],Table2[% Price above 200 EMA],"&gt;=0")/Table4[[#This Row],[Count]]</f>
        <v>0.33333333333333331</v>
      </c>
      <c r="U102" s="2">
        <f>COUNTIFS(Table2[Sub-Sector],Table4[[#This Row],[Sub-Sector]],Table2[Rate of Change - Zone],"Positive")/Table4[[#This Row],[Count]]</f>
        <v>0.66666666666666663</v>
      </c>
      <c r="V102" s="2">
        <f>COUNTIFS(Table2[Sub-Sector],Table4[[#This Row],[Sub-Sector]],Table2[Sharpe Ratio],"&gt;=0.10")/Table4[[#This Row],[Count]]</f>
        <v>0</v>
      </c>
      <c r="W10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593</v>
      </c>
      <c r="X102">
        <f>_xlfn.RANK.AVG(Table4[[#This Row],[Score]],Table4[Score],1)</f>
        <v>109</v>
      </c>
      <c r="Y10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330.5</v>
      </c>
      <c r="Z102">
        <f>_xlfn.RANK.AVG(Table4[[#This Row],[Score 2 ]],Table4[[Score 2 ]],1)</f>
        <v>101</v>
      </c>
    </row>
    <row r="103" spans="1:26" x14ac:dyDescent="0.3">
      <c r="A103" t="s">
        <v>379</v>
      </c>
      <c r="B103">
        <f>COUNTIFS(Table2[Sub-Sector],Table4[[#This Row],[Sub-Sector]])</f>
        <v>2</v>
      </c>
      <c r="C103" s="2">
        <f>COUNTIFS(Table2[Sub-Sector],Table4[[#This Row],[Sub-Sector]],Table2[Uptrend],"Uptrend")/Table4[[#This Row],[Count]]</f>
        <v>0.5</v>
      </c>
      <c r="D103" s="2">
        <f>COUNTIFS(Table2[Sub-Sector],Table4[[#This Row],[Sub-Sector]],Table2[1W Return vs Nifty],"&gt;=5")/Table4[[#This Row],[Count]]</f>
        <v>0</v>
      </c>
      <c r="E103" s="2">
        <f>COUNTIFS(Table2[Sub-Sector],Table4[[#This Row],[Sub-Sector]],Table2[1M Return vs Nifty],"&gt;=5")/Table4[[#This Row],[Count]]</f>
        <v>0</v>
      </c>
      <c r="F103" s="2">
        <f>COUNTIFS(Table2[Sub-Sector],Table4[[#This Row],[Sub-Sector]],Table2[6M Return vs Nifty],"&gt;=10")/Table4[[#This Row],[Count]]</f>
        <v>0.5</v>
      </c>
      <c r="G103" s="2">
        <f>COUNTIFS(Table2[Sub-Sector],Table4[[#This Row],[Sub-Sector]],Table2[1Y Return vs Nifty],"&gt;=10")/Table4[[#This Row],[Count]]</f>
        <v>0.5</v>
      </c>
      <c r="H103" s="2">
        <f>COUNTIFS(Table2[Sub-Sector],Table4[[#This Row],[Sub-Sector]],Table2[RSI Exponential â€“ 14D],"&gt;=50")/Table4[[#This Row],[Count]]</f>
        <v>0</v>
      </c>
      <c r="I103" s="2">
        <f>COUNTIFS(Table2[Sub-Sector],Table4[[#This Row],[Sub-Sector]],Table2[Relative Volume],"&gt;=1")/Table4[[#This Row],[Count]]</f>
        <v>0</v>
      </c>
      <c r="J103" s="2">
        <f>COUNTIFS(Table2[Sub-Sector],Table4[[#This Row],[Sub-Sector]],Table2[% Away From Day Low],"&gt;=0.05")/Table4[[#This Row],[Count]]</f>
        <v>0</v>
      </c>
      <c r="K103" s="2">
        <f>COUNTIFS(Table2[Sub-Sector],Table4[[#This Row],[Sub-Sector]],Table2[% Away From Day High],"&lt;=0.05")/Table4[[#This Row],[Count]]</f>
        <v>1</v>
      </c>
      <c r="L103" s="2">
        <f>COUNTIFS(Table2[Sub-Sector],Table4[[#This Row],[Sub-Sector]],Table2[% Away From Current Week Low],"&gt;=0.05")/Table4[[#This Row],[Count]]</f>
        <v>0</v>
      </c>
      <c r="M103" s="2">
        <f>COUNTIFS(Table2[Sub-Sector],Table4[[#This Row],[Sub-Sector]],Table2[% Away From Current Week High],"&lt;=0.05")/Table4[[#This Row],[Count]]</f>
        <v>0</v>
      </c>
      <c r="N103" s="2">
        <f>COUNTIFS(Table2[Sub-Sector],Table4[[#This Row],[Sub-Sector]],Table2[% Away From Current Month Low],"&gt;=0.05")/Table4[[#This Row],[Count]]</f>
        <v>0</v>
      </c>
      <c r="O103" s="2">
        <f>COUNTIFS(Table2[Sub-Sector],Table4[[#This Row],[Sub-Sector]],Table2[% Away From Current Month High],"&lt;=0.05")/Table4[[#This Row],[Count]]</f>
        <v>0</v>
      </c>
      <c r="P103" s="2">
        <f>COUNTIFS(Table2[Sub-Sector],Table4[[#This Row],[Sub-Sector]],Table2[% Away From 52W High],"&lt;=10")/Table4[[#This Row],[Count]]</f>
        <v>0</v>
      </c>
      <c r="Q103" s="2">
        <f>COUNTIFS(Table2[Sub-Sector],Table4[[#This Row],[Sub-Sector]],Table2[% Away From 52W Low],"&gt;=10")/Table4[[#This Row],[Count]]</f>
        <v>1</v>
      </c>
      <c r="R103" s="2">
        <f>COUNTIFS(Table2[Sub-Sector],Table4[[#This Row],[Sub-Sector]],Table2[% Price above 20 EMA],"&gt;=0")/Table4[[#This Row],[Count]]</f>
        <v>0</v>
      </c>
      <c r="S103" s="2">
        <f>COUNTIFS(Table2[Sub-Sector],Table4[[#This Row],[Sub-Sector]],Table2[% Price above 50 EMA],"&gt;=0")/Table4[[#This Row],[Count]]</f>
        <v>0.5</v>
      </c>
      <c r="T103" s="2">
        <f>COUNTIFS(Table2[Sub-Sector],Table4[[#This Row],[Sub-Sector]],Table2[% Price above 200 EMA],"&gt;=0")/Table4[[#This Row],[Count]]</f>
        <v>1</v>
      </c>
      <c r="U103" s="2">
        <f>COUNTIFS(Table2[Sub-Sector],Table4[[#This Row],[Sub-Sector]],Table2[Rate of Change - Zone],"Positive")/Table4[[#This Row],[Count]]</f>
        <v>0</v>
      </c>
      <c r="V103" s="2">
        <f>COUNTIFS(Table2[Sub-Sector],Table4[[#This Row],[Sub-Sector]],Table2[Sharpe Ratio],"&gt;=0.10")/Table4[[#This Row],[Count]]</f>
        <v>0.5</v>
      </c>
      <c r="W10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579.5</v>
      </c>
      <c r="X103">
        <f>_xlfn.RANK.AVG(Table4[[#This Row],[Score]],Table4[Score],1)</f>
        <v>102</v>
      </c>
      <c r="Y10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332</v>
      </c>
      <c r="Z103">
        <f>_xlfn.RANK.AVG(Table4[[#This Row],[Score 2 ]],Table4[[Score 2 ]],1)</f>
        <v>102.5</v>
      </c>
    </row>
    <row r="104" spans="1:26" x14ac:dyDescent="0.3">
      <c r="A104" t="s">
        <v>1129</v>
      </c>
      <c r="B104">
        <f>COUNTIFS(Table2[Sub-Sector],Table4[[#This Row],[Sub-Sector]])</f>
        <v>2</v>
      </c>
      <c r="C104" s="2">
        <f>COUNTIFS(Table2[Sub-Sector],Table4[[#This Row],[Sub-Sector]],Table2[Uptrend],"Uptrend")/Table4[[#This Row],[Count]]</f>
        <v>1</v>
      </c>
      <c r="D104" s="2">
        <f>COUNTIFS(Table2[Sub-Sector],Table4[[#This Row],[Sub-Sector]],Table2[1W Return vs Nifty],"&gt;=5")/Table4[[#This Row],[Count]]</f>
        <v>0</v>
      </c>
      <c r="E104" s="2">
        <f>COUNTIFS(Table2[Sub-Sector],Table4[[#This Row],[Sub-Sector]],Table2[1M Return vs Nifty],"&gt;=5")/Table4[[#This Row],[Count]]</f>
        <v>0</v>
      </c>
      <c r="F104" s="2">
        <f>COUNTIFS(Table2[Sub-Sector],Table4[[#This Row],[Sub-Sector]],Table2[6M Return vs Nifty],"&gt;=10")/Table4[[#This Row],[Count]]</f>
        <v>0.5</v>
      </c>
      <c r="G104" s="2">
        <f>COUNTIFS(Table2[Sub-Sector],Table4[[#This Row],[Sub-Sector]],Table2[1Y Return vs Nifty],"&gt;=10")/Table4[[#This Row],[Count]]</f>
        <v>0.5</v>
      </c>
      <c r="H104" s="2">
        <f>COUNTIFS(Table2[Sub-Sector],Table4[[#This Row],[Sub-Sector]],Table2[RSI Exponential â€“ 14D],"&gt;=50")/Table4[[#This Row],[Count]]</f>
        <v>0</v>
      </c>
      <c r="I104" s="2">
        <f>COUNTIFS(Table2[Sub-Sector],Table4[[#This Row],[Sub-Sector]],Table2[Relative Volume],"&gt;=1")/Table4[[#This Row],[Count]]</f>
        <v>0</v>
      </c>
      <c r="J104" s="2">
        <f>COUNTIFS(Table2[Sub-Sector],Table4[[#This Row],[Sub-Sector]],Table2[% Away From Day Low],"&gt;=0.05")/Table4[[#This Row],[Count]]</f>
        <v>0</v>
      </c>
      <c r="K104" s="2">
        <f>COUNTIFS(Table2[Sub-Sector],Table4[[#This Row],[Sub-Sector]],Table2[% Away From Day High],"&lt;=0.05")/Table4[[#This Row],[Count]]</f>
        <v>1</v>
      </c>
      <c r="L104" s="2">
        <f>COUNTIFS(Table2[Sub-Sector],Table4[[#This Row],[Sub-Sector]],Table2[% Away From Current Week Low],"&gt;=0.05")/Table4[[#This Row],[Count]]</f>
        <v>0</v>
      </c>
      <c r="M104" s="2">
        <f>COUNTIFS(Table2[Sub-Sector],Table4[[#This Row],[Sub-Sector]],Table2[% Away From Current Week High],"&lt;=0.05")/Table4[[#This Row],[Count]]</f>
        <v>0.5</v>
      </c>
      <c r="N104" s="2">
        <f>COUNTIFS(Table2[Sub-Sector],Table4[[#This Row],[Sub-Sector]],Table2[% Away From Current Month Low],"&gt;=0.05")/Table4[[#This Row],[Count]]</f>
        <v>0</v>
      </c>
      <c r="O104" s="2">
        <f>COUNTIFS(Table2[Sub-Sector],Table4[[#This Row],[Sub-Sector]],Table2[% Away From Current Month High],"&lt;=0.05")/Table4[[#This Row],[Count]]</f>
        <v>0</v>
      </c>
      <c r="P104" s="2">
        <f>COUNTIFS(Table2[Sub-Sector],Table4[[#This Row],[Sub-Sector]],Table2[% Away From 52W High],"&lt;=10")/Table4[[#This Row],[Count]]</f>
        <v>0</v>
      </c>
      <c r="Q104" s="2">
        <f>COUNTIFS(Table2[Sub-Sector],Table4[[#This Row],[Sub-Sector]],Table2[% Away From 52W Low],"&gt;=10")/Table4[[#This Row],[Count]]</f>
        <v>1</v>
      </c>
      <c r="R104" s="2">
        <f>COUNTIFS(Table2[Sub-Sector],Table4[[#This Row],[Sub-Sector]],Table2[% Price above 20 EMA],"&gt;=0")/Table4[[#This Row],[Count]]</f>
        <v>0</v>
      </c>
      <c r="S104" s="2">
        <f>COUNTIFS(Table2[Sub-Sector],Table4[[#This Row],[Sub-Sector]],Table2[% Price above 50 EMA],"&gt;=0")/Table4[[#This Row],[Count]]</f>
        <v>0.5</v>
      </c>
      <c r="T104" s="2">
        <f>COUNTIFS(Table2[Sub-Sector],Table4[[#This Row],[Sub-Sector]],Table2[% Price above 200 EMA],"&gt;=0")/Table4[[#This Row],[Count]]</f>
        <v>1</v>
      </c>
      <c r="U104" s="2">
        <f>COUNTIFS(Table2[Sub-Sector],Table4[[#This Row],[Sub-Sector]],Table2[Rate of Change - Zone],"Positive")/Table4[[#This Row],[Count]]</f>
        <v>0</v>
      </c>
      <c r="V104" s="2">
        <f>COUNTIFS(Table2[Sub-Sector],Table4[[#This Row],[Sub-Sector]],Table2[Sharpe Ratio],"&gt;=0.10")/Table4[[#This Row],[Count]]</f>
        <v>0</v>
      </c>
      <c r="W10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518.5</v>
      </c>
      <c r="X104">
        <f>_xlfn.RANK.AVG(Table4[[#This Row],[Score]],Table4[Score],1)</f>
        <v>86.5</v>
      </c>
      <c r="Y10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332</v>
      </c>
      <c r="Z104">
        <f>_xlfn.RANK.AVG(Table4[[#This Row],[Score 2 ]],Table4[[Score 2 ]],1)</f>
        <v>102.5</v>
      </c>
    </row>
    <row r="105" spans="1:26" x14ac:dyDescent="0.3">
      <c r="A105" t="s">
        <v>1818</v>
      </c>
      <c r="B105">
        <f>COUNTIFS(Table2[Sub-Sector],Table4[[#This Row],[Sub-Sector]])</f>
        <v>1</v>
      </c>
      <c r="C105" s="2">
        <f>COUNTIFS(Table2[Sub-Sector],Table4[[#This Row],[Sub-Sector]],Table2[Uptrend],"Uptrend")/Table4[[#This Row],[Count]]</f>
        <v>0</v>
      </c>
      <c r="D105" s="2">
        <f>COUNTIFS(Table2[Sub-Sector],Table4[[#This Row],[Sub-Sector]],Table2[1W Return vs Nifty],"&gt;=5")/Table4[[#This Row],[Count]]</f>
        <v>0</v>
      </c>
      <c r="E105" s="2">
        <f>COUNTIFS(Table2[Sub-Sector],Table4[[#This Row],[Sub-Sector]],Table2[1M Return vs Nifty],"&gt;=5")/Table4[[#This Row],[Count]]</f>
        <v>0</v>
      </c>
      <c r="F105" s="2">
        <f>COUNTIFS(Table2[Sub-Sector],Table4[[#This Row],[Sub-Sector]],Table2[6M Return vs Nifty],"&gt;=10")/Table4[[#This Row],[Count]]</f>
        <v>1</v>
      </c>
      <c r="G105" s="2">
        <f>COUNTIFS(Table2[Sub-Sector],Table4[[#This Row],[Sub-Sector]],Table2[1Y Return vs Nifty],"&gt;=10")/Table4[[#This Row],[Count]]</f>
        <v>0</v>
      </c>
      <c r="H105" s="2">
        <f>COUNTIFS(Table2[Sub-Sector],Table4[[#This Row],[Sub-Sector]],Table2[RSI Exponential â€“ 14D],"&gt;=50")/Table4[[#This Row],[Count]]</f>
        <v>0</v>
      </c>
      <c r="I105" s="2">
        <f>COUNTIFS(Table2[Sub-Sector],Table4[[#This Row],[Sub-Sector]],Table2[Relative Volume],"&gt;=1")/Table4[[#This Row],[Count]]</f>
        <v>0</v>
      </c>
      <c r="J105" s="2">
        <f>COUNTIFS(Table2[Sub-Sector],Table4[[#This Row],[Sub-Sector]],Table2[% Away From Day Low],"&gt;=0.05")/Table4[[#This Row],[Count]]</f>
        <v>0</v>
      </c>
      <c r="K105" s="2">
        <f>COUNTIFS(Table2[Sub-Sector],Table4[[#This Row],[Sub-Sector]],Table2[% Away From Day High],"&lt;=0.05")/Table4[[#This Row],[Count]]</f>
        <v>1</v>
      </c>
      <c r="L105" s="2">
        <f>COUNTIFS(Table2[Sub-Sector],Table4[[#This Row],[Sub-Sector]],Table2[% Away From Current Week Low],"&gt;=0.05")/Table4[[#This Row],[Count]]</f>
        <v>0</v>
      </c>
      <c r="M105" s="2">
        <f>COUNTIFS(Table2[Sub-Sector],Table4[[#This Row],[Sub-Sector]],Table2[% Away From Current Week High],"&lt;=0.05")/Table4[[#This Row],[Count]]</f>
        <v>1</v>
      </c>
      <c r="N105" s="2">
        <f>COUNTIFS(Table2[Sub-Sector],Table4[[#This Row],[Sub-Sector]],Table2[% Away From Current Month Low],"&gt;=0.05")/Table4[[#This Row],[Count]]</f>
        <v>0</v>
      </c>
      <c r="O105" s="2">
        <f>COUNTIFS(Table2[Sub-Sector],Table4[[#This Row],[Sub-Sector]],Table2[% Away From Current Month High],"&lt;=0.05")/Table4[[#This Row],[Count]]</f>
        <v>0</v>
      </c>
      <c r="P105" s="2">
        <f>COUNTIFS(Table2[Sub-Sector],Table4[[#This Row],[Sub-Sector]],Table2[% Away From 52W High],"&lt;=10")/Table4[[#This Row],[Count]]</f>
        <v>0</v>
      </c>
      <c r="Q105" s="2">
        <f>COUNTIFS(Table2[Sub-Sector],Table4[[#This Row],[Sub-Sector]],Table2[% Away From 52W Low],"&gt;=10")/Table4[[#This Row],[Count]]</f>
        <v>1</v>
      </c>
      <c r="R105" s="2">
        <f>COUNTIFS(Table2[Sub-Sector],Table4[[#This Row],[Sub-Sector]],Table2[% Price above 20 EMA],"&gt;=0")/Table4[[#This Row],[Count]]</f>
        <v>0</v>
      </c>
      <c r="S105" s="2">
        <f>COUNTIFS(Table2[Sub-Sector],Table4[[#This Row],[Sub-Sector]],Table2[% Price above 50 EMA],"&gt;=0")/Table4[[#This Row],[Count]]</f>
        <v>0</v>
      </c>
      <c r="T105" s="2">
        <f>COUNTIFS(Table2[Sub-Sector],Table4[[#This Row],[Sub-Sector]],Table2[% Price above 200 EMA],"&gt;=0")/Table4[[#This Row],[Count]]</f>
        <v>1</v>
      </c>
      <c r="U105" s="2">
        <f>COUNTIFS(Table2[Sub-Sector],Table4[[#This Row],[Sub-Sector]],Table2[Rate of Change - Zone],"Positive")/Table4[[#This Row],[Count]]</f>
        <v>0</v>
      </c>
      <c r="V105" s="2">
        <f>COUNTIFS(Table2[Sub-Sector],Table4[[#This Row],[Sub-Sector]],Table2[Sharpe Ratio],"&gt;=0.10")/Table4[[#This Row],[Count]]</f>
        <v>0</v>
      </c>
      <c r="W10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613</v>
      </c>
      <c r="X105">
        <f>_xlfn.RANK.AVG(Table4[[#This Row],[Score]],Table4[Score],1)</f>
        <v>112</v>
      </c>
      <c r="Y10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333.5</v>
      </c>
      <c r="Z105">
        <f>_xlfn.RANK.AVG(Table4[[#This Row],[Score 2 ]],Table4[[Score 2 ]],1)</f>
        <v>104</v>
      </c>
    </row>
    <row r="106" spans="1:26" x14ac:dyDescent="0.3">
      <c r="A106" t="s">
        <v>341</v>
      </c>
      <c r="B106">
        <f>COUNTIFS(Table2[Sub-Sector],Table4[[#This Row],[Sub-Sector]])</f>
        <v>1</v>
      </c>
      <c r="C106" s="2">
        <f>COUNTIFS(Table2[Sub-Sector],Table4[[#This Row],[Sub-Sector]],Table2[Uptrend],"Uptrend")/Table4[[#This Row],[Count]]</f>
        <v>1</v>
      </c>
      <c r="D106" s="2">
        <f>COUNTIFS(Table2[Sub-Sector],Table4[[#This Row],[Sub-Sector]],Table2[1W Return vs Nifty],"&gt;=5")/Table4[[#This Row],[Count]]</f>
        <v>0</v>
      </c>
      <c r="E106" s="2">
        <f>COUNTIFS(Table2[Sub-Sector],Table4[[#This Row],[Sub-Sector]],Table2[1M Return vs Nifty],"&gt;=5")/Table4[[#This Row],[Count]]</f>
        <v>0</v>
      </c>
      <c r="F106" s="2">
        <f>COUNTIFS(Table2[Sub-Sector],Table4[[#This Row],[Sub-Sector]],Table2[6M Return vs Nifty],"&gt;=10")/Table4[[#This Row],[Count]]</f>
        <v>0</v>
      </c>
      <c r="G106" s="2">
        <f>COUNTIFS(Table2[Sub-Sector],Table4[[#This Row],[Sub-Sector]],Table2[1Y Return vs Nifty],"&gt;=10")/Table4[[#This Row],[Count]]</f>
        <v>0</v>
      </c>
      <c r="H106" s="2">
        <f>COUNTIFS(Table2[Sub-Sector],Table4[[#This Row],[Sub-Sector]],Table2[RSI Exponential â€“ 14D],"&gt;=50")/Table4[[#This Row],[Count]]</f>
        <v>1</v>
      </c>
      <c r="I106" s="2">
        <f>COUNTIFS(Table2[Sub-Sector],Table4[[#This Row],[Sub-Sector]],Table2[Relative Volume],"&gt;=1")/Table4[[#This Row],[Count]]</f>
        <v>1</v>
      </c>
      <c r="J106" s="2">
        <f>COUNTIFS(Table2[Sub-Sector],Table4[[#This Row],[Sub-Sector]],Table2[% Away From Day Low],"&gt;=0.05")/Table4[[#This Row],[Count]]</f>
        <v>0</v>
      </c>
      <c r="K106" s="2">
        <f>COUNTIFS(Table2[Sub-Sector],Table4[[#This Row],[Sub-Sector]],Table2[% Away From Day High],"&lt;=0.05")/Table4[[#This Row],[Count]]</f>
        <v>1</v>
      </c>
      <c r="L106" s="2">
        <f>COUNTIFS(Table2[Sub-Sector],Table4[[#This Row],[Sub-Sector]],Table2[% Away From Current Week Low],"&gt;=0.05")/Table4[[#This Row],[Count]]</f>
        <v>0</v>
      </c>
      <c r="M106" s="2">
        <f>COUNTIFS(Table2[Sub-Sector],Table4[[#This Row],[Sub-Sector]],Table2[% Away From Current Week High],"&lt;=0.05")/Table4[[#This Row],[Count]]</f>
        <v>1</v>
      </c>
      <c r="N106" s="2">
        <f>COUNTIFS(Table2[Sub-Sector],Table4[[#This Row],[Sub-Sector]],Table2[% Away From Current Month Low],"&gt;=0.05")/Table4[[#This Row],[Count]]</f>
        <v>1</v>
      </c>
      <c r="O106" s="2">
        <f>COUNTIFS(Table2[Sub-Sector],Table4[[#This Row],[Sub-Sector]],Table2[% Away From Current Month High],"&lt;=0.05")/Table4[[#This Row],[Count]]</f>
        <v>1</v>
      </c>
      <c r="P106" s="2">
        <f>COUNTIFS(Table2[Sub-Sector],Table4[[#This Row],[Sub-Sector]],Table2[% Away From 52W High],"&lt;=10")/Table4[[#This Row],[Count]]</f>
        <v>1</v>
      </c>
      <c r="Q106" s="2">
        <f>COUNTIFS(Table2[Sub-Sector],Table4[[#This Row],[Sub-Sector]],Table2[% Away From 52W Low],"&gt;=10")/Table4[[#This Row],[Count]]</f>
        <v>1</v>
      </c>
      <c r="R106" s="2">
        <f>COUNTIFS(Table2[Sub-Sector],Table4[[#This Row],[Sub-Sector]],Table2[% Price above 20 EMA],"&gt;=0")/Table4[[#This Row],[Count]]</f>
        <v>1</v>
      </c>
      <c r="S106" s="2">
        <f>COUNTIFS(Table2[Sub-Sector],Table4[[#This Row],[Sub-Sector]],Table2[% Price above 50 EMA],"&gt;=0")/Table4[[#This Row],[Count]]</f>
        <v>1</v>
      </c>
      <c r="T106" s="2">
        <f>COUNTIFS(Table2[Sub-Sector],Table4[[#This Row],[Sub-Sector]],Table2[% Price above 200 EMA],"&gt;=0")/Table4[[#This Row],[Count]]</f>
        <v>1</v>
      </c>
      <c r="U106" s="2">
        <f>COUNTIFS(Table2[Sub-Sector],Table4[[#This Row],[Sub-Sector]],Table2[Rate of Change - Zone],"Positive")/Table4[[#This Row],[Count]]</f>
        <v>0</v>
      </c>
      <c r="V106" s="2">
        <f>COUNTIFS(Table2[Sub-Sector],Table4[[#This Row],[Sub-Sector]],Table2[Sharpe Ratio],"&gt;=0.10")/Table4[[#This Row],[Count]]</f>
        <v>0</v>
      </c>
      <c r="W10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522.5</v>
      </c>
      <c r="X106">
        <f>_xlfn.RANK.AVG(Table4[[#This Row],[Score]],Table4[Score],1)</f>
        <v>88.5</v>
      </c>
      <c r="Y10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336</v>
      </c>
      <c r="Z106">
        <f>_xlfn.RANK.AVG(Table4[[#This Row],[Score 2 ]],Table4[[Score 2 ]],1)</f>
        <v>105</v>
      </c>
    </row>
    <row r="107" spans="1:26" x14ac:dyDescent="0.3">
      <c r="A107" t="s">
        <v>592</v>
      </c>
      <c r="B107">
        <f>COUNTIFS(Table2[Sub-Sector],Table4[[#This Row],[Sub-Sector]])</f>
        <v>2</v>
      </c>
      <c r="C107" s="2">
        <f>COUNTIFS(Table2[Sub-Sector],Table4[[#This Row],[Sub-Sector]],Table2[Uptrend],"Uptrend")/Table4[[#This Row],[Count]]</f>
        <v>0</v>
      </c>
      <c r="D107" s="2">
        <f>COUNTIFS(Table2[Sub-Sector],Table4[[#This Row],[Sub-Sector]],Table2[1W Return vs Nifty],"&gt;=5")/Table4[[#This Row],[Count]]</f>
        <v>0</v>
      </c>
      <c r="E107" s="2">
        <f>COUNTIFS(Table2[Sub-Sector],Table4[[#This Row],[Sub-Sector]],Table2[1M Return vs Nifty],"&gt;=5")/Table4[[#This Row],[Count]]</f>
        <v>0</v>
      </c>
      <c r="F107" s="2">
        <f>COUNTIFS(Table2[Sub-Sector],Table4[[#This Row],[Sub-Sector]],Table2[6M Return vs Nifty],"&gt;=10")/Table4[[#This Row],[Count]]</f>
        <v>0</v>
      </c>
      <c r="G107" s="2">
        <f>COUNTIFS(Table2[Sub-Sector],Table4[[#This Row],[Sub-Sector]],Table2[1Y Return vs Nifty],"&gt;=10")/Table4[[#This Row],[Count]]</f>
        <v>0</v>
      </c>
      <c r="H107" s="2">
        <f>COUNTIFS(Table2[Sub-Sector],Table4[[#This Row],[Sub-Sector]],Table2[RSI Exponential â€“ 14D],"&gt;=50")/Table4[[#This Row],[Count]]</f>
        <v>1</v>
      </c>
      <c r="I107" s="2">
        <f>COUNTIFS(Table2[Sub-Sector],Table4[[#This Row],[Sub-Sector]],Table2[Relative Volume],"&gt;=1")/Table4[[#This Row],[Count]]</f>
        <v>0</v>
      </c>
      <c r="J107" s="2">
        <f>COUNTIFS(Table2[Sub-Sector],Table4[[#This Row],[Sub-Sector]],Table2[% Away From Day Low],"&gt;=0.05")/Table4[[#This Row],[Count]]</f>
        <v>0</v>
      </c>
      <c r="K107" s="2">
        <f>COUNTIFS(Table2[Sub-Sector],Table4[[#This Row],[Sub-Sector]],Table2[% Away From Day High],"&lt;=0.05")/Table4[[#This Row],[Count]]</f>
        <v>1</v>
      </c>
      <c r="L107" s="2">
        <f>COUNTIFS(Table2[Sub-Sector],Table4[[#This Row],[Sub-Sector]],Table2[% Away From Current Week Low],"&gt;=0.05")/Table4[[#This Row],[Count]]</f>
        <v>0</v>
      </c>
      <c r="M107" s="2">
        <f>COUNTIFS(Table2[Sub-Sector],Table4[[#This Row],[Sub-Sector]],Table2[% Away From Current Week High],"&lt;=0.05")/Table4[[#This Row],[Count]]</f>
        <v>1</v>
      </c>
      <c r="N107" s="2">
        <f>COUNTIFS(Table2[Sub-Sector],Table4[[#This Row],[Sub-Sector]],Table2[% Away From Current Month Low],"&gt;=0.05")/Table4[[#This Row],[Count]]</f>
        <v>0.5</v>
      </c>
      <c r="O107" s="2">
        <f>COUNTIFS(Table2[Sub-Sector],Table4[[#This Row],[Sub-Sector]],Table2[% Away From Current Month High],"&lt;=0.05")/Table4[[#This Row],[Count]]</f>
        <v>1</v>
      </c>
      <c r="P107" s="2">
        <f>COUNTIFS(Table2[Sub-Sector],Table4[[#This Row],[Sub-Sector]],Table2[% Away From 52W High],"&lt;=10")/Table4[[#This Row],[Count]]</f>
        <v>0</v>
      </c>
      <c r="Q107" s="2">
        <f>COUNTIFS(Table2[Sub-Sector],Table4[[#This Row],[Sub-Sector]],Table2[% Away From 52W Low],"&gt;=10")/Table4[[#This Row],[Count]]</f>
        <v>1</v>
      </c>
      <c r="R107" s="2">
        <f>COUNTIFS(Table2[Sub-Sector],Table4[[#This Row],[Sub-Sector]],Table2[% Price above 20 EMA],"&gt;=0")/Table4[[#This Row],[Count]]</f>
        <v>1</v>
      </c>
      <c r="S107" s="2">
        <f>COUNTIFS(Table2[Sub-Sector],Table4[[#This Row],[Sub-Sector]],Table2[% Price above 50 EMA],"&gt;=0")/Table4[[#This Row],[Count]]</f>
        <v>0.5</v>
      </c>
      <c r="T107" s="2">
        <f>COUNTIFS(Table2[Sub-Sector],Table4[[#This Row],[Sub-Sector]],Table2[% Price above 200 EMA],"&gt;=0")/Table4[[#This Row],[Count]]</f>
        <v>0.5</v>
      </c>
      <c r="U107" s="2">
        <f>COUNTIFS(Table2[Sub-Sector],Table4[[#This Row],[Sub-Sector]],Table2[Rate of Change - Zone],"Positive")/Table4[[#This Row],[Count]]</f>
        <v>1</v>
      </c>
      <c r="V107" s="2">
        <f>COUNTIFS(Table2[Sub-Sector],Table4[[#This Row],[Sub-Sector]],Table2[Sharpe Ratio],"&gt;=0.10")/Table4[[#This Row],[Count]]</f>
        <v>0.5</v>
      </c>
      <c r="W10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617</v>
      </c>
      <c r="X107">
        <f>_xlfn.RANK.AVG(Table4[[#This Row],[Score]],Table4[Score],1)</f>
        <v>114</v>
      </c>
      <c r="Y10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337.5</v>
      </c>
      <c r="Z107">
        <f>_xlfn.RANK.AVG(Table4[[#This Row],[Score 2 ]],Table4[[Score 2 ]],1)</f>
        <v>107.5</v>
      </c>
    </row>
    <row r="108" spans="1:26" x14ac:dyDescent="0.3">
      <c r="A108" t="s">
        <v>303</v>
      </c>
      <c r="B108">
        <f>COUNTIFS(Table2[Sub-Sector],Table4[[#This Row],[Sub-Sector]])</f>
        <v>1</v>
      </c>
      <c r="C108" s="2">
        <f>COUNTIFS(Table2[Sub-Sector],Table4[[#This Row],[Sub-Sector]],Table2[Uptrend],"Uptrend")/Table4[[#This Row],[Count]]</f>
        <v>0</v>
      </c>
      <c r="D108" s="2">
        <f>COUNTIFS(Table2[Sub-Sector],Table4[[#This Row],[Sub-Sector]],Table2[1W Return vs Nifty],"&gt;=5")/Table4[[#This Row],[Count]]</f>
        <v>0</v>
      </c>
      <c r="E108" s="2">
        <f>COUNTIFS(Table2[Sub-Sector],Table4[[#This Row],[Sub-Sector]],Table2[1M Return vs Nifty],"&gt;=5")/Table4[[#This Row],[Count]]</f>
        <v>0</v>
      </c>
      <c r="F108" s="2">
        <f>COUNTIFS(Table2[Sub-Sector],Table4[[#This Row],[Sub-Sector]],Table2[6M Return vs Nifty],"&gt;=10")/Table4[[#This Row],[Count]]</f>
        <v>0</v>
      </c>
      <c r="G108" s="2">
        <f>COUNTIFS(Table2[Sub-Sector],Table4[[#This Row],[Sub-Sector]],Table2[1Y Return vs Nifty],"&gt;=10")/Table4[[#This Row],[Count]]</f>
        <v>0</v>
      </c>
      <c r="H108" s="2">
        <f>COUNTIFS(Table2[Sub-Sector],Table4[[#This Row],[Sub-Sector]],Table2[RSI Exponential â€“ 14D],"&gt;=50")/Table4[[#This Row],[Count]]</f>
        <v>0</v>
      </c>
      <c r="I108" s="2">
        <f>COUNTIFS(Table2[Sub-Sector],Table4[[#This Row],[Sub-Sector]],Table2[Relative Volume],"&gt;=1")/Table4[[#This Row],[Count]]</f>
        <v>0</v>
      </c>
      <c r="J108" s="2">
        <f>COUNTIFS(Table2[Sub-Sector],Table4[[#This Row],[Sub-Sector]],Table2[% Away From Day Low],"&gt;=0.05")/Table4[[#This Row],[Count]]</f>
        <v>0</v>
      </c>
      <c r="K108" s="2">
        <f>COUNTIFS(Table2[Sub-Sector],Table4[[#This Row],[Sub-Sector]],Table2[% Away From Day High],"&lt;=0.05")/Table4[[#This Row],[Count]]</f>
        <v>1</v>
      </c>
      <c r="L108" s="2">
        <f>COUNTIFS(Table2[Sub-Sector],Table4[[#This Row],[Sub-Sector]],Table2[% Away From Current Week Low],"&gt;=0.05")/Table4[[#This Row],[Count]]</f>
        <v>0</v>
      </c>
      <c r="M108" s="2">
        <f>COUNTIFS(Table2[Sub-Sector],Table4[[#This Row],[Sub-Sector]],Table2[% Away From Current Week High],"&lt;=0.05")/Table4[[#This Row],[Count]]</f>
        <v>1</v>
      </c>
      <c r="N108" s="2">
        <f>COUNTIFS(Table2[Sub-Sector],Table4[[#This Row],[Sub-Sector]],Table2[% Away From Current Month Low],"&gt;=0.05")/Table4[[#This Row],[Count]]</f>
        <v>0</v>
      </c>
      <c r="O108" s="2">
        <f>COUNTIFS(Table2[Sub-Sector],Table4[[#This Row],[Sub-Sector]],Table2[% Away From Current Month High],"&lt;=0.05")/Table4[[#This Row],[Count]]</f>
        <v>0</v>
      </c>
      <c r="P108" s="2">
        <f>COUNTIFS(Table2[Sub-Sector],Table4[[#This Row],[Sub-Sector]],Table2[% Away From 52W High],"&lt;=10")/Table4[[#This Row],[Count]]</f>
        <v>0</v>
      </c>
      <c r="Q108" s="2">
        <f>COUNTIFS(Table2[Sub-Sector],Table4[[#This Row],[Sub-Sector]],Table2[% Away From 52W Low],"&gt;=10")/Table4[[#This Row],[Count]]</f>
        <v>1</v>
      </c>
      <c r="R108" s="2">
        <f>COUNTIFS(Table2[Sub-Sector],Table4[[#This Row],[Sub-Sector]],Table2[% Price above 20 EMA],"&gt;=0")/Table4[[#This Row],[Count]]</f>
        <v>0</v>
      </c>
      <c r="S108" s="2">
        <f>COUNTIFS(Table2[Sub-Sector],Table4[[#This Row],[Sub-Sector]],Table2[% Price above 50 EMA],"&gt;=0")/Table4[[#This Row],[Count]]</f>
        <v>0</v>
      </c>
      <c r="T108" s="2">
        <f>COUNTIFS(Table2[Sub-Sector],Table4[[#This Row],[Sub-Sector]],Table2[% Price above 200 EMA],"&gt;=0")/Table4[[#This Row],[Count]]</f>
        <v>1</v>
      </c>
      <c r="U108" s="2">
        <f>COUNTIFS(Table2[Sub-Sector],Table4[[#This Row],[Sub-Sector]],Table2[Rate of Change - Zone],"Positive")/Table4[[#This Row],[Count]]</f>
        <v>1</v>
      </c>
      <c r="V108" s="2">
        <f>COUNTIFS(Table2[Sub-Sector],Table4[[#This Row],[Sub-Sector]],Table2[Sharpe Ratio],"&gt;=0.10")/Table4[[#This Row],[Count]]</f>
        <v>0</v>
      </c>
      <c r="W10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617</v>
      </c>
      <c r="X108">
        <f>_xlfn.RANK.AVG(Table4[[#This Row],[Score]],Table4[Score],1)</f>
        <v>114</v>
      </c>
      <c r="Y10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337.5</v>
      </c>
      <c r="Z108">
        <f>_xlfn.RANK.AVG(Table4[[#This Row],[Score 2 ]],Table4[[Score 2 ]],1)</f>
        <v>107.5</v>
      </c>
    </row>
    <row r="109" spans="1:26" x14ac:dyDescent="0.3">
      <c r="A109" t="s">
        <v>1503</v>
      </c>
      <c r="B109">
        <f>COUNTIFS(Table2[Sub-Sector],Table4[[#This Row],[Sub-Sector]])</f>
        <v>1</v>
      </c>
      <c r="C109" s="2">
        <f>COUNTIFS(Table2[Sub-Sector],Table4[[#This Row],[Sub-Sector]],Table2[Uptrend],"Uptrend")/Table4[[#This Row],[Count]]</f>
        <v>1</v>
      </c>
      <c r="D109" s="2">
        <f>COUNTIFS(Table2[Sub-Sector],Table4[[#This Row],[Sub-Sector]],Table2[1W Return vs Nifty],"&gt;=5")/Table4[[#This Row],[Count]]</f>
        <v>0</v>
      </c>
      <c r="E109" s="2">
        <f>COUNTIFS(Table2[Sub-Sector],Table4[[#This Row],[Sub-Sector]],Table2[1M Return vs Nifty],"&gt;=5")/Table4[[#This Row],[Count]]</f>
        <v>0</v>
      </c>
      <c r="F109" s="2">
        <f>COUNTIFS(Table2[Sub-Sector],Table4[[#This Row],[Sub-Sector]],Table2[6M Return vs Nifty],"&gt;=10")/Table4[[#This Row],[Count]]</f>
        <v>0</v>
      </c>
      <c r="G109" s="2">
        <f>COUNTIFS(Table2[Sub-Sector],Table4[[#This Row],[Sub-Sector]],Table2[1Y Return vs Nifty],"&gt;=10")/Table4[[#This Row],[Count]]</f>
        <v>0</v>
      </c>
      <c r="H109" s="2">
        <f>COUNTIFS(Table2[Sub-Sector],Table4[[#This Row],[Sub-Sector]],Table2[RSI Exponential â€“ 14D],"&gt;=50")/Table4[[#This Row],[Count]]</f>
        <v>1</v>
      </c>
      <c r="I109" s="2">
        <f>COUNTIFS(Table2[Sub-Sector],Table4[[#This Row],[Sub-Sector]],Table2[Relative Volume],"&gt;=1")/Table4[[#This Row],[Count]]</f>
        <v>0</v>
      </c>
      <c r="J109" s="2">
        <f>COUNTIFS(Table2[Sub-Sector],Table4[[#This Row],[Sub-Sector]],Table2[% Away From Day Low],"&gt;=0.05")/Table4[[#This Row],[Count]]</f>
        <v>0</v>
      </c>
      <c r="K109" s="2">
        <f>COUNTIFS(Table2[Sub-Sector],Table4[[#This Row],[Sub-Sector]],Table2[% Away From Day High],"&lt;=0.05")/Table4[[#This Row],[Count]]</f>
        <v>1</v>
      </c>
      <c r="L109" s="2">
        <f>COUNTIFS(Table2[Sub-Sector],Table4[[#This Row],[Sub-Sector]],Table2[% Away From Current Week Low],"&gt;=0.05")/Table4[[#This Row],[Count]]</f>
        <v>0</v>
      </c>
      <c r="M109" s="2">
        <f>COUNTIFS(Table2[Sub-Sector],Table4[[#This Row],[Sub-Sector]],Table2[% Away From Current Week High],"&lt;=0.05")/Table4[[#This Row],[Count]]</f>
        <v>0</v>
      </c>
      <c r="N109" s="2">
        <f>COUNTIFS(Table2[Sub-Sector],Table4[[#This Row],[Sub-Sector]],Table2[% Away From Current Month Low],"&gt;=0.05")/Table4[[#This Row],[Count]]</f>
        <v>1</v>
      </c>
      <c r="O109" s="2">
        <f>COUNTIFS(Table2[Sub-Sector],Table4[[#This Row],[Sub-Sector]],Table2[% Away From Current Month High],"&lt;=0.05")/Table4[[#This Row],[Count]]</f>
        <v>0</v>
      </c>
      <c r="P109" s="2">
        <f>COUNTIFS(Table2[Sub-Sector],Table4[[#This Row],[Sub-Sector]],Table2[% Away From 52W High],"&lt;=10")/Table4[[#This Row],[Count]]</f>
        <v>0</v>
      </c>
      <c r="Q109" s="2">
        <f>COUNTIFS(Table2[Sub-Sector],Table4[[#This Row],[Sub-Sector]],Table2[% Away From 52W Low],"&gt;=10")/Table4[[#This Row],[Count]]</f>
        <v>1</v>
      </c>
      <c r="R109" s="2">
        <f>COUNTIFS(Table2[Sub-Sector],Table4[[#This Row],[Sub-Sector]],Table2[% Price above 20 EMA],"&gt;=0")/Table4[[#This Row],[Count]]</f>
        <v>1</v>
      </c>
      <c r="S109" s="2">
        <f>COUNTIFS(Table2[Sub-Sector],Table4[[#This Row],[Sub-Sector]],Table2[% Price above 50 EMA],"&gt;=0")/Table4[[#This Row],[Count]]</f>
        <v>1</v>
      </c>
      <c r="T109" s="2">
        <f>COUNTIFS(Table2[Sub-Sector],Table4[[#This Row],[Sub-Sector]],Table2[% Price above 200 EMA],"&gt;=0")/Table4[[#This Row],[Count]]</f>
        <v>1</v>
      </c>
      <c r="U109" s="2">
        <f>COUNTIFS(Table2[Sub-Sector],Table4[[#This Row],[Sub-Sector]],Table2[Rate of Change - Zone],"Positive")/Table4[[#This Row],[Count]]</f>
        <v>1</v>
      </c>
      <c r="V109" s="2">
        <f>COUNTIFS(Table2[Sub-Sector],Table4[[#This Row],[Sub-Sector]],Table2[Sharpe Ratio],"&gt;=0.10")/Table4[[#This Row],[Count]]</f>
        <v>0</v>
      </c>
      <c r="W10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524</v>
      </c>
      <c r="X109">
        <f>_xlfn.RANK.AVG(Table4[[#This Row],[Score]],Table4[Score],1)</f>
        <v>90</v>
      </c>
      <c r="Y10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337.5</v>
      </c>
      <c r="Z109">
        <f>_xlfn.RANK.AVG(Table4[[#This Row],[Score 2 ]],Table4[[Score 2 ]],1)</f>
        <v>107.5</v>
      </c>
    </row>
    <row r="110" spans="1:26" x14ac:dyDescent="0.3">
      <c r="A110" t="s">
        <v>1567</v>
      </c>
      <c r="B110">
        <f>COUNTIFS(Table2[Sub-Sector],Table4[[#This Row],[Sub-Sector]])</f>
        <v>1</v>
      </c>
      <c r="C110" s="2">
        <f>COUNTIFS(Table2[Sub-Sector],Table4[[#This Row],[Sub-Sector]],Table2[Uptrend],"Uptrend")/Table4[[#This Row],[Count]]</f>
        <v>0</v>
      </c>
      <c r="D110" s="2">
        <f>COUNTIFS(Table2[Sub-Sector],Table4[[#This Row],[Sub-Sector]],Table2[1W Return vs Nifty],"&gt;=5")/Table4[[#This Row],[Count]]</f>
        <v>0</v>
      </c>
      <c r="E110" s="2">
        <f>COUNTIFS(Table2[Sub-Sector],Table4[[#This Row],[Sub-Sector]],Table2[1M Return vs Nifty],"&gt;=5")/Table4[[#This Row],[Count]]</f>
        <v>0</v>
      </c>
      <c r="F110" s="2">
        <f>COUNTIFS(Table2[Sub-Sector],Table4[[#This Row],[Sub-Sector]],Table2[6M Return vs Nifty],"&gt;=10")/Table4[[#This Row],[Count]]</f>
        <v>0</v>
      </c>
      <c r="G110" s="2">
        <f>COUNTIFS(Table2[Sub-Sector],Table4[[#This Row],[Sub-Sector]],Table2[1Y Return vs Nifty],"&gt;=10")/Table4[[#This Row],[Count]]</f>
        <v>0</v>
      </c>
      <c r="H110" s="2">
        <f>COUNTIFS(Table2[Sub-Sector],Table4[[#This Row],[Sub-Sector]],Table2[RSI Exponential â€“ 14D],"&gt;=50")/Table4[[#This Row],[Count]]</f>
        <v>1</v>
      </c>
      <c r="I110" s="2">
        <f>COUNTIFS(Table2[Sub-Sector],Table4[[#This Row],[Sub-Sector]],Table2[Relative Volume],"&gt;=1")/Table4[[#This Row],[Count]]</f>
        <v>0</v>
      </c>
      <c r="J110" s="2">
        <f>COUNTIFS(Table2[Sub-Sector],Table4[[#This Row],[Sub-Sector]],Table2[% Away From Day Low],"&gt;=0.05")/Table4[[#This Row],[Count]]</f>
        <v>0</v>
      </c>
      <c r="K110" s="2">
        <f>COUNTIFS(Table2[Sub-Sector],Table4[[#This Row],[Sub-Sector]],Table2[% Away From Day High],"&lt;=0.05")/Table4[[#This Row],[Count]]</f>
        <v>1</v>
      </c>
      <c r="L110" s="2">
        <f>COUNTIFS(Table2[Sub-Sector],Table4[[#This Row],[Sub-Sector]],Table2[% Away From Current Week Low],"&gt;=0.05")/Table4[[#This Row],[Count]]</f>
        <v>1</v>
      </c>
      <c r="M110" s="2">
        <f>COUNTIFS(Table2[Sub-Sector],Table4[[#This Row],[Sub-Sector]],Table2[% Away From Current Week High],"&lt;=0.05")/Table4[[#This Row],[Count]]</f>
        <v>1</v>
      </c>
      <c r="N110" s="2">
        <f>COUNTIFS(Table2[Sub-Sector],Table4[[#This Row],[Sub-Sector]],Table2[% Away From Current Month Low],"&gt;=0.05")/Table4[[#This Row],[Count]]</f>
        <v>1</v>
      </c>
      <c r="O110" s="2">
        <f>COUNTIFS(Table2[Sub-Sector],Table4[[#This Row],[Sub-Sector]],Table2[% Away From Current Month High],"&lt;=0.05")/Table4[[#This Row],[Count]]</f>
        <v>1</v>
      </c>
      <c r="P110" s="2">
        <f>COUNTIFS(Table2[Sub-Sector],Table4[[#This Row],[Sub-Sector]],Table2[% Away From 52W High],"&lt;=10")/Table4[[#This Row],[Count]]</f>
        <v>0</v>
      </c>
      <c r="Q110" s="2">
        <f>COUNTIFS(Table2[Sub-Sector],Table4[[#This Row],[Sub-Sector]],Table2[% Away From 52W Low],"&gt;=10")/Table4[[#This Row],[Count]]</f>
        <v>1</v>
      </c>
      <c r="R110" s="2">
        <f>COUNTIFS(Table2[Sub-Sector],Table4[[#This Row],[Sub-Sector]],Table2[% Price above 20 EMA],"&gt;=0")/Table4[[#This Row],[Count]]</f>
        <v>1</v>
      </c>
      <c r="S110" s="2">
        <f>COUNTIFS(Table2[Sub-Sector],Table4[[#This Row],[Sub-Sector]],Table2[% Price above 50 EMA],"&gt;=0")/Table4[[#This Row],[Count]]</f>
        <v>1</v>
      </c>
      <c r="T110" s="2">
        <f>COUNTIFS(Table2[Sub-Sector],Table4[[#This Row],[Sub-Sector]],Table2[% Price above 200 EMA],"&gt;=0")/Table4[[#This Row],[Count]]</f>
        <v>0</v>
      </c>
      <c r="U110" s="2">
        <f>COUNTIFS(Table2[Sub-Sector],Table4[[#This Row],[Sub-Sector]],Table2[Rate of Change - Zone],"Positive")/Table4[[#This Row],[Count]]</f>
        <v>1</v>
      </c>
      <c r="V110" s="2">
        <f>COUNTIFS(Table2[Sub-Sector],Table4[[#This Row],[Sub-Sector]],Table2[Sharpe Ratio],"&gt;=0.10")/Table4[[#This Row],[Count]]</f>
        <v>0</v>
      </c>
      <c r="W1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617</v>
      </c>
      <c r="X110">
        <f>_xlfn.RANK.AVG(Table4[[#This Row],[Score]],Table4[Score],1)</f>
        <v>114</v>
      </c>
      <c r="Y1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337.5</v>
      </c>
      <c r="Z110">
        <f>_xlfn.RANK.AVG(Table4[[#This Row],[Score 2 ]],Table4[[Score 2 ]],1)</f>
        <v>107.5</v>
      </c>
    </row>
    <row r="111" spans="1:26" x14ac:dyDescent="0.3">
      <c r="A111" t="s">
        <v>708</v>
      </c>
      <c r="B111">
        <f>COUNTIFS(Table2[Sub-Sector],Table4[[#This Row],[Sub-Sector]])</f>
        <v>4</v>
      </c>
      <c r="C111" s="2">
        <f>COUNTIFS(Table2[Sub-Sector],Table4[[#This Row],[Sub-Sector]],Table2[Uptrend],"Uptrend")/Table4[[#This Row],[Count]]</f>
        <v>0.25</v>
      </c>
      <c r="D111" s="2">
        <f>COUNTIFS(Table2[Sub-Sector],Table4[[#This Row],[Sub-Sector]],Table2[1W Return vs Nifty],"&gt;=5")/Table4[[#This Row],[Count]]</f>
        <v>0</v>
      </c>
      <c r="E111" s="2">
        <f>COUNTIFS(Table2[Sub-Sector],Table4[[#This Row],[Sub-Sector]],Table2[1M Return vs Nifty],"&gt;=5")/Table4[[#This Row],[Count]]</f>
        <v>0</v>
      </c>
      <c r="F111" s="2">
        <f>COUNTIFS(Table2[Sub-Sector],Table4[[#This Row],[Sub-Sector]],Table2[6M Return vs Nifty],"&gt;=10")/Table4[[#This Row],[Count]]</f>
        <v>0.5</v>
      </c>
      <c r="G111" s="2">
        <f>COUNTIFS(Table2[Sub-Sector],Table4[[#This Row],[Sub-Sector]],Table2[1Y Return vs Nifty],"&gt;=10")/Table4[[#This Row],[Count]]</f>
        <v>0.25</v>
      </c>
      <c r="H111" s="2">
        <f>COUNTIFS(Table2[Sub-Sector],Table4[[#This Row],[Sub-Sector]],Table2[RSI Exponential â€“ 14D],"&gt;=50")/Table4[[#This Row],[Count]]</f>
        <v>0</v>
      </c>
      <c r="I111" s="2">
        <f>COUNTIFS(Table2[Sub-Sector],Table4[[#This Row],[Sub-Sector]],Table2[Relative Volume],"&gt;=1")/Table4[[#This Row],[Count]]</f>
        <v>0</v>
      </c>
      <c r="J111" s="2">
        <f>COUNTIFS(Table2[Sub-Sector],Table4[[#This Row],[Sub-Sector]],Table2[% Away From Day Low],"&gt;=0.05")/Table4[[#This Row],[Count]]</f>
        <v>0</v>
      </c>
      <c r="K111" s="2">
        <f>COUNTIFS(Table2[Sub-Sector],Table4[[#This Row],[Sub-Sector]],Table2[% Away From Day High],"&lt;=0.05")/Table4[[#This Row],[Count]]</f>
        <v>0.75</v>
      </c>
      <c r="L111" s="2">
        <f>COUNTIFS(Table2[Sub-Sector],Table4[[#This Row],[Sub-Sector]],Table2[% Away From Current Week Low],"&gt;=0.05")/Table4[[#This Row],[Count]]</f>
        <v>0</v>
      </c>
      <c r="M111" s="2">
        <f>COUNTIFS(Table2[Sub-Sector],Table4[[#This Row],[Sub-Sector]],Table2[% Away From Current Week High],"&lt;=0.05")/Table4[[#This Row],[Count]]</f>
        <v>0.25</v>
      </c>
      <c r="N111" s="2">
        <f>COUNTIFS(Table2[Sub-Sector],Table4[[#This Row],[Sub-Sector]],Table2[% Away From Current Month Low],"&gt;=0.05")/Table4[[#This Row],[Count]]</f>
        <v>0</v>
      </c>
      <c r="O111" s="2">
        <f>COUNTIFS(Table2[Sub-Sector],Table4[[#This Row],[Sub-Sector]],Table2[% Away From Current Month High],"&lt;=0.05")/Table4[[#This Row],[Count]]</f>
        <v>0</v>
      </c>
      <c r="P111" s="2">
        <f>COUNTIFS(Table2[Sub-Sector],Table4[[#This Row],[Sub-Sector]],Table2[% Away From 52W High],"&lt;=10")/Table4[[#This Row],[Count]]</f>
        <v>0</v>
      </c>
      <c r="Q111" s="2">
        <f>COUNTIFS(Table2[Sub-Sector],Table4[[#This Row],[Sub-Sector]],Table2[% Away From 52W Low],"&gt;=10")/Table4[[#This Row],[Count]]</f>
        <v>1</v>
      </c>
      <c r="R111" s="2">
        <f>COUNTIFS(Table2[Sub-Sector],Table4[[#This Row],[Sub-Sector]],Table2[% Price above 20 EMA],"&gt;=0")/Table4[[#This Row],[Count]]</f>
        <v>0</v>
      </c>
      <c r="S111" s="2">
        <f>COUNTIFS(Table2[Sub-Sector],Table4[[#This Row],[Sub-Sector]],Table2[% Price above 50 EMA],"&gt;=0")/Table4[[#This Row],[Count]]</f>
        <v>0.25</v>
      </c>
      <c r="T111" s="2">
        <f>COUNTIFS(Table2[Sub-Sector],Table4[[#This Row],[Sub-Sector]],Table2[% Price above 200 EMA],"&gt;=0")/Table4[[#This Row],[Count]]</f>
        <v>0.5</v>
      </c>
      <c r="U111" s="2">
        <f>COUNTIFS(Table2[Sub-Sector],Table4[[#This Row],[Sub-Sector]],Table2[Rate of Change - Zone],"Positive")/Table4[[#This Row],[Count]]</f>
        <v>0.25</v>
      </c>
      <c r="V111" s="2">
        <f>COUNTIFS(Table2[Sub-Sector],Table4[[#This Row],[Sub-Sector]],Table2[Sharpe Ratio],"&gt;=0.10")/Table4[[#This Row],[Count]]</f>
        <v>0</v>
      </c>
      <c r="W1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608</v>
      </c>
      <c r="X111">
        <f>_xlfn.RANK.AVG(Table4[[#This Row],[Score]],Table4[Score],1)</f>
        <v>111</v>
      </c>
      <c r="Y1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340</v>
      </c>
      <c r="Z111">
        <f>_xlfn.RANK.AVG(Table4[[#This Row],[Score 2 ]],Table4[[Score 2 ]],1)</f>
        <v>110</v>
      </c>
    </row>
    <row r="112" spans="1:26" x14ac:dyDescent="0.3">
      <c r="A112" t="s">
        <v>287</v>
      </c>
      <c r="B112">
        <f>COUNTIFS(Table2[Sub-Sector],Table4[[#This Row],[Sub-Sector]])</f>
        <v>6</v>
      </c>
      <c r="C112" s="2">
        <f>COUNTIFS(Table2[Sub-Sector],Table4[[#This Row],[Sub-Sector]],Table2[Uptrend],"Uptrend")/Table4[[#This Row],[Count]]</f>
        <v>0.5</v>
      </c>
      <c r="D112" s="2">
        <f>COUNTIFS(Table2[Sub-Sector],Table4[[#This Row],[Sub-Sector]],Table2[1W Return vs Nifty],"&gt;=5")/Table4[[#This Row],[Count]]</f>
        <v>0</v>
      </c>
      <c r="E112" s="2">
        <f>COUNTIFS(Table2[Sub-Sector],Table4[[#This Row],[Sub-Sector]],Table2[1M Return vs Nifty],"&gt;=5")/Table4[[#This Row],[Count]]</f>
        <v>0</v>
      </c>
      <c r="F112" s="2">
        <f>COUNTIFS(Table2[Sub-Sector],Table4[[#This Row],[Sub-Sector]],Table2[6M Return vs Nifty],"&gt;=10")/Table4[[#This Row],[Count]]</f>
        <v>0</v>
      </c>
      <c r="G112" s="2">
        <f>COUNTIFS(Table2[Sub-Sector],Table4[[#This Row],[Sub-Sector]],Table2[1Y Return vs Nifty],"&gt;=10")/Table4[[#This Row],[Count]]</f>
        <v>0.5</v>
      </c>
      <c r="H112" s="2">
        <f>COUNTIFS(Table2[Sub-Sector],Table4[[#This Row],[Sub-Sector]],Table2[RSI Exponential â€“ 14D],"&gt;=50")/Table4[[#This Row],[Count]]</f>
        <v>0.5</v>
      </c>
      <c r="I112" s="2">
        <f>COUNTIFS(Table2[Sub-Sector],Table4[[#This Row],[Sub-Sector]],Table2[Relative Volume],"&gt;=1")/Table4[[#This Row],[Count]]</f>
        <v>0.16666666666666666</v>
      </c>
      <c r="J112" s="2">
        <f>COUNTIFS(Table2[Sub-Sector],Table4[[#This Row],[Sub-Sector]],Table2[% Away From Day Low],"&gt;=0.05")/Table4[[#This Row],[Count]]</f>
        <v>0</v>
      </c>
      <c r="K112" s="2">
        <f>COUNTIFS(Table2[Sub-Sector],Table4[[#This Row],[Sub-Sector]],Table2[% Away From Day High],"&lt;=0.05")/Table4[[#This Row],[Count]]</f>
        <v>1</v>
      </c>
      <c r="L112" s="2">
        <f>COUNTIFS(Table2[Sub-Sector],Table4[[#This Row],[Sub-Sector]],Table2[% Away From Current Week Low],"&gt;=0.05")/Table4[[#This Row],[Count]]</f>
        <v>0</v>
      </c>
      <c r="M112" s="2">
        <f>COUNTIFS(Table2[Sub-Sector],Table4[[#This Row],[Sub-Sector]],Table2[% Away From Current Week High],"&lt;=0.05")/Table4[[#This Row],[Count]]</f>
        <v>0.66666666666666663</v>
      </c>
      <c r="N112" s="2">
        <f>COUNTIFS(Table2[Sub-Sector],Table4[[#This Row],[Sub-Sector]],Table2[% Away From Current Month Low],"&gt;=0.05")/Table4[[#This Row],[Count]]</f>
        <v>0.33333333333333331</v>
      </c>
      <c r="O112" s="2">
        <f>COUNTIFS(Table2[Sub-Sector],Table4[[#This Row],[Sub-Sector]],Table2[% Away From Current Month High],"&lt;=0.05")/Table4[[#This Row],[Count]]</f>
        <v>0.16666666666666666</v>
      </c>
      <c r="P112" s="2">
        <f>COUNTIFS(Table2[Sub-Sector],Table4[[#This Row],[Sub-Sector]],Table2[% Away From 52W High],"&lt;=10")/Table4[[#This Row],[Count]]</f>
        <v>0.33333333333333331</v>
      </c>
      <c r="Q112" s="2">
        <f>COUNTIFS(Table2[Sub-Sector],Table4[[#This Row],[Sub-Sector]],Table2[% Away From 52W Low],"&gt;=10")/Table4[[#This Row],[Count]]</f>
        <v>1</v>
      </c>
      <c r="R112" s="2">
        <f>COUNTIFS(Table2[Sub-Sector],Table4[[#This Row],[Sub-Sector]],Table2[% Price above 20 EMA],"&gt;=0")/Table4[[#This Row],[Count]]</f>
        <v>0.5</v>
      </c>
      <c r="S112" s="2">
        <f>COUNTIFS(Table2[Sub-Sector],Table4[[#This Row],[Sub-Sector]],Table2[% Price above 50 EMA],"&gt;=0")/Table4[[#This Row],[Count]]</f>
        <v>0.5</v>
      </c>
      <c r="T112" s="2">
        <f>COUNTIFS(Table2[Sub-Sector],Table4[[#This Row],[Sub-Sector]],Table2[% Price above 200 EMA],"&gt;=0")/Table4[[#This Row],[Count]]</f>
        <v>0.66666666666666663</v>
      </c>
      <c r="U112" s="2">
        <f>COUNTIFS(Table2[Sub-Sector],Table4[[#This Row],[Sub-Sector]],Table2[Rate of Change - Zone],"Positive")/Table4[[#This Row],[Count]]</f>
        <v>0.33333333333333331</v>
      </c>
      <c r="V112" s="2">
        <f>COUNTIFS(Table2[Sub-Sector],Table4[[#This Row],[Sub-Sector]],Table2[Sharpe Ratio],"&gt;=0.10")/Table4[[#This Row],[Count]]</f>
        <v>0.66666666666666663</v>
      </c>
      <c r="W1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591</v>
      </c>
      <c r="X112">
        <f>_xlfn.RANK.AVG(Table4[[#This Row],[Score]],Table4[Score],1)</f>
        <v>107</v>
      </c>
      <c r="Y1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343.5</v>
      </c>
      <c r="Z112">
        <f>_xlfn.RANK.AVG(Table4[[#This Row],[Score 2 ]],Table4[[Score 2 ]],1)</f>
        <v>111</v>
      </c>
    </row>
    <row r="113" spans="1:26" x14ac:dyDescent="0.3">
      <c r="A113" t="s">
        <v>431</v>
      </c>
      <c r="B113">
        <f>COUNTIFS(Table2[Sub-Sector],Table4[[#This Row],[Sub-Sector]])</f>
        <v>11</v>
      </c>
      <c r="C113" s="2">
        <f>COUNTIFS(Table2[Sub-Sector],Table4[[#This Row],[Sub-Sector]],Table2[Uptrend],"Uptrend")/Table4[[#This Row],[Count]]</f>
        <v>0.27272727272727271</v>
      </c>
      <c r="D113" s="2">
        <f>COUNTIFS(Table2[Sub-Sector],Table4[[#This Row],[Sub-Sector]],Table2[1W Return vs Nifty],"&gt;=5")/Table4[[#This Row],[Count]]</f>
        <v>9.0909090909090912E-2</v>
      </c>
      <c r="E113" s="2">
        <f>COUNTIFS(Table2[Sub-Sector],Table4[[#This Row],[Sub-Sector]],Table2[1M Return vs Nifty],"&gt;=5")/Table4[[#This Row],[Count]]</f>
        <v>9.0909090909090912E-2</v>
      </c>
      <c r="F113" s="2">
        <f>COUNTIFS(Table2[Sub-Sector],Table4[[#This Row],[Sub-Sector]],Table2[6M Return vs Nifty],"&gt;=10")/Table4[[#This Row],[Count]]</f>
        <v>0.27272727272727271</v>
      </c>
      <c r="G113" s="2">
        <f>COUNTIFS(Table2[Sub-Sector],Table4[[#This Row],[Sub-Sector]],Table2[1Y Return vs Nifty],"&gt;=10")/Table4[[#This Row],[Count]]</f>
        <v>9.0909090909090912E-2</v>
      </c>
      <c r="H113" s="2">
        <f>COUNTIFS(Table2[Sub-Sector],Table4[[#This Row],[Sub-Sector]],Table2[RSI Exponential â€“ 14D],"&gt;=50")/Table4[[#This Row],[Count]]</f>
        <v>0.45454545454545453</v>
      </c>
      <c r="I113" s="2">
        <f>COUNTIFS(Table2[Sub-Sector],Table4[[#This Row],[Sub-Sector]],Table2[Relative Volume],"&gt;=1")/Table4[[#This Row],[Count]]</f>
        <v>0.27272727272727271</v>
      </c>
      <c r="J113" s="2">
        <f>COUNTIFS(Table2[Sub-Sector],Table4[[#This Row],[Sub-Sector]],Table2[% Away From Day Low],"&gt;=0.05")/Table4[[#This Row],[Count]]</f>
        <v>9.0909090909090912E-2</v>
      </c>
      <c r="K113" s="2">
        <f>COUNTIFS(Table2[Sub-Sector],Table4[[#This Row],[Sub-Sector]],Table2[% Away From Day High],"&lt;=0.05")/Table4[[#This Row],[Count]]</f>
        <v>1</v>
      </c>
      <c r="L113" s="2">
        <f>COUNTIFS(Table2[Sub-Sector],Table4[[#This Row],[Sub-Sector]],Table2[% Away From Current Week Low],"&gt;=0.05")/Table4[[#This Row],[Count]]</f>
        <v>0.18181818181818182</v>
      </c>
      <c r="M113" s="2">
        <f>COUNTIFS(Table2[Sub-Sector],Table4[[#This Row],[Sub-Sector]],Table2[% Away From Current Week High],"&lt;=0.05")/Table4[[#This Row],[Count]]</f>
        <v>0.72727272727272729</v>
      </c>
      <c r="N113" s="2">
        <f>COUNTIFS(Table2[Sub-Sector],Table4[[#This Row],[Sub-Sector]],Table2[% Away From Current Month Low],"&gt;=0.05")/Table4[[#This Row],[Count]]</f>
        <v>0.45454545454545453</v>
      </c>
      <c r="O113" s="2">
        <f>COUNTIFS(Table2[Sub-Sector],Table4[[#This Row],[Sub-Sector]],Table2[% Away From Current Month High],"&lt;=0.05")/Table4[[#This Row],[Count]]</f>
        <v>0.36363636363636365</v>
      </c>
      <c r="P113" s="2">
        <f>COUNTIFS(Table2[Sub-Sector],Table4[[#This Row],[Sub-Sector]],Table2[% Away From 52W High],"&lt;=10")/Table4[[#This Row],[Count]]</f>
        <v>0</v>
      </c>
      <c r="Q113" s="2">
        <f>COUNTIFS(Table2[Sub-Sector],Table4[[#This Row],[Sub-Sector]],Table2[% Away From 52W Low],"&gt;=10")/Table4[[#This Row],[Count]]</f>
        <v>0.81818181818181823</v>
      </c>
      <c r="R113" s="2">
        <f>COUNTIFS(Table2[Sub-Sector],Table4[[#This Row],[Sub-Sector]],Table2[% Price above 20 EMA],"&gt;=0")/Table4[[#This Row],[Count]]</f>
        <v>0.45454545454545453</v>
      </c>
      <c r="S113" s="2">
        <f>COUNTIFS(Table2[Sub-Sector],Table4[[#This Row],[Sub-Sector]],Table2[% Price above 50 EMA],"&gt;=0")/Table4[[#This Row],[Count]]</f>
        <v>0.45454545454545453</v>
      </c>
      <c r="T113" s="2">
        <f>COUNTIFS(Table2[Sub-Sector],Table4[[#This Row],[Sub-Sector]],Table2[% Price above 200 EMA],"&gt;=0")/Table4[[#This Row],[Count]]</f>
        <v>0.54545454545454541</v>
      </c>
      <c r="U113" s="2">
        <f>COUNTIFS(Table2[Sub-Sector],Table4[[#This Row],[Sub-Sector]],Table2[Rate of Change - Zone],"Positive")/Table4[[#This Row],[Count]]</f>
        <v>0.27272727272727271</v>
      </c>
      <c r="V113" s="2">
        <f>COUNTIFS(Table2[Sub-Sector],Table4[[#This Row],[Sub-Sector]],Table2[Sharpe Ratio],"&gt;=0.10")/Table4[[#This Row],[Count]]</f>
        <v>0</v>
      </c>
      <c r="W1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528</v>
      </c>
      <c r="X113">
        <f>_xlfn.RANK.AVG(Table4[[#This Row],[Score]],Table4[Score],1)</f>
        <v>91</v>
      </c>
      <c r="Y1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345.5</v>
      </c>
      <c r="Z113">
        <f>_xlfn.RANK.AVG(Table4[[#This Row],[Score 2 ]],Table4[[Score 2 ]],1)</f>
        <v>112</v>
      </c>
    </row>
    <row r="114" spans="1:26" x14ac:dyDescent="0.3">
      <c r="A114" t="s">
        <v>37</v>
      </c>
      <c r="B114">
        <f>COUNTIFS(Table2[Sub-Sector],Table4[[#This Row],[Sub-Sector]])</f>
        <v>3</v>
      </c>
      <c r="C114" s="2">
        <f>COUNTIFS(Table2[Sub-Sector],Table4[[#This Row],[Sub-Sector]],Table2[Uptrend],"Uptrend")/Table4[[#This Row],[Count]]</f>
        <v>0.66666666666666663</v>
      </c>
      <c r="D114" s="2">
        <f>COUNTIFS(Table2[Sub-Sector],Table4[[#This Row],[Sub-Sector]],Table2[1W Return vs Nifty],"&gt;=5")/Table4[[#This Row],[Count]]</f>
        <v>0</v>
      </c>
      <c r="E114" s="2">
        <f>COUNTIFS(Table2[Sub-Sector],Table4[[#This Row],[Sub-Sector]],Table2[1M Return vs Nifty],"&gt;=5")/Table4[[#This Row],[Count]]</f>
        <v>0</v>
      </c>
      <c r="F114" s="2">
        <f>COUNTIFS(Table2[Sub-Sector],Table4[[#This Row],[Sub-Sector]],Table2[6M Return vs Nifty],"&gt;=10")/Table4[[#This Row],[Count]]</f>
        <v>0.33333333333333331</v>
      </c>
      <c r="G114" s="2">
        <f>COUNTIFS(Table2[Sub-Sector],Table4[[#This Row],[Sub-Sector]],Table2[1Y Return vs Nifty],"&gt;=10")/Table4[[#This Row],[Count]]</f>
        <v>0.33333333333333331</v>
      </c>
      <c r="H114" s="2">
        <f>COUNTIFS(Table2[Sub-Sector],Table4[[#This Row],[Sub-Sector]],Table2[RSI Exponential â€“ 14D],"&gt;=50")/Table4[[#This Row],[Count]]</f>
        <v>0.33333333333333331</v>
      </c>
      <c r="I114" s="2">
        <f>COUNTIFS(Table2[Sub-Sector],Table4[[#This Row],[Sub-Sector]],Table2[Relative Volume],"&gt;=1")/Table4[[#This Row],[Count]]</f>
        <v>0</v>
      </c>
      <c r="J114" s="2">
        <f>COUNTIFS(Table2[Sub-Sector],Table4[[#This Row],[Sub-Sector]],Table2[% Away From Day Low],"&gt;=0.05")/Table4[[#This Row],[Count]]</f>
        <v>0</v>
      </c>
      <c r="K114" s="2">
        <f>COUNTIFS(Table2[Sub-Sector],Table4[[#This Row],[Sub-Sector]],Table2[% Away From Day High],"&lt;=0.05")/Table4[[#This Row],[Count]]</f>
        <v>1</v>
      </c>
      <c r="L114" s="2">
        <f>COUNTIFS(Table2[Sub-Sector],Table4[[#This Row],[Sub-Sector]],Table2[% Away From Current Week Low],"&gt;=0.05")/Table4[[#This Row],[Count]]</f>
        <v>0</v>
      </c>
      <c r="M114" s="2">
        <f>COUNTIFS(Table2[Sub-Sector],Table4[[#This Row],[Sub-Sector]],Table2[% Away From Current Week High],"&lt;=0.05")/Table4[[#This Row],[Count]]</f>
        <v>1</v>
      </c>
      <c r="N114" s="2">
        <f>COUNTIFS(Table2[Sub-Sector],Table4[[#This Row],[Sub-Sector]],Table2[% Away From Current Month Low],"&gt;=0.05")/Table4[[#This Row],[Count]]</f>
        <v>0.33333333333333331</v>
      </c>
      <c r="O114" s="2">
        <f>COUNTIFS(Table2[Sub-Sector],Table4[[#This Row],[Sub-Sector]],Table2[% Away From Current Month High],"&lt;=0.05")/Table4[[#This Row],[Count]]</f>
        <v>0.33333333333333331</v>
      </c>
      <c r="P114" s="2">
        <f>COUNTIFS(Table2[Sub-Sector],Table4[[#This Row],[Sub-Sector]],Table2[% Away From 52W High],"&lt;=10")/Table4[[#This Row],[Count]]</f>
        <v>0.66666666666666663</v>
      </c>
      <c r="Q114" s="2">
        <f>COUNTIFS(Table2[Sub-Sector],Table4[[#This Row],[Sub-Sector]],Table2[% Away From 52W Low],"&gt;=10")/Table4[[#This Row],[Count]]</f>
        <v>1</v>
      </c>
      <c r="R114" s="2">
        <f>COUNTIFS(Table2[Sub-Sector],Table4[[#This Row],[Sub-Sector]],Table2[% Price above 20 EMA],"&gt;=0")/Table4[[#This Row],[Count]]</f>
        <v>0.33333333333333331</v>
      </c>
      <c r="S114" s="2">
        <f>COUNTIFS(Table2[Sub-Sector],Table4[[#This Row],[Sub-Sector]],Table2[% Price above 50 EMA],"&gt;=0")/Table4[[#This Row],[Count]]</f>
        <v>0.66666666666666663</v>
      </c>
      <c r="T114" s="2">
        <f>COUNTIFS(Table2[Sub-Sector],Table4[[#This Row],[Sub-Sector]],Table2[% Price above 200 EMA],"&gt;=0")/Table4[[#This Row],[Count]]</f>
        <v>1</v>
      </c>
      <c r="U114" s="2">
        <f>COUNTIFS(Table2[Sub-Sector],Table4[[#This Row],[Sub-Sector]],Table2[Rate of Change - Zone],"Positive")/Table4[[#This Row],[Count]]</f>
        <v>0.33333333333333331</v>
      </c>
      <c r="V114" s="2">
        <f>COUNTIFS(Table2[Sub-Sector],Table4[[#This Row],[Sub-Sector]],Table2[Sharpe Ratio],"&gt;=0.10")/Table4[[#This Row],[Count]]</f>
        <v>0.33333333333333331</v>
      </c>
      <c r="W1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581.5</v>
      </c>
      <c r="X114">
        <f>_xlfn.RANK.AVG(Table4[[#This Row],[Score]],Table4[Score],1)</f>
        <v>104</v>
      </c>
      <c r="Y1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350.5</v>
      </c>
      <c r="Z114">
        <f>_xlfn.RANK.AVG(Table4[[#This Row],[Score 2 ]],Table4[[Score 2 ]],1)</f>
        <v>113</v>
      </c>
    </row>
    <row r="115" spans="1:26" x14ac:dyDescent="0.3">
      <c r="A115" t="s">
        <v>21</v>
      </c>
      <c r="B115">
        <f>COUNTIFS(Table2[Sub-Sector],Table4[[#This Row],[Sub-Sector]])</f>
        <v>21</v>
      </c>
      <c r="C115" s="2">
        <f>COUNTIFS(Table2[Sub-Sector],Table4[[#This Row],[Sub-Sector]],Table2[Uptrend],"Uptrend")/Table4[[#This Row],[Count]]</f>
        <v>0.5714285714285714</v>
      </c>
      <c r="D115" s="2">
        <f>COUNTIFS(Table2[Sub-Sector],Table4[[#This Row],[Sub-Sector]],Table2[1W Return vs Nifty],"&gt;=5")/Table4[[#This Row],[Count]]</f>
        <v>0</v>
      </c>
      <c r="E115" s="2">
        <f>COUNTIFS(Table2[Sub-Sector],Table4[[#This Row],[Sub-Sector]],Table2[1M Return vs Nifty],"&gt;=5")/Table4[[#This Row],[Count]]</f>
        <v>9.5238095238095233E-2</v>
      </c>
      <c r="F115" s="2">
        <f>COUNTIFS(Table2[Sub-Sector],Table4[[#This Row],[Sub-Sector]],Table2[6M Return vs Nifty],"&gt;=10")/Table4[[#This Row],[Count]]</f>
        <v>0.14285714285714285</v>
      </c>
      <c r="G115" s="2">
        <f>COUNTIFS(Table2[Sub-Sector],Table4[[#This Row],[Sub-Sector]],Table2[1Y Return vs Nifty],"&gt;=10")/Table4[[#This Row],[Count]]</f>
        <v>0.23809523809523808</v>
      </c>
      <c r="H115" s="2">
        <f>COUNTIFS(Table2[Sub-Sector],Table4[[#This Row],[Sub-Sector]],Table2[RSI Exponential â€“ 14D],"&gt;=50")/Table4[[#This Row],[Count]]</f>
        <v>0.2857142857142857</v>
      </c>
      <c r="I115" s="2">
        <f>COUNTIFS(Table2[Sub-Sector],Table4[[#This Row],[Sub-Sector]],Table2[Relative Volume],"&gt;=1")/Table4[[#This Row],[Count]]</f>
        <v>0.19047619047619047</v>
      </c>
      <c r="J115" s="2">
        <f>COUNTIFS(Table2[Sub-Sector],Table4[[#This Row],[Sub-Sector]],Table2[% Away From Day Low],"&gt;=0.05")/Table4[[#This Row],[Count]]</f>
        <v>0</v>
      </c>
      <c r="K115" s="2">
        <f>COUNTIFS(Table2[Sub-Sector],Table4[[#This Row],[Sub-Sector]],Table2[% Away From Day High],"&lt;=0.05")/Table4[[#This Row],[Count]]</f>
        <v>0.95238095238095233</v>
      </c>
      <c r="L115" s="2">
        <f>COUNTIFS(Table2[Sub-Sector],Table4[[#This Row],[Sub-Sector]],Table2[% Away From Current Week Low],"&gt;=0.05")/Table4[[#This Row],[Count]]</f>
        <v>0</v>
      </c>
      <c r="M115" s="2">
        <f>COUNTIFS(Table2[Sub-Sector],Table4[[#This Row],[Sub-Sector]],Table2[% Away From Current Week High],"&lt;=0.05")/Table4[[#This Row],[Count]]</f>
        <v>0.80952380952380953</v>
      </c>
      <c r="N115" s="2">
        <f>COUNTIFS(Table2[Sub-Sector],Table4[[#This Row],[Sub-Sector]],Table2[% Away From Current Month Low],"&gt;=0.05")/Table4[[#This Row],[Count]]</f>
        <v>0.33333333333333331</v>
      </c>
      <c r="O115" s="2">
        <f>COUNTIFS(Table2[Sub-Sector],Table4[[#This Row],[Sub-Sector]],Table2[% Away From Current Month High],"&lt;=0.05")/Table4[[#This Row],[Count]]</f>
        <v>0.42857142857142855</v>
      </c>
      <c r="P115" s="2">
        <f>COUNTIFS(Table2[Sub-Sector],Table4[[#This Row],[Sub-Sector]],Table2[% Away From 52W High],"&lt;=10")/Table4[[#This Row],[Count]]</f>
        <v>0.42857142857142855</v>
      </c>
      <c r="Q115" s="2">
        <f>COUNTIFS(Table2[Sub-Sector],Table4[[#This Row],[Sub-Sector]],Table2[% Away From 52W Low],"&gt;=10")/Table4[[#This Row],[Count]]</f>
        <v>0.95238095238095233</v>
      </c>
      <c r="R115" s="2">
        <f>COUNTIFS(Table2[Sub-Sector],Table4[[#This Row],[Sub-Sector]],Table2[% Price above 20 EMA],"&gt;=0")/Table4[[#This Row],[Count]]</f>
        <v>0.33333333333333331</v>
      </c>
      <c r="S115" s="2">
        <f>COUNTIFS(Table2[Sub-Sector],Table4[[#This Row],[Sub-Sector]],Table2[% Price above 50 EMA],"&gt;=0")/Table4[[#This Row],[Count]]</f>
        <v>0.47619047619047616</v>
      </c>
      <c r="T115" s="2">
        <f>COUNTIFS(Table2[Sub-Sector],Table4[[#This Row],[Sub-Sector]],Table2[% Price above 200 EMA],"&gt;=0")/Table4[[#This Row],[Count]]</f>
        <v>0.7142857142857143</v>
      </c>
      <c r="U115" s="2">
        <f>COUNTIFS(Table2[Sub-Sector],Table4[[#This Row],[Sub-Sector]],Table2[Rate of Change - Zone],"Positive")/Table4[[#This Row],[Count]]</f>
        <v>0.33333333333333331</v>
      </c>
      <c r="V115" s="2">
        <f>COUNTIFS(Table2[Sub-Sector],Table4[[#This Row],[Sub-Sector]],Table2[Sharpe Ratio],"&gt;=0.10")/Table4[[#This Row],[Count]]</f>
        <v>9.5238095238095233E-2</v>
      </c>
      <c r="W1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553</v>
      </c>
      <c r="X115">
        <f>_xlfn.RANK.AVG(Table4[[#This Row],[Score]],Table4[Score],1)</f>
        <v>98</v>
      </c>
      <c r="Y1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354.5</v>
      </c>
      <c r="Z115">
        <f>_xlfn.RANK.AVG(Table4[[#This Row],[Score 2 ]],Table4[[Score 2 ]],1)</f>
        <v>114</v>
      </c>
    </row>
    <row r="116" spans="1:26" x14ac:dyDescent="0.3">
      <c r="A116" t="s">
        <v>1236</v>
      </c>
      <c r="B116">
        <f>COUNTIFS(Table2[Sub-Sector],Table4[[#This Row],[Sub-Sector]])</f>
        <v>2</v>
      </c>
      <c r="C116" s="2">
        <f>COUNTIFS(Table2[Sub-Sector],Table4[[#This Row],[Sub-Sector]],Table2[Uptrend],"Uptrend")/Table4[[#This Row],[Count]]</f>
        <v>0</v>
      </c>
      <c r="D116" s="2">
        <f>COUNTIFS(Table2[Sub-Sector],Table4[[#This Row],[Sub-Sector]],Table2[1W Return vs Nifty],"&gt;=5")/Table4[[#This Row],[Count]]</f>
        <v>0</v>
      </c>
      <c r="E116" s="2">
        <f>COUNTIFS(Table2[Sub-Sector],Table4[[#This Row],[Sub-Sector]],Table2[1M Return vs Nifty],"&gt;=5")/Table4[[#This Row],[Count]]</f>
        <v>0</v>
      </c>
      <c r="F116" s="2">
        <f>COUNTIFS(Table2[Sub-Sector],Table4[[#This Row],[Sub-Sector]],Table2[6M Return vs Nifty],"&gt;=10")/Table4[[#This Row],[Count]]</f>
        <v>0</v>
      </c>
      <c r="G116" s="2">
        <f>COUNTIFS(Table2[Sub-Sector],Table4[[#This Row],[Sub-Sector]],Table2[1Y Return vs Nifty],"&gt;=10")/Table4[[#This Row],[Count]]</f>
        <v>0</v>
      </c>
      <c r="H116" s="2">
        <f>COUNTIFS(Table2[Sub-Sector],Table4[[#This Row],[Sub-Sector]],Table2[RSI Exponential â€“ 14D],"&gt;=50")/Table4[[#This Row],[Count]]</f>
        <v>0</v>
      </c>
      <c r="I116" s="2">
        <f>COUNTIFS(Table2[Sub-Sector],Table4[[#This Row],[Sub-Sector]],Table2[Relative Volume],"&gt;=1")/Table4[[#This Row],[Count]]</f>
        <v>0.5</v>
      </c>
      <c r="J116" s="2">
        <f>COUNTIFS(Table2[Sub-Sector],Table4[[#This Row],[Sub-Sector]],Table2[% Away From Day Low],"&gt;=0.05")/Table4[[#This Row],[Count]]</f>
        <v>0</v>
      </c>
      <c r="K116" s="2">
        <f>COUNTIFS(Table2[Sub-Sector],Table4[[#This Row],[Sub-Sector]],Table2[% Away From Day High],"&lt;=0.05")/Table4[[#This Row],[Count]]</f>
        <v>1</v>
      </c>
      <c r="L116" s="2">
        <f>COUNTIFS(Table2[Sub-Sector],Table4[[#This Row],[Sub-Sector]],Table2[% Away From Current Week Low],"&gt;=0.05")/Table4[[#This Row],[Count]]</f>
        <v>0</v>
      </c>
      <c r="M116" s="2">
        <f>COUNTIFS(Table2[Sub-Sector],Table4[[#This Row],[Sub-Sector]],Table2[% Away From Current Week High],"&lt;=0.05")/Table4[[#This Row],[Count]]</f>
        <v>0.5</v>
      </c>
      <c r="N116" s="2">
        <f>COUNTIFS(Table2[Sub-Sector],Table4[[#This Row],[Sub-Sector]],Table2[% Away From Current Month Low],"&gt;=0.05")/Table4[[#This Row],[Count]]</f>
        <v>0</v>
      </c>
      <c r="O116" s="2">
        <f>COUNTIFS(Table2[Sub-Sector],Table4[[#This Row],[Sub-Sector]],Table2[% Away From Current Month High],"&lt;=0.05")/Table4[[#This Row],[Count]]</f>
        <v>0</v>
      </c>
      <c r="P116" s="2">
        <f>COUNTIFS(Table2[Sub-Sector],Table4[[#This Row],[Sub-Sector]],Table2[% Away From 52W High],"&lt;=10")/Table4[[#This Row],[Count]]</f>
        <v>0</v>
      </c>
      <c r="Q116" s="2">
        <f>COUNTIFS(Table2[Sub-Sector],Table4[[#This Row],[Sub-Sector]],Table2[% Away From 52W Low],"&gt;=10")/Table4[[#This Row],[Count]]</f>
        <v>0</v>
      </c>
      <c r="R116" s="2">
        <f>COUNTIFS(Table2[Sub-Sector],Table4[[#This Row],[Sub-Sector]],Table2[% Price above 20 EMA],"&gt;=0")/Table4[[#This Row],[Count]]</f>
        <v>0</v>
      </c>
      <c r="S116" s="2">
        <f>COUNTIFS(Table2[Sub-Sector],Table4[[#This Row],[Sub-Sector]],Table2[% Price above 50 EMA],"&gt;=0")/Table4[[#This Row],[Count]]</f>
        <v>0</v>
      </c>
      <c r="T116" s="2">
        <f>COUNTIFS(Table2[Sub-Sector],Table4[[#This Row],[Sub-Sector]],Table2[% Price above 200 EMA],"&gt;=0")/Table4[[#This Row],[Count]]</f>
        <v>0</v>
      </c>
      <c r="U116" s="2">
        <f>COUNTIFS(Table2[Sub-Sector],Table4[[#This Row],[Sub-Sector]],Table2[Rate of Change - Zone],"Positive")/Table4[[#This Row],[Count]]</f>
        <v>0</v>
      </c>
      <c r="V116" s="2">
        <f>COUNTIFS(Table2[Sub-Sector],Table4[[#This Row],[Sub-Sector]],Table2[Sharpe Ratio],"&gt;=0.10")/Table4[[#This Row],[Count]]</f>
        <v>0</v>
      </c>
      <c r="W1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646</v>
      </c>
      <c r="X116">
        <f>_xlfn.RANK.AVG(Table4[[#This Row],[Score]],Table4[Score],1)</f>
        <v>117</v>
      </c>
      <c r="Y1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366.5</v>
      </c>
      <c r="Z116">
        <f>_xlfn.RANK.AVG(Table4[[#This Row],[Score 2 ]],Table4[[Score 2 ]],1)</f>
        <v>115</v>
      </c>
    </row>
    <row r="117" spans="1:26" x14ac:dyDescent="0.3">
      <c r="A117" t="s">
        <v>97</v>
      </c>
      <c r="B117">
        <f>COUNTIFS(Table2[Sub-Sector],Table4[[#This Row],[Sub-Sector]])</f>
        <v>4</v>
      </c>
      <c r="C117" s="2">
        <f>COUNTIFS(Table2[Sub-Sector],Table4[[#This Row],[Sub-Sector]],Table2[Uptrend],"Uptrend")/Table4[[#This Row],[Count]]</f>
        <v>1</v>
      </c>
      <c r="D117" s="2">
        <f>COUNTIFS(Table2[Sub-Sector],Table4[[#This Row],[Sub-Sector]],Table2[1W Return vs Nifty],"&gt;=5")/Table4[[#This Row],[Count]]</f>
        <v>0</v>
      </c>
      <c r="E117" s="2">
        <f>COUNTIFS(Table2[Sub-Sector],Table4[[#This Row],[Sub-Sector]],Table2[1M Return vs Nifty],"&gt;=5")/Table4[[#This Row],[Count]]</f>
        <v>0</v>
      </c>
      <c r="F117" s="2">
        <f>COUNTIFS(Table2[Sub-Sector],Table4[[#This Row],[Sub-Sector]],Table2[6M Return vs Nifty],"&gt;=10")/Table4[[#This Row],[Count]]</f>
        <v>0</v>
      </c>
      <c r="G117" s="2">
        <f>COUNTIFS(Table2[Sub-Sector],Table4[[#This Row],[Sub-Sector]],Table2[1Y Return vs Nifty],"&gt;=10")/Table4[[#This Row],[Count]]</f>
        <v>0</v>
      </c>
      <c r="H117" s="2">
        <f>COUNTIFS(Table2[Sub-Sector],Table4[[#This Row],[Sub-Sector]],Table2[RSI Exponential â€“ 14D],"&gt;=50")/Table4[[#This Row],[Count]]</f>
        <v>0.75</v>
      </c>
      <c r="I117" s="2">
        <f>COUNTIFS(Table2[Sub-Sector],Table4[[#This Row],[Sub-Sector]],Table2[Relative Volume],"&gt;=1")/Table4[[#This Row],[Count]]</f>
        <v>0.25</v>
      </c>
      <c r="J117" s="2">
        <f>COUNTIFS(Table2[Sub-Sector],Table4[[#This Row],[Sub-Sector]],Table2[% Away From Day Low],"&gt;=0.05")/Table4[[#This Row],[Count]]</f>
        <v>0</v>
      </c>
      <c r="K117" s="2">
        <f>COUNTIFS(Table2[Sub-Sector],Table4[[#This Row],[Sub-Sector]],Table2[% Away From Day High],"&lt;=0.05")/Table4[[#This Row],[Count]]</f>
        <v>1</v>
      </c>
      <c r="L117" s="2">
        <f>COUNTIFS(Table2[Sub-Sector],Table4[[#This Row],[Sub-Sector]],Table2[% Away From Current Week Low],"&gt;=0.05")/Table4[[#This Row],[Count]]</f>
        <v>0</v>
      </c>
      <c r="M117" s="2">
        <f>COUNTIFS(Table2[Sub-Sector],Table4[[#This Row],[Sub-Sector]],Table2[% Away From Current Week High],"&lt;=0.05")/Table4[[#This Row],[Count]]</f>
        <v>1</v>
      </c>
      <c r="N117" s="2">
        <f>COUNTIFS(Table2[Sub-Sector],Table4[[#This Row],[Sub-Sector]],Table2[% Away From Current Month Low],"&gt;=0.05")/Table4[[#This Row],[Count]]</f>
        <v>0.5</v>
      </c>
      <c r="O117" s="2">
        <f>COUNTIFS(Table2[Sub-Sector],Table4[[#This Row],[Sub-Sector]],Table2[% Away From Current Month High],"&lt;=0.05")/Table4[[#This Row],[Count]]</f>
        <v>0.75</v>
      </c>
      <c r="P117" s="2">
        <f>COUNTIFS(Table2[Sub-Sector],Table4[[#This Row],[Sub-Sector]],Table2[% Away From 52W High],"&lt;=10")/Table4[[#This Row],[Count]]</f>
        <v>0.75</v>
      </c>
      <c r="Q117" s="2">
        <f>COUNTIFS(Table2[Sub-Sector],Table4[[#This Row],[Sub-Sector]],Table2[% Away From 52W Low],"&gt;=10")/Table4[[#This Row],[Count]]</f>
        <v>1</v>
      </c>
      <c r="R117" s="2">
        <f>COUNTIFS(Table2[Sub-Sector],Table4[[#This Row],[Sub-Sector]],Table2[% Price above 20 EMA],"&gt;=0")/Table4[[#This Row],[Count]]</f>
        <v>0.75</v>
      </c>
      <c r="S117" s="2">
        <f>COUNTIFS(Table2[Sub-Sector],Table4[[#This Row],[Sub-Sector]],Table2[% Price above 50 EMA],"&gt;=0")/Table4[[#This Row],[Count]]</f>
        <v>1</v>
      </c>
      <c r="T117" s="2">
        <f>COUNTIFS(Table2[Sub-Sector],Table4[[#This Row],[Sub-Sector]],Table2[% Price above 200 EMA],"&gt;=0")/Table4[[#This Row],[Count]]</f>
        <v>1</v>
      </c>
      <c r="U117" s="2">
        <f>COUNTIFS(Table2[Sub-Sector],Table4[[#This Row],[Sub-Sector]],Table2[Rate of Change - Zone],"Positive")/Table4[[#This Row],[Count]]</f>
        <v>0</v>
      </c>
      <c r="V117" s="2">
        <f>COUNTIFS(Table2[Sub-Sector],Table4[[#This Row],[Sub-Sector]],Table2[Sharpe Ratio],"&gt;=0.10")/Table4[[#This Row],[Count]]</f>
        <v>0</v>
      </c>
      <c r="W1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590.5</v>
      </c>
      <c r="X117">
        <f>_xlfn.RANK.AVG(Table4[[#This Row],[Score]],Table4[Score],1)</f>
        <v>106</v>
      </c>
      <c r="Y1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404</v>
      </c>
      <c r="Z117">
        <f>_xlfn.RANK.AVG(Table4[[#This Row],[Score 2 ]],Table4[[Score 2 ]],1)</f>
        <v>116</v>
      </c>
    </row>
    <row r="118" spans="1:26" x14ac:dyDescent="0.3">
      <c r="A118" t="s">
        <v>1570</v>
      </c>
      <c r="B118">
        <f>COUNTIFS(Table2[Sub-Sector],Table4[[#This Row],[Sub-Sector]])</f>
        <v>2</v>
      </c>
      <c r="C118" s="2">
        <f>COUNTIFS(Table2[Sub-Sector],Table4[[#This Row],[Sub-Sector]],Table2[Uptrend],"Uptrend")/Table4[[#This Row],[Count]]</f>
        <v>0.5</v>
      </c>
      <c r="D118" s="2">
        <f>COUNTIFS(Table2[Sub-Sector],Table4[[#This Row],[Sub-Sector]],Table2[1W Return vs Nifty],"&gt;=5")/Table4[[#This Row],[Count]]</f>
        <v>0</v>
      </c>
      <c r="E118" s="2">
        <f>COUNTIFS(Table2[Sub-Sector],Table4[[#This Row],[Sub-Sector]],Table2[1M Return vs Nifty],"&gt;=5")/Table4[[#This Row],[Count]]</f>
        <v>0</v>
      </c>
      <c r="F118" s="2">
        <f>COUNTIFS(Table2[Sub-Sector],Table4[[#This Row],[Sub-Sector]],Table2[6M Return vs Nifty],"&gt;=10")/Table4[[#This Row],[Count]]</f>
        <v>0</v>
      </c>
      <c r="G118" s="2">
        <f>COUNTIFS(Table2[Sub-Sector],Table4[[#This Row],[Sub-Sector]],Table2[1Y Return vs Nifty],"&gt;=10")/Table4[[#This Row],[Count]]</f>
        <v>0</v>
      </c>
      <c r="H118" s="2">
        <f>COUNTIFS(Table2[Sub-Sector],Table4[[#This Row],[Sub-Sector]],Table2[RSI Exponential â€“ 14D],"&gt;=50")/Table4[[#This Row],[Count]]</f>
        <v>0</v>
      </c>
      <c r="I118" s="2">
        <f>COUNTIFS(Table2[Sub-Sector],Table4[[#This Row],[Sub-Sector]],Table2[Relative Volume],"&gt;=1")/Table4[[#This Row],[Count]]</f>
        <v>0</v>
      </c>
      <c r="J118" s="2">
        <f>COUNTIFS(Table2[Sub-Sector],Table4[[#This Row],[Sub-Sector]],Table2[% Away From Day Low],"&gt;=0.05")/Table4[[#This Row],[Count]]</f>
        <v>0</v>
      </c>
      <c r="K118" s="2">
        <f>COUNTIFS(Table2[Sub-Sector],Table4[[#This Row],[Sub-Sector]],Table2[% Away From Day High],"&lt;=0.05")/Table4[[#This Row],[Count]]</f>
        <v>1</v>
      </c>
      <c r="L118" s="2">
        <f>COUNTIFS(Table2[Sub-Sector],Table4[[#This Row],[Sub-Sector]],Table2[% Away From Current Week Low],"&gt;=0.05")/Table4[[#This Row],[Count]]</f>
        <v>0</v>
      </c>
      <c r="M118" s="2">
        <f>COUNTIFS(Table2[Sub-Sector],Table4[[#This Row],[Sub-Sector]],Table2[% Away From Current Week High],"&lt;=0.05")/Table4[[#This Row],[Count]]</f>
        <v>1</v>
      </c>
      <c r="N118" s="2">
        <f>COUNTIFS(Table2[Sub-Sector],Table4[[#This Row],[Sub-Sector]],Table2[% Away From Current Month Low],"&gt;=0.05")/Table4[[#This Row],[Count]]</f>
        <v>0</v>
      </c>
      <c r="O118" s="2">
        <f>COUNTIFS(Table2[Sub-Sector],Table4[[#This Row],[Sub-Sector]],Table2[% Away From Current Month High],"&lt;=0.05")/Table4[[#This Row],[Count]]</f>
        <v>0</v>
      </c>
      <c r="P118" s="2">
        <f>COUNTIFS(Table2[Sub-Sector],Table4[[#This Row],[Sub-Sector]],Table2[% Away From 52W High],"&lt;=10")/Table4[[#This Row],[Count]]</f>
        <v>0.5</v>
      </c>
      <c r="Q118" s="2">
        <f>COUNTIFS(Table2[Sub-Sector],Table4[[#This Row],[Sub-Sector]],Table2[% Away From 52W Low],"&gt;=10")/Table4[[#This Row],[Count]]</f>
        <v>1</v>
      </c>
      <c r="R118" s="2">
        <f>COUNTIFS(Table2[Sub-Sector],Table4[[#This Row],[Sub-Sector]],Table2[% Price above 20 EMA],"&gt;=0")/Table4[[#This Row],[Count]]</f>
        <v>0</v>
      </c>
      <c r="S118" s="2">
        <f>COUNTIFS(Table2[Sub-Sector],Table4[[#This Row],[Sub-Sector]],Table2[% Price above 50 EMA],"&gt;=0")/Table4[[#This Row],[Count]]</f>
        <v>0.5</v>
      </c>
      <c r="T118" s="2">
        <f>COUNTIFS(Table2[Sub-Sector],Table4[[#This Row],[Sub-Sector]],Table2[% Price above 200 EMA],"&gt;=0")/Table4[[#This Row],[Count]]</f>
        <v>0.5</v>
      </c>
      <c r="U118" s="2">
        <f>COUNTIFS(Table2[Sub-Sector],Table4[[#This Row],[Sub-Sector]],Table2[Rate of Change - Zone],"Positive")/Table4[[#This Row],[Count]]</f>
        <v>0</v>
      </c>
      <c r="V118" s="2">
        <f>COUNTIFS(Table2[Sub-Sector],Table4[[#This Row],[Sub-Sector]],Table2[Sharpe Ratio],"&gt;=0.10")/Table4[[#This Row],[Count]]</f>
        <v>0</v>
      </c>
      <c r="W1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680.5</v>
      </c>
      <c r="X118">
        <f>_xlfn.RANK.AVG(Table4[[#This Row],[Score]],Table4[Score],1)</f>
        <v>118</v>
      </c>
      <c r="Y1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433</v>
      </c>
      <c r="Z118">
        <f>_xlfn.RANK.AVG(Table4[[#This Row],[Score 2 ]],Table4[[Score 2 ]],1)</f>
        <v>118.5</v>
      </c>
    </row>
    <row r="119" spans="1:26" x14ac:dyDescent="0.3">
      <c r="A119" t="s">
        <v>426</v>
      </c>
      <c r="B119">
        <f>COUNTIFS(Table2[Sub-Sector],Table4[[#This Row],[Sub-Sector]])</f>
        <v>1</v>
      </c>
      <c r="C119" s="2">
        <f>COUNTIFS(Table2[Sub-Sector],Table4[[#This Row],[Sub-Sector]],Table2[Uptrend],"Uptrend")/Table4[[#This Row],[Count]]</f>
        <v>1</v>
      </c>
      <c r="D119" s="2">
        <f>COUNTIFS(Table2[Sub-Sector],Table4[[#This Row],[Sub-Sector]],Table2[1W Return vs Nifty],"&gt;=5")/Table4[[#This Row],[Count]]</f>
        <v>0</v>
      </c>
      <c r="E119" s="2">
        <f>COUNTIFS(Table2[Sub-Sector],Table4[[#This Row],[Sub-Sector]],Table2[1M Return vs Nifty],"&gt;=5")/Table4[[#This Row],[Count]]</f>
        <v>0</v>
      </c>
      <c r="F119" s="2">
        <f>COUNTIFS(Table2[Sub-Sector],Table4[[#This Row],[Sub-Sector]],Table2[6M Return vs Nifty],"&gt;=10")/Table4[[#This Row],[Count]]</f>
        <v>0</v>
      </c>
      <c r="G119" s="2">
        <f>COUNTIFS(Table2[Sub-Sector],Table4[[#This Row],[Sub-Sector]],Table2[1Y Return vs Nifty],"&gt;=10")/Table4[[#This Row],[Count]]</f>
        <v>0</v>
      </c>
      <c r="H119" s="2">
        <f>COUNTIFS(Table2[Sub-Sector],Table4[[#This Row],[Sub-Sector]],Table2[RSI Exponential â€“ 14D],"&gt;=50")/Table4[[#This Row],[Count]]</f>
        <v>0</v>
      </c>
      <c r="I119" s="2">
        <f>COUNTIFS(Table2[Sub-Sector],Table4[[#This Row],[Sub-Sector]],Table2[Relative Volume],"&gt;=1")/Table4[[#This Row],[Count]]</f>
        <v>0</v>
      </c>
      <c r="J119" s="2">
        <f>COUNTIFS(Table2[Sub-Sector],Table4[[#This Row],[Sub-Sector]],Table2[% Away From Day Low],"&gt;=0.05")/Table4[[#This Row],[Count]]</f>
        <v>0</v>
      </c>
      <c r="K119" s="2">
        <f>COUNTIFS(Table2[Sub-Sector],Table4[[#This Row],[Sub-Sector]],Table2[% Away From Day High],"&lt;=0.05")/Table4[[#This Row],[Count]]</f>
        <v>1</v>
      </c>
      <c r="L119" s="2">
        <f>COUNTIFS(Table2[Sub-Sector],Table4[[#This Row],[Sub-Sector]],Table2[% Away From Current Week Low],"&gt;=0.05")/Table4[[#This Row],[Count]]</f>
        <v>0</v>
      </c>
      <c r="M119" s="2">
        <f>COUNTIFS(Table2[Sub-Sector],Table4[[#This Row],[Sub-Sector]],Table2[% Away From Current Week High],"&lt;=0.05")/Table4[[#This Row],[Count]]</f>
        <v>1</v>
      </c>
      <c r="N119" s="2">
        <f>COUNTIFS(Table2[Sub-Sector],Table4[[#This Row],[Sub-Sector]],Table2[% Away From Current Month Low],"&gt;=0.05")/Table4[[#This Row],[Count]]</f>
        <v>0</v>
      </c>
      <c r="O119" s="2">
        <f>COUNTIFS(Table2[Sub-Sector],Table4[[#This Row],[Sub-Sector]],Table2[% Away From Current Month High],"&lt;=0.05")/Table4[[#This Row],[Count]]</f>
        <v>0</v>
      </c>
      <c r="P119" s="2">
        <f>COUNTIFS(Table2[Sub-Sector],Table4[[#This Row],[Sub-Sector]],Table2[% Away From 52W High],"&lt;=10")/Table4[[#This Row],[Count]]</f>
        <v>0</v>
      </c>
      <c r="Q119" s="2">
        <f>COUNTIFS(Table2[Sub-Sector],Table4[[#This Row],[Sub-Sector]],Table2[% Away From 52W Low],"&gt;=10")/Table4[[#This Row],[Count]]</f>
        <v>1</v>
      </c>
      <c r="R119" s="2">
        <f>COUNTIFS(Table2[Sub-Sector],Table4[[#This Row],[Sub-Sector]],Table2[% Price above 20 EMA],"&gt;=0")/Table4[[#This Row],[Count]]</f>
        <v>0</v>
      </c>
      <c r="S119" s="2">
        <f>COUNTIFS(Table2[Sub-Sector],Table4[[#This Row],[Sub-Sector]],Table2[% Price above 50 EMA],"&gt;=0")/Table4[[#This Row],[Count]]</f>
        <v>1</v>
      </c>
      <c r="T119" s="2">
        <f>COUNTIFS(Table2[Sub-Sector],Table4[[#This Row],[Sub-Sector]],Table2[% Price above 200 EMA],"&gt;=0")/Table4[[#This Row],[Count]]</f>
        <v>1</v>
      </c>
      <c r="U119" s="2">
        <f>COUNTIFS(Table2[Sub-Sector],Table4[[#This Row],[Sub-Sector]],Table2[Rate of Change - Zone],"Positive")/Table4[[#This Row],[Count]]</f>
        <v>0</v>
      </c>
      <c r="V119" s="2">
        <f>COUNTIFS(Table2[Sub-Sector],Table4[[#This Row],[Sub-Sector]],Table2[Sharpe Ratio],"&gt;=0.10")/Table4[[#This Row],[Count]]</f>
        <v>0</v>
      </c>
      <c r="W1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619.5</v>
      </c>
      <c r="X119">
        <f>_xlfn.RANK.AVG(Table4[[#This Row],[Score]],Table4[Score],1)</f>
        <v>116</v>
      </c>
      <c r="Y1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433</v>
      </c>
      <c r="Z119">
        <f>_xlfn.RANK.AVG(Table4[[#This Row],[Score 2 ]],Table4[[Score 2 ]],1)</f>
        <v>118.5</v>
      </c>
    </row>
    <row r="120" spans="1:26" x14ac:dyDescent="0.3">
      <c r="A120" t="s">
        <v>549</v>
      </c>
      <c r="B120">
        <f>COUNTIFS(Table2[Sub-Sector],Table4[[#This Row],[Sub-Sector]])</f>
        <v>1</v>
      </c>
      <c r="C120" s="2">
        <f>COUNTIFS(Table2[Sub-Sector],Table4[[#This Row],[Sub-Sector]],Table2[Uptrend],"Uptrend")/Table4[[#This Row],[Count]]</f>
        <v>0</v>
      </c>
      <c r="D120" s="2">
        <f>COUNTIFS(Table2[Sub-Sector],Table4[[#This Row],[Sub-Sector]],Table2[1W Return vs Nifty],"&gt;=5")/Table4[[#This Row],[Count]]</f>
        <v>0</v>
      </c>
      <c r="E120" s="2">
        <f>COUNTIFS(Table2[Sub-Sector],Table4[[#This Row],[Sub-Sector]],Table2[1M Return vs Nifty],"&gt;=5")/Table4[[#This Row],[Count]]</f>
        <v>0</v>
      </c>
      <c r="F120" s="2">
        <f>COUNTIFS(Table2[Sub-Sector],Table4[[#This Row],[Sub-Sector]],Table2[6M Return vs Nifty],"&gt;=10")/Table4[[#This Row],[Count]]</f>
        <v>0</v>
      </c>
      <c r="G120" s="2">
        <f>COUNTIFS(Table2[Sub-Sector],Table4[[#This Row],[Sub-Sector]],Table2[1Y Return vs Nifty],"&gt;=10")/Table4[[#This Row],[Count]]</f>
        <v>0</v>
      </c>
      <c r="H120" s="2">
        <f>COUNTIFS(Table2[Sub-Sector],Table4[[#This Row],[Sub-Sector]],Table2[RSI Exponential â€“ 14D],"&gt;=50")/Table4[[#This Row],[Count]]</f>
        <v>0</v>
      </c>
      <c r="I120" s="2">
        <f>COUNTIFS(Table2[Sub-Sector],Table4[[#This Row],[Sub-Sector]],Table2[Relative Volume],"&gt;=1")/Table4[[#This Row],[Count]]</f>
        <v>0</v>
      </c>
      <c r="J120" s="2">
        <f>COUNTIFS(Table2[Sub-Sector],Table4[[#This Row],[Sub-Sector]],Table2[% Away From Day Low],"&gt;=0.05")/Table4[[#This Row],[Count]]</f>
        <v>0</v>
      </c>
      <c r="K120" s="2">
        <f>COUNTIFS(Table2[Sub-Sector],Table4[[#This Row],[Sub-Sector]],Table2[% Away From Day High],"&lt;=0.05")/Table4[[#This Row],[Count]]</f>
        <v>1</v>
      </c>
      <c r="L120" s="2">
        <f>COUNTIFS(Table2[Sub-Sector],Table4[[#This Row],[Sub-Sector]],Table2[% Away From Current Week Low],"&gt;=0.05")/Table4[[#This Row],[Count]]</f>
        <v>0</v>
      </c>
      <c r="M120" s="2">
        <f>COUNTIFS(Table2[Sub-Sector],Table4[[#This Row],[Sub-Sector]],Table2[% Away From Current Week High],"&lt;=0.05")/Table4[[#This Row],[Count]]</f>
        <v>1</v>
      </c>
      <c r="N120" s="2">
        <f>COUNTIFS(Table2[Sub-Sector],Table4[[#This Row],[Sub-Sector]],Table2[% Away From Current Month Low],"&gt;=0.05")/Table4[[#This Row],[Count]]</f>
        <v>0</v>
      </c>
      <c r="O120" s="2">
        <f>COUNTIFS(Table2[Sub-Sector],Table4[[#This Row],[Sub-Sector]],Table2[% Away From Current Month High],"&lt;=0.05")/Table4[[#This Row],[Count]]</f>
        <v>1</v>
      </c>
      <c r="P120" s="2">
        <f>COUNTIFS(Table2[Sub-Sector],Table4[[#This Row],[Sub-Sector]],Table2[% Away From 52W High],"&lt;=10")/Table4[[#This Row],[Count]]</f>
        <v>0</v>
      </c>
      <c r="Q120" s="2">
        <f>COUNTIFS(Table2[Sub-Sector],Table4[[#This Row],[Sub-Sector]],Table2[% Away From 52W Low],"&gt;=10")/Table4[[#This Row],[Count]]</f>
        <v>1</v>
      </c>
      <c r="R120" s="2">
        <f>COUNTIFS(Table2[Sub-Sector],Table4[[#This Row],[Sub-Sector]],Table2[% Price above 20 EMA],"&gt;=0")/Table4[[#This Row],[Count]]</f>
        <v>0</v>
      </c>
      <c r="S120" s="2">
        <f>COUNTIFS(Table2[Sub-Sector],Table4[[#This Row],[Sub-Sector]],Table2[% Price above 50 EMA],"&gt;=0")/Table4[[#This Row],[Count]]</f>
        <v>0</v>
      </c>
      <c r="T120" s="2">
        <f>COUNTIFS(Table2[Sub-Sector],Table4[[#This Row],[Sub-Sector]],Table2[% Price above 200 EMA],"&gt;=0")/Table4[[#This Row],[Count]]</f>
        <v>1</v>
      </c>
      <c r="U120" s="2">
        <f>COUNTIFS(Table2[Sub-Sector],Table4[[#This Row],[Sub-Sector]],Table2[Rate of Change - Zone],"Positive")/Table4[[#This Row],[Count]]</f>
        <v>0</v>
      </c>
      <c r="V120" s="2">
        <f>COUNTIFS(Table2[Sub-Sector],Table4[[#This Row],[Sub-Sector]],Table2[Sharpe Ratio],"&gt;=0.10")/Table4[[#This Row],[Count]]</f>
        <v>0</v>
      </c>
      <c r="W1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712.5</v>
      </c>
      <c r="X120">
        <f>_xlfn.RANK.AVG(Table4[[#This Row],[Score]],Table4[Score],1)</f>
        <v>119.5</v>
      </c>
      <c r="Y1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433</v>
      </c>
      <c r="Z120">
        <f>_xlfn.RANK.AVG(Table4[[#This Row],[Score 2 ]],Table4[[Score 2 ]],1)</f>
        <v>118.5</v>
      </c>
    </row>
    <row r="121" spans="1:26" x14ac:dyDescent="0.3">
      <c r="A121" t="s">
        <v>1472</v>
      </c>
      <c r="B121">
        <f>COUNTIFS(Table2[Sub-Sector],Table4[[#This Row],[Sub-Sector]])</f>
        <v>1</v>
      </c>
      <c r="C121" s="2">
        <f>COUNTIFS(Table2[Sub-Sector],Table4[[#This Row],[Sub-Sector]],Table2[Uptrend],"Uptrend")/Table4[[#This Row],[Count]]</f>
        <v>0</v>
      </c>
      <c r="D121" s="2">
        <f>COUNTIFS(Table2[Sub-Sector],Table4[[#This Row],[Sub-Sector]],Table2[1W Return vs Nifty],"&gt;=5")/Table4[[#This Row],[Count]]</f>
        <v>0</v>
      </c>
      <c r="E121" s="2">
        <f>COUNTIFS(Table2[Sub-Sector],Table4[[#This Row],[Sub-Sector]],Table2[1M Return vs Nifty],"&gt;=5")/Table4[[#This Row],[Count]]</f>
        <v>0</v>
      </c>
      <c r="F121" s="2">
        <f>COUNTIFS(Table2[Sub-Sector],Table4[[#This Row],[Sub-Sector]],Table2[6M Return vs Nifty],"&gt;=10")/Table4[[#This Row],[Count]]</f>
        <v>0</v>
      </c>
      <c r="G121" s="2">
        <f>COUNTIFS(Table2[Sub-Sector],Table4[[#This Row],[Sub-Sector]],Table2[1Y Return vs Nifty],"&gt;=10")/Table4[[#This Row],[Count]]</f>
        <v>0</v>
      </c>
      <c r="H121" s="2">
        <f>COUNTIFS(Table2[Sub-Sector],Table4[[#This Row],[Sub-Sector]],Table2[RSI Exponential â€“ 14D],"&gt;=50")/Table4[[#This Row],[Count]]</f>
        <v>0</v>
      </c>
      <c r="I121" s="2">
        <f>COUNTIFS(Table2[Sub-Sector],Table4[[#This Row],[Sub-Sector]],Table2[Relative Volume],"&gt;=1")/Table4[[#This Row],[Count]]</f>
        <v>0</v>
      </c>
      <c r="J121" s="2">
        <f>COUNTIFS(Table2[Sub-Sector],Table4[[#This Row],[Sub-Sector]],Table2[% Away From Day Low],"&gt;=0.05")/Table4[[#This Row],[Count]]</f>
        <v>0</v>
      </c>
      <c r="K121" s="2">
        <f>COUNTIFS(Table2[Sub-Sector],Table4[[#This Row],[Sub-Sector]],Table2[% Away From Day High],"&lt;=0.05")/Table4[[#This Row],[Count]]</f>
        <v>1</v>
      </c>
      <c r="L121" s="2">
        <f>COUNTIFS(Table2[Sub-Sector],Table4[[#This Row],[Sub-Sector]],Table2[% Away From Current Week Low],"&gt;=0.05")/Table4[[#This Row],[Count]]</f>
        <v>0</v>
      </c>
      <c r="M121" s="2">
        <f>COUNTIFS(Table2[Sub-Sector],Table4[[#This Row],[Sub-Sector]],Table2[% Away From Current Week High],"&lt;=0.05")/Table4[[#This Row],[Count]]</f>
        <v>0</v>
      </c>
      <c r="N121" s="2">
        <f>COUNTIFS(Table2[Sub-Sector],Table4[[#This Row],[Sub-Sector]],Table2[% Away From Current Month Low],"&gt;=0.05")/Table4[[#This Row],[Count]]</f>
        <v>1</v>
      </c>
      <c r="O121" s="2">
        <f>COUNTIFS(Table2[Sub-Sector],Table4[[#This Row],[Sub-Sector]],Table2[% Away From Current Month High],"&lt;=0.05")/Table4[[#This Row],[Count]]</f>
        <v>0</v>
      </c>
      <c r="P121" s="2">
        <f>COUNTIFS(Table2[Sub-Sector],Table4[[#This Row],[Sub-Sector]],Table2[% Away From 52W High],"&lt;=10")/Table4[[#This Row],[Count]]</f>
        <v>0</v>
      </c>
      <c r="Q121" s="2">
        <f>COUNTIFS(Table2[Sub-Sector],Table4[[#This Row],[Sub-Sector]],Table2[% Away From 52W Low],"&gt;=10")/Table4[[#This Row],[Count]]</f>
        <v>0</v>
      </c>
      <c r="R121" s="2">
        <f>COUNTIFS(Table2[Sub-Sector],Table4[[#This Row],[Sub-Sector]],Table2[% Price above 20 EMA],"&gt;=0")/Table4[[#This Row],[Count]]</f>
        <v>0</v>
      </c>
      <c r="S121" s="2">
        <f>COUNTIFS(Table2[Sub-Sector],Table4[[#This Row],[Sub-Sector]],Table2[% Price above 50 EMA],"&gt;=0")/Table4[[#This Row],[Count]]</f>
        <v>0</v>
      </c>
      <c r="T121" s="2">
        <f>COUNTIFS(Table2[Sub-Sector],Table4[[#This Row],[Sub-Sector]],Table2[% Price above 200 EMA],"&gt;=0")/Table4[[#This Row],[Count]]</f>
        <v>0</v>
      </c>
      <c r="U121" s="2">
        <f>COUNTIFS(Table2[Sub-Sector],Table4[[#This Row],[Sub-Sector]],Table2[Rate of Change - Zone],"Positive")/Table4[[#This Row],[Count]]</f>
        <v>0</v>
      </c>
      <c r="V121" s="2">
        <f>COUNTIFS(Table2[Sub-Sector],Table4[[#This Row],[Sub-Sector]],Table2[Sharpe Ratio],"&gt;=0.10")/Table4[[#This Row],[Count]]</f>
        <v>0</v>
      </c>
      <c r="W1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712.5</v>
      </c>
      <c r="X121">
        <f>_xlfn.RANK.AVG(Table4[[#This Row],[Score]],Table4[Score],1)</f>
        <v>119.5</v>
      </c>
      <c r="Y1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433</v>
      </c>
      <c r="Z121">
        <f>_xlfn.RANK.AVG(Table4[[#This Row],[Score 2 ]],Table4[[Score 2 ]],1)</f>
        <v>118.5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FE73-7F23-4823-A3E7-3F3157BD8E04}">
  <dimension ref="A1:AV732"/>
  <sheetViews>
    <sheetView tabSelected="1" topLeftCell="AJ1" workbookViewId="0">
      <selection activeCell="AK1" sqref="AK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10404</v>
      </c>
      <c r="D1" t="s">
        <v>2</v>
      </c>
      <c r="E1" t="s">
        <v>3</v>
      </c>
      <c r="F1" t="s">
        <v>4</v>
      </c>
      <c r="G1" t="s">
        <v>5</v>
      </c>
      <c r="H1" t="s">
        <v>10425</v>
      </c>
      <c r="I1" t="s">
        <v>6</v>
      </c>
      <c r="J1" t="s">
        <v>10426</v>
      </c>
      <c r="K1" t="s">
        <v>7</v>
      </c>
      <c r="L1" t="s">
        <v>10427</v>
      </c>
      <c r="M1" t="s">
        <v>8</v>
      </c>
      <c r="N1" t="s">
        <v>10428</v>
      </c>
      <c r="O1" t="s">
        <v>10429</v>
      </c>
      <c r="P1" t="s">
        <v>9</v>
      </c>
      <c r="Q1" t="s">
        <v>10</v>
      </c>
      <c r="R1" t="s">
        <v>11</v>
      </c>
      <c r="S1" s="2" t="s">
        <v>10430</v>
      </c>
      <c r="T1" s="2" t="s">
        <v>10431</v>
      </c>
      <c r="U1" s="2" t="s">
        <v>10432</v>
      </c>
      <c r="V1" t="s">
        <v>12</v>
      </c>
      <c r="W1" t="s">
        <v>10433</v>
      </c>
      <c r="X1" t="s">
        <v>10434</v>
      </c>
      <c r="Y1" t="s">
        <v>10435</v>
      </c>
      <c r="Z1" t="s">
        <v>10436</v>
      </c>
      <c r="AA1" t="s">
        <v>10437</v>
      </c>
      <c r="AB1" t="s">
        <v>10438</v>
      </c>
      <c r="AC1" s="2" t="s">
        <v>10439</v>
      </c>
      <c r="AD1" s="2" t="s">
        <v>10440</v>
      </c>
      <c r="AE1" s="2" t="s">
        <v>10441</v>
      </c>
      <c r="AF1" s="2" t="s">
        <v>10442</v>
      </c>
      <c r="AG1" s="2" t="s">
        <v>10443</v>
      </c>
      <c r="AH1" s="2" t="s">
        <v>10444</v>
      </c>
      <c r="AI1" t="s">
        <v>13</v>
      </c>
      <c r="AJ1" t="s">
        <v>14</v>
      </c>
      <c r="AK1" t="s">
        <v>10445</v>
      </c>
      <c r="AL1" t="s">
        <v>10446</v>
      </c>
      <c r="AM1" t="s">
        <v>10447</v>
      </c>
      <c r="AN1" t="s">
        <v>10448</v>
      </c>
      <c r="AO1" t="s">
        <v>10449</v>
      </c>
      <c r="AP1" t="s">
        <v>15</v>
      </c>
      <c r="AQ1" s="3" t="s">
        <v>10453</v>
      </c>
      <c r="AR1" s="3" t="s">
        <v>10454</v>
      </c>
      <c r="AS1" s="3" t="s">
        <v>10455</v>
      </c>
      <c r="AT1" s="3" t="s">
        <v>10456</v>
      </c>
      <c r="AU1" s="3" t="s">
        <v>10457</v>
      </c>
      <c r="AV1" s="3" t="s">
        <v>10458</v>
      </c>
    </row>
    <row r="2" spans="1:48" x14ac:dyDescent="0.3">
      <c r="A2" t="s">
        <v>907</v>
      </c>
      <c r="B2" t="s">
        <v>908</v>
      </c>
      <c r="C2" t="s">
        <v>10415</v>
      </c>
      <c r="D2" t="s">
        <v>138</v>
      </c>
      <c r="E2">
        <v>17377.493160599999</v>
      </c>
      <c r="F2">
        <v>664.2</v>
      </c>
      <c r="G2">
        <v>239.65747660417301</v>
      </c>
      <c r="H2">
        <f>(Table2[[#This Row],[1Y Return vs Nifty]]-AVERAGE(Table2[1Y Return vs Nifty]))/_xlfn.STDEV.P(Table2[1Y Return vs Nifty])</f>
        <v>3.5456037526804227</v>
      </c>
      <c r="I2">
        <v>23.253332218407301</v>
      </c>
      <c r="J2">
        <f>(Table2[[#This Row],[1M Return vs Nifty]]-AVERAGE(Table2[1M Return vs Nifty]))/_xlfn.STDEV.P(Table2[1M Return vs Nifty])</f>
        <v>2.4728917999835462</v>
      </c>
      <c r="K2">
        <v>299.58968092445502</v>
      </c>
      <c r="L2">
        <f>(Table2[[#This Row],[6M Return vs Nifty]]-AVERAGE(Table2[6M Return vs Nifty]))/_xlfn.STDEV.P(Table2[6M Return vs Nifty])</f>
        <v>8.5354825028348138</v>
      </c>
      <c r="M2">
        <v>6.4683527337729902</v>
      </c>
      <c r="N2">
        <f>(Table2[[#This Row],[1W Return vs Nifty]]-AVERAGE(Table2[1W Return vs Nifty]))/_xlfn.STDEV.P(Table2[1W Return vs Nifty])</f>
        <v>1.5749358017357746</v>
      </c>
      <c r="O2">
        <v>608.30999999999995</v>
      </c>
      <c r="P2">
        <v>532.18164226980798</v>
      </c>
      <c r="Q2">
        <v>350.88288318906501</v>
      </c>
      <c r="R2">
        <v>71.513728556145097</v>
      </c>
      <c r="S2" s="2">
        <f>(Table2[[#This Row],[Close Price]]-Table2[[#This Row],[20D EMA]])/Table2[[#This Row],[20D EMA]]</f>
        <v>9.1877496671105369E-2</v>
      </c>
      <c r="T2" s="2">
        <f>(Table2[[#This Row],[Close Price]]-Table2[[#This Row],[50D EMA]])/Table2[[#This Row],[50D EMA]]</f>
        <v>0.24807010848236055</v>
      </c>
      <c r="U2" s="2">
        <f>(Table2[[#This Row],[Close Price]]-Table2[[#This Row],[200D EMA]])/Table2[[#This Row],[200D EMA]]</f>
        <v>0.89293930203517924</v>
      </c>
      <c r="V2">
        <v>1.09640163980647</v>
      </c>
      <c r="W2">
        <v>661.15</v>
      </c>
      <c r="X2">
        <v>679.65</v>
      </c>
      <c r="Y2">
        <v>613</v>
      </c>
      <c r="Z2">
        <v>694</v>
      </c>
      <c r="AA2">
        <v>511</v>
      </c>
      <c r="AB2">
        <v>694</v>
      </c>
      <c r="AC2" s="2">
        <f>(Table2[[#This Row],[Close Price]]/Table2[[#This Row],[Day Low]])-1</f>
        <v>4.6131740149739642E-3</v>
      </c>
      <c r="AD2" s="2">
        <f>(Table2[[#This Row],[Day High]]/Table2[[#This Row],[Close Price]])-1</f>
        <v>2.3261065943992687E-2</v>
      </c>
      <c r="AE2" s="2">
        <f>(Table2[[#This Row],[Close Price]]/Table2[[#This Row],[Current Week Low]])-1</f>
        <v>8.352365415986962E-2</v>
      </c>
      <c r="AF2" s="2">
        <f>(Table2[[#This Row],[Current Week High]]/Table2[[#This Row],[Close Price]])-1</f>
        <v>4.4866004215597721E-2</v>
      </c>
      <c r="AG2" s="2">
        <f>(Table2[[#This Row],[Close Price]]/Table2[[#This Row],[Current Month Low]])-1</f>
        <v>0.29980430528375734</v>
      </c>
      <c r="AH2" s="2">
        <f>(Table2[[#This Row],[Current Month High]]/Table2[[#This Row],[Close Price]])-1</f>
        <v>4.4866004215597721E-2</v>
      </c>
      <c r="AI2">
        <v>4.4866004215597703</v>
      </c>
      <c r="AJ2">
        <v>352.74530520432103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0.45</v>
      </c>
      <c r="AM2" t="s">
        <v>10451</v>
      </c>
      <c r="AN2">
        <v>7.48</v>
      </c>
      <c r="AO2" t="s">
        <v>10451</v>
      </c>
      <c r="AP2">
        <v>0.27847690869391201</v>
      </c>
      <c r="AQ2">
        <f>(Table2[[#This Row],[Sharpe Ratio]]-AVERAGE(Table2[Sharpe Ratio]))/_xlfn.STDEV.P(Table2[Sharpe Ratio])</f>
        <v>2.5530321575828152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18.68194601481737</v>
      </c>
      <c r="AS2">
        <f>_xlfn.RANK.AVG(Table2[[#This Row],[1Y Return vs Nifty Z-Score]],Table2[1Y Return vs Nifty Z-Score])</f>
        <v>6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3</v>
      </c>
      <c r="AV2">
        <f>(Table2[[#This Row],[Rank 1Y]]+Table2[[#This Row],[Rank 6M]]+Table2[[#This Row],[Rank Sharpe]])/3</f>
        <v>3.3333333333333335</v>
      </c>
    </row>
    <row r="3" spans="1:48" x14ac:dyDescent="0.3">
      <c r="A3" t="s">
        <v>109</v>
      </c>
      <c r="B3" t="s">
        <v>110</v>
      </c>
      <c r="C3" t="s">
        <v>10416</v>
      </c>
      <c r="D3" t="s">
        <v>111</v>
      </c>
      <c r="E3">
        <v>278478.21232356998</v>
      </c>
      <c r="F3">
        <v>7833.7</v>
      </c>
      <c r="G3">
        <v>237.812010527653</v>
      </c>
      <c r="H3">
        <f>(Table2[[#This Row],[1Y Return vs Nifty]]-AVERAGE(Table2[1Y Return vs Nifty]))/_xlfn.STDEV.P(Table2[1Y Return vs Nifty])</f>
        <v>3.5152174894804133</v>
      </c>
      <c r="I3">
        <v>7.9188438207882301</v>
      </c>
      <c r="J3">
        <f>(Table2[[#This Row],[1M Return vs Nifty]]-AVERAGE(Table2[1M Return vs Nifty]))/_xlfn.STDEV.P(Table2[1M Return vs Nifty])</f>
        <v>1.0518988687456434</v>
      </c>
      <c r="K3">
        <v>83.819408475647293</v>
      </c>
      <c r="L3">
        <f>(Table2[[#This Row],[6M Return vs Nifty]]-AVERAGE(Table2[6M Return vs Nifty]))/_xlfn.STDEV.P(Table2[6M Return vs Nifty])</f>
        <v>2.1252074573249855</v>
      </c>
      <c r="M3">
        <v>5.7508494439452997</v>
      </c>
      <c r="N3">
        <f>(Table2[[#This Row],[1W Return vs Nifty]]-AVERAGE(Table2[1W Return vs Nifty]))/_xlfn.STDEV.P(Table2[1W Return vs Nifty])</f>
        <v>1.4148128573794958</v>
      </c>
      <c r="O3">
        <v>7352.05</v>
      </c>
      <c r="P3">
        <v>6750.70954794102</v>
      </c>
      <c r="Q3">
        <v>4990.4782231151303</v>
      </c>
      <c r="R3">
        <v>86.5923560471646</v>
      </c>
      <c r="S3" s="2">
        <f>(Table2[[#This Row],[Close Price]]-Table2[[#This Row],[20D EMA]])/Table2[[#This Row],[20D EMA]]</f>
        <v>6.5512340095619542E-2</v>
      </c>
      <c r="T3" s="2">
        <f>(Table2[[#This Row],[Close Price]]-Table2[[#This Row],[50D EMA]])/Table2[[#This Row],[50D EMA]]</f>
        <v>0.16042616622267419</v>
      </c>
      <c r="U3" s="2">
        <f>(Table2[[#This Row],[Close Price]]-Table2[[#This Row],[200D EMA]])/Table2[[#This Row],[200D EMA]]</f>
        <v>0.56972932247565011</v>
      </c>
      <c r="V3">
        <v>1.62642055447739</v>
      </c>
      <c r="W3">
        <v>7736.4</v>
      </c>
      <c r="X3">
        <v>7937.95</v>
      </c>
      <c r="Y3">
        <v>7464.15</v>
      </c>
      <c r="Z3">
        <v>7939.9</v>
      </c>
      <c r="AA3">
        <v>6950.05</v>
      </c>
      <c r="AB3">
        <v>7939.9</v>
      </c>
      <c r="AC3" s="2">
        <f>(Table2[[#This Row],[Close Price]]/Table2[[#This Row],[Day Low]])-1</f>
        <v>1.2576909156713834E-2</v>
      </c>
      <c r="AD3" s="2">
        <f>(Table2[[#This Row],[Day High]]/Table2[[#This Row],[Close Price]])-1</f>
        <v>1.3307887715894084E-2</v>
      </c>
      <c r="AE3" s="2">
        <f>(Table2[[#This Row],[Close Price]]/Table2[[#This Row],[Current Week Low]])-1</f>
        <v>4.9509991090747052E-2</v>
      </c>
      <c r="AF3" s="2">
        <f>(Table2[[#This Row],[Current Week High]]/Table2[[#This Row],[Close Price]])-1</f>
        <v>1.3556812234320814E-2</v>
      </c>
      <c r="AG3" s="2">
        <f>(Table2[[#This Row],[Close Price]]/Table2[[#This Row],[Current Month Low]])-1</f>
        <v>0.12714297019445908</v>
      </c>
      <c r="AH3" s="2">
        <f>(Table2[[#This Row],[Current Month High]]/Table2[[#This Row],[Close Price]])-1</f>
        <v>1.3556812234320814E-2</v>
      </c>
      <c r="AI3">
        <v>1.3556812234320801</v>
      </c>
      <c r="AJ3">
        <v>302.76092544987102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0.23</v>
      </c>
      <c r="AM3" t="s">
        <v>10451</v>
      </c>
      <c r="AN3">
        <v>9.58</v>
      </c>
      <c r="AO3" t="s">
        <v>10451</v>
      </c>
      <c r="AP3">
        <v>0.28282985226776902</v>
      </c>
      <c r="AQ3">
        <f>(Table2[[#This Row],[Sharpe Ratio]]-AVERAGE(Table2[Sharpe Ratio]))/_xlfn.STDEV.P(Table2[Sharpe Ratio])</f>
        <v>2.6036941583540454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10.710830831284582</v>
      </c>
      <c r="AS3">
        <f>_xlfn.RANK.AVG(Table2[[#This Row],[1Y Return vs Nifty Z-Score]],Table2[1Y Return vs Nifty Z-Score])</f>
        <v>7</v>
      </c>
      <c r="AT3">
        <f>_xlfn.RANK.AVG(Table2[[#This Row],[6M Return vs Nifty Z-Score]],Table2[6M Return vs Nifty Z-Score])</f>
        <v>26</v>
      </c>
      <c r="AU3">
        <f>_xlfn.RANK.AVG(Table2[[#This Row],[Sharpe Ratio Z-Score]],Table2[Sharpe Ratio Z-Score])</f>
        <v>2</v>
      </c>
      <c r="AV3">
        <f>(Table2[[#This Row],[Rank 1Y]]+Table2[[#This Row],[Rank 6M]]+Table2[[#This Row],[Rank Sharpe]])/3</f>
        <v>11.666666666666666</v>
      </c>
    </row>
    <row r="4" spans="1:48" x14ac:dyDescent="0.3">
      <c r="A4" t="s">
        <v>719</v>
      </c>
      <c r="B4" t="s">
        <v>720</v>
      </c>
      <c r="C4" t="s">
        <v>10419</v>
      </c>
      <c r="D4" t="s">
        <v>132</v>
      </c>
      <c r="E4">
        <v>24669.127282714999</v>
      </c>
      <c r="F4">
        <v>721.55</v>
      </c>
      <c r="G4">
        <v>192.31854354923101</v>
      </c>
      <c r="H4">
        <f>(Table2[[#This Row],[1Y Return vs Nifty]]-AVERAGE(Table2[1Y Return vs Nifty]))/_xlfn.STDEV.P(Table2[1Y Return vs Nifty])</f>
        <v>2.7661511809335724</v>
      </c>
      <c r="I4">
        <v>14.000771890981699</v>
      </c>
      <c r="J4">
        <f>(Table2[[#This Row],[1M Return vs Nifty]]-AVERAGE(Table2[1M Return vs Nifty]))/_xlfn.STDEV.P(Table2[1M Return vs Nifty])</f>
        <v>1.615489682599216</v>
      </c>
      <c r="K4">
        <v>113.56764049113301</v>
      </c>
      <c r="L4">
        <f>(Table2[[#This Row],[6M Return vs Nifty]]-AVERAGE(Table2[6M Return vs Nifty]))/_xlfn.STDEV.P(Table2[6M Return vs Nifty])</f>
        <v>3.0089916189367178</v>
      </c>
      <c r="M4">
        <v>5.0527339649915701</v>
      </c>
      <c r="N4">
        <f>(Table2[[#This Row],[1W Return vs Nifty]]-AVERAGE(Table2[1W Return vs Nifty]))/_xlfn.STDEV.P(Table2[1W Return vs Nifty])</f>
        <v>1.2590166295773761</v>
      </c>
      <c r="O4">
        <v>668.76</v>
      </c>
      <c r="P4">
        <v>603.05947404248298</v>
      </c>
      <c r="Q4">
        <v>442.55863379584099</v>
      </c>
      <c r="R4">
        <v>71.735956386687803</v>
      </c>
      <c r="S4" s="2">
        <f>(Table2[[#This Row],[Close Price]]-Table2[[#This Row],[20D EMA]])/Table2[[#This Row],[20D EMA]]</f>
        <v>7.893713738859974E-2</v>
      </c>
      <c r="T4" s="2">
        <f>(Table2[[#This Row],[Close Price]]-Table2[[#This Row],[50D EMA]])/Table2[[#This Row],[50D EMA]]</f>
        <v>0.19648232232094878</v>
      </c>
      <c r="U4" s="2">
        <f>(Table2[[#This Row],[Close Price]]-Table2[[#This Row],[200D EMA]])/Table2[[#This Row],[200D EMA]]</f>
        <v>0.63040543082673628</v>
      </c>
      <c r="V4">
        <v>1.3129343116112899</v>
      </c>
      <c r="W4">
        <v>712</v>
      </c>
      <c r="X4">
        <v>726.35</v>
      </c>
      <c r="Y4">
        <v>703.65</v>
      </c>
      <c r="Z4">
        <v>748</v>
      </c>
      <c r="AA4">
        <v>591.20000000000005</v>
      </c>
      <c r="AB4">
        <v>749</v>
      </c>
      <c r="AC4" s="2">
        <f>(Table2[[#This Row],[Close Price]]/Table2[[#This Row],[Day Low]])-1</f>
        <v>1.341292134831451E-2</v>
      </c>
      <c r="AD4" s="2">
        <f>(Table2[[#This Row],[Day High]]/Table2[[#This Row],[Close Price]])-1</f>
        <v>6.6523456447924456E-3</v>
      </c>
      <c r="AE4" s="2">
        <f>(Table2[[#This Row],[Close Price]]/Table2[[#This Row],[Current Week Low]])-1</f>
        <v>2.5438783486108063E-2</v>
      </c>
      <c r="AF4" s="2">
        <f>(Table2[[#This Row],[Current Week High]]/Table2[[#This Row],[Close Price]])-1</f>
        <v>3.6657196313491847E-2</v>
      </c>
      <c r="AG4" s="2">
        <f>(Table2[[#This Row],[Close Price]]/Table2[[#This Row],[Current Month Low]])-1</f>
        <v>0.22048376184032459</v>
      </c>
      <c r="AH4" s="2">
        <f>(Table2[[#This Row],[Current Month High]]/Table2[[#This Row],[Close Price]])-1</f>
        <v>3.8043101656156875E-2</v>
      </c>
      <c r="AI4">
        <v>3.8043101656156799</v>
      </c>
      <c r="AJ4">
        <v>237.72525157968599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0.44</v>
      </c>
      <c r="AM4" t="s">
        <v>10451</v>
      </c>
      <c r="AN4">
        <v>16.399999999999999</v>
      </c>
      <c r="AO4" t="s">
        <v>10451</v>
      </c>
      <c r="AP4">
        <v>0.235698273175797</v>
      </c>
      <c r="AQ4">
        <f>(Table2[[#This Row],[Sharpe Ratio]]-AVERAGE(Table2[Sharpe Ratio]))/_xlfn.STDEV.P(Table2[Sharpe Ratio])</f>
        <v>2.0551503842864527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10.704799496333335</v>
      </c>
      <c r="AS4">
        <f>_xlfn.RANK.AVG(Table2[[#This Row],[1Y Return vs Nifty Z-Score]],Table2[1Y Return vs Nifty Z-Score])</f>
        <v>18</v>
      </c>
      <c r="AT4">
        <f>_xlfn.RANK.AVG(Table2[[#This Row],[6M Return vs Nifty Z-Score]],Table2[6M Return vs Nifty Z-Score])</f>
        <v>7</v>
      </c>
      <c r="AU4">
        <f>_xlfn.RANK.AVG(Table2[[#This Row],[Sharpe Ratio Z-Score]],Table2[Sharpe Ratio Z-Score])</f>
        <v>15</v>
      </c>
      <c r="AV4">
        <f>(Table2[[#This Row],[Rank 1Y]]+Table2[[#This Row],[Rank 6M]]+Table2[[#This Row],[Rank Sharpe]])/3</f>
        <v>13.333333333333334</v>
      </c>
    </row>
    <row r="5" spans="1:48" x14ac:dyDescent="0.3">
      <c r="A5" t="s">
        <v>506</v>
      </c>
      <c r="B5" t="s">
        <v>507</v>
      </c>
      <c r="C5" t="s">
        <v>10418</v>
      </c>
      <c r="D5" t="s">
        <v>161</v>
      </c>
      <c r="E5">
        <v>43614.966771899999</v>
      </c>
      <c r="F5">
        <v>1703.4</v>
      </c>
      <c r="G5">
        <v>262.35154169638798</v>
      </c>
      <c r="H5">
        <f>(Table2[[#This Row],[1Y Return vs Nifty]]-AVERAGE(Table2[1Y Return vs Nifty]))/_xlfn.STDEV.P(Table2[1Y Return vs Nifty])</f>
        <v>3.9192697028400394</v>
      </c>
      <c r="I5">
        <v>-9.0206799048069506</v>
      </c>
      <c r="J5">
        <f>(Table2[[#This Row],[1M Return vs Nifty]]-AVERAGE(Table2[1M Return vs Nifty]))/_xlfn.STDEV.P(Table2[1M Return vs Nifty])</f>
        <v>-0.51782702288207449</v>
      </c>
      <c r="K5">
        <v>86.935853931525699</v>
      </c>
      <c r="L5">
        <f>(Table2[[#This Row],[6M Return vs Nifty]]-AVERAGE(Table2[6M Return vs Nifty]))/_xlfn.STDEV.P(Table2[6M Return vs Nifty])</f>
        <v>2.2177933001743497</v>
      </c>
      <c r="M5">
        <v>3.3052737428714098</v>
      </c>
      <c r="N5">
        <f>(Table2[[#This Row],[1W Return vs Nifty]]-AVERAGE(Table2[1W Return vs Nifty]))/_xlfn.STDEV.P(Table2[1W Return vs Nifty])</f>
        <v>0.86904144775130598</v>
      </c>
      <c r="O5">
        <v>1647.54</v>
      </c>
      <c r="P5">
        <v>1628.7393074249901</v>
      </c>
      <c r="Q5">
        <v>1234.0161227773301</v>
      </c>
      <c r="R5">
        <v>62.418017920430898</v>
      </c>
      <c r="S5" s="2">
        <f>(Table2[[#This Row],[Close Price]]-Table2[[#This Row],[20D EMA]])/Table2[[#This Row],[20D EMA]]</f>
        <v>3.3905094868713431E-2</v>
      </c>
      <c r="T5" s="2">
        <f>(Table2[[#This Row],[Close Price]]-Table2[[#This Row],[50D EMA]])/Table2[[#This Row],[50D EMA]]</f>
        <v>4.5839559611935261E-2</v>
      </c>
      <c r="U5" s="2">
        <f>(Table2[[#This Row],[Close Price]]-Table2[[#This Row],[200D EMA]])/Table2[[#This Row],[200D EMA]]</f>
        <v>0.38037094374930397</v>
      </c>
      <c r="V5">
        <v>2.94929524063325</v>
      </c>
      <c r="W5">
        <v>1600</v>
      </c>
      <c r="X5">
        <v>1705.75</v>
      </c>
      <c r="Y5">
        <v>1494.25</v>
      </c>
      <c r="Z5">
        <v>1705.75</v>
      </c>
      <c r="AA5">
        <v>1494.25</v>
      </c>
      <c r="AB5">
        <v>1807.9</v>
      </c>
      <c r="AC5" s="2">
        <f>(Table2[[#This Row],[Close Price]]/Table2[[#This Row],[Day Low]])-1</f>
        <v>6.4625000000000155E-2</v>
      </c>
      <c r="AD5" s="2">
        <f>(Table2[[#This Row],[Day High]]/Table2[[#This Row],[Close Price]])-1</f>
        <v>1.3795937536691394E-3</v>
      </c>
      <c r="AE5" s="2">
        <f>(Table2[[#This Row],[Close Price]]/Table2[[#This Row],[Current Week Low]])-1</f>
        <v>0.13996988455747039</v>
      </c>
      <c r="AF5" s="2">
        <f>(Table2[[#This Row],[Current Week High]]/Table2[[#This Row],[Close Price]])-1</f>
        <v>1.3795937536691394E-3</v>
      </c>
      <c r="AG5" s="2">
        <f>(Table2[[#This Row],[Close Price]]/Table2[[#This Row],[Current Month Low]])-1</f>
        <v>0.13996988455747039</v>
      </c>
      <c r="AH5" s="2">
        <f>(Table2[[#This Row],[Current Month High]]/Table2[[#This Row],[Close Price]])-1</f>
        <v>6.1347892450393404E-2</v>
      </c>
      <c r="AI5">
        <v>10.9486908535869</v>
      </c>
      <c r="AJ5">
        <v>388.08022922636098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-0.01</v>
      </c>
      <c r="AM5" t="s">
        <v>10450</v>
      </c>
      <c r="AN5">
        <v>-1.08</v>
      </c>
      <c r="AO5" t="s">
        <v>10450</v>
      </c>
      <c r="AP5">
        <v>0.23348656281163799</v>
      </c>
      <c r="AQ5">
        <f>(Table2[[#This Row],[Sharpe Ratio]]-AVERAGE(Table2[Sharpe Ratio]))/_xlfn.STDEV.P(Table2[Sharpe Ratio])</f>
        <v>2.0294092575583895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8.5176866854420101</v>
      </c>
      <c r="AS5">
        <f>_xlfn.RANK.AVG(Table2[[#This Row],[1Y Return vs Nifty Z-Score]],Table2[1Y Return vs Nifty Z-Score])</f>
        <v>3</v>
      </c>
      <c r="AT5">
        <f>_xlfn.RANK.AVG(Table2[[#This Row],[6M Return vs Nifty Z-Score]],Table2[6M Return vs Nifty Z-Score])</f>
        <v>22</v>
      </c>
      <c r="AU5">
        <f>_xlfn.RANK.AVG(Table2[[#This Row],[Sharpe Ratio Z-Score]],Table2[Sharpe Ratio Z-Score])</f>
        <v>17</v>
      </c>
      <c r="AV5">
        <f>(Table2[[#This Row],[Rank 1Y]]+Table2[[#This Row],[Rank 6M]]+Table2[[#This Row],[Rank Sharpe]])/3</f>
        <v>14</v>
      </c>
    </row>
    <row r="6" spans="1:48" x14ac:dyDescent="0.3">
      <c r="A6" t="s">
        <v>896</v>
      </c>
      <c r="B6" t="s">
        <v>897</v>
      </c>
      <c r="C6" t="s">
        <v>10414</v>
      </c>
      <c r="D6" t="s">
        <v>898</v>
      </c>
      <c r="E6">
        <v>17580.316598459998</v>
      </c>
      <c r="F6">
        <v>2583.9</v>
      </c>
      <c r="G6">
        <v>145.36058382682799</v>
      </c>
      <c r="H6">
        <f>(Table2[[#This Row],[1Y Return vs Nifty]]-AVERAGE(Table2[1Y Return vs Nifty]))/_xlfn.STDEV.P(Table2[1Y Return vs Nifty])</f>
        <v>1.9929714722330829</v>
      </c>
      <c r="I6">
        <v>15.581820530252299</v>
      </c>
      <c r="J6">
        <f>(Table2[[#This Row],[1M Return vs Nifty]]-AVERAGE(Table2[1M Return vs Nifty]))/_xlfn.STDEV.P(Table2[1M Return vs Nifty])</f>
        <v>1.761999881185017</v>
      </c>
      <c r="K6">
        <v>141.99929643720299</v>
      </c>
      <c r="L6">
        <f>(Table2[[#This Row],[6M Return vs Nifty]]-AVERAGE(Table2[6M Return vs Nifty]))/_xlfn.STDEV.P(Table2[6M Return vs Nifty])</f>
        <v>3.8536618904489996</v>
      </c>
      <c r="M6">
        <v>-2.2685442153206599</v>
      </c>
      <c r="N6">
        <f>(Table2[[#This Row],[1W Return vs Nifty]]-AVERAGE(Table2[1W Return vs Nifty]))/_xlfn.STDEV.P(Table2[1W Return vs Nifty])</f>
        <v>-0.37484991194678163</v>
      </c>
      <c r="O6">
        <v>2409.13</v>
      </c>
      <c r="P6">
        <v>2126.36060877</v>
      </c>
      <c r="Q6">
        <v>1464.59219807152</v>
      </c>
      <c r="R6">
        <v>64.540606315349507</v>
      </c>
      <c r="S6" s="2">
        <f>(Table2[[#This Row],[Close Price]]-Table2[[#This Row],[20D EMA]])/Table2[[#This Row],[20D EMA]]</f>
        <v>7.2544860592828109E-2</v>
      </c>
      <c r="T6" s="2">
        <f>(Table2[[#This Row],[Close Price]]-Table2[[#This Row],[50D EMA]])/Table2[[#This Row],[50D EMA]]</f>
        <v>0.21517488112924796</v>
      </c>
      <c r="U6" s="2">
        <f>(Table2[[#This Row],[Close Price]]-Table2[[#This Row],[200D EMA]])/Table2[[#This Row],[200D EMA]]</f>
        <v>0.76424536700544499</v>
      </c>
      <c r="V6">
        <v>0.76430010162342699</v>
      </c>
      <c r="W6">
        <v>2519.4</v>
      </c>
      <c r="X6">
        <v>2609</v>
      </c>
      <c r="Y6">
        <v>2362</v>
      </c>
      <c r="Z6">
        <v>2609</v>
      </c>
      <c r="AA6">
        <v>2157</v>
      </c>
      <c r="AB6">
        <v>2700</v>
      </c>
      <c r="AC6" s="2">
        <f>(Table2[[#This Row],[Close Price]]/Table2[[#This Row],[Day Low]])-1</f>
        <v>2.5601333650869362E-2</v>
      </c>
      <c r="AD6" s="2">
        <f>(Table2[[#This Row],[Day High]]/Table2[[#This Row],[Close Price]])-1</f>
        <v>9.71399821974539E-3</v>
      </c>
      <c r="AE6" s="2">
        <f>(Table2[[#This Row],[Close Price]]/Table2[[#This Row],[Current Week Low]])-1</f>
        <v>9.3945808636748618E-2</v>
      </c>
      <c r="AF6" s="2">
        <f>(Table2[[#This Row],[Current Week High]]/Table2[[#This Row],[Close Price]])-1</f>
        <v>9.71399821974539E-3</v>
      </c>
      <c r="AG6" s="2">
        <f>(Table2[[#This Row],[Close Price]]/Table2[[#This Row],[Current Month Low]])-1</f>
        <v>0.19791376912378311</v>
      </c>
      <c r="AH6" s="2">
        <f>(Table2[[#This Row],[Current Month High]]/Table2[[#This Row],[Close Price]])-1</f>
        <v>4.4932079414838011E-2</v>
      </c>
      <c r="AI6">
        <v>4.4932079414838002</v>
      </c>
      <c r="AJ6">
        <v>253.95890410958901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0.82</v>
      </c>
      <c r="AM6" t="s">
        <v>10451</v>
      </c>
      <c r="AN6">
        <v>16.239999999999998</v>
      </c>
      <c r="AO6" t="s">
        <v>10451</v>
      </c>
      <c r="AP6">
        <v>0.25479024348134399</v>
      </c>
      <c r="AQ6">
        <f>(Table2[[#This Row],[Sharpe Ratio]]-AVERAGE(Table2[Sharpe Ratio]))/_xlfn.STDEV.P(Table2[Sharpe Ratio])</f>
        <v>2.2773534516896197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9.5111367836099365</v>
      </c>
      <c r="AS6">
        <f>_xlfn.RANK.AVG(Table2[[#This Row],[1Y Return vs Nifty Z-Score]],Table2[1Y Return vs Nifty Z-Score])</f>
        <v>38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8</v>
      </c>
      <c r="AV6">
        <f>(Table2[[#This Row],[Rank 1Y]]+Table2[[#This Row],[Rank 6M]]+Table2[[#This Row],[Rank Sharpe]])/3</f>
        <v>16.666666666666668</v>
      </c>
    </row>
    <row r="7" spans="1:48" x14ac:dyDescent="0.3">
      <c r="A7" t="s">
        <v>250</v>
      </c>
      <c r="B7" t="s">
        <v>251</v>
      </c>
      <c r="C7" t="s">
        <v>10418</v>
      </c>
      <c r="D7" t="s">
        <v>252</v>
      </c>
      <c r="E7">
        <v>110649.176727488</v>
      </c>
      <c r="F7">
        <v>81.09</v>
      </c>
      <c r="G7">
        <v>183.36315214212601</v>
      </c>
      <c r="H7">
        <f>(Table2[[#This Row],[1Y Return vs Nifty]]-AVERAGE(Table2[1Y Return vs Nifty]))/_xlfn.STDEV.P(Table2[1Y Return vs Nifty])</f>
        <v>2.618697438045742</v>
      </c>
      <c r="I7">
        <v>1.3276784282072001</v>
      </c>
      <c r="J7">
        <f>(Table2[[#This Row],[1M Return vs Nifty]]-AVERAGE(Table2[1M Return vs Nifty]))/_xlfn.STDEV.P(Table2[1M Return vs Nifty])</f>
        <v>0.44111882909777611</v>
      </c>
      <c r="K7">
        <v>92.293218625035493</v>
      </c>
      <c r="L7">
        <f>(Table2[[#This Row],[6M Return vs Nifty]]-AVERAGE(Table2[6M Return vs Nifty]))/_xlfn.STDEV.P(Table2[6M Return vs Nifty])</f>
        <v>2.3769541559064531</v>
      </c>
      <c r="M7">
        <v>-1.9060101021862199</v>
      </c>
      <c r="N7">
        <f>(Table2[[#This Row],[1W Return vs Nifty]]-AVERAGE(Table2[1W Return vs Nifty]))/_xlfn.STDEV.P(Table2[1W Return vs Nifty])</f>
        <v>-0.2939443182753998</v>
      </c>
      <c r="O7">
        <v>80.37</v>
      </c>
      <c r="P7">
        <v>74.259738853007406</v>
      </c>
      <c r="Q7">
        <v>54.4631436699798</v>
      </c>
      <c r="R7">
        <v>48.618378058452002</v>
      </c>
      <c r="S7" s="2">
        <f>(Table2[[#This Row],[Close Price]]-Table2[[#This Row],[20D EMA]])/Table2[[#This Row],[20D EMA]]</f>
        <v>8.9585666293392919E-3</v>
      </c>
      <c r="T7" s="2">
        <f>(Table2[[#This Row],[Close Price]]-Table2[[#This Row],[50D EMA]])/Table2[[#This Row],[50D EMA]]</f>
        <v>9.197798500897883E-2</v>
      </c>
      <c r="U7" s="2">
        <f>(Table2[[#This Row],[Close Price]]-Table2[[#This Row],[200D EMA]])/Table2[[#This Row],[200D EMA]]</f>
        <v>0.48889679397439895</v>
      </c>
      <c r="V7">
        <v>0.61788539706491297</v>
      </c>
      <c r="W7">
        <v>80.5</v>
      </c>
      <c r="X7">
        <v>82.77</v>
      </c>
      <c r="Y7">
        <v>80.5</v>
      </c>
      <c r="Z7">
        <v>84.99</v>
      </c>
      <c r="AA7">
        <v>72.5</v>
      </c>
      <c r="AB7">
        <v>86.04</v>
      </c>
      <c r="AC7" s="2">
        <f>(Table2[[#This Row],[Close Price]]/Table2[[#This Row],[Day Low]])-1</f>
        <v>7.3291925465839292E-3</v>
      </c>
      <c r="AD7" s="2">
        <f>(Table2[[#This Row],[Day High]]/Table2[[#This Row],[Close Price]])-1</f>
        <v>2.0717721050684368E-2</v>
      </c>
      <c r="AE7" s="2">
        <f>(Table2[[#This Row],[Close Price]]/Table2[[#This Row],[Current Week Low]])-1</f>
        <v>7.3291925465839292E-3</v>
      </c>
      <c r="AF7" s="2">
        <f>(Table2[[#This Row],[Current Week High]]/Table2[[#This Row],[Close Price]])-1</f>
        <v>4.8094709581945949E-2</v>
      </c>
      <c r="AG7" s="2">
        <f>(Table2[[#This Row],[Close Price]]/Table2[[#This Row],[Current Month Low]])-1</f>
        <v>0.1184827586206898</v>
      </c>
      <c r="AH7" s="2">
        <f>(Table2[[#This Row],[Current Month High]]/Table2[[#This Row],[Close Price]])-1</f>
        <v>6.104328523862379E-2</v>
      </c>
      <c r="AI7">
        <v>6.1043285238623701</v>
      </c>
      <c r="AJ7">
        <v>223.71257485029901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0.41</v>
      </c>
      <c r="AM7" t="s">
        <v>10451</v>
      </c>
      <c r="AN7">
        <v>-1.05</v>
      </c>
      <c r="AO7" t="s">
        <v>10450</v>
      </c>
      <c r="AP7">
        <v>0.22047385156971999</v>
      </c>
      <c r="AQ7">
        <f>(Table2[[#This Row],[Sharpe Ratio]]-AVERAGE(Table2[Sharpe Ratio]))/_xlfn.STDEV.P(Table2[Sharpe Ratio])</f>
        <v>1.8779600196373682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7.0207861244119405</v>
      </c>
      <c r="AS7">
        <f>_xlfn.RANK.AVG(Table2[[#This Row],[1Y Return vs Nifty Z-Score]],Table2[1Y Return vs Nifty Z-Score])</f>
        <v>21</v>
      </c>
      <c r="AT7">
        <f>_xlfn.RANK.AVG(Table2[[#This Row],[6M Return vs Nifty Z-Score]],Table2[6M Return vs Nifty Z-Score])</f>
        <v>20</v>
      </c>
      <c r="AU7">
        <f>_xlfn.RANK.AVG(Table2[[#This Row],[Sharpe Ratio Z-Score]],Table2[Sharpe Ratio Z-Score])</f>
        <v>19</v>
      </c>
      <c r="AV7">
        <f>(Table2[[#This Row],[Rank 1Y]]+Table2[[#This Row],[Rank 6M]]+Table2[[#This Row],[Rank Sharpe]])/3</f>
        <v>20</v>
      </c>
    </row>
    <row r="8" spans="1:48" x14ac:dyDescent="0.3">
      <c r="A8" t="s">
        <v>255</v>
      </c>
      <c r="B8" t="s">
        <v>256</v>
      </c>
      <c r="C8" t="s">
        <v>10410</v>
      </c>
      <c r="D8" t="s">
        <v>143</v>
      </c>
      <c r="E8">
        <v>109745.03296349999</v>
      </c>
      <c r="F8">
        <v>526.35</v>
      </c>
      <c r="G8">
        <v>179.59668850528899</v>
      </c>
      <c r="H8">
        <f>(Table2[[#This Row],[1Y Return vs Nifty]]-AVERAGE(Table2[1Y Return vs Nifty]))/_xlfn.STDEV.P(Table2[1Y Return vs Nifty])</f>
        <v>2.5566812585784882</v>
      </c>
      <c r="I8">
        <v>-14.535314425592301</v>
      </c>
      <c r="J8">
        <f>(Table2[[#This Row],[1M Return vs Nifty]]-AVERAGE(Table2[1M Return vs Nifty]))/_xlfn.STDEV.P(Table2[1M Return vs Nifty])</f>
        <v>-1.0288487452378858</v>
      </c>
      <c r="K8">
        <v>87.275310751658793</v>
      </c>
      <c r="L8">
        <f>(Table2[[#This Row],[6M Return vs Nifty]]-AVERAGE(Table2[6M Return vs Nifty]))/_xlfn.STDEV.P(Table2[6M Return vs Nifty])</f>
        <v>2.2278781536550052</v>
      </c>
      <c r="M8">
        <v>0.101904734731535</v>
      </c>
      <c r="N8">
        <f>(Table2[[#This Row],[1W Return vs Nifty]]-AVERAGE(Table2[1W Return vs Nifty]))/_xlfn.STDEV.P(Table2[1W Return vs Nifty])</f>
        <v>0.15415569779719607</v>
      </c>
      <c r="O8">
        <v>543.79</v>
      </c>
      <c r="P8">
        <v>539.47860996287102</v>
      </c>
      <c r="Q8">
        <v>397.43840920622102</v>
      </c>
      <c r="R8">
        <v>39.673280172890202</v>
      </c>
      <c r="S8" s="2">
        <f>(Table2[[#This Row],[Close Price]]-Table2[[#This Row],[20D EMA]])/Table2[[#This Row],[20D EMA]]</f>
        <v>-3.2071203957409922E-2</v>
      </c>
      <c r="T8" s="2">
        <f>(Table2[[#This Row],[Close Price]]-Table2[[#This Row],[50D EMA]])/Table2[[#This Row],[50D EMA]]</f>
        <v>-2.4335737729758288E-2</v>
      </c>
      <c r="U8" s="2">
        <f>(Table2[[#This Row],[Close Price]]-Table2[[#This Row],[200D EMA]])/Table2[[#This Row],[200D EMA]]</f>
        <v>0.3243561462799886</v>
      </c>
      <c r="V8">
        <v>0.242095227261234</v>
      </c>
      <c r="W8">
        <v>522.6</v>
      </c>
      <c r="X8">
        <v>531</v>
      </c>
      <c r="Y8">
        <v>516</v>
      </c>
      <c r="Z8">
        <v>544.4</v>
      </c>
      <c r="AA8">
        <v>501.2</v>
      </c>
      <c r="AB8">
        <v>619.5</v>
      </c>
      <c r="AC8" s="2">
        <f>(Table2[[#This Row],[Close Price]]/Table2[[#This Row],[Day Low]])-1</f>
        <v>7.175660160734898E-3</v>
      </c>
      <c r="AD8" s="2">
        <f>(Table2[[#This Row],[Day High]]/Table2[[#This Row],[Close Price]])-1</f>
        <v>8.8344257623254041E-3</v>
      </c>
      <c r="AE8" s="2">
        <f>(Table2[[#This Row],[Close Price]]/Table2[[#This Row],[Current Week Low]])-1</f>
        <v>2.0058139534883779E-2</v>
      </c>
      <c r="AF8" s="2">
        <f>(Table2[[#This Row],[Current Week High]]/Table2[[#This Row],[Close Price]])-1</f>
        <v>3.429277096988681E-2</v>
      </c>
      <c r="AG8" s="2">
        <f>(Table2[[#This Row],[Close Price]]/Table2[[#This Row],[Current Month Low]])-1</f>
        <v>5.0179569034317639E-2</v>
      </c>
      <c r="AH8" s="2">
        <f>(Table2[[#This Row],[Current Month High]]/Table2[[#This Row],[Close Price]])-1</f>
        <v>0.17697349672271301</v>
      </c>
      <c r="AI8">
        <v>22.922010069345401</v>
      </c>
      <c r="AJ8">
        <v>270.27787548364398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-0.17</v>
      </c>
      <c r="AM8" t="s">
        <v>10450</v>
      </c>
      <c r="AN8">
        <v>-5.45</v>
      </c>
      <c r="AO8" t="s">
        <v>10450</v>
      </c>
      <c r="AP8">
        <v>0.21491559877585001</v>
      </c>
      <c r="AQ8">
        <f>(Table2[[#This Row],[Sharpe Ratio]]-AVERAGE(Table2[Sharpe Ratio]))/_xlfn.STDEV.P(Table2[Sharpe Ratio])</f>
        <v>1.8132699535816246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5.7231363183744284</v>
      </c>
      <c r="AS8">
        <f>_xlfn.RANK.AVG(Table2[[#This Row],[1Y Return vs Nifty Z-Score]],Table2[1Y Return vs Nifty Z-Score])</f>
        <v>24</v>
      </c>
      <c r="AT8">
        <f>_xlfn.RANK.AVG(Table2[[#This Row],[6M Return vs Nifty Z-Score]],Table2[6M Return vs Nifty Z-Score])</f>
        <v>21</v>
      </c>
      <c r="AU8">
        <f>_xlfn.RANK.AVG(Table2[[#This Row],[Sharpe Ratio Z-Score]],Table2[Sharpe Ratio Z-Score])</f>
        <v>22</v>
      </c>
      <c r="AV8">
        <f>(Table2[[#This Row],[Rank 1Y]]+Table2[[#This Row],[Rank 6M]]+Table2[[#This Row],[Rank Sharpe]])/3</f>
        <v>22.333333333333332</v>
      </c>
    </row>
    <row r="9" spans="1:48" x14ac:dyDescent="0.3">
      <c r="A9" t="s">
        <v>865</v>
      </c>
      <c r="B9" t="s">
        <v>866</v>
      </c>
      <c r="C9" t="s">
        <v>10410</v>
      </c>
      <c r="D9" t="s">
        <v>46</v>
      </c>
      <c r="E9">
        <v>18964.390034309999</v>
      </c>
      <c r="F9">
        <v>1630.65</v>
      </c>
      <c r="G9">
        <v>187.05216284186801</v>
      </c>
      <c r="H9">
        <f>(Table2[[#This Row],[1Y Return vs Nifty]]-AVERAGE(Table2[1Y Return vs Nifty]))/_xlfn.STDEV.P(Table2[1Y Return vs Nifty])</f>
        <v>2.6794383270256081</v>
      </c>
      <c r="I9">
        <v>-10.5476628895536</v>
      </c>
      <c r="J9">
        <f>(Table2[[#This Row],[1M Return vs Nifty]]-AVERAGE(Table2[1M Return vs Nifty]))/_xlfn.STDEV.P(Table2[1M Return vs Nifty])</f>
        <v>-0.65932714803671899</v>
      </c>
      <c r="K9">
        <v>102.74495046152801</v>
      </c>
      <c r="L9">
        <f>(Table2[[#This Row],[6M Return vs Nifty]]-AVERAGE(Table2[6M Return vs Nifty]))/_xlfn.STDEV.P(Table2[6M Return vs Nifty])</f>
        <v>2.6874625267466676</v>
      </c>
      <c r="M9">
        <v>3.7128450528164598</v>
      </c>
      <c r="N9">
        <f>(Table2[[#This Row],[1W Return vs Nifty]]-AVERAGE(Table2[1W Return vs Nifty]))/_xlfn.STDEV.P(Table2[1W Return vs Nifty])</f>
        <v>0.95999785047277597</v>
      </c>
      <c r="O9">
        <v>1596.85</v>
      </c>
      <c r="P9">
        <v>1577.4538599161999</v>
      </c>
      <c r="Q9">
        <v>1216.2425261225201</v>
      </c>
      <c r="R9">
        <v>63.5074274569658</v>
      </c>
      <c r="S9" s="2">
        <f>(Table2[[#This Row],[Close Price]]-Table2[[#This Row],[20D EMA]])/Table2[[#This Row],[20D EMA]]</f>
        <v>2.1166671885274248E-2</v>
      </c>
      <c r="T9" s="2">
        <f>(Table2[[#This Row],[Close Price]]-Table2[[#This Row],[50D EMA]])/Table2[[#This Row],[50D EMA]]</f>
        <v>3.3722786723299876E-2</v>
      </c>
      <c r="U9" s="2">
        <f>(Table2[[#This Row],[Close Price]]-Table2[[#This Row],[200D EMA]])/Table2[[#This Row],[200D EMA]]</f>
        <v>0.34072766325532516</v>
      </c>
      <c r="V9">
        <v>1.53997711915615</v>
      </c>
      <c r="W9">
        <v>1576</v>
      </c>
      <c r="X9">
        <v>1639.3</v>
      </c>
      <c r="Y9">
        <v>1519.95</v>
      </c>
      <c r="Z9">
        <v>1639.3</v>
      </c>
      <c r="AA9">
        <v>1453.2</v>
      </c>
      <c r="AB9">
        <v>1700</v>
      </c>
      <c r="AC9" s="2">
        <f>(Table2[[#This Row],[Close Price]]/Table2[[#This Row],[Day Low]])-1</f>
        <v>3.4676395939086335E-2</v>
      </c>
      <c r="AD9" s="2">
        <f>(Table2[[#This Row],[Day High]]/Table2[[#This Row],[Close Price]])-1</f>
        <v>5.3046331217612153E-3</v>
      </c>
      <c r="AE9" s="2">
        <f>(Table2[[#This Row],[Close Price]]/Table2[[#This Row],[Current Week Low]])-1</f>
        <v>7.2831343136287474E-2</v>
      </c>
      <c r="AF9" s="2">
        <f>(Table2[[#This Row],[Current Week High]]/Table2[[#This Row],[Close Price]])-1</f>
        <v>5.3046331217612153E-3</v>
      </c>
      <c r="AG9" s="2">
        <f>(Table2[[#This Row],[Close Price]]/Table2[[#This Row],[Current Month Low]])-1</f>
        <v>0.12210982658959546</v>
      </c>
      <c r="AH9" s="2">
        <f>(Table2[[#This Row],[Current Month High]]/Table2[[#This Row],[Close Price]])-1</f>
        <v>4.2529052831692837E-2</v>
      </c>
      <c r="AI9">
        <v>10.183055836629499</v>
      </c>
      <c r="AJ9">
        <v>239.71875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0.04</v>
      </c>
      <c r="AM9" t="s">
        <v>10451</v>
      </c>
      <c r="AN9">
        <v>0.48</v>
      </c>
      <c r="AO9" t="s">
        <v>10451</v>
      </c>
      <c r="AP9">
        <v>0.184934234769671</v>
      </c>
      <c r="AQ9">
        <f>(Table2[[#This Row],[Sharpe Ratio]]-AVERAGE(Table2[Sharpe Ratio]))/_xlfn.STDEV.P(Table2[Sharpe Ratio])</f>
        <v>1.4643300096949363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7.1319015659032692</v>
      </c>
      <c r="AS9">
        <f>_xlfn.RANK.AVG(Table2[[#This Row],[1Y Return vs Nifty Z-Score]],Table2[1Y Return vs Nifty Z-Score])</f>
        <v>19</v>
      </c>
      <c r="AT9">
        <f>_xlfn.RANK.AVG(Table2[[#This Row],[6M Return vs Nifty Z-Score]],Table2[6M Return vs Nifty Z-Score])</f>
        <v>12</v>
      </c>
      <c r="AU9">
        <f>_xlfn.RANK.AVG(Table2[[#This Row],[Sharpe Ratio Z-Score]],Table2[Sharpe Ratio Z-Score])</f>
        <v>47</v>
      </c>
      <c r="AV9">
        <f>(Table2[[#This Row],[Rank 1Y]]+Table2[[#This Row],[Rank 6M]]+Table2[[#This Row],[Rank Sharpe]])/3</f>
        <v>26</v>
      </c>
    </row>
    <row r="10" spans="1:48" x14ac:dyDescent="0.3">
      <c r="A10" t="s">
        <v>618</v>
      </c>
      <c r="B10" t="s">
        <v>619</v>
      </c>
      <c r="C10" t="s">
        <v>10420</v>
      </c>
      <c r="D10" t="s">
        <v>264</v>
      </c>
      <c r="E10">
        <v>32430.745635679999</v>
      </c>
      <c r="F10">
        <v>656.95</v>
      </c>
      <c r="G10">
        <v>129.897731292922</v>
      </c>
      <c r="H10">
        <f>(Table2[[#This Row],[1Y Return vs Nifty]]-AVERAGE(Table2[1Y Return vs Nifty]))/_xlfn.STDEV.P(Table2[1Y Return vs Nifty])</f>
        <v>1.7383700396214308</v>
      </c>
      <c r="I10">
        <v>19.290200024391499</v>
      </c>
      <c r="J10">
        <f>(Table2[[#This Row],[1M Return vs Nifty]]-AVERAGE(Table2[1M Return vs Nifty]))/_xlfn.STDEV.P(Table2[1M Return vs Nifty])</f>
        <v>2.1056423236898207</v>
      </c>
      <c r="K10">
        <v>94.792307532883498</v>
      </c>
      <c r="L10">
        <f>(Table2[[#This Row],[6M Return vs Nifty]]-AVERAGE(Table2[6M Return vs Nifty]))/_xlfn.STDEV.P(Table2[6M Return vs Nifty])</f>
        <v>2.4511990789010665</v>
      </c>
      <c r="M10">
        <v>-2.3721317380543798</v>
      </c>
      <c r="N10">
        <f>(Table2[[#This Row],[1W Return vs Nifty]]-AVERAGE(Table2[1W Return vs Nifty]))/_xlfn.STDEV.P(Table2[1W Return vs Nifty])</f>
        <v>-0.39796721241613497</v>
      </c>
      <c r="O10">
        <v>604.4</v>
      </c>
      <c r="P10">
        <v>536.09693239343596</v>
      </c>
      <c r="Q10">
        <v>403.26532952524002</v>
      </c>
      <c r="R10">
        <v>76.9060193247565</v>
      </c>
      <c r="S10" s="2">
        <f>(Table2[[#This Row],[Close Price]]-Table2[[#This Row],[20D EMA]])/Table2[[#This Row],[20D EMA]]</f>
        <v>8.694573130377245E-2</v>
      </c>
      <c r="T10" s="2">
        <f>(Table2[[#This Row],[Close Price]]-Table2[[#This Row],[50D EMA]])/Table2[[#This Row],[50D EMA]]</f>
        <v>0.2254313731418095</v>
      </c>
      <c r="U10" s="2">
        <f>(Table2[[#This Row],[Close Price]]-Table2[[#This Row],[200D EMA]])/Table2[[#This Row],[200D EMA]]</f>
        <v>0.62907632246347656</v>
      </c>
      <c r="V10">
        <v>1.7729023242649</v>
      </c>
      <c r="W10">
        <v>648.15</v>
      </c>
      <c r="X10">
        <v>666</v>
      </c>
      <c r="Y10">
        <v>636.20000000000005</v>
      </c>
      <c r="Z10">
        <v>681.25</v>
      </c>
      <c r="AA10">
        <v>511.2</v>
      </c>
      <c r="AB10">
        <v>688.7</v>
      </c>
      <c r="AC10" s="2">
        <f>(Table2[[#This Row],[Close Price]]/Table2[[#This Row],[Day Low]])-1</f>
        <v>1.3577104065417123E-2</v>
      </c>
      <c r="AD10" s="2">
        <f>(Table2[[#This Row],[Day High]]/Table2[[#This Row],[Close Price]])-1</f>
        <v>1.3775782022984906E-2</v>
      </c>
      <c r="AE10" s="2">
        <f>(Table2[[#This Row],[Close Price]]/Table2[[#This Row],[Current Week Low]])-1</f>
        <v>3.2615529707639146E-2</v>
      </c>
      <c r="AF10" s="2">
        <f>(Table2[[#This Row],[Current Week High]]/Table2[[#This Row],[Close Price]])-1</f>
        <v>3.698911637110891E-2</v>
      </c>
      <c r="AG10" s="2">
        <f>(Table2[[#This Row],[Close Price]]/Table2[[#This Row],[Current Month Low]])-1</f>
        <v>0.28511345852895165</v>
      </c>
      <c r="AH10" s="2">
        <f>(Table2[[#This Row],[Current Month High]]/Table2[[#This Row],[Close Price]])-1</f>
        <v>4.8329401019864493E-2</v>
      </c>
      <c r="AI10">
        <v>4.8329401019864404</v>
      </c>
      <c r="AJ10">
        <v>193.28125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0.44</v>
      </c>
      <c r="AM10" t="s">
        <v>10451</v>
      </c>
      <c r="AN10">
        <v>17.260000000000002</v>
      </c>
      <c r="AO10" t="s">
        <v>10451</v>
      </c>
      <c r="AP10">
        <v>0.24122198358050201</v>
      </c>
      <c r="AQ10">
        <f>(Table2[[#This Row],[Sharpe Ratio]]-AVERAGE(Table2[Sharpe Ratio]))/_xlfn.STDEV.P(Table2[Sharpe Ratio])</f>
        <v>2.1194384266272497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8.0166826564234324</v>
      </c>
      <c r="AS10">
        <f>_xlfn.RANK.AVG(Table2[[#This Row],[1Y Return vs Nifty Z-Score]],Table2[1Y Return vs Nifty Z-Score])</f>
        <v>52</v>
      </c>
      <c r="AT10">
        <f>_xlfn.RANK.AVG(Table2[[#This Row],[6M Return vs Nifty Z-Score]],Table2[6M Return vs Nifty Z-Score])</f>
        <v>17</v>
      </c>
      <c r="AU10">
        <f>_xlfn.RANK.AVG(Table2[[#This Row],[Sharpe Ratio Z-Score]],Table2[Sharpe Ratio Z-Score])</f>
        <v>10</v>
      </c>
      <c r="AV10">
        <f>(Table2[[#This Row],[Rank 1Y]]+Table2[[#This Row],[Rank 6M]]+Table2[[#This Row],[Rank Sharpe]])/3</f>
        <v>26.333333333333332</v>
      </c>
    </row>
    <row r="11" spans="1:48" x14ac:dyDescent="0.3">
      <c r="A11" t="s">
        <v>488</v>
      </c>
      <c r="B11" t="s">
        <v>489</v>
      </c>
      <c r="C11" t="s">
        <v>10418</v>
      </c>
      <c r="D11" t="s">
        <v>324</v>
      </c>
      <c r="E11">
        <v>45439.312321600002</v>
      </c>
      <c r="F11">
        <v>1727.2</v>
      </c>
      <c r="G11">
        <v>184.67903432103699</v>
      </c>
      <c r="H11">
        <f>(Table2[[#This Row],[1Y Return vs Nifty]]-AVERAGE(Table2[1Y Return vs Nifty]))/_xlfn.STDEV.P(Table2[1Y Return vs Nifty])</f>
        <v>2.6403639117551858</v>
      </c>
      <c r="I11">
        <v>-22.175605334723301</v>
      </c>
      <c r="J11">
        <f>(Table2[[#This Row],[1M Return vs Nifty]]-AVERAGE(Table2[1M Return vs Nifty]))/_xlfn.STDEV.P(Table2[1M Return vs Nifty])</f>
        <v>-1.7368475446084637</v>
      </c>
      <c r="K11">
        <v>79.641072444664104</v>
      </c>
      <c r="L11">
        <f>(Table2[[#This Row],[6M Return vs Nifty]]-AVERAGE(Table2[6M Return vs Nifty]))/_xlfn.STDEV.P(Table2[6M Return vs Nifty])</f>
        <v>2.0010741238162151</v>
      </c>
      <c r="M11">
        <v>-0.84312954292965603</v>
      </c>
      <c r="N11">
        <f>(Table2[[#This Row],[1W Return vs Nifty]]-AVERAGE(Table2[1W Return vs Nifty]))/_xlfn.STDEV.P(Table2[1W Return vs Nifty])</f>
        <v>-5.6744618901085904E-2</v>
      </c>
      <c r="O11">
        <v>1829.34</v>
      </c>
      <c r="P11">
        <v>1978.33377653411</v>
      </c>
      <c r="Q11">
        <v>1591.5088920440101</v>
      </c>
      <c r="R11">
        <v>39.512458014474298</v>
      </c>
      <c r="S11" s="2">
        <f>(Table2[[#This Row],[Close Price]]-Table2[[#This Row],[20D EMA]])/Table2[[#This Row],[20D EMA]]</f>
        <v>-5.5834344627023885E-2</v>
      </c>
      <c r="T11" s="2">
        <f>(Table2[[#This Row],[Close Price]]-Table2[[#This Row],[50D EMA]])/Table2[[#This Row],[50D EMA]]</f>
        <v>-0.1269420658500191</v>
      </c>
      <c r="U11" s="2">
        <f>(Table2[[#This Row],[Close Price]]-Table2[[#This Row],[200D EMA]])/Table2[[#This Row],[200D EMA]]</f>
        <v>8.5259409252636281E-2</v>
      </c>
      <c r="V11">
        <v>0.60554104686027399</v>
      </c>
      <c r="W11">
        <v>1670</v>
      </c>
      <c r="X11">
        <v>1781.85</v>
      </c>
      <c r="Y11">
        <v>1662</v>
      </c>
      <c r="Z11">
        <v>1935</v>
      </c>
      <c r="AA11">
        <v>1638</v>
      </c>
      <c r="AB11">
        <v>1998.7</v>
      </c>
      <c r="AC11" s="2">
        <f>(Table2[[#This Row],[Close Price]]/Table2[[#This Row],[Day Low]])-1</f>
        <v>3.4251497005987952E-2</v>
      </c>
      <c r="AD11" s="2">
        <f>(Table2[[#This Row],[Day High]]/Table2[[#This Row],[Close Price]])-1</f>
        <v>3.1640805928670579E-2</v>
      </c>
      <c r="AE11" s="2">
        <f>(Table2[[#This Row],[Close Price]]/Table2[[#This Row],[Current Week Low]])-1</f>
        <v>3.9229843561973565E-2</v>
      </c>
      <c r="AF11" s="2">
        <f>(Table2[[#This Row],[Current Week High]]/Table2[[#This Row],[Close Price]])-1</f>
        <v>0.12031032885595172</v>
      </c>
      <c r="AG11" s="2">
        <f>(Table2[[#This Row],[Close Price]]/Table2[[#This Row],[Current Month Low]])-1</f>
        <v>5.4456654456654485E-2</v>
      </c>
      <c r="AH11" s="2">
        <f>(Table2[[#This Row],[Current Month High]]/Table2[[#This Row],[Close Price]])-1</f>
        <v>0.15719082908754056</v>
      </c>
      <c r="AI11">
        <v>72.501736915238496</v>
      </c>
      <c r="AJ11">
        <v>296.51056014692301</v>
      </c>
      <c r="AK11" t="str">
        <f>IF(AND(Table2[[#This Row],[20D EMA]]&gt;Table2[[#This Row],[50D EMA]],Table2[[#This Row],[50D EMA]]&gt;Table2[[#This Row],[200D EMA]]),"Uptrend","Downtrend/NoTrend")</f>
        <v>Downtrend/NoTrend</v>
      </c>
      <c r="AL11">
        <v>-0.39</v>
      </c>
      <c r="AM11" t="s">
        <v>10450</v>
      </c>
      <c r="AN11">
        <v>-4.25</v>
      </c>
      <c r="AO11" t="s">
        <v>10450</v>
      </c>
      <c r="AP11">
        <v>0.200894387131233</v>
      </c>
      <c r="AQ11">
        <f>(Table2[[#This Row],[Sharpe Ratio]]-AVERAGE(Table2[Sharpe Ratio]))/_xlfn.STDEV.P(Table2[Sharpe Ratio])</f>
        <v>1.6500832218676271</v>
      </c>
      <c r="AR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">
        <f>_xlfn.RANK.AVG(Table2[[#This Row],[1Y Return vs Nifty Z-Score]],Table2[1Y Return vs Nifty Z-Score])</f>
        <v>20</v>
      </c>
      <c r="AT11">
        <f>_xlfn.RANK.AVG(Table2[[#This Row],[6M Return vs Nifty Z-Score]],Table2[6M Return vs Nifty Z-Score])</f>
        <v>31</v>
      </c>
      <c r="AU11">
        <f>_xlfn.RANK.AVG(Table2[[#This Row],[Sharpe Ratio Z-Score]],Table2[Sharpe Ratio Z-Score])</f>
        <v>32</v>
      </c>
      <c r="AV11">
        <f>(Table2[[#This Row],[Rank 1Y]]+Table2[[#This Row],[Rank 6M]]+Table2[[#This Row],[Rank Sharpe]])/3</f>
        <v>27.666666666666668</v>
      </c>
    </row>
    <row r="12" spans="1:48" x14ac:dyDescent="0.3">
      <c r="A12" t="s">
        <v>919</v>
      </c>
      <c r="B12" t="s">
        <v>920</v>
      </c>
      <c r="C12" t="s">
        <v>10413</v>
      </c>
      <c r="D12" t="s">
        <v>124</v>
      </c>
      <c r="E12">
        <v>17129.130315900002</v>
      </c>
      <c r="F12">
        <v>1180.5</v>
      </c>
      <c r="G12">
        <v>130.63906813986301</v>
      </c>
      <c r="H12">
        <f>(Table2[[#This Row],[1Y Return vs Nifty]]-AVERAGE(Table2[1Y Return vs Nifty]))/_xlfn.STDEV.P(Table2[1Y Return vs Nifty])</f>
        <v>1.7505764176403065</v>
      </c>
      <c r="I12">
        <v>17.357665506603201</v>
      </c>
      <c r="J12">
        <f>(Table2[[#This Row],[1M Return vs Nifty]]-AVERAGE(Table2[1M Return vs Nifty]))/_xlfn.STDEV.P(Table2[1M Return vs Nifty])</f>
        <v>1.9265611689786664</v>
      </c>
      <c r="K12">
        <v>117.32210270632</v>
      </c>
      <c r="L12">
        <f>(Table2[[#This Row],[6M Return vs Nifty]]-AVERAGE(Table2[6M Return vs Nifty]))/_xlfn.STDEV.P(Table2[6M Return vs Nifty])</f>
        <v>3.1205321716466967</v>
      </c>
      <c r="M12">
        <v>-5.16244070745178</v>
      </c>
      <c r="N12">
        <f>(Table2[[#This Row],[1W Return vs Nifty]]-AVERAGE(Table2[1W Return vs Nifty]))/_xlfn.STDEV.P(Table2[1W Return vs Nifty])</f>
        <v>-1.0206716573684971</v>
      </c>
      <c r="O12">
        <v>1117.43</v>
      </c>
      <c r="P12">
        <v>995.18665423914103</v>
      </c>
      <c r="Q12">
        <v>707.25020037341096</v>
      </c>
      <c r="R12">
        <v>56.101349225073797</v>
      </c>
      <c r="S12" s="2">
        <f>(Table2[[#This Row],[Close Price]]-Table2[[#This Row],[20D EMA]])/Table2[[#This Row],[20D EMA]]</f>
        <v>5.6442014264875592E-2</v>
      </c>
      <c r="T12" s="2">
        <f>(Table2[[#This Row],[Close Price]]-Table2[[#This Row],[50D EMA]])/Table2[[#This Row],[50D EMA]]</f>
        <v>0.18620963712836186</v>
      </c>
      <c r="U12" s="2">
        <f>(Table2[[#This Row],[Close Price]]-Table2[[#This Row],[200D EMA]])/Table2[[#This Row],[200D EMA]]</f>
        <v>0.6691405663465696</v>
      </c>
      <c r="V12">
        <v>2.21684105253411</v>
      </c>
      <c r="W12">
        <v>1165.2</v>
      </c>
      <c r="X12">
        <v>1220</v>
      </c>
      <c r="Y12">
        <v>1145.3</v>
      </c>
      <c r="Z12">
        <v>1279.8</v>
      </c>
      <c r="AA12">
        <v>930</v>
      </c>
      <c r="AB12">
        <v>1347.8</v>
      </c>
      <c r="AC12" s="2">
        <f>(Table2[[#This Row],[Close Price]]/Table2[[#This Row],[Day Low]])-1</f>
        <v>1.3130792996910445E-2</v>
      </c>
      <c r="AD12" s="2">
        <f>(Table2[[#This Row],[Day High]]/Table2[[#This Row],[Close Price]])-1</f>
        <v>3.3460398136382796E-2</v>
      </c>
      <c r="AE12" s="2">
        <f>(Table2[[#This Row],[Close Price]]/Table2[[#This Row],[Current Week Low]])-1</f>
        <v>3.0734305422160269E-2</v>
      </c>
      <c r="AF12" s="2">
        <f>(Table2[[#This Row],[Current Week High]]/Table2[[#This Row],[Close Price]])-1</f>
        <v>8.411689961880553E-2</v>
      </c>
      <c r="AG12" s="2">
        <f>(Table2[[#This Row],[Close Price]]/Table2[[#This Row],[Current Month Low]])-1</f>
        <v>0.26935483870967736</v>
      </c>
      <c r="AH12" s="2">
        <f>(Table2[[#This Row],[Current Month High]]/Table2[[#This Row],[Close Price]])-1</f>
        <v>0.1417196103346039</v>
      </c>
      <c r="AI12">
        <v>14.171961033460301</v>
      </c>
      <c r="AJ12">
        <v>215.557337610264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0.54</v>
      </c>
      <c r="AM12" t="s">
        <v>10451</v>
      </c>
      <c r="AN12">
        <v>18.88</v>
      </c>
      <c r="AO12" t="s">
        <v>10451</v>
      </c>
      <c r="AP12">
        <v>0.20492006936476601</v>
      </c>
      <c r="AQ12">
        <f>(Table2[[#This Row],[Sharpe Ratio]]-AVERAGE(Table2[Sharpe Ratio]))/_xlfn.STDEV.P(Table2[Sharpe Ratio])</f>
        <v>1.6969363714569898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7.473934472354161</v>
      </c>
      <c r="AS12">
        <f>_xlfn.RANK.AVG(Table2[[#This Row],[1Y Return vs Nifty Z-Score]],Table2[1Y Return vs Nifty Z-Score])</f>
        <v>51</v>
      </c>
      <c r="AT12">
        <f>_xlfn.RANK.AVG(Table2[[#This Row],[6M Return vs Nifty Z-Score]],Table2[6M Return vs Nifty Z-Score])</f>
        <v>6</v>
      </c>
      <c r="AU12">
        <f>_xlfn.RANK.AVG(Table2[[#This Row],[Sharpe Ratio Z-Score]],Table2[Sharpe Ratio Z-Score])</f>
        <v>29</v>
      </c>
      <c r="AV12">
        <f>(Table2[[#This Row],[Rank 1Y]]+Table2[[#This Row],[Rank 6M]]+Table2[[#This Row],[Rank Sharpe]])/3</f>
        <v>28.666666666666668</v>
      </c>
    </row>
    <row r="13" spans="1:48" x14ac:dyDescent="0.3">
      <c r="A13" t="s">
        <v>943</v>
      </c>
      <c r="B13" t="s">
        <v>944</v>
      </c>
      <c r="C13" t="s">
        <v>10411</v>
      </c>
      <c r="D13" t="s">
        <v>54</v>
      </c>
      <c r="E13">
        <v>16410.069525449999</v>
      </c>
      <c r="F13">
        <v>12790.5</v>
      </c>
      <c r="G13">
        <v>207.02514445454</v>
      </c>
      <c r="H13">
        <f>(Table2[[#This Row],[1Y Return vs Nifty]]-AVERAGE(Table2[1Y Return vs Nifty]))/_xlfn.STDEV.P(Table2[1Y Return vs Nifty])</f>
        <v>3.0083006582780127</v>
      </c>
      <c r="I13">
        <v>-2.2609260193857401</v>
      </c>
      <c r="J13">
        <f>(Table2[[#This Row],[1M Return vs Nifty]]-AVERAGE(Table2[1M Return vs Nifty]))/_xlfn.STDEV.P(Table2[1M Return vs Nifty])</f>
        <v>0.10857551752370175</v>
      </c>
      <c r="K13">
        <v>82.779913621718705</v>
      </c>
      <c r="L13">
        <f>(Table2[[#This Row],[6M Return vs Nifty]]-AVERAGE(Table2[6M Return vs Nifty]))/_xlfn.STDEV.P(Table2[6M Return vs Nifty])</f>
        <v>2.0943253165812683</v>
      </c>
      <c r="M13">
        <v>-3.3575246284757898</v>
      </c>
      <c r="N13">
        <f>(Table2[[#This Row],[1W Return vs Nifty]]-AVERAGE(Table2[1W Return vs Nifty]))/_xlfn.STDEV.P(Table2[1W Return vs Nifty])</f>
        <v>-0.61787423333016078</v>
      </c>
      <c r="O13">
        <v>12496.59</v>
      </c>
      <c r="P13">
        <v>11433.769960191299</v>
      </c>
      <c r="Q13">
        <v>8209.6908241199999</v>
      </c>
      <c r="R13">
        <v>55.045327432711098</v>
      </c>
      <c r="S13" s="2">
        <f>(Table2[[#This Row],[Close Price]]-Table2[[#This Row],[20D EMA]])/Table2[[#This Row],[20D EMA]]</f>
        <v>2.3519216042136283E-2</v>
      </c>
      <c r="T13" s="2">
        <f>(Table2[[#This Row],[Close Price]]-Table2[[#This Row],[50D EMA]])/Table2[[#This Row],[50D EMA]]</f>
        <v>0.1186599034729925</v>
      </c>
      <c r="U13" s="2">
        <f>(Table2[[#This Row],[Close Price]]-Table2[[#This Row],[200D EMA]])/Table2[[#This Row],[200D EMA]]</f>
        <v>0.55797584513434084</v>
      </c>
      <c r="V13">
        <v>0.739435442202378</v>
      </c>
      <c r="W13">
        <v>12514.9</v>
      </c>
      <c r="X13">
        <v>13630</v>
      </c>
      <c r="Y13">
        <v>11601</v>
      </c>
      <c r="Z13">
        <v>13630</v>
      </c>
      <c r="AA13">
        <v>11601</v>
      </c>
      <c r="AB13">
        <v>13630</v>
      </c>
      <c r="AC13" s="2">
        <f>(Table2[[#This Row],[Close Price]]/Table2[[#This Row],[Day Low]])-1</f>
        <v>2.2021750073911939E-2</v>
      </c>
      <c r="AD13" s="2">
        <f>(Table2[[#This Row],[Day High]]/Table2[[#This Row],[Close Price]])-1</f>
        <v>6.5634650717329324E-2</v>
      </c>
      <c r="AE13" s="2">
        <f>(Table2[[#This Row],[Close Price]]/Table2[[#This Row],[Current Week Low]])-1</f>
        <v>0.10253426428756152</v>
      </c>
      <c r="AF13" s="2">
        <f>(Table2[[#This Row],[Current Week High]]/Table2[[#This Row],[Close Price]])-1</f>
        <v>6.5634650717329324E-2</v>
      </c>
      <c r="AG13" s="2">
        <f>(Table2[[#This Row],[Close Price]]/Table2[[#This Row],[Current Month Low]])-1</f>
        <v>0.10253426428756152</v>
      </c>
      <c r="AH13" s="2">
        <f>(Table2[[#This Row],[Current Month High]]/Table2[[#This Row],[Close Price]])-1</f>
        <v>6.5634650717329324E-2</v>
      </c>
      <c r="AI13">
        <v>6.5634650717329297</v>
      </c>
      <c r="AJ13">
        <v>254.19955138323499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0.42</v>
      </c>
      <c r="AM13" t="s">
        <v>10451</v>
      </c>
      <c r="AN13">
        <v>1.47</v>
      </c>
      <c r="AO13" t="s">
        <v>10451</v>
      </c>
      <c r="AP13">
        <v>0.18171293896443499</v>
      </c>
      <c r="AQ13">
        <f>(Table2[[#This Row],[Sharpe Ratio]]-AVERAGE(Table2[Sharpe Ratio]))/_xlfn.STDEV.P(Table2[Sharpe Ratio])</f>
        <v>1.4268387608881838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6.020166019941005</v>
      </c>
      <c r="AS13">
        <f>_xlfn.RANK.AVG(Table2[[#This Row],[1Y Return vs Nifty Z-Score]],Table2[1Y Return vs Nifty Z-Score])</f>
        <v>11</v>
      </c>
      <c r="AT13">
        <f>_xlfn.RANK.AVG(Table2[[#This Row],[6M Return vs Nifty Z-Score]],Table2[6M Return vs Nifty Z-Score])</f>
        <v>27</v>
      </c>
      <c r="AU13">
        <f>_xlfn.RANK.AVG(Table2[[#This Row],[Sharpe Ratio Z-Score]],Table2[Sharpe Ratio Z-Score])</f>
        <v>55</v>
      </c>
      <c r="AV13">
        <f>(Table2[[#This Row],[Rank 1Y]]+Table2[[#This Row],[Rank 6M]]+Table2[[#This Row],[Rank Sharpe]])/3</f>
        <v>31</v>
      </c>
    </row>
    <row r="14" spans="1:48" x14ac:dyDescent="0.3">
      <c r="A14" t="s">
        <v>632</v>
      </c>
      <c r="B14" t="s">
        <v>633</v>
      </c>
      <c r="C14" t="s">
        <v>10418</v>
      </c>
      <c r="D14" t="s">
        <v>161</v>
      </c>
      <c r="E14">
        <v>31053.7651109119</v>
      </c>
      <c r="F14">
        <v>238.18</v>
      </c>
      <c r="G14">
        <v>348.88104191205099</v>
      </c>
      <c r="H14">
        <f>(Table2[[#This Row],[1Y Return vs Nifty]]-AVERAGE(Table2[1Y Return vs Nifty]))/_xlfn.STDEV.P(Table2[1Y Return vs Nifty])</f>
        <v>5.3440090689932678</v>
      </c>
      <c r="I14">
        <v>2.3337179424803298</v>
      </c>
      <c r="J14">
        <f>(Table2[[#This Row],[1M Return vs Nifty]]-AVERAGE(Table2[1M Return vs Nifty]))/_xlfn.STDEV.P(Table2[1M Return vs Nifty])</f>
        <v>0.53434496102077489</v>
      </c>
      <c r="K14">
        <v>61.3876417451131</v>
      </c>
      <c r="L14">
        <f>(Table2[[#This Row],[6M Return vs Nifty]]-AVERAGE(Table2[6M Return vs Nifty]))/_xlfn.STDEV.P(Table2[6M Return vs Nifty])</f>
        <v>1.4587866716092122</v>
      </c>
      <c r="M14">
        <v>-0.85593250882489702</v>
      </c>
      <c r="N14">
        <f>(Table2[[#This Row],[1W Return vs Nifty]]-AVERAGE(Table2[1W Return vs Nifty]))/_xlfn.STDEV.P(Table2[1W Return vs Nifty])</f>
        <v>-5.9601816386732738E-2</v>
      </c>
      <c r="O14">
        <v>238.55</v>
      </c>
      <c r="P14">
        <v>215.98014107637101</v>
      </c>
      <c r="Q14">
        <v>157.53169078489299</v>
      </c>
      <c r="R14">
        <v>43.088638219261703</v>
      </c>
      <c r="S14" s="2">
        <f>(Table2[[#This Row],[Close Price]]-Table2[[#This Row],[20D EMA]])/Table2[[#This Row],[20D EMA]]</f>
        <v>-1.5510375183399895E-3</v>
      </c>
      <c r="T14" s="2">
        <f>(Table2[[#This Row],[Close Price]]-Table2[[#This Row],[50D EMA]])/Table2[[#This Row],[50D EMA]]</f>
        <v>0.10278657478873986</v>
      </c>
      <c r="U14" s="2">
        <f>(Table2[[#This Row],[Close Price]]-Table2[[#This Row],[200D EMA]])/Table2[[#This Row],[200D EMA]]</f>
        <v>0.51194974683050287</v>
      </c>
      <c r="V14">
        <v>0.73935160274015399</v>
      </c>
      <c r="W14">
        <v>233.61</v>
      </c>
      <c r="X14">
        <v>246.8</v>
      </c>
      <c r="Y14">
        <v>233.61</v>
      </c>
      <c r="Z14">
        <v>261.89999999999998</v>
      </c>
      <c r="AA14">
        <v>214.75</v>
      </c>
      <c r="AB14">
        <v>261.89999999999998</v>
      </c>
      <c r="AC14" s="2">
        <f>(Table2[[#This Row],[Close Price]]/Table2[[#This Row],[Day Low]])-1</f>
        <v>1.9562518727794131E-2</v>
      </c>
      <c r="AD14" s="2">
        <f>(Table2[[#This Row],[Day High]]/Table2[[#This Row],[Close Price]])-1</f>
        <v>3.6191115962717291E-2</v>
      </c>
      <c r="AE14" s="2">
        <f>(Table2[[#This Row],[Close Price]]/Table2[[#This Row],[Current Week Low]])-1</f>
        <v>1.9562518727794131E-2</v>
      </c>
      <c r="AF14" s="2">
        <f>(Table2[[#This Row],[Current Week High]]/Table2[[#This Row],[Close Price]])-1</f>
        <v>9.9588546477453965E-2</v>
      </c>
      <c r="AG14" s="2">
        <f>(Table2[[#This Row],[Close Price]]/Table2[[#This Row],[Current Month Low]])-1</f>
        <v>0.10910360884749704</v>
      </c>
      <c r="AH14" s="2">
        <f>(Table2[[#This Row],[Current Month High]]/Table2[[#This Row],[Close Price]])-1</f>
        <v>9.9588546477453965E-2</v>
      </c>
      <c r="AI14">
        <v>9.9588546477453903</v>
      </c>
      <c r="AJ14">
        <v>404.08465608465599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0.43</v>
      </c>
      <c r="AM14" t="s">
        <v>10451</v>
      </c>
      <c r="AN14">
        <v>-0.15</v>
      </c>
      <c r="AO14" t="s">
        <v>10450</v>
      </c>
      <c r="AP14">
        <v>0.202645915769054</v>
      </c>
      <c r="AQ14">
        <f>(Table2[[#This Row],[Sharpe Ratio]]-AVERAGE(Table2[Sharpe Ratio]))/_xlfn.STDEV.P(Table2[Sharpe Ratio])</f>
        <v>1.6704684953485542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8.9480073805850768</v>
      </c>
      <c r="AS14">
        <f>_xlfn.RANK.AVG(Table2[[#This Row],[1Y Return vs Nifty Z-Score]],Table2[1Y Return vs Nifty Z-Score])</f>
        <v>1</v>
      </c>
      <c r="AT14">
        <f>_xlfn.RANK.AVG(Table2[[#This Row],[6M Return vs Nifty Z-Score]],Table2[6M Return vs Nifty Z-Score])</f>
        <v>63</v>
      </c>
      <c r="AU14">
        <f>_xlfn.RANK.AVG(Table2[[#This Row],[Sharpe Ratio Z-Score]],Table2[Sharpe Ratio Z-Score])</f>
        <v>31</v>
      </c>
      <c r="AV14">
        <f>(Table2[[#This Row],[Rank 1Y]]+Table2[[#This Row],[Rank 6M]]+Table2[[#This Row],[Rank Sharpe]])/3</f>
        <v>31.666666666666668</v>
      </c>
    </row>
    <row r="15" spans="1:48" x14ac:dyDescent="0.3">
      <c r="A15" t="s">
        <v>574</v>
      </c>
      <c r="B15" t="s">
        <v>575</v>
      </c>
      <c r="C15" t="s">
        <v>10409</v>
      </c>
      <c r="D15" t="s">
        <v>40</v>
      </c>
      <c r="E15">
        <v>36237.596428099998</v>
      </c>
      <c r="F15">
        <v>6998.05</v>
      </c>
      <c r="G15">
        <v>202.62743593147201</v>
      </c>
      <c r="H15">
        <f>(Table2[[#This Row],[1Y Return vs Nifty]]-AVERAGE(Table2[1Y Return vs Nifty]))/_xlfn.STDEV.P(Table2[1Y Return vs Nifty])</f>
        <v>2.9358908045510592</v>
      </c>
      <c r="I15">
        <v>21.237289760684501</v>
      </c>
      <c r="J15">
        <f>(Table2[[#This Row],[1M Return vs Nifty]]-AVERAGE(Table2[1M Return vs Nifty]))/_xlfn.STDEV.P(Table2[1M Return vs Nifty])</f>
        <v>2.2860722591409322</v>
      </c>
      <c r="K15">
        <v>108.82763081588899</v>
      </c>
      <c r="L15">
        <f>(Table2[[#This Row],[6M Return vs Nifty]]-AVERAGE(Table2[6M Return vs Nifty]))/_xlfn.STDEV.P(Table2[6M Return vs Nifty])</f>
        <v>2.8681716376119004</v>
      </c>
      <c r="M15">
        <v>-10.587843166929201</v>
      </c>
      <c r="N15">
        <f>(Table2[[#This Row],[1W Return vs Nifty]]-AVERAGE(Table2[1W Return vs Nifty]))/_xlfn.STDEV.P(Table2[1W Return vs Nifty])</f>
        <v>-2.2314415986992873</v>
      </c>
      <c r="O15">
        <v>6963.31</v>
      </c>
      <c r="P15">
        <v>6053.7120609735302</v>
      </c>
      <c r="Q15">
        <v>4188.8851539442603</v>
      </c>
      <c r="R15">
        <v>44.619049880819901</v>
      </c>
      <c r="S15" s="2">
        <f>(Table2[[#This Row],[Close Price]]-Table2[[#This Row],[20D EMA]])/Table2[[#This Row],[20D EMA]]</f>
        <v>4.9890066649337424E-3</v>
      </c>
      <c r="T15" s="2">
        <f>(Table2[[#This Row],[Close Price]]-Table2[[#This Row],[50D EMA]])/Table2[[#This Row],[50D EMA]]</f>
        <v>0.15599320375911732</v>
      </c>
      <c r="U15" s="2">
        <f>(Table2[[#This Row],[Close Price]]-Table2[[#This Row],[200D EMA]])/Table2[[#This Row],[200D EMA]]</f>
        <v>0.6706235054954004</v>
      </c>
      <c r="V15">
        <v>1.08259607910894</v>
      </c>
      <c r="W15">
        <v>6970.35</v>
      </c>
      <c r="X15">
        <v>7253.95</v>
      </c>
      <c r="Y15">
        <v>6970.35</v>
      </c>
      <c r="Z15">
        <v>7622.35</v>
      </c>
      <c r="AA15">
        <v>6285.25</v>
      </c>
      <c r="AB15">
        <v>8480</v>
      </c>
      <c r="AC15" s="2">
        <f>(Table2[[#This Row],[Close Price]]/Table2[[#This Row],[Day Low]])-1</f>
        <v>3.9739754818624018E-3</v>
      </c>
      <c r="AD15" s="2">
        <f>(Table2[[#This Row],[Day High]]/Table2[[#This Row],[Close Price]])-1</f>
        <v>3.656732947035235E-2</v>
      </c>
      <c r="AE15" s="2">
        <f>(Table2[[#This Row],[Close Price]]/Table2[[#This Row],[Current Week Low]])-1</f>
        <v>3.9739754818624018E-3</v>
      </c>
      <c r="AF15" s="2">
        <f>(Table2[[#This Row],[Current Week High]]/Table2[[#This Row],[Close Price]])-1</f>
        <v>8.921056580047293E-2</v>
      </c>
      <c r="AG15" s="2">
        <f>(Table2[[#This Row],[Close Price]]/Table2[[#This Row],[Current Month Low]])-1</f>
        <v>0.11340837675510129</v>
      </c>
      <c r="AH15" s="2">
        <f>(Table2[[#This Row],[Current Month High]]/Table2[[#This Row],[Close Price]])-1</f>
        <v>0.21176613485185158</v>
      </c>
      <c r="AI15">
        <v>21.176613485185101</v>
      </c>
      <c r="AJ15">
        <v>251.29009587872099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0.57999999999999996</v>
      </c>
      <c r="AM15" t="s">
        <v>10451</v>
      </c>
      <c r="AN15">
        <v>5.8</v>
      </c>
      <c r="AO15" t="s">
        <v>10451</v>
      </c>
      <c r="AP15">
        <v>0.17016598109772901</v>
      </c>
      <c r="AQ15">
        <f>(Table2[[#This Row],[Sharpe Ratio]]-AVERAGE(Table2[Sharpe Ratio]))/_xlfn.STDEV.P(Table2[Sharpe Ratio])</f>
        <v>1.2924487835262486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7.1511418861308513</v>
      </c>
      <c r="AS15">
        <f>_xlfn.RANK.AVG(Table2[[#This Row],[1Y Return vs Nifty Z-Score]],Table2[1Y Return vs Nifty Z-Score])</f>
        <v>13</v>
      </c>
      <c r="AT15">
        <f>_xlfn.RANK.AVG(Table2[[#This Row],[6M Return vs Nifty Z-Score]],Table2[6M Return vs Nifty Z-Score])</f>
        <v>8</v>
      </c>
      <c r="AU15">
        <f>_xlfn.RANK.AVG(Table2[[#This Row],[Sharpe Ratio Z-Score]],Table2[Sharpe Ratio Z-Score])</f>
        <v>78</v>
      </c>
      <c r="AV15">
        <f>(Table2[[#This Row],[Rank 1Y]]+Table2[[#This Row],[Rank 6M]]+Table2[[#This Row],[Rank Sharpe]])/3</f>
        <v>33</v>
      </c>
    </row>
    <row r="16" spans="1:48" x14ac:dyDescent="0.3">
      <c r="A16" t="s">
        <v>1268</v>
      </c>
      <c r="B16" t="s">
        <v>1269</v>
      </c>
      <c r="C16" t="s">
        <v>10424</v>
      </c>
      <c r="D16" t="s">
        <v>1270</v>
      </c>
      <c r="E16">
        <v>9368.9879782000007</v>
      </c>
      <c r="F16">
        <v>1506.5</v>
      </c>
      <c r="G16">
        <v>196.872691855743</v>
      </c>
      <c r="H16">
        <f>(Table2[[#This Row],[1Y Return vs Nifty]]-AVERAGE(Table2[1Y Return vs Nifty]))/_xlfn.STDEV.P(Table2[1Y Return vs Nifty])</f>
        <v>2.8411368720032777</v>
      </c>
      <c r="I16">
        <v>2.9698997484872698</v>
      </c>
      <c r="J16">
        <f>(Table2[[#This Row],[1M Return vs Nifty]]-AVERAGE(Table2[1M Return vs Nifty]))/_xlfn.STDEV.P(Table2[1M Return vs Nifty])</f>
        <v>0.59329768418161977</v>
      </c>
      <c r="K16">
        <v>80.442767189678307</v>
      </c>
      <c r="L16">
        <f>(Table2[[#This Row],[6M Return vs Nifty]]-AVERAGE(Table2[6M Return vs Nifty]))/_xlfn.STDEV.P(Table2[6M Return vs Nifty])</f>
        <v>2.0248915095930262</v>
      </c>
      <c r="M16">
        <v>1.6573739451571901</v>
      </c>
      <c r="N16">
        <f>(Table2[[#This Row],[1W Return vs Nifty]]-AVERAGE(Table2[1W Return vs Nifty]))/_xlfn.STDEV.P(Table2[1W Return vs Nifty])</f>
        <v>0.50128485157251312</v>
      </c>
      <c r="O16">
        <v>1412.37</v>
      </c>
      <c r="P16">
        <v>1339.89700792494</v>
      </c>
      <c r="Q16">
        <v>1035.6246418094199</v>
      </c>
      <c r="R16">
        <v>73.023838736820593</v>
      </c>
      <c r="S16" s="2">
        <f>(Table2[[#This Row],[Close Price]]-Table2[[#This Row],[20D EMA]])/Table2[[#This Row],[20D EMA]]</f>
        <v>6.6646841833230747E-2</v>
      </c>
      <c r="T16" s="2">
        <f>(Table2[[#This Row],[Close Price]]-Table2[[#This Row],[50D EMA]])/Table2[[#This Row],[50D EMA]]</f>
        <v>0.12434014785440357</v>
      </c>
      <c r="U16" s="2">
        <f>(Table2[[#This Row],[Close Price]]-Table2[[#This Row],[200D EMA]])/Table2[[#This Row],[200D EMA]]</f>
        <v>0.45467763046645676</v>
      </c>
      <c r="V16">
        <v>0.98875990029679095</v>
      </c>
      <c r="W16">
        <v>1476.25</v>
      </c>
      <c r="X16">
        <v>1540</v>
      </c>
      <c r="Y16">
        <v>1439</v>
      </c>
      <c r="Z16">
        <v>1540</v>
      </c>
      <c r="AA16">
        <v>1245.0999999999999</v>
      </c>
      <c r="AB16">
        <v>1548</v>
      </c>
      <c r="AC16" s="2">
        <f>(Table2[[#This Row],[Close Price]]/Table2[[#This Row],[Day Low]])-1</f>
        <v>2.049110922946662E-2</v>
      </c>
      <c r="AD16" s="2">
        <f>(Table2[[#This Row],[Day High]]/Table2[[#This Row],[Close Price]])-1</f>
        <v>2.2236973116495085E-2</v>
      </c>
      <c r="AE16" s="2">
        <f>(Table2[[#This Row],[Close Price]]/Table2[[#This Row],[Current Week Low]])-1</f>
        <v>4.6907574704656119E-2</v>
      </c>
      <c r="AF16" s="2">
        <f>(Table2[[#This Row],[Current Week High]]/Table2[[#This Row],[Close Price]])-1</f>
        <v>2.2236973116495085E-2</v>
      </c>
      <c r="AG16" s="2">
        <f>(Table2[[#This Row],[Close Price]]/Table2[[#This Row],[Current Month Low]])-1</f>
        <v>0.20994297646775362</v>
      </c>
      <c r="AH16" s="2">
        <f>(Table2[[#This Row],[Current Month High]]/Table2[[#This Row],[Close Price]])-1</f>
        <v>2.7547295054762611E-2</v>
      </c>
      <c r="AI16">
        <v>2.7547295054762602</v>
      </c>
      <c r="AJ16">
        <v>245.963945343897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</v>
      </c>
      <c r="AM16">
        <v>0</v>
      </c>
      <c r="AN16">
        <v>9.91</v>
      </c>
      <c r="AO16" t="s">
        <v>10451</v>
      </c>
      <c r="AP16">
        <v>0.17368644901902899</v>
      </c>
      <c r="AQ16">
        <f>(Table2[[#This Row],[Sharpe Ratio]]-AVERAGE(Table2[Sharpe Ratio]))/_xlfn.STDEV.P(Table2[Sharpe Ratio])</f>
        <v>1.3334219653554717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7.2940328827059089</v>
      </c>
      <c r="AS16">
        <f>_xlfn.RANK.AVG(Table2[[#This Row],[1Y Return vs Nifty Z-Score]],Table2[1Y Return vs Nifty Z-Score])</f>
        <v>15</v>
      </c>
      <c r="AT16">
        <f>_xlfn.RANK.AVG(Table2[[#This Row],[6M Return vs Nifty Z-Score]],Table2[6M Return vs Nifty Z-Score])</f>
        <v>30</v>
      </c>
      <c r="AU16">
        <f>_xlfn.RANK.AVG(Table2[[#This Row],[Sharpe Ratio Z-Score]],Table2[Sharpe Ratio Z-Score])</f>
        <v>67</v>
      </c>
      <c r="AV16">
        <f>(Table2[[#This Row],[Rank 1Y]]+Table2[[#This Row],[Rank 6M]]+Table2[[#This Row],[Rank Sharpe]])/3</f>
        <v>37.333333333333336</v>
      </c>
    </row>
    <row r="17" spans="1:48" x14ac:dyDescent="0.3">
      <c r="A17" t="s">
        <v>352</v>
      </c>
      <c r="B17" t="s">
        <v>353</v>
      </c>
      <c r="C17" t="s">
        <v>10415</v>
      </c>
      <c r="D17" t="s">
        <v>83</v>
      </c>
      <c r="E17">
        <v>72877.185863630002</v>
      </c>
      <c r="F17">
        <v>706.7</v>
      </c>
      <c r="G17">
        <v>182.432435520063</v>
      </c>
      <c r="H17">
        <f>(Table2[[#This Row],[1Y Return vs Nifty]]-AVERAGE(Table2[1Y Return vs Nifty]))/_xlfn.STDEV.P(Table2[1Y Return vs Nifty])</f>
        <v>2.6033728538648395</v>
      </c>
      <c r="I17">
        <v>11.2075215734467</v>
      </c>
      <c r="J17">
        <f>(Table2[[#This Row],[1M Return vs Nifty]]-AVERAGE(Table2[1M Return vs Nifty]))/_xlfn.STDEV.P(Table2[1M Return vs Nifty])</f>
        <v>1.3566490318076618</v>
      </c>
      <c r="K17">
        <v>51.897470569646302</v>
      </c>
      <c r="L17">
        <f>(Table2[[#This Row],[6M Return vs Nifty]]-AVERAGE(Table2[6M Return vs Nifty]))/_xlfn.STDEV.P(Table2[6M Return vs Nifty])</f>
        <v>1.1768451104604458</v>
      </c>
      <c r="M17">
        <v>-0.53941107241213104</v>
      </c>
      <c r="N17">
        <f>(Table2[[#This Row],[1W Return vs Nifty]]-AVERAGE(Table2[1W Return vs Nifty]))/_xlfn.STDEV.P(Table2[1W Return vs Nifty])</f>
        <v>1.1035273461959443E-2</v>
      </c>
      <c r="O17">
        <v>693.79</v>
      </c>
      <c r="P17">
        <v>627.28984476823996</v>
      </c>
      <c r="Q17">
        <v>470.47388529006901</v>
      </c>
      <c r="R17">
        <v>48.429769149667301</v>
      </c>
      <c r="S17" s="2">
        <f>(Table2[[#This Row],[Close Price]]-Table2[[#This Row],[20D EMA]])/Table2[[#This Row],[20D EMA]]</f>
        <v>1.8607936118998664E-2</v>
      </c>
      <c r="T17" s="2">
        <f>(Table2[[#This Row],[Close Price]]-Table2[[#This Row],[50D EMA]])/Table2[[#This Row],[50D EMA]]</f>
        <v>0.12659244509386114</v>
      </c>
      <c r="U17" s="2">
        <f>(Table2[[#This Row],[Close Price]]-Table2[[#This Row],[200D EMA]])/Table2[[#This Row],[200D EMA]]</f>
        <v>0.50210250153265501</v>
      </c>
      <c r="V17">
        <v>2.0566971908943001</v>
      </c>
      <c r="W17">
        <v>704</v>
      </c>
      <c r="X17">
        <v>729.8</v>
      </c>
      <c r="Y17">
        <v>704</v>
      </c>
      <c r="Z17">
        <v>786.25</v>
      </c>
      <c r="AA17">
        <v>616</v>
      </c>
      <c r="AB17">
        <v>786.25</v>
      </c>
      <c r="AC17" s="2">
        <f>(Table2[[#This Row],[Close Price]]/Table2[[#This Row],[Day Low]])-1</f>
        <v>3.8352272727273373E-3</v>
      </c>
      <c r="AD17" s="2">
        <f>(Table2[[#This Row],[Day High]]/Table2[[#This Row],[Close Price]])-1</f>
        <v>3.2687137399179056E-2</v>
      </c>
      <c r="AE17" s="2">
        <f>(Table2[[#This Row],[Close Price]]/Table2[[#This Row],[Current Week Low]])-1</f>
        <v>3.8352272727273373E-3</v>
      </c>
      <c r="AF17" s="2">
        <f>(Table2[[#This Row],[Current Week High]]/Table2[[#This Row],[Close Price]])-1</f>
        <v>0.11256544502617793</v>
      </c>
      <c r="AG17" s="2">
        <f>(Table2[[#This Row],[Close Price]]/Table2[[#This Row],[Current Month Low]])-1</f>
        <v>0.14724025974025978</v>
      </c>
      <c r="AH17" s="2">
        <f>(Table2[[#This Row],[Current Month High]]/Table2[[#This Row],[Close Price]])-1</f>
        <v>0.11256544502617793</v>
      </c>
      <c r="AI17">
        <v>11.2565445026177</v>
      </c>
      <c r="AJ17">
        <v>227.78293135435899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0.22</v>
      </c>
      <c r="AM17" t="s">
        <v>10451</v>
      </c>
      <c r="AN17">
        <v>7.6</v>
      </c>
      <c r="AO17" t="s">
        <v>10451</v>
      </c>
      <c r="AP17">
        <v>0.23849660409120099</v>
      </c>
      <c r="AQ17">
        <f>(Table2[[#This Row],[Sharpe Ratio]]-AVERAGE(Table2[Sharpe Ratio]))/_xlfn.STDEV.P(Table2[Sharpe Ratio])</f>
        <v>2.0877189302804311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7.2356211998753386</v>
      </c>
      <c r="AS17">
        <f>_xlfn.RANK.AVG(Table2[[#This Row],[1Y Return vs Nifty Z-Score]],Table2[1Y Return vs Nifty Z-Score])</f>
        <v>22</v>
      </c>
      <c r="AT17">
        <f>_xlfn.RANK.AVG(Table2[[#This Row],[6M Return vs Nifty Z-Score]],Table2[6M Return vs Nifty Z-Score])</f>
        <v>84</v>
      </c>
      <c r="AU17">
        <f>_xlfn.RANK.AVG(Table2[[#This Row],[Sharpe Ratio Z-Score]],Table2[Sharpe Ratio Z-Score])</f>
        <v>13</v>
      </c>
      <c r="AV17">
        <f>(Table2[[#This Row],[Rank 1Y]]+Table2[[#This Row],[Rank 6M]]+Table2[[#This Row],[Rank Sharpe]])/3</f>
        <v>39.666666666666664</v>
      </c>
    </row>
    <row r="18" spans="1:48" x14ac:dyDescent="0.3">
      <c r="A18" t="s">
        <v>420</v>
      </c>
      <c r="B18" t="s">
        <v>421</v>
      </c>
      <c r="C18" t="s">
        <v>10418</v>
      </c>
      <c r="D18" t="s">
        <v>161</v>
      </c>
      <c r="E18">
        <v>57841.238589749999</v>
      </c>
      <c r="F18">
        <v>13647.7</v>
      </c>
      <c r="G18">
        <v>196.15041294443401</v>
      </c>
      <c r="H18">
        <f>(Table2[[#This Row],[1Y Return vs Nifty]]-AVERAGE(Table2[1Y Return vs Nifty]))/_xlfn.STDEV.P(Table2[1Y Return vs Nifty])</f>
        <v>2.8292442897542247</v>
      </c>
      <c r="I18">
        <v>7.2903889358205696</v>
      </c>
      <c r="J18">
        <f>(Table2[[#This Row],[1M Return vs Nifty]]-AVERAGE(Table2[1M Return vs Nifty]))/_xlfn.STDEV.P(Table2[1M Return vs Nifty])</f>
        <v>0.99366217209265095</v>
      </c>
      <c r="K18">
        <v>76.517292853278505</v>
      </c>
      <c r="L18">
        <f>(Table2[[#This Row],[6M Return vs Nifty]]-AVERAGE(Table2[6M Return vs Nifty]))/_xlfn.STDEV.P(Table2[6M Return vs Nifty])</f>
        <v>1.9082703926299238</v>
      </c>
      <c r="M18">
        <v>4.96396735586434</v>
      </c>
      <c r="N18">
        <f>(Table2[[#This Row],[1W Return vs Nifty]]-AVERAGE(Table2[1W Return vs Nifty]))/_xlfn.STDEV.P(Table2[1W Return vs Nifty])</f>
        <v>1.2392068656146376</v>
      </c>
      <c r="O18">
        <v>12710.07</v>
      </c>
      <c r="P18">
        <v>12200.872858099399</v>
      </c>
      <c r="Q18">
        <v>9632.4956996324509</v>
      </c>
      <c r="R18">
        <v>77.371655936332999</v>
      </c>
      <c r="S18" s="2">
        <f>(Table2[[#This Row],[Close Price]]-Table2[[#This Row],[20D EMA]])/Table2[[#This Row],[20D EMA]]</f>
        <v>7.3770640130227536E-2</v>
      </c>
      <c r="T18" s="2">
        <f>(Table2[[#This Row],[Close Price]]-Table2[[#This Row],[50D EMA]])/Table2[[#This Row],[50D EMA]]</f>
        <v>0.11858390450648316</v>
      </c>
      <c r="U18" s="2">
        <f>(Table2[[#This Row],[Close Price]]-Table2[[#This Row],[200D EMA]])/Table2[[#This Row],[200D EMA]]</f>
        <v>0.41683945942698514</v>
      </c>
      <c r="V18">
        <v>0.97624502060347396</v>
      </c>
      <c r="W18">
        <v>13328.25</v>
      </c>
      <c r="X18">
        <v>14231.2</v>
      </c>
      <c r="Y18">
        <v>12619</v>
      </c>
      <c r="Z18">
        <v>14231.2</v>
      </c>
      <c r="AA18">
        <v>11210</v>
      </c>
      <c r="AB18">
        <v>14231.2</v>
      </c>
      <c r="AC18" s="2">
        <f>(Table2[[#This Row],[Close Price]]/Table2[[#This Row],[Day Low]])-1</f>
        <v>2.3967887757207595E-2</v>
      </c>
      <c r="AD18" s="2">
        <f>(Table2[[#This Row],[Day High]]/Table2[[#This Row],[Close Price]])-1</f>
        <v>4.275445679491785E-2</v>
      </c>
      <c r="AE18" s="2">
        <f>(Table2[[#This Row],[Close Price]]/Table2[[#This Row],[Current Week Low]])-1</f>
        <v>8.1519930263887819E-2</v>
      </c>
      <c r="AF18" s="2">
        <f>(Table2[[#This Row],[Current Week High]]/Table2[[#This Row],[Close Price]])-1</f>
        <v>4.275445679491785E-2</v>
      </c>
      <c r="AG18" s="2">
        <f>(Table2[[#This Row],[Close Price]]/Table2[[#This Row],[Current Month Low]])-1</f>
        <v>0.21745762711864414</v>
      </c>
      <c r="AH18" s="2">
        <f>(Table2[[#This Row],[Current Month High]]/Table2[[#This Row],[Close Price]])-1</f>
        <v>4.275445679491785E-2</v>
      </c>
      <c r="AI18">
        <v>5.3803937659825296</v>
      </c>
      <c r="AJ18">
        <v>250.30929952000801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0.02</v>
      </c>
      <c r="AM18" t="s">
        <v>10451</v>
      </c>
      <c r="AN18">
        <v>12.18</v>
      </c>
      <c r="AO18" t="s">
        <v>10451</v>
      </c>
      <c r="AP18">
        <v>0.167772730081961</v>
      </c>
      <c r="AQ18">
        <f>(Table2[[#This Row],[Sharpe Ratio]]-AVERAGE(Table2[Sharpe Ratio]))/_xlfn.STDEV.P(Table2[Sharpe Ratio])</f>
        <v>1.2645947847896755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8.2349785048811128</v>
      </c>
      <c r="AS18">
        <f>_xlfn.RANK.AVG(Table2[[#This Row],[1Y Return vs Nifty Z-Score]],Table2[1Y Return vs Nifty Z-Score])</f>
        <v>16</v>
      </c>
      <c r="AT18">
        <f>_xlfn.RANK.AVG(Table2[[#This Row],[6M Return vs Nifty Z-Score]],Table2[6M Return vs Nifty Z-Score])</f>
        <v>33</v>
      </c>
      <c r="AU18">
        <f>_xlfn.RANK.AVG(Table2[[#This Row],[Sharpe Ratio Z-Score]],Table2[Sharpe Ratio Z-Score])</f>
        <v>81</v>
      </c>
      <c r="AV18">
        <f>(Table2[[#This Row],[Rank 1Y]]+Table2[[#This Row],[Rank 6M]]+Table2[[#This Row],[Rank Sharpe]])/3</f>
        <v>43.333333333333336</v>
      </c>
    </row>
    <row r="19" spans="1:48" x14ac:dyDescent="0.3">
      <c r="A19" t="s">
        <v>783</v>
      </c>
      <c r="B19" t="s">
        <v>784</v>
      </c>
      <c r="C19" t="s">
        <v>10420</v>
      </c>
      <c r="D19" t="s">
        <v>264</v>
      </c>
      <c r="E19">
        <v>21592.748261820001</v>
      </c>
      <c r="F19">
        <v>572.04999999999995</v>
      </c>
      <c r="G19">
        <v>207.32387141951099</v>
      </c>
      <c r="H19">
        <f>(Table2[[#This Row],[1Y Return vs Nifty]]-AVERAGE(Table2[1Y Return vs Nifty]))/_xlfn.STDEV.P(Table2[1Y Return vs Nifty])</f>
        <v>3.0132193052789185</v>
      </c>
      <c r="I19">
        <v>7.4180180475293298</v>
      </c>
      <c r="J19">
        <f>(Table2[[#This Row],[1M Return vs Nifty]]-AVERAGE(Table2[1M Return vs Nifty]))/_xlfn.STDEV.P(Table2[1M Return vs Nifty])</f>
        <v>1.0054891115284967</v>
      </c>
      <c r="K19">
        <v>97.660025124181004</v>
      </c>
      <c r="L19">
        <f>(Table2[[#This Row],[6M Return vs Nifty]]-AVERAGE(Table2[6M Return vs Nifty]))/_xlfn.STDEV.P(Table2[6M Return vs Nifty])</f>
        <v>2.5363955163177421</v>
      </c>
      <c r="M19">
        <v>3.2584211713573801</v>
      </c>
      <c r="N19">
        <f>(Table2[[#This Row],[1W Return vs Nifty]]-AVERAGE(Table2[1W Return vs Nifty]))/_xlfn.STDEV.P(Table2[1W Return vs Nifty])</f>
        <v>0.85858550725897564</v>
      </c>
      <c r="O19">
        <v>507.37</v>
      </c>
      <c r="P19">
        <v>445.84551300076203</v>
      </c>
      <c r="Q19">
        <v>324.70579334512399</v>
      </c>
      <c r="R19">
        <v>82.557533475847293</v>
      </c>
      <c r="S19" s="2">
        <f>(Table2[[#This Row],[Close Price]]-Table2[[#This Row],[20D EMA]])/Table2[[#This Row],[20D EMA]]</f>
        <v>0.12748093107594052</v>
      </c>
      <c r="T19" s="2">
        <f>(Table2[[#This Row],[Close Price]]-Table2[[#This Row],[50D EMA]])/Table2[[#This Row],[50D EMA]]</f>
        <v>0.28306775176410093</v>
      </c>
      <c r="U19" s="2">
        <f>(Table2[[#This Row],[Close Price]]-Table2[[#This Row],[200D EMA]])/Table2[[#This Row],[200D EMA]]</f>
        <v>0.76174867133330826</v>
      </c>
      <c r="V19">
        <v>0.66426883145218696</v>
      </c>
      <c r="W19">
        <v>538</v>
      </c>
      <c r="X19">
        <v>577.75</v>
      </c>
      <c r="Y19">
        <v>515.54999999999995</v>
      </c>
      <c r="Z19">
        <v>577.75</v>
      </c>
      <c r="AA19">
        <v>460</v>
      </c>
      <c r="AB19">
        <v>577.75</v>
      </c>
      <c r="AC19" s="2">
        <f>(Table2[[#This Row],[Close Price]]/Table2[[#This Row],[Day Low]])-1</f>
        <v>6.3289962825278767E-2</v>
      </c>
      <c r="AD19" s="2">
        <f>(Table2[[#This Row],[Day High]]/Table2[[#This Row],[Close Price]])-1</f>
        <v>9.9641639716809838E-3</v>
      </c>
      <c r="AE19" s="2">
        <f>(Table2[[#This Row],[Close Price]]/Table2[[#This Row],[Current Week Low]])-1</f>
        <v>0.10959169818640291</v>
      </c>
      <c r="AF19" s="2">
        <f>(Table2[[#This Row],[Current Week High]]/Table2[[#This Row],[Close Price]])-1</f>
        <v>9.9641639716809838E-3</v>
      </c>
      <c r="AG19" s="2">
        <f>(Table2[[#This Row],[Close Price]]/Table2[[#This Row],[Current Month Low]])-1</f>
        <v>0.24358695652173901</v>
      </c>
      <c r="AH19" s="2">
        <f>(Table2[[#This Row],[Current Month High]]/Table2[[#This Row],[Close Price]])-1</f>
        <v>9.9641639716809838E-3</v>
      </c>
      <c r="AI19">
        <v>0.99641639716809804</v>
      </c>
      <c r="AJ19">
        <v>245.96310855760501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1.07</v>
      </c>
      <c r="AM19" t="s">
        <v>10451</v>
      </c>
      <c r="AN19">
        <v>18.170000000000002</v>
      </c>
      <c r="AO19" t="s">
        <v>10451</v>
      </c>
      <c r="AP19">
        <v>0.14834104229949899</v>
      </c>
      <c r="AQ19">
        <f>(Table2[[#This Row],[Sharpe Ratio]]-AVERAGE(Table2[Sharpe Ratio]))/_xlfn.STDEV.P(Table2[Sharpe Ratio])</f>
        <v>1.0384378946949315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8.452127335079064</v>
      </c>
      <c r="AS19">
        <f>_xlfn.RANK.AVG(Table2[[#This Row],[1Y Return vs Nifty Z-Score]],Table2[1Y Return vs Nifty Z-Score])</f>
        <v>10</v>
      </c>
      <c r="AT19">
        <f>_xlfn.RANK.AVG(Table2[[#This Row],[6M Return vs Nifty Z-Score]],Table2[6M Return vs Nifty Z-Score])</f>
        <v>15</v>
      </c>
      <c r="AU19">
        <f>_xlfn.RANK.AVG(Table2[[#This Row],[Sharpe Ratio Z-Score]],Table2[Sharpe Ratio Z-Score])</f>
        <v>108</v>
      </c>
      <c r="AV19">
        <f>(Table2[[#This Row],[Rank 1Y]]+Table2[[#This Row],[Rank 6M]]+Table2[[#This Row],[Rank Sharpe]])/3</f>
        <v>44.333333333333336</v>
      </c>
    </row>
    <row r="20" spans="1:48" x14ac:dyDescent="0.3">
      <c r="A20" t="s">
        <v>1162</v>
      </c>
      <c r="B20" t="s">
        <v>1163</v>
      </c>
      <c r="C20" t="s">
        <v>10407</v>
      </c>
      <c r="D20" t="s">
        <v>232</v>
      </c>
      <c r="E20">
        <v>11075.458766399999</v>
      </c>
      <c r="F20">
        <v>2674.8</v>
      </c>
      <c r="G20">
        <v>105.13083292908</v>
      </c>
      <c r="H20">
        <f>(Table2[[#This Row],[1Y Return vs Nifty]]-AVERAGE(Table2[1Y Return vs Nifty]))/_xlfn.STDEV.P(Table2[1Y Return vs Nifty])</f>
        <v>1.3305741435566762</v>
      </c>
      <c r="I20">
        <v>-3.91402605302076</v>
      </c>
      <c r="J20">
        <f>(Table2[[#This Row],[1M Return vs Nifty]]-AVERAGE(Table2[1M Return vs Nifty]))/_xlfn.STDEV.P(Table2[1M Return vs Nifty])</f>
        <v>-4.4611429540618294E-2</v>
      </c>
      <c r="K20">
        <v>102.81907722282401</v>
      </c>
      <c r="L20">
        <f>(Table2[[#This Row],[6M Return vs Nifty]]-AVERAGE(Table2[6M Return vs Nifty]))/_xlfn.STDEV.P(Table2[6M Return vs Nifty])</f>
        <v>2.6896647435893652</v>
      </c>
      <c r="M20">
        <v>7.0499758696640598</v>
      </c>
      <c r="N20">
        <f>(Table2[[#This Row],[1W Return vs Nifty]]-AVERAGE(Table2[1W Return vs Nifty]))/_xlfn.STDEV.P(Table2[1W Return vs Nifty])</f>
        <v>1.704734801050434</v>
      </c>
      <c r="O20">
        <v>2410</v>
      </c>
      <c r="P20">
        <v>2304.95071136568</v>
      </c>
      <c r="Q20">
        <v>1814.9309353656299</v>
      </c>
      <c r="R20">
        <v>82.849811439632006</v>
      </c>
      <c r="S20" s="2">
        <f>(Table2[[#This Row],[Close Price]]-Table2[[#This Row],[20D EMA]])/Table2[[#This Row],[20D EMA]]</f>
        <v>0.10987551867219925</v>
      </c>
      <c r="T20" s="2">
        <f>(Table2[[#This Row],[Close Price]]-Table2[[#This Row],[50D EMA]])/Table2[[#This Row],[50D EMA]]</f>
        <v>0.16045865397927966</v>
      </c>
      <c r="U20" s="2">
        <f>(Table2[[#This Row],[Close Price]]-Table2[[#This Row],[200D EMA]])/Table2[[#This Row],[200D EMA]]</f>
        <v>0.47377508856068062</v>
      </c>
      <c r="V20">
        <v>0.57868540262068102</v>
      </c>
      <c r="W20">
        <v>2483.85</v>
      </c>
      <c r="X20">
        <v>2847.05</v>
      </c>
      <c r="Y20">
        <v>2300</v>
      </c>
      <c r="Z20">
        <v>2847.05</v>
      </c>
      <c r="AA20">
        <v>2261.0500000000002</v>
      </c>
      <c r="AB20">
        <v>2847.05</v>
      </c>
      <c r="AC20" s="2">
        <f>(Table2[[#This Row],[Close Price]]/Table2[[#This Row],[Day Low]])-1</f>
        <v>7.6876622984479948E-2</v>
      </c>
      <c r="AD20" s="2">
        <f>(Table2[[#This Row],[Day High]]/Table2[[#This Row],[Close Price]])-1</f>
        <v>6.4397338118737935E-2</v>
      </c>
      <c r="AE20" s="2">
        <f>(Table2[[#This Row],[Close Price]]/Table2[[#This Row],[Current Week Low]])-1</f>
        <v>0.16295652173913044</v>
      </c>
      <c r="AF20" s="2">
        <f>(Table2[[#This Row],[Current Week High]]/Table2[[#This Row],[Close Price]])-1</f>
        <v>6.4397338118737935E-2</v>
      </c>
      <c r="AG20" s="2">
        <f>(Table2[[#This Row],[Close Price]]/Table2[[#This Row],[Current Month Low]])-1</f>
        <v>0.18299020366643814</v>
      </c>
      <c r="AH20" s="2">
        <f>(Table2[[#This Row],[Current Month High]]/Table2[[#This Row],[Close Price]])-1</f>
        <v>6.4397338118737935E-2</v>
      </c>
      <c r="AI20">
        <v>6.4397338118737899</v>
      </c>
      <c r="AJ20">
        <v>148.67980661956099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0.27</v>
      </c>
      <c r="AM20" t="s">
        <v>10451</v>
      </c>
      <c r="AN20">
        <v>13.79</v>
      </c>
      <c r="AO20" t="s">
        <v>10451</v>
      </c>
      <c r="AP20">
        <v>0.18076060151816001</v>
      </c>
      <c r="AQ20">
        <f>(Table2[[#This Row],[Sharpe Ratio]]-AVERAGE(Table2[Sharpe Ratio]))/_xlfn.STDEV.P(Table2[Sharpe Ratio])</f>
        <v>1.4157549231082918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7.0961171817641491</v>
      </c>
      <c r="AS20">
        <f>_xlfn.RANK.AVG(Table2[[#This Row],[1Y Return vs Nifty Z-Score]],Table2[1Y Return vs Nifty Z-Score])</f>
        <v>71</v>
      </c>
      <c r="AT20">
        <f>_xlfn.RANK.AVG(Table2[[#This Row],[6M Return vs Nifty Z-Score]],Table2[6M Return vs Nifty Z-Score])</f>
        <v>11</v>
      </c>
      <c r="AU20">
        <f>_xlfn.RANK.AVG(Table2[[#This Row],[Sharpe Ratio Z-Score]],Table2[Sharpe Ratio Z-Score])</f>
        <v>58</v>
      </c>
      <c r="AV20">
        <f>(Table2[[#This Row],[Rank 1Y]]+Table2[[#This Row],[Rank 6M]]+Table2[[#This Row],[Rank Sharpe]])/3</f>
        <v>46.666666666666664</v>
      </c>
    </row>
    <row r="21" spans="1:48" x14ac:dyDescent="0.3">
      <c r="A21" t="s">
        <v>1032</v>
      </c>
      <c r="B21" t="s">
        <v>1033</v>
      </c>
      <c r="C21" t="s">
        <v>10409</v>
      </c>
      <c r="D21" t="s">
        <v>397</v>
      </c>
      <c r="E21">
        <v>13733.853935200001</v>
      </c>
      <c r="F21">
        <v>395.5</v>
      </c>
      <c r="G21">
        <v>109.712071651199</v>
      </c>
      <c r="H21">
        <f>(Table2[[#This Row],[1Y Return vs Nifty]]-AVERAGE(Table2[1Y Return vs Nifty]))/_xlfn.STDEV.P(Table2[1Y Return vs Nifty])</f>
        <v>1.4060058880701729</v>
      </c>
      <c r="I21">
        <v>4.2264199965194402</v>
      </c>
      <c r="J21">
        <f>(Table2[[#This Row],[1M Return vs Nifty]]-AVERAGE(Table2[1M Return vs Nifty]))/_xlfn.STDEV.P(Table2[1M Return vs Nifty])</f>
        <v>0.70973498186728889</v>
      </c>
      <c r="K21">
        <v>92.715733143601199</v>
      </c>
      <c r="L21">
        <f>(Table2[[#This Row],[6M Return vs Nifty]]-AVERAGE(Table2[6M Return vs Nifty]))/_xlfn.STDEV.P(Table2[6M Return vs Nifty])</f>
        <v>2.3895065536208784</v>
      </c>
      <c r="M21">
        <v>-7.28933486379389</v>
      </c>
      <c r="N21">
        <f>(Table2[[#This Row],[1W Return vs Nifty]]-AVERAGE(Table2[1W Return vs Nifty]))/_xlfn.STDEV.P(Table2[1W Return vs Nifty])</f>
        <v>-1.495323912592929</v>
      </c>
      <c r="O21">
        <v>405.7</v>
      </c>
      <c r="P21">
        <v>365.51957147468499</v>
      </c>
      <c r="Q21">
        <v>268.9314132284</v>
      </c>
      <c r="R21">
        <v>36.525692141906397</v>
      </c>
      <c r="S21" s="2">
        <f>(Table2[[#This Row],[Close Price]]-Table2[[#This Row],[20D EMA]])/Table2[[#This Row],[20D EMA]]</f>
        <v>-2.5141730342617671E-2</v>
      </c>
      <c r="T21" s="2">
        <f>(Table2[[#This Row],[Close Price]]-Table2[[#This Row],[50D EMA]])/Table2[[#This Row],[50D EMA]]</f>
        <v>8.2021404228395406E-2</v>
      </c>
      <c r="U21" s="2">
        <f>(Table2[[#This Row],[Close Price]]-Table2[[#This Row],[200D EMA]])/Table2[[#This Row],[200D EMA]]</f>
        <v>0.47063519003675081</v>
      </c>
      <c r="V21">
        <v>1.24965583070592</v>
      </c>
      <c r="W21">
        <v>393.05</v>
      </c>
      <c r="X21">
        <v>410.55</v>
      </c>
      <c r="Y21">
        <v>393.05</v>
      </c>
      <c r="Z21">
        <v>442.4</v>
      </c>
      <c r="AA21">
        <v>379.55</v>
      </c>
      <c r="AB21">
        <v>447.95</v>
      </c>
      <c r="AC21" s="2">
        <f>(Table2[[#This Row],[Close Price]]/Table2[[#This Row],[Day Low]])-1</f>
        <v>6.2333036509349959E-3</v>
      </c>
      <c r="AD21" s="2">
        <f>(Table2[[#This Row],[Day High]]/Table2[[#This Row],[Close Price]])-1</f>
        <v>3.8053097345132736E-2</v>
      </c>
      <c r="AE21" s="2">
        <f>(Table2[[#This Row],[Close Price]]/Table2[[#This Row],[Current Week Low]])-1</f>
        <v>6.2333036509349959E-3</v>
      </c>
      <c r="AF21" s="2">
        <f>(Table2[[#This Row],[Current Week High]]/Table2[[#This Row],[Close Price]])-1</f>
        <v>0.11858407079646005</v>
      </c>
      <c r="AG21" s="2">
        <f>(Table2[[#This Row],[Close Price]]/Table2[[#This Row],[Current Month Low]])-1</f>
        <v>4.2023448820972087E-2</v>
      </c>
      <c r="AH21" s="2">
        <f>(Table2[[#This Row],[Current Month High]]/Table2[[#This Row],[Close Price]])-1</f>
        <v>0.13261694058154228</v>
      </c>
      <c r="AI21">
        <v>13.2616940581542</v>
      </c>
      <c r="AJ21">
        <v>163.052876621217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0.3</v>
      </c>
      <c r="AM21" t="s">
        <v>10451</v>
      </c>
      <c r="AN21">
        <v>-3.64</v>
      </c>
      <c r="AO21" t="s">
        <v>10450</v>
      </c>
      <c r="AP21">
        <v>0.18137356389902601</v>
      </c>
      <c r="AQ21">
        <f>(Table2[[#This Row],[Sharpe Ratio]]-AVERAGE(Table2[Sharpe Ratio]))/_xlfn.STDEV.P(Table2[Sharpe Ratio])</f>
        <v>1.4228889233739217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4.4328124343393327</v>
      </c>
      <c r="AS21">
        <f>_xlfn.RANK.AVG(Table2[[#This Row],[1Y Return vs Nifty Z-Score]],Table2[1Y Return vs Nifty Z-Score])</f>
        <v>66</v>
      </c>
      <c r="AT21">
        <f>_xlfn.RANK.AVG(Table2[[#This Row],[6M Return vs Nifty Z-Score]],Table2[6M Return vs Nifty Z-Score])</f>
        <v>19</v>
      </c>
      <c r="AU21">
        <f>_xlfn.RANK.AVG(Table2[[#This Row],[Sharpe Ratio Z-Score]],Table2[Sharpe Ratio Z-Score])</f>
        <v>56</v>
      </c>
      <c r="AV21">
        <f>(Table2[[#This Row],[Rank 1Y]]+Table2[[#This Row],[Rank 6M]]+Table2[[#This Row],[Rank Sharpe]])/3</f>
        <v>47</v>
      </c>
    </row>
    <row r="22" spans="1:48" x14ac:dyDescent="0.3">
      <c r="A22" t="s">
        <v>1030</v>
      </c>
      <c r="B22" t="s">
        <v>1031</v>
      </c>
      <c r="C22" t="s">
        <v>10411</v>
      </c>
      <c r="D22" t="s">
        <v>54</v>
      </c>
      <c r="E22">
        <v>13846.871422775999</v>
      </c>
      <c r="F22">
        <v>305.56</v>
      </c>
      <c r="G22">
        <v>152.26011469776901</v>
      </c>
      <c r="H22">
        <f>(Table2[[#This Row],[1Y Return vs Nifty]]-AVERAGE(Table2[1Y Return vs Nifty]))/_xlfn.STDEV.P(Table2[1Y Return vs Nifty])</f>
        <v>2.1065747314142769</v>
      </c>
      <c r="I22">
        <v>28.525112685188599</v>
      </c>
      <c r="J22">
        <f>(Table2[[#This Row],[1M Return vs Nifty]]-AVERAGE(Table2[1M Return vs Nifty]))/_xlfn.STDEV.P(Table2[1M Return vs Nifty])</f>
        <v>2.961409094078431</v>
      </c>
      <c r="K22">
        <v>84.027457895698603</v>
      </c>
      <c r="L22">
        <f>(Table2[[#This Row],[6M Return vs Nifty]]-AVERAGE(Table2[6M Return vs Nifty]))/_xlfn.STDEV.P(Table2[6M Return vs Nifty])</f>
        <v>2.1313883551402957</v>
      </c>
      <c r="M22">
        <v>12.164192560853699</v>
      </c>
      <c r="N22">
        <f>(Table2[[#This Row],[1W Return vs Nifty]]-AVERAGE(Table2[1W Return vs Nifty]))/_xlfn.STDEV.P(Table2[1W Return vs Nifty])</f>
        <v>2.8460583967456849</v>
      </c>
      <c r="O22">
        <v>283.04000000000002</v>
      </c>
      <c r="P22">
        <v>247.735902402829</v>
      </c>
      <c r="Q22">
        <v>186.44132817117</v>
      </c>
      <c r="R22">
        <v>60.970771657742702</v>
      </c>
      <c r="S22" s="2">
        <f>(Table2[[#This Row],[Close Price]]-Table2[[#This Row],[20D EMA]])/Table2[[#This Row],[20D EMA]]</f>
        <v>7.9564725833804334E-2</v>
      </c>
      <c r="T22" s="2">
        <f>(Table2[[#This Row],[Close Price]]-Table2[[#This Row],[50D EMA]])/Table2[[#This Row],[50D EMA]]</f>
        <v>0.23341024468527211</v>
      </c>
      <c r="U22" s="2">
        <f>(Table2[[#This Row],[Close Price]]-Table2[[#This Row],[200D EMA]])/Table2[[#This Row],[200D EMA]]</f>
        <v>0.63890701164426533</v>
      </c>
      <c r="V22">
        <v>1.63589273969278</v>
      </c>
      <c r="W22">
        <v>303</v>
      </c>
      <c r="X22">
        <v>314.95</v>
      </c>
      <c r="Y22">
        <v>299.44</v>
      </c>
      <c r="Z22">
        <v>327.60000000000002</v>
      </c>
      <c r="AA22">
        <v>237.32</v>
      </c>
      <c r="AB22">
        <v>328.8</v>
      </c>
      <c r="AC22" s="2">
        <f>(Table2[[#This Row],[Close Price]]/Table2[[#This Row],[Day Low]])-1</f>
        <v>8.4488448844883823E-3</v>
      </c>
      <c r="AD22" s="2">
        <f>(Table2[[#This Row],[Day High]]/Table2[[#This Row],[Close Price]])-1</f>
        <v>3.0730462102369405E-2</v>
      </c>
      <c r="AE22" s="2">
        <f>(Table2[[#This Row],[Close Price]]/Table2[[#This Row],[Current Week Low]])-1</f>
        <v>2.043815121560244E-2</v>
      </c>
      <c r="AF22" s="2">
        <f>(Table2[[#This Row],[Current Week High]]/Table2[[#This Row],[Close Price]])-1</f>
        <v>7.2129859929310092E-2</v>
      </c>
      <c r="AG22" s="2">
        <f>(Table2[[#This Row],[Close Price]]/Table2[[#This Row],[Current Month Low]])-1</f>
        <v>0.28754424405865509</v>
      </c>
      <c r="AH22" s="2">
        <f>(Table2[[#This Row],[Current Month High]]/Table2[[#This Row],[Close Price]])-1</f>
        <v>7.6057075533446872E-2</v>
      </c>
      <c r="AI22">
        <v>7.6057075533446801</v>
      </c>
      <c r="AJ22">
        <v>213.55566957414001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0.43</v>
      </c>
      <c r="AM22" t="s">
        <v>10451</v>
      </c>
      <c r="AN22">
        <v>11.87</v>
      </c>
      <c r="AO22" t="s">
        <v>10451</v>
      </c>
      <c r="AP22">
        <v>0.16716550729180399</v>
      </c>
      <c r="AQ22">
        <f>(Table2[[#This Row],[Sharpe Ratio]]-AVERAGE(Table2[Sharpe Ratio]))/_xlfn.STDEV.P(Table2[Sharpe Ratio])</f>
        <v>1.2575275851025485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11.302958162481236</v>
      </c>
      <c r="AS22">
        <f>_xlfn.RANK.AVG(Table2[[#This Row],[1Y Return vs Nifty Z-Score]],Table2[1Y Return vs Nifty Z-Score])</f>
        <v>33</v>
      </c>
      <c r="AT22">
        <f>_xlfn.RANK.AVG(Table2[[#This Row],[6M Return vs Nifty Z-Score]],Table2[6M Return vs Nifty Z-Score])</f>
        <v>25</v>
      </c>
      <c r="AU22">
        <f>_xlfn.RANK.AVG(Table2[[#This Row],[Sharpe Ratio Z-Score]],Table2[Sharpe Ratio Z-Score])</f>
        <v>84</v>
      </c>
      <c r="AV22">
        <f>(Table2[[#This Row],[Rank 1Y]]+Table2[[#This Row],[Rank 6M]]+Table2[[#This Row],[Rank Sharpe]])/3</f>
        <v>47.333333333333336</v>
      </c>
    </row>
    <row r="23" spans="1:48" x14ac:dyDescent="0.3">
      <c r="A23" t="s">
        <v>1279</v>
      </c>
      <c r="B23" t="s">
        <v>1280</v>
      </c>
      <c r="C23" t="s">
        <v>10407</v>
      </c>
      <c r="D23" t="s">
        <v>546</v>
      </c>
      <c r="E23">
        <v>9311.9961949999997</v>
      </c>
      <c r="F23">
        <v>467.05</v>
      </c>
      <c r="G23">
        <v>90.718434713910696</v>
      </c>
      <c r="H23">
        <f>(Table2[[#This Row],[1Y Return vs Nifty]]-AVERAGE(Table2[1Y Return vs Nifty]))/_xlfn.STDEV.P(Table2[1Y Return vs Nifty])</f>
        <v>1.0932688193995939</v>
      </c>
      <c r="I23">
        <v>3.5743494085919498</v>
      </c>
      <c r="J23">
        <f>(Table2[[#This Row],[1M Return vs Nifty]]-AVERAGE(Table2[1M Return vs Nifty]))/_xlfn.STDEV.P(Table2[1M Return vs Nifty])</f>
        <v>0.64930990135029065</v>
      </c>
      <c r="K23">
        <v>61.028520957112001</v>
      </c>
      <c r="L23">
        <f>(Table2[[#This Row],[6M Return vs Nifty]]-AVERAGE(Table2[6M Return vs Nifty]))/_xlfn.STDEV.P(Table2[6M Return vs Nifty])</f>
        <v>1.4481176253151105</v>
      </c>
      <c r="M23">
        <v>0.266950376983214</v>
      </c>
      <c r="N23">
        <f>(Table2[[#This Row],[1W Return vs Nifty]]-AVERAGE(Table2[1W Return vs Nifty]))/_xlfn.STDEV.P(Table2[1W Return vs Nifty])</f>
        <v>0.19098841280378306</v>
      </c>
      <c r="O23">
        <v>455.9</v>
      </c>
      <c r="P23">
        <v>431.11545464205898</v>
      </c>
      <c r="Q23">
        <v>346.12889903677598</v>
      </c>
      <c r="R23">
        <v>63.141142502876797</v>
      </c>
      <c r="S23" s="2">
        <f>(Table2[[#This Row],[Close Price]]-Table2[[#This Row],[20D EMA]])/Table2[[#This Row],[20D EMA]]</f>
        <v>2.4457117788988889E-2</v>
      </c>
      <c r="T23" s="2">
        <f>(Table2[[#This Row],[Close Price]]-Table2[[#This Row],[50D EMA]])/Table2[[#This Row],[50D EMA]]</f>
        <v>8.3352487068171346E-2</v>
      </c>
      <c r="U23" s="2">
        <f>(Table2[[#This Row],[Close Price]]-Table2[[#This Row],[200D EMA]])/Table2[[#This Row],[200D EMA]]</f>
        <v>0.34935280266897406</v>
      </c>
      <c r="V23">
        <v>0.87806483589283402</v>
      </c>
      <c r="W23">
        <v>465.1</v>
      </c>
      <c r="X23">
        <v>471</v>
      </c>
      <c r="Y23">
        <v>458.65</v>
      </c>
      <c r="Z23">
        <v>477</v>
      </c>
      <c r="AA23">
        <v>441.1</v>
      </c>
      <c r="AB23">
        <v>477</v>
      </c>
      <c r="AC23" s="2">
        <f>(Table2[[#This Row],[Close Price]]/Table2[[#This Row],[Day Low]])-1</f>
        <v>4.1926467426358638E-3</v>
      </c>
      <c r="AD23" s="2">
        <f>(Table2[[#This Row],[Day High]]/Table2[[#This Row],[Close Price]])-1</f>
        <v>8.4573386147093199E-3</v>
      </c>
      <c r="AE23" s="2">
        <f>(Table2[[#This Row],[Close Price]]/Table2[[#This Row],[Current Week Low]])-1</f>
        <v>1.8314618990515674E-2</v>
      </c>
      <c r="AF23" s="2">
        <f>(Table2[[#This Row],[Current Week High]]/Table2[[#This Row],[Close Price]])-1</f>
        <v>2.1303928915533676E-2</v>
      </c>
      <c r="AG23" s="2">
        <f>(Table2[[#This Row],[Close Price]]/Table2[[#This Row],[Current Month Low]])-1</f>
        <v>5.8830197234187143E-2</v>
      </c>
      <c r="AH23" s="2">
        <f>(Table2[[#This Row],[Current Month High]]/Table2[[#This Row],[Close Price]])-1</f>
        <v>2.1303928915533676E-2</v>
      </c>
      <c r="AI23">
        <v>2.1303928915533601</v>
      </c>
      <c r="AJ23">
        <v>141.369509043927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0.13</v>
      </c>
      <c r="AM23" t="s">
        <v>10451</v>
      </c>
      <c r="AN23">
        <v>2.84</v>
      </c>
      <c r="AO23" t="s">
        <v>10451</v>
      </c>
      <c r="AP23">
        <v>0.33271692139828002</v>
      </c>
      <c r="AQ23">
        <f>(Table2[[#This Row],[Sharpe Ratio]]-AVERAGE(Table2[Sharpe Ratio]))/_xlfn.STDEV.P(Table2[Sharpe Ratio])</f>
        <v>3.184307872242587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6.5659926311113654</v>
      </c>
      <c r="AS23">
        <f>_xlfn.RANK.AVG(Table2[[#This Row],[1Y Return vs Nifty Z-Score]],Table2[1Y Return vs Nifty Z-Score])</f>
        <v>89</v>
      </c>
      <c r="AT23">
        <f>_xlfn.RANK.AVG(Table2[[#This Row],[6M Return vs Nifty Z-Score]],Table2[6M Return vs Nifty Z-Score])</f>
        <v>67</v>
      </c>
      <c r="AU23">
        <f>_xlfn.RANK.AVG(Table2[[#This Row],[Sharpe Ratio Z-Score]],Table2[Sharpe Ratio Z-Score])</f>
        <v>1</v>
      </c>
      <c r="AV23">
        <f>(Table2[[#This Row],[Rank 1Y]]+Table2[[#This Row],[Rank 6M]]+Table2[[#This Row],[Rank Sharpe]])/3</f>
        <v>52.333333333333336</v>
      </c>
    </row>
    <row r="24" spans="1:48" x14ac:dyDescent="0.3">
      <c r="A24" t="s">
        <v>836</v>
      </c>
      <c r="B24" t="s">
        <v>837</v>
      </c>
      <c r="C24" t="s">
        <v>10406</v>
      </c>
      <c r="D24" t="s">
        <v>294</v>
      </c>
      <c r="E24">
        <v>19788.425012525</v>
      </c>
      <c r="F24">
        <v>1414.75</v>
      </c>
      <c r="G24">
        <v>174.40986021618701</v>
      </c>
      <c r="H24">
        <f>(Table2[[#This Row],[1Y Return vs Nifty]]-AVERAGE(Table2[1Y Return vs Nifty]))/_xlfn.STDEV.P(Table2[1Y Return vs Nifty])</f>
        <v>2.4712782638709889</v>
      </c>
      <c r="I24">
        <v>21.596471111490999</v>
      </c>
      <c r="J24">
        <f>(Table2[[#This Row],[1M Return vs Nifty]]-AVERAGE(Table2[1M Return vs Nifty]))/_xlfn.STDEV.P(Table2[1M Return vs Nifty])</f>
        <v>2.3193563275293996</v>
      </c>
      <c r="K24">
        <v>61.206644032115697</v>
      </c>
      <c r="L24">
        <f>(Table2[[#This Row],[6M Return vs Nifty]]-AVERAGE(Table2[6M Return vs Nifty]))/_xlfn.STDEV.P(Table2[6M Return vs Nifty])</f>
        <v>1.4534094474450405</v>
      </c>
      <c r="M24">
        <v>1.9639615699530599</v>
      </c>
      <c r="N24">
        <f>(Table2[[#This Row],[1W Return vs Nifty]]-AVERAGE(Table2[1W Return vs Nifty]))/_xlfn.STDEV.P(Table2[1W Return vs Nifty])</f>
        <v>0.56970504403922961</v>
      </c>
      <c r="O24">
        <v>1224.19</v>
      </c>
      <c r="P24">
        <v>1126.9857919045501</v>
      </c>
      <c r="Q24">
        <v>911.24065312038897</v>
      </c>
      <c r="R24">
        <v>83.407252634244898</v>
      </c>
      <c r="S24" s="2">
        <f>(Table2[[#This Row],[Close Price]]-Table2[[#This Row],[20D EMA]])/Table2[[#This Row],[20D EMA]]</f>
        <v>0.15566211127357676</v>
      </c>
      <c r="T24" s="2">
        <f>(Table2[[#This Row],[Close Price]]-Table2[[#This Row],[50D EMA]])/Table2[[#This Row],[50D EMA]]</f>
        <v>0.25533969475262214</v>
      </c>
      <c r="U24" s="2">
        <f>(Table2[[#This Row],[Close Price]]-Table2[[#This Row],[200D EMA]])/Table2[[#This Row],[200D EMA]]</f>
        <v>0.55255364777178095</v>
      </c>
      <c r="V24">
        <v>2.5044820725711299</v>
      </c>
      <c r="W24">
        <v>1350.05</v>
      </c>
      <c r="X24">
        <v>1450</v>
      </c>
      <c r="Y24">
        <v>1276.05</v>
      </c>
      <c r="Z24">
        <v>1548</v>
      </c>
      <c r="AA24">
        <v>1035.25</v>
      </c>
      <c r="AB24">
        <v>1548</v>
      </c>
      <c r="AC24" s="2">
        <f>(Table2[[#This Row],[Close Price]]/Table2[[#This Row],[Day Low]])-1</f>
        <v>4.7924150957372014E-2</v>
      </c>
      <c r="AD24" s="2">
        <f>(Table2[[#This Row],[Day High]]/Table2[[#This Row],[Close Price]])-1</f>
        <v>2.4916062908641123E-2</v>
      </c>
      <c r="AE24" s="2">
        <f>(Table2[[#This Row],[Close Price]]/Table2[[#This Row],[Current Week Low]])-1</f>
        <v>0.10869480036048751</v>
      </c>
      <c r="AF24" s="2">
        <f>(Table2[[#This Row],[Current Week High]]/Table2[[#This Row],[Close Price]])-1</f>
        <v>9.4186251987983693E-2</v>
      </c>
      <c r="AG24" s="2">
        <f>(Table2[[#This Row],[Close Price]]/Table2[[#This Row],[Current Month Low]])-1</f>
        <v>0.36657812122675693</v>
      </c>
      <c r="AH24" s="2">
        <f>(Table2[[#This Row],[Current Month High]]/Table2[[#This Row],[Close Price]])-1</f>
        <v>9.4186251987983693E-2</v>
      </c>
      <c r="AI24">
        <v>9.4186251987983702</v>
      </c>
      <c r="AJ24">
        <v>227.46947514611401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0.28000000000000003</v>
      </c>
      <c r="AM24" t="s">
        <v>10451</v>
      </c>
      <c r="AN24">
        <v>33.44</v>
      </c>
      <c r="AO24" t="s">
        <v>10451</v>
      </c>
      <c r="AP24">
        <v>0.167616118403977</v>
      </c>
      <c r="AQ24">
        <f>(Table2[[#This Row],[Sharpe Ratio]]-AVERAGE(Table2[Sharpe Ratio]))/_xlfn.STDEV.P(Table2[Sharpe Ratio])</f>
        <v>1.2627720501697137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8.0765211330543725</v>
      </c>
      <c r="AS24">
        <f>_xlfn.RANK.AVG(Table2[[#This Row],[1Y Return vs Nifty Z-Score]],Table2[1Y Return vs Nifty Z-Score])</f>
        <v>26</v>
      </c>
      <c r="AT24">
        <f>_xlfn.RANK.AVG(Table2[[#This Row],[6M Return vs Nifty Z-Score]],Table2[6M Return vs Nifty Z-Score])</f>
        <v>65</v>
      </c>
      <c r="AU24">
        <f>_xlfn.RANK.AVG(Table2[[#This Row],[Sharpe Ratio Z-Score]],Table2[Sharpe Ratio Z-Score])</f>
        <v>82</v>
      </c>
      <c r="AV24">
        <f>(Table2[[#This Row],[Rank 1Y]]+Table2[[#This Row],[Rank 6M]]+Table2[[#This Row],[Rank Sharpe]])/3</f>
        <v>57.666666666666664</v>
      </c>
    </row>
    <row r="25" spans="1:48" x14ac:dyDescent="0.3">
      <c r="A25" t="s">
        <v>1194</v>
      </c>
      <c r="B25" t="s">
        <v>1195</v>
      </c>
      <c r="C25" t="s">
        <v>10407</v>
      </c>
      <c r="D25" t="s">
        <v>400</v>
      </c>
      <c r="E25">
        <v>10536.9323609</v>
      </c>
      <c r="F25">
        <v>341</v>
      </c>
      <c r="G25">
        <v>258.72681963462298</v>
      </c>
      <c r="H25">
        <f>(Table2[[#This Row],[1Y Return vs Nifty]]-AVERAGE(Table2[1Y Return vs Nifty]))/_xlfn.STDEV.P(Table2[1Y Return vs Nifty])</f>
        <v>3.8595873494242747</v>
      </c>
      <c r="I25">
        <v>16.4952891461013</v>
      </c>
      <c r="J25">
        <f>(Table2[[#This Row],[1M Return vs Nifty]]-AVERAGE(Table2[1M Return vs Nifty]))/_xlfn.STDEV.P(Table2[1M Return vs Nifty])</f>
        <v>1.84664779459246</v>
      </c>
      <c r="K25">
        <v>166.19216156778299</v>
      </c>
      <c r="L25">
        <f>(Table2[[#This Row],[6M Return vs Nifty]]-AVERAGE(Table2[6M Return vs Nifty]))/_xlfn.STDEV.P(Table2[6M Return vs Nifty])</f>
        <v>4.5724027895815986</v>
      </c>
      <c r="M25">
        <v>-2.27936188952095</v>
      </c>
      <c r="N25">
        <f>(Table2[[#This Row],[1W Return vs Nifty]]-AVERAGE(Table2[1W Return vs Nifty]))/_xlfn.STDEV.P(Table2[1W Return vs Nifty])</f>
        <v>-0.37726405815153757</v>
      </c>
      <c r="O25">
        <v>311.35000000000002</v>
      </c>
      <c r="P25">
        <v>274.388518357995</v>
      </c>
      <c r="Q25">
        <v>196.38803637852001</v>
      </c>
      <c r="R25">
        <v>70.578606212616904</v>
      </c>
      <c r="S25" s="2">
        <f>(Table2[[#This Row],[Close Price]]-Table2[[#This Row],[20D EMA]])/Table2[[#This Row],[20D EMA]]</f>
        <v>9.5230448048819583E-2</v>
      </c>
      <c r="T25" s="2">
        <f>(Table2[[#This Row],[Close Price]]-Table2[[#This Row],[50D EMA]])/Table2[[#This Row],[50D EMA]]</f>
        <v>0.24276337086049982</v>
      </c>
      <c r="U25" s="2">
        <f>(Table2[[#This Row],[Close Price]]-Table2[[#This Row],[200D EMA]])/Table2[[#This Row],[200D EMA]]</f>
        <v>0.73635831534439111</v>
      </c>
      <c r="V25">
        <v>0.80535347887054698</v>
      </c>
      <c r="W25">
        <v>321.2</v>
      </c>
      <c r="X25">
        <v>345.75</v>
      </c>
      <c r="Y25">
        <v>314.10000000000002</v>
      </c>
      <c r="Z25">
        <v>345.75</v>
      </c>
      <c r="AA25">
        <v>268.25</v>
      </c>
      <c r="AB25">
        <v>348</v>
      </c>
      <c r="AC25" s="2">
        <f>(Table2[[#This Row],[Close Price]]/Table2[[#This Row],[Day Low]])-1</f>
        <v>6.164383561643838E-2</v>
      </c>
      <c r="AD25" s="2">
        <f>(Table2[[#This Row],[Day High]]/Table2[[#This Row],[Close Price]])-1</f>
        <v>1.3929618768328433E-2</v>
      </c>
      <c r="AE25" s="2">
        <f>(Table2[[#This Row],[Close Price]]/Table2[[#This Row],[Current Week Low]])-1</f>
        <v>8.5641515440942229E-2</v>
      </c>
      <c r="AF25" s="2">
        <f>(Table2[[#This Row],[Current Week High]]/Table2[[#This Row],[Close Price]])-1</f>
        <v>1.3929618768328433E-2</v>
      </c>
      <c r="AG25" s="2">
        <f>(Table2[[#This Row],[Close Price]]/Table2[[#This Row],[Current Month Low]])-1</f>
        <v>0.27120223671947818</v>
      </c>
      <c r="AH25" s="2">
        <f>(Table2[[#This Row],[Current Month High]]/Table2[[#This Row],[Close Price]])-1</f>
        <v>2.0527859237536639E-2</v>
      </c>
      <c r="AI25">
        <v>2.0527859237536599</v>
      </c>
      <c r="AJ25">
        <v>341.13842173350503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0.71</v>
      </c>
      <c r="AM25" t="s">
        <v>10451</v>
      </c>
      <c r="AN25">
        <v>15.59</v>
      </c>
      <c r="AO25" t="s">
        <v>10451</v>
      </c>
      <c r="AP25">
        <v>0.122005258193118</v>
      </c>
      <c r="AQ25">
        <f>(Table2[[#This Row],[Sharpe Ratio]]-AVERAGE(Table2[Sharpe Ratio]))/_xlfn.STDEV.P(Table2[Sharpe Ratio])</f>
        <v>0.73192725607293352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10.63330113151973</v>
      </c>
      <c r="AS25">
        <f>_xlfn.RANK.AVG(Table2[[#This Row],[1Y Return vs Nifty Z-Score]],Table2[1Y Return vs Nifty Z-Score])</f>
        <v>4</v>
      </c>
      <c r="AT25">
        <f>_xlfn.RANK.AVG(Table2[[#This Row],[6M Return vs Nifty Z-Score]],Table2[6M Return vs Nifty Z-Score])</f>
        <v>3</v>
      </c>
      <c r="AU25">
        <f>_xlfn.RANK.AVG(Table2[[#This Row],[Sharpe Ratio Z-Score]],Table2[Sharpe Ratio Z-Score])</f>
        <v>170</v>
      </c>
      <c r="AV25">
        <f>(Table2[[#This Row],[Rank 1Y]]+Table2[[#This Row],[Rank 6M]]+Table2[[#This Row],[Rank Sharpe]])/3</f>
        <v>59</v>
      </c>
    </row>
    <row r="26" spans="1:48" x14ac:dyDescent="0.3">
      <c r="A26" t="s">
        <v>843</v>
      </c>
      <c r="B26" t="s">
        <v>844</v>
      </c>
      <c r="C26" t="s">
        <v>10418</v>
      </c>
      <c r="D26" t="s">
        <v>324</v>
      </c>
      <c r="E26">
        <v>19453.22064</v>
      </c>
      <c r="F26">
        <v>1698.2</v>
      </c>
      <c r="G26">
        <v>70.600046773915594</v>
      </c>
      <c r="H26">
        <f>(Table2[[#This Row],[1Y Return vs Nifty]]-AVERAGE(Table2[1Y Return vs Nifty]))/_xlfn.STDEV.P(Table2[1Y Return vs Nifty])</f>
        <v>0.7620123206308087</v>
      </c>
      <c r="I26">
        <v>-9.5829761036887895</v>
      </c>
      <c r="J26">
        <f>(Table2[[#This Row],[1M Return vs Nifty]]-AVERAGE(Table2[1M Return vs Nifty]))/_xlfn.STDEV.P(Table2[1M Return vs Nifty])</f>
        <v>-0.56993302753998643</v>
      </c>
      <c r="K26">
        <v>100.256532695441</v>
      </c>
      <c r="L26">
        <f>(Table2[[#This Row],[6M Return vs Nifty]]-AVERAGE(Table2[6M Return vs Nifty]))/_xlfn.STDEV.P(Table2[6M Return vs Nifty])</f>
        <v>2.6135346305276208</v>
      </c>
      <c r="M26">
        <v>-2.6005324281145601</v>
      </c>
      <c r="N26">
        <f>(Table2[[#This Row],[1W Return vs Nifty]]-AVERAGE(Table2[1W Return vs Nifty]))/_xlfn.STDEV.P(Table2[1W Return vs Nifty])</f>
        <v>-0.44893867345880811</v>
      </c>
      <c r="O26">
        <v>1782.48</v>
      </c>
      <c r="P26">
        <v>1857.7276865418701</v>
      </c>
      <c r="Q26">
        <v>1475.7065367318301</v>
      </c>
      <c r="R26">
        <v>37.224979488209698</v>
      </c>
      <c r="S26" s="2">
        <f>(Table2[[#This Row],[Close Price]]-Table2[[#This Row],[20D EMA]])/Table2[[#This Row],[20D EMA]]</f>
        <v>-4.7282437951617955E-2</v>
      </c>
      <c r="T26" s="2">
        <f>(Table2[[#This Row],[Close Price]]-Table2[[#This Row],[50D EMA]])/Table2[[#This Row],[50D EMA]]</f>
        <v>-8.5872481579271839E-2</v>
      </c>
      <c r="U26" s="2">
        <f>(Table2[[#This Row],[Close Price]]-Table2[[#This Row],[200D EMA]])/Table2[[#This Row],[200D EMA]]</f>
        <v>0.15077080552947514</v>
      </c>
      <c r="V26">
        <v>0.56646448091795498</v>
      </c>
      <c r="W26">
        <v>1691.7</v>
      </c>
      <c r="X26">
        <v>1735.35</v>
      </c>
      <c r="Y26">
        <v>1690.05</v>
      </c>
      <c r="Z26">
        <v>1874.2</v>
      </c>
      <c r="AA26">
        <v>1670.25</v>
      </c>
      <c r="AB26">
        <v>1994.95</v>
      </c>
      <c r="AC26" s="2">
        <f>(Table2[[#This Row],[Close Price]]/Table2[[#This Row],[Day Low]])-1</f>
        <v>3.8422888218951901E-3</v>
      </c>
      <c r="AD26" s="2">
        <f>(Table2[[#This Row],[Day High]]/Table2[[#This Row],[Close Price]])-1</f>
        <v>2.1876104110234218E-2</v>
      </c>
      <c r="AE26" s="2">
        <f>(Table2[[#This Row],[Close Price]]/Table2[[#This Row],[Current Week Low]])-1</f>
        <v>4.822342534244628E-3</v>
      </c>
      <c r="AF26" s="2">
        <f>(Table2[[#This Row],[Current Week High]]/Table2[[#This Row],[Close Price]])-1</f>
        <v>0.10363914733246959</v>
      </c>
      <c r="AG26" s="2">
        <f>(Table2[[#This Row],[Close Price]]/Table2[[#This Row],[Current Month Low]])-1</f>
        <v>1.673402185301609E-2</v>
      </c>
      <c r="AH26" s="2">
        <f>(Table2[[#This Row],[Current Month High]]/Table2[[#This Row],[Close Price]])-1</f>
        <v>0.17474384642562724</v>
      </c>
      <c r="AI26">
        <v>66.870804381109394</v>
      </c>
      <c r="AJ26">
        <v>161.946629646768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-0.34</v>
      </c>
      <c r="AM26" t="s">
        <v>10450</v>
      </c>
      <c r="AN26">
        <v>-3.35</v>
      </c>
      <c r="AO26" t="s">
        <v>10450</v>
      </c>
      <c r="AP26">
        <v>0.18716002220886099</v>
      </c>
      <c r="AQ26">
        <f>(Table2[[#This Row],[Sharpe Ratio]]-AVERAGE(Table2[Sharpe Ratio]))/_xlfn.STDEV.P(Table2[Sharpe Ratio])</f>
        <v>1.4902349733241624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123</v>
      </c>
      <c r="AT26">
        <f>_xlfn.RANK.AVG(Table2[[#This Row],[6M Return vs Nifty Z-Score]],Table2[6M Return vs Nifty Z-Score])</f>
        <v>14</v>
      </c>
      <c r="AU26">
        <f>_xlfn.RANK.AVG(Table2[[#This Row],[Sharpe Ratio Z-Score]],Table2[Sharpe Ratio Z-Score])</f>
        <v>44</v>
      </c>
      <c r="AV26">
        <f>(Table2[[#This Row],[Rank 1Y]]+Table2[[#This Row],[Rank 6M]]+Table2[[#This Row],[Rank Sharpe]])/3</f>
        <v>60.333333333333336</v>
      </c>
    </row>
    <row r="27" spans="1:48" x14ac:dyDescent="0.3">
      <c r="A27" t="s">
        <v>1275</v>
      </c>
      <c r="B27" t="s">
        <v>1276</v>
      </c>
      <c r="C27" t="s">
        <v>10410</v>
      </c>
      <c r="D27" t="s">
        <v>46</v>
      </c>
      <c r="E27">
        <v>9330.6426249600008</v>
      </c>
      <c r="F27">
        <v>543.15</v>
      </c>
      <c r="G27">
        <v>113.49348818399901</v>
      </c>
      <c r="H27">
        <f>(Table2[[#This Row],[1Y Return vs Nifty]]-AVERAGE(Table2[1Y Return vs Nifty]))/_xlfn.STDEV.P(Table2[1Y Return vs Nifty])</f>
        <v>1.4682682723515466</v>
      </c>
      <c r="I27">
        <v>-7.4790867315842497</v>
      </c>
      <c r="J27">
        <f>(Table2[[#This Row],[1M Return vs Nifty]]-AVERAGE(Table2[1M Return vs Nifty]))/_xlfn.STDEV.P(Table2[1M Return vs Nifty])</f>
        <v>-0.37497302311419245</v>
      </c>
      <c r="K27">
        <v>46.111258895391799</v>
      </c>
      <c r="L27">
        <f>(Table2[[#This Row],[6M Return vs Nifty]]-AVERAGE(Table2[6M Return vs Nifty]))/_xlfn.STDEV.P(Table2[6M Return vs Nifty])</f>
        <v>1.0049437271857349</v>
      </c>
      <c r="M27">
        <v>0.95593640141150604</v>
      </c>
      <c r="N27">
        <f>(Table2[[#This Row],[1W Return vs Nifty]]-AVERAGE(Table2[1W Return vs Nifty]))/_xlfn.STDEV.P(Table2[1W Return vs Nifty])</f>
        <v>0.34474724905703474</v>
      </c>
      <c r="O27">
        <v>526.77</v>
      </c>
      <c r="P27">
        <v>516.24873184144894</v>
      </c>
      <c r="Q27">
        <v>417.88635343332498</v>
      </c>
      <c r="R27">
        <v>58.101743630918499</v>
      </c>
      <c r="S27" s="2">
        <f>(Table2[[#This Row],[Close Price]]-Table2[[#This Row],[20D EMA]])/Table2[[#This Row],[20D EMA]]</f>
        <v>3.1095164872714839E-2</v>
      </c>
      <c r="T27" s="2">
        <f>(Table2[[#This Row],[Close Price]]-Table2[[#This Row],[50D EMA]])/Table2[[#This Row],[50D EMA]]</f>
        <v>5.2109122016812989E-2</v>
      </c>
      <c r="U27" s="2">
        <f>(Table2[[#This Row],[Close Price]]-Table2[[#This Row],[200D EMA]])/Table2[[#This Row],[200D EMA]]</f>
        <v>0.29975529360439185</v>
      </c>
      <c r="V27">
        <v>1.5152404535519799</v>
      </c>
      <c r="W27">
        <v>528.75</v>
      </c>
      <c r="X27">
        <v>551.54999999999995</v>
      </c>
      <c r="Y27">
        <v>528.75</v>
      </c>
      <c r="Z27">
        <v>615</v>
      </c>
      <c r="AA27">
        <v>466.6</v>
      </c>
      <c r="AB27">
        <v>615</v>
      </c>
      <c r="AC27" s="2">
        <f>(Table2[[#This Row],[Close Price]]/Table2[[#This Row],[Day Low]])-1</f>
        <v>2.7234042553191395E-2</v>
      </c>
      <c r="AD27" s="2">
        <f>(Table2[[#This Row],[Day High]]/Table2[[#This Row],[Close Price]])-1</f>
        <v>1.5465341066003724E-2</v>
      </c>
      <c r="AE27" s="2">
        <f>(Table2[[#This Row],[Close Price]]/Table2[[#This Row],[Current Week Low]])-1</f>
        <v>2.7234042553191395E-2</v>
      </c>
      <c r="AF27" s="2">
        <f>(Table2[[#This Row],[Current Week High]]/Table2[[#This Row],[Close Price]])-1</f>
        <v>0.13228389947528307</v>
      </c>
      <c r="AG27" s="2">
        <f>(Table2[[#This Row],[Close Price]]/Table2[[#This Row],[Current Month Low]])-1</f>
        <v>0.16405915130732951</v>
      </c>
      <c r="AH27" s="2">
        <f>(Table2[[#This Row],[Current Month High]]/Table2[[#This Row],[Close Price]])-1</f>
        <v>0.13228389947528307</v>
      </c>
      <c r="AI27">
        <v>13.228389947528299</v>
      </c>
      <c r="AJ27">
        <v>188.909574468085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0.08</v>
      </c>
      <c r="AM27" t="s">
        <v>10451</v>
      </c>
      <c r="AN27">
        <v>14.49</v>
      </c>
      <c r="AO27" t="s">
        <v>10451</v>
      </c>
      <c r="AP27">
        <v>0.21693369113657099</v>
      </c>
      <c r="AQ27">
        <f>(Table2[[#This Row],[Sharpe Ratio]]-AVERAGE(Table2[Sharpe Ratio]))/_xlfn.STDEV.P(Table2[Sharpe Ratio])</f>
        <v>1.836757645301154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4.2797438707812772</v>
      </c>
      <c r="AS27">
        <f>_xlfn.RANK.AVG(Table2[[#This Row],[1Y Return vs Nifty Z-Score]],Table2[1Y Return vs Nifty Z-Score])</f>
        <v>64</v>
      </c>
      <c r="AT27">
        <f>_xlfn.RANK.AVG(Table2[[#This Row],[6M Return vs Nifty Z-Score]],Table2[6M Return vs Nifty Z-Score])</f>
        <v>98</v>
      </c>
      <c r="AU27">
        <f>_xlfn.RANK.AVG(Table2[[#This Row],[Sharpe Ratio Z-Score]],Table2[Sharpe Ratio Z-Score])</f>
        <v>21</v>
      </c>
      <c r="AV27">
        <f>(Table2[[#This Row],[Rank 1Y]]+Table2[[#This Row],[Rank 6M]]+Table2[[#This Row],[Rank Sharpe]])/3</f>
        <v>61</v>
      </c>
    </row>
    <row r="28" spans="1:48" x14ac:dyDescent="0.3">
      <c r="A28" t="s">
        <v>322</v>
      </c>
      <c r="B28" t="s">
        <v>323</v>
      </c>
      <c r="C28" t="s">
        <v>10418</v>
      </c>
      <c r="D28" t="s">
        <v>324</v>
      </c>
      <c r="E28">
        <v>84625.090200000006</v>
      </c>
      <c r="F28">
        <v>4195.8</v>
      </c>
      <c r="G28">
        <v>57.452438786752502</v>
      </c>
      <c r="H28">
        <f>(Table2[[#This Row],[1Y Return vs Nifty]]-AVERAGE(Table2[1Y Return vs Nifty]))/_xlfn.STDEV.P(Table2[1Y Return vs Nifty])</f>
        <v>0.54553222282167857</v>
      </c>
      <c r="I28">
        <v>-6.5932322622912096</v>
      </c>
      <c r="J28">
        <f>(Table2[[#This Row],[1M Return vs Nifty]]-AVERAGE(Table2[1M Return vs Nifty]))/_xlfn.STDEV.P(Table2[1M Return vs Nifty])</f>
        <v>-0.2928840152300845</v>
      </c>
      <c r="K28">
        <v>103.464476599253</v>
      </c>
      <c r="L28">
        <f>(Table2[[#This Row],[6M Return vs Nifty]]-AVERAGE(Table2[6M Return vs Nifty]))/_xlfn.STDEV.P(Table2[6M Return vs Nifty])</f>
        <v>2.7088387821172719</v>
      </c>
      <c r="M28">
        <v>1.6562218716019299</v>
      </c>
      <c r="N28">
        <f>(Table2[[#This Row],[1W Return vs Nifty]]-AVERAGE(Table2[1W Return vs Nifty]))/_xlfn.STDEV.P(Table2[1W Return vs Nifty])</f>
        <v>0.50102774695376273</v>
      </c>
      <c r="O28">
        <v>4314.6899999999996</v>
      </c>
      <c r="P28">
        <v>4387.6349673149998</v>
      </c>
      <c r="Q28">
        <v>3437.9185625069399</v>
      </c>
      <c r="R28">
        <v>42.151662479960102</v>
      </c>
      <c r="S28" s="2">
        <f>(Table2[[#This Row],[Close Price]]-Table2[[#This Row],[20D EMA]])/Table2[[#This Row],[20D EMA]]</f>
        <v>-2.7554702655347065E-2</v>
      </c>
      <c r="T28" s="2">
        <f>(Table2[[#This Row],[Close Price]]-Table2[[#This Row],[50D EMA]])/Table2[[#This Row],[50D EMA]]</f>
        <v>-4.3721724515381109E-2</v>
      </c>
      <c r="U28" s="2">
        <f>(Table2[[#This Row],[Close Price]]-Table2[[#This Row],[200D EMA]])/Table2[[#This Row],[200D EMA]]</f>
        <v>0.22044775747695752</v>
      </c>
      <c r="V28">
        <v>0.469565080268395</v>
      </c>
      <c r="W28">
        <v>4180</v>
      </c>
      <c r="X28">
        <v>4268.75</v>
      </c>
      <c r="Y28">
        <v>4180</v>
      </c>
      <c r="Z28">
        <v>4425</v>
      </c>
      <c r="AA28">
        <v>3970</v>
      </c>
      <c r="AB28">
        <v>4925</v>
      </c>
      <c r="AC28" s="2">
        <f>(Table2[[#This Row],[Close Price]]/Table2[[#This Row],[Day Low]])-1</f>
        <v>3.7799043062201054E-3</v>
      </c>
      <c r="AD28" s="2">
        <f>(Table2[[#This Row],[Day High]]/Table2[[#This Row],[Close Price]])-1</f>
        <v>1.7386434053100697E-2</v>
      </c>
      <c r="AE28" s="2">
        <f>(Table2[[#This Row],[Close Price]]/Table2[[#This Row],[Current Week Low]])-1</f>
        <v>3.7799043062201054E-3</v>
      </c>
      <c r="AF28" s="2">
        <f>(Table2[[#This Row],[Current Week High]]/Table2[[#This Row],[Close Price]])-1</f>
        <v>5.4626054626054632E-2</v>
      </c>
      <c r="AG28" s="2">
        <f>(Table2[[#This Row],[Close Price]]/Table2[[#This Row],[Current Month Low]])-1</f>
        <v>5.687657430730475E-2</v>
      </c>
      <c r="AH28" s="2">
        <f>(Table2[[#This Row],[Current Month High]]/Table2[[#This Row],[Close Price]])-1</f>
        <v>0.17379284045950705</v>
      </c>
      <c r="AI28">
        <v>39.663472996806298</v>
      </c>
      <c r="AJ28">
        <v>140.861079219288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-0.25</v>
      </c>
      <c r="AM28" t="s">
        <v>10450</v>
      </c>
      <c r="AN28">
        <v>-2.73</v>
      </c>
      <c r="AO28" t="s">
        <v>10450</v>
      </c>
      <c r="AP28">
        <v>0.24946473516573101</v>
      </c>
      <c r="AQ28">
        <f>(Table2[[#This Row],[Sharpe Ratio]]-AVERAGE(Table2[Sharpe Ratio]))/_xlfn.STDEV.P(Table2[Sharpe Ratio])</f>
        <v>2.2153721965194046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168</v>
      </c>
      <c r="AT28">
        <f>_xlfn.RANK.AVG(Table2[[#This Row],[6M Return vs Nifty Z-Score]],Table2[6M Return vs Nifty Z-Score])</f>
        <v>10</v>
      </c>
      <c r="AU28">
        <f>_xlfn.RANK.AVG(Table2[[#This Row],[Sharpe Ratio Z-Score]],Table2[Sharpe Ratio Z-Score])</f>
        <v>9</v>
      </c>
      <c r="AV28">
        <f>(Table2[[#This Row],[Rank 1Y]]+Table2[[#This Row],[Rank 6M]]+Table2[[#This Row],[Rank Sharpe]])/3</f>
        <v>62.333333333333336</v>
      </c>
    </row>
    <row r="29" spans="1:48" x14ac:dyDescent="0.3">
      <c r="A29" t="s">
        <v>982</v>
      </c>
      <c r="B29" t="s">
        <v>983</v>
      </c>
      <c r="C29" t="s">
        <v>10418</v>
      </c>
      <c r="D29" t="s">
        <v>138</v>
      </c>
      <c r="E29">
        <v>15358.95597632</v>
      </c>
      <c r="F29">
        <v>1709.2</v>
      </c>
      <c r="G29">
        <v>85.458359961842902</v>
      </c>
      <c r="H29">
        <f>(Table2[[#This Row],[1Y Return vs Nifty]]-AVERAGE(Table2[1Y Return vs Nifty]))/_xlfn.STDEV.P(Table2[1Y Return vs Nifty])</f>
        <v>1.0066597953153069</v>
      </c>
      <c r="I29">
        <v>-16.9015291513576</v>
      </c>
      <c r="J29">
        <f>(Table2[[#This Row],[1M Return vs Nifty]]-AVERAGE(Table2[1M Return vs Nifty]))/_xlfn.STDEV.P(Table2[1M Return vs Nifty])</f>
        <v>-1.2481175145582621</v>
      </c>
      <c r="K29">
        <v>64.628523226235998</v>
      </c>
      <c r="L29">
        <f>(Table2[[#This Row],[6M Return vs Nifty]]-AVERAGE(Table2[6M Return vs Nifty]))/_xlfn.STDEV.P(Table2[6M Return vs Nifty])</f>
        <v>1.5550693589697981</v>
      </c>
      <c r="M29">
        <v>-2.9111963070090501</v>
      </c>
      <c r="N29">
        <f>(Table2[[#This Row],[1W Return vs Nifty]]-AVERAGE(Table2[1W Return vs Nifty]))/_xlfn.STDEV.P(Table2[1W Return vs Nifty])</f>
        <v>-0.51826855068581623</v>
      </c>
      <c r="O29">
        <v>1684.44</v>
      </c>
      <c r="P29">
        <v>1610.3953513566701</v>
      </c>
      <c r="Q29">
        <v>1208.8225452782001</v>
      </c>
      <c r="R29">
        <v>57.264123732614898</v>
      </c>
      <c r="S29" s="2">
        <f>(Table2[[#This Row],[Close Price]]-Table2[[#This Row],[20D EMA]])/Table2[[#This Row],[20D EMA]]</f>
        <v>1.4699247227565238E-2</v>
      </c>
      <c r="T29" s="2">
        <f>(Table2[[#This Row],[Close Price]]-Table2[[#This Row],[50D EMA]])/Table2[[#This Row],[50D EMA]]</f>
        <v>6.1354280835505683E-2</v>
      </c>
      <c r="U29" s="2">
        <f>(Table2[[#This Row],[Close Price]]-Table2[[#This Row],[200D EMA]])/Table2[[#This Row],[200D EMA]]</f>
        <v>0.41393789078167992</v>
      </c>
      <c r="V29">
        <v>0.63483462823106496</v>
      </c>
      <c r="W29">
        <v>1671</v>
      </c>
      <c r="X29">
        <v>1750</v>
      </c>
      <c r="Y29">
        <v>1613.3</v>
      </c>
      <c r="Z29">
        <v>1765</v>
      </c>
      <c r="AA29">
        <v>1576</v>
      </c>
      <c r="AB29">
        <v>1765</v>
      </c>
      <c r="AC29" s="2">
        <f>(Table2[[#This Row],[Close Price]]/Table2[[#This Row],[Day Low]])-1</f>
        <v>2.2860562537402762E-2</v>
      </c>
      <c r="AD29" s="2">
        <f>(Table2[[#This Row],[Day High]]/Table2[[#This Row],[Close Price]])-1</f>
        <v>2.3870816756377256E-2</v>
      </c>
      <c r="AE29" s="2">
        <f>(Table2[[#This Row],[Close Price]]/Table2[[#This Row],[Current Week Low]])-1</f>
        <v>5.9443376929275482E-2</v>
      </c>
      <c r="AF29" s="2">
        <f>(Table2[[#This Row],[Current Week High]]/Table2[[#This Row],[Close Price]])-1</f>
        <v>3.2646852328574782E-2</v>
      </c>
      <c r="AG29" s="2">
        <f>(Table2[[#This Row],[Close Price]]/Table2[[#This Row],[Current Month Low]])-1</f>
        <v>8.4517766497461899E-2</v>
      </c>
      <c r="AH29" s="2">
        <f>(Table2[[#This Row],[Current Month High]]/Table2[[#This Row],[Close Price]])-1</f>
        <v>3.2646852328574782E-2</v>
      </c>
      <c r="AI29">
        <v>15.258600514860699</v>
      </c>
      <c r="AJ29">
        <v>162.953846153846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0.13</v>
      </c>
      <c r="AM29" t="s">
        <v>10451</v>
      </c>
      <c r="AN29">
        <v>6</v>
      </c>
      <c r="AO29" t="s">
        <v>10451</v>
      </c>
      <c r="AP29">
        <v>0.19397612273192699</v>
      </c>
      <c r="AQ29">
        <f>(Table2[[#This Row],[Sharpe Ratio]]-AVERAGE(Table2[Sharpe Ratio]))/_xlfn.STDEV.P(Table2[Sharpe Ratio])</f>
        <v>1.569564577325985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2.3649076663670119</v>
      </c>
      <c r="AS29">
        <f>_xlfn.RANK.AVG(Table2[[#This Row],[1Y Return vs Nifty Z-Score]],Table2[1Y Return vs Nifty Z-Score])</f>
        <v>101</v>
      </c>
      <c r="AT29">
        <f>_xlfn.RANK.AVG(Table2[[#This Row],[6M Return vs Nifty Z-Score]],Table2[6M Return vs Nifty Z-Score])</f>
        <v>49</v>
      </c>
      <c r="AU29">
        <f>_xlfn.RANK.AVG(Table2[[#This Row],[Sharpe Ratio Z-Score]],Table2[Sharpe Ratio Z-Score])</f>
        <v>38</v>
      </c>
      <c r="AV29">
        <f>(Table2[[#This Row],[Rank 1Y]]+Table2[[#This Row],[Rank 6M]]+Table2[[#This Row],[Rank Sharpe]])/3</f>
        <v>62.666666666666664</v>
      </c>
    </row>
    <row r="30" spans="1:48" x14ac:dyDescent="0.3">
      <c r="A30" t="s">
        <v>1457</v>
      </c>
      <c r="B30" t="s">
        <v>1458</v>
      </c>
      <c r="C30" t="s">
        <v>10419</v>
      </c>
      <c r="D30" t="s">
        <v>132</v>
      </c>
      <c r="E30">
        <v>7410.7542608550002</v>
      </c>
      <c r="F30">
        <v>251.13</v>
      </c>
      <c r="G30">
        <v>146.25613459826599</v>
      </c>
      <c r="H30">
        <f>(Table2[[#This Row],[1Y Return vs Nifty]]-AVERAGE(Table2[1Y Return vs Nifty]))/_xlfn.STDEV.P(Table2[1Y Return vs Nifty])</f>
        <v>2.0077170380259806</v>
      </c>
      <c r="I30">
        <v>11.667528022091901</v>
      </c>
      <c r="J30">
        <f>(Table2[[#This Row],[1M Return vs Nifty]]-AVERAGE(Table2[1M Return vs Nifty]))/_xlfn.STDEV.P(Table2[1M Return vs Nifty])</f>
        <v>1.3992762062460455</v>
      </c>
      <c r="K30">
        <v>58.087123350447001</v>
      </c>
      <c r="L30">
        <f>(Table2[[#This Row],[6M Return vs Nifty]]-AVERAGE(Table2[6M Return vs Nifty]))/_xlfn.STDEV.P(Table2[6M Return vs Nifty])</f>
        <v>1.3607322433394704</v>
      </c>
      <c r="M30">
        <v>9.1380702625404293</v>
      </c>
      <c r="N30">
        <f>(Table2[[#This Row],[1W Return vs Nifty]]-AVERAGE(Table2[1W Return vs Nifty]))/_xlfn.STDEV.P(Table2[1W Return vs Nifty])</f>
        <v>2.1707282355355861</v>
      </c>
      <c r="O30">
        <v>239.52</v>
      </c>
      <c r="P30">
        <v>226.19707673711699</v>
      </c>
      <c r="Q30">
        <v>179.488144263066</v>
      </c>
      <c r="R30">
        <v>63.317263521499697</v>
      </c>
      <c r="S30" s="2">
        <f>(Table2[[#This Row],[Close Price]]-Table2[[#This Row],[20D EMA]])/Table2[[#This Row],[20D EMA]]</f>
        <v>4.8471943887775489E-2</v>
      </c>
      <c r="T30" s="2">
        <f>(Table2[[#This Row],[Close Price]]-Table2[[#This Row],[50D EMA]])/Table2[[#This Row],[50D EMA]]</f>
        <v>0.11022654944325251</v>
      </c>
      <c r="U30" s="2">
        <f>(Table2[[#This Row],[Close Price]]-Table2[[#This Row],[200D EMA]])/Table2[[#This Row],[200D EMA]]</f>
        <v>0.39914533648491246</v>
      </c>
      <c r="V30">
        <v>0.54739447875414804</v>
      </c>
      <c r="W30">
        <v>246.05</v>
      </c>
      <c r="X30">
        <v>256.60000000000002</v>
      </c>
      <c r="Y30">
        <v>230</v>
      </c>
      <c r="Z30">
        <v>260</v>
      </c>
      <c r="AA30">
        <v>224.54</v>
      </c>
      <c r="AB30">
        <v>260</v>
      </c>
      <c r="AC30" s="2">
        <f>(Table2[[#This Row],[Close Price]]/Table2[[#This Row],[Day Low]])-1</f>
        <v>2.0646210119894315E-2</v>
      </c>
      <c r="AD30" s="2">
        <f>(Table2[[#This Row],[Day High]]/Table2[[#This Row],[Close Price]])-1</f>
        <v>2.1781547405726132E-2</v>
      </c>
      <c r="AE30" s="2">
        <f>(Table2[[#This Row],[Close Price]]/Table2[[#This Row],[Current Week Low]])-1</f>
        <v>9.1869565217391314E-2</v>
      </c>
      <c r="AF30" s="2">
        <f>(Table2[[#This Row],[Current Week High]]/Table2[[#This Row],[Close Price]])-1</f>
        <v>3.5320352008919809E-2</v>
      </c>
      <c r="AG30" s="2">
        <f>(Table2[[#This Row],[Close Price]]/Table2[[#This Row],[Current Month Low]])-1</f>
        <v>0.11841988064487396</v>
      </c>
      <c r="AH30" s="2">
        <f>(Table2[[#This Row],[Current Month High]]/Table2[[#This Row],[Close Price]])-1</f>
        <v>3.5320352008919809E-2</v>
      </c>
      <c r="AI30">
        <v>3.53203520089198</v>
      </c>
      <c r="AJ30">
        <v>198.43137254901899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</v>
      </c>
      <c r="AM30" t="s">
        <v>10451</v>
      </c>
      <c r="AN30">
        <v>8.69</v>
      </c>
      <c r="AO30" t="s">
        <v>10451</v>
      </c>
      <c r="AP30">
        <v>0.167575627582221</v>
      </c>
      <c r="AQ30">
        <f>(Table2[[#This Row],[Sharpe Ratio]]-AVERAGE(Table2[Sharpe Ratio]))/_xlfn.STDEV.P(Table2[Sharpe Ratio])</f>
        <v>1.2623007952572103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8.2007545184042936</v>
      </c>
      <c r="AS30">
        <f>_xlfn.RANK.AVG(Table2[[#This Row],[1Y Return vs Nifty Z-Score]],Table2[1Y Return vs Nifty Z-Score])</f>
        <v>36</v>
      </c>
      <c r="AT30">
        <f>_xlfn.RANK.AVG(Table2[[#This Row],[6M Return vs Nifty Z-Score]],Table2[6M Return vs Nifty Z-Score])</f>
        <v>73</v>
      </c>
      <c r="AU30">
        <f>_xlfn.RANK.AVG(Table2[[#This Row],[Sharpe Ratio Z-Score]],Table2[Sharpe Ratio Z-Score])</f>
        <v>83</v>
      </c>
      <c r="AV30">
        <f>(Table2[[#This Row],[Rank 1Y]]+Table2[[#This Row],[Rank 6M]]+Table2[[#This Row],[Rank Sharpe]])/3</f>
        <v>64</v>
      </c>
    </row>
    <row r="31" spans="1:48" x14ac:dyDescent="0.3">
      <c r="A31" t="s">
        <v>1659</v>
      </c>
      <c r="B31" t="s">
        <v>1660</v>
      </c>
      <c r="C31" t="s">
        <v>10418</v>
      </c>
      <c r="D31" t="s">
        <v>161</v>
      </c>
      <c r="E31">
        <v>5472.8576727999998</v>
      </c>
      <c r="F31">
        <v>4841.8999999999996</v>
      </c>
      <c r="G31">
        <v>133.649191338392</v>
      </c>
      <c r="H31">
        <f>(Table2[[#This Row],[1Y Return vs Nifty]]-AVERAGE(Table2[1Y Return vs Nifty]))/_xlfn.STDEV.P(Table2[1Y Return vs Nifty])</f>
        <v>1.8001391795564907</v>
      </c>
      <c r="I31">
        <v>-14.1257370076444</v>
      </c>
      <c r="J31">
        <f>(Table2[[#This Row],[1M Return vs Nifty]]-AVERAGE(Table2[1M Return vs Nifty]))/_xlfn.STDEV.P(Table2[1M Return vs Nifty])</f>
        <v>-0.99089465113266584</v>
      </c>
      <c r="K31">
        <v>39.514992775904901</v>
      </c>
      <c r="L31">
        <f>(Table2[[#This Row],[6M Return vs Nifty]]-AVERAGE(Table2[6M Return vs Nifty]))/_xlfn.STDEV.P(Table2[6M Return vs Nifty])</f>
        <v>0.80897660150431927</v>
      </c>
      <c r="M31">
        <v>-2.9760043649515602</v>
      </c>
      <c r="N31">
        <f>(Table2[[#This Row],[1W Return vs Nifty]]-AVERAGE(Table2[1W Return vs Nifty]))/_xlfn.STDEV.P(Table2[1W Return vs Nifty])</f>
        <v>-0.53273156040701086</v>
      </c>
      <c r="O31">
        <v>4812.0600000000004</v>
      </c>
      <c r="P31">
        <v>4820.6766328449903</v>
      </c>
      <c r="Q31">
        <v>3894.4363457255199</v>
      </c>
      <c r="R31">
        <v>55.860264949069098</v>
      </c>
      <c r="S31" s="2">
        <f>(Table2[[#This Row],[Close Price]]-Table2[[#This Row],[20D EMA]])/Table2[[#This Row],[20D EMA]]</f>
        <v>6.2010864369935609E-3</v>
      </c>
      <c r="T31" s="2">
        <f>(Table2[[#This Row],[Close Price]]-Table2[[#This Row],[50D EMA]])/Table2[[#This Row],[50D EMA]]</f>
        <v>4.4025701724954864E-3</v>
      </c>
      <c r="U31" s="2">
        <f>(Table2[[#This Row],[Close Price]]-Table2[[#This Row],[200D EMA]])/Table2[[#This Row],[200D EMA]]</f>
        <v>0.24328646565616688</v>
      </c>
      <c r="V31">
        <v>0.448329480662848</v>
      </c>
      <c r="W31">
        <v>4601.1000000000004</v>
      </c>
      <c r="X31">
        <v>4900</v>
      </c>
      <c r="Y31">
        <v>4545</v>
      </c>
      <c r="Z31">
        <v>4900</v>
      </c>
      <c r="AA31">
        <v>4545</v>
      </c>
      <c r="AB31">
        <v>5423.8</v>
      </c>
      <c r="AC31" s="2">
        <f>(Table2[[#This Row],[Close Price]]/Table2[[#This Row],[Day Low]])-1</f>
        <v>5.2335311121253447E-2</v>
      </c>
      <c r="AD31" s="2">
        <f>(Table2[[#This Row],[Day High]]/Table2[[#This Row],[Close Price]])-1</f>
        <v>1.199942171461621E-2</v>
      </c>
      <c r="AE31" s="2">
        <f>(Table2[[#This Row],[Close Price]]/Table2[[#This Row],[Current Week Low]])-1</f>
        <v>6.532453245324521E-2</v>
      </c>
      <c r="AF31" s="2">
        <f>(Table2[[#This Row],[Current Week High]]/Table2[[#This Row],[Close Price]])-1</f>
        <v>1.199942171461621E-2</v>
      </c>
      <c r="AG31" s="2">
        <f>(Table2[[#This Row],[Close Price]]/Table2[[#This Row],[Current Month Low]])-1</f>
        <v>6.532453245324521E-2</v>
      </c>
      <c r="AH31" s="2">
        <f>(Table2[[#This Row],[Current Month High]]/Table2[[#This Row],[Close Price]])-1</f>
        <v>0.12018009459096657</v>
      </c>
      <c r="AI31">
        <v>17.508622648133901</v>
      </c>
      <c r="AJ31">
        <v>182.738686131386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-0.1</v>
      </c>
      <c r="AM31" t="s">
        <v>10450</v>
      </c>
      <c r="AN31">
        <v>-1.76</v>
      </c>
      <c r="AO31" t="s">
        <v>10450</v>
      </c>
      <c r="AP31">
        <v>0.20566163777645599</v>
      </c>
      <c r="AQ31">
        <f>(Table2[[#This Row],[Sharpe Ratio]]-AVERAGE(Table2[Sharpe Ratio]))/_xlfn.STDEV.P(Table2[Sharpe Ratio])</f>
        <v>1.7055671609003893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47</v>
      </c>
      <c r="AT31">
        <f>_xlfn.RANK.AVG(Table2[[#This Row],[6M Return vs Nifty Z-Score]],Table2[6M Return vs Nifty Z-Score])</f>
        <v>120</v>
      </c>
      <c r="AU31">
        <f>_xlfn.RANK.AVG(Table2[[#This Row],[Sharpe Ratio Z-Score]],Table2[Sharpe Ratio Z-Score])</f>
        <v>28</v>
      </c>
      <c r="AV31">
        <f>(Table2[[#This Row],[Rank 1Y]]+Table2[[#This Row],[Rank 6M]]+Table2[[#This Row],[Rank Sharpe]])/3</f>
        <v>65</v>
      </c>
    </row>
    <row r="32" spans="1:48" x14ac:dyDescent="0.3">
      <c r="A32" t="s">
        <v>1362</v>
      </c>
      <c r="B32" t="s">
        <v>1363</v>
      </c>
      <c r="C32" t="s">
        <v>10418</v>
      </c>
      <c r="D32" t="s">
        <v>264</v>
      </c>
      <c r="E32">
        <v>8297.5656790699995</v>
      </c>
      <c r="F32">
        <v>3571.55</v>
      </c>
      <c r="G32">
        <v>140.423290823565</v>
      </c>
      <c r="H32">
        <f>(Table2[[#This Row],[1Y Return vs Nifty]]-AVERAGE(Table2[1Y Return vs Nifty]))/_xlfn.STDEV.P(Table2[1Y Return vs Nifty])</f>
        <v>1.9116771658237137</v>
      </c>
      <c r="I32">
        <v>-1.14454404546024</v>
      </c>
      <c r="J32">
        <f>(Table2[[#This Row],[1M Return vs Nifty]]-AVERAGE(Table2[1M Return vs Nifty]))/_xlfn.STDEV.P(Table2[1M Return vs Nifty])</f>
        <v>0.21202669583336498</v>
      </c>
      <c r="K32">
        <v>80.641986848455502</v>
      </c>
      <c r="L32">
        <f>(Table2[[#This Row],[6M Return vs Nifty]]-AVERAGE(Table2[6M Return vs Nifty]))/_xlfn.STDEV.P(Table2[6M Return vs Nifty])</f>
        <v>2.0308100858303408</v>
      </c>
      <c r="M32">
        <v>5.8443880762239102</v>
      </c>
      <c r="N32">
        <f>(Table2[[#This Row],[1W Return vs Nifty]]-AVERAGE(Table2[1W Return vs Nifty]))/_xlfn.STDEV.P(Table2[1W Return vs Nifty])</f>
        <v>1.4356875786858012</v>
      </c>
      <c r="O32">
        <v>3289.06</v>
      </c>
      <c r="P32">
        <v>3038.3694755008601</v>
      </c>
      <c r="Q32">
        <v>2244.3492076385701</v>
      </c>
      <c r="R32">
        <v>73.258723142097296</v>
      </c>
      <c r="S32" s="2">
        <f>(Table2[[#This Row],[Close Price]]-Table2[[#This Row],[20D EMA]])/Table2[[#This Row],[20D EMA]]</f>
        <v>8.5887761244854227E-2</v>
      </c>
      <c r="T32" s="2">
        <f>(Table2[[#This Row],[Close Price]]-Table2[[#This Row],[50D EMA]])/Table2[[#This Row],[50D EMA]]</f>
        <v>0.17548245162357945</v>
      </c>
      <c r="U32" s="2">
        <f>(Table2[[#This Row],[Close Price]]-Table2[[#This Row],[200D EMA]])/Table2[[#This Row],[200D EMA]]</f>
        <v>0.591352178103276</v>
      </c>
      <c r="V32">
        <v>0.71258436546522397</v>
      </c>
      <c r="W32">
        <v>3385</v>
      </c>
      <c r="X32">
        <v>3618</v>
      </c>
      <c r="Y32">
        <v>3190</v>
      </c>
      <c r="Z32">
        <v>3618</v>
      </c>
      <c r="AA32">
        <v>3113.4</v>
      </c>
      <c r="AB32">
        <v>3618</v>
      </c>
      <c r="AC32" s="2">
        <f>(Table2[[#This Row],[Close Price]]/Table2[[#This Row],[Day Low]])-1</f>
        <v>5.5110782865583463E-2</v>
      </c>
      <c r="AD32" s="2">
        <f>(Table2[[#This Row],[Day High]]/Table2[[#This Row],[Close Price]])-1</f>
        <v>1.3005557811034407E-2</v>
      </c>
      <c r="AE32" s="2">
        <f>(Table2[[#This Row],[Close Price]]/Table2[[#This Row],[Current Week Low]])-1</f>
        <v>0.11960815047021955</v>
      </c>
      <c r="AF32" s="2">
        <f>(Table2[[#This Row],[Current Week High]]/Table2[[#This Row],[Close Price]])-1</f>
        <v>1.3005557811034407E-2</v>
      </c>
      <c r="AG32" s="2">
        <f>(Table2[[#This Row],[Close Price]]/Table2[[#This Row],[Current Month Low]])-1</f>
        <v>0.14715423652598458</v>
      </c>
      <c r="AH32" s="2">
        <f>(Table2[[#This Row],[Current Month High]]/Table2[[#This Row],[Close Price]])-1</f>
        <v>1.3005557811034407E-2</v>
      </c>
      <c r="AI32">
        <v>1.3005557811034401</v>
      </c>
      <c r="AJ32">
        <v>181.22440944881799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0.33</v>
      </c>
      <c r="AM32" t="s">
        <v>10451</v>
      </c>
      <c r="AN32">
        <v>10.68</v>
      </c>
      <c r="AO32" t="s">
        <v>10451</v>
      </c>
      <c r="AP32">
        <v>0.13753917773288801</v>
      </c>
      <c r="AQ32">
        <f>(Table2[[#This Row],[Sharpe Ratio]]-AVERAGE(Table2[Sharpe Ratio]))/_xlfn.STDEV.P(Table2[Sharpe Ratio])</f>
        <v>0.91271973140629581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6.5029212575795166</v>
      </c>
      <c r="AS32">
        <f>_xlfn.RANK.AVG(Table2[[#This Row],[1Y Return vs Nifty Z-Score]],Table2[1Y Return vs Nifty Z-Score])</f>
        <v>45</v>
      </c>
      <c r="AT32">
        <f>_xlfn.RANK.AVG(Table2[[#This Row],[6M Return vs Nifty Z-Score]],Table2[6M Return vs Nifty Z-Score])</f>
        <v>29</v>
      </c>
      <c r="AU32">
        <f>_xlfn.RANK.AVG(Table2[[#This Row],[Sharpe Ratio Z-Score]],Table2[Sharpe Ratio Z-Score])</f>
        <v>125</v>
      </c>
      <c r="AV32">
        <f>(Table2[[#This Row],[Rank 1Y]]+Table2[[#This Row],[Rank 6M]]+Table2[[#This Row],[Rank Sharpe]])/3</f>
        <v>66.333333333333329</v>
      </c>
    </row>
    <row r="33" spans="1:48" x14ac:dyDescent="0.3">
      <c r="A33" t="s">
        <v>976</v>
      </c>
      <c r="B33" t="s">
        <v>977</v>
      </c>
      <c r="C33" t="s">
        <v>10414</v>
      </c>
      <c r="D33" t="s">
        <v>124</v>
      </c>
      <c r="E33">
        <v>15476.585378399999</v>
      </c>
      <c r="F33">
        <v>439.2</v>
      </c>
      <c r="G33">
        <v>62.683415417136501</v>
      </c>
      <c r="H33">
        <f>(Table2[[#This Row],[1Y Return vs Nifty]]-AVERAGE(Table2[1Y Return vs Nifty]))/_xlfn.STDEV.P(Table2[1Y Return vs Nifty])</f>
        <v>0.63166213585897368</v>
      </c>
      <c r="I33">
        <v>17.988678352483898</v>
      </c>
      <c r="J33">
        <f>(Table2[[#This Row],[1M Return vs Nifty]]-AVERAGE(Table2[1M Return vs Nifty]))/_xlfn.STDEV.P(Table2[1M Return vs Nifty])</f>
        <v>1.985034902843567</v>
      </c>
      <c r="K33">
        <v>93.843755045137101</v>
      </c>
      <c r="L33">
        <f>(Table2[[#This Row],[6M Return vs Nifty]]-AVERAGE(Table2[6M Return vs Nifty]))/_xlfn.STDEV.P(Table2[6M Return vs Nifty])</f>
        <v>2.4230187263782246</v>
      </c>
      <c r="M33">
        <v>3.59250946063072</v>
      </c>
      <c r="N33">
        <f>(Table2[[#This Row],[1W Return vs Nifty]]-AVERAGE(Table2[1W Return vs Nifty]))/_xlfn.STDEV.P(Table2[1W Return vs Nifty])</f>
        <v>0.9331429362099235</v>
      </c>
      <c r="O33">
        <v>400.48</v>
      </c>
      <c r="P33">
        <v>352.27674361425301</v>
      </c>
      <c r="Q33">
        <v>272.517300392094</v>
      </c>
      <c r="R33">
        <v>72.280023102566105</v>
      </c>
      <c r="S33" s="2">
        <f>(Table2[[#This Row],[Close Price]]-Table2[[#This Row],[20D EMA]])/Table2[[#This Row],[20D EMA]]</f>
        <v>9.6683979224930008E-2</v>
      </c>
      <c r="T33" s="2">
        <f>(Table2[[#This Row],[Close Price]]-Table2[[#This Row],[50D EMA]])/Table2[[#This Row],[50D EMA]]</f>
        <v>0.24674707587546263</v>
      </c>
      <c r="U33" s="2">
        <f>(Table2[[#This Row],[Close Price]]-Table2[[#This Row],[200D EMA]])/Table2[[#This Row],[200D EMA]]</f>
        <v>0.61164079993484932</v>
      </c>
      <c r="V33">
        <v>0.68430624026325104</v>
      </c>
      <c r="W33">
        <v>433.55</v>
      </c>
      <c r="X33">
        <v>446.85</v>
      </c>
      <c r="Y33">
        <v>418.05</v>
      </c>
      <c r="Z33">
        <v>466.65</v>
      </c>
      <c r="AA33">
        <v>341.3</v>
      </c>
      <c r="AB33">
        <v>466.65</v>
      </c>
      <c r="AC33" s="2">
        <f>(Table2[[#This Row],[Close Price]]/Table2[[#This Row],[Day Low]])-1</f>
        <v>1.303194556567866E-2</v>
      </c>
      <c r="AD33" s="2">
        <f>(Table2[[#This Row],[Day High]]/Table2[[#This Row],[Close Price]])-1</f>
        <v>1.7418032786885362E-2</v>
      </c>
      <c r="AE33" s="2">
        <f>(Table2[[#This Row],[Close Price]]/Table2[[#This Row],[Current Week Low]])-1</f>
        <v>5.059203444564031E-2</v>
      </c>
      <c r="AF33" s="2">
        <f>(Table2[[#This Row],[Current Week High]]/Table2[[#This Row],[Close Price]])-1</f>
        <v>6.25E-2</v>
      </c>
      <c r="AG33" s="2">
        <f>(Table2[[#This Row],[Close Price]]/Table2[[#This Row],[Current Month Low]])-1</f>
        <v>0.28684441840023434</v>
      </c>
      <c r="AH33" s="2">
        <f>(Table2[[#This Row],[Current Month High]]/Table2[[#This Row],[Close Price]])-1</f>
        <v>6.25E-2</v>
      </c>
      <c r="AI33">
        <v>6.25</v>
      </c>
      <c r="AJ33">
        <v>143.66158113730901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0.55000000000000004</v>
      </c>
      <c r="AM33" t="s">
        <v>10451</v>
      </c>
      <c r="AN33">
        <v>19.36</v>
      </c>
      <c r="AO33" t="s">
        <v>10451</v>
      </c>
      <c r="AP33">
        <v>0.18699995416888801</v>
      </c>
      <c r="AQ33">
        <f>(Table2[[#This Row],[Sharpe Ratio]]-AVERAGE(Table2[Sharpe Ratio]))/_xlfn.STDEV.P(Table2[Sharpe Ratio])</f>
        <v>1.4883720116231967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7.4612307129138866</v>
      </c>
      <c r="AS33">
        <f>_xlfn.RANK.AVG(Table2[[#This Row],[1Y Return vs Nifty Z-Score]],Table2[1Y Return vs Nifty Z-Score])</f>
        <v>150</v>
      </c>
      <c r="AT33">
        <f>_xlfn.RANK.AVG(Table2[[#This Row],[6M Return vs Nifty Z-Score]],Table2[6M Return vs Nifty Z-Score])</f>
        <v>18</v>
      </c>
      <c r="AU33">
        <f>_xlfn.RANK.AVG(Table2[[#This Row],[Sharpe Ratio Z-Score]],Table2[Sharpe Ratio Z-Score])</f>
        <v>45</v>
      </c>
      <c r="AV33">
        <f>(Table2[[#This Row],[Rank 1Y]]+Table2[[#This Row],[Rank 6M]]+Table2[[#This Row],[Rank Sharpe]])/3</f>
        <v>71</v>
      </c>
    </row>
    <row r="34" spans="1:48" x14ac:dyDescent="0.3">
      <c r="A34" t="s">
        <v>508</v>
      </c>
      <c r="B34" t="s">
        <v>509</v>
      </c>
      <c r="C34" t="s">
        <v>10415</v>
      </c>
      <c r="D34" t="s">
        <v>327</v>
      </c>
      <c r="E34">
        <v>43580.054316599999</v>
      </c>
      <c r="F34">
        <v>2119.5</v>
      </c>
      <c r="G34">
        <v>105.851488497538</v>
      </c>
      <c r="H34">
        <f>(Table2[[#This Row],[1Y Return vs Nifty]]-AVERAGE(Table2[1Y Return vs Nifty]))/_xlfn.STDEV.P(Table2[1Y Return vs Nifty])</f>
        <v>1.3424399968813876</v>
      </c>
      <c r="I34">
        <v>20.757931558443101</v>
      </c>
      <c r="J34">
        <f>(Table2[[#This Row],[1M Return vs Nifty]]-AVERAGE(Table2[1M Return vs Nifty]))/_xlfn.STDEV.P(Table2[1M Return vs Nifty])</f>
        <v>2.2416518259804947</v>
      </c>
      <c r="K34">
        <v>44.582985737246801</v>
      </c>
      <c r="L34">
        <f>(Table2[[#This Row],[6M Return vs Nifty]]-AVERAGE(Table2[6M Return vs Nifty]))/_xlfn.STDEV.P(Table2[6M Return vs Nifty])</f>
        <v>0.95954057142569549</v>
      </c>
      <c r="M34">
        <v>12.0578486308815</v>
      </c>
      <c r="N34">
        <f>(Table2[[#This Row],[1W Return vs Nifty]]-AVERAGE(Table2[1W Return vs Nifty]))/_xlfn.STDEV.P(Table2[1W Return vs Nifty])</f>
        <v>2.8223259575736557</v>
      </c>
      <c r="O34">
        <v>1912.79</v>
      </c>
      <c r="P34">
        <v>1796.5110058881201</v>
      </c>
      <c r="Q34">
        <v>1484.5123181455201</v>
      </c>
      <c r="R34">
        <v>82.438641056659506</v>
      </c>
      <c r="S34" s="2">
        <f>(Table2[[#This Row],[Close Price]]-Table2[[#This Row],[20D EMA]])/Table2[[#This Row],[20D EMA]]</f>
        <v>0.10806727345918792</v>
      </c>
      <c r="T34" s="2">
        <f>(Table2[[#This Row],[Close Price]]-Table2[[#This Row],[50D EMA]])/Table2[[#This Row],[50D EMA]]</f>
        <v>0.17978681625287771</v>
      </c>
      <c r="U34" s="2">
        <f>(Table2[[#This Row],[Close Price]]-Table2[[#This Row],[200D EMA]])/Table2[[#This Row],[200D EMA]]</f>
        <v>0.42774160516749238</v>
      </c>
      <c r="V34">
        <v>1.26470172722841</v>
      </c>
      <c r="W34">
        <v>2101</v>
      </c>
      <c r="X34">
        <v>2164.9</v>
      </c>
      <c r="Y34">
        <v>1907.85</v>
      </c>
      <c r="Z34">
        <v>2197.15</v>
      </c>
      <c r="AA34">
        <v>1650</v>
      </c>
      <c r="AB34">
        <v>2197.15</v>
      </c>
      <c r="AC34" s="2">
        <f>(Table2[[#This Row],[Close Price]]/Table2[[#This Row],[Day Low]])-1</f>
        <v>8.8053307948596782E-3</v>
      </c>
      <c r="AD34" s="2">
        <f>(Table2[[#This Row],[Day High]]/Table2[[#This Row],[Close Price]])-1</f>
        <v>2.1420146260910711E-2</v>
      </c>
      <c r="AE34" s="2">
        <f>(Table2[[#This Row],[Close Price]]/Table2[[#This Row],[Current Week Low]])-1</f>
        <v>0.11093639437062675</v>
      </c>
      <c r="AF34" s="2">
        <f>(Table2[[#This Row],[Current Week High]]/Table2[[#This Row],[Close Price]])-1</f>
        <v>3.6635999056381374E-2</v>
      </c>
      <c r="AG34" s="2">
        <f>(Table2[[#This Row],[Close Price]]/Table2[[#This Row],[Current Month Low]])-1</f>
        <v>0.28454545454545443</v>
      </c>
      <c r="AH34" s="2">
        <f>(Table2[[#This Row],[Current Month High]]/Table2[[#This Row],[Close Price]])-1</f>
        <v>3.6635999056381374E-2</v>
      </c>
      <c r="AI34">
        <v>3.6635999056381299</v>
      </c>
      <c r="AJ34">
        <v>160.38083538083501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0.08</v>
      </c>
      <c r="AM34" t="s">
        <v>10451</v>
      </c>
      <c r="AN34">
        <v>18.52</v>
      </c>
      <c r="AO34" t="s">
        <v>10451</v>
      </c>
      <c r="AP34">
        <v>0.18868163636375199</v>
      </c>
      <c r="AQ34">
        <f>(Table2[[#This Row],[Sharpe Ratio]]-AVERAGE(Table2[Sharpe Ratio]))/_xlfn.STDEV.P(Table2[Sharpe Ratio])</f>
        <v>1.5079443729937514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8.873902724854986</v>
      </c>
      <c r="AS34">
        <f>_xlfn.RANK.AVG(Table2[[#This Row],[1Y Return vs Nifty Z-Score]],Table2[1Y Return vs Nifty Z-Score])</f>
        <v>70</v>
      </c>
      <c r="AT34">
        <f>_xlfn.RANK.AVG(Table2[[#This Row],[6M Return vs Nifty Z-Score]],Table2[6M Return vs Nifty Z-Score])</f>
        <v>104</v>
      </c>
      <c r="AU34">
        <f>_xlfn.RANK.AVG(Table2[[#This Row],[Sharpe Ratio Z-Score]],Table2[Sharpe Ratio Z-Score])</f>
        <v>43</v>
      </c>
      <c r="AV34">
        <f>(Table2[[#This Row],[Rank 1Y]]+Table2[[#This Row],[Rank 6M]]+Table2[[#This Row],[Rank Sharpe]])/3</f>
        <v>72.333333333333329</v>
      </c>
    </row>
    <row r="35" spans="1:48" x14ac:dyDescent="0.3">
      <c r="A35" t="s">
        <v>1259</v>
      </c>
      <c r="B35" t="s">
        <v>1260</v>
      </c>
      <c r="C35" t="s">
        <v>10418</v>
      </c>
      <c r="D35" t="s">
        <v>261</v>
      </c>
      <c r="E35">
        <v>9494.1972952239994</v>
      </c>
      <c r="F35">
        <v>82.97</v>
      </c>
      <c r="G35">
        <v>73.082856557916998</v>
      </c>
      <c r="H35">
        <f>(Table2[[#This Row],[1Y Return vs Nifty]]-AVERAGE(Table2[1Y Return vs Nifty]))/_xlfn.STDEV.P(Table2[1Y Return vs Nifty])</f>
        <v>0.80289267737759229</v>
      </c>
      <c r="I35">
        <v>-3.1826516639520102</v>
      </c>
      <c r="J35">
        <f>(Table2[[#This Row],[1M Return vs Nifty]]-AVERAGE(Table2[1M Return vs Nifty]))/_xlfn.STDEV.P(Table2[1M Return vs Nifty])</f>
        <v>2.3162454400400437E-2</v>
      </c>
      <c r="K35">
        <v>51.169331276428998</v>
      </c>
      <c r="L35">
        <f>(Table2[[#This Row],[6M Return vs Nifty]]-AVERAGE(Table2[6M Return vs Nifty]))/_xlfn.STDEV.P(Table2[6M Return vs Nifty])</f>
        <v>1.1552129686088688</v>
      </c>
      <c r="M35">
        <v>2.4296875229034698</v>
      </c>
      <c r="N35">
        <f>(Table2[[#This Row],[1W Return vs Nifty]]-AVERAGE(Table2[1W Return vs Nifty]))/_xlfn.STDEV.P(Table2[1W Return vs Nifty])</f>
        <v>0.67363963487220313</v>
      </c>
      <c r="O35">
        <v>79.13</v>
      </c>
      <c r="P35">
        <v>78.196958031272501</v>
      </c>
      <c r="Q35">
        <v>65.076275612351395</v>
      </c>
      <c r="R35">
        <v>66.286928544763597</v>
      </c>
      <c r="S35" s="2">
        <f>(Table2[[#This Row],[Close Price]]-Table2[[#This Row],[20D EMA]])/Table2[[#This Row],[20D EMA]]</f>
        <v>4.8527739163402042E-2</v>
      </c>
      <c r="T35" s="2">
        <f>(Table2[[#This Row],[Close Price]]-Table2[[#This Row],[50D EMA]])/Table2[[#This Row],[50D EMA]]</f>
        <v>6.1038716708374567E-2</v>
      </c>
      <c r="U35" s="2">
        <f>(Table2[[#This Row],[Close Price]]-Table2[[#This Row],[200D EMA]])/Table2[[#This Row],[200D EMA]]</f>
        <v>0.2749654035863785</v>
      </c>
      <c r="V35">
        <v>0.93711250084717601</v>
      </c>
      <c r="W35">
        <v>81.5</v>
      </c>
      <c r="X35">
        <v>84.5</v>
      </c>
      <c r="Y35">
        <v>76.36</v>
      </c>
      <c r="Z35">
        <v>84.5</v>
      </c>
      <c r="AA35">
        <v>72.56</v>
      </c>
      <c r="AB35">
        <v>84.5</v>
      </c>
      <c r="AC35" s="2">
        <f>(Table2[[#This Row],[Close Price]]/Table2[[#This Row],[Day Low]])-1</f>
        <v>1.8036809815950905E-2</v>
      </c>
      <c r="AD35" s="2">
        <f>(Table2[[#This Row],[Day High]]/Table2[[#This Row],[Close Price]])-1</f>
        <v>1.8440400144630553E-2</v>
      </c>
      <c r="AE35" s="2">
        <f>(Table2[[#This Row],[Close Price]]/Table2[[#This Row],[Current Week Low]])-1</f>
        <v>8.6563645887899332E-2</v>
      </c>
      <c r="AF35" s="2">
        <f>(Table2[[#This Row],[Current Week High]]/Table2[[#This Row],[Close Price]])-1</f>
        <v>1.8440400144630553E-2</v>
      </c>
      <c r="AG35" s="2">
        <f>(Table2[[#This Row],[Close Price]]/Table2[[#This Row],[Current Month Low]])-1</f>
        <v>0.14346747519294367</v>
      </c>
      <c r="AH35" s="2">
        <f>(Table2[[#This Row],[Current Month High]]/Table2[[#This Row],[Close Price]])-1</f>
        <v>1.8440400144630553E-2</v>
      </c>
      <c r="AI35">
        <v>12.570808726045501</v>
      </c>
      <c r="AJ35">
        <v>109.61206116101999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-7.0000000000000007E-2</v>
      </c>
      <c r="AM35" t="s">
        <v>10450</v>
      </c>
      <c r="AN35">
        <v>7.87</v>
      </c>
      <c r="AO35" t="s">
        <v>10451</v>
      </c>
      <c r="AP35">
        <v>0.22613411415308801</v>
      </c>
      <c r="AQ35">
        <f>(Table2[[#This Row],[Sharpe Ratio]]-AVERAGE(Table2[Sharpe Ratio]))/_xlfn.STDEV.P(Table2[Sharpe Ratio])</f>
        <v>1.9438373328849343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4.598745068143999</v>
      </c>
      <c r="AS35">
        <f>_xlfn.RANK.AVG(Table2[[#This Row],[1Y Return vs Nifty Z-Score]],Table2[1Y Return vs Nifty Z-Score])</f>
        <v>118</v>
      </c>
      <c r="AT35">
        <f>_xlfn.RANK.AVG(Table2[[#This Row],[6M Return vs Nifty Z-Score]],Table2[6M Return vs Nifty Z-Score])</f>
        <v>88</v>
      </c>
      <c r="AU35">
        <f>_xlfn.RANK.AVG(Table2[[#This Row],[Sharpe Ratio Z-Score]],Table2[Sharpe Ratio Z-Score])</f>
        <v>18</v>
      </c>
      <c r="AV35">
        <f>(Table2[[#This Row],[Rank 1Y]]+Table2[[#This Row],[Rank 6M]]+Table2[[#This Row],[Rank Sharpe]])/3</f>
        <v>74.666666666666671</v>
      </c>
    </row>
    <row r="36" spans="1:48" x14ac:dyDescent="0.3">
      <c r="A36" t="s">
        <v>499</v>
      </c>
      <c r="B36" t="s">
        <v>500</v>
      </c>
      <c r="C36" t="s">
        <v>10407</v>
      </c>
      <c r="D36" t="s">
        <v>400</v>
      </c>
      <c r="E36">
        <v>44931.97802794</v>
      </c>
      <c r="F36">
        <v>750.65</v>
      </c>
      <c r="G36">
        <v>207.846737736856</v>
      </c>
      <c r="H36">
        <f>(Table2[[#This Row],[1Y Return vs Nifty]]-AVERAGE(Table2[1Y Return vs Nifty]))/_xlfn.STDEV.P(Table2[1Y Return vs Nifty])</f>
        <v>3.0218284873925363</v>
      </c>
      <c r="I36">
        <v>-6.41780747927415</v>
      </c>
      <c r="J36">
        <f>(Table2[[#This Row],[1M Return vs Nifty]]-AVERAGE(Table2[1M Return vs Nifty]))/_xlfn.STDEV.P(Table2[1M Return vs Nifty])</f>
        <v>-0.27662801958370287</v>
      </c>
      <c r="K36">
        <v>60.2312882863366</v>
      </c>
      <c r="L36">
        <f>(Table2[[#This Row],[6M Return vs Nifty]]-AVERAGE(Table2[6M Return vs Nifty]))/_xlfn.STDEV.P(Table2[6M Return vs Nifty])</f>
        <v>1.424432802392392</v>
      </c>
      <c r="M36">
        <v>-2.7925747351377002</v>
      </c>
      <c r="N36">
        <f>(Table2[[#This Row],[1W Return vs Nifty]]-AVERAGE(Table2[1W Return vs Nifty]))/_xlfn.STDEV.P(Table2[1W Return vs Nifty])</f>
        <v>-0.49179614892613654</v>
      </c>
      <c r="O36">
        <v>751.77</v>
      </c>
      <c r="P36">
        <v>703.08295305274396</v>
      </c>
      <c r="Q36">
        <v>547.50225637484505</v>
      </c>
      <c r="R36">
        <v>43.039111713323003</v>
      </c>
      <c r="S36" s="2">
        <f>(Table2[[#This Row],[Close Price]]-Table2[[#This Row],[20D EMA]])/Table2[[#This Row],[20D EMA]]</f>
        <v>-1.4898173643534652E-3</v>
      </c>
      <c r="T36" s="2">
        <f>(Table2[[#This Row],[Close Price]]-Table2[[#This Row],[50D EMA]])/Table2[[#This Row],[50D EMA]]</f>
        <v>6.7654956987255571E-2</v>
      </c>
      <c r="U36" s="2">
        <f>(Table2[[#This Row],[Close Price]]-Table2[[#This Row],[200D EMA]])/Table2[[#This Row],[200D EMA]]</f>
        <v>0.37104457791690032</v>
      </c>
      <c r="V36">
        <v>1.06923786629248</v>
      </c>
      <c r="W36">
        <v>747</v>
      </c>
      <c r="X36">
        <v>764.1</v>
      </c>
      <c r="Y36">
        <v>747</v>
      </c>
      <c r="Z36">
        <v>803</v>
      </c>
      <c r="AA36">
        <v>715</v>
      </c>
      <c r="AB36">
        <v>828.85</v>
      </c>
      <c r="AC36" s="2">
        <f>(Table2[[#This Row],[Close Price]]/Table2[[#This Row],[Day Low]])-1</f>
        <v>4.8862115127175088E-3</v>
      </c>
      <c r="AD36" s="2">
        <f>(Table2[[#This Row],[Day High]]/Table2[[#This Row],[Close Price]])-1</f>
        <v>1.7917804569373308E-2</v>
      </c>
      <c r="AE36" s="2">
        <f>(Table2[[#This Row],[Close Price]]/Table2[[#This Row],[Current Week Low]])-1</f>
        <v>4.8862115127175088E-3</v>
      </c>
      <c r="AF36" s="2">
        <f>(Table2[[#This Row],[Current Week High]]/Table2[[#This Row],[Close Price]])-1</f>
        <v>6.973955904882434E-2</v>
      </c>
      <c r="AG36" s="2">
        <f>(Table2[[#This Row],[Close Price]]/Table2[[#This Row],[Current Month Low]])-1</f>
        <v>4.9860139860139929E-2</v>
      </c>
      <c r="AH36" s="2">
        <f>(Table2[[#This Row],[Current Month High]]/Table2[[#This Row],[Close Price]])-1</f>
        <v>0.10417638047025912</v>
      </c>
      <c r="AI36">
        <v>10.4176380470259</v>
      </c>
      <c r="AJ36">
        <v>250.95552568523101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0.33</v>
      </c>
      <c r="AM36" t="s">
        <v>10451</v>
      </c>
      <c r="AN36">
        <v>-0.15</v>
      </c>
      <c r="AO36" t="s">
        <v>10450</v>
      </c>
      <c r="AP36">
        <v>0.127344688742203</v>
      </c>
      <c r="AQ36">
        <f>(Table2[[#This Row],[Sharpe Ratio]]-AVERAGE(Table2[Sharpe Ratio]))/_xlfn.STDEV.P(Table2[Sharpe Ratio])</f>
        <v>0.79407054601133009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4.4719076672864198</v>
      </c>
      <c r="AS36">
        <f>_xlfn.RANK.AVG(Table2[[#This Row],[1Y Return vs Nifty Z-Score]],Table2[1Y Return vs Nifty Z-Score])</f>
        <v>9</v>
      </c>
      <c r="AT36">
        <f>_xlfn.RANK.AVG(Table2[[#This Row],[6M Return vs Nifty Z-Score]],Table2[6M Return vs Nifty Z-Score])</f>
        <v>68</v>
      </c>
      <c r="AU36">
        <f>_xlfn.RANK.AVG(Table2[[#This Row],[Sharpe Ratio Z-Score]],Table2[Sharpe Ratio Z-Score])</f>
        <v>151</v>
      </c>
      <c r="AV36">
        <f>(Table2[[#This Row],[Rank 1Y]]+Table2[[#This Row],[Rank 6M]]+Table2[[#This Row],[Rank Sharpe]])/3</f>
        <v>76</v>
      </c>
    </row>
    <row r="37" spans="1:48" x14ac:dyDescent="0.3">
      <c r="A37" t="s">
        <v>733</v>
      </c>
      <c r="B37" t="s">
        <v>734</v>
      </c>
      <c r="C37" t="s">
        <v>10418</v>
      </c>
      <c r="D37" t="s">
        <v>438</v>
      </c>
      <c r="E37">
        <v>23727.41757645</v>
      </c>
      <c r="F37">
        <v>745.5</v>
      </c>
      <c r="G37">
        <v>82.903403029724501</v>
      </c>
      <c r="H37">
        <f>(Table2[[#This Row],[1Y Return vs Nifty]]-AVERAGE(Table2[1Y Return vs Nifty]))/_xlfn.STDEV.P(Table2[1Y Return vs Nifty])</f>
        <v>0.96459150980640429</v>
      </c>
      <c r="I37">
        <v>-0.62708655171317695</v>
      </c>
      <c r="J37">
        <f>(Table2[[#This Row],[1M Return vs Nifty]]-AVERAGE(Table2[1M Return vs Nifty]))/_xlfn.STDEV.P(Table2[1M Return vs Nifty])</f>
        <v>0.25997765590222688</v>
      </c>
      <c r="K37">
        <v>57.6405725575422</v>
      </c>
      <c r="L37">
        <f>(Table2[[#This Row],[6M Return vs Nifty]]-AVERAGE(Table2[6M Return vs Nifty]))/_xlfn.STDEV.P(Table2[6M Return vs Nifty])</f>
        <v>1.3474657568498201</v>
      </c>
      <c r="M37">
        <v>2.6425073701516499</v>
      </c>
      <c r="N37">
        <f>(Table2[[#This Row],[1W Return vs Nifty]]-AVERAGE(Table2[1W Return vs Nifty]))/_xlfn.STDEV.P(Table2[1W Return vs Nifty])</f>
        <v>0.72113396840622201</v>
      </c>
      <c r="O37">
        <v>710.42</v>
      </c>
      <c r="P37">
        <v>669.80809140978897</v>
      </c>
      <c r="Q37">
        <v>550.79472531867202</v>
      </c>
      <c r="R37">
        <v>63.994081546721397</v>
      </c>
      <c r="S37" s="2">
        <f>(Table2[[#This Row],[Close Price]]-Table2[[#This Row],[20D EMA]])/Table2[[#This Row],[20D EMA]]</f>
        <v>4.9379240449311738E-2</v>
      </c>
      <c r="T37" s="2">
        <f>(Table2[[#This Row],[Close Price]]-Table2[[#This Row],[50D EMA]])/Table2[[#This Row],[50D EMA]]</f>
        <v>0.11300536610553227</v>
      </c>
      <c r="U37" s="2">
        <f>(Table2[[#This Row],[Close Price]]-Table2[[#This Row],[200D EMA]])/Table2[[#This Row],[200D EMA]]</f>
        <v>0.35349880042637988</v>
      </c>
      <c r="V37">
        <v>0.67408909736887301</v>
      </c>
      <c r="W37">
        <v>736.5</v>
      </c>
      <c r="X37">
        <v>759.8</v>
      </c>
      <c r="Y37">
        <v>702.5</v>
      </c>
      <c r="Z37">
        <v>759.8</v>
      </c>
      <c r="AA37">
        <v>663.65</v>
      </c>
      <c r="AB37">
        <v>759.8</v>
      </c>
      <c r="AC37" s="2">
        <f>(Table2[[#This Row],[Close Price]]/Table2[[#This Row],[Day Low]])-1</f>
        <v>1.2219959266802416E-2</v>
      </c>
      <c r="AD37" s="2">
        <f>(Table2[[#This Row],[Day High]]/Table2[[#This Row],[Close Price]])-1</f>
        <v>1.9181757209926209E-2</v>
      </c>
      <c r="AE37" s="2">
        <f>(Table2[[#This Row],[Close Price]]/Table2[[#This Row],[Current Week Low]])-1</f>
        <v>6.1209964412811457E-2</v>
      </c>
      <c r="AF37" s="2">
        <f>(Table2[[#This Row],[Current Week High]]/Table2[[#This Row],[Close Price]])-1</f>
        <v>1.9181757209926209E-2</v>
      </c>
      <c r="AG37" s="2">
        <f>(Table2[[#This Row],[Close Price]]/Table2[[#This Row],[Current Month Low]])-1</f>
        <v>0.12333308219694117</v>
      </c>
      <c r="AH37" s="2">
        <f>(Table2[[#This Row],[Current Month High]]/Table2[[#This Row],[Close Price]])-1</f>
        <v>1.9181757209926209E-2</v>
      </c>
      <c r="AI37">
        <v>1.91817572099262</v>
      </c>
      <c r="AJ37">
        <v>126.906102571906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0.28999999999999998</v>
      </c>
      <c r="AM37" t="s">
        <v>10451</v>
      </c>
      <c r="AN37">
        <v>9.56</v>
      </c>
      <c r="AO37" t="s">
        <v>10451</v>
      </c>
      <c r="AP37">
        <v>0.18244946727078601</v>
      </c>
      <c r="AQ37">
        <f>(Table2[[#This Row],[Sharpe Ratio]]-AVERAGE(Table2[Sharpe Ratio]))/_xlfn.STDEV.P(Table2[Sharpe Ratio])</f>
        <v>1.4354108907564618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4.7285797817211348</v>
      </c>
      <c r="AS37">
        <f>_xlfn.RANK.AVG(Table2[[#This Row],[1Y Return vs Nifty Z-Score]],Table2[1Y Return vs Nifty Z-Score])</f>
        <v>107</v>
      </c>
      <c r="AT37">
        <f>_xlfn.RANK.AVG(Table2[[#This Row],[6M Return vs Nifty Z-Score]],Table2[6M Return vs Nifty Z-Score])</f>
        <v>74</v>
      </c>
      <c r="AU37">
        <f>_xlfn.RANK.AVG(Table2[[#This Row],[Sharpe Ratio Z-Score]],Table2[Sharpe Ratio Z-Score])</f>
        <v>54</v>
      </c>
      <c r="AV37">
        <f>(Table2[[#This Row],[Rank 1Y]]+Table2[[#This Row],[Rank 6M]]+Table2[[#This Row],[Rank Sharpe]])/3</f>
        <v>78.333333333333329</v>
      </c>
    </row>
    <row r="38" spans="1:48" x14ac:dyDescent="0.3">
      <c r="A38" t="s">
        <v>450</v>
      </c>
      <c r="B38" t="s">
        <v>451</v>
      </c>
      <c r="C38" t="s">
        <v>10407</v>
      </c>
      <c r="D38" t="s">
        <v>452</v>
      </c>
      <c r="E38">
        <v>49357.543609604902</v>
      </c>
      <c r="F38">
        <v>3645.95</v>
      </c>
      <c r="G38">
        <v>146.018442633696</v>
      </c>
      <c r="H38">
        <f>(Table2[[#This Row],[1Y Return vs Nifty]]-AVERAGE(Table2[1Y Return vs Nifty]))/_xlfn.STDEV.P(Table2[1Y Return vs Nifty])</f>
        <v>2.0038033542753855</v>
      </c>
      <c r="I38">
        <v>32.800908630923203</v>
      </c>
      <c r="J38">
        <f>(Table2[[#This Row],[1M Return vs Nifty]]-AVERAGE(Table2[1M Return vs Nifty]))/_xlfn.STDEV.P(Table2[1M Return vs Nifty])</f>
        <v>3.3576320169930254</v>
      </c>
      <c r="K38">
        <v>29.662616802762901</v>
      </c>
      <c r="L38">
        <f>(Table2[[#This Row],[6M Return vs Nifty]]-AVERAGE(Table2[6M Return vs Nifty]))/_xlfn.STDEV.P(Table2[6M Return vs Nifty])</f>
        <v>0.51627437184663161</v>
      </c>
      <c r="M38">
        <v>-0.86049470727323796</v>
      </c>
      <c r="N38">
        <f>(Table2[[#This Row],[1W Return vs Nifty]]-AVERAGE(Table2[1W Return vs Nifty]))/_xlfn.STDEV.P(Table2[1W Return vs Nifty])</f>
        <v>-6.0619947813644291E-2</v>
      </c>
      <c r="O38">
        <v>3406.42</v>
      </c>
      <c r="P38">
        <v>3030.2809045129002</v>
      </c>
      <c r="Q38">
        <v>2507.28225221005</v>
      </c>
      <c r="R38">
        <v>55.6403377853565</v>
      </c>
      <c r="S38" s="2">
        <f>(Table2[[#This Row],[Close Price]]-Table2[[#This Row],[20D EMA]])/Table2[[#This Row],[20D EMA]]</f>
        <v>7.031722453484883E-2</v>
      </c>
      <c r="T38" s="2">
        <f>(Table2[[#This Row],[Close Price]]-Table2[[#This Row],[50D EMA]])/Table2[[#This Row],[50D EMA]]</f>
        <v>0.2031722849753643</v>
      </c>
      <c r="U38" s="2">
        <f>(Table2[[#This Row],[Close Price]]-Table2[[#This Row],[200D EMA]])/Table2[[#This Row],[200D EMA]]</f>
        <v>0.45414422201021376</v>
      </c>
      <c r="V38">
        <v>3.0092852880344698</v>
      </c>
      <c r="W38">
        <v>3625</v>
      </c>
      <c r="X38">
        <v>3771.6</v>
      </c>
      <c r="Y38">
        <v>3625</v>
      </c>
      <c r="Z38">
        <v>4200</v>
      </c>
      <c r="AA38">
        <v>2700.1</v>
      </c>
      <c r="AB38">
        <v>4200</v>
      </c>
      <c r="AC38" s="2">
        <f>(Table2[[#This Row],[Close Price]]/Table2[[#This Row],[Day Low]])-1</f>
        <v>5.7793103448275929E-3</v>
      </c>
      <c r="AD38" s="2">
        <f>(Table2[[#This Row],[Day High]]/Table2[[#This Row],[Close Price]])-1</f>
        <v>3.4462897187290009E-2</v>
      </c>
      <c r="AE38" s="2">
        <f>(Table2[[#This Row],[Close Price]]/Table2[[#This Row],[Current Week Low]])-1</f>
        <v>5.7793103448275929E-3</v>
      </c>
      <c r="AF38" s="2">
        <f>(Table2[[#This Row],[Current Week High]]/Table2[[#This Row],[Close Price]])-1</f>
        <v>0.15196313717961041</v>
      </c>
      <c r="AG38" s="2">
        <f>(Table2[[#This Row],[Close Price]]/Table2[[#This Row],[Current Month Low]])-1</f>
        <v>0.35030184067256775</v>
      </c>
      <c r="AH38" s="2">
        <f>(Table2[[#This Row],[Current Month High]]/Table2[[#This Row],[Close Price]])-1</f>
        <v>0.15196313717961041</v>
      </c>
      <c r="AI38">
        <v>15.196313717961001</v>
      </c>
      <c r="AJ38">
        <v>191.05895501536699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0.53</v>
      </c>
      <c r="AM38" t="s">
        <v>10451</v>
      </c>
      <c r="AN38">
        <v>26.51</v>
      </c>
      <c r="AO38" t="s">
        <v>10451</v>
      </c>
      <c r="AP38">
        <v>0.19425963174086899</v>
      </c>
      <c r="AQ38">
        <f>(Table2[[#This Row],[Sharpe Ratio]]-AVERAGE(Table2[Sharpe Ratio]))/_xlfn.STDEV.P(Table2[Sharpe Ratio])</f>
        <v>1.5728642143155229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7.3899540096169209</v>
      </c>
      <c r="AS38">
        <f>_xlfn.RANK.AVG(Table2[[#This Row],[1Y Return vs Nifty Z-Score]],Table2[1Y Return vs Nifty Z-Score])</f>
        <v>37</v>
      </c>
      <c r="AT38">
        <f>_xlfn.RANK.AVG(Table2[[#This Row],[6M Return vs Nifty Z-Score]],Table2[6M Return vs Nifty Z-Score])</f>
        <v>163</v>
      </c>
      <c r="AU38">
        <f>_xlfn.RANK.AVG(Table2[[#This Row],[Sharpe Ratio Z-Score]],Table2[Sharpe Ratio Z-Score])</f>
        <v>36</v>
      </c>
      <c r="AV38">
        <f>(Table2[[#This Row],[Rank 1Y]]+Table2[[#This Row],[Rank 6M]]+Table2[[#This Row],[Rank Sharpe]])/3</f>
        <v>78.666666666666671</v>
      </c>
    </row>
    <row r="39" spans="1:48" x14ac:dyDescent="0.3">
      <c r="A39" t="s">
        <v>1497</v>
      </c>
      <c r="B39" t="s">
        <v>1498</v>
      </c>
      <c r="C39" t="s">
        <v>10412</v>
      </c>
      <c r="D39" t="s">
        <v>185</v>
      </c>
      <c r="E39">
        <v>7059.7126453499995</v>
      </c>
      <c r="F39">
        <v>2459.5</v>
      </c>
      <c r="G39">
        <v>114.110976330181</v>
      </c>
      <c r="H39">
        <f>(Table2[[#This Row],[1Y Return vs Nifty]]-AVERAGE(Table2[1Y Return vs Nifty]))/_xlfn.STDEV.P(Table2[1Y Return vs Nifty])</f>
        <v>1.4784354369347903</v>
      </c>
      <c r="I39">
        <v>-15.881504531782401</v>
      </c>
      <c r="J39">
        <f>(Table2[[#This Row],[1M Return vs Nifty]]-AVERAGE(Table2[1M Return vs Nifty]))/_xlfn.STDEV.P(Table2[1M Return vs Nifty])</f>
        <v>-1.1535954322741189</v>
      </c>
      <c r="K39">
        <v>62.269761229180197</v>
      </c>
      <c r="L39">
        <f>(Table2[[#This Row],[6M Return vs Nifty]]-AVERAGE(Table2[6M Return vs Nifty]))/_xlfn.STDEV.P(Table2[6M Return vs Nifty])</f>
        <v>1.4849933795662358</v>
      </c>
      <c r="M39">
        <v>-3.26126105508316</v>
      </c>
      <c r="N39">
        <f>(Table2[[#This Row],[1W Return vs Nifty]]-AVERAGE(Table2[1W Return vs Nifty]))/_xlfn.STDEV.P(Table2[1W Return vs Nifty])</f>
        <v>-0.59639139551685083</v>
      </c>
      <c r="O39">
        <v>2522.4699999999998</v>
      </c>
      <c r="P39">
        <v>2476.6500082503799</v>
      </c>
      <c r="Q39">
        <v>1918.540042671</v>
      </c>
      <c r="R39">
        <v>36.878034464190002</v>
      </c>
      <c r="S39" s="2">
        <f>(Table2[[#This Row],[Close Price]]-Table2[[#This Row],[20D EMA]])/Table2[[#This Row],[20D EMA]]</f>
        <v>-2.4963626921231889E-2</v>
      </c>
      <c r="T39" s="2">
        <f>(Table2[[#This Row],[Close Price]]-Table2[[#This Row],[50D EMA]])/Table2[[#This Row],[50D EMA]]</f>
        <v>-6.9246797865054124E-3</v>
      </c>
      <c r="U39" s="2">
        <f>(Table2[[#This Row],[Close Price]]-Table2[[#This Row],[200D EMA]])/Table2[[#This Row],[200D EMA]]</f>
        <v>0.28196438192443096</v>
      </c>
      <c r="V39">
        <v>0.28896938835214397</v>
      </c>
      <c r="W39">
        <v>2401.1</v>
      </c>
      <c r="X39">
        <v>2495</v>
      </c>
      <c r="Y39">
        <v>2401.1</v>
      </c>
      <c r="Z39">
        <v>2524.9499999999998</v>
      </c>
      <c r="AA39">
        <v>2372.1</v>
      </c>
      <c r="AB39">
        <v>2719.95</v>
      </c>
      <c r="AC39" s="2">
        <f>(Table2[[#This Row],[Close Price]]/Table2[[#This Row],[Day Low]])-1</f>
        <v>2.4322185664903628E-2</v>
      </c>
      <c r="AD39" s="2">
        <f>(Table2[[#This Row],[Day High]]/Table2[[#This Row],[Close Price]])-1</f>
        <v>1.4433828013823868E-2</v>
      </c>
      <c r="AE39" s="2">
        <f>(Table2[[#This Row],[Close Price]]/Table2[[#This Row],[Current Week Low]])-1</f>
        <v>2.4322185664903628E-2</v>
      </c>
      <c r="AF39" s="2">
        <f>(Table2[[#This Row],[Current Week High]]/Table2[[#This Row],[Close Price]])-1</f>
        <v>2.661109981703591E-2</v>
      </c>
      <c r="AG39" s="2">
        <f>(Table2[[#This Row],[Close Price]]/Table2[[#This Row],[Current Month Low]])-1</f>
        <v>3.6844989671598993E-2</v>
      </c>
      <c r="AH39" s="2">
        <f>(Table2[[#This Row],[Current Month High]]/Table2[[#This Row],[Close Price]])-1</f>
        <v>0.10589550721691388</v>
      </c>
      <c r="AI39">
        <v>20.028461069323001</v>
      </c>
      <c r="AJ39">
        <v>184.46680545917101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-0.2</v>
      </c>
      <c r="AM39" t="s">
        <v>10450</v>
      </c>
      <c r="AN39">
        <v>-5.05</v>
      </c>
      <c r="AO39" t="s">
        <v>10450</v>
      </c>
      <c r="AP39">
        <v>0.14406778555835301</v>
      </c>
      <c r="AQ39">
        <f>(Table2[[#This Row],[Sharpe Ratio]]-AVERAGE(Table2[Sharpe Ratio]))/_xlfn.STDEV.P(Table2[Sharpe Ratio])</f>
        <v>0.98870333401378374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2.2021453227238403</v>
      </c>
      <c r="AS39">
        <f>_xlfn.RANK.AVG(Table2[[#This Row],[1Y Return vs Nifty Z-Score]],Table2[1Y Return vs Nifty Z-Score])</f>
        <v>63</v>
      </c>
      <c r="AT39">
        <f>_xlfn.RANK.AVG(Table2[[#This Row],[6M Return vs Nifty Z-Score]],Table2[6M Return vs Nifty Z-Score])</f>
        <v>60</v>
      </c>
      <c r="AU39">
        <f>_xlfn.RANK.AVG(Table2[[#This Row],[Sharpe Ratio Z-Score]],Table2[Sharpe Ratio Z-Score])</f>
        <v>116</v>
      </c>
      <c r="AV39">
        <f>(Table2[[#This Row],[Rank 1Y]]+Table2[[#This Row],[Rank 6M]]+Table2[[#This Row],[Rank Sharpe]])/3</f>
        <v>79.666666666666671</v>
      </c>
    </row>
    <row r="40" spans="1:48" x14ac:dyDescent="0.3">
      <c r="A40" t="s">
        <v>653</v>
      </c>
      <c r="B40" t="s">
        <v>654</v>
      </c>
      <c r="C40" t="s">
        <v>10407</v>
      </c>
      <c r="D40" t="s">
        <v>452</v>
      </c>
      <c r="E40">
        <v>29029.368077219999</v>
      </c>
      <c r="F40">
        <v>5702.9</v>
      </c>
      <c r="G40">
        <v>161.64200622105099</v>
      </c>
      <c r="H40">
        <f>(Table2[[#This Row],[1Y Return vs Nifty]]-AVERAGE(Table2[1Y Return vs Nifty]))/_xlfn.STDEV.P(Table2[1Y Return vs Nifty])</f>
        <v>2.2610509522278059</v>
      </c>
      <c r="I40">
        <v>12.361392060882901</v>
      </c>
      <c r="J40">
        <f>(Table2[[#This Row],[1M Return vs Nifty]]-AVERAGE(Table2[1M Return vs Nifty]))/_xlfn.STDEV.P(Table2[1M Return vs Nifty])</f>
        <v>1.4635741383841196</v>
      </c>
      <c r="K40">
        <v>51.560809589838001</v>
      </c>
      <c r="L40">
        <f>(Table2[[#This Row],[6M Return vs Nifty]]-AVERAGE(Table2[6M Return vs Nifty]))/_xlfn.STDEV.P(Table2[6M Return vs Nifty])</f>
        <v>1.1668433180301467</v>
      </c>
      <c r="M40">
        <v>-2.1363577794041402</v>
      </c>
      <c r="N40">
        <f>(Table2[[#This Row],[1W Return vs Nifty]]-AVERAGE(Table2[1W Return vs Nifty]))/_xlfn.STDEV.P(Table2[1W Return vs Nifty])</f>
        <v>-0.34535028229630466</v>
      </c>
      <c r="O40">
        <v>5503.78</v>
      </c>
      <c r="P40">
        <v>5015.5353132156497</v>
      </c>
      <c r="Q40">
        <v>3956.76886531834</v>
      </c>
      <c r="R40">
        <v>59.277951295632803</v>
      </c>
      <c r="S40" s="2">
        <f>(Table2[[#This Row],[Close Price]]-Table2[[#This Row],[20D EMA]])/Table2[[#This Row],[20D EMA]]</f>
        <v>3.6178771680554077E-2</v>
      </c>
      <c r="T40" s="2">
        <f>(Table2[[#This Row],[Close Price]]-Table2[[#This Row],[50D EMA]])/Table2[[#This Row],[50D EMA]]</f>
        <v>0.13704712335953118</v>
      </c>
      <c r="U40" s="2">
        <f>(Table2[[#This Row],[Close Price]]-Table2[[#This Row],[200D EMA]])/Table2[[#This Row],[200D EMA]]</f>
        <v>0.44130228328138027</v>
      </c>
      <c r="V40">
        <v>1.1215816269833501</v>
      </c>
      <c r="W40">
        <v>5646.15</v>
      </c>
      <c r="X40">
        <v>5796.5</v>
      </c>
      <c r="Y40">
        <v>5630</v>
      </c>
      <c r="Z40">
        <v>6035.45</v>
      </c>
      <c r="AA40">
        <v>5125.6000000000004</v>
      </c>
      <c r="AB40">
        <v>6035.45</v>
      </c>
      <c r="AC40" s="2">
        <f>(Table2[[#This Row],[Close Price]]/Table2[[#This Row],[Day Low]])-1</f>
        <v>1.0051096765052225E-2</v>
      </c>
      <c r="AD40" s="2">
        <f>(Table2[[#This Row],[Day High]]/Table2[[#This Row],[Close Price]])-1</f>
        <v>1.6412702309351435E-2</v>
      </c>
      <c r="AE40" s="2">
        <f>(Table2[[#This Row],[Close Price]]/Table2[[#This Row],[Current Week Low]])-1</f>
        <v>1.2948490230905829E-2</v>
      </c>
      <c r="AF40" s="2">
        <f>(Table2[[#This Row],[Current Week High]]/Table2[[#This Row],[Close Price]])-1</f>
        <v>5.8312437531782058E-2</v>
      </c>
      <c r="AG40" s="2">
        <f>(Table2[[#This Row],[Close Price]]/Table2[[#This Row],[Current Month Low]])-1</f>
        <v>0.11263071640393307</v>
      </c>
      <c r="AH40" s="2">
        <f>(Table2[[#This Row],[Current Month High]]/Table2[[#This Row],[Close Price]])-1</f>
        <v>5.8312437531782058E-2</v>
      </c>
      <c r="AI40">
        <v>5.8312437531782004</v>
      </c>
      <c r="AJ40">
        <v>200.809663211751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0.45</v>
      </c>
      <c r="AM40" t="s">
        <v>10451</v>
      </c>
      <c r="AN40">
        <v>7.69</v>
      </c>
      <c r="AO40" t="s">
        <v>10451</v>
      </c>
      <c r="AP40">
        <v>0.13496863314509</v>
      </c>
      <c r="AQ40">
        <f>(Table2[[#This Row],[Sharpe Ratio]]-AVERAGE(Table2[Sharpe Ratio]))/_xlfn.STDEV.P(Table2[Sharpe Ratio])</f>
        <v>0.8828022905573869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5.4289204169031544</v>
      </c>
      <c r="AS40">
        <f>_xlfn.RANK.AVG(Table2[[#This Row],[1Y Return vs Nifty Z-Score]],Table2[1Y Return vs Nifty Z-Score])</f>
        <v>30</v>
      </c>
      <c r="AT40">
        <f>_xlfn.RANK.AVG(Table2[[#This Row],[6M Return vs Nifty Z-Score]],Table2[6M Return vs Nifty Z-Score])</f>
        <v>86</v>
      </c>
      <c r="AU40">
        <f>_xlfn.RANK.AVG(Table2[[#This Row],[Sharpe Ratio Z-Score]],Table2[Sharpe Ratio Z-Score])</f>
        <v>134</v>
      </c>
      <c r="AV40">
        <f>(Table2[[#This Row],[Rank 1Y]]+Table2[[#This Row],[Rank 6M]]+Table2[[#This Row],[Rank Sharpe]])/3</f>
        <v>83.333333333333329</v>
      </c>
    </row>
    <row r="41" spans="1:48" x14ac:dyDescent="0.3">
      <c r="A41" t="s">
        <v>63</v>
      </c>
      <c r="B41" t="s">
        <v>64</v>
      </c>
      <c r="C41" t="s">
        <v>10412</v>
      </c>
      <c r="D41" t="s">
        <v>57</v>
      </c>
      <c r="E41">
        <v>381473.97437831998</v>
      </c>
      <c r="F41">
        <v>3183.65</v>
      </c>
      <c r="G41">
        <v>67.553156160478494</v>
      </c>
      <c r="H41">
        <f>(Table2[[#This Row],[1Y Return vs Nifty]]-AVERAGE(Table2[1Y Return vs Nifty]))/_xlfn.STDEV.P(Table2[1Y Return vs Nifty])</f>
        <v>0.71184416999423761</v>
      </c>
      <c r="I41">
        <v>9.01386007574194</v>
      </c>
      <c r="J41">
        <f>(Table2[[#This Row],[1M Return vs Nifty]]-AVERAGE(Table2[1M Return vs Nifty]))/_xlfn.STDEV.P(Table2[1M Return vs Nifty])</f>
        <v>1.153370161268283</v>
      </c>
      <c r="K41">
        <v>50.909402908550902</v>
      </c>
      <c r="L41">
        <f>(Table2[[#This Row],[6M Return vs Nifty]]-AVERAGE(Table2[6M Return vs Nifty]))/_xlfn.STDEV.P(Table2[6M Return vs Nifty])</f>
        <v>1.1474908097066299</v>
      </c>
      <c r="M41">
        <v>11.907839184224599</v>
      </c>
      <c r="N41">
        <f>(Table2[[#This Row],[1W Return vs Nifty]]-AVERAGE(Table2[1W Return vs Nifty]))/_xlfn.STDEV.P(Table2[1W Return vs Nifty])</f>
        <v>2.7888488228754613</v>
      </c>
      <c r="O41">
        <v>2912.32</v>
      </c>
      <c r="P41">
        <v>2817.3371696899098</v>
      </c>
      <c r="Q41">
        <v>2385.4591197015902</v>
      </c>
      <c r="R41">
        <v>90.325166617413103</v>
      </c>
      <c r="S41" s="2">
        <f>(Table2[[#This Row],[Close Price]]-Table2[[#This Row],[20D EMA]])/Table2[[#This Row],[20D EMA]]</f>
        <v>9.3166272937039857E-2</v>
      </c>
      <c r="T41" s="2">
        <f>(Table2[[#This Row],[Close Price]]-Table2[[#This Row],[50D EMA]])/Table2[[#This Row],[50D EMA]]</f>
        <v>0.13002094113939811</v>
      </c>
      <c r="U41" s="2">
        <f>(Table2[[#This Row],[Close Price]]-Table2[[#This Row],[200D EMA]])/Table2[[#This Row],[200D EMA]]</f>
        <v>0.33460681581424873</v>
      </c>
      <c r="V41">
        <v>1.3838714715371101</v>
      </c>
      <c r="W41">
        <v>3152.55</v>
      </c>
      <c r="X41">
        <v>3222.1</v>
      </c>
      <c r="Y41">
        <v>2956.15</v>
      </c>
      <c r="Z41">
        <v>3222.1</v>
      </c>
      <c r="AA41">
        <v>2635.6</v>
      </c>
      <c r="AB41">
        <v>3222.1</v>
      </c>
      <c r="AC41" s="2">
        <f>(Table2[[#This Row],[Close Price]]/Table2[[#This Row],[Day Low]])-1</f>
        <v>9.8650298964331196E-3</v>
      </c>
      <c r="AD41" s="2">
        <f>(Table2[[#This Row],[Day High]]/Table2[[#This Row],[Close Price]])-1</f>
        <v>1.2077332621362125E-2</v>
      </c>
      <c r="AE41" s="2">
        <f>(Table2[[#This Row],[Close Price]]/Table2[[#This Row],[Current Week Low]])-1</f>
        <v>7.6958205774402488E-2</v>
      </c>
      <c r="AF41" s="2">
        <f>(Table2[[#This Row],[Current Week High]]/Table2[[#This Row],[Close Price]])-1</f>
        <v>1.2077332621362125E-2</v>
      </c>
      <c r="AG41" s="2">
        <f>(Table2[[#This Row],[Close Price]]/Table2[[#This Row],[Current Month Low]])-1</f>
        <v>0.2079412657459403</v>
      </c>
      <c r="AH41" s="2">
        <f>(Table2[[#This Row],[Current Month High]]/Table2[[#This Row],[Close Price]])-1</f>
        <v>1.2077332621362125E-2</v>
      </c>
      <c r="AI41">
        <v>1.20773326213621</v>
      </c>
      <c r="AJ41">
        <v>119.562068965517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7.0000000000000007E-2</v>
      </c>
      <c r="AM41" t="s">
        <v>10451</v>
      </c>
      <c r="AN41">
        <v>19.95</v>
      </c>
      <c r="AO41" t="s">
        <v>10451</v>
      </c>
      <c r="AP41">
        <v>0.20304154255881299</v>
      </c>
      <c r="AQ41">
        <f>(Table2[[#This Row],[Sharpe Ratio]]-AVERAGE(Table2[Sharpe Ratio]))/_xlfn.STDEV.P(Table2[Sharpe Ratio])</f>
        <v>1.6750730220068517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7.476626985851464</v>
      </c>
      <c r="AS41">
        <f>_xlfn.RANK.AVG(Table2[[#This Row],[1Y Return vs Nifty Z-Score]],Table2[1Y Return vs Nifty Z-Score])</f>
        <v>131</v>
      </c>
      <c r="AT41">
        <f>_xlfn.RANK.AVG(Table2[[#This Row],[6M Return vs Nifty Z-Score]],Table2[6M Return vs Nifty Z-Score])</f>
        <v>90</v>
      </c>
      <c r="AU41">
        <f>_xlfn.RANK.AVG(Table2[[#This Row],[Sharpe Ratio Z-Score]],Table2[Sharpe Ratio Z-Score])</f>
        <v>30</v>
      </c>
      <c r="AV41">
        <f>(Table2[[#This Row],[Rank 1Y]]+Table2[[#This Row],[Rank 6M]]+Table2[[#This Row],[Rank Sharpe]])/3</f>
        <v>83.666666666666671</v>
      </c>
    </row>
    <row r="42" spans="1:48" x14ac:dyDescent="0.3">
      <c r="A42" t="s">
        <v>332</v>
      </c>
      <c r="B42" t="s">
        <v>333</v>
      </c>
      <c r="C42" t="s">
        <v>10419</v>
      </c>
      <c r="D42" t="s">
        <v>132</v>
      </c>
      <c r="E42">
        <v>80481.943849200004</v>
      </c>
      <c r="F42">
        <v>1868.5</v>
      </c>
      <c r="G42">
        <v>176.09130279398499</v>
      </c>
      <c r="H42">
        <f>(Table2[[#This Row],[1Y Return vs Nifty]]-AVERAGE(Table2[1Y Return vs Nifty]))/_xlfn.STDEV.P(Table2[1Y Return vs Nifty])</f>
        <v>2.4989638211265399</v>
      </c>
      <c r="I42">
        <v>-0.826511780837209</v>
      </c>
      <c r="J42">
        <f>(Table2[[#This Row],[1M Return vs Nifty]]-AVERAGE(Table2[1M Return vs Nifty]))/_xlfn.STDEV.P(Table2[1M Return vs Nifty])</f>
        <v>0.24149762360198079</v>
      </c>
      <c r="K42">
        <v>38.587750882616199</v>
      </c>
      <c r="L42">
        <f>(Table2[[#This Row],[6M Return vs Nifty]]-AVERAGE(Table2[6M Return vs Nifty]))/_xlfn.STDEV.P(Table2[6M Return vs Nifty])</f>
        <v>0.78142936108865879</v>
      </c>
      <c r="M42">
        <v>-5.0158177538455</v>
      </c>
      <c r="N42">
        <f>(Table2[[#This Row],[1W Return vs Nifty]]-AVERAGE(Table2[1W Return vs Nifty]))/_xlfn.STDEV.P(Table2[1W Return vs Nifty])</f>
        <v>-0.98795027563477733</v>
      </c>
      <c r="O42">
        <v>1842.11</v>
      </c>
      <c r="P42">
        <v>1801.9029753710799</v>
      </c>
      <c r="Q42">
        <v>1499.8457183421301</v>
      </c>
      <c r="R42">
        <v>53.736201547573003</v>
      </c>
      <c r="S42" s="2">
        <f>(Table2[[#This Row],[Close Price]]-Table2[[#This Row],[20D EMA]])/Table2[[#This Row],[20D EMA]]</f>
        <v>1.4325963161809067E-2</v>
      </c>
      <c r="T42" s="2">
        <f>(Table2[[#This Row],[Close Price]]-Table2[[#This Row],[50D EMA]])/Table2[[#This Row],[50D EMA]]</f>
        <v>3.695927335666073E-2</v>
      </c>
      <c r="U42" s="2">
        <f>(Table2[[#This Row],[Close Price]]-Table2[[#This Row],[200D EMA]])/Table2[[#This Row],[200D EMA]]</f>
        <v>0.24579480219163188</v>
      </c>
      <c r="V42">
        <v>0.90713954895105597</v>
      </c>
      <c r="W42">
        <v>1781.35</v>
      </c>
      <c r="X42">
        <v>1879.8</v>
      </c>
      <c r="Y42">
        <v>1781.35</v>
      </c>
      <c r="Z42">
        <v>1928.8</v>
      </c>
      <c r="AA42">
        <v>1740.05</v>
      </c>
      <c r="AB42">
        <v>1972</v>
      </c>
      <c r="AC42" s="2">
        <f>(Table2[[#This Row],[Close Price]]/Table2[[#This Row],[Day Low]])-1</f>
        <v>4.8923569203132455E-2</v>
      </c>
      <c r="AD42" s="2">
        <f>(Table2[[#This Row],[Day High]]/Table2[[#This Row],[Close Price]])-1</f>
        <v>6.047631790206065E-3</v>
      </c>
      <c r="AE42" s="2">
        <f>(Table2[[#This Row],[Close Price]]/Table2[[#This Row],[Current Week Low]])-1</f>
        <v>4.8923569203132455E-2</v>
      </c>
      <c r="AF42" s="2">
        <f>(Table2[[#This Row],[Current Week High]]/Table2[[#This Row],[Close Price]])-1</f>
        <v>3.2271875836232145E-2</v>
      </c>
      <c r="AG42" s="2">
        <f>(Table2[[#This Row],[Close Price]]/Table2[[#This Row],[Current Month Low]])-1</f>
        <v>7.3819717824200382E-2</v>
      </c>
      <c r="AH42" s="2">
        <f>(Table2[[#This Row],[Current Month High]]/Table2[[#This Row],[Close Price]])-1</f>
        <v>5.5392025689055435E-2</v>
      </c>
      <c r="AI42">
        <v>11.040941932031</v>
      </c>
      <c r="AJ42">
        <v>215.57169397061301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0.05</v>
      </c>
      <c r="AM42" t="s">
        <v>10451</v>
      </c>
      <c r="AN42">
        <v>4.43</v>
      </c>
      <c r="AO42" t="s">
        <v>10451</v>
      </c>
      <c r="AP42">
        <v>0.15054627054821201</v>
      </c>
      <c r="AQ42">
        <f>(Table2[[#This Row],[Sharpe Ratio]]-AVERAGE(Table2[Sharpe Ratio]))/_xlfn.STDEV.P(Table2[Sharpe Ratio])</f>
        <v>1.0641035789247977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3.5980441091072</v>
      </c>
      <c r="AS42">
        <f>_xlfn.RANK.AVG(Table2[[#This Row],[1Y Return vs Nifty Z-Score]],Table2[1Y Return vs Nifty Z-Score])</f>
        <v>25</v>
      </c>
      <c r="AT42">
        <f>_xlfn.RANK.AVG(Table2[[#This Row],[6M Return vs Nifty Z-Score]],Table2[6M Return vs Nifty Z-Score])</f>
        <v>121</v>
      </c>
      <c r="AU42">
        <f>_xlfn.RANK.AVG(Table2[[#This Row],[Sharpe Ratio Z-Score]],Table2[Sharpe Ratio Z-Score])</f>
        <v>105</v>
      </c>
      <c r="AV42">
        <f>(Table2[[#This Row],[Rank 1Y]]+Table2[[#This Row],[Rank 6M]]+Table2[[#This Row],[Rank Sharpe]])/3</f>
        <v>83.666666666666671</v>
      </c>
    </row>
    <row r="43" spans="1:48" x14ac:dyDescent="0.3">
      <c r="A43" t="s">
        <v>894</v>
      </c>
      <c r="B43" t="s">
        <v>895</v>
      </c>
      <c r="C43" t="s">
        <v>10407</v>
      </c>
      <c r="D43" t="s">
        <v>143</v>
      </c>
      <c r="E43">
        <v>17599.922137434001</v>
      </c>
      <c r="F43">
        <v>67.34</v>
      </c>
      <c r="G43">
        <v>144.913522914418</v>
      </c>
      <c r="H43">
        <f>(Table2[[#This Row],[1Y Return vs Nifty]]-AVERAGE(Table2[1Y Return vs Nifty]))/_xlfn.STDEV.P(Table2[1Y Return vs Nifty])</f>
        <v>1.9856104533968317</v>
      </c>
      <c r="I43">
        <v>-12.8167277460681</v>
      </c>
      <c r="J43">
        <f>(Table2[[#This Row],[1M Return vs Nifty]]-AVERAGE(Table2[1M Return vs Nifty]))/_xlfn.STDEV.P(Table2[1M Return vs Nifty])</f>
        <v>-0.86959338177217782</v>
      </c>
      <c r="K43">
        <v>48.353010318490497</v>
      </c>
      <c r="L43">
        <f>(Table2[[#This Row],[6M Return vs Nifty]]-AVERAGE(Table2[6M Return vs Nifty]))/_xlfn.STDEV.P(Table2[6M Return vs Nifty])</f>
        <v>1.0715434632969043</v>
      </c>
      <c r="M43">
        <v>-7.8104534985474796</v>
      </c>
      <c r="N43">
        <f>(Table2[[#This Row],[1W Return vs Nifty]]-AVERAGE(Table2[1W Return vs Nifty]))/_xlfn.STDEV.P(Table2[1W Return vs Nifty])</f>
        <v>-1.6116203133741827</v>
      </c>
      <c r="O43">
        <v>70.290000000000006</v>
      </c>
      <c r="P43">
        <v>70.417260161669603</v>
      </c>
      <c r="Q43">
        <v>55.953269894445697</v>
      </c>
      <c r="R43">
        <v>38.167403082364402</v>
      </c>
      <c r="S43" s="2">
        <f>(Table2[[#This Row],[Close Price]]-Table2[[#This Row],[20D EMA]])/Table2[[#This Row],[20D EMA]]</f>
        <v>-4.1968985630957502E-2</v>
      </c>
      <c r="T43" s="2">
        <f>(Table2[[#This Row],[Close Price]]-Table2[[#This Row],[50D EMA]])/Table2[[#This Row],[50D EMA]]</f>
        <v>-4.3700367702528872E-2</v>
      </c>
      <c r="U43" s="2">
        <f>(Table2[[#This Row],[Close Price]]-Table2[[#This Row],[200D EMA]])/Table2[[#This Row],[200D EMA]]</f>
        <v>0.20350428361086062</v>
      </c>
      <c r="V43">
        <v>0.41738277625852999</v>
      </c>
      <c r="W43">
        <v>65.3</v>
      </c>
      <c r="X43">
        <v>68</v>
      </c>
      <c r="Y43">
        <v>65.3</v>
      </c>
      <c r="Z43">
        <v>71.66</v>
      </c>
      <c r="AA43">
        <v>65.3</v>
      </c>
      <c r="AB43">
        <v>75.75</v>
      </c>
      <c r="AC43" s="2">
        <f>(Table2[[#This Row],[Close Price]]/Table2[[#This Row],[Day Low]])-1</f>
        <v>3.1240428790199282E-2</v>
      </c>
      <c r="AD43" s="2">
        <f>(Table2[[#This Row],[Day High]]/Table2[[#This Row],[Close Price]])-1</f>
        <v>9.8010098010097302E-3</v>
      </c>
      <c r="AE43" s="2">
        <f>(Table2[[#This Row],[Close Price]]/Table2[[#This Row],[Current Week Low]])-1</f>
        <v>3.1240428790199282E-2</v>
      </c>
      <c r="AF43" s="2">
        <f>(Table2[[#This Row],[Current Week High]]/Table2[[#This Row],[Close Price]])-1</f>
        <v>6.4152064152064092E-2</v>
      </c>
      <c r="AG43" s="2">
        <f>(Table2[[#This Row],[Close Price]]/Table2[[#This Row],[Current Month Low]])-1</f>
        <v>3.1240428790199282E-2</v>
      </c>
      <c r="AH43" s="2">
        <f>(Table2[[#This Row],[Current Month High]]/Table2[[#This Row],[Close Price]])-1</f>
        <v>0.12488862488862473</v>
      </c>
      <c r="AI43">
        <v>35.729135729135699</v>
      </c>
      <c r="AJ43">
        <v>230.09803921568599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0.04</v>
      </c>
      <c r="AM43" t="s">
        <v>10451</v>
      </c>
      <c r="AN43">
        <v>-4.0999999999999996</v>
      </c>
      <c r="AO43" t="s">
        <v>10450</v>
      </c>
      <c r="AP43">
        <v>0.138830836468921</v>
      </c>
      <c r="AQ43">
        <f>(Table2[[#This Row],[Sharpe Ratio]]-AVERAGE(Table2[Sharpe Ratio]))/_xlfn.STDEV.P(Table2[Sharpe Ratio])</f>
        <v>0.92775278082923773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39</v>
      </c>
      <c r="AT43">
        <f>_xlfn.RANK.AVG(Table2[[#This Row],[6M Return vs Nifty Z-Score]],Table2[6M Return vs Nifty Z-Score])</f>
        <v>92</v>
      </c>
      <c r="AU43">
        <f>_xlfn.RANK.AVG(Table2[[#This Row],[Sharpe Ratio Z-Score]],Table2[Sharpe Ratio Z-Score])</f>
        <v>121</v>
      </c>
      <c r="AV43">
        <f>(Table2[[#This Row],[Rank 1Y]]+Table2[[#This Row],[Rank 6M]]+Table2[[#This Row],[Rank Sharpe]])/3</f>
        <v>84</v>
      </c>
    </row>
    <row r="44" spans="1:48" x14ac:dyDescent="0.3">
      <c r="A44" t="s">
        <v>1446</v>
      </c>
      <c r="B44" t="s">
        <v>1447</v>
      </c>
      <c r="C44" t="s">
        <v>10410</v>
      </c>
      <c r="D44" t="s">
        <v>46</v>
      </c>
      <c r="E44">
        <v>7607.2320622500001</v>
      </c>
      <c r="F44">
        <v>557.25</v>
      </c>
      <c r="G44">
        <v>64.130928473414102</v>
      </c>
      <c r="H44">
        <f>(Table2[[#This Row],[1Y Return vs Nifty]]-AVERAGE(Table2[1Y Return vs Nifty]))/_xlfn.STDEV.P(Table2[1Y Return vs Nifty])</f>
        <v>0.65549595934298077</v>
      </c>
      <c r="I44">
        <v>-12.0306670933587</v>
      </c>
      <c r="J44">
        <f>(Table2[[#This Row],[1M Return vs Nifty]]-AVERAGE(Table2[1M Return vs Nifty]))/_xlfn.STDEV.P(Table2[1M Return vs Nifty])</f>
        <v>-0.79675191474301088</v>
      </c>
      <c r="K44">
        <v>61.805610548612101</v>
      </c>
      <c r="L44">
        <f>(Table2[[#This Row],[6M Return vs Nifty]]-AVERAGE(Table2[6M Return vs Nifty]))/_xlfn.STDEV.P(Table2[6M Return vs Nifty])</f>
        <v>1.4712040216012363</v>
      </c>
      <c r="M44">
        <v>-2.8426351118022199</v>
      </c>
      <c r="N44">
        <f>(Table2[[#This Row],[1W Return vs Nifty]]-AVERAGE(Table2[1W Return vs Nifty]))/_xlfn.STDEV.P(Table2[1W Return vs Nifty])</f>
        <v>-0.50296796516830633</v>
      </c>
      <c r="O44">
        <v>573.04</v>
      </c>
      <c r="P44">
        <v>552.77087557036202</v>
      </c>
      <c r="Q44">
        <v>437.47384121952001</v>
      </c>
      <c r="R44">
        <v>36.429647097365297</v>
      </c>
      <c r="S44" s="2">
        <f>(Table2[[#This Row],[Close Price]]-Table2[[#This Row],[20D EMA]])/Table2[[#This Row],[20D EMA]]</f>
        <v>-2.7554795476755489E-2</v>
      </c>
      <c r="T44" s="2">
        <f>(Table2[[#This Row],[Close Price]]-Table2[[#This Row],[50D EMA]])/Table2[[#This Row],[50D EMA]]</f>
        <v>8.1030398445220385E-3</v>
      </c>
      <c r="U44" s="2">
        <f>(Table2[[#This Row],[Close Price]]-Table2[[#This Row],[200D EMA]])/Table2[[#This Row],[200D EMA]]</f>
        <v>0.27379044755358872</v>
      </c>
      <c r="V44">
        <v>0.45738413414282802</v>
      </c>
      <c r="W44">
        <v>552.1</v>
      </c>
      <c r="X44">
        <v>570.15</v>
      </c>
      <c r="Y44">
        <v>552.1</v>
      </c>
      <c r="Z44">
        <v>592.54999999999995</v>
      </c>
      <c r="AA44">
        <v>531.79999999999995</v>
      </c>
      <c r="AB44">
        <v>598.6</v>
      </c>
      <c r="AC44" s="2">
        <f>(Table2[[#This Row],[Close Price]]/Table2[[#This Row],[Day Low]])-1</f>
        <v>9.3280202861800721E-3</v>
      </c>
      <c r="AD44" s="2">
        <f>(Table2[[#This Row],[Day High]]/Table2[[#This Row],[Close Price]])-1</f>
        <v>2.3149394347240948E-2</v>
      </c>
      <c r="AE44" s="2">
        <f>(Table2[[#This Row],[Close Price]]/Table2[[#This Row],[Current Week Low]])-1</f>
        <v>9.3280202861800721E-3</v>
      </c>
      <c r="AF44" s="2">
        <f>(Table2[[#This Row],[Current Week High]]/Table2[[#This Row],[Close Price]])-1</f>
        <v>6.3346792283535125E-2</v>
      </c>
      <c r="AG44" s="2">
        <f>(Table2[[#This Row],[Close Price]]/Table2[[#This Row],[Current Month Low]])-1</f>
        <v>4.785633696878544E-2</v>
      </c>
      <c r="AH44" s="2">
        <f>(Table2[[#This Row],[Current Month High]]/Table2[[#This Row],[Close Price]])-1</f>
        <v>7.4203678779721782E-2</v>
      </c>
      <c r="AI44">
        <v>11.081202332884599</v>
      </c>
      <c r="AJ44">
        <v>130.98445595854901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</v>
      </c>
      <c r="AM44" t="s">
        <v>10451</v>
      </c>
      <c r="AN44">
        <v>-4.0999999999999996</v>
      </c>
      <c r="AO44" t="s">
        <v>10450</v>
      </c>
      <c r="AP44">
        <v>0.18343724104150699</v>
      </c>
      <c r="AQ44">
        <f>(Table2[[#This Row],[Sharpe Ratio]]-AVERAGE(Table2[Sharpe Ratio]))/_xlfn.STDEV.P(Table2[Sharpe Ratio])</f>
        <v>1.4469071563718983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2.2738872574047981</v>
      </c>
      <c r="AS44">
        <f>_xlfn.RANK.AVG(Table2[[#This Row],[1Y Return vs Nifty Z-Score]],Table2[1Y Return vs Nifty Z-Score])</f>
        <v>143</v>
      </c>
      <c r="AT44">
        <f>_xlfn.RANK.AVG(Table2[[#This Row],[6M Return vs Nifty Z-Score]],Table2[6M Return vs Nifty Z-Score])</f>
        <v>61</v>
      </c>
      <c r="AU44">
        <f>_xlfn.RANK.AVG(Table2[[#This Row],[Sharpe Ratio Z-Score]],Table2[Sharpe Ratio Z-Score])</f>
        <v>50</v>
      </c>
      <c r="AV44">
        <f>(Table2[[#This Row],[Rank 1Y]]+Table2[[#This Row],[Rank 6M]]+Table2[[#This Row],[Rank Sharpe]])/3</f>
        <v>84.666666666666671</v>
      </c>
    </row>
    <row r="45" spans="1:48" x14ac:dyDescent="0.3">
      <c r="A45" t="s">
        <v>1081</v>
      </c>
      <c r="B45" t="s">
        <v>1082</v>
      </c>
      <c r="C45" t="s">
        <v>10407</v>
      </c>
      <c r="D45" t="s">
        <v>400</v>
      </c>
      <c r="E45">
        <v>12602.134277784</v>
      </c>
      <c r="F45">
        <v>140.13</v>
      </c>
      <c r="G45">
        <v>129.63853160201199</v>
      </c>
      <c r="H45">
        <f>(Table2[[#This Row],[1Y Return vs Nifty]]-AVERAGE(Table2[1Y Return vs Nifty]))/_xlfn.STDEV.P(Table2[1Y Return vs Nifty])</f>
        <v>1.7341022234152372</v>
      </c>
      <c r="I45">
        <v>18.5494045591266</v>
      </c>
      <c r="J45">
        <f>(Table2[[#This Row],[1M Return vs Nifty]]-AVERAGE(Table2[1M Return vs Nifty]))/_xlfn.STDEV.P(Table2[1M Return vs Nifty])</f>
        <v>2.0369954218604804</v>
      </c>
      <c r="K45">
        <v>97.088750533557402</v>
      </c>
      <c r="L45">
        <f>(Table2[[#This Row],[6M Return vs Nifty]]-AVERAGE(Table2[6M Return vs Nifty]))/_xlfn.STDEV.P(Table2[6M Return vs Nifty])</f>
        <v>2.519423635943085</v>
      </c>
      <c r="M45">
        <v>2.1361316963655201</v>
      </c>
      <c r="N45">
        <f>(Table2[[#This Row],[1W Return vs Nifty]]-AVERAGE(Table2[1W Return vs Nifty]))/_xlfn.STDEV.P(Table2[1W Return vs Nifty])</f>
        <v>0.60812770768719204</v>
      </c>
      <c r="O45">
        <v>124.92</v>
      </c>
      <c r="P45">
        <v>106.638115642117</v>
      </c>
      <c r="Q45">
        <v>81.315116028253897</v>
      </c>
      <c r="R45">
        <v>70.860680624720203</v>
      </c>
      <c r="S45" s="2">
        <f>(Table2[[#This Row],[Close Price]]-Table2[[#This Row],[20D EMA]])/Table2[[#This Row],[20D EMA]]</f>
        <v>0.12175792507204605</v>
      </c>
      <c r="T45" s="2">
        <f>(Table2[[#This Row],[Close Price]]-Table2[[#This Row],[50D EMA]])/Table2[[#This Row],[50D EMA]]</f>
        <v>0.31407048179924224</v>
      </c>
      <c r="U45" s="2">
        <f>(Table2[[#This Row],[Close Price]]-Table2[[#This Row],[200D EMA]])/Table2[[#This Row],[200D EMA]]</f>
        <v>0.72329582548108484</v>
      </c>
      <c r="V45">
        <v>1.0696278708732301</v>
      </c>
      <c r="W45">
        <v>134</v>
      </c>
      <c r="X45">
        <v>143</v>
      </c>
      <c r="Y45">
        <v>130.80000000000001</v>
      </c>
      <c r="Z45">
        <v>143.30000000000001</v>
      </c>
      <c r="AA45">
        <v>105.6</v>
      </c>
      <c r="AB45">
        <v>143.30000000000001</v>
      </c>
      <c r="AC45" s="2">
        <f>(Table2[[#This Row],[Close Price]]/Table2[[#This Row],[Day Low]])-1</f>
        <v>4.5746268656716493E-2</v>
      </c>
      <c r="AD45" s="2">
        <f>(Table2[[#This Row],[Day High]]/Table2[[#This Row],[Close Price]])-1</f>
        <v>2.0480981945336429E-2</v>
      </c>
      <c r="AE45" s="2">
        <f>(Table2[[#This Row],[Close Price]]/Table2[[#This Row],[Current Week Low]])-1</f>
        <v>7.1330275229357643E-2</v>
      </c>
      <c r="AF45" s="2">
        <f>(Table2[[#This Row],[Current Week High]]/Table2[[#This Row],[Close Price]])-1</f>
        <v>2.262185113822901E-2</v>
      </c>
      <c r="AG45" s="2">
        <f>(Table2[[#This Row],[Close Price]]/Table2[[#This Row],[Current Month Low]])-1</f>
        <v>0.32698863636363629</v>
      </c>
      <c r="AH45" s="2">
        <f>(Table2[[#This Row],[Current Month High]]/Table2[[#This Row],[Close Price]])-1</f>
        <v>2.262185113822901E-2</v>
      </c>
      <c r="AI45">
        <v>2.2621851138229001</v>
      </c>
      <c r="AJ45">
        <v>168.44827586206799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0.97</v>
      </c>
      <c r="AM45" t="s">
        <v>10451</v>
      </c>
      <c r="AN45">
        <v>24.17</v>
      </c>
      <c r="AO45" t="s">
        <v>10451</v>
      </c>
      <c r="AP45">
        <v>0.113287516134187</v>
      </c>
      <c r="AQ45">
        <f>(Table2[[#This Row],[Sharpe Ratio]]-AVERAGE(Table2[Sharpe Ratio]))/_xlfn.STDEV.P(Table2[Sharpe Ratio])</f>
        <v>0.63046528041915506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7.5291142693251487</v>
      </c>
      <c r="AS45">
        <f>_xlfn.RANK.AVG(Table2[[#This Row],[1Y Return vs Nifty Z-Score]],Table2[1Y Return vs Nifty Z-Score])</f>
        <v>53</v>
      </c>
      <c r="AT45">
        <f>_xlfn.RANK.AVG(Table2[[#This Row],[6M Return vs Nifty Z-Score]],Table2[6M Return vs Nifty Z-Score])</f>
        <v>16</v>
      </c>
      <c r="AU45">
        <f>_xlfn.RANK.AVG(Table2[[#This Row],[Sharpe Ratio Z-Score]],Table2[Sharpe Ratio Z-Score])</f>
        <v>189</v>
      </c>
      <c r="AV45">
        <f>(Table2[[#This Row],[Rank 1Y]]+Table2[[#This Row],[Rank 6M]]+Table2[[#This Row],[Rank Sharpe]])/3</f>
        <v>86</v>
      </c>
    </row>
    <row r="46" spans="1:48" x14ac:dyDescent="0.3">
      <c r="A46" t="s">
        <v>325</v>
      </c>
      <c r="B46" t="s">
        <v>326</v>
      </c>
      <c r="C46" t="s">
        <v>10415</v>
      </c>
      <c r="D46" t="s">
        <v>327</v>
      </c>
      <c r="E46">
        <v>83996.517780174996</v>
      </c>
      <c r="F46">
        <v>14037.65</v>
      </c>
      <c r="G46">
        <v>132.81826797953099</v>
      </c>
      <c r="H46">
        <f>(Table2[[#This Row],[1Y Return vs Nifty]]-AVERAGE(Table2[1Y Return vs Nifty]))/_xlfn.STDEV.P(Table2[1Y Return vs Nifty])</f>
        <v>1.7864577273734206</v>
      </c>
      <c r="I46">
        <v>0.83465299424061901</v>
      </c>
      <c r="J46">
        <f>(Table2[[#This Row],[1M Return vs Nifty]]-AVERAGE(Table2[1M Return vs Nifty]))/_xlfn.STDEV.P(Table2[1M Return vs Nifty])</f>
        <v>0.39543190179893067</v>
      </c>
      <c r="K46">
        <v>70.749473477104004</v>
      </c>
      <c r="L46">
        <f>(Table2[[#This Row],[6M Return vs Nifty]]-AVERAGE(Table2[6M Return vs Nifty]))/_xlfn.STDEV.P(Table2[6M Return vs Nifty])</f>
        <v>1.7369154223901213</v>
      </c>
      <c r="M46">
        <v>-0.24476246596390799</v>
      </c>
      <c r="N46">
        <f>(Table2[[#This Row],[1W Return vs Nifty]]-AVERAGE(Table2[1W Return vs Nifty]))/_xlfn.STDEV.P(Table2[1W Return vs Nifty])</f>
        <v>7.6791072890132511E-2</v>
      </c>
      <c r="O46">
        <v>13558.57</v>
      </c>
      <c r="P46">
        <v>12763.573579960301</v>
      </c>
      <c r="Q46">
        <v>9827.6305539135192</v>
      </c>
      <c r="R46">
        <v>61.138489480217601</v>
      </c>
      <c r="S46" s="2">
        <f>(Table2[[#This Row],[Close Price]]-Table2[[#This Row],[20D EMA]])/Table2[[#This Row],[20D EMA]]</f>
        <v>3.5334109718060232E-2</v>
      </c>
      <c r="T46" s="2">
        <f>(Table2[[#This Row],[Close Price]]-Table2[[#This Row],[50D EMA]])/Table2[[#This Row],[50D EMA]]</f>
        <v>9.9821293155710519E-2</v>
      </c>
      <c r="U46" s="2">
        <f>(Table2[[#This Row],[Close Price]]-Table2[[#This Row],[200D EMA]])/Table2[[#This Row],[200D EMA]]</f>
        <v>0.42838601054350617</v>
      </c>
      <c r="V46">
        <v>1.0480948146129301</v>
      </c>
      <c r="W46">
        <v>13933.3</v>
      </c>
      <c r="X46">
        <v>14195.65</v>
      </c>
      <c r="Y46">
        <v>13825</v>
      </c>
      <c r="Z46">
        <v>14498</v>
      </c>
      <c r="AA46">
        <v>12022</v>
      </c>
      <c r="AB46">
        <v>14498</v>
      </c>
      <c r="AC46" s="2">
        <f>(Table2[[#This Row],[Close Price]]/Table2[[#This Row],[Day Low]])-1</f>
        <v>7.4892523666325594E-3</v>
      </c>
      <c r="AD46" s="2">
        <f>(Table2[[#This Row],[Day High]]/Table2[[#This Row],[Close Price]])-1</f>
        <v>1.1255445177789758E-2</v>
      </c>
      <c r="AE46" s="2">
        <f>(Table2[[#This Row],[Close Price]]/Table2[[#This Row],[Current Week Low]])-1</f>
        <v>1.5381555153707094E-2</v>
      </c>
      <c r="AF46" s="2">
        <f>(Table2[[#This Row],[Current Week High]]/Table2[[#This Row],[Close Price]])-1</f>
        <v>3.2793950554401929E-2</v>
      </c>
      <c r="AG46" s="2">
        <f>(Table2[[#This Row],[Close Price]]/Table2[[#This Row],[Current Month Low]])-1</f>
        <v>0.16766345034104146</v>
      </c>
      <c r="AH46" s="2">
        <f>(Table2[[#This Row],[Current Month High]]/Table2[[#This Row],[Close Price]])-1</f>
        <v>3.2793950554401929E-2</v>
      </c>
      <c r="AI46">
        <v>3.2793950554401898</v>
      </c>
      <c r="AJ46">
        <v>179.18953858392999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-0.01</v>
      </c>
      <c r="AM46" t="s">
        <v>10450</v>
      </c>
      <c r="AN46">
        <v>10.32</v>
      </c>
      <c r="AO46" t="s">
        <v>10451</v>
      </c>
      <c r="AP46">
        <v>0.118348963352523</v>
      </c>
      <c r="AQ46">
        <f>(Table2[[#This Row],[Sharpe Ratio]]-AVERAGE(Table2[Sharpe Ratio]))/_xlfn.STDEV.P(Table2[Sharpe Ratio])</f>
        <v>0.68937324431257907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4.6849693687651834</v>
      </c>
      <c r="AS46">
        <f>_xlfn.RANK.AVG(Table2[[#This Row],[1Y Return vs Nifty Z-Score]],Table2[1Y Return vs Nifty Z-Score])</f>
        <v>49</v>
      </c>
      <c r="AT46">
        <f>_xlfn.RANK.AVG(Table2[[#This Row],[6M Return vs Nifty Z-Score]],Table2[6M Return vs Nifty Z-Score])</f>
        <v>37</v>
      </c>
      <c r="AU46">
        <f>_xlfn.RANK.AVG(Table2[[#This Row],[Sharpe Ratio Z-Score]],Table2[Sharpe Ratio Z-Score])</f>
        <v>175</v>
      </c>
      <c r="AV46">
        <f>(Table2[[#This Row],[Rank 1Y]]+Table2[[#This Row],[Rank 6M]]+Table2[[#This Row],[Rank Sharpe]])/3</f>
        <v>87</v>
      </c>
    </row>
    <row r="47" spans="1:48" x14ac:dyDescent="0.3">
      <c r="A47" t="s">
        <v>1245</v>
      </c>
      <c r="B47" t="s">
        <v>1246</v>
      </c>
      <c r="C47" t="s">
        <v>10419</v>
      </c>
      <c r="D47" t="s">
        <v>132</v>
      </c>
      <c r="E47">
        <v>9617.6055157299998</v>
      </c>
      <c r="F47">
        <v>405.55</v>
      </c>
      <c r="G47">
        <v>205.88668435470299</v>
      </c>
      <c r="H47">
        <f>(Table2[[#This Row],[1Y Return vs Nifty]]-AVERAGE(Table2[1Y Return vs Nifty]))/_xlfn.STDEV.P(Table2[1Y Return vs Nifty])</f>
        <v>2.9895555029611569</v>
      </c>
      <c r="I47">
        <v>-11.4970600873379</v>
      </c>
      <c r="J47">
        <f>(Table2[[#This Row],[1M Return vs Nifty]]-AVERAGE(Table2[1M Return vs Nifty]))/_xlfn.STDEV.P(Table2[1M Return vs Nifty])</f>
        <v>-0.74730443635616717</v>
      </c>
      <c r="K47">
        <v>69.598479629091599</v>
      </c>
      <c r="L47">
        <f>(Table2[[#This Row],[6M Return vs Nifty]]-AVERAGE(Table2[6M Return vs Nifty]))/_xlfn.STDEV.P(Table2[6M Return vs Nifty])</f>
        <v>1.7027207807570865</v>
      </c>
      <c r="M47">
        <v>-6.2430400401197801</v>
      </c>
      <c r="N47">
        <f>(Table2[[#This Row],[1W Return vs Nifty]]-AVERAGE(Table2[1W Return vs Nifty]))/_xlfn.STDEV.P(Table2[1W Return vs Nifty])</f>
        <v>-1.261825599474858</v>
      </c>
      <c r="O47">
        <v>439.21</v>
      </c>
      <c r="P47">
        <v>445.44161140565501</v>
      </c>
      <c r="Q47">
        <v>359.53012554211301</v>
      </c>
      <c r="R47">
        <v>22.6112098036742</v>
      </c>
      <c r="S47" s="2">
        <f>(Table2[[#This Row],[Close Price]]-Table2[[#This Row],[20D EMA]])/Table2[[#This Row],[20D EMA]]</f>
        <v>-7.6637599326062636E-2</v>
      </c>
      <c r="T47" s="2">
        <f>(Table2[[#This Row],[Close Price]]-Table2[[#This Row],[50D EMA]])/Table2[[#This Row],[50D EMA]]</f>
        <v>-8.9555197323777827E-2</v>
      </c>
      <c r="U47" s="2">
        <f>(Table2[[#This Row],[Close Price]]-Table2[[#This Row],[200D EMA]])/Table2[[#This Row],[200D EMA]]</f>
        <v>0.12800005114591304</v>
      </c>
      <c r="V47">
        <v>0.85357850385723699</v>
      </c>
      <c r="W47">
        <v>400</v>
      </c>
      <c r="X47">
        <v>422</v>
      </c>
      <c r="Y47">
        <v>400</v>
      </c>
      <c r="Z47">
        <v>455.2</v>
      </c>
      <c r="AA47">
        <v>400</v>
      </c>
      <c r="AB47">
        <v>470</v>
      </c>
      <c r="AC47" s="2">
        <f>(Table2[[#This Row],[Close Price]]/Table2[[#This Row],[Day Low]])-1</f>
        <v>1.3875000000000082E-2</v>
      </c>
      <c r="AD47" s="2">
        <f>(Table2[[#This Row],[Day High]]/Table2[[#This Row],[Close Price]])-1</f>
        <v>4.0562199482184758E-2</v>
      </c>
      <c r="AE47" s="2">
        <f>(Table2[[#This Row],[Close Price]]/Table2[[#This Row],[Current Week Low]])-1</f>
        <v>1.3875000000000082E-2</v>
      </c>
      <c r="AF47" s="2">
        <f>(Table2[[#This Row],[Current Week High]]/Table2[[#This Row],[Close Price]])-1</f>
        <v>0.12242633460732333</v>
      </c>
      <c r="AG47" s="2">
        <f>(Table2[[#This Row],[Close Price]]/Table2[[#This Row],[Current Month Low]])-1</f>
        <v>1.3875000000000082E-2</v>
      </c>
      <c r="AH47" s="2">
        <f>(Table2[[#This Row],[Current Month High]]/Table2[[#This Row],[Close Price]])-1</f>
        <v>0.15891998520527673</v>
      </c>
      <c r="AI47">
        <v>40.451239058069199</v>
      </c>
      <c r="AJ47">
        <v>268.17975487970898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-0.13</v>
      </c>
      <c r="AM47" t="s">
        <v>10450</v>
      </c>
      <c r="AN47">
        <v>-6.61</v>
      </c>
      <c r="AO47" t="s">
        <v>10450</v>
      </c>
      <c r="AP47">
        <v>0.100655330331213</v>
      </c>
      <c r="AQ47">
        <f>(Table2[[#This Row],[Sharpe Ratio]]-AVERAGE(Table2[Sharpe Ratio]))/_xlfn.STDEV.P(Table2[Sharpe Ratio])</f>
        <v>0.483444811158733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12</v>
      </c>
      <c r="AT47">
        <f>_xlfn.RANK.AVG(Table2[[#This Row],[6M Return vs Nifty Z-Score]],Table2[6M Return vs Nifty Z-Score])</f>
        <v>41</v>
      </c>
      <c r="AU47">
        <f>_xlfn.RANK.AVG(Table2[[#This Row],[Sharpe Ratio Z-Score]],Table2[Sharpe Ratio Z-Score])</f>
        <v>219</v>
      </c>
      <c r="AV47">
        <f>(Table2[[#This Row],[Rank 1Y]]+Table2[[#This Row],[Rank 6M]]+Table2[[#This Row],[Rank Sharpe]])/3</f>
        <v>90.666666666666671</v>
      </c>
    </row>
    <row r="48" spans="1:48" x14ac:dyDescent="0.3">
      <c r="A48" t="s">
        <v>642</v>
      </c>
      <c r="B48" t="s">
        <v>643</v>
      </c>
      <c r="C48" t="s">
        <v>10423</v>
      </c>
      <c r="D48" t="s">
        <v>644</v>
      </c>
      <c r="E48">
        <v>30350.343575999999</v>
      </c>
      <c r="F48">
        <v>2748.05</v>
      </c>
      <c r="G48">
        <v>121.990334755871</v>
      </c>
      <c r="H48">
        <f>(Table2[[#This Row],[1Y Return vs Nifty]]-AVERAGE(Table2[1Y Return vs Nifty]))/_xlfn.STDEV.P(Table2[1Y Return vs Nifty])</f>
        <v>1.608171909480365</v>
      </c>
      <c r="I48">
        <v>9.3306143100771397</v>
      </c>
      <c r="J48">
        <f>(Table2[[#This Row],[1M Return vs Nifty]]-AVERAGE(Table2[1M Return vs Nifty]))/_xlfn.STDEV.P(Table2[1M Return vs Nifty])</f>
        <v>1.1827226584797241</v>
      </c>
      <c r="K48">
        <v>64.149339992959995</v>
      </c>
      <c r="L48">
        <f>(Table2[[#This Row],[6M Return vs Nifty]]-AVERAGE(Table2[6M Return vs Nifty]))/_xlfn.STDEV.P(Table2[6M Return vs Nifty])</f>
        <v>1.5408334019603604</v>
      </c>
      <c r="M48">
        <v>-6.1017002126704201</v>
      </c>
      <c r="N48">
        <f>(Table2[[#This Row],[1W Return vs Nifty]]-AVERAGE(Table2[1W Return vs Nifty]))/_xlfn.STDEV.P(Table2[1W Return vs Nifty])</f>
        <v>-1.2302832363291294</v>
      </c>
      <c r="O48">
        <v>2651.87</v>
      </c>
      <c r="P48">
        <v>2473.0931033820102</v>
      </c>
      <c r="Q48">
        <v>1976.1807051508899</v>
      </c>
      <c r="R48">
        <v>56.538778671466503</v>
      </c>
      <c r="S48" s="2">
        <f>(Table2[[#This Row],[Close Price]]-Table2[[#This Row],[20D EMA]])/Table2[[#This Row],[20D EMA]]</f>
        <v>3.6268746205507921E-2</v>
      </c>
      <c r="T48" s="2">
        <f>(Table2[[#This Row],[Close Price]]-Table2[[#This Row],[50D EMA]])/Table2[[#This Row],[50D EMA]]</f>
        <v>0.11117935521391421</v>
      </c>
      <c r="U48" s="2">
        <f>(Table2[[#This Row],[Close Price]]-Table2[[#This Row],[200D EMA]])/Table2[[#This Row],[200D EMA]]</f>
        <v>0.39058639366189679</v>
      </c>
      <c r="V48">
        <v>0.76866681502189005</v>
      </c>
      <c r="W48">
        <v>2710</v>
      </c>
      <c r="X48">
        <v>2799</v>
      </c>
      <c r="Y48">
        <v>2693.7</v>
      </c>
      <c r="Z48">
        <v>2888</v>
      </c>
      <c r="AA48">
        <v>2282</v>
      </c>
      <c r="AB48">
        <v>2936.45</v>
      </c>
      <c r="AC48" s="2">
        <f>(Table2[[#This Row],[Close Price]]/Table2[[#This Row],[Day Low]])-1</f>
        <v>1.4040590405904219E-2</v>
      </c>
      <c r="AD48" s="2">
        <f>(Table2[[#This Row],[Day High]]/Table2[[#This Row],[Close Price]])-1</f>
        <v>1.8540419570240552E-2</v>
      </c>
      <c r="AE48" s="2">
        <f>(Table2[[#This Row],[Close Price]]/Table2[[#This Row],[Current Week Low]])-1</f>
        <v>2.0176708616401307E-2</v>
      </c>
      <c r="AF48" s="2">
        <f>(Table2[[#This Row],[Current Week High]]/Table2[[#This Row],[Close Price]])-1</f>
        <v>5.0927020978511983E-2</v>
      </c>
      <c r="AG48" s="2">
        <f>(Table2[[#This Row],[Close Price]]/Table2[[#This Row],[Current Month Low]])-1</f>
        <v>0.2042287467134094</v>
      </c>
      <c r="AH48" s="2">
        <f>(Table2[[#This Row],[Current Month High]]/Table2[[#This Row],[Close Price]])-1</f>
        <v>6.8557704554138343E-2</v>
      </c>
      <c r="AI48">
        <v>6.8557704554138299</v>
      </c>
      <c r="AJ48">
        <v>162.60690907353401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</v>
      </c>
      <c r="AM48" t="s">
        <v>10451</v>
      </c>
      <c r="AN48">
        <v>5.15</v>
      </c>
      <c r="AO48" t="s">
        <v>10451</v>
      </c>
      <c r="AP48">
        <v>0.122544630034774</v>
      </c>
      <c r="AQ48">
        <f>(Table2[[#This Row],[Sharpe Ratio]]-AVERAGE(Table2[Sharpe Ratio]))/_xlfn.STDEV.P(Table2[Sharpe Ratio])</f>
        <v>0.73820476833430748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3.8396495019256278</v>
      </c>
      <c r="AS48">
        <f>_xlfn.RANK.AVG(Table2[[#This Row],[1Y Return vs Nifty Z-Score]],Table2[1Y Return vs Nifty Z-Score])</f>
        <v>57</v>
      </c>
      <c r="AT48">
        <f>_xlfn.RANK.AVG(Table2[[#This Row],[6M Return vs Nifty Z-Score]],Table2[6M Return vs Nifty Z-Score])</f>
        <v>51</v>
      </c>
      <c r="AU48">
        <f>_xlfn.RANK.AVG(Table2[[#This Row],[Sharpe Ratio Z-Score]],Table2[Sharpe Ratio Z-Score])</f>
        <v>166</v>
      </c>
      <c r="AV48">
        <f>(Table2[[#This Row],[Rank 1Y]]+Table2[[#This Row],[Rank 6M]]+Table2[[#This Row],[Rank Sharpe]])/3</f>
        <v>91.333333333333329</v>
      </c>
    </row>
    <row r="49" spans="1:48" x14ac:dyDescent="0.3">
      <c r="A49" t="s">
        <v>459</v>
      </c>
      <c r="B49" t="s">
        <v>460</v>
      </c>
      <c r="C49" t="s">
        <v>10411</v>
      </c>
      <c r="D49" t="s">
        <v>54</v>
      </c>
      <c r="E49">
        <v>47568.457456919998</v>
      </c>
      <c r="F49">
        <v>1685.7</v>
      </c>
      <c r="G49">
        <v>84.340266489044794</v>
      </c>
      <c r="H49">
        <f>(Table2[[#This Row],[1Y Return vs Nifty]]-AVERAGE(Table2[1Y Return vs Nifty]))/_xlfn.STDEV.P(Table2[1Y Return vs Nifty])</f>
        <v>0.98824998384333351</v>
      </c>
      <c r="I49">
        <v>-5.3279356815546199</v>
      </c>
      <c r="J49">
        <f>(Table2[[#This Row],[1M Return vs Nifty]]-AVERAGE(Table2[1M Return vs Nifty]))/_xlfn.STDEV.P(Table2[1M Return vs Nifty])</f>
        <v>-0.17563344576046022</v>
      </c>
      <c r="K49">
        <v>56.8166028723534</v>
      </c>
      <c r="L49">
        <f>(Table2[[#This Row],[6M Return vs Nifty]]-AVERAGE(Table2[6M Return vs Nifty]))/_xlfn.STDEV.P(Table2[6M Return vs Nifty])</f>
        <v>1.3229866094154787</v>
      </c>
      <c r="M49">
        <v>-0.83861672830683898</v>
      </c>
      <c r="N49">
        <f>(Table2[[#This Row],[1W Return vs Nifty]]-AVERAGE(Table2[1W Return vs Nifty]))/_xlfn.STDEV.P(Table2[1W Return vs Nifty])</f>
        <v>-5.5737508306634036E-2</v>
      </c>
      <c r="O49">
        <v>1681.31</v>
      </c>
      <c r="P49">
        <v>1591.7670855420299</v>
      </c>
      <c r="Q49">
        <v>1234.9768712514499</v>
      </c>
      <c r="R49">
        <v>48.934097068303501</v>
      </c>
      <c r="S49" s="2">
        <f>(Table2[[#This Row],[Close Price]]-Table2[[#This Row],[20D EMA]])/Table2[[#This Row],[20D EMA]]</f>
        <v>2.6110592335738801E-3</v>
      </c>
      <c r="T49" s="2">
        <f>(Table2[[#This Row],[Close Price]]-Table2[[#This Row],[50D EMA]])/Table2[[#This Row],[50D EMA]]</f>
        <v>5.9011720565879153E-2</v>
      </c>
      <c r="U49" s="2">
        <f>(Table2[[#This Row],[Close Price]]-Table2[[#This Row],[200D EMA]])/Table2[[#This Row],[200D EMA]]</f>
        <v>0.36496483395014107</v>
      </c>
      <c r="V49">
        <v>1.32806585903476</v>
      </c>
      <c r="W49">
        <v>1671</v>
      </c>
      <c r="X49">
        <v>1704.5</v>
      </c>
      <c r="Y49">
        <v>1668</v>
      </c>
      <c r="Z49">
        <v>1764</v>
      </c>
      <c r="AA49">
        <v>1610</v>
      </c>
      <c r="AB49">
        <v>1769.6</v>
      </c>
      <c r="AC49" s="2">
        <f>(Table2[[#This Row],[Close Price]]/Table2[[#This Row],[Day Low]])-1</f>
        <v>8.7971274685816336E-3</v>
      </c>
      <c r="AD49" s="2">
        <f>(Table2[[#This Row],[Day High]]/Table2[[#This Row],[Close Price]])-1</f>
        <v>1.1152636886753164E-2</v>
      </c>
      <c r="AE49" s="2">
        <f>(Table2[[#This Row],[Close Price]]/Table2[[#This Row],[Current Week Low]])-1</f>
        <v>1.0611510791366907E-2</v>
      </c>
      <c r="AF49" s="2">
        <f>(Table2[[#This Row],[Current Week High]]/Table2[[#This Row],[Close Price]])-1</f>
        <v>4.644954618259467E-2</v>
      </c>
      <c r="AG49" s="2">
        <f>(Table2[[#This Row],[Close Price]]/Table2[[#This Row],[Current Month Low]])-1</f>
        <v>4.7018633540372612E-2</v>
      </c>
      <c r="AH49" s="2">
        <f>(Table2[[#This Row],[Current Month High]]/Table2[[#This Row],[Close Price]])-1</f>
        <v>4.977160823396809E-2</v>
      </c>
      <c r="AI49">
        <v>4.9771608233968001</v>
      </c>
      <c r="AJ49">
        <v>133.44412131283701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0.08</v>
      </c>
      <c r="AM49" t="s">
        <v>10451</v>
      </c>
      <c r="AN49">
        <v>-2.3199999999999998</v>
      </c>
      <c r="AO49" t="s">
        <v>10450</v>
      </c>
      <c r="AP49">
        <v>0.15102701871028501</v>
      </c>
      <c r="AQ49">
        <f>(Table2[[#This Row],[Sharpe Ratio]]-AVERAGE(Table2[Sharpe Ratio]))/_xlfn.STDEV.P(Table2[Sharpe Ratio])</f>
        <v>1.0696987958956734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3.1495644350873917</v>
      </c>
      <c r="AS49">
        <f>_xlfn.RANK.AVG(Table2[[#This Row],[1Y Return vs Nifty Z-Score]],Table2[1Y Return vs Nifty Z-Score])</f>
        <v>103</v>
      </c>
      <c r="AT49">
        <f>_xlfn.RANK.AVG(Table2[[#This Row],[6M Return vs Nifty Z-Score]],Table2[6M Return vs Nifty Z-Score])</f>
        <v>75</v>
      </c>
      <c r="AU49">
        <f>_xlfn.RANK.AVG(Table2[[#This Row],[Sharpe Ratio Z-Score]],Table2[Sharpe Ratio Z-Score])</f>
        <v>104</v>
      </c>
      <c r="AV49">
        <f>(Table2[[#This Row],[Rank 1Y]]+Table2[[#This Row],[Rank 6M]]+Table2[[#This Row],[Rank Sharpe]])/3</f>
        <v>94</v>
      </c>
    </row>
    <row r="50" spans="1:48" x14ac:dyDescent="0.3">
      <c r="A50" t="s">
        <v>1317</v>
      </c>
      <c r="B50" t="s">
        <v>1318</v>
      </c>
      <c r="C50" t="s">
        <v>10418</v>
      </c>
      <c r="D50" t="s">
        <v>379</v>
      </c>
      <c r="E50">
        <v>8758.3273022699996</v>
      </c>
      <c r="F50">
        <v>385.95</v>
      </c>
      <c r="G50">
        <v>114.151783990461</v>
      </c>
      <c r="H50">
        <f>(Table2[[#This Row],[1Y Return vs Nifty]]-AVERAGE(Table2[1Y Return vs Nifty]))/_xlfn.STDEV.P(Table2[1Y Return vs Nifty])</f>
        <v>1.479107349749456</v>
      </c>
      <c r="I50">
        <v>-3.7889015089171698</v>
      </c>
      <c r="J50">
        <f>(Table2[[#This Row],[1M Return vs Nifty]]-AVERAGE(Table2[1M Return vs Nifty]))/_xlfn.STDEV.P(Table2[1M Return vs Nifty])</f>
        <v>-3.3016579547241701E-2</v>
      </c>
      <c r="K50">
        <v>32.844930133268697</v>
      </c>
      <c r="L50">
        <f>(Table2[[#This Row],[6M Return vs Nifty]]-AVERAGE(Table2[6M Return vs Nifty]))/_xlfn.STDEV.P(Table2[6M Return vs Nifty])</f>
        <v>0.61081706995799634</v>
      </c>
      <c r="M50">
        <v>-7.6589895642102901</v>
      </c>
      <c r="N50">
        <f>(Table2[[#This Row],[1W Return vs Nifty]]-AVERAGE(Table2[1W Return vs Nifty]))/_xlfn.STDEV.P(Table2[1W Return vs Nifty])</f>
        <v>-1.5778185852515405</v>
      </c>
      <c r="O50">
        <v>403.83</v>
      </c>
      <c r="P50">
        <v>381.46467106627102</v>
      </c>
      <c r="Q50">
        <v>292.68416063546402</v>
      </c>
      <c r="R50">
        <v>33.263484286852901</v>
      </c>
      <c r="S50" s="2">
        <f>(Table2[[#This Row],[Close Price]]-Table2[[#This Row],[20D EMA]])/Table2[[#This Row],[20D EMA]]</f>
        <v>-4.4276056756555965E-2</v>
      </c>
      <c r="T50" s="2">
        <f>(Table2[[#This Row],[Close Price]]-Table2[[#This Row],[50D EMA]])/Table2[[#This Row],[50D EMA]]</f>
        <v>1.17581765073855E-2</v>
      </c>
      <c r="U50" s="2">
        <f>(Table2[[#This Row],[Close Price]]-Table2[[#This Row],[200D EMA]])/Table2[[#This Row],[200D EMA]]</f>
        <v>0.31865694119572763</v>
      </c>
      <c r="V50">
        <v>0.90670901155866601</v>
      </c>
      <c r="W50">
        <v>385</v>
      </c>
      <c r="X50">
        <v>397.75</v>
      </c>
      <c r="Y50">
        <v>385</v>
      </c>
      <c r="Z50">
        <v>416.55</v>
      </c>
      <c r="AA50">
        <v>385</v>
      </c>
      <c r="AB50">
        <v>446.8</v>
      </c>
      <c r="AC50" s="2">
        <f>(Table2[[#This Row],[Close Price]]/Table2[[#This Row],[Day Low]])-1</f>
        <v>2.4675324675325072E-3</v>
      </c>
      <c r="AD50" s="2">
        <f>(Table2[[#This Row],[Day High]]/Table2[[#This Row],[Close Price]])-1</f>
        <v>3.0573908537375294E-2</v>
      </c>
      <c r="AE50" s="2">
        <f>(Table2[[#This Row],[Close Price]]/Table2[[#This Row],[Current Week Low]])-1</f>
        <v>2.4675324675325072E-3</v>
      </c>
      <c r="AF50" s="2">
        <f>(Table2[[#This Row],[Current Week High]]/Table2[[#This Row],[Close Price]])-1</f>
        <v>7.9284881461329171E-2</v>
      </c>
      <c r="AG50" s="2">
        <f>(Table2[[#This Row],[Close Price]]/Table2[[#This Row],[Current Month Low]])-1</f>
        <v>2.4675324675325072E-3</v>
      </c>
      <c r="AH50" s="2">
        <f>(Table2[[#This Row],[Current Month High]]/Table2[[#This Row],[Close Price]])-1</f>
        <v>0.15766290970332952</v>
      </c>
      <c r="AI50">
        <v>15.7662909703329</v>
      </c>
      <c r="AJ50">
        <v>175.48179871520301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0.03</v>
      </c>
      <c r="AM50" t="s">
        <v>10451</v>
      </c>
      <c r="AN50">
        <v>-4.54</v>
      </c>
      <c r="AO50" t="s">
        <v>10450</v>
      </c>
      <c r="AP50">
        <v>0.166210491001229</v>
      </c>
      <c r="AQ50">
        <f>(Table2[[#This Row],[Sharpe Ratio]]-AVERAGE(Table2[Sharpe Ratio]))/_xlfn.STDEV.P(Table2[Sharpe Ratio])</f>
        <v>1.2464125694289645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1.7255018243376348</v>
      </c>
      <c r="AS50">
        <f>_xlfn.RANK.AVG(Table2[[#This Row],[1Y Return vs Nifty Z-Score]],Table2[1Y Return vs Nifty Z-Score])</f>
        <v>62</v>
      </c>
      <c r="AT50">
        <f>_xlfn.RANK.AVG(Table2[[#This Row],[6M Return vs Nifty Z-Score]],Table2[6M Return vs Nifty Z-Score])</f>
        <v>145</v>
      </c>
      <c r="AU50">
        <f>_xlfn.RANK.AVG(Table2[[#This Row],[Sharpe Ratio Z-Score]],Table2[Sharpe Ratio Z-Score])</f>
        <v>86</v>
      </c>
      <c r="AV50">
        <f>(Table2[[#This Row],[Rank 1Y]]+Table2[[#This Row],[Rank 6M]]+Table2[[#This Row],[Rank Sharpe]])/3</f>
        <v>97.666666666666671</v>
      </c>
    </row>
    <row r="51" spans="1:48" x14ac:dyDescent="0.3">
      <c r="A51" t="s">
        <v>1048</v>
      </c>
      <c r="B51" t="s">
        <v>1049</v>
      </c>
      <c r="C51" t="s">
        <v>10418</v>
      </c>
      <c r="D51" t="s">
        <v>161</v>
      </c>
      <c r="E51">
        <v>13445.652480000001</v>
      </c>
      <c r="F51">
        <v>13290</v>
      </c>
      <c r="G51">
        <v>151.212330620134</v>
      </c>
      <c r="H51">
        <f>(Table2[[#This Row],[1Y Return vs Nifty]]-AVERAGE(Table2[1Y Return vs Nifty]))/_xlfn.STDEV.P(Table2[1Y Return vs Nifty])</f>
        <v>2.0893225894405627</v>
      </c>
      <c r="I51">
        <v>-10.8376731248031</v>
      </c>
      <c r="J51">
        <f>(Table2[[#This Row],[1M Return vs Nifty]]-AVERAGE(Table2[1M Return vs Nifty]))/_xlfn.STDEV.P(Table2[1M Return vs Nifty])</f>
        <v>-0.68620137322053198</v>
      </c>
      <c r="K51">
        <v>18.704874095077699</v>
      </c>
      <c r="L51">
        <f>(Table2[[#This Row],[6M Return vs Nifty]]-AVERAGE(Table2[6M Return vs Nifty]))/_xlfn.STDEV.P(Table2[6M Return vs Nifty])</f>
        <v>0.19073302717016816</v>
      </c>
      <c r="M51">
        <v>-2.8056724226464702</v>
      </c>
      <c r="N51">
        <f>(Table2[[#This Row],[1W Return vs Nifty]]-AVERAGE(Table2[1W Return vs Nifty]))/_xlfn.STDEV.P(Table2[1W Return vs Nifty])</f>
        <v>-0.49471911850397132</v>
      </c>
      <c r="O51">
        <v>13673.82</v>
      </c>
      <c r="P51">
        <v>13348.183145978501</v>
      </c>
      <c r="Q51">
        <v>10588.396670841001</v>
      </c>
      <c r="R51">
        <v>33.3829094602998</v>
      </c>
      <c r="S51" s="2">
        <f>(Table2[[#This Row],[Close Price]]-Table2[[#This Row],[20D EMA]])/Table2[[#This Row],[20D EMA]]</f>
        <v>-2.8069698153113009E-2</v>
      </c>
      <c r="T51" s="2">
        <f>(Table2[[#This Row],[Close Price]]-Table2[[#This Row],[50D EMA]])/Table2[[#This Row],[50D EMA]]</f>
        <v>-4.3588813055827754E-3</v>
      </c>
      <c r="U51" s="2">
        <f>(Table2[[#This Row],[Close Price]]-Table2[[#This Row],[200D EMA]])/Table2[[#This Row],[200D EMA]]</f>
        <v>0.25514753679363433</v>
      </c>
      <c r="V51">
        <v>0.60769711256927295</v>
      </c>
      <c r="W51">
        <v>13210</v>
      </c>
      <c r="X51">
        <v>13645</v>
      </c>
      <c r="Y51">
        <v>13210</v>
      </c>
      <c r="Z51">
        <v>14020</v>
      </c>
      <c r="AA51">
        <v>13200</v>
      </c>
      <c r="AB51">
        <v>14400</v>
      </c>
      <c r="AC51" s="2">
        <f>(Table2[[#This Row],[Close Price]]/Table2[[#This Row],[Day Low]])-1</f>
        <v>6.0560181680544556E-3</v>
      </c>
      <c r="AD51" s="2">
        <f>(Table2[[#This Row],[Day High]]/Table2[[#This Row],[Close Price]])-1</f>
        <v>2.6711813393528905E-2</v>
      </c>
      <c r="AE51" s="2">
        <f>(Table2[[#This Row],[Close Price]]/Table2[[#This Row],[Current Week Low]])-1</f>
        <v>6.0560181680544556E-3</v>
      </c>
      <c r="AF51" s="2">
        <f>(Table2[[#This Row],[Current Week High]]/Table2[[#This Row],[Close Price]])-1</f>
        <v>5.4928517682468092E-2</v>
      </c>
      <c r="AG51" s="2">
        <f>(Table2[[#This Row],[Close Price]]/Table2[[#This Row],[Current Month Low]])-1</f>
        <v>6.8181818181818343E-3</v>
      </c>
      <c r="AH51" s="2">
        <f>(Table2[[#This Row],[Current Month High]]/Table2[[#This Row],[Close Price]])-1</f>
        <v>8.3521444695259683E-2</v>
      </c>
      <c r="AI51">
        <v>11.361926260346101</v>
      </c>
      <c r="AJ51">
        <v>215.523319998575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0.03</v>
      </c>
      <c r="AM51" t="s">
        <v>10451</v>
      </c>
      <c r="AN51">
        <v>-2.52</v>
      </c>
      <c r="AO51" t="s">
        <v>10450</v>
      </c>
      <c r="AP51">
        <v>0.218696359767728</v>
      </c>
      <c r="AQ51">
        <f>(Table2[[#This Row],[Sharpe Ratio]]-AVERAGE(Table2[Sharpe Ratio]))/_xlfn.STDEV.P(Table2[Sharpe Ratio])</f>
        <v>1.8572725722777916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2.9564076971640194</v>
      </c>
      <c r="AS51">
        <f>_xlfn.RANK.AVG(Table2[[#This Row],[1Y Return vs Nifty Z-Score]],Table2[1Y Return vs Nifty Z-Score])</f>
        <v>34</v>
      </c>
      <c r="AT51">
        <f>_xlfn.RANK.AVG(Table2[[#This Row],[6M Return vs Nifty Z-Score]],Table2[6M Return vs Nifty Z-Score])</f>
        <v>241</v>
      </c>
      <c r="AU51">
        <f>_xlfn.RANK.AVG(Table2[[#This Row],[Sharpe Ratio Z-Score]],Table2[Sharpe Ratio Z-Score])</f>
        <v>20</v>
      </c>
      <c r="AV51">
        <f>(Table2[[#This Row],[Rank 1Y]]+Table2[[#This Row],[Rank 6M]]+Table2[[#This Row],[Rank Sharpe]])/3</f>
        <v>98.333333333333329</v>
      </c>
    </row>
    <row r="52" spans="1:48" x14ac:dyDescent="0.3">
      <c r="A52" t="s">
        <v>595</v>
      </c>
      <c r="B52" t="s">
        <v>596</v>
      </c>
      <c r="C52" t="s">
        <v>10419</v>
      </c>
      <c r="D52" t="s">
        <v>132</v>
      </c>
      <c r="E52">
        <v>34545.542794499997</v>
      </c>
      <c r="F52">
        <v>1414.5</v>
      </c>
      <c r="G52">
        <v>109.39023834762401</v>
      </c>
      <c r="H52">
        <f>(Table2[[#This Row],[1Y Return vs Nifty]]-AVERAGE(Table2[1Y Return vs Nifty]))/_xlfn.STDEV.P(Table2[1Y Return vs Nifty])</f>
        <v>1.4007067868873437</v>
      </c>
      <c r="I52">
        <v>12.2881941769693</v>
      </c>
      <c r="J52">
        <f>(Table2[[#This Row],[1M Return vs Nifty]]-AVERAGE(Table2[1M Return vs Nifty]))/_xlfn.STDEV.P(Table2[1M Return vs Nifty])</f>
        <v>1.456791148764528</v>
      </c>
      <c r="K52">
        <v>34.803976460898802</v>
      </c>
      <c r="L52">
        <f>(Table2[[#This Row],[6M Return vs Nifty]]-AVERAGE(Table2[6M Return vs Nifty]))/_xlfn.STDEV.P(Table2[6M Return vs Nifty])</f>
        <v>0.66901797800933316</v>
      </c>
      <c r="M52">
        <v>-0.82685632303579004</v>
      </c>
      <c r="N52">
        <f>(Table2[[#This Row],[1W Return vs Nifty]]-AVERAGE(Table2[1W Return vs Nifty]))/_xlfn.STDEV.P(Table2[1W Return vs Nifty])</f>
        <v>-5.3112975784594049E-2</v>
      </c>
      <c r="O52">
        <v>1317.07</v>
      </c>
      <c r="P52">
        <v>1273.41330889653</v>
      </c>
      <c r="Q52">
        <v>1104.3854821908001</v>
      </c>
      <c r="R52">
        <v>83.416193352809401</v>
      </c>
      <c r="S52" s="2">
        <f>(Table2[[#This Row],[Close Price]]-Table2[[#This Row],[20D EMA]])/Table2[[#This Row],[20D EMA]]</f>
        <v>7.3974807717129748E-2</v>
      </c>
      <c r="T52" s="2">
        <f>(Table2[[#This Row],[Close Price]]-Table2[[#This Row],[50D EMA]])/Table2[[#This Row],[50D EMA]]</f>
        <v>0.11079410755155997</v>
      </c>
      <c r="U52" s="2">
        <f>(Table2[[#This Row],[Close Price]]-Table2[[#This Row],[200D EMA]])/Table2[[#This Row],[200D EMA]]</f>
        <v>0.28080278381966517</v>
      </c>
      <c r="V52">
        <v>1.0046715529980601</v>
      </c>
      <c r="W52">
        <v>1340.45</v>
      </c>
      <c r="X52">
        <v>1448.7</v>
      </c>
      <c r="Y52">
        <v>1318.35</v>
      </c>
      <c r="Z52">
        <v>1448.7</v>
      </c>
      <c r="AA52">
        <v>1207.3499999999999</v>
      </c>
      <c r="AB52">
        <v>1448.7</v>
      </c>
      <c r="AC52" s="2">
        <f>(Table2[[#This Row],[Close Price]]/Table2[[#This Row],[Day Low]])-1</f>
        <v>5.524264239621024E-2</v>
      </c>
      <c r="AD52" s="2">
        <f>(Table2[[#This Row],[Day High]]/Table2[[#This Row],[Close Price]])-1</f>
        <v>2.417815482502661E-2</v>
      </c>
      <c r="AE52" s="2">
        <f>(Table2[[#This Row],[Close Price]]/Table2[[#This Row],[Current Week Low]])-1</f>
        <v>7.2932074183638784E-2</v>
      </c>
      <c r="AF52" s="2">
        <f>(Table2[[#This Row],[Current Week High]]/Table2[[#This Row],[Close Price]])-1</f>
        <v>2.417815482502661E-2</v>
      </c>
      <c r="AG52" s="2">
        <f>(Table2[[#This Row],[Close Price]]/Table2[[#This Row],[Current Month Low]])-1</f>
        <v>0.1715741085849174</v>
      </c>
      <c r="AH52" s="2">
        <f>(Table2[[#This Row],[Current Month High]]/Table2[[#This Row],[Close Price]])-1</f>
        <v>2.417815482502661E-2</v>
      </c>
      <c r="AI52">
        <v>2.72887946270765</v>
      </c>
      <c r="AJ52">
        <v>150.35398230088401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0.06</v>
      </c>
      <c r="AM52" t="s">
        <v>10451</v>
      </c>
      <c r="AN52">
        <v>7.13</v>
      </c>
      <c r="AO52" t="s">
        <v>10451</v>
      </c>
      <c r="AP52">
        <v>0.156322157162438</v>
      </c>
      <c r="AQ52">
        <f>(Table2[[#This Row],[Sharpe Ratio]]-AVERAGE(Table2[Sharpe Ratio]))/_xlfn.STDEV.P(Table2[Sharpe Ratio])</f>
        <v>1.1313265895472802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4.6047295274238911</v>
      </c>
      <c r="AS52">
        <f>_xlfn.RANK.AVG(Table2[[#This Row],[1Y Return vs Nifty Z-Score]],Table2[1Y Return vs Nifty Z-Score])</f>
        <v>67</v>
      </c>
      <c r="AT52">
        <f>_xlfn.RANK.AVG(Table2[[#This Row],[6M Return vs Nifty Z-Score]],Table2[6M Return vs Nifty Z-Score])</f>
        <v>136</v>
      </c>
      <c r="AU52">
        <f>_xlfn.RANK.AVG(Table2[[#This Row],[Sharpe Ratio Z-Score]],Table2[Sharpe Ratio Z-Score])</f>
        <v>98</v>
      </c>
      <c r="AV52">
        <f>(Table2[[#This Row],[Rank 1Y]]+Table2[[#This Row],[Rank 6M]]+Table2[[#This Row],[Rank Sharpe]])/3</f>
        <v>100.33333333333333</v>
      </c>
    </row>
    <row r="53" spans="1:48" x14ac:dyDescent="0.3">
      <c r="A53" t="s">
        <v>1136</v>
      </c>
      <c r="B53" t="s">
        <v>1137</v>
      </c>
      <c r="C53" t="s">
        <v>10409</v>
      </c>
      <c r="D53" t="s">
        <v>114</v>
      </c>
      <c r="E53">
        <v>11484.824532230001</v>
      </c>
      <c r="F53">
        <v>1953.95</v>
      </c>
      <c r="G53">
        <v>58.159430961518296</v>
      </c>
      <c r="H53">
        <f>(Table2[[#This Row],[1Y Return vs Nifty]]-AVERAGE(Table2[1Y Return vs Nifty]))/_xlfn.STDEV.P(Table2[1Y Return vs Nifty])</f>
        <v>0.55717310345129756</v>
      </c>
      <c r="I53">
        <v>17.5828074235808</v>
      </c>
      <c r="J53">
        <f>(Table2[[#This Row],[1M Return vs Nifty]]-AVERAGE(Table2[1M Return vs Nifty]))/_xlfn.STDEV.P(Table2[1M Return vs Nifty])</f>
        <v>1.9474242759995821</v>
      </c>
      <c r="K53">
        <v>61.7739990668261</v>
      </c>
      <c r="L53">
        <f>(Table2[[#This Row],[6M Return vs Nifty]]-AVERAGE(Table2[6M Return vs Nifty]))/_xlfn.STDEV.P(Table2[6M Return vs Nifty])</f>
        <v>1.4702648825319631</v>
      </c>
      <c r="M53">
        <v>-1.6171201433345299</v>
      </c>
      <c r="N53">
        <f>(Table2[[#This Row],[1W Return vs Nifty]]-AVERAGE(Table2[1W Return vs Nifty]))/_xlfn.STDEV.P(Table2[1W Return vs Nifty])</f>
        <v>-0.2294736580538895</v>
      </c>
      <c r="O53">
        <v>1842.09</v>
      </c>
      <c r="P53">
        <v>1669.46340479593</v>
      </c>
      <c r="Q53">
        <v>1352.5208288250601</v>
      </c>
      <c r="R53">
        <v>58.693207623595903</v>
      </c>
      <c r="S53" s="2">
        <f>(Table2[[#This Row],[Close Price]]-Table2[[#This Row],[20D EMA]])/Table2[[#This Row],[20D EMA]]</f>
        <v>6.0724503145883284E-2</v>
      </c>
      <c r="T53" s="2">
        <f>(Table2[[#This Row],[Close Price]]-Table2[[#This Row],[50D EMA]])/Table2[[#This Row],[50D EMA]]</f>
        <v>0.17040600853352922</v>
      </c>
      <c r="U53" s="2">
        <f>(Table2[[#This Row],[Close Price]]-Table2[[#This Row],[200D EMA]])/Table2[[#This Row],[200D EMA]]</f>
        <v>0.44467276093441288</v>
      </c>
      <c r="V53">
        <v>1.44931456293331</v>
      </c>
      <c r="W53">
        <v>1935</v>
      </c>
      <c r="X53">
        <v>1978.55</v>
      </c>
      <c r="Y53">
        <v>1880.05</v>
      </c>
      <c r="Z53">
        <v>2098</v>
      </c>
      <c r="AA53">
        <v>1568.95</v>
      </c>
      <c r="AB53">
        <v>2200</v>
      </c>
      <c r="AC53" s="2">
        <f>(Table2[[#This Row],[Close Price]]/Table2[[#This Row],[Day Low]])-1</f>
        <v>9.7932816537467104E-3</v>
      </c>
      <c r="AD53" s="2">
        <f>(Table2[[#This Row],[Day High]]/Table2[[#This Row],[Close Price]])-1</f>
        <v>1.2589882033828825E-2</v>
      </c>
      <c r="AE53" s="2">
        <f>(Table2[[#This Row],[Close Price]]/Table2[[#This Row],[Current Week Low]])-1</f>
        <v>3.9307465226988691E-2</v>
      </c>
      <c r="AF53" s="2">
        <f>(Table2[[#This Row],[Current Week High]]/Table2[[#This Row],[Close Price]])-1</f>
        <v>7.3722459633051018E-2</v>
      </c>
      <c r="AG53" s="2">
        <f>(Table2[[#This Row],[Close Price]]/Table2[[#This Row],[Current Month Low]])-1</f>
        <v>0.24538704228942931</v>
      </c>
      <c r="AH53" s="2">
        <f>(Table2[[#This Row],[Current Month High]]/Table2[[#This Row],[Close Price]])-1</f>
        <v>0.12592440952941475</v>
      </c>
      <c r="AI53">
        <v>12.5924409529414</v>
      </c>
      <c r="AJ53">
        <v>102.881320735126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0.26</v>
      </c>
      <c r="AM53" t="s">
        <v>10451</v>
      </c>
      <c r="AN53">
        <v>7.31</v>
      </c>
      <c r="AO53" t="s">
        <v>10451</v>
      </c>
      <c r="AP53">
        <v>0.17098762236962001</v>
      </c>
      <c r="AQ53">
        <f>(Table2[[#This Row],[Sharpe Ratio]]-AVERAGE(Table2[Sharpe Ratio]))/_xlfn.STDEV.P(Table2[Sharpe Ratio])</f>
        <v>1.3020115058643498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5.047400109793303</v>
      </c>
      <c r="AS53">
        <f>_xlfn.RANK.AVG(Table2[[#This Row],[1Y Return vs Nifty Z-Score]],Table2[1Y Return vs Nifty Z-Score])</f>
        <v>163</v>
      </c>
      <c r="AT53">
        <f>_xlfn.RANK.AVG(Table2[[#This Row],[6M Return vs Nifty Z-Score]],Table2[6M Return vs Nifty Z-Score])</f>
        <v>62</v>
      </c>
      <c r="AU53">
        <f>_xlfn.RANK.AVG(Table2[[#This Row],[Sharpe Ratio Z-Score]],Table2[Sharpe Ratio Z-Score])</f>
        <v>76</v>
      </c>
      <c r="AV53">
        <f>(Table2[[#This Row],[Rank 1Y]]+Table2[[#This Row],[Rank 6M]]+Table2[[#This Row],[Rank Sharpe]])/3</f>
        <v>100.33333333333333</v>
      </c>
    </row>
    <row r="54" spans="1:48" x14ac:dyDescent="0.3">
      <c r="A54" t="s">
        <v>624</v>
      </c>
      <c r="B54" t="s">
        <v>625</v>
      </c>
      <c r="C54" t="s">
        <v>10410</v>
      </c>
      <c r="D54" t="s">
        <v>46</v>
      </c>
      <c r="E54">
        <v>31933.8</v>
      </c>
      <c r="F54">
        <v>177.41</v>
      </c>
      <c r="G54">
        <v>169.45448780667101</v>
      </c>
      <c r="H54">
        <f>(Table2[[#This Row],[1Y Return vs Nifty]]-AVERAGE(Table2[1Y Return vs Nifty]))/_xlfn.STDEV.P(Table2[1Y Return vs Nifty])</f>
        <v>2.3896862735302307</v>
      </c>
      <c r="I54">
        <v>-8.9374067278431095</v>
      </c>
      <c r="J54">
        <f>(Table2[[#This Row],[1M Return vs Nifty]]-AVERAGE(Table2[1M Return vs Nifty]))/_xlfn.STDEV.P(Table2[1M Return vs Nifty])</f>
        <v>-0.51011039140673209</v>
      </c>
      <c r="K54">
        <v>38.1160501145336</v>
      </c>
      <c r="L54">
        <f>(Table2[[#This Row],[6M Return vs Nifty]]-AVERAGE(Table2[6M Return vs Nifty]))/_xlfn.STDEV.P(Table2[6M Return vs Nifty])</f>
        <v>0.76741569911256302</v>
      </c>
      <c r="M54">
        <v>-3.5323311346212001</v>
      </c>
      <c r="N54">
        <f>(Table2[[#This Row],[1W Return vs Nifty]]-AVERAGE(Table2[1W Return vs Nifty]))/_xlfn.STDEV.P(Table2[1W Return vs Nifty])</f>
        <v>-0.65688524952126293</v>
      </c>
      <c r="O54">
        <v>176.68</v>
      </c>
      <c r="P54">
        <v>175.85674297856801</v>
      </c>
      <c r="Q54">
        <v>143.580599390175</v>
      </c>
      <c r="R54">
        <v>53.439877054149399</v>
      </c>
      <c r="S54" s="2">
        <f>(Table2[[#This Row],[Close Price]]-Table2[[#This Row],[20D EMA]])/Table2[[#This Row],[20D EMA]]</f>
        <v>4.1317636404799053E-3</v>
      </c>
      <c r="T54" s="2">
        <f>(Table2[[#This Row],[Close Price]]-Table2[[#This Row],[50D EMA]])/Table2[[#This Row],[50D EMA]]</f>
        <v>8.8325133010184742E-3</v>
      </c>
      <c r="U54" s="2">
        <f>(Table2[[#This Row],[Close Price]]-Table2[[#This Row],[200D EMA]])/Table2[[#This Row],[200D EMA]]</f>
        <v>0.23561261586528726</v>
      </c>
      <c r="V54">
        <v>0.27843788779929801</v>
      </c>
      <c r="W54">
        <v>169.47</v>
      </c>
      <c r="X54">
        <v>179.4</v>
      </c>
      <c r="Y54">
        <v>168</v>
      </c>
      <c r="Z54">
        <v>179.4</v>
      </c>
      <c r="AA54">
        <v>168</v>
      </c>
      <c r="AB54">
        <v>192</v>
      </c>
      <c r="AC54" s="2">
        <f>(Table2[[#This Row],[Close Price]]/Table2[[#This Row],[Day Low]])-1</f>
        <v>4.6851950197675185E-2</v>
      </c>
      <c r="AD54" s="2">
        <f>(Table2[[#This Row],[Day High]]/Table2[[#This Row],[Close Price]])-1</f>
        <v>1.1216955075813217E-2</v>
      </c>
      <c r="AE54" s="2">
        <f>(Table2[[#This Row],[Close Price]]/Table2[[#This Row],[Current Week Low]])-1</f>
        <v>5.6011904761904763E-2</v>
      </c>
      <c r="AF54" s="2">
        <f>(Table2[[#This Row],[Current Week High]]/Table2[[#This Row],[Close Price]])-1</f>
        <v>1.1216955075813217E-2</v>
      </c>
      <c r="AG54" s="2">
        <f>(Table2[[#This Row],[Close Price]]/Table2[[#This Row],[Current Month Low]])-1</f>
        <v>5.6011904761904763E-2</v>
      </c>
      <c r="AH54" s="2">
        <f>(Table2[[#This Row],[Current Month High]]/Table2[[#This Row],[Close Price]])-1</f>
        <v>8.2238881686488963E-2</v>
      </c>
      <c r="AI54">
        <v>18.228961163406701</v>
      </c>
      <c r="AJ54">
        <v>212.892416225749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-0.05</v>
      </c>
      <c r="AM54" t="s">
        <v>10450</v>
      </c>
      <c r="AN54">
        <v>0.97</v>
      </c>
      <c r="AO54" t="s">
        <v>10451</v>
      </c>
      <c r="AP54">
        <v>0.12616266364270001</v>
      </c>
      <c r="AQ54">
        <f>(Table2[[#This Row],[Sharpe Ratio]]-AVERAGE(Table2[Sharpe Ratio]))/_xlfn.STDEV.P(Table2[Sharpe Ratio])</f>
        <v>0.78031347439149901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2.7704198061062977</v>
      </c>
      <c r="AS54">
        <f>_xlfn.RANK.AVG(Table2[[#This Row],[1Y Return vs Nifty Z-Score]],Table2[1Y Return vs Nifty Z-Score])</f>
        <v>28</v>
      </c>
      <c r="AT54">
        <f>_xlfn.RANK.AVG(Table2[[#This Row],[6M Return vs Nifty Z-Score]],Table2[6M Return vs Nifty Z-Score])</f>
        <v>122</v>
      </c>
      <c r="AU54">
        <f>_xlfn.RANK.AVG(Table2[[#This Row],[Sharpe Ratio Z-Score]],Table2[Sharpe Ratio Z-Score])</f>
        <v>154</v>
      </c>
      <c r="AV54">
        <f>(Table2[[#This Row],[Rank 1Y]]+Table2[[#This Row],[Rank 6M]]+Table2[[#This Row],[Rank Sharpe]])/3</f>
        <v>101.33333333333333</v>
      </c>
    </row>
    <row r="55" spans="1:48" x14ac:dyDescent="0.3">
      <c r="A55" t="s">
        <v>1473</v>
      </c>
      <c r="B55" t="s">
        <v>1474</v>
      </c>
      <c r="C55" t="s">
        <v>10408</v>
      </c>
      <c r="D55" t="s">
        <v>1007</v>
      </c>
      <c r="E55">
        <v>7308.1640979200001</v>
      </c>
      <c r="F55">
        <v>851.2</v>
      </c>
      <c r="G55">
        <v>148.14689367417401</v>
      </c>
      <c r="H55">
        <f>(Table2[[#This Row],[1Y Return vs Nifty]]-AVERAGE(Table2[1Y Return vs Nifty]))/_xlfn.STDEV.P(Table2[1Y Return vs Nifty])</f>
        <v>2.0388490667635049</v>
      </c>
      <c r="I55">
        <v>29.134281738085601</v>
      </c>
      <c r="J55">
        <f>(Table2[[#This Row],[1M Return vs Nifty]]-AVERAGE(Table2[1M Return vs Nifty]))/_xlfn.STDEV.P(Table2[1M Return vs Nifty])</f>
        <v>3.0178586407245342</v>
      </c>
      <c r="K55">
        <v>209.11742807590301</v>
      </c>
      <c r="L55">
        <f>(Table2[[#This Row],[6M Return vs Nifty]]-AVERAGE(Table2[6M Return vs Nifty]))/_xlfn.STDEV.P(Table2[6M Return vs Nifty])</f>
        <v>5.8476607831689398</v>
      </c>
      <c r="M55">
        <v>18.731158633546901</v>
      </c>
      <c r="N55">
        <f>(Table2[[#This Row],[1W Return vs Nifty]]-AVERAGE(Table2[1W Return vs Nifty]))/_xlfn.STDEV.P(Table2[1W Return vs Nifty])</f>
        <v>4.311587486235922</v>
      </c>
      <c r="O55">
        <v>679.73</v>
      </c>
      <c r="P55">
        <v>577.20812625948804</v>
      </c>
      <c r="Q55">
        <v>404.93179588431599</v>
      </c>
      <c r="R55">
        <v>76.396789621863505</v>
      </c>
      <c r="S55" s="2">
        <f>(Table2[[#This Row],[Close Price]]-Table2[[#This Row],[20D EMA]])/Table2[[#This Row],[20D EMA]]</f>
        <v>0.25226192753004872</v>
      </c>
      <c r="T55" s="2">
        <f>(Table2[[#This Row],[Close Price]]-Table2[[#This Row],[50D EMA]])/Table2[[#This Row],[50D EMA]]</f>
        <v>0.47468471297532805</v>
      </c>
      <c r="U55" s="2">
        <f>(Table2[[#This Row],[Close Price]]-Table2[[#This Row],[200D EMA]])/Table2[[#This Row],[200D EMA]]</f>
        <v>1.1020823967184274</v>
      </c>
      <c r="V55">
        <v>0.98513121986460594</v>
      </c>
      <c r="W55">
        <v>785.55</v>
      </c>
      <c r="X55">
        <v>864</v>
      </c>
      <c r="Y55">
        <v>672.45</v>
      </c>
      <c r="Z55">
        <v>873.8</v>
      </c>
      <c r="AA55">
        <v>549.9</v>
      </c>
      <c r="AB55">
        <v>873.8</v>
      </c>
      <c r="AC55" s="2">
        <f>(Table2[[#This Row],[Close Price]]/Table2[[#This Row],[Day Low]])-1</f>
        <v>8.3572019604099212E-2</v>
      </c>
      <c r="AD55" s="2">
        <f>(Table2[[#This Row],[Day High]]/Table2[[#This Row],[Close Price]])-1</f>
        <v>1.5037593984962294E-2</v>
      </c>
      <c r="AE55" s="2">
        <f>(Table2[[#This Row],[Close Price]]/Table2[[#This Row],[Current Week Low]])-1</f>
        <v>0.26581902000148716</v>
      </c>
      <c r="AF55" s="2">
        <f>(Table2[[#This Row],[Current Week High]]/Table2[[#This Row],[Close Price]])-1</f>
        <v>2.6550751879699241E-2</v>
      </c>
      <c r="AG55" s="2">
        <f>(Table2[[#This Row],[Close Price]]/Table2[[#This Row],[Current Month Low]])-1</f>
        <v>0.54791780323695227</v>
      </c>
      <c r="AH55" s="2">
        <f>(Table2[[#This Row],[Current Month High]]/Table2[[#This Row],[Close Price]])-1</f>
        <v>2.6550751879699241E-2</v>
      </c>
      <c r="AI55">
        <v>2.6550751879699201</v>
      </c>
      <c r="AJ55">
        <v>294.439295644114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0.97</v>
      </c>
      <c r="AM55" t="s">
        <v>10451</v>
      </c>
      <c r="AN55">
        <v>51.18</v>
      </c>
      <c r="AO55" t="s">
        <v>10451</v>
      </c>
      <c r="AP55">
        <v>8.4465134902942995E-2</v>
      </c>
      <c r="AQ55">
        <f>(Table2[[#This Row],[Sharpe Ratio]]-AVERAGE(Table2[Sharpe Ratio]))/_xlfn.STDEV.P(Table2[Sharpe Ratio])</f>
        <v>0.29501422864451732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15.510970205537419</v>
      </c>
      <c r="AS55">
        <f>_xlfn.RANK.AVG(Table2[[#This Row],[1Y Return vs Nifty Z-Score]],Table2[1Y Return vs Nifty Z-Score])</f>
        <v>35</v>
      </c>
      <c r="AT55">
        <f>_xlfn.RANK.AVG(Table2[[#This Row],[6M Return vs Nifty Z-Score]],Table2[6M Return vs Nifty Z-Score])</f>
        <v>2</v>
      </c>
      <c r="AU55">
        <f>_xlfn.RANK.AVG(Table2[[#This Row],[Sharpe Ratio Z-Score]],Table2[Sharpe Ratio Z-Score])</f>
        <v>268</v>
      </c>
      <c r="AV55">
        <f>(Table2[[#This Row],[Rank 1Y]]+Table2[[#This Row],[Rank 6M]]+Table2[[#This Row],[Rank Sharpe]])/3</f>
        <v>101.66666666666667</v>
      </c>
    </row>
    <row r="56" spans="1:48" x14ac:dyDescent="0.3">
      <c r="A56" t="s">
        <v>136</v>
      </c>
      <c r="B56" t="s">
        <v>137</v>
      </c>
      <c r="C56" t="s">
        <v>10418</v>
      </c>
      <c r="D56" t="s">
        <v>138</v>
      </c>
      <c r="E56">
        <v>214505.459737005</v>
      </c>
      <c r="F56">
        <v>293.45</v>
      </c>
      <c r="G56">
        <v>82.047105803733004</v>
      </c>
      <c r="H56">
        <f>(Table2[[#This Row],[1Y Return vs Nifty]]-AVERAGE(Table2[1Y Return vs Nifty]))/_xlfn.STDEV.P(Table2[1Y Return vs Nifty])</f>
        <v>0.95049226776805662</v>
      </c>
      <c r="I56">
        <v>-9.8462687673836697</v>
      </c>
      <c r="J56">
        <f>(Table2[[#This Row],[1M Return vs Nifty]]-AVERAGE(Table2[1M Return vs Nifty]))/_xlfn.STDEV.P(Table2[1M Return vs Nifty])</f>
        <v>-0.59433142964222507</v>
      </c>
      <c r="K56">
        <v>28.799448419307399</v>
      </c>
      <c r="L56">
        <f>(Table2[[#This Row],[6M Return vs Nifty]]-AVERAGE(Table2[6M Return vs Nifty]))/_xlfn.STDEV.P(Table2[6M Return vs Nifty])</f>
        <v>0.49063067827503171</v>
      </c>
      <c r="M56">
        <v>4.3629432622920996</v>
      </c>
      <c r="N56">
        <f>(Table2[[#This Row],[1W Return vs Nifty]]-AVERAGE(Table2[1W Return vs Nifty]))/_xlfn.STDEV.P(Table2[1W Return vs Nifty])</f>
        <v>1.1050782158143524</v>
      </c>
      <c r="O56">
        <v>289.67</v>
      </c>
      <c r="P56">
        <v>293.26346808466798</v>
      </c>
      <c r="Q56">
        <v>251.483148001313</v>
      </c>
      <c r="R56">
        <v>59.823547557595496</v>
      </c>
      <c r="S56" s="2">
        <f>(Table2[[#This Row],[Close Price]]-Table2[[#This Row],[20D EMA]])/Table2[[#This Row],[20D EMA]]</f>
        <v>1.3049331998480936E-2</v>
      </c>
      <c r="T56" s="2">
        <f>(Table2[[#This Row],[Close Price]]-Table2[[#This Row],[50D EMA]])/Table2[[#This Row],[50D EMA]]</f>
        <v>6.3605575065407726E-4</v>
      </c>
      <c r="U56" s="2">
        <f>(Table2[[#This Row],[Close Price]]-Table2[[#This Row],[200D EMA]])/Table2[[#This Row],[200D EMA]]</f>
        <v>0.16687739251008532</v>
      </c>
      <c r="V56">
        <v>1.2491146984835799</v>
      </c>
      <c r="W56">
        <v>289.2</v>
      </c>
      <c r="X56">
        <v>294.85000000000002</v>
      </c>
      <c r="Y56">
        <v>278.64999999999998</v>
      </c>
      <c r="Z56">
        <v>295</v>
      </c>
      <c r="AA56">
        <v>267.10000000000002</v>
      </c>
      <c r="AB56">
        <v>301.95</v>
      </c>
      <c r="AC56" s="2">
        <f>(Table2[[#This Row],[Close Price]]/Table2[[#This Row],[Day Low]])-1</f>
        <v>1.4695712309820141E-2</v>
      </c>
      <c r="AD56" s="2">
        <f>(Table2[[#This Row],[Day High]]/Table2[[#This Row],[Close Price]])-1</f>
        <v>4.7708297836088764E-3</v>
      </c>
      <c r="AE56" s="2">
        <f>(Table2[[#This Row],[Close Price]]/Table2[[#This Row],[Current Week Low]])-1</f>
        <v>5.3113224475147991E-2</v>
      </c>
      <c r="AF56" s="2">
        <f>(Table2[[#This Row],[Current Week High]]/Table2[[#This Row],[Close Price]])-1</f>
        <v>5.2819901175669148E-3</v>
      </c>
      <c r="AG56" s="2">
        <f>(Table2[[#This Row],[Close Price]]/Table2[[#This Row],[Current Month Low]])-1</f>
        <v>9.8652190190939626E-2</v>
      </c>
      <c r="AH56" s="2">
        <f>(Table2[[#This Row],[Current Month High]]/Table2[[#This Row],[Close Price]])-1</f>
        <v>2.8965752257624766E-2</v>
      </c>
      <c r="AI56">
        <v>16.033395808485199</v>
      </c>
      <c r="AJ56">
        <v>131.06299212598401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-0.16</v>
      </c>
      <c r="AM56" t="s">
        <v>10450</v>
      </c>
      <c r="AN56">
        <v>1.87</v>
      </c>
      <c r="AO56" t="s">
        <v>10451</v>
      </c>
      <c r="AP56">
        <v>0.19803376093144501</v>
      </c>
      <c r="AQ56">
        <f>(Table2[[#This Row],[Sharpe Ratio]]-AVERAGE(Table2[Sharpe Ratio]))/_xlfn.STDEV.P(Table2[Sharpe Ratio])</f>
        <v>1.6167896483854769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108</v>
      </c>
      <c r="AT56">
        <f>_xlfn.RANK.AVG(Table2[[#This Row],[6M Return vs Nifty Z-Score]],Table2[6M Return vs Nifty Z-Score])</f>
        <v>166</v>
      </c>
      <c r="AU56">
        <f>_xlfn.RANK.AVG(Table2[[#This Row],[Sharpe Ratio Z-Score]],Table2[Sharpe Ratio Z-Score])</f>
        <v>34</v>
      </c>
      <c r="AV56">
        <f>(Table2[[#This Row],[Rank 1Y]]+Table2[[#This Row],[Rank 6M]]+Table2[[#This Row],[Rank Sharpe]])/3</f>
        <v>102.66666666666667</v>
      </c>
    </row>
    <row r="57" spans="1:48" x14ac:dyDescent="0.3">
      <c r="A57" t="s">
        <v>892</v>
      </c>
      <c r="B57" t="s">
        <v>893</v>
      </c>
      <c r="C57" t="s">
        <v>10418</v>
      </c>
      <c r="D57" t="s">
        <v>261</v>
      </c>
      <c r="E57">
        <v>17900.404701119998</v>
      </c>
      <c r="F57">
        <v>1233.5999999999999</v>
      </c>
      <c r="G57">
        <v>103.499376633636</v>
      </c>
      <c r="H57">
        <f>(Table2[[#This Row],[1Y Return vs Nifty]]-AVERAGE(Table2[1Y Return vs Nifty]))/_xlfn.STDEV.P(Table2[1Y Return vs Nifty])</f>
        <v>1.3037116284319576</v>
      </c>
      <c r="I57">
        <v>-9.9625264809979708</v>
      </c>
      <c r="J57">
        <f>(Table2[[#This Row],[1M Return vs Nifty]]-AVERAGE(Table2[1M Return vs Nifty]))/_xlfn.STDEV.P(Table2[1M Return vs Nifty])</f>
        <v>-0.6051046217412489</v>
      </c>
      <c r="K57">
        <v>24.9867168201311</v>
      </c>
      <c r="L57">
        <f>(Table2[[#This Row],[6M Return vs Nifty]]-AVERAGE(Table2[6M Return vs Nifty]))/_xlfn.STDEV.P(Table2[6M Return vs Nifty])</f>
        <v>0.3773590123126816</v>
      </c>
      <c r="M57">
        <v>-4.9940742515811198</v>
      </c>
      <c r="N57">
        <f>(Table2[[#This Row],[1W Return vs Nifty]]-AVERAGE(Table2[1W Return vs Nifty]))/_xlfn.STDEV.P(Table2[1W Return vs Nifty])</f>
        <v>-0.98309784686887436</v>
      </c>
      <c r="O57">
        <v>1261.33</v>
      </c>
      <c r="P57">
        <v>1267.3079065787099</v>
      </c>
      <c r="Q57">
        <v>1062.8851993814901</v>
      </c>
      <c r="R57">
        <v>40.872291770460699</v>
      </c>
      <c r="S57" s="2">
        <f>(Table2[[#This Row],[Close Price]]-Table2[[#This Row],[20D EMA]])/Table2[[#This Row],[20D EMA]]</f>
        <v>-2.1984730403621588E-2</v>
      </c>
      <c r="T57" s="2">
        <f>(Table2[[#This Row],[Close Price]]-Table2[[#This Row],[50D EMA]])/Table2[[#This Row],[50D EMA]]</f>
        <v>-2.6598040147725103E-2</v>
      </c>
      <c r="U57" s="2">
        <f>(Table2[[#This Row],[Close Price]]-Table2[[#This Row],[200D EMA]])/Table2[[#This Row],[200D EMA]]</f>
        <v>0.16061452423822578</v>
      </c>
      <c r="V57">
        <v>0.98576516188627294</v>
      </c>
      <c r="W57">
        <v>1197.5999999999999</v>
      </c>
      <c r="X57">
        <v>1253.3</v>
      </c>
      <c r="Y57">
        <v>1195</v>
      </c>
      <c r="Z57">
        <v>1253.3</v>
      </c>
      <c r="AA57">
        <v>1195</v>
      </c>
      <c r="AB57">
        <v>1404.85</v>
      </c>
      <c r="AC57" s="2">
        <f>(Table2[[#This Row],[Close Price]]/Table2[[#This Row],[Day Low]])-1</f>
        <v>3.0060120240480881E-2</v>
      </c>
      <c r="AD57" s="2">
        <f>(Table2[[#This Row],[Day High]]/Table2[[#This Row],[Close Price]])-1</f>
        <v>1.5969520103761292E-2</v>
      </c>
      <c r="AE57" s="2">
        <f>(Table2[[#This Row],[Close Price]]/Table2[[#This Row],[Current Week Low]])-1</f>
        <v>3.2301255230125392E-2</v>
      </c>
      <c r="AF57" s="2">
        <f>(Table2[[#This Row],[Current Week High]]/Table2[[#This Row],[Close Price]])-1</f>
        <v>1.5969520103761292E-2</v>
      </c>
      <c r="AG57" s="2">
        <f>(Table2[[#This Row],[Close Price]]/Table2[[#This Row],[Current Month Low]])-1</f>
        <v>3.2301255230125392E-2</v>
      </c>
      <c r="AH57" s="2">
        <f>(Table2[[#This Row],[Current Month High]]/Table2[[#This Row],[Close Price]])-1</f>
        <v>0.13882133592736712</v>
      </c>
      <c r="AI57">
        <v>17.542153047989601</v>
      </c>
      <c r="AJ57">
        <v>148.910411622276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-0.13</v>
      </c>
      <c r="AM57" t="s">
        <v>10450</v>
      </c>
      <c r="AN57">
        <v>-3.72</v>
      </c>
      <c r="AO57" t="s">
        <v>10450</v>
      </c>
      <c r="AP57">
        <v>0.18251117985795301</v>
      </c>
      <c r="AQ57">
        <f>(Table2[[#This Row],[Sharpe Ratio]]-AVERAGE(Table2[Sharpe Ratio]))/_xlfn.STDEV.P(Table2[Sharpe Ratio])</f>
        <v>1.4361291364873336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73</v>
      </c>
      <c r="AT57">
        <f>_xlfn.RANK.AVG(Table2[[#This Row],[6M Return vs Nifty Z-Score]],Table2[6M Return vs Nifty Z-Score])</f>
        <v>191</v>
      </c>
      <c r="AU57">
        <f>_xlfn.RANK.AVG(Table2[[#This Row],[Sharpe Ratio Z-Score]],Table2[Sharpe Ratio Z-Score])</f>
        <v>53</v>
      </c>
      <c r="AV57">
        <f>(Table2[[#This Row],[Rank 1Y]]+Table2[[#This Row],[Rank 6M]]+Table2[[#This Row],[Rank Sharpe]])/3</f>
        <v>105.66666666666667</v>
      </c>
    </row>
    <row r="58" spans="1:48" x14ac:dyDescent="0.3">
      <c r="A58" t="s">
        <v>700</v>
      </c>
      <c r="B58" t="s">
        <v>701</v>
      </c>
      <c r="C58" t="s">
        <v>10405</v>
      </c>
      <c r="D58" t="s">
        <v>447</v>
      </c>
      <c r="E58">
        <v>25933.634999999998</v>
      </c>
      <c r="F58">
        <v>738.85</v>
      </c>
      <c r="G58">
        <v>93.794405067448096</v>
      </c>
      <c r="H58">
        <f>(Table2[[#This Row],[1Y Return vs Nifty]]-AVERAGE(Table2[1Y Return vs Nifty]))/_xlfn.STDEV.P(Table2[1Y Return vs Nifty])</f>
        <v>1.1439157784237686</v>
      </c>
      <c r="I58">
        <v>-7.47879838972296</v>
      </c>
      <c r="J58">
        <f>(Table2[[#This Row],[1M Return vs Nifty]]-AVERAGE(Table2[1M Return vs Nifty]))/_xlfn.STDEV.P(Table2[1M Return vs Nifty])</f>
        <v>-0.37494630349133651</v>
      </c>
      <c r="K58">
        <v>68.886362969605102</v>
      </c>
      <c r="L58">
        <f>(Table2[[#This Row],[6M Return vs Nifty]]-AVERAGE(Table2[6M Return vs Nifty]))/_xlfn.STDEV.P(Table2[6M Return vs Nifty])</f>
        <v>1.681564652065257</v>
      </c>
      <c r="M58">
        <v>-3.7386755782277201</v>
      </c>
      <c r="N58">
        <f>(Table2[[#This Row],[1W Return vs Nifty]]-AVERAGE(Table2[1W Return vs Nifty]))/_xlfn.STDEV.P(Table2[1W Return vs Nifty])</f>
        <v>-0.70293448766450384</v>
      </c>
      <c r="O58">
        <v>778.41</v>
      </c>
      <c r="P58">
        <v>785.57869577602196</v>
      </c>
      <c r="Q58">
        <v>646.60076201931304</v>
      </c>
      <c r="R58">
        <v>28.946579760570501</v>
      </c>
      <c r="S58" s="2">
        <f>(Table2[[#This Row],[Close Price]]-Table2[[#This Row],[20D EMA]])/Table2[[#This Row],[20D EMA]]</f>
        <v>-5.082154648578506E-2</v>
      </c>
      <c r="T58" s="2">
        <f>(Table2[[#This Row],[Close Price]]-Table2[[#This Row],[50D EMA]])/Table2[[#This Row],[50D EMA]]</f>
        <v>-5.948315048164806E-2</v>
      </c>
      <c r="U58" s="2">
        <f>(Table2[[#This Row],[Close Price]]-Table2[[#This Row],[200D EMA]])/Table2[[#This Row],[200D EMA]]</f>
        <v>0.14266800071901498</v>
      </c>
      <c r="V58">
        <v>0.461980120546293</v>
      </c>
      <c r="W58">
        <v>735.5</v>
      </c>
      <c r="X58">
        <v>764</v>
      </c>
      <c r="Y58">
        <v>735.5</v>
      </c>
      <c r="Z58">
        <v>775.2</v>
      </c>
      <c r="AA58">
        <v>735.5</v>
      </c>
      <c r="AB58">
        <v>868</v>
      </c>
      <c r="AC58" s="2">
        <f>(Table2[[#This Row],[Close Price]]/Table2[[#This Row],[Day Low]])-1</f>
        <v>4.5547246770905048E-3</v>
      </c>
      <c r="AD58" s="2">
        <f>(Table2[[#This Row],[Day High]]/Table2[[#This Row],[Close Price]])-1</f>
        <v>3.4039385531569266E-2</v>
      </c>
      <c r="AE58" s="2">
        <f>(Table2[[#This Row],[Close Price]]/Table2[[#This Row],[Current Week Low]])-1</f>
        <v>4.5547246770905048E-3</v>
      </c>
      <c r="AF58" s="2">
        <f>(Table2[[#This Row],[Current Week High]]/Table2[[#This Row],[Close Price]])-1</f>
        <v>4.919807809433574E-2</v>
      </c>
      <c r="AG58" s="2">
        <f>(Table2[[#This Row],[Close Price]]/Table2[[#This Row],[Current Month Low]])-1</f>
        <v>4.5547246770905048E-3</v>
      </c>
      <c r="AH58" s="2">
        <f>(Table2[[#This Row],[Current Month High]]/Table2[[#This Row],[Close Price]])-1</f>
        <v>0.17479867361440071</v>
      </c>
      <c r="AI58">
        <v>31.2851052311023</v>
      </c>
      <c r="AJ58">
        <v>163.875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-0.22</v>
      </c>
      <c r="AM58" t="s">
        <v>10450</v>
      </c>
      <c r="AN58">
        <v>-13.1</v>
      </c>
      <c r="AO58" t="s">
        <v>10450</v>
      </c>
      <c r="AP58">
        <v>0.11046687817743001</v>
      </c>
      <c r="AQ58">
        <f>(Table2[[#This Row],[Sharpe Ratio]]-AVERAGE(Table2[Sharpe Ratio]))/_xlfn.STDEV.P(Table2[Sharpe Ratio])</f>
        <v>0.59763711255619179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84</v>
      </c>
      <c r="AT58">
        <f>_xlfn.RANK.AVG(Table2[[#This Row],[6M Return vs Nifty Z-Score]],Table2[6M Return vs Nifty Z-Score])</f>
        <v>42</v>
      </c>
      <c r="AU58">
        <f>_xlfn.RANK.AVG(Table2[[#This Row],[Sharpe Ratio Z-Score]],Table2[Sharpe Ratio Z-Score])</f>
        <v>197</v>
      </c>
      <c r="AV58">
        <f>(Table2[[#This Row],[Rank 1Y]]+Table2[[#This Row],[Rank 6M]]+Table2[[#This Row],[Rank Sharpe]])/3</f>
        <v>107.66666666666667</v>
      </c>
    </row>
    <row r="59" spans="1:48" x14ac:dyDescent="0.3">
      <c r="A59" t="s">
        <v>1130</v>
      </c>
      <c r="B59" t="s">
        <v>1131</v>
      </c>
      <c r="C59" t="s">
        <v>10418</v>
      </c>
      <c r="D59" t="s">
        <v>261</v>
      </c>
      <c r="E59">
        <v>11534.4652248</v>
      </c>
      <c r="F59">
        <v>5683.1</v>
      </c>
      <c r="G59">
        <v>47.991603847754</v>
      </c>
      <c r="H59">
        <f>(Table2[[#This Row],[1Y Return vs Nifty]]-AVERAGE(Table2[1Y Return vs Nifty]))/_xlfn.STDEV.P(Table2[1Y Return vs Nifty])</f>
        <v>0.3897561702537809</v>
      </c>
      <c r="I59">
        <v>5.1495753709915899</v>
      </c>
      <c r="J59">
        <f>(Table2[[#This Row],[1M Return vs Nifty]]-AVERAGE(Table2[1M Return vs Nifty]))/_xlfn.STDEV.P(Table2[1M Return vs Nifty])</f>
        <v>0.79528053301608903</v>
      </c>
      <c r="K59">
        <v>58.685883116749899</v>
      </c>
      <c r="L59">
        <f>(Table2[[#This Row],[6M Return vs Nifty]]-AVERAGE(Table2[6M Return vs Nifty]))/_xlfn.STDEV.P(Table2[6M Return vs Nifty])</f>
        <v>1.3785206751963073</v>
      </c>
      <c r="M59">
        <v>7.7964480533828198</v>
      </c>
      <c r="N59">
        <f>(Table2[[#This Row],[1W Return vs Nifty]]-AVERAGE(Table2[1W Return vs Nifty]))/_xlfn.STDEV.P(Table2[1W Return vs Nifty])</f>
        <v>1.8713226420146387</v>
      </c>
      <c r="O59">
        <v>5466.38</v>
      </c>
      <c r="P59">
        <v>5309.3244651360501</v>
      </c>
      <c r="Q59">
        <v>4526.9898454885897</v>
      </c>
      <c r="R59">
        <v>62.060587841158203</v>
      </c>
      <c r="S59" s="2">
        <f>(Table2[[#This Row],[Close Price]]-Table2[[#This Row],[20D EMA]])/Table2[[#This Row],[20D EMA]]</f>
        <v>3.9645981435611911E-2</v>
      </c>
      <c r="T59" s="2">
        <f>(Table2[[#This Row],[Close Price]]-Table2[[#This Row],[50D EMA]])/Table2[[#This Row],[50D EMA]]</f>
        <v>7.0399829077760531E-2</v>
      </c>
      <c r="U59" s="2">
        <f>(Table2[[#This Row],[Close Price]]-Table2[[#This Row],[200D EMA]])/Table2[[#This Row],[200D EMA]]</f>
        <v>0.25538165402856872</v>
      </c>
      <c r="V59">
        <v>1.79337695851603</v>
      </c>
      <c r="W59">
        <v>5585</v>
      </c>
      <c r="X59">
        <v>5773.85</v>
      </c>
      <c r="Y59">
        <v>5330</v>
      </c>
      <c r="Z59">
        <v>5999</v>
      </c>
      <c r="AA59">
        <v>5077.6499999999996</v>
      </c>
      <c r="AB59">
        <v>5999</v>
      </c>
      <c r="AC59" s="2">
        <f>(Table2[[#This Row],[Close Price]]/Table2[[#This Row],[Day Low]])-1</f>
        <v>1.7564905998209479E-2</v>
      </c>
      <c r="AD59" s="2">
        <f>(Table2[[#This Row],[Day High]]/Table2[[#This Row],[Close Price]])-1</f>
        <v>1.5968397529517286E-2</v>
      </c>
      <c r="AE59" s="2">
        <f>(Table2[[#This Row],[Close Price]]/Table2[[#This Row],[Current Week Low]])-1</f>
        <v>6.6247654784240328E-2</v>
      </c>
      <c r="AF59" s="2">
        <f>(Table2[[#This Row],[Current Week High]]/Table2[[#This Row],[Close Price]])-1</f>
        <v>5.5585859830022288E-2</v>
      </c>
      <c r="AG59" s="2">
        <f>(Table2[[#This Row],[Close Price]]/Table2[[#This Row],[Current Month Low]])-1</f>
        <v>0.11923823028369429</v>
      </c>
      <c r="AH59" s="2">
        <f>(Table2[[#This Row],[Current Month High]]/Table2[[#This Row],[Close Price]])-1</f>
        <v>5.5585859830022288E-2</v>
      </c>
      <c r="AI59">
        <v>5.55858598300222</v>
      </c>
      <c r="AJ59">
        <v>90.826519819350906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0.03</v>
      </c>
      <c r="AM59" t="s">
        <v>10451</v>
      </c>
      <c r="AN59">
        <v>5.94</v>
      </c>
      <c r="AO59" t="s">
        <v>10451</v>
      </c>
      <c r="AP59">
        <v>0.17748488966662701</v>
      </c>
      <c r="AQ59">
        <f>(Table2[[#This Row],[Sharpe Ratio]]-AVERAGE(Table2[Sharpe Ratio]))/_xlfn.STDEV.P(Table2[Sharpe Ratio])</f>
        <v>1.3776303498091145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5.8125103702899299</v>
      </c>
      <c r="AS59">
        <f>_xlfn.RANK.AVG(Table2[[#This Row],[1Y Return vs Nifty Z-Score]],Table2[1Y Return vs Nifty Z-Score])</f>
        <v>196</v>
      </c>
      <c r="AT59">
        <f>_xlfn.RANK.AVG(Table2[[#This Row],[6M Return vs Nifty Z-Score]],Table2[6M Return vs Nifty Z-Score])</f>
        <v>71</v>
      </c>
      <c r="AU59">
        <f>_xlfn.RANK.AVG(Table2[[#This Row],[Sharpe Ratio Z-Score]],Table2[Sharpe Ratio Z-Score])</f>
        <v>60</v>
      </c>
      <c r="AV59">
        <f>(Table2[[#This Row],[Rank 1Y]]+Table2[[#This Row],[Rank 6M]]+Table2[[#This Row],[Rank Sharpe]])/3</f>
        <v>109</v>
      </c>
    </row>
    <row r="60" spans="1:48" x14ac:dyDescent="0.3">
      <c r="A60" t="s">
        <v>1066</v>
      </c>
      <c r="B60" t="s">
        <v>1067</v>
      </c>
      <c r="C60" t="s">
        <v>10411</v>
      </c>
      <c r="D60" t="s">
        <v>54</v>
      </c>
      <c r="E60">
        <v>12962.889636510001</v>
      </c>
      <c r="F60">
        <v>1409.65</v>
      </c>
      <c r="G60">
        <v>140.46373943124399</v>
      </c>
      <c r="H60">
        <f>(Table2[[#This Row],[1Y Return vs Nifty]]-AVERAGE(Table2[1Y Return vs Nifty]))/_xlfn.STDEV.P(Table2[1Y Return vs Nifty])</f>
        <v>1.9123431667080679</v>
      </c>
      <c r="I60">
        <v>-0.73673540599579601</v>
      </c>
      <c r="J60">
        <f>(Table2[[#This Row],[1M Return vs Nifty]]-AVERAGE(Table2[1M Return vs Nifty]))/_xlfn.STDEV.P(Table2[1M Return vs Nifty])</f>
        <v>0.24981688347775335</v>
      </c>
      <c r="K60">
        <v>63.5366978912215</v>
      </c>
      <c r="L60">
        <f>(Table2[[#This Row],[6M Return vs Nifty]]-AVERAGE(Table2[6M Return vs Nifty]))/_xlfn.STDEV.P(Table2[6M Return vs Nifty])</f>
        <v>1.5226325426295892</v>
      </c>
      <c r="M60">
        <v>1.00139331656019</v>
      </c>
      <c r="N60">
        <f>(Table2[[#This Row],[1W Return vs Nifty]]-AVERAGE(Table2[1W Return vs Nifty]))/_xlfn.STDEV.P(Table2[1W Return vs Nifty])</f>
        <v>0.35489172532376906</v>
      </c>
      <c r="O60">
        <v>1348.4</v>
      </c>
      <c r="P60">
        <v>1249.03446176172</v>
      </c>
      <c r="Q60">
        <v>949.63905559768796</v>
      </c>
      <c r="R60">
        <v>61.988640607541001</v>
      </c>
      <c r="S60" s="2">
        <f>(Table2[[#This Row],[Close Price]]-Table2[[#This Row],[20D EMA]])/Table2[[#This Row],[20D EMA]]</f>
        <v>4.5424206466923758E-2</v>
      </c>
      <c r="T60" s="2">
        <f>(Table2[[#This Row],[Close Price]]-Table2[[#This Row],[50D EMA]])/Table2[[#This Row],[50D EMA]]</f>
        <v>0.12859175879882245</v>
      </c>
      <c r="U60" s="2">
        <f>(Table2[[#This Row],[Close Price]]-Table2[[#This Row],[200D EMA]])/Table2[[#This Row],[200D EMA]]</f>
        <v>0.48440609270517887</v>
      </c>
      <c r="V60">
        <v>0.83866148674909102</v>
      </c>
      <c r="W60">
        <v>1374</v>
      </c>
      <c r="X60">
        <v>1445</v>
      </c>
      <c r="Y60">
        <v>1278</v>
      </c>
      <c r="Z60">
        <v>1445</v>
      </c>
      <c r="AA60">
        <v>1250.55</v>
      </c>
      <c r="AB60">
        <v>1445</v>
      </c>
      <c r="AC60" s="2">
        <f>(Table2[[#This Row],[Close Price]]/Table2[[#This Row],[Day Low]])-1</f>
        <v>2.5946142649199588E-2</v>
      </c>
      <c r="AD60" s="2">
        <f>(Table2[[#This Row],[Day High]]/Table2[[#This Row],[Close Price]])-1</f>
        <v>2.5077146809491691E-2</v>
      </c>
      <c r="AE60" s="2">
        <f>(Table2[[#This Row],[Close Price]]/Table2[[#This Row],[Current Week Low]])-1</f>
        <v>0.10301251956181545</v>
      </c>
      <c r="AF60" s="2">
        <f>(Table2[[#This Row],[Current Week High]]/Table2[[#This Row],[Close Price]])-1</f>
        <v>2.5077146809491691E-2</v>
      </c>
      <c r="AG60" s="2">
        <f>(Table2[[#This Row],[Close Price]]/Table2[[#This Row],[Current Month Low]])-1</f>
        <v>0.12722402143057066</v>
      </c>
      <c r="AH60" s="2">
        <f>(Table2[[#This Row],[Current Month High]]/Table2[[#This Row],[Close Price]])-1</f>
        <v>2.5077146809491691E-2</v>
      </c>
      <c r="AI60">
        <v>2.5077146809491602</v>
      </c>
      <c r="AJ60">
        <v>201.85224839400399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0.32</v>
      </c>
      <c r="AM60" t="s">
        <v>10451</v>
      </c>
      <c r="AN60">
        <v>4.4400000000000004</v>
      </c>
      <c r="AO60" t="s">
        <v>10451</v>
      </c>
      <c r="AP60">
        <v>9.2706648466484007E-2</v>
      </c>
      <c r="AQ60">
        <f>(Table2[[#This Row],[Sharpe Ratio]]-AVERAGE(Table2[Sharpe Ratio]))/_xlfn.STDEV.P(Table2[Sharpe Ratio])</f>
        <v>0.39093358974532288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4.4306179078845025</v>
      </c>
      <c r="AS60">
        <f>_xlfn.RANK.AVG(Table2[[#This Row],[1Y Return vs Nifty Z-Score]],Table2[1Y Return vs Nifty Z-Score])</f>
        <v>44</v>
      </c>
      <c r="AT60">
        <f>_xlfn.RANK.AVG(Table2[[#This Row],[6M Return vs Nifty Z-Score]],Table2[6M Return vs Nifty Z-Score])</f>
        <v>53</v>
      </c>
      <c r="AU60">
        <f>_xlfn.RANK.AVG(Table2[[#This Row],[Sharpe Ratio Z-Score]],Table2[Sharpe Ratio Z-Score])</f>
        <v>236</v>
      </c>
      <c r="AV60">
        <f>(Table2[[#This Row],[Rank 1Y]]+Table2[[#This Row],[Rank 6M]]+Table2[[#This Row],[Rank Sharpe]])/3</f>
        <v>111</v>
      </c>
    </row>
    <row r="61" spans="1:48" x14ac:dyDescent="0.3">
      <c r="A61" t="s">
        <v>104</v>
      </c>
      <c r="B61" t="s">
        <v>105</v>
      </c>
      <c r="C61" t="s">
        <v>10418</v>
      </c>
      <c r="D61" t="s">
        <v>106</v>
      </c>
      <c r="E61">
        <v>299219.966625</v>
      </c>
      <c r="F61">
        <v>4474.1499999999996</v>
      </c>
      <c r="G61">
        <v>100.391105196976</v>
      </c>
      <c r="H61">
        <f>(Table2[[#This Row],[1Y Return vs Nifty]]-AVERAGE(Table2[1Y Return vs Nifty]))/_xlfn.STDEV.P(Table2[1Y Return vs Nifty])</f>
        <v>1.2525328204478392</v>
      </c>
      <c r="I61">
        <v>-13.424385533870099</v>
      </c>
      <c r="J61">
        <f>(Table2[[#This Row],[1M Return vs Nifty]]-AVERAGE(Table2[1M Return vs Nifty]))/_xlfn.STDEV.P(Table2[1M Return vs Nifty])</f>
        <v>-0.92590288481450744</v>
      </c>
      <c r="K61">
        <v>18.033201292129799</v>
      </c>
      <c r="L61">
        <f>(Table2[[#This Row],[6M Return vs Nifty]]-AVERAGE(Table2[6M Return vs Nifty]))/_xlfn.STDEV.P(Table2[6M Return vs Nifty])</f>
        <v>0.17077843676890664</v>
      </c>
      <c r="M61">
        <v>1.4067770475432499</v>
      </c>
      <c r="N61">
        <f>(Table2[[#This Row],[1W Return vs Nifty]]-AVERAGE(Table2[1W Return vs Nifty]))/_xlfn.STDEV.P(Table2[1W Return vs Nifty])</f>
        <v>0.44535993295349269</v>
      </c>
      <c r="O61">
        <v>4522.29</v>
      </c>
      <c r="P61">
        <v>4656.77290472403</v>
      </c>
      <c r="Q61">
        <v>4047.9852477039699</v>
      </c>
      <c r="R61">
        <v>49.6756884065151</v>
      </c>
      <c r="S61" s="2">
        <f>(Table2[[#This Row],[Close Price]]-Table2[[#This Row],[20D EMA]])/Table2[[#This Row],[20D EMA]]</f>
        <v>-1.0645049300243976E-2</v>
      </c>
      <c r="T61" s="2">
        <f>(Table2[[#This Row],[Close Price]]-Table2[[#This Row],[50D EMA]])/Table2[[#This Row],[50D EMA]]</f>
        <v>-3.9216622425106852E-2</v>
      </c>
      <c r="U61" s="2">
        <f>(Table2[[#This Row],[Close Price]]-Table2[[#This Row],[200D EMA]])/Table2[[#This Row],[200D EMA]]</f>
        <v>0.10527823749796315</v>
      </c>
      <c r="V61">
        <v>0.81305015366933797</v>
      </c>
      <c r="W61">
        <v>4374.45</v>
      </c>
      <c r="X61">
        <v>4484.3500000000004</v>
      </c>
      <c r="Y61">
        <v>4318</v>
      </c>
      <c r="Z61">
        <v>4484.3500000000004</v>
      </c>
      <c r="AA61">
        <v>4172</v>
      </c>
      <c r="AB61">
        <v>4950</v>
      </c>
      <c r="AC61" s="2">
        <f>(Table2[[#This Row],[Close Price]]/Table2[[#This Row],[Day Low]])-1</f>
        <v>2.279143663774863E-2</v>
      </c>
      <c r="AD61" s="2">
        <f>(Table2[[#This Row],[Day High]]/Table2[[#This Row],[Close Price]])-1</f>
        <v>2.279762636478555E-3</v>
      </c>
      <c r="AE61" s="2">
        <f>(Table2[[#This Row],[Close Price]]/Table2[[#This Row],[Current Week Low]])-1</f>
        <v>3.6162575266326824E-2</v>
      </c>
      <c r="AF61" s="2">
        <f>(Table2[[#This Row],[Current Week High]]/Table2[[#This Row],[Close Price]])-1</f>
        <v>2.279762636478555E-3</v>
      </c>
      <c r="AG61" s="2">
        <f>(Table2[[#This Row],[Close Price]]/Table2[[#This Row],[Current Month Low]])-1</f>
        <v>7.2423298178331708E-2</v>
      </c>
      <c r="AH61" s="2">
        <f>(Table2[[#This Row],[Current Month High]]/Table2[[#This Row],[Close Price]])-1</f>
        <v>0.1063553971145359</v>
      </c>
      <c r="AI61">
        <v>26.834147268196102</v>
      </c>
      <c r="AJ61">
        <v>153.09141305577501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0</v>
      </c>
      <c r="AM61">
        <v>0</v>
      </c>
      <c r="AN61">
        <v>-2.71</v>
      </c>
      <c r="AO61" t="s">
        <v>10450</v>
      </c>
      <c r="AP61">
        <v>0.240278379365651</v>
      </c>
      <c r="AQ61">
        <f>(Table2[[#This Row],[Sharpe Ratio]]-AVERAGE(Table2[Sharpe Ratio]))/_xlfn.STDEV.P(Table2[Sharpe Ratio])</f>
        <v>2.1084562310969366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74</v>
      </c>
      <c r="AT61">
        <f>_xlfn.RANK.AVG(Table2[[#This Row],[6M Return vs Nifty Z-Score]],Table2[6M Return vs Nifty Z-Score])</f>
        <v>250</v>
      </c>
      <c r="AU61">
        <f>_xlfn.RANK.AVG(Table2[[#This Row],[Sharpe Ratio Z-Score]],Table2[Sharpe Ratio Z-Score])</f>
        <v>11</v>
      </c>
      <c r="AV61">
        <f>(Table2[[#This Row],[Rank 1Y]]+Table2[[#This Row],[Rank 6M]]+Table2[[#This Row],[Rank Sharpe]])/3</f>
        <v>111.66666666666667</v>
      </c>
    </row>
    <row r="62" spans="1:48" x14ac:dyDescent="0.3">
      <c r="A62" t="s">
        <v>1625</v>
      </c>
      <c r="B62" t="s">
        <v>1626</v>
      </c>
      <c r="C62" t="s">
        <v>10409</v>
      </c>
      <c r="D62" t="s">
        <v>114</v>
      </c>
      <c r="E62">
        <v>5874.4507800000001</v>
      </c>
      <c r="F62">
        <v>633.04999999999995</v>
      </c>
      <c r="G62">
        <v>140.030385837224</v>
      </c>
      <c r="H62">
        <f>(Table2[[#This Row],[1Y Return vs Nifty]]-AVERAGE(Table2[1Y Return vs Nifty]))/_xlfn.STDEV.P(Table2[1Y Return vs Nifty])</f>
        <v>1.9052078438028686</v>
      </c>
      <c r="I62">
        <v>7.4119024663759498</v>
      </c>
      <c r="J62">
        <f>(Table2[[#This Row],[1M Return vs Nifty]]-AVERAGE(Table2[1M Return vs Nifty]))/_xlfn.STDEV.P(Table2[1M Return vs Nifty])</f>
        <v>1.004922402202171</v>
      </c>
      <c r="K62">
        <v>70.5272405696779</v>
      </c>
      <c r="L62">
        <f>(Table2[[#This Row],[6M Return vs Nifty]]-AVERAGE(Table2[6M Return vs Nifty]))/_xlfn.STDEV.P(Table2[6M Return vs Nifty])</f>
        <v>1.7303131502392965</v>
      </c>
      <c r="M62">
        <v>3.96448174560014</v>
      </c>
      <c r="N62">
        <f>(Table2[[#This Row],[1W Return vs Nifty]]-AVERAGE(Table2[1W Return vs Nifty]))/_xlfn.STDEV.P(Table2[1W Return vs Nifty])</f>
        <v>1.0161548168976624</v>
      </c>
      <c r="O62">
        <v>587.70000000000005</v>
      </c>
      <c r="P62">
        <v>564.62726247877401</v>
      </c>
      <c r="Q62">
        <v>447.30035825637901</v>
      </c>
      <c r="R62">
        <v>78.104966536722998</v>
      </c>
      <c r="S62" s="2">
        <f>(Table2[[#This Row],[Close Price]]-Table2[[#This Row],[20D EMA]])/Table2[[#This Row],[20D EMA]]</f>
        <v>7.7165220350518815E-2</v>
      </c>
      <c r="T62" s="2">
        <f>(Table2[[#This Row],[Close Price]]-Table2[[#This Row],[50D EMA]])/Table2[[#This Row],[50D EMA]]</f>
        <v>0.12118213566387639</v>
      </c>
      <c r="U62" s="2">
        <f>(Table2[[#This Row],[Close Price]]-Table2[[#This Row],[200D EMA]])/Table2[[#This Row],[200D EMA]]</f>
        <v>0.41526826061059152</v>
      </c>
      <c r="V62">
        <v>0.99952264612523101</v>
      </c>
      <c r="W62">
        <v>609.35</v>
      </c>
      <c r="X62">
        <v>638</v>
      </c>
      <c r="Y62">
        <v>600</v>
      </c>
      <c r="Z62">
        <v>638</v>
      </c>
      <c r="AA62">
        <v>544.04999999999995</v>
      </c>
      <c r="AB62">
        <v>638</v>
      </c>
      <c r="AC62" s="2">
        <f>(Table2[[#This Row],[Close Price]]/Table2[[#This Row],[Day Low]])-1</f>
        <v>3.8893903339624059E-2</v>
      </c>
      <c r="AD62" s="2">
        <f>(Table2[[#This Row],[Day High]]/Table2[[#This Row],[Close Price]])-1</f>
        <v>7.8192875760210168E-3</v>
      </c>
      <c r="AE62" s="2">
        <f>(Table2[[#This Row],[Close Price]]/Table2[[#This Row],[Current Week Low]])-1</f>
        <v>5.5083333333333151E-2</v>
      </c>
      <c r="AF62" s="2">
        <f>(Table2[[#This Row],[Current Week High]]/Table2[[#This Row],[Close Price]])-1</f>
        <v>7.8192875760210168E-3</v>
      </c>
      <c r="AG62" s="2">
        <f>(Table2[[#This Row],[Close Price]]/Table2[[#This Row],[Current Month Low]])-1</f>
        <v>0.16358790552338931</v>
      </c>
      <c r="AH62" s="2">
        <f>(Table2[[#This Row],[Current Month High]]/Table2[[#This Row],[Close Price]])-1</f>
        <v>7.8192875760210168E-3</v>
      </c>
      <c r="AI62">
        <v>14.896137745833601</v>
      </c>
      <c r="AJ62">
        <v>202.46058289536501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0.03</v>
      </c>
      <c r="AM62" t="s">
        <v>10451</v>
      </c>
      <c r="AN62">
        <v>10.48</v>
      </c>
      <c r="AO62" t="s">
        <v>10451</v>
      </c>
      <c r="AP62">
        <v>8.6467843427475002E-2</v>
      </c>
      <c r="AQ62">
        <f>(Table2[[#This Row],[Sharpe Ratio]]-AVERAGE(Table2[Sharpe Ratio]))/_xlfn.STDEV.P(Table2[Sharpe Ratio])</f>
        <v>0.31832287464299713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5.9749210877849954</v>
      </c>
      <c r="AS62">
        <f>_xlfn.RANK.AVG(Table2[[#This Row],[1Y Return vs Nifty Z-Score]],Table2[1Y Return vs Nifty Z-Score])</f>
        <v>46</v>
      </c>
      <c r="AT62">
        <f>_xlfn.RANK.AVG(Table2[[#This Row],[6M Return vs Nifty Z-Score]],Table2[6M Return vs Nifty Z-Score])</f>
        <v>39</v>
      </c>
      <c r="AU62">
        <f>_xlfn.RANK.AVG(Table2[[#This Row],[Sharpe Ratio Z-Score]],Table2[Sharpe Ratio Z-Score])</f>
        <v>258</v>
      </c>
      <c r="AV62">
        <f>(Table2[[#This Row],[Rank 1Y]]+Table2[[#This Row],[Rank 6M]]+Table2[[#This Row],[Rank Sharpe]])/3</f>
        <v>114.33333333333333</v>
      </c>
    </row>
    <row r="63" spans="1:48" x14ac:dyDescent="0.3">
      <c r="A63" t="s">
        <v>1026</v>
      </c>
      <c r="B63" t="s">
        <v>1027</v>
      </c>
      <c r="C63" t="s">
        <v>10418</v>
      </c>
      <c r="D63" t="s">
        <v>261</v>
      </c>
      <c r="E63">
        <v>13890.60638055</v>
      </c>
      <c r="F63">
        <v>1749.25</v>
      </c>
      <c r="G63">
        <v>77.950424442863905</v>
      </c>
      <c r="H63">
        <f>(Table2[[#This Row],[1Y Return vs Nifty]]-AVERAGE(Table2[1Y Return vs Nifty]))/_xlfn.STDEV.P(Table2[1Y Return vs Nifty])</f>
        <v>0.88303893461729077</v>
      </c>
      <c r="I63">
        <v>-13.637410586512001</v>
      </c>
      <c r="J63">
        <f>(Table2[[#This Row],[1M Return vs Nifty]]-AVERAGE(Table2[1M Return vs Nifty]))/_xlfn.STDEV.P(Table2[1M Return vs Nifty])</f>
        <v>-0.94564316477244381</v>
      </c>
      <c r="K63">
        <v>48.066988256117803</v>
      </c>
      <c r="L63">
        <f>(Table2[[#This Row],[6M Return vs Nifty]]-AVERAGE(Table2[6M Return vs Nifty]))/_xlfn.STDEV.P(Table2[6M Return vs Nifty])</f>
        <v>1.0630460921433877</v>
      </c>
      <c r="M63">
        <v>1.7596550032231799</v>
      </c>
      <c r="N63">
        <f>(Table2[[#This Row],[1W Return vs Nifty]]-AVERAGE(Table2[1W Return vs Nifty]))/_xlfn.STDEV.P(Table2[1W Return vs Nifty])</f>
        <v>0.52411059244588942</v>
      </c>
      <c r="O63">
        <v>1710.14</v>
      </c>
      <c r="P63">
        <v>1811.7910135654799</v>
      </c>
      <c r="Q63">
        <v>1552.07796360712</v>
      </c>
      <c r="R63">
        <v>65.509881311012705</v>
      </c>
      <c r="S63" s="2">
        <f>(Table2[[#This Row],[Close Price]]-Table2[[#This Row],[20D EMA]])/Table2[[#This Row],[20D EMA]]</f>
        <v>2.2869472674751715E-2</v>
      </c>
      <c r="T63" s="2">
        <f>(Table2[[#This Row],[Close Price]]-Table2[[#This Row],[50D EMA]])/Table2[[#This Row],[50D EMA]]</f>
        <v>-3.4518889373672042E-2</v>
      </c>
      <c r="U63" s="2">
        <f>(Table2[[#This Row],[Close Price]]-Table2[[#This Row],[200D EMA]])/Table2[[#This Row],[200D EMA]]</f>
        <v>0.12703745624648952</v>
      </c>
      <c r="V63">
        <v>0.945766887080421</v>
      </c>
      <c r="W63">
        <v>1687.25</v>
      </c>
      <c r="X63">
        <v>1772</v>
      </c>
      <c r="Y63">
        <v>1670.15</v>
      </c>
      <c r="Z63">
        <v>1772</v>
      </c>
      <c r="AA63">
        <v>1577.35</v>
      </c>
      <c r="AB63">
        <v>1816.7</v>
      </c>
      <c r="AC63" s="2">
        <f>(Table2[[#This Row],[Close Price]]/Table2[[#This Row],[Day Low]])-1</f>
        <v>3.6746184619943723E-2</v>
      </c>
      <c r="AD63" s="2">
        <f>(Table2[[#This Row],[Day High]]/Table2[[#This Row],[Close Price]])-1</f>
        <v>1.3005573817350236E-2</v>
      </c>
      <c r="AE63" s="2">
        <f>(Table2[[#This Row],[Close Price]]/Table2[[#This Row],[Current Week Low]])-1</f>
        <v>4.7361015477651591E-2</v>
      </c>
      <c r="AF63" s="2">
        <f>(Table2[[#This Row],[Current Week High]]/Table2[[#This Row],[Close Price]])-1</f>
        <v>1.3005573817350236E-2</v>
      </c>
      <c r="AG63" s="2">
        <f>(Table2[[#This Row],[Close Price]]/Table2[[#This Row],[Current Month Low]])-1</f>
        <v>0.10898025168795766</v>
      </c>
      <c r="AH63" s="2">
        <f>(Table2[[#This Row],[Current Month High]]/Table2[[#This Row],[Close Price]])-1</f>
        <v>3.8559382592539659E-2</v>
      </c>
      <c r="AI63">
        <v>53.437187366014001</v>
      </c>
      <c r="AJ63">
        <v>117.77155306567001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-0.28000000000000003</v>
      </c>
      <c r="AM63" t="s">
        <v>10450</v>
      </c>
      <c r="AN63">
        <v>8.33</v>
      </c>
      <c r="AO63" t="s">
        <v>10451</v>
      </c>
      <c r="AP63">
        <v>0.133528556089723</v>
      </c>
      <c r="AQ63">
        <f>(Table2[[#This Row],[Sharpe Ratio]]-AVERAGE(Table2[Sharpe Ratio]))/_xlfn.STDEV.P(Table2[Sharpe Ratio])</f>
        <v>0.86604186542166905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110</v>
      </c>
      <c r="AT63">
        <f>_xlfn.RANK.AVG(Table2[[#This Row],[6M Return vs Nifty Z-Score]],Table2[6M Return vs Nifty Z-Score])</f>
        <v>93</v>
      </c>
      <c r="AU63">
        <f>_xlfn.RANK.AVG(Table2[[#This Row],[Sharpe Ratio Z-Score]],Table2[Sharpe Ratio Z-Score])</f>
        <v>140</v>
      </c>
      <c r="AV63">
        <f>(Table2[[#This Row],[Rank 1Y]]+Table2[[#This Row],[Rank 6M]]+Table2[[#This Row],[Rank Sharpe]])/3</f>
        <v>114.33333333333333</v>
      </c>
    </row>
    <row r="64" spans="1:48" x14ac:dyDescent="0.3">
      <c r="A64" t="s">
        <v>75</v>
      </c>
      <c r="B64" t="s">
        <v>76</v>
      </c>
      <c r="C64" t="s">
        <v>10412</v>
      </c>
      <c r="D64" t="s">
        <v>77</v>
      </c>
      <c r="E64">
        <v>353718.85659712</v>
      </c>
      <c r="F64">
        <v>12666.4</v>
      </c>
      <c r="G64">
        <v>118.89229927306</v>
      </c>
      <c r="H64">
        <f>(Table2[[#This Row],[1Y Return vs Nifty]]-AVERAGE(Table2[1Y Return vs Nifty]))/_xlfn.STDEV.P(Table2[1Y Return vs Nifty])</f>
        <v>1.5571616401606612</v>
      </c>
      <c r="I64">
        <v>16.723432125348701</v>
      </c>
      <c r="J64">
        <f>(Table2[[#This Row],[1M Return vs Nifty]]-AVERAGE(Table2[1M Return vs Nifty]))/_xlfn.STDEV.P(Table2[1M Return vs Nifty])</f>
        <v>1.8677889994645083</v>
      </c>
      <c r="K64">
        <v>19.9115882499535</v>
      </c>
      <c r="L64">
        <f>(Table2[[#This Row],[6M Return vs Nifty]]-AVERAGE(Table2[6M Return vs Nifty]))/_xlfn.STDEV.P(Table2[6M Return vs Nifty])</f>
        <v>0.22658305204279777</v>
      </c>
      <c r="M64">
        <v>4.26656757969692</v>
      </c>
      <c r="N64">
        <f>(Table2[[#This Row],[1W Return vs Nifty]]-AVERAGE(Table2[1W Return vs Nifty]))/_xlfn.STDEV.P(Table2[1W Return vs Nifty])</f>
        <v>1.0835703589441876</v>
      </c>
      <c r="O64">
        <v>11732.23</v>
      </c>
      <c r="P64">
        <v>10888.224455006301</v>
      </c>
      <c r="Q64">
        <v>9018.8970479652198</v>
      </c>
      <c r="R64">
        <v>86.128046651616501</v>
      </c>
      <c r="S64" s="2">
        <f>(Table2[[#This Row],[Close Price]]-Table2[[#This Row],[20D EMA]])/Table2[[#This Row],[20D EMA]]</f>
        <v>7.9624248757482599E-2</v>
      </c>
      <c r="T64" s="2">
        <f>(Table2[[#This Row],[Close Price]]-Table2[[#This Row],[50D EMA]])/Table2[[#This Row],[50D EMA]]</f>
        <v>0.16331180095907291</v>
      </c>
      <c r="U64" s="2">
        <f>(Table2[[#This Row],[Close Price]]-Table2[[#This Row],[200D EMA]])/Table2[[#This Row],[200D EMA]]</f>
        <v>0.40442893766679638</v>
      </c>
      <c r="V64">
        <v>1.1828146184191599</v>
      </c>
      <c r="W64">
        <v>12551.6</v>
      </c>
      <c r="X64">
        <v>12774</v>
      </c>
      <c r="Y64">
        <v>12000</v>
      </c>
      <c r="Z64">
        <v>12774</v>
      </c>
      <c r="AA64">
        <v>10780</v>
      </c>
      <c r="AB64">
        <v>12774</v>
      </c>
      <c r="AC64" s="2">
        <f>(Table2[[#This Row],[Close Price]]/Table2[[#This Row],[Day Low]])-1</f>
        <v>9.146244303515072E-3</v>
      </c>
      <c r="AD64" s="2">
        <f>(Table2[[#This Row],[Day High]]/Table2[[#This Row],[Close Price]])-1</f>
        <v>8.4949156824354333E-3</v>
      </c>
      <c r="AE64" s="2">
        <f>(Table2[[#This Row],[Close Price]]/Table2[[#This Row],[Current Week Low]])-1</f>
        <v>5.5533333333333212E-2</v>
      </c>
      <c r="AF64" s="2">
        <f>(Table2[[#This Row],[Current Week High]]/Table2[[#This Row],[Close Price]])-1</f>
        <v>8.4949156824354333E-3</v>
      </c>
      <c r="AG64" s="2">
        <f>(Table2[[#This Row],[Close Price]]/Table2[[#This Row],[Current Month Low]])-1</f>
        <v>0.17499072356215217</v>
      </c>
      <c r="AH64" s="2">
        <f>(Table2[[#This Row],[Current Month High]]/Table2[[#This Row],[Close Price]])-1</f>
        <v>8.4949156824354333E-3</v>
      </c>
      <c r="AI64">
        <v>0.84949156824354299</v>
      </c>
      <c r="AJ64">
        <v>158.337157483607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0.22</v>
      </c>
      <c r="AM64" t="s">
        <v>10451</v>
      </c>
      <c r="AN64">
        <v>10.91</v>
      </c>
      <c r="AO64" t="s">
        <v>10451</v>
      </c>
      <c r="AP64">
        <v>0.18255051160876801</v>
      </c>
      <c r="AQ64">
        <f>(Table2[[#This Row],[Sharpe Ratio]]-AVERAGE(Table2[Sharpe Ratio]))/_xlfn.STDEV.P(Table2[Sharpe Ratio])</f>
        <v>1.4365869014815988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6.1716909520937531</v>
      </c>
      <c r="AS64">
        <f>_xlfn.RANK.AVG(Table2[[#This Row],[1Y Return vs Nifty Z-Score]],Table2[1Y Return vs Nifty Z-Score])</f>
        <v>59</v>
      </c>
      <c r="AT64">
        <f>_xlfn.RANK.AVG(Table2[[#This Row],[6M Return vs Nifty Z-Score]],Table2[6M Return vs Nifty Z-Score])</f>
        <v>234</v>
      </c>
      <c r="AU64">
        <f>_xlfn.RANK.AVG(Table2[[#This Row],[Sharpe Ratio Z-Score]],Table2[Sharpe Ratio Z-Score])</f>
        <v>52</v>
      </c>
      <c r="AV64">
        <f>(Table2[[#This Row],[Rank 1Y]]+Table2[[#This Row],[Rank 6M]]+Table2[[#This Row],[Rank Sharpe]])/3</f>
        <v>115</v>
      </c>
    </row>
    <row r="65" spans="1:48" x14ac:dyDescent="0.3">
      <c r="A65" t="s">
        <v>630</v>
      </c>
      <c r="B65" t="s">
        <v>631</v>
      </c>
      <c r="C65" t="s">
        <v>10420</v>
      </c>
      <c r="D65" t="s">
        <v>164</v>
      </c>
      <c r="E65">
        <v>31448.099601000002</v>
      </c>
      <c r="F65">
        <v>7265.25</v>
      </c>
      <c r="G65">
        <v>153.51550725854901</v>
      </c>
      <c r="H65">
        <f>(Table2[[#This Row],[1Y Return vs Nifty]]-AVERAGE(Table2[1Y Return vs Nifty]))/_xlfn.STDEV.P(Table2[1Y Return vs Nifty])</f>
        <v>2.1272452217887881</v>
      </c>
      <c r="I65">
        <v>-2.9333068138278202</v>
      </c>
      <c r="J65">
        <f>(Table2[[#This Row],[1M Return vs Nifty]]-AVERAGE(Table2[1M Return vs Nifty]))/_xlfn.STDEV.P(Table2[1M Return vs Nifty])</f>
        <v>4.6268361834655741E-2</v>
      </c>
      <c r="K65">
        <v>105.298566453764</v>
      </c>
      <c r="L65">
        <f>(Table2[[#This Row],[6M Return vs Nifty]]-AVERAGE(Table2[6M Return vs Nifty]))/_xlfn.STDEV.P(Table2[6M Return vs Nifty])</f>
        <v>2.7633273837775585</v>
      </c>
      <c r="M65">
        <v>-2.81159792108773</v>
      </c>
      <c r="N65">
        <f>(Table2[[#This Row],[1W Return vs Nifty]]-AVERAGE(Table2[1W Return vs Nifty]))/_xlfn.STDEV.P(Table2[1W Return vs Nifty])</f>
        <v>-0.49604149328697883</v>
      </c>
      <c r="O65">
        <v>6802.09</v>
      </c>
      <c r="P65">
        <v>6460.6520725154896</v>
      </c>
      <c r="Q65">
        <v>4907.0196070859301</v>
      </c>
      <c r="R65">
        <v>72.643959825735806</v>
      </c>
      <c r="S65" s="2">
        <f>(Table2[[#This Row],[Close Price]]-Table2[[#This Row],[20D EMA]])/Table2[[#This Row],[20D EMA]]</f>
        <v>6.8090836786928705E-2</v>
      </c>
      <c r="T65" s="2">
        <f>(Table2[[#This Row],[Close Price]]-Table2[[#This Row],[50D EMA]])/Table2[[#This Row],[50D EMA]]</f>
        <v>0.12453819188118512</v>
      </c>
      <c r="U65" s="2">
        <f>(Table2[[#This Row],[Close Price]]-Table2[[#This Row],[200D EMA]])/Table2[[#This Row],[200D EMA]]</f>
        <v>0.48058303853294004</v>
      </c>
      <c r="V65">
        <v>0.41698888075216001</v>
      </c>
      <c r="W65">
        <v>6801.05</v>
      </c>
      <c r="X65">
        <v>7466</v>
      </c>
      <c r="Y65">
        <v>6651.05</v>
      </c>
      <c r="Z65">
        <v>7466</v>
      </c>
      <c r="AA65">
        <v>6454.15</v>
      </c>
      <c r="AB65">
        <v>7466</v>
      </c>
      <c r="AC65" s="2">
        <f>(Table2[[#This Row],[Close Price]]/Table2[[#This Row],[Day Low]])-1</f>
        <v>6.8254166636034119E-2</v>
      </c>
      <c r="AD65" s="2">
        <f>(Table2[[#This Row],[Day High]]/Table2[[#This Row],[Close Price]])-1</f>
        <v>2.7631533670555042E-2</v>
      </c>
      <c r="AE65" s="2">
        <f>(Table2[[#This Row],[Close Price]]/Table2[[#This Row],[Current Week Low]])-1</f>
        <v>9.2346321257545716E-2</v>
      </c>
      <c r="AF65" s="2">
        <f>(Table2[[#This Row],[Current Week High]]/Table2[[#This Row],[Close Price]])-1</f>
        <v>2.7631533670555042E-2</v>
      </c>
      <c r="AG65" s="2">
        <f>(Table2[[#This Row],[Close Price]]/Table2[[#This Row],[Current Month Low]])-1</f>
        <v>0.12567107984784998</v>
      </c>
      <c r="AH65" s="2">
        <f>(Table2[[#This Row],[Current Month High]]/Table2[[#This Row],[Close Price]])-1</f>
        <v>2.7631533670555042E-2</v>
      </c>
      <c r="AI65">
        <v>9.4236261656515499</v>
      </c>
      <c r="AJ65">
        <v>198.98148148148101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0.24</v>
      </c>
      <c r="AM65" t="s">
        <v>10451</v>
      </c>
      <c r="AN65">
        <v>8.2200000000000006</v>
      </c>
      <c r="AO65" t="s">
        <v>10451</v>
      </c>
      <c r="AP65">
        <v>7.0977283505153005E-2</v>
      </c>
      <c r="AQ65">
        <f>(Table2[[#This Row],[Sharpe Ratio]]-AVERAGE(Table2[Sharpe Ratio]))/_xlfn.STDEV.P(Table2[Sharpe Ratio])</f>
        <v>0.13803504287675669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4.5788345169907796</v>
      </c>
      <c r="AS65">
        <f>_xlfn.RANK.AVG(Table2[[#This Row],[1Y Return vs Nifty Z-Score]],Table2[1Y Return vs Nifty Z-Score])</f>
        <v>31</v>
      </c>
      <c r="AT65">
        <f>_xlfn.RANK.AVG(Table2[[#This Row],[6M Return vs Nifty Z-Score]],Table2[6M Return vs Nifty Z-Score])</f>
        <v>9</v>
      </c>
      <c r="AU65">
        <f>_xlfn.RANK.AVG(Table2[[#This Row],[Sharpe Ratio Z-Score]],Table2[Sharpe Ratio Z-Score])</f>
        <v>310</v>
      </c>
      <c r="AV65">
        <f>(Table2[[#This Row],[Rank 1Y]]+Table2[[#This Row],[Rank 6M]]+Table2[[#This Row],[Rank Sharpe]])/3</f>
        <v>116.66666666666667</v>
      </c>
    </row>
    <row r="66" spans="1:48" x14ac:dyDescent="0.3">
      <c r="A66" t="s">
        <v>1283</v>
      </c>
      <c r="B66" t="s">
        <v>1284</v>
      </c>
      <c r="C66" t="s">
        <v>10420</v>
      </c>
      <c r="D66" t="s">
        <v>264</v>
      </c>
      <c r="E66">
        <v>9274.2030163899999</v>
      </c>
      <c r="F66">
        <v>2232.0500000000002</v>
      </c>
      <c r="G66">
        <v>98.283877869488407</v>
      </c>
      <c r="H66">
        <f>(Table2[[#This Row],[1Y Return vs Nifty]]-AVERAGE(Table2[1Y Return vs Nifty]))/_xlfn.STDEV.P(Table2[1Y Return vs Nifty])</f>
        <v>1.21783656403329</v>
      </c>
      <c r="I66">
        <v>15.527621997972201</v>
      </c>
      <c r="J66">
        <f>(Table2[[#This Row],[1M Return vs Nifty]]-AVERAGE(Table2[1M Return vs Nifty]))/_xlfn.STDEV.P(Table2[1M Return vs Nifty])</f>
        <v>1.7569774944410648</v>
      </c>
      <c r="K66">
        <v>84.666522461847094</v>
      </c>
      <c r="L66">
        <f>(Table2[[#This Row],[6M Return vs Nifty]]-AVERAGE(Table2[6M Return vs Nifty]))/_xlfn.STDEV.P(Table2[6M Return vs Nifty])</f>
        <v>2.1503741940807513</v>
      </c>
      <c r="M66">
        <v>13.286625373739801</v>
      </c>
      <c r="N66">
        <f>(Table2[[#This Row],[1W Return vs Nifty]]-AVERAGE(Table2[1W Return vs Nifty]))/_xlfn.STDEV.P(Table2[1W Return vs Nifty])</f>
        <v>3.0965481845828733</v>
      </c>
      <c r="O66">
        <v>2072.61</v>
      </c>
      <c r="P66">
        <v>1900.77766822787</v>
      </c>
      <c r="Q66">
        <v>1478.75486997601</v>
      </c>
      <c r="R66">
        <v>64.615990655290105</v>
      </c>
      <c r="S66" s="2">
        <f>(Table2[[#This Row],[Close Price]]-Table2[[#This Row],[20D EMA]])/Table2[[#This Row],[20D EMA]]</f>
        <v>7.6927159475251028E-2</v>
      </c>
      <c r="T66" s="2">
        <f>(Table2[[#This Row],[Close Price]]-Table2[[#This Row],[50D EMA]])/Table2[[#This Row],[50D EMA]]</f>
        <v>0.17428252515244536</v>
      </c>
      <c r="U66" s="2">
        <f>(Table2[[#This Row],[Close Price]]-Table2[[#This Row],[200D EMA]])/Table2[[#This Row],[200D EMA]]</f>
        <v>0.50941176615446138</v>
      </c>
      <c r="V66">
        <v>1.19059960880847</v>
      </c>
      <c r="W66">
        <v>2215</v>
      </c>
      <c r="X66">
        <v>2296</v>
      </c>
      <c r="Y66">
        <v>1980.45</v>
      </c>
      <c r="Z66">
        <v>2367</v>
      </c>
      <c r="AA66">
        <v>1785.2</v>
      </c>
      <c r="AB66">
        <v>2367</v>
      </c>
      <c r="AC66" s="2">
        <f>(Table2[[#This Row],[Close Price]]/Table2[[#This Row],[Day Low]])-1</f>
        <v>7.6975169300226298E-3</v>
      </c>
      <c r="AD66" s="2">
        <f>(Table2[[#This Row],[Day High]]/Table2[[#This Row],[Close Price]])-1</f>
        <v>2.8650791872941728E-2</v>
      </c>
      <c r="AE66" s="2">
        <f>(Table2[[#This Row],[Close Price]]/Table2[[#This Row],[Current Week Low]])-1</f>
        <v>0.12704183392663282</v>
      </c>
      <c r="AF66" s="2">
        <f>(Table2[[#This Row],[Current Week High]]/Table2[[#This Row],[Close Price]])-1</f>
        <v>6.046011514078975E-2</v>
      </c>
      <c r="AG66" s="2">
        <f>(Table2[[#This Row],[Close Price]]/Table2[[#This Row],[Current Month Low]])-1</f>
        <v>0.25030808872955412</v>
      </c>
      <c r="AH66" s="2">
        <f>(Table2[[#This Row],[Current Month High]]/Table2[[#This Row],[Close Price]])-1</f>
        <v>6.046011514078975E-2</v>
      </c>
      <c r="AI66">
        <v>6.0460115140789696</v>
      </c>
      <c r="AJ66">
        <v>155.93968581584599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0.41</v>
      </c>
      <c r="AM66" t="s">
        <v>10451</v>
      </c>
      <c r="AN66">
        <v>8.44</v>
      </c>
      <c r="AO66" t="s">
        <v>10451</v>
      </c>
      <c r="AP66">
        <v>8.8256556427488003E-2</v>
      </c>
      <c r="AQ66">
        <f>(Table2[[#This Row],[Sharpe Ratio]]-AVERAGE(Table2[Sharpe Ratio]))/_xlfn.STDEV.P(Table2[Sharpe Ratio])</f>
        <v>0.33914092060399109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8.5608773577419708</v>
      </c>
      <c r="AS66">
        <f>_xlfn.RANK.AVG(Table2[[#This Row],[1Y Return vs Nifty Z-Score]],Table2[1Y Return vs Nifty Z-Score])</f>
        <v>77</v>
      </c>
      <c r="AT66">
        <f>_xlfn.RANK.AVG(Table2[[#This Row],[6M Return vs Nifty Z-Score]],Table2[6M Return vs Nifty Z-Score])</f>
        <v>24</v>
      </c>
      <c r="AU66">
        <f>_xlfn.RANK.AVG(Table2[[#This Row],[Sharpe Ratio Z-Score]],Table2[Sharpe Ratio Z-Score])</f>
        <v>252</v>
      </c>
      <c r="AV66">
        <f>(Table2[[#This Row],[Rank 1Y]]+Table2[[#This Row],[Rank 6M]]+Table2[[#This Row],[Rank Sharpe]])/3</f>
        <v>117.66666666666667</v>
      </c>
    </row>
    <row r="67" spans="1:48" x14ac:dyDescent="0.3">
      <c r="A67" t="s">
        <v>990</v>
      </c>
      <c r="B67" t="s">
        <v>991</v>
      </c>
      <c r="C67" t="s">
        <v>10411</v>
      </c>
      <c r="D67" t="s">
        <v>54</v>
      </c>
      <c r="E67">
        <v>15123.88009241</v>
      </c>
      <c r="F67">
        <v>985.85</v>
      </c>
      <c r="G67">
        <v>291.33551367620402</v>
      </c>
      <c r="H67">
        <f>(Table2[[#This Row],[1Y Return vs Nifty]]-AVERAGE(Table2[1Y Return vs Nifty]))/_xlfn.STDEV.P(Table2[1Y Return vs Nifty])</f>
        <v>4.3965012338693974</v>
      </c>
      <c r="I67">
        <v>-9.7038914257723494</v>
      </c>
      <c r="J67">
        <f>(Table2[[#This Row],[1M Return vs Nifty]]-AVERAGE(Table2[1M Return vs Nifty]))/_xlfn.STDEV.P(Table2[1M Return vs Nifty])</f>
        <v>-0.58113782378123369</v>
      </c>
      <c r="K67">
        <v>58.392975460473899</v>
      </c>
      <c r="L67">
        <f>(Table2[[#This Row],[6M Return vs Nifty]]-AVERAGE(Table2[6M Return vs Nifty]))/_xlfn.STDEV.P(Table2[6M Return vs Nifty])</f>
        <v>1.3698187413369509</v>
      </c>
      <c r="M67">
        <v>-3.8316942203344699</v>
      </c>
      <c r="N67">
        <f>(Table2[[#This Row],[1W Return vs Nifty]]-AVERAGE(Table2[1W Return vs Nifty]))/_xlfn.STDEV.P(Table2[1W Return vs Nifty])</f>
        <v>-0.72369316440552989</v>
      </c>
      <c r="O67">
        <v>1003.61</v>
      </c>
      <c r="P67">
        <v>950.86778230115306</v>
      </c>
      <c r="Q67">
        <v>693.39365487771101</v>
      </c>
      <c r="R67">
        <v>42.349842595038702</v>
      </c>
      <c r="S67" s="2">
        <f>(Table2[[#This Row],[Close Price]]-Table2[[#This Row],[20D EMA]])/Table2[[#This Row],[20D EMA]]</f>
        <v>-1.7696117017566574E-2</v>
      </c>
      <c r="T67" s="2">
        <f>(Table2[[#This Row],[Close Price]]-Table2[[#This Row],[50D EMA]])/Table2[[#This Row],[50D EMA]]</f>
        <v>3.6789781239814488E-2</v>
      </c>
      <c r="U67" s="2">
        <f>(Table2[[#This Row],[Close Price]]-Table2[[#This Row],[200D EMA]])/Table2[[#This Row],[200D EMA]]</f>
        <v>0.42177534083992663</v>
      </c>
      <c r="V67">
        <v>0.29385864526324601</v>
      </c>
      <c r="W67">
        <v>983</v>
      </c>
      <c r="X67">
        <v>1006.75</v>
      </c>
      <c r="Y67">
        <v>983</v>
      </c>
      <c r="Z67">
        <v>1044</v>
      </c>
      <c r="AA67">
        <v>955.55</v>
      </c>
      <c r="AB67">
        <v>1097.7</v>
      </c>
      <c r="AC67" s="2">
        <f>(Table2[[#This Row],[Close Price]]/Table2[[#This Row],[Day Low]])-1</f>
        <v>2.8992878942013522E-3</v>
      </c>
      <c r="AD67" s="2">
        <f>(Table2[[#This Row],[Day High]]/Table2[[#This Row],[Close Price]])-1</f>
        <v>2.1199979712938077E-2</v>
      </c>
      <c r="AE67" s="2">
        <f>(Table2[[#This Row],[Close Price]]/Table2[[#This Row],[Current Week Low]])-1</f>
        <v>2.8992878942013522E-3</v>
      </c>
      <c r="AF67" s="2">
        <f>(Table2[[#This Row],[Current Week High]]/Table2[[#This Row],[Close Price]])-1</f>
        <v>5.8984632550590943E-2</v>
      </c>
      <c r="AG67" s="2">
        <f>(Table2[[#This Row],[Close Price]]/Table2[[#This Row],[Current Month Low]])-1</f>
        <v>3.1709486683062282E-2</v>
      </c>
      <c r="AH67" s="2">
        <f>(Table2[[#This Row],[Current Month High]]/Table2[[#This Row],[Close Price]])-1</f>
        <v>0.11345539382258973</v>
      </c>
      <c r="AI67">
        <v>11.345539382258901</v>
      </c>
      <c r="AJ67">
        <v>362.29777256740903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0.01</v>
      </c>
      <c r="AM67" t="s">
        <v>10451</v>
      </c>
      <c r="AN67">
        <v>-1.46</v>
      </c>
      <c r="AO67" t="s">
        <v>10450</v>
      </c>
      <c r="AP67">
        <v>7.9253903529742001E-2</v>
      </c>
      <c r="AQ67">
        <f>(Table2[[#This Row],[Sharpe Ratio]]-AVERAGE(Table2[Sharpe Ratio]))/_xlfn.STDEV.P(Table2[Sharpe Ratio])</f>
        <v>0.23436299267771676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4.6958519796973022</v>
      </c>
      <c r="AS67">
        <f>_xlfn.RANK.AVG(Table2[[#This Row],[1Y Return vs Nifty Z-Score]],Table2[1Y Return vs Nifty Z-Score])</f>
        <v>2</v>
      </c>
      <c r="AT67">
        <f>_xlfn.RANK.AVG(Table2[[#This Row],[6M Return vs Nifty Z-Score]],Table2[6M Return vs Nifty Z-Score])</f>
        <v>72</v>
      </c>
      <c r="AU67">
        <f>_xlfn.RANK.AVG(Table2[[#This Row],[Sharpe Ratio Z-Score]],Table2[Sharpe Ratio Z-Score])</f>
        <v>288</v>
      </c>
      <c r="AV67">
        <f>(Table2[[#This Row],[Rank 1Y]]+Table2[[#This Row],[Rank 6M]]+Table2[[#This Row],[Rank Sharpe]])/3</f>
        <v>120.66666666666667</v>
      </c>
    </row>
    <row r="68" spans="1:48" x14ac:dyDescent="0.3">
      <c r="A68" t="s">
        <v>834</v>
      </c>
      <c r="B68" t="s">
        <v>835</v>
      </c>
      <c r="C68" t="s">
        <v>10409</v>
      </c>
      <c r="D68" t="s">
        <v>227</v>
      </c>
      <c r="E68">
        <v>19947.088490999999</v>
      </c>
      <c r="F68">
        <v>2858.9</v>
      </c>
      <c r="G68">
        <v>99.8428175383265</v>
      </c>
      <c r="H68">
        <f>(Table2[[#This Row],[1Y Return vs Nifty]]-AVERAGE(Table2[1Y Return vs Nifty]))/_xlfn.STDEV.P(Table2[1Y Return vs Nifty])</f>
        <v>1.2435050667995808</v>
      </c>
      <c r="I68">
        <v>1.30757636864025</v>
      </c>
      <c r="J68">
        <f>(Table2[[#This Row],[1M Return vs Nifty]]-AVERAGE(Table2[1M Return vs Nifty]))/_xlfn.STDEV.P(Table2[1M Return vs Nifty])</f>
        <v>0.43925604216890829</v>
      </c>
      <c r="K68">
        <v>66.652048407352794</v>
      </c>
      <c r="L68">
        <f>(Table2[[#This Row],[6M Return vs Nifty]]-AVERAGE(Table2[6M Return vs Nifty]))/_xlfn.STDEV.P(Table2[6M Return vs Nifty])</f>
        <v>1.615185856137179</v>
      </c>
      <c r="M68">
        <v>2.1700158229490598</v>
      </c>
      <c r="N68">
        <f>(Table2[[#This Row],[1W Return vs Nifty]]-AVERAGE(Table2[1W Return vs Nifty]))/_xlfn.STDEV.P(Table2[1W Return vs Nifty])</f>
        <v>0.61568952125992171</v>
      </c>
      <c r="O68">
        <v>2651.64</v>
      </c>
      <c r="P68">
        <v>2472.6320138320398</v>
      </c>
      <c r="Q68">
        <v>1939.6066855804499</v>
      </c>
      <c r="R68">
        <v>71.745138423234593</v>
      </c>
      <c r="S68" s="2">
        <f>(Table2[[#This Row],[Close Price]]-Table2[[#This Row],[20D EMA]])/Table2[[#This Row],[20D EMA]]</f>
        <v>7.8162948213181357E-2</v>
      </c>
      <c r="T68" s="2">
        <f>(Table2[[#This Row],[Close Price]]-Table2[[#This Row],[50D EMA]])/Table2[[#This Row],[50D EMA]]</f>
        <v>0.15621733602378191</v>
      </c>
      <c r="U68" s="2">
        <f>(Table2[[#This Row],[Close Price]]-Table2[[#This Row],[200D EMA]])/Table2[[#This Row],[200D EMA]]</f>
        <v>0.47395862328884525</v>
      </c>
      <c r="V68">
        <v>0.57836507533806003</v>
      </c>
      <c r="W68">
        <v>2699.95</v>
      </c>
      <c r="X68">
        <v>2878</v>
      </c>
      <c r="Y68">
        <v>2591.5500000000002</v>
      </c>
      <c r="Z68">
        <v>2878</v>
      </c>
      <c r="AA68">
        <v>2444.0500000000002</v>
      </c>
      <c r="AB68">
        <v>2878</v>
      </c>
      <c r="AC68" s="2">
        <f>(Table2[[#This Row],[Close Price]]/Table2[[#This Row],[Day Low]])-1</f>
        <v>5.8871460582603508E-2</v>
      </c>
      <c r="AD68" s="2">
        <f>(Table2[[#This Row],[Day High]]/Table2[[#This Row],[Close Price]])-1</f>
        <v>6.6808912518800945E-3</v>
      </c>
      <c r="AE68" s="2">
        <f>(Table2[[#This Row],[Close Price]]/Table2[[#This Row],[Current Week Low]])-1</f>
        <v>0.10316220022766287</v>
      </c>
      <c r="AF68" s="2">
        <f>(Table2[[#This Row],[Current Week High]]/Table2[[#This Row],[Close Price]])-1</f>
        <v>6.6808912518800945E-3</v>
      </c>
      <c r="AG68" s="2">
        <f>(Table2[[#This Row],[Close Price]]/Table2[[#This Row],[Current Month Low]])-1</f>
        <v>0.1697387532988277</v>
      </c>
      <c r="AH68" s="2">
        <f>(Table2[[#This Row],[Current Month High]]/Table2[[#This Row],[Close Price]])-1</f>
        <v>6.6808912518800945E-3</v>
      </c>
      <c r="AI68">
        <v>0.668089125188009</v>
      </c>
      <c r="AJ68">
        <v>145.05207217245899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0.14000000000000001</v>
      </c>
      <c r="AM68" t="s">
        <v>10451</v>
      </c>
      <c r="AN68">
        <v>7.04</v>
      </c>
      <c r="AO68" t="s">
        <v>10451</v>
      </c>
      <c r="AP68">
        <v>8.9559502810025005E-2</v>
      </c>
      <c r="AQ68">
        <f>(Table2[[#This Row],[Sharpe Ratio]]-AVERAGE(Table2[Sharpe Ratio]))/_xlfn.STDEV.P(Table2[Sharpe Ratio])</f>
        <v>0.35430534199309549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4.2679418283586861</v>
      </c>
      <c r="AS68">
        <f>_xlfn.RANK.AVG(Table2[[#This Row],[1Y Return vs Nifty Z-Score]],Table2[1Y Return vs Nifty Z-Score])</f>
        <v>76</v>
      </c>
      <c r="AT68">
        <f>_xlfn.RANK.AVG(Table2[[#This Row],[6M Return vs Nifty Z-Score]],Table2[6M Return vs Nifty Z-Score])</f>
        <v>45</v>
      </c>
      <c r="AU68">
        <f>_xlfn.RANK.AVG(Table2[[#This Row],[Sharpe Ratio Z-Score]],Table2[Sharpe Ratio Z-Score])</f>
        <v>245</v>
      </c>
      <c r="AV68">
        <f>(Table2[[#This Row],[Rank 1Y]]+Table2[[#This Row],[Rank 6M]]+Table2[[#This Row],[Rank Sharpe]])/3</f>
        <v>122</v>
      </c>
    </row>
    <row r="69" spans="1:48" x14ac:dyDescent="0.3">
      <c r="A69" t="s">
        <v>299</v>
      </c>
      <c r="B69" t="s">
        <v>300</v>
      </c>
      <c r="C69" t="s">
        <v>10405</v>
      </c>
      <c r="D69" t="s">
        <v>67</v>
      </c>
      <c r="E69">
        <v>95441.212136924994</v>
      </c>
      <c r="F69">
        <v>586.75</v>
      </c>
      <c r="G69">
        <v>173.353236047542</v>
      </c>
      <c r="H69">
        <f>(Table2[[#This Row],[1Y Return vs Nifty]]-AVERAGE(Table2[1Y Return vs Nifty]))/_xlfn.STDEV.P(Table2[1Y Return vs Nifty])</f>
        <v>2.4538805666169261</v>
      </c>
      <c r="I69">
        <v>-25.036566260177398</v>
      </c>
      <c r="J69">
        <f>(Table2[[#This Row],[1M Return vs Nifty]]-AVERAGE(Table2[1M Return vs Nifty]))/_xlfn.STDEV.P(Table2[1M Return vs Nifty])</f>
        <v>-2.0019626985153489</v>
      </c>
      <c r="K69">
        <v>28.651304927510498</v>
      </c>
      <c r="L69">
        <f>(Table2[[#This Row],[6M Return vs Nifty]]-AVERAGE(Table2[6M Return vs Nifty]))/_xlfn.STDEV.P(Table2[6M Return vs Nifty])</f>
        <v>0.48622951347210142</v>
      </c>
      <c r="M69">
        <v>-4.4377370098167397</v>
      </c>
      <c r="N69">
        <f>(Table2[[#This Row],[1W Return vs Nifty]]-AVERAGE(Table2[1W Return vs Nifty]))/_xlfn.STDEV.P(Table2[1W Return vs Nifty])</f>
        <v>-0.85894182073029479</v>
      </c>
      <c r="O69">
        <v>605.4</v>
      </c>
      <c r="P69">
        <v>603.02693567602296</v>
      </c>
      <c r="Q69">
        <v>466.214320454882</v>
      </c>
      <c r="R69">
        <v>45.773906410300398</v>
      </c>
      <c r="S69" s="2">
        <f>(Table2[[#This Row],[Close Price]]-Table2[[#This Row],[20D EMA]])/Table2[[#This Row],[20D EMA]]</f>
        <v>-3.080607862570198E-2</v>
      </c>
      <c r="T69" s="2">
        <f>(Table2[[#This Row],[Close Price]]-Table2[[#This Row],[50D EMA]])/Table2[[#This Row],[50D EMA]]</f>
        <v>-2.699205410745991E-2</v>
      </c>
      <c r="U69" s="2">
        <f>(Table2[[#This Row],[Close Price]]-Table2[[#This Row],[200D EMA]])/Table2[[#This Row],[200D EMA]]</f>
        <v>0.25854134945385676</v>
      </c>
      <c r="V69">
        <v>0.66431344254639002</v>
      </c>
      <c r="W69">
        <v>558</v>
      </c>
      <c r="X69">
        <v>595</v>
      </c>
      <c r="Y69">
        <v>554.79999999999995</v>
      </c>
      <c r="Z69">
        <v>605</v>
      </c>
      <c r="AA69">
        <v>553.85</v>
      </c>
      <c r="AB69">
        <v>734.7</v>
      </c>
      <c r="AC69" s="2">
        <f>(Table2[[#This Row],[Close Price]]/Table2[[#This Row],[Day Low]])-1</f>
        <v>5.1523297491039344E-2</v>
      </c>
      <c r="AD69" s="2">
        <f>(Table2[[#This Row],[Day High]]/Table2[[#This Row],[Close Price]])-1</f>
        <v>1.4060502769492889E-2</v>
      </c>
      <c r="AE69" s="2">
        <f>(Table2[[#This Row],[Close Price]]/Table2[[#This Row],[Current Week Low]])-1</f>
        <v>5.7588320115356861E-2</v>
      </c>
      <c r="AF69" s="2">
        <f>(Table2[[#This Row],[Current Week High]]/Table2[[#This Row],[Close Price]])-1</f>
        <v>3.1103536429484491E-2</v>
      </c>
      <c r="AG69" s="2">
        <f>(Table2[[#This Row],[Close Price]]/Table2[[#This Row],[Current Month Low]])-1</f>
        <v>5.940236526135223E-2</v>
      </c>
      <c r="AH69" s="2">
        <f>(Table2[[#This Row],[Current Month High]]/Table2[[#This Row],[Close Price]])-1</f>
        <v>0.25215168299957402</v>
      </c>
      <c r="AI69">
        <v>30.8734554750745</v>
      </c>
      <c r="AJ69">
        <v>218.19414316702799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</v>
      </c>
      <c r="AM69" t="s">
        <v>10451</v>
      </c>
      <c r="AN69">
        <v>0.87</v>
      </c>
      <c r="AO69" t="s">
        <v>10451</v>
      </c>
      <c r="AP69">
        <v>0.118068188234157</v>
      </c>
      <c r="AQ69">
        <f>(Table2[[#This Row],[Sharpe Ratio]]-AVERAGE(Table2[Sharpe Ratio]))/_xlfn.STDEV.P(Table2[Sharpe Ratio])</f>
        <v>0.6861054258761925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0.76531098671957642</v>
      </c>
      <c r="AS69">
        <f>_xlfn.RANK.AVG(Table2[[#This Row],[1Y Return vs Nifty Z-Score]],Table2[1Y Return vs Nifty Z-Score])</f>
        <v>27</v>
      </c>
      <c r="AT69">
        <f>_xlfn.RANK.AVG(Table2[[#This Row],[6M Return vs Nifty Z-Score]],Table2[6M Return vs Nifty Z-Score])</f>
        <v>167</v>
      </c>
      <c r="AU69">
        <f>_xlfn.RANK.AVG(Table2[[#This Row],[Sharpe Ratio Z-Score]],Table2[Sharpe Ratio Z-Score])</f>
        <v>176</v>
      </c>
      <c r="AV69">
        <f>(Table2[[#This Row],[Rank 1Y]]+Table2[[#This Row],[Rank 6M]]+Table2[[#This Row],[Rank Sharpe]])/3</f>
        <v>123.33333333333333</v>
      </c>
    </row>
    <row r="70" spans="1:48" x14ac:dyDescent="0.3">
      <c r="A70" t="s">
        <v>925</v>
      </c>
      <c r="B70" t="s">
        <v>926</v>
      </c>
      <c r="C70" t="s">
        <v>10412</v>
      </c>
      <c r="D70" t="s">
        <v>523</v>
      </c>
      <c r="E70">
        <v>16900.575857619999</v>
      </c>
      <c r="F70">
        <v>609.70000000000005</v>
      </c>
      <c r="G70">
        <v>107.404010640549</v>
      </c>
      <c r="H70">
        <f>(Table2[[#This Row],[1Y Return vs Nifty]]-AVERAGE(Table2[1Y Return vs Nifty]))/_xlfn.STDEV.P(Table2[1Y Return vs Nifty])</f>
        <v>1.3680028327750353</v>
      </c>
      <c r="I70">
        <v>-16.5295653238326</v>
      </c>
      <c r="J70">
        <f>(Table2[[#This Row],[1M Return vs Nifty]]-AVERAGE(Table2[1M Return vs Nifty]))/_xlfn.STDEV.P(Table2[1M Return vs Nifty])</f>
        <v>-1.2136489391559495</v>
      </c>
      <c r="K70">
        <v>13.811151061043301</v>
      </c>
      <c r="L70">
        <f>(Table2[[#This Row],[6M Return vs Nifty]]-AVERAGE(Table2[6M Return vs Nifty]))/_xlfn.STDEV.P(Table2[6M Return vs Nifty])</f>
        <v>4.5346406999171168E-2</v>
      </c>
      <c r="M70">
        <v>-4.0264309984460498</v>
      </c>
      <c r="N70">
        <f>(Table2[[#This Row],[1W Return vs Nifty]]-AVERAGE(Table2[1W Return vs Nifty]))/_xlfn.STDEV.P(Table2[1W Return vs Nifty])</f>
        <v>-0.76715195648043433</v>
      </c>
      <c r="O70">
        <v>616.61</v>
      </c>
      <c r="P70">
        <v>608.78899836496703</v>
      </c>
      <c r="Q70">
        <v>512.80369150936099</v>
      </c>
      <c r="R70">
        <v>45.312804859736197</v>
      </c>
      <c r="S70" s="2">
        <f>(Table2[[#This Row],[Close Price]]-Table2[[#This Row],[20D EMA]])/Table2[[#This Row],[20D EMA]]</f>
        <v>-1.1206435185935953E-2</v>
      </c>
      <c r="T70" s="2">
        <f>(Table2[[#This Row],[Close Price]]-Table2[[#This Row],[50D EMA]])/Table2[[#This Row],[50D EMA]]</f>
        <v>1.4964160611964188E-3</v>
      </c>
      <c r="U70" s="2">
        <f>(Table2[[#This Row],[Close Price]]-Table2[[#This Row],[200D EMA]])/Table2[[#This Row],[200D EMA]]</f>
        <v>0.18895399954208453</v>
      </c>
      <c r="V70">
        <v>0.43428245941155402</v>
      </c>
      <c r="W70">
        <v>602.20000000000005</v>
      </c>
      <c r="X70">
        <v>612.70000000000005</v>
      </c>
      <c r="Y70">
        <v>599</v>
      </c>
      <c r="Z70">
        <v>619.75</v>
      </c>
      <c r="AA70">
        <v>592.5</v>
      </c>
      <c r="AB70">
        <v>647.85</v>
      </c>
      <c r="AC70" s="2">
        <f>(Table2[[#This Row],[Close Price]]/Table2[[#This Row],[Day Low]])-1</f>
        <v>1.2454334108269682E-2</v>
      </c>
      <c r="AD70" s="2">
        <f>(Table2[[#This Row],[Day High]]/Table2[[#This Row],[Close Price]])-1</f>
        <v>4.9204526816466476E-3</v>
      </c>
      <c r="AE70" s="2">
        <f>(Table2[[#This Row],[Close Price]]/Table2[[#This Row],[Current Week Low]])-1</f>
        <v>1.7863105175292215E-2</v>
      </c>
      <c r="AF70" s="2">
        <f>(Table2[[#This Row],[Current Week High]]/Table2[[#This Row],[Close Price]])-1</f>
        <v>1.6483516483516425E-2</v>
      </c>
      <c r="AG70" s="2">
        <f>(Table2[[#This Row],[Close Price]]/Table2[[#This Row],[Current Month Low]])-1</f>
        <v>2.9029535864979028E-2</v>
      </c>
      <c r="AH70" s="2">
        <f>(Table2[[#This Row],[Current Month High]]/Table2[[#This Row],[Close Price]])-1</f>
        <v>6.2571756601607298E-2</v>
      </c>
      <c r="AI70">
        <v>18.746924717073899</v>
      </c>
      <c r="AJ70">
        <v>144.76114010437499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-0.03</v>
      </c>
      <c r="AM70" t="s">
        <v>10450</v>
      </c>
      <c r="AN70">
        <v>1.28</v>
      </c>
      <c r="AO70" t="s">
        <v>10451</v>
      </c>
      <c r="AP70">
        <v>0.23414583335747399</v>
      </c>
      <c r="AQ70">
        <f>(Table2[[#This Row],[Sharpe Ratio]]-AVERAGE(Table2[Sharpe Ratio]))/_xlfn.STDEV.P(Table2[Sharpe Ratio])</f>
        <v>2.0370822182423245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1.4696305623801471</v>
      </c>
      <c r="AS70">
        <f>_xlfn.RANK.AVG(Table2[[#This Row],[1Y Return vs Nifty Z-Score]],Table2[1Y Return vs Nifty Z-Score])</f>
        <v>69</v>
      </c>
      <c r="AT70">
        <f>_xlfn.RANK.AVG(Table2[[#This Row],[6M Return vs Nifty Z-Score]],Table2[6M Return vs Nifty Z-Score])</f>
        <v>291</v>
      </c>
      <c r="AU70">
        <f>_xlfn.RANK.AVG(Table2[[#This Row],[Sharpe Ratio Z-Score]],Table2[Sharpe Ratio Z-Score])</f>
        <v>16</v>
      </c>
      <c r="AV70">
        <f>(Table2[[#This Row],[Rank 1Y]]+Table2[[#This Row],[Rank 6M]]+Table2[[#This Row],[Rank Sharpe]])/3</f>
        <v>125.33333333333333</v>
      </c>
    </row>
    <row r="71" spans="1:48" x14ac:dyDescent="0.3">
      <c r="A71" t="s">
        <v>196</v>
      </c>
      <c r="B71" t="s">
        <v>197</v>
      </c>
      <c r="C71" t="s">
        <v>10412</v>
      </c>
      <c r="D71" t="s">
        <v>77</v>
      </c>
      <c r="E71">
        <v>140136.44601658001</v>
      </c>
      <c r="F71">
        <v>2949.7</v>
      </c>
      <c r="G71">
        <v>60.234415856786903</v>
      </c>
      <c r="H71">
        <f>(Table2[[#This Row],[1Y Return vs Nifty]]-AVERAGE(Table2[1Y Return vs Nifty]))/_xlfn.STDEV.P(Table2[1Y Return vs Nifty])</f>
        <v>0.59133847661414141</v>
      </c>
      <c r="I71">
        <v>-0.75720701112128297</v>
      </c>
      <c r="J71">
        <f>(Table2[[#This Row],[1M Return vs Nifty]]-AVERAGE(Table2[1M Return vs Nifty]))/_xlfn.STDEV.P(Table2[1M Return vs Nifty])</f>
        <v>0.24791985206593742</v>
      </c>
      <c r="K71">
        <v>20.6002049058342</v>
      </c>
      <c r="L71">
        <f>(Table2[[#This Row],[6M Return vs Nifty]]-AVERAGE(Table2[6M Return vs Nifty]))/_xlfn.STDEV.P(Table2[6M Return vs Nifty])</f>
        <v>0.24704102391731433</v>
      </c>
      <c r="M71">
        <v>2.82788913671012</v>
      </c>
      <c r="N71">
        <f>(Table2[[#This Row],[1W Return vs Nifty]]-AVERAGE(Table2[1W Return vs Nifty]))/_xlfn.STDEV.P(Table2[1W Return vs Nifty])</f>
        <v>0.76250503208237486</v>
      </c>
      <c r="O71">
        <v>2813.42</v>
      </c>
      <c r="P71">
        <v>2692.42067800924</v>
      </c>
      <c r="Q71">
        <v>2285.6137221371901</v>
      </c>
      <c r="R71">
        <v>82.116117252707895</v>
      </c>
      <c r="S71" s="2">
        <f>(Table2[[#This Row],[Close Price]]-Table2[[#This Row],[20D EMA]])/Table2[[#This Row],[20D EMA]]</f>
        <v>4.8439266088959251E-2</v>
      </c>
      <c r="T71" s="2">
        <f>(Table2[[#This Row],[Close Price]]-Table2[[#This Row],[50D EMA]])/Table2[[#This Row],[50D EMA]]</f>
        <v>9.5556880873827882E-2</v>
      </c>
      <c r="U71" s="2">
        <f>(Table2[[#This Row],[Close Price]]-Table2[[#This Row],[200D EMA]])/Table2[[#This Row],[200D EMA]]</f>
        <v>0.29055052979024298</v>
      </c>
      <c r="V71">
        <v>0.80791128138998303</v>
      </c>
      <c r="W71">
        <v>2869.15</v>
      </c>
      <c r="X71">
        <v>2958</v>
      </c>
      <c r="Y71">
        <v>2813.45</v>
      </c>
      <c r="Z71">
        <v>2958</v>
      </c>
      <c r="AA71">
        <v>2716.05</v>
      </c>
      <c r="AB71">
        <v>2958</v>
      </c>
      <c r="AC71" s="2">
        <f>(Table2[[#This Row],[Close Price]]/Table2[[#This Row],[Day Low]])-1</f>
        <v>2.8074516842967245E-2</v>
      </c>
      <c r="AD71" s="2">
        <f>(Table2[[#This Row],[Day High]]/Table2[[#This Row],[Close Price]])-1</f>
        <v>2.8138454758110942E-3</v>
      </c>
      <c r="AE71" s="2">
        <f>(Table2[[#This Row],[Close Price]]/Table2[[#This Row],[Current Week Low]])-1</f>
        <v>4.8428086513000013E-2</v>
      </c>
      <c r="AF71" s="2">
        <f>(Table2[[#This Row],[Current Week High]]/Table2[[#This Row],[Close Price]])-1</f>
        <v>2.8138454758110942E-3</v>
      </c>
      <c r="AG71" s="2">
        <f>(Table2[[#This Row],[Close Price]]/Table2[[#This Row],[Current Month Low]])-1</f>
        <v>8.6025662266894898E-2</v>
      </c>
      <c r="AH71" s="2">
        <f>(Table2[[#This Row],[Current Month High]]/Table2[[#This Row],[Close Price]])-1</f>
        <v>2.8138454758110942E-3</v>
      </c>
      <c r="AI71">
        <v>0.28138454758110898</v>
      </c>
      <c r="AJ71">
        <v>98.039544798415506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0.11</v>
      </c>
      <c r="AM71" t="s">
        <v>10451</v>
      </c>
      <c r="AN71">
        <v>6.89</v>
      </c>
      <c r="AO71" t="s">
        <v>10451</v>
      </c>
      <c r="AP71">
        <v>0.26468644949824399</v>
      </c>
      <c r="AQ71">
        <f>(Table2[[#This Row],[Sharpe Ratio]]-AVERAGE(Table2[Sharpe Ratio]))/_xlfn.STDEV.P(Table2[Sharpe Ratio])</f>
        <v>2.3925310523990642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4.2413354370788321</v>
      </c>
      <c r="AS71">
        <f>_xlfn.RANK.AVG(Table2[[#This Row],[1Y Return vs Nifty Z-Score]],Table2[1Y Return vs Nifty Z-Score])</f>
        <v>155</v>
      </c>
      <c r="AT71">
        <f>_xlfn.RANK.AVG(Table2[[#This Row],[6M Return vs Nifty Z-Score]],Table2[6M Return vs Nifty Z-Score])</f>
        <v>225</v>
      </c>
      <c r="AU71">
        <f>_xlfn.RANK.AVG(Table2[[#This Row],[Sharpe Ratio Z-Score]],Table2[Sharpe Ratio Z-Score])</f>
        <v>6</v>
      </c>
      <c r="AV71">
        <f>(Table2[[#This Row],[Rank 1Y]]+Table2[[#This Row],[Rank 6M]]+Table2[[#This Row],[Rank Sharpe]])/3</f>
        <v>128.66666666666666</v>
      </c>
    </row>
    <row r="72" spans="1:48" x14ac:dyDescent="0.3">
      <c r="A72" t="s">
        <v>1390</v>
      </c>
      <c r="B72" t="s">
        <v>1391</v>
      </c>
      <c r="C72" t="s">
        <v>10418</v>
      </c>
      <c r="D72" t="s">
        <v>994</v>
      </c>
      <c r="E72">
        <v>8048.9630532000001</v>
      </c>
      <c r="F72">
        <v>847.75</v>
      </c>
      <c r="G72">
        <v>63.939357709996798</v>
      </c>
      <c r="H72">
        <f>(Table2[[#This Row],[1Y Return vs Nifty]]-AVERAGE(Table2[1Y Return vs Nifty]))/_xlfn.STDEV.P(Table2[1Y Return vs Nifty])</f>
        <v>0.65234167777005603</v>
      </c>
      <c r="I72">
        <v>-4.6415045317824299</v>
      </c>
      <c r="J72">
        <f>(Table2[[#This Row],[1M Return vs Nifty]]-AVERAGE(Table2[1M Return vs Nifty]))/_xlfn.STDEV.P(Table2[1M Return vs Nifty])</f>
        <v>-0.11202429322040959</v>
      </c>
      <c r="K72">
        <v>37.448967323231798</v>
      </c>
      <c r="L72">
        <f>(Table2[[#This Row],[6M Return vs Nifty]]-AVERAGE(Table2[6M Return vs Nifty]))/_xlfn.STDEV.P(Table2[6M Return vs Nifty])</f>
        <v>0.74759747243175123</v>
      </c>
      <c r="M72">
        <v>-2.5510475900215299</v>
      </c>
      <c r="N72">
        <f>(Table2[[#This Row],[1W Return vs Nifty]]-AVERAGE(Table2[1W Return vs Nifty]))/_xlfn.STDEV.P(Table2[1W Return vs Nifty])</f>
        <v>-0.43789529834292173</v>
      </c>
      <c r="O72">
        <v>888.34</v>
      </c>
      <c r="P72">
        <v>882.45009509428496</v>
      </c>
      <c r="Q72">
        <v>755.604033276525</v>
      </c>
      <c r="R72">
        <v>30.459553992844199</v>
      </c>
      <c r="S72" s="2">
        <f>(Table2[[#This Row],[Close Price]]-Table2[[#This Row],[20D EMA]])/Table2[[#This Row],[20D EMA]]</f>
        <v>-4.5691964788256781E-2</v>
      </c>
      <c r="T72" s="2">
        <f>(Table2[[#This Row],[Close Price]]-Table2[[#This Row],[50D EMA]])/Table2[[#This Row],[50D EMA]]</f>
        <v>-3.9322444733350552E-2</v>
      </c>
      <c r="U72" s="2">
        <f>(Table2[[#This Row],[Close Price]]-Table2[[#This Row],[200D EMA]])/Table2[[#This Row],[200D EMA]]</f>
        <v>0.12195007261131539</v>
      </c>
      <c r="V72">
        <v>0.86981320220382696</v>
      </c>
      <c r="W72">
        <v>832.95</v>
      </c>
      <c r="X72">
        <v>879.6</v>
      </c>
      <c r="Y72">
        <v>832.95</v>
      </c>
      <c r="Z72">
        <v>929</v>
      </c>
      <c r="AA72">
        <v>832.95</v>
      </c>
      <c r="AB72">
        <v>943</v>
      </c>
      <c r="AC72" s="2">
        <f>(Table2[[#This Row],[Close Price]]/Table2[[#This Row],[Day Low]])-1</f>
        <v>1.7768173359745454E-2</v>
      </c>
      <c r="AD72" s="2">
        <f>(Table2[[#This Row],[Day High]]/Table2[[#This Row],[Close Price]])-1</f>
        <v>3.7570038336773859E-2</v>
      </c>
      <c r="AE72" s="2">
        <f>(Table2[[#This Row],[Close Price]]/Table2[[#This Row],[Current Week Low]])-1</f>
        <v>1.7768173359745454E-2</v>
      </c>
      <c r="AF72" s="2">
        <f>(Table2[[#This Row],[Current Week High]]/Table2[[#This Row],[Close Price]])-1</f>
        <v>9.584193453258627E-2</v>
      </c>
      <c r="AG72" s="2">
        <f>(Table2[[#This Row],[Close Price]]/Table2[[#This Row],[Current Month Low]])-1</f>
        <v>1.7768173359745454E-2</v>
      </c>
      <c r="AH72" s="2">
        <f>(Table2[[#This Row],[Current Month High]]/Table2[[#This Row],[Close Price]])-1</f>
        <v>0.11235623709820119</v>
      </c>
      <c r="AI72">
        <v>24.918902978472399</v>
      </c>
      <c r="AJ72">
        <v>101.41363744357299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</v>
      </c>
      <c r="AM72">
        <v>0</v>
      </c>
      <c r="AN72">
        <v>-6.24</v>
      </c>
      <c r="AO72" t="s">
        <v>10450</v>
      </c>
      <c r="AP72">
        <v>0.14141504248463599</v>
      </c>
      <c r="AQ72">
        <f>(Table2[[#This Row],[Sharpe Ratio]]-AVERAGE(Table2[Sharpe Ratio]))/_xlfn.STDEV.P(Table2[Sharpe Ratio])</f>
        <v>0.95782922104487933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1.8078487796833556</v>
      </c>
      <c r="AS72">
        <f>_xlfn.RANK.AVG(Table2[[#This Row],[1Y Return vs Nifty Z-Score]],Table2[1Y Return vs Nifty Z-Score])</f>
        <v>145</v>
      </c>
      <c r="AT72">
        <f>_xlfn.RANK.AVG(Table2[[#This Row],[6M Return vs Nifty Z-Score]],Table2[6M Return vs Nifty Z-Score])</f>
        <v>124</v>
      </c>
      <c r="AU72">
        <f>_xlfn.RANK.AVG(Table2[[#This Row],[Sharpe Ratio Z-Score]],Table2[Sharpe Ratio Z-Score])</f>
        <v>120</v>
      </c>
      <c r="AV72">
        <f>(Table2[[#This Row],[Rank 1Y]]+Table2[[#This Row],[Rank 6M]]+Table2[[#This Row],[Rank Sharpe]])/3</f>
        <v>129.66666666666666</v>
      </c>
    </row>
    <row r="73" spans="1:48" x14ac:dyDescent="0.3">
      <c r="A73" t="s">
        <v>544</v>
      </c>
      <c r="B73" t="s">
        <v>545</v>
      </c>
      <c r="C73" t="s">
        <v>10407</v>
      </c>
      <c r="D73" t="s">
        <v>546</v>
      </c>
      <c r="E73">
        <v>38934.283828439999</v>
      </c>
      <c r="F73">
        <v>1067.55</v>
      </c>
      <c r="G73">
        <v>74.735679095626494</v>
      </c>
      <c r="H73">
        <f>(Table2[[#This Row],[1Y Return vs Nifty]]-AVERAGE(Table2[1Y Return vs Nifty]))/_xlfn.STDEV.P(Table2[1Y Return vs Nifty])</f>
        <v>0.83010699537169697</v>
      </c>
      <c r="I73">
        <v>-6.0657068415464304</v>
      </c>
      <c r="J73">
        <f>(Table2[[#This Row],[1M Return vs Nifty]]-AVERAGE(Table2[1M Return vs Nifty]))/_xlfn.STDEV.P(Table2[1M Return vs Nifty])</f>
        <v>-0.24400009589156774</v>
      </c>
      <c r="K73">
        <v>41.494679190071103</v>
      </c>
      <c r="L73">
        <f>(Table2[[#This Row],[6M Return vs Nifty]]-AVERAGE(Table2[6M Return vs Nifty]))/_xlfn.STDEV.P(Table2[6M Return vs Nifty])</f>
        <v>0.86779070167965855</v>
      </c>
      <c r="M73">
        <v>-1.1045710482812701</v>
      </c>
      <c r="N73">
        <f>(Table2[[#This Row],[1W Return vs Nifty]]-AVERAGE(Table2[1W Return vs Nifty]))/_xlfn.STDEV.P(Table2[1W Return vs Nifty])</f>
        <v>-0.11508969439738322</v>
      </c>
      <c r="O73">
        <v>1076.8499999999999</v>
      </c>
      <c r="P73">
        <v>1046.8231474225699</v>
      </c>
      <c r="Q73">
        <v>856.50799873122799</v>
      </c>
      <c r="R73">
        <v>46.730057370722697</v>
      </c>
      <c r="S73" s="2">
        <f>(Table2[[#This Row],[Close Price]]-Table2[[#This Row],[20D EMA]])/Table2[[#This Row],[20D EMA]]</f>
        <v>-8.636300320378841E-3</v>
      </c>
      <c r="T73" s="2">
        <f>(Table2[[#This Row],[Close Price]]-Table2[[#This Row],[50D EMA]])/Table2[[#This Row],[50D EMA]]</f>
        <v>1.9799765250188169E-2</v>
      </c>
      <c r="U73" s="2">
        <f>(Table2[[#This Row],[Close Price]]-Table2[[#This Row],[200D EMA]])/Table2[[#This Row],[200D EMA]]</f>
        <v>0.24639816742096404</v>
      </c>
      <c r="V73">
        <v>0.72242386045357299</v>
      </c>
      <c r="W73">
        <v>1042.4000000000001</v>
      </c>
      <c r="X73">
        <v>1100</v>
      </c>
      <c r="Y73">
        <v>1016.95</v>
      </c>
      <c r="Z73">
        <v>1105</v>
      </c>
      <c r="AA73">
        <v>1016.95</v>
      </c>
      <c r="AB73">
        <v>1134.8</v>
      </c>
      <c r="AC73" s="2">
        <f>(Table2[[#This Row],[Close Price]]/Table2[[#This Row],[Day Low]])-1</f>
        <v>2.4127014581734274E-2</v>
      </c>
      <c r="AD73" s="2">
        <f>(Table2[[#This Row],[Day High]]/Table2[[#This Row],[Close Price]])-1</f>
        <v>3.0396702730551395E-2</v>
      </c>
      <c r="AE73" s="2">
        <f>(Table2[[#This Row],[Close Price]]/Table2[[#This Row],[Current Week Low]])-1</f>
        <v>4.9756625202812321E-2</v>
      </c>
      <c r="AF73" s="2">
        <f>(Table2[[#This Row],[Current Week High]]/Table2[[#This Row],[Close Price]])-1</f>
        <v>3.5080324106599337E-2</v>
      </c>
      <c r="AG73" s="2">
        <f>(Table2[[#This Row],[Close Price]]/Table2[[#This Row],[Current Month Low]])-1</f>
        <v>4.9756625202812321E-2</v>
      </c>
      <c r="AH73" s="2">
        <f>(Table2[[#This Row],[Current Month High]]/Table2[[#This Row],[Close Price]])-1</f>
        <v>6.2994707507844971E-2</v>
      </c>
      <c r="AI73">
        <v>13.811999437965399</v>
      </c>
      <c r="AJ73">
        <v>118.96215772741201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</v>
      </c>
      <c r="AM73" t="s">
        <v>10452</v>
      </c>
      <c r="AN73">
        <v>-1.38</v>
      </c>
      <c r="AO73" t="s">
        <v>10450</v>
      </c>
      <c r="AP73">
        <v>0.122768564181913</v>
      </c>
      <c r="AQ73">
        <f>(Table2[[#This Row],[Sharpe Ratio]]-AVERAGE(Table2[Sharpe Ratio]))/_xlfn.STDEV.P(Table2[Sharpe Ratio])</f>
        <v>0.74081103964073935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2.0796189464031438</v>
      </c>
      <c r="AS73">
        <f>_xlfn.RANK.AVG(Table2[[#This Row],[1Y Return vs Nifty Z-Score]],Table2[1Y Return vs Nifty Z-Score])</f>
        <v>116</v>
      </c>
      <c r="AT73">
        <f>_xlfn.RANK.AVG(Table2[[#This Row],[6M Return vs Nifty Z-Score]],Table2[6M Return vs Nifty Z-Score])</f>
        <v>115</v>
      </c>
      <c r="AU73">
        <f>_xlfn.RANK.AVG(Table2[[#This Row],[Sharpe Ratio Z-Score]],Table2[Sharpe Ratio Z-Score])</f>
        <v>164</v>
      </c>
      <c r="AV73">
        <f>(Table2[[#This Row],[Rank 1Y]]+Table2[[#This Row],[Rank 6M]]+Table2[[#This Row],[Rank Sharpe]])/3</f>
        <v>131.66666666666666</v>
      </c>
    </row>
    <row r="74" spans="1:48" x14ac:dyDescent="0.3">
      <c r="A74" t="s">
        <v>964</v>
      </c>
      <c r="B74" t="s">
        <v>965</v>
      </c>
      <c r="C74" t="s">
        <v>10418</v>
      </c>
      <c r="D74" t="s">
        <v>161</v>
      </c>
      <c r="E74">
        <v>15602.527132900001</v>
      </c>
      <c r="F74">
        <v>695.3</v>
      </c>
      <c r="G74">
        <v>49.6444200501887</v>
      </c>
      <c r="H74">
        <f>(Table2[[#This Row],[1Y Return vs Nifty]]-AVERAGE(Table2[1Y Return vs Nifty]))/_xlfn.STDEV.P(Table2[1Y Return vs Nifty])</f>
        <v>0.41697038393530572</v>
      </c>
      <c r="I74">
        <v>10.4519074642844</v>
      </c>
      <c r="J74">
        <f>(Table2[[#This Row],[1M Return vs Nifty]]-AVERAGE(Table2[1M Return vs Nifty]))/_xlfn.STDEV.P(Table2[1M Return vs Nifty])</f>
        <v>1.2866289385367333</v>
      </c>
      <c r="K74">
        <v>26.501378740709999</v>
      </c>
      <c r="L74">
        <f>(Table2[[#This Row],[6M Return vs Nifty]]-AVERAGE(Table2[6M Return vs Nifty]))/_xlfn.STDEV.P(Table2[6M Return vs Nifty])</f>
        <v>0.42235779459013595</v>
      </c>
      <c r="M74">
        <v>11.0346556937593</v>
      </c>
      <c r="N74">
        <f>(Table2[[#This Row],[1W Return vs Nifty]]-AVERAGE(Table2[1W Return vs Nifty]))/_xlfn.STDEV.P(Table2[1W Return vs Nifty])</f>
        <v>2.5939832195551284</v>
      </c>
      <c r="O74">
        <v>645.02</v>
      </c>
      <c r="P74">
        <v>628.33111036528703</v>
      </c>
      <c r="Q74">
        <v>555.27995070729401</v>
      </c>
      <c r="R74">
        <v>77.059512832362699</v>
      </c>
      <c r="S74" s="2">
        <f>(Table2[[#This Row],[Close Price]]-Table2[[#This Row],[20D EMA]])/Table2[[#This Row],[20D EMA]]</f>
        <v>7.795107128461129E-2</v>
      </c>
      <c r="T74" s="2">
        <f>(Table2[[#This Row],[Close Price]]-Table2[[#This Row],[50D EMA]])/Table2[[#This Row],[50D EMA]]</f>
        <v>0.10658216429197631</v>
      </c>
      <c r="U74" s="2">
        <f>(Table2[[#This Row],[Close Price]]-Table2[[#This Row],[200D EMA]])/Table2[[#This Row],[200D EMA]]</f>
        <v>0.25216118304713481</v>
      </c>
      <c r="V74">
        <v>1.30010956196728</v>
      </c>
      <c r="W74">
        <v>688.95</v>
      </c>
      <c r="X74">
        <v>708.8</v>
      </c>
      <c r="Y74">
        <v>636.1</v>
      </c>
      <c r="Z74">
        <v>710</v>
      </c>
      <c r="AA74">
        <v>604.20000000000005</v>
      </c>
      <c r="AB74">
        <v>710</v>
      </c>
      <c r="AC74" s="2">
        <f>(Table2[[#This Row],[Close Price]]/Table2[[#This Row],[Day Low]])-1</f>
        <v>9.2169243051019034E-3</v>
      </c>
      <c r="AD74" s="2">
        <f>(Table2[[#This Row],[Day High]]/Table2[[#This Row],[Close Price]])-1</f>
        <v>1.9416079390191188E-2</v>
      </c>
      <c r="AE74" s="2">
        <f>(Table2[[#This Row],[Close Price]]/Table2[[#This Row],[Current Week Low]])-1</f>
        <v>9.3067127810092742E-2</v>
      </c>
      <c r="AF74" s="2">
        <f>(Table2[[#This Row],[Current Week High]]/Table2[[#This Row],[Close Price]])-1</f>
        <v>2.1141953113763989E-2</v>
      </c>
      <c r="AG74" s="2">
        <f>(Table2[[#This Row],[Close Price]]/Table2[[#This Row],[Current Month Low]])-1</f>
        <v>0.1507778881165176</v>
      </c>
      <c r="AH74" s="2">
        <f>(Table2[[#This Row],[Current Month High]]/Table2[[#This Row],[Close Price]])-1</f>
        <v>2.1141953113763989E-2</v>
      </c>
      <c r="AI74">
        <v>3.0849992808859401</v>
      </c>
      <c r="AJ74">
        <v>94.966701717490295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0.05</v>
      </c>
      <c r="AM74" t="s">
        <v>10451</v>
      </c>
      <c r="AN74">
        <v>12.64</v>
      </c>
      <c r="AO74" t="s">
        <v>10451</v>
      </c>
      <c r="AP74">
        <v>0.20642387260717701</v>
      </c>
      <c r="AQ74">
        <f>(Table2[[#This Row],[Sharpe Ratio]]-AVERAGE(Table2[Sharpe Ratio]))/_xlfn.STDEV.P(Table2[Sharpe Ratio])</f>
        <v>1.7144384777292518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6.4343788143465552</v>
      </c>
      <c r="AS74">
        <f>_xlfn.RANK.AVG(Table2[[#This Row],[1Y Return vs Nifty Z-Score]],Table2[1Y Return vs Nifty Z-Score])</f>
        <v>192</v>
      </c>
      <c r="AT74">
        <f>_xlfn.RANK.AVG(Table2[[#This Row],[6M Return vs Nifty Z-Score]],Table2[6M Return vs Nifty Z-Score])</f>
        <v>178</v>
      </c>
      <c r="AU74">
        <f>_xlfn.RANK.AVG(Table2[[#This Row],[Sharpe Ratio Z-Score]],Table2[Sharpe Ratio Z-Score])</f>
        <v>27</v>
      </c>
      <c r="AV74">
        <f>(Table2[[#This Row],[Rank 1Y]]+Table2[[#This Row],[Rank 6M]]+Table2[[#This Row],[Rank Sharpe]])/3</f>
        <v>132.33333333333334</v>
      </c>
    </row>
    <row r="75" spans="1:48" x14ac:dyDescent="0.3">
      <c r="A75" t="s">
        <v>1105</v>
      </c>
      <c r="B75" t="s">
        <v>1106</v>
      </c>
      <c r="C75" t="s">
        <v>10419</v>
      </c>
      <c r="D75" t="s">
        <v>473</v>
      </c>
      <c r="E75">
        <v>11934.668121230001</v>
      </c>
      <c r="F75">
        <v>1793.3</v>
      </c>
      <c r="G75">
        <v>31.264495799217102</v>
      </c>
      <c r="H75">
        <f>(Table2[[#This Row],[1Y Return vs Nifty]]-AVERAGE(Table2[1Y Return vs Nifty]))/_xlfn.STDEV.P(Table2[1Y Return vs Nifty])</f>
        <v>0.11433831554236365</v>
      </c>
      <c r="I75">
        <v>-14.742539524389599</v>
      </c>
      <c r="J75">
        <f>(Table2[[#This Row],[1M Return vs Nifty]]-AVERAGE(Table2[1M Return vs Nifty]))/_xlfn.STDEV.P(Table2[1M Return vs Nifty])</f>
        <v>-1.0480515639384926</v>
      </c>
      <c r="K75">
        <v>46.115792684732398</v>
      </c>
      <c r="L75">
        <f>(Table2[[#This Row],[6M Return vs Nifty]]-AVERAGE(Table2[6M Return vs Nifty]))/_xlfn.STDEV.P(Table2[6M Return vs Nifty])</f>
        <v>1.0050784206091701</v>
      </c>
      <c r="M75">
        <v>-1.9546574558863501</v>
      </c>
      <c r="N75">
        <f>(Table2[[#This Row],[1W Return vs Nifty]]-AVERAGE(Table2[1W Return vs Nifty]))/_xlfn.STDEV.P(Table2[1W Return vs Nifty])</f>
        <v>-0.30480079464288357</v>
      </c>
      <c r="O75">
        <v>1880.51</v>
      </c>
      <c r="P75">
        <v>1875.71560070494</v>
      </c>
      <c r="Q75">
        <v>1539.2015349568801</v>
      </c>
      <c r="R75">
        <v>26.501525248483901</v>
      </c>
      <c r="S75" s="2">
        <f>(Table2[[#This Row],[Close Price]]-Table2[[#This Row],[20D EMA]])/Table2[[#This Row],[20D EMA]]</f>
        <v>-4.6375717225646255E-2</v>
      </c>
      <c r="T75" s="2">
        <f>(Table2[[#This Row],[Close Price]]-Table2[[#This Row],[50D EMA]])/Table2[[#This Row],[50D EMA]]</f>
        <v>-4.3938217858808797E-2</v>
      </c>
      <c r="U75" s="2">
        <f>(Table2[[#This Row],[Close Price]]-Table2[[#This Row],[200D EMA]])/Table2[[#This Row],[200D EMA]]</f>
        <v>0.16508459696295605</v>
      </c>
      <c r="V75">
        <v>0.26325598089650198</v>
      </c>
      <c r="W75">
        <v>1788</v>
      </c>
      <c r="X75">
        <v>1833</v>
      </c>
      <c r="Y75">
        <v>1788</v>
      </c>
      <c r="Z75">
        <v>1875</v>
      </c>
      <c r="AA75">
        <v>1788</v>
      </c>
      <c r="AB75">
        <v>2182</v>
      </c>
      <c r="AC75" s="2">
        <f>(Table2[[#This Row],[Close Price]]/Table2[[#This Row],[Day Low]])-1</f>
        <v>2.9642058165548768E-3</v>
      </c>
      <c r="AD75" s="2">
        <f>(Table2[[#This Row],[Day High]]/Table2[[#This Row],[Close Price]])-1</f>
        <v>2.2137957954608822E-2</v>
      </c>
      <c r="AE75" s="2">
        <f>(Table2[[#This Row],[Close Price]]/Table2[[#This Row],[Current Week Low]])-1</f>
        <v>2.9642058165548768E-3</v>
      </c>
      <c r="AF75" s="2">
        <f>(Table2[[#This Row],[Current Week High]]/Table2[[#This Row],[Close Price]])-1</f>
        <v>4.5558467629509769E-2</v>
      </c>
      <c r="AG75" s="2">
        <f>(Table2[[#This Row],[Close Price]]/Table2[[#This Row],[Current Month Low]])-1</f>
        <v>2.9642058165548768E-3</v>
      </c>
      <c r="AH75" s="2">
        <f>(Table2[[#This Row],[Current Month High]]/Table2[[#This Row],[Close Price]])-1</f>
        <v>0.21675124072938168</v>
      </c>
      <c r="AI75">
        <v>32.716221491105699</v>
      </c>
      <c r="AJ75">
        <v>99.615673195724696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-0.5</v>
      </c>
      <c r="AM75" t="s">
        <v>10450</v>
      </c>
      <c r="AN75">
        <v>-6.37</v>
      </c>
      <c r="AO75" t="s">
        <v>10450</v>
      </c>
      <c r="AP75">
        <v>0.19401716341599101</v>
      </c>
      <c r="AQ75">
        <f>(Table2[[#This Row],[Sharpe Ratio]]-AVERAGE(Table2[Sharpe Ratio]))/_xlfn.STDEV.P(Table2[Sharpe Ratio])</f>
        <v>1.5700422318446858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1.3366066094148432</v>
      </c>
      <c r="AS75">
        <f>_xlfn.RANK.AVG(Table2[[#This Row],[1Y Return vs Nifty Z-Score]],Table2[1Y Return vs Nifty Z-Score])</f>
        <v>264</v>
      </c>
      <c r="AT75">
        <f>_xlfn.RANK.AVG(Table2[[#This Row],[6M Return vs Nifty Z-Score]],Table2[6M Return vs Nifty Z-Score])</f>
        <v>97</v>
      </c>
      <c r="AU75">
        <f>_xlfn.RANK.AVG(Table2[[#This Row],[Sharpe Ratio Z-Score]],Table2[Sharpe Ratio Z-Score])</f>
        <v>37</v>
      </c>
      <c r="AV75">
        <f>(Table2[[#This Row],[Rank 1Y]]+Table2[[#This Row],[Rank 6M]]+Table2[[#This Row],[Rank Sharpe]])/3</f>
        <v>132.66666666666666</v>
      </c>
    </row>
    <row r="76" spans="1:48" x14ac:dyDescent="0.3">
      <c r="A76" t="s">
        <v>521</v>
      </c>
      <c r="B76" t="s">
        <v>522</v>
      </c>
      <c r="C76" t="s">
        <v>10412</v>
      </c>
      <c r="D76" t="s">
        <v>523</v>
      </c>
      <c r="E76">
        <v>42270.5</v>
      </c>
      <c r="F76">
        <v>497.3</v>
      </c>
      <c r="G76">
        <v>58.381748026417299</v>
      </c>
      <c r="H76">
        <f>(Table2[[#This Row],[1Y Return vs Nifty]]-AVERAGE(Table2[1Y Return vs Nifty]))/_xlfn.STDEV.P(Table2[1Y Return vs Nifty])</f>
        <v>0.56083363394482644</v>
      </c>
      <c r="I76">
        <v>-10.045555063164</v>
      </c>
      <c r="J76">
        <f>(Table2[[#This Row],[1M Return vs Nifty]]-AVERAGE(Table2[1M Return vs Nifty]))/_xlfn.STDEV.P(Table2[1M Return vs Nifty])</f>
        <v>-0.61279858747974414</v>
      </c>
      <c r="K76">
        <v>44.959942149417799</v>
      </c>
      <c r="L76">
        <f>(Table2[[#This Row],[6M Return vs Nifty]]-AVERAGE(Table2[6M Return vs Nifty]))/_xlfn.STDEV.P(Table2[6M Return vs Nifty])</f>
        <v>0.97073949264297277</v>
      </c>
      <c r="M76">
        <v>0.176811971754541</v>
      </c>
      <c r="N76">
        <f>(Table2[[#This Row],[1W Return vs Nifty]]-AVERAGE(Table2[1W Return vs Nifty]))/_xlfn.STDEV.P(Table2[1W Return vs Nifty])</f>
        <v>0.17087250943522753</v>
      </c>
      <c r="O76">
        <v>481.49</v>
      </c>
      <c r="P76">
        <v>492.96129347578801</v>
      </c>
      <c r="Q76">
        <v>435.90166761205001</v>
      </c>
      <c r="R76">
        <v>66.589370392935805</v>
      </c>
      <c r="S76" s="2">
        <f>(Table2[[#This Row],[Close Price]]-Table2[[#This Row],[20D EMA]])/Table2[[#This Row],[20D EMA]]</f>
        <v>3.2835572909094689E-2</v>
      </c>
      <c r="T76" s="2">
        <f>(Table2[[#This Row],[Close Price]]-Table2[[#This Row],[50D EMA]])/Table2[[#This Row],[50D EMA]]</f>
        <v>8.8013127635650727E-3</v>
      </c>
      <c r="U76" s="2">
        <f>(Table2[[#This Row],[Close Price]]-Table2[[#This Row],[200D EMA]])/Table2[[#This Row],[200D EMA]]</f>
        <v>0.14085363041692736</v>
      </c>
      <c r="V76">
        <v>0.93838124702168901</v>
      </c>
      <c r="W76">
        <v>470.05</v>
      </c>
      <c r="X76">
        <v>500.4</v>
      </c>
      <c r="Y76">
        <v>465.4</v>
      </c>
      <c r="Z76">
        <v>500.4</v>
      </c>
      <c r="AA76">
        <v>454.05</v>
      </c>
      <c r="AB76">
        <v>500.4</v>
      </c>
      <c r="AC76" s="2">
        <f>(Table2[[#This Row],[Close Price]]/Table2[[#This Row],[Day Low]])-1</f>
        <v>5.7972556111052009E-2</v>
      </c>
      <c r="AD76" s="2">
        <f>(Table2[[#This Row],[Day High]]/Table2[[#This Row],[Close Price]])-1</f>
        <v>6.2336617735772037E-3</v>
      </c>
      <c r="AE76" s="2">
        <f>(Table2[[#This Row],[Close Price]]/Table2[[#This Row],[Current Week Low]])-1</f>
        <v>6.8543188654920595E-2</v>
      </c>
      <c r="AF76" s="2">
        <f>(Table2[[#This Row],[Current Week High]]/Table2[[#This Row],[Close Price]])-1</f>
        <v>6.2336617735772037E-3</v>
      </c>
      <c r="AG76" s="2">
        <f>(Table2[[#This Row],[Close Price]]/Table2[[#This Row],[Current Month Low]])-1</f>
        <v>9.5253826671071407E-2</v>
      </c>
      <c r="AH76" s="2">
        <f>(Table2[[#This Row],[Current Month High]]/Table2[[#This Row],[Close Price]])-1</f>
        <v>6.2336617735772037E-3</v>
      </c>
      <c r="AI76">
        <v>24.743615523828598</v>
      </c>
      <c r="AJ76">
        <v>105.750930906081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-0.2</v>
      </c>
      <c r="AM76" t="s">
        <v>10450</v>
      </c>
      <c r="AN76">
        <v>5.32</v>
      </c>
      <c r="AO76" t="s">
        <v>10451</v>
      </c>
      <c r="AP76">
        <v>0.13248989448048201</v>
      </c>
      <c r="AQ76">
        <f>(Table2[[#This Row],[Sharpe Ratio]]-AVERAGE(Table2[Sharpe Ratio]))/_xlfn.STDEV.P(Table2[Sharpe Ratio])</f>
        <v>0.85395333857642242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162</v>
      </c>
      <c r="AT76">
        <f>_xlfn.RANK.AVG(Table2[[#This Row],[6M Return vs Nifty Z-Score]],Table2[6M Return vs Nifty Z-Score])</f>
        <v>102</v>
      </c>
      <c r="AU76">
        <f>_xlfn.RANK.AVG(Table2[[#This Row],[Sharpe Ratio Z-Score]],Table2[Sharpe Ratio Z-Score])</f>
        <v>143</v>
      </c>
      <c r="AV76">
        <f>(Table2[[#This Row],[Rank 1Y]]+Table2[[#This Row],[Rank 6M]]+Table2[[#This Row],[Rank Sharpe]])/3</f>
        <v>135.66666666666666</v>
      </c>
    </row>
    <row r="77" spans="1:48" x14ac:dyDescent="0.3">
      <c r="A77" t="s">
        <v>1448</v>
      </c>
      <c r="B77" t="s">
        <v>1449</v>
      </c>
      <c r="C77" t="s">
        <v>10418</v>
      </c>
      <c r="D77" t="s">
        <v>261</v>
      </c>
      <c r="E77">
        <v>7593.5735061599999</v>
      </c>
      <c r="F77">
        <v>3349.2</v>
      </c>
      <c r="G77">
        <v>35.2330347796944</v>
      </c>
      <c r="H77">
        <f>(Table2[[#This Row],[1Y Return vs Nifty]]-AVERAGE(Table2[1Y Return vs Nifty]))/_xlfn.STDEV.P(Table2[1Y Return vs Nifty])</f>
        <v>0.17968173827689285</v>
      </c>
      <c r="I77">
        <v>-20.036241373887702</v>
      </c>
      <c r="J77">
        <f>(Table2[[#This Row],[1M Return vs Nifty]]-AVERAGE(Table2[1M Return vs Nifty]))/_xlfn.STDEV.P(Table2[1M Return vs Nifty])</f>
        <v>-1.5386002352189625</v>
      </c>
      <c r="K77">
        <v>67.648685325644706</v>
      </c>
      <c r="L77">
        <f>(Table2[[#This Row],[6M Return vs Nifty]]-AVERAGE(Table2[6M Return vs Nifty]))/_xlfn.STDEV.P(Table2[6M Return vs Nifty])</f>
        <v>1.6447947392064453</v>
      </c>
      <c r="M77">
        <v>1.2014072681544701</v>
      </c>
      <c r="N77">
        <f>(Table2[[#This Row],[1W Return vs Nifty]]-AVERAGE(Table2[1W Return vs Nifty]))/_xlfn.STDEV.P(Table2[1W Return vs Nifty])</f>
        <v>0.39952820754714907</v>
      </c>
      <c r="O77">
        <v>3308.13</v>
      </c>
      <c r="P77">
        <v>3268.2534018380102</v>
      </c>
      <c r="Q77">
        <v>2708.0126913183899</v>
      </c>
      <c r="R77">
        <v>57.107933046556802</v>
      </c>
      <c r="S77" s="2">
        <f>(Table2[[#This Row],[Close Price]]-Table2[[#This Row],[20D EMA]])/Table2[[#This Row],[20D EMA]]</f>
        <v>1.2414868823171915E-2</v>
      </c>
      <c r="T77" s="2">
        <f>(Table2[[#This Row],[Close Price]]-Table2[[#This Row],[50D EMA]])/Table2[[#This Row],[50D EMA]]</f>
        <v>2.4767540398326106E-2</v>
      </c>
      <c r="U77" s="2">
        <f>(Table2[[#This Row],[Close Price]]-Table2[[#This Row],[200D EMA]])/Table2[[#This Row],[200D EMA]]</f>
        <v>0.23677411510558663</v>
      </c>
      <c r="V77">
        <v>0.576393151454205</v>
      </c>
      <c r="W77">
        <v>3239.2</v>
      </c>
      <c r="X77">
        <v>3379.9</v>
      </c>
      <c r="Y77">
        <v>3103.1</v>
      </c>
      <c r="Z77">
        <v>3379.9</v>
      </c>
      <c r="AA77">
        <v>3103.1</v>
      </c>
      <c r="AB77">
        <v>3634</v>
      </c>
      <c r="AC77" s="2">
        <f>(Table2[[#This Row],[Close Price]]/Table2[[#This Row],[Day Low]])-1</f>
        <v>3.3959002222771151E-2</v>
      </c>
      <c r="AD77" s="2">
        <f>(Table2[[#This Row],[Day High]]/Table2[[#This Row],[Close Price]])-1</f>
        <v>9.1663680879017218E-3</v>
      </c>
      <c r="AE77" s="2">
        <f>(Table2[[#This Row],[Close Price]]/Table2[[#This Row],[Current Week Low]])-1</f>
        <v>7.9307788985208294E-2</v>
      </c>
      <c r="AF77" s="2">
        <f>(Table2[[#This Row],[Current Week High]]/Table2[[#This Row],[Close Price]])-1</f>
        <v>9.1663680879017218E-3</v>
      </c>
      <c r="AG77" s="2">
        <f>(Table2[[#This Row],[Close Price]]/Table2[[#This Row],[Current Month Low]])-1</f>
        <v>7.9307788985208294E-2</v>
      </c>
      <c r="AH77" s="2">
        <f>(Table2[[#This Row],[Current Month High]]/Table2[[#This Row],[Close Price]])-1</f>
        <v>8.5035232294279339E-2</v>
      </c>
      <c r="AI77">
        <v>17.431028305266899</v>
      </c>
      <c r="AJ77">
        <v>118.544861337683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0.13</v>
      </c>
      <c r="AM77" t="s">
        <v>10451</v>
      </c>
      <c r="AN77">
        <v>-3.06</v>
      </c>
      <c r="AO77" t="s">
        <v>10450</v>
      </c>
      <c r="AP77">
        <v>0.13768997546077899</v>
      </c>
      <c r="AQ77">
        <f>(Table2[[#This Row],[Sharpe Ratio]]-AVERAGE(Table2[Sharpe Ratio]))/_xlfn.STDEV.P(Table2[Sharpe Ratio])</f>
        <v>0.9144748000115025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1.5998792498230272</v>
      </c>
      <c r="AS77">
        <f>_xlfn.RANK.AVG(Table2[[#This Row],[1Y Return vs Nifty Z-Score]],Table2[1Y Return vs Nifty Z-Score])</f>
        <v>244</v>
      </c>
      <c r="AT77">
        <f>_xlfn.RANK.AVG(Table2[[#This Row],[6M Return vs Nifty Z-Score]],Table2[6M Return vs Nifty Z-Score])</f>
        <v>44</v>
      </c>
      <c r="AU77">
        <f>_xlfn.RANK.AVG(Table2[[#This Row],[Sharpe Ratio Z-Score]],Table2[Sharpe Ratio Z-Score])</f>
        <v>124</v>
      </c>
      <c r="AV77">
        <f>(Table2[[#This Row],[Rank 1Y]]+Table2[[#This Row],[Rank 6M]]+Table2[[#This Row],[Rank Sharpe]])/3</f>
        <v>137.33333333333334</v>
      </c>
    </row>
    <row r="78" spans="1:48" x14ac:dyDescent="0.3">
      <c r="A78" t="s">
        <v>871</v>
      </c>
      <c r="B78" t="s">
        <v>872</v>
      </c>
      <c r="C78" t="s">
        <v>10411</v>
      </c>
      <c r="D78" t="s">
        <v>54</v>
      </c>
      <c r="E78">
        <v>18522.285706890001</v>
      </c>
      <c r="F78">
        <v>1169.7</v>
      </c>
      <c r="G78">
        <v>141.54268869457701</v>
      </c>
      <c r="H78">
        <f>(Table2[[#This Row],[1Y Return vs Nifty]]-AVERAGE(Table2[1Y Return vs Nifty]))/_xlfn.STDEV.P(Table2[1Y Return vs Nifty])</f>
        <v>1.9301084546817793</v>
      </c>
      <c r="I78">
        <v>26.205671547951699</v>
      </c>
      <c r="J78">
        <f>(Table2[[#This Row],[1M Return vs Nifty]]-AVERAGE(Table2[1M Return vs Nifty]))/_xlfn.STDEV.P(Table2[1M Return vs Nifty])</f>
        <v>2.7464746681638514</v>
      </c>
      <c r="K78">
        <v>86.109237265138702</v>
      </c>
      <c r="L78">
        <f>(Table2[[#This Row],[6M Return vs Nifty]]-AVERAGE(Table2[6M Return vs Nifty]))/_xlfn.STDEV.P(Table2[6M Return vs Nifty])</f>
        <v>2.1932355141151039</v>
      </c>
      <c r="M78">
        <v>-2.1602240825875798</v>
      </c>
      <c r="N78">
        <f>(Table2[[#This Row],[1W Return vs Nifty]]-AVERAGE(Table2[1W Return vs Nifty]))/_xlfn.STDEV.P(Table2[1W Return vs Nifty])</f>
        <v>-0.35067644984258833</v>
      </c>
      <c r="O78">
        <v>1111.72</v>
      </c>
      <c r="P78">
        <v>983.40707393004197</v>
      </c>
      <c r="Q78">
        <v>744.25219066557395</v>
      </c>
      <c r="R78">
        <v>56.818759504118397</v>
      </c>
      <c r="S78" s="2">
        <f>(Table2[[#This Row],[Close Price]]-Table2[[#This Row],[20D EMA]])/Table2[[#This Row],[20D EMA]]</f>
        <v>5.2153419925880636E-2</v>
      </c>
      <c r="T78" s="2">
        <f>(Table2[[#This Row],[Close Price]]-Table2[[#This Row],[50D EMA]])/Table2[[#This Row],[50D EMA]]</f>
        <v>0.18943622738594482</v>
      </c>
      <c r="U78" s="2">
        <f>(Table2[[#This Row],[Close Price]]-Table2[[#This Row],[200D EMA]])/Table2[[#This Row],[200D EMA]]</f>
        <v>0.57164468532360557</v>
      </c>
      <c r="V78">
        <v>1.55720492165738</v>
      </c>
      <c r="W78">
        <v>1127.05</v>
      </c>
      <c r="X78">
        <v>1198.2</v>
      </c>
      <c r="Y78">
        <v>1127.05</v>
      </c>
      <c r="Z78">
        <v>1246.25</v>
      </c>
      <c r="AA78">
        <v>904.05</v>
      </c>
      <c r="AB78">
        <v>1247.1500000000001</v>
      </c>
      <c r="AC78" s="2">
        <f>(Table2[[#This Row],[Close Price]]/Table2[[#This Row],[Day Low]])-1</f>
        <v>3.7842154296615194E-2</v>
      </c>
      <c r="AD78" s="2">
        <f>(Table2[[#This Row],[Day High]]/Table2[[#This Row],[Close Price]])-1</f>
        <v>2.4365221851756935E-2</v>
      </c>
      <c r="AE78" s="2">
        <f>(Table2[[#This Row],[Close Price]]/Table2[[#This Row],[Current Week Low]])-1</f>
        <v>3.7842154296615194E-2</v>
      </c>
      <c r="AF78" s="2">
        <f>(Table2[[#This Row],[Current Week High]]/Table2[[#This Row],[Close Price]])-1</f>
        <v>6.54441309737539E-2</v>
      </c>
      <c r="AG78" s="2">
        <f>(Table2[[#This Row],[Close Price]]/Table2[[#This Row],[Current Month Low]])-1</f>
        <v>0.29384436701509875</v>
      </c>
      <c r="AH78" s="2">
        <f>(Table2[[#This Row],[Current Month High]]/Table2[[#This Row],[Close Price]])-1</f>
        <v>6.6213559032230584E-2</v>
      </c>
      <c r="AI78">
        <v>6.6213559032230496</v>
      </c>
      <c r="AJ78">
        <v>266.96470588235297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0.42</v>
      </c>
      <c r="AM78" t="s">
        <v>10451</v>
      </c>
      <c r="AN78">
        <v>13.29</v>
      </c>
      <c r="AO78" t="s">
        <v>10451</v>
      </c>
      <c r="AP78">
        <v>5.4820163413713999E-2</v>
      </c>
      <c r="AQ78">
        <f>(Table2[[#This Row],[Sharpe Ratio]]-AVERAGE(Table2[Sharpe Ratio]))/_xlfn.STDEV.P(Table2[Sharpe Ratio])</f>
        <v>-5.0010590301082451E-2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6.4691315968170642</v>
      </c>
      <c r="AS78">
        <f>_xlfn.RANK.AVG(Table2[[#This Row],[1Y Return vs Nifty Z-Score]],Table2[1Y Return vs Nifty Z-Score])</f>
        <v>42</v>
      </c>
      <c r="AT78">
        <f>_xlfn.RANK.AVG(Table2[[#This Row],[6M Return vs Nifty Z-Score]],Table2[6M Return vs Nifty Z-Score])</f>
        <v>23</v>
      </c>
      <c r="AU78">
        <f>_xlfn.RANK.AVG(Table2[[#This Row],[Sharpe Ratio Z-Score]],Table2[Sharpe Ratio Z-Score])</f>
        <v>352</v>
      </c>
      <c r="AV78">
        <f>(Table2[[#This Row],[Rank 1Y]]+Table2[[#This Row],[Rank 6M]]+Table2[[#This Row],[Rank Sharpe]])/3</f>
        <v>139</v>
      </c>
    </row>
    <row r="79" spans="1:48" x14ac:dyDescent="0.3">
      <c r="A79" t="s">
        <v>262</v>
      </c>
      <c r="B79" t="s">
        <v>263</v>
      </c>
      <c r="C79" t="s">
        <v>10420</v>
      </c>
      <c r="D79" t="s">
        <v>264</v>
      </c>
      <c r="E79">
        <v>106197.771197175</v>
      </c>
      <c r="F79">
        <v>11735.85</v>
      </c>
      <c r="G79">
        <v>115.95064044600301</v>
      </c>
      <c r="H79">
        <f>(Table2[[#This Row],[1Y Return vs Nifty]]-AVERAGE(Table2[1Y Return vs Nifty]))/_xlfn.STDEV.P(Table2[1Y Return vs Nifty])</f>
        <v>1.5087261687635711</v>
      </c>
      <c r="I79">
        <v>7.2558508715661096</v>
      </c>
      <c r="J79">
        <f>(Table2[[#This Row],[1M Return vs Nifty]]-AVERAGE(Table2[1M Return vs Nifty]))/_xlfn.STDEV.P(Table2[1M Return vs Nifty])</f>
        <v>0.9904616515476129</v>
      </c>
      <c r="K79">
        <v>13.6705168603603</v>
      </c>
      <c r="L79">
        <f>(Table2[[#This Row],[6M Return vs Nifty]]-AVERAGE(Table2[6M Return vs Nifty]))/_xlfn.STDEV.P(Table2[6M Return vs Nifty])</f>
        <v>4.1168334195386999E-2</v>
      </c>
      <c r="M79">
        <v>6.2615147843502896</v>
      </c>
      <c r="N79">
        <f>(Table2[[#This Row],[1W Return vs Nifty]]-AVERAGE(Table2[1W Return vs Nifty]))/_xlfn.STDEV.P(Table2[1W Return vs Nifty])</f>
        <v>1.5287764294573123</v>
      </c>
      <c r="O79">
        <v>11114</v>
      </c>
      <c r="P79">
        <v>10809.205203966099</v>
      </c>
      <c r="Q79">
        <v>9099.3911012905392</v>
      </c>
      <c r="R79">
        <v>76.405102915136993</v>
      </c>
      <c r="S79" s="2">
        <f>(Table2[[#This Row],[Close Price]]-Table2[[#This Row],[20D EMA]])/Table2[[#This Row],[20D EMA]]</f>
        <v>5.595195249235202E-2</v>
      </c>
      <c r="T79" s="2">
        <f>(Table2[[#This Row],[Close Price]]-Table2[[#This Row],[50D EMA]])/Table2[[#This Row],[50D EMA]]</f>
        <v>8.5727375745803927E-2</v>
      </c>
      <c r="U79" s="2">
        <f>(Table2[[#This Row],[Close Price]]-Table2[[#This Row],[200D EMA]])/Table2[[#This Row],[200D EMA]]</f>
        <v>0.28974014517691632</v>
      </c>
      <c r="V79">
        <v>0.64547290206534602</v>
      </c>
      <c r="W79">
        <v>10974.1</v>
      </c>
      <c r="X79">
        <v>12124.05</v>
      </c>
      <c r="Y79">
        <v>10900</v>
      </c>
      <c r="Z79">
        <v>12124.05</v>
      </c>
      <c r="AA79">
        <v>10510.6</v>
      </c>
      <c r="AB79">
        <v>12124.05</v>
      </c>
      <c r="AC79" s="2">
        <f>(Table2[[#This Row],[Close Price]]/Table2[[#This Row],[Day Low]])-1</f>
        <v>6.9413437092791241E-2</v>
      </c>
      <c r="AD79" s="2">
        <f>(Table2[[#This Row],[Day High]]/Table2[[#This Row],[Close Price]])-1</f>
        <v>3.3078132389217529E-2</v>
      </c>
      <c r="AE79" s="2">
        <f>(Table2[[#This Row],[Close Price]]/Table2[[#This Row],[Current Week Low]])-1</f>
        <v>7.6683486238532161E-2</v>
      </c>
      <c r="AF79" s="2">
        <f>(Table2[[#This Row],[Current Week High]]/Table2[[#This Row],[Close Price]])-1</f>
        <v>3.3078132389217529E-2</v>
      </c>
      <c r="AG79" s="2">
        <f>(Table2[[#This Row],[Close Price]]/Table2[[#This Row],[Current Month Low]])-1</f>
        <v>0.11657279318021807</v>
      </c>
      <c r="AH79" s="2">
        <f>(Table2[[#This Row],[Current Month High]]/Table2[[#This Row],[Close Price]])-1</f>
        <v>3.3078132389217529E-2</v>
      </c>
      <c r="AI79">
        <v>13.310923367289099</v>
      </c>
      <c r="AJ79">
        <v>155.694147893154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-0.1</v>
      </c>
      <c r="AM79" t="s">
        <v>10450</v>
      </c>
      <c r="AN79">
        <v>6.64</v>
      </c>
      <c r="AO79" t="s">
        <v>10451</v>
      </c>
      <c r="AP79">
        <v>0.176492150112462</v>
      </c>
      <c r="AQ79">
        <f>(Table2[[#This Row],[Sharpe Ratio]]-AVERAGE(Table2[Sharpe Ratio]))/_xlfn.STDEV.P(Table2[Sharpe Ratio])</f>
        <v>1.3660762896184893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5.435208873582372</v>
      </c>
      <c r="AS79">
        <f>_xlfn.RANK.AVG(Table2[[#This Row],[1Y Return vs Nifty Z-Score]],Table2[1Y Return vs Nifty Z-Score])</f>
        <v>61</v>
      </c>
      <c r="AT79">
        <f>_xlfn.RANK.AVG(Table2[[#This Row],[6M Return vs Nifty Z-Score]],Table2[6M Return vs Nifty Z-Score])</f>
        <v>295</v>
      </c>
      <c r="AU79">
        <f>_xlfn.RANK.AVG(Table2[[#This Row],[Sharpe Ratio Z-Score]],Table2[Sharpe Ratio Z-Score])</f>
        <v>64</v>
      </c>
      <c r="AV79">
        <f>(Table2[[#This Row],[Rank 1Y]]+Table2[[#This Row],[Rank 6M]]+Table2[[#This Row],[Rank Sharpe]])/3</f>
        <v>140</v>
      </c>
    </row>
    <row r="80" spans="1:48" x14ac:dyDescent="0.3">
      <c r="A80" t="s">
        <v>312</v>
      </c>
      <c r="B80" t="s">
        <v>313</v>
      </c>
      <c r="C80" t="s">
        <v>10413</v>
      </c>
      <c r="D80" t="s">
        <v>89</v>
      </c>
      <c r="E80">
        <v>91692.070051520001</v>
      </c>
      <c r="F80">
        <v>1907.8</v>
      </c>
      <c r="G80">
        <v>126.787427115273</v>
      </c>
      <c r="H80">
        <f>(Table2[[#This Row],[1Y Return vs Nifty]]-AVERAGE(Table2[1Y Return vs Nifty]))/_xlfn.STDEV.P(Table2[1Y Return vs Nifty])</f>
        <v>1.6871577618252713</v>
      </c>
      <c r="I80">
        <v>10.5693250666809</v>
      </c>
      <c r="J80">
        <f>(Table2[[#This Row],[1M Return vs Nifty]]-AVERAGE(Table2[1M Return vs Nifty]))/_xlfn.STDEV.P(Table2[1M Return vs Nifty])</f>
        <v>1.2975096134364734</v>
      </c>
      <c r="K80">
        <v>16.0172241360907</v>
      </c>
      <c r="L80">
        <f>(Table2[[#This Row],[6M Return vs Nifty]]-AVERAGE(Table2[6M Return vs Nifty]))/_xlfn.STDEV.P(Table2[6M Return vs Nifty])</f>
        <v>0.11088618234010746</v>
      </c>
      <c r="M80">
        <v>0.27597179150484802</v>
      </c>
      <c r="N80">
        <f>(Table2[[#This Row],[1W Return vs Nifty]]-AVERAGE(Table2[1W Return vs Nifty]))/_xlfn.STDEV.P(Table2[1W Return vs Nifty])</f>
        <v>0.19300169340603571</v>
      </c>
      <c r="O80">
        <v>1814.72</v>
      </c>
      <c r="P80">
        <v>1728.73476208379</v>
      </c>
      <c r="Q80">
        <v>1414.3366139964501</v>
      </c>
      <c r="R80">
        <v>63.596104906714103</v>
      </c>
      <c r="S80" s="2">
        <f>(Table2[[#This Row],[Close Price]]-Table2[[#This Row],[20D EMA]])/Table2[[#This Row],[20D EMA]]</f>
        <v>5.1291659319343992E-2</v>
      </c>
      <c r="T80" s="2">
        <f>(Table2[[#This Row],[Close Price]]-Table2[[#This Row],[50D EMA]])/Table2[[#This Row],[50D EMA]]</f>
        <v>0.10358167247147129</v>
      </c>
      <c r="U80" s="2">
        <f>(Table2[[#This Row],[Close Price]]-Table2[[#This Row],[200D EMA]])/Table2[[#This Row],[200D EMA]]</f>
        <v>0.3489009484165051</v>
      </c>
      <c r="V80">
        <v>1.51980694581064</v>
      </c>
      <c r="W80">
        <v>1895.05</v>
      </c>
      <c r="X80">
        <v>1957.3</v>
      </c>
      <c r="Y80">
        <v>1850</v>
      </c>
      <c r="Z80">
        <v>1957.3</v>
      </c>
      <c r="AA80">
        <v>1659.8</v>
      </c>
      <c r="AB80">
        <v>1969.9</v>
      </c>
      <c r="AC80" s="2">
        <f>(Table2[[#This Row],[Close Price]]/Table2[[#This Row],[Day Low]])-1</f>
        <v>6.7280546687422671E-3</v>
      </c>
      <c r="AD80" s="2">
        <f>(Table2[[#This Row],[Day High]]/Table2[[#This Row],[Close Price]])-1</f>
        <v>2.5946115945067572E-2</v>
      </c>
      <c r="AE80" s="2">
        <f>(Table2[[#This Row],[Close Price]]/Table2[[#This Row],[Current Week Low]])-1</f>
        <v>3.1243243243243235E-2</v>
      </c>
      <c r="AF80" s="2">
        <f>(Table2[[#This Row],[Current Week High]]/Table2[[#This Row],[Close Price]])-1</f>
        <v>2.5946115945067572E-2</v>
      </c>
      <c r="AG80" s="2">
        <f>(Table2[[#This Row],[Close Price]]/Table2[[#This Row],[Current Month Low]])-1</f>
        <v>0.14941559224002887</v>
      </c>
      <c r="AH80" s="2">
        <f>(Table2[[#This Row],[Current Month High]]/Table2[[#This Row],[Close Price]])-1</f>
        <v>3.2550581821993996E-2</v>
      </c>
      <c r="AI80">
        <v>3.2550581821993898</v>
      </c>
      <c r="AJ80">
        <v>175.71356311872199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0.18</v>
      </c>
      <c r="AM80" t="s">
        <v>10451</v>
      </c>
      <c r="AN80">
        <v>12.2</v>
      </c>
      <c r="AO80" t="s">
        <v>10451</v>
      </c>
      <c r="AP80">
        <v>0.15616453473882899</v>
      </c>
      <c r="AQ80">
        <f>(Table2[[#This Row],[Sharpe Ratio]]-AVERAGE(Table2[Sharpe Ratio]))/_xlfn.STDEV.P(Table2[Sharpe Ratio])</f>
        <v>1.1294920913023678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4.4180473423102553</v>
      </c>
      <c r="AS80">
        <f>_xlfn.RANK.AVG(Table2[[#This Row],[1Y Return vs Nifty Z-Score]],Table2[1Y Return vs Nifty Z-Score])</f>
        <v>54</v>
      </c>
      <c r="AT80">
        <f>_xlfn.RANK.AVG(Table2[[#This Row],[6M Return vs Nifty Z-Score]],Table2[6M Return vs Nifty Z-Score])</f>
        <v>273</v>
      </c>
      <c r="AU80">
        <f>_xlfn.RANK.AVG(Table2[[#This Row],[Sharpe Ratio Z-Score]],Table2[Sharpe Ratio Z-Score])</f>
        <v>99</v>
      </c>
      <c r="AV80">
        <f>(Table2[[#This Row],[Rank 1Y]]+Table2[[#This Row],[Rank 6M]]+Table2[[#This Row],[Rank Sharpe]])/3</f>
        <v>142</v>
      </c>
    </row>
    <row r="81" spans="1:48" x14ac:dyDescent="0.3">
      <c r="A81" t="s">
        <v>259</v>
      </c>
      <c r="B81" t="s">
        <v>260</v>
      </c>
      <c r="C81" t="s">
        <v>10418</v>
      </c>
      <c r="D81" t="s">
        <v>261</v>
      </c>
      <c r="E81">
        <v>107132.25599999999</v>
      </c>
      <c r="F81">
        <v>3864.8</v>
      </c>
      <c r="G81">
        <v>90.4152244573568</v>
      </c>
      <c r="H81">
        <f>(Table2[[#This Row],[1Y Return vs Nifty]]-AVERAGE(Table2[1Y Return vs Nifty]))/_xlfn.STDEV.P(Table2[1Y Return vs Nifty])</f>
        <v>1.0882763533890765</v>
      </c>
      <c r="I81">
        <v>-6.1573639513951601</v>
      </c>
      <c r="J81">
        <f>(Table2[[#This Row],[1M Return vs Nifty]]-AVERAGE(Table2[1M Return vs Nifty]))/_xlfn.STDEV.P(Table2[1M Return vs Nifty])</f>
        <v>-0.2524936368441934</v>
      </c>
      <c r="K81">
        <v>11.8701216182809</v>
      </c>
      <c r="L81">
        <f>(Table2[[#This Row],[6M Return vs Nifty]]-AVERAGE(Table2[6M Return vs Nifty]))/_xlfn.STDEV.P(Table2[6M Return vs Nifty])</f>
        <v>-1.2319241091863723E-2</v>
      </c>
      <c r="M81">
        <v>1.1219791641213701</v>
      </c>
      <c r="N81">
        <f>(Table2[[#This Row],[1W Return vs Nifty]]-AVERAGE(Table2[1W Return vs Nifty]))/_xlfn.STDEV.P(Table2[1W Return vs Nifty])</f>
        <v>0.38180248828881491</v>
      </c>
      <c r="O81">
        <v>3801.07</v>
      </c>
      <c r="P81">
        <v>3772.2730223461499</v>
      </c>
      <c r="Q81">
        <v>3240.8355376812701</v>
      </c>
      <c r="R81">
        <v>58.478444586659599</v>
      </c>
      <c r="S81" s="2">
        <f>(Table2[[#This Row],[Close Price]]-Table2[[#This Row],[20D EMA]])/Table2[[#This Row],[20D EMA]]</f>
        <v>1.6766331585579854E-2</v>
      </c>
      <c r="T81" s="2">
        <f>(Table2[[#This Row],[Close Price]]-Table2[[#This Row],[50D EMA]])/Table2[[#This Row],[50D EMA]]</f>
        <v>2.4528176276144377E-2</v>
      </c>
      <c r="U81" s="2">
        <f>(Table2[[#This Row],[Close Price]]-Table2[[#This Row],[200D EMA]])/Table2[[#This Row],[200D EMA]]</f>
        <v>0.19253197364194535</v>
      </c>
      <c r="V81">
        <v>0.58964134971189297</v>
      </c>
      <c r="W81">
        <v>3780.25</v>
      </c>
      <c r="X81">
        <v>3878</v>
      </c>
      <c r="Y81">
        <v>3730</v>
      </c>
      <c r="Z81">
        <v>3927</v>
      </c>
      <c r="AA81">
        <v>3610.6</v>
      </c>
      <c r="AB81">
        <v>3927</v>
      </c>
      <c r="AC81" s="2">
        <f>(Table2[[#This Row],[Close Price]]/Table2[[#This Row],[Day Low]])-1</f>
        <v>2.2366245618675951E-2</v>
      </c>
      <c r="AD81" s="2">
        <f>(Table2[[#This Row],[Day High]]/Table2[[#This Row],[Close Price]])-1</f>
        <v>3.415441937486996E-3</v>
      </c>
      <c r="AE81" s="2">
        <f>(Table2[[#This Row],[Close Price]]/Table2[[#This Row],[Current Week Low]])-1</f>
        <v>3.6139410187667531E-2</v>
      </c>
      <c r="AF81" s="2">
        <f>(Table2[[#This Row],[Current Week High]]/Table2[[#This Row],[Close Price]])-1</f>
        <v>1.6093976402401067E-2</v>
      </c>
      <c r="AG81" s="2">
        <f>(Table2[[#This Row],[Close Price]]/Table2[[#This Row],[Current Month Low]])-1</f>
        <v>7.040381100094173E-2</v>
      </c>
      <c r="AH81" s="2">
        <f>(Table2[[#This Row],[Current Month High]]/Table2[[#This Row],[Close Price]])-1</f>
        <v>1.6093976402401067E-2</v>
      </c>
      <c r="AI81">
        <v>7.9460774166838899</v>
      </c>
      <c r="AJ81">
        <v>133.76277747535201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-0.12</v>
      </c>
      <c r="AM81" t="s">
        <v>10450</v>
      </c>
      <c r="AN81">
        <v>1.77</v>
      </c>
      <c r="AO81" t="s">
        <v>10451</v>
      </c>
      <c r="AP81">
        <v>0.212814668655261</v>
      </c>
      <c r="AQ81">
        <f>(Table2[[#This Row],[Sharpe Ratio]]-AVERAGE(Table2[Sharpe Ratio]))/_xlfn.STDEV.P(Table2[Sharpe Ratio])</f>
        <v>1.788818149513034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2.9940841132548686</v>
      </c>
      <c r="AS81">
        <f>_xlfn.RANK.AVG(Table2[[#This Row],[1Y Return vs Nifty Z-Score]],Table2[1Y Return vs Nifty Z-Score])</f>
        <v>90</v>
      </c>
      <c r="AT81">
        <f>_xlfn.RANK.AVG(Table2[[#This Row],[6M Return vs Nifty Z-Score]],Table2[6M Return vs Nifty Z-Score])</f>
        <v>313</v>
      </c>
      <c r="AU81">
        <f>_xlfn.RANK.AVG(Table2[[#This Row],[Sharpe Ratio Z-Score]],Table2[Sharpe Ratio Z-Score])</f>
        <v>24</v>
      </c>
      <c r="AV81">
        <f>(Table2[[#This Row],[Rank 1Y]]+Table2[[#This Row],[Rank 6M]]+Table2[[#This Row],[Rank Sharpe]])/3</f>
        <v>142.33333333333334</v>
      </c>
    </row>
    <row r="82" spans="1:48" x14ac:dyDescent="0.3">
      <c r="A82" t="s">
        <v>1224</v>
      </c>
      <c r="B82" t="s">
        <v>1225</v>
      </c>
      <c r="C82" t="s">
        <v>606</v>
      </c>
      <c r="D82" t="s">
        <v>473</v>
      </c>
      <c r="E82">
        <v>9897.3378743100002</v>
      </c>
      <c r="F82">
        <v>378.15</v>
      </c>
      <c r="G82">
        <v>89.663977735521797</v>
      </c>
      <c r="H82">
        <f>(Table2[[#This Row],[1Y Return vs Nifty]]-AVERAGE(Table2[1Y Return vs Nifty]))/_xlfn.STDEV.P(Table2[1Y Return vs Nifty])</f>
        <v>1.0759068057131482</v>
      </c>
      <c r="I82">
        <v>-9.39582385539474</v>
      </c>
      <c r="J82">
        <f>(Table2[[#This Row],[1M Return vs Nifty]]-AVERAGE(Table2[1M Return vs Nifty]))/_xlfn.STDEV.P(Table2[1M Return vs Nifty])</f>
        <v>-0.55259028906737995</v>
      </c>
      <c r="K82">
        <v>18.954285639342601</v>
      </c>
      <c r="L82">
        <f>(Table2[[#This Row],[6M Return vs Nifty]]-AVERAGE(Table2[6M Return vs Nifty]))/_xlfn.STDEV.P(Table2[6M Return vs Nifty])</f>
        <v>0.19814274390323985</v>
      </c>
      <c r="M82">
        <v>-3.7554097127007302</v>
      </c>
      <c r="N82">
        <f>(Table2[[#This Row],[1W Return vs Nifty]]-AVERAGE(Table2[1W Return vs Nifty]))/_xlfn.STDEV.P(Table2[1W Return vs Nifty])</f>
        <v>-0.70666899163272368</v>
      </c>
      <c r="O82">
        <v>395.43</v>
      </c>
      <c r="P82">
        <v>391.15281205202001</v>
      </c>
      <c r="Q82">
        <v>332.43750056036998</v>
      </c>
      <c r="R82">
        <v>26.009467894356</v>
      </c>
      <c r="S82" s="2">
        <f>(Table2[[#This Row],[Close Price]]-Table2[[#This Row],[20D EMA]])/Table2[[#This Row],[20D EMA]]</f>
        <v>-4.3699264092254074E-2</v>
      </c>
      <c r="T82" s="2">
        <f>(Table2[[#This Row],[Close Price]]-Table2[[#This Row],[50D EMA]])/Table2[[#This Row],[50D EMA]]</f>
        <v>-3.3242281919964235E-2</v>
      </c>
      <c r="U82" s="2">
        <f>(Table2[[#This Row],[Close Price]]-Table2[[#This Row],[200D EMA]])/Table2[[#This Row],[200D EMA]]</f>
        <v>0.13750704827997795</v>
      </c>
      <c r="V82">
        <v>0.46056343410435002</v>
      </c>
      <c r="W82">
        <v>376</v>
      </c>
      <c r="X82">
        <v>393.9</v>
      </c>
      <c r="Y82">
        <v>376</v>
      </c>
      <c r="Z82">
        <v>408.35</v>
      </c>
      <c r="AA82">
        <v>376</v>
      </c>
      <c r="AB82">
        <v>416</v>
      </c>
      <c r="AC82" s="2">
        <f>(Table2[[#This Row],[Close Price]]/Table2[[#This Row],[Day Low]])-1</f>
        <v>5.7180851063829419E-3</v>
      </c>
      <c r="AD82" s="2">
        <f>(Table2[[#This Row],[Day High]]/Table2[[#This Row],[Close Price]])-1</f>
        <v>4.1650138833796202E-2</v>
      </c>
      <c r="AE82" s="2">
        <f>(Table2[[#This Row],[Close Price]]/Table2[[#This Row],[Current Week Low]])-1</f>
        <v>5.7180851063829419E-3</v>
      </c>
      <c r="AF82" s="2">
        <f>(Table2[[#This Row],[Current Week High]]/Table2[[#This Row],[Close Price]])-1</f>
        <v>7.986248843051702E-2</v>
      </c>
      <c r="AG82" s="2">
        <f>(Table2[[#This Row],[Close Price]]/Table2[[#This Row],[Current Month Low]])-1</f>
        <v>5.7180851063829419E-3</v>
      </c>
      <c r="AH82" s="2">
        <f>(Table2[[#This Row],[Current Month High]]/Table2[[#This Row],[Close Price]])-1</f>
        <v>0.10009255586407506</v>
      </c>
      <c r="AI82">
        <v>11.410815813830499</v>
      </c>
      <c r="AJ82">
        <v>131.21369611739499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-0.15</v>
      </c>
      <c r="AM82" t="s">
        <v>10450</v>
      </c>
      <c r="AN82">
        <v>-4.1900000000000004</v>
      </c>
      <c r="AO82" t="s">
        <v>10450</v>
      </c>
      <c r="AP82">
        <v>0.15772680306449599</v>
      </c>
      <c r="AQ82">
        <f>(Table2[[#This Row],[Sharpe Ratio]]-AVERAGE(Table2[Sharpe Ratio]))/_xlfn.STDEV.P(Table2[Sharpe Ratio])</f>
        <v>1.1476746470320487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1.1624649159483336</v>
      </c>
      <c r="AS82">
        <f>_xlfn.RANK.AVG(Table2[[#This Row],[1Y Return vs Nifty Z-Score]],Table2[1Y Return vs Nifty Z-Score])</f>
        <v>93</v>
      </c>
      <c r="AT82">
        <f>_xlfn.RANK.AVG(Table2[[#This Row],[6M Return vs Nifty Z-Score]],Table2[6M Return vs Nifty Z-Score])</f>
        <v>239</v>
      </c>
      <c r="AU82">
        <f>_xlfn.RANK.AVG(Table2[[#This Row],[Sharpe Ratio Z-Score]],Table2[Sharpe Ratio Z-Score])</f>
        <v>96</v>
      </c>
      <c r="AV82">
        <f>(Table2[[#This Row],[Rank 1Y]]+Table2[[#This Row],[Rank 6M]]+Table2[[#This Row],[Rank Sharpe]])/3</f>
        <v>142.66666666666666</v>
      </c>
    </row>
    <row r="83" spans="1:48" x14ac:dyDescent="0.3">
      <c r="A83" t="s">
        <v>565</v>
      </c>
      <c r="B83" t="s">
        <v>566</v>
      </c>
      <c r="C83" t="s">
        <v>10407</v>
      </c>
      <c r="D83" t="s">
        <v>400</v>
      </c>
      <c r="E83">
        <v>37603.375652809998</v>
      </c>
      <c r="F83">
        <v>2002.55</v>
      </c>
      <c r="G83">
        <v>40.957239299028899</v>
      </c>
      <c r="H83">
        <f>(Table2[[#This Row],[1Y Return vs Nifty]]-AVERAGE(Table2[1Y Return vs Nifty]))/_xlfn.STDEV.P(Table2[1Y Return vs Nifty])</f>
        <v>0.27393282603634606</v>
      </c>
      <c r="I83">
        <v>18.034011692406299</v>
      </c>
      <c r="J83">
        <f>(Table2[[#This Row],[1M Return vs Nifty]]-AVERAGE(Table2[1M Return vs Nifty]))/_xlfn.STDEV.P(Table2[1M Return vs Nifty])</f>
        <v>1.9892357834930405</v>
      </c>
      <c r="K83">
        <v>64.375922928623794</v>
      </c>
      <c r="L83">
        <f>(Table2[[#This Row],[6M Return vs Nifty]]-AVERAGE(Table2[6M Return vs Nifty]))/_xlfn.STDEV.P(Table2[6M Return vs Nifty])</f>
        <v>1.5475649082134688</v>
      </c>
      <c r="M83">
        <v>5.1371328519674799</v>
      </c>
      <c r="N83">
        <f>(Table2[[#This Row],[1W Return vs Nifty]]-AVERAGE(Table2[1W Return vs Nifty]))/_xlfn.STDEV.P(Table2[1W Return vs Nifty])</f>
        <v>1.2778516627745353</v>
      </c>
      <c r="O83">
        <v>1904.02</v>
      </c>
      <c r="P83">
        <v>1727.80929143855</v>
      </c>
      <c r="Q83">
        <v>1357.45014642307</v>
      </c>
      <c r="R83">
        <v>60.603275284575503</v>
      </c>
      <c r="S83" s="2">
        <f>(Table2[[#This Row],[Close Price]]-Table2[[#This Row],[20D EMA]])/Table2[[#This Row],[20D EMA]]</f>
        <v>5.1748406004138596E-2</v>
      </c>
      <c r="T83" s="2">
        <f>(Table2[[#This Row],[Close Price]]-Table2[[#This Row],[50D EMA]])/Table2[[#This Row],[50D EMA]]</f>
        <v>0.159011014654693</v>
      </c>
      <c r="U83" s="2">
        <f>(Table2[[#This Row],[Close Price]]-Table2[[#This Row],[200D EMA]])/Table2[[#This Row],[200D EMA]]</f>
        <v>0.47522913108580178</v>
      </c>
      <c r="V83">
        <v>0.66982720088404102</v>
      </c>
      <c r="W83">
        <v>1980</v>
      </c>
      <c r="X83">
        <v>2086.4</v>
      </c>
      <c r="Y83">
        <v>1980</v>
      </c>
      <c r="Z83">
        <v>2122.8000000000002</v>
      </c>
      <c r="AA83">
        <v>1612</v>
      </c>
      <c r="AB83">
        <v>2122.8000000000002</v>
      </c>
      <c r="AC83" s="2">
        <f>(Table2[[#This Row],[Close Price]]/Table2[[#This Row],[Day Low]])-1</f>
        <v>1.1388888888888893E-2</v>
      </c>
      <c r="AD83" s="2">
        <f>(Table2[[#This Row],[Day High]]/Table2[[#This Row],[Close Price]])-1</f>
        <v>4.1871613692542109E-2</v>
      </c>
      <c r="AE83" s="2">
        <f>(Table2[[#This Row],[Close Price]]/Table2[[#This Row],[Current Week Low]])-1</f>
        <v>1.1388888888888893E-2</v>
      </c>
      <c r="AF83" s="2">
        <f>(Table2[[#This Row],[Current Week High]]/Table2[[#This Row],[Close Price]])-1</f>
        <v>6.0048438241242508E-2</v>
      </c>
      <c r="AG83" s="2">
        <f>(Table2[[#This Row],[Close Price]]/Table2[[#This Row],[Current Month Low]])-1</f>
        <v>0.24227667493796523</v>
      </c>
      <c r="AH83" s="2">
        <f>(Table2[[#This Row],[Current Month High]]/Table2[[#This Row],[Close Price]])-1</f>
        <v>6.0048438241242508E-2</v>
      </c>
      <c r="AI83">
        <v>6.0048438241242499</v>
      </c>
      <c r="AJ83">
        <v>108.360212256789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0.28999999999999998</v>
      </c>
      <c r="AM83" t="s">
        <v>10451</v>
      </c>
      <c r="AN83">
        <v>12.2</v>
      </c>
      <c r="AO83" t="s">
        <v>10451</v>
      </c>
      <c r="AP83">
        <v>0.124997422837525</v>
      </c>
      <c r="AQ83">
        <f>(Table2[[#This Row],[Sharpe Ratio]]-AVERAGE(Table2[Sharpe Ratio]))/_xlfn.STDEV.P(Table2[Sharpe Ratio])</f>
        <v>0.76675174781066535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5.8553369283280556</v>
      </c>
      <c r="AS83">
        <f>_xlfn.RANK.AVG(Table2[[#This Row],[1Y Return vs Nifty Z-Score]],Table2[1Y Return vs Nifty Z-Score])</f>
        <v>225</v>
      </c>
      <c r="AT83">
        <f>_xlfn.RANK.AVG(Table2[[#This Row],[6M Return vs Nifty Z-Score]],Table2[6M Return vs Nifty Z-Score])</f>
        <v>50</v>
      </c>
      <c r="AU83">
        <f>_xlfn.RANK.AVG(Table2[[#This Row],[Sharpe Ratio Z-Score]],Table2[Sharpe Ratio Z-Score])</f>
        <v>157</v>
      </c>
      <c r="AV83">
        <f>(Table2[[#This Row],[Rank 1Y]]+Table2[[#This Row],[Rank 6M]]+Table2[[#This Row],[Rank Sharpe]])/3</f>
        <v>144</v>
      </c>
    </row>
    <row r="84" spans="1:48" x14ac:dyDescent="0.3">
      <c r="A84" t="s">
        <v>640</v>
      </c>
      <c r="B84" t="s">
        <v>641</v>
      </c>
      <c r="C84" t="s">
        <v>10407</v>
      </c>
      <c r="D84" t="s">
        <v>452</v>
      </c>
      <c r="E84">
        <v>30577.744999999999</v>
      </c>
      <c r="F84">
        <v>1463.05</v>
      </c>
      <c r="G84">
        <v>83.626306793166293</v>
      </c>
      <c r="H84">
        <f>(Table2[[#This Row],[1Y Return vs Nifty]]-AVERAGE(Table2[1Y Return vs Nifty]))/_xlfn.STDEV.P(Table2[1Y Return vs Nifty])</f>
        <v>0.97649438047073067</v>
      </c>
      <c r="I84">
        <v>-8.8199955778730494</v>
      </c>
      <c r="J84">
        <f>(Table2[[#This Row],[1M Return vs Nifty]]-AVERAGE(Table2[1M Return vs Nifty]))/_xlfn.STDEV.P(Table2[1M Return vs Nifty])</f>
        <v>-0.49923031443058247</v>
      </c>
      <c r="K84">
        <v>55.217482937574097</v>
      </c>
      <c r="L84">
        <f>(Table2[[#This Row],[6M Return vs Nifty]]-AVERAGE(Table2[6M Return vs Nifty]))/_xlfn.STDEV.P(Table2[6M Return vs Nifty])</f>
        <v>1.2754786812085237</v>
      </c>
      <c r="M84">
        <v>-5.2653786469984203</v>
      </c>
      <c r="N84">
        <f>(Table2[[#This Row],[1W Return vs Nifty]]-AVERAGE(Table2[1W Return vs Nifty]))/_xlfn.STDEV.P(Table2[1W Return vs Nifty])</f>
        <v>-1.0436439924084313</v>
      </c>
      <c r="O84">
        <v>1452.2</v>
      </c>
      <c r="P84">
        <v>1368.87419482834</v>
      </c>
      <c r="Q84">
        <v>1109.84829577969</v>
      </c>
      <c r="R84">
        <v>48.543193473213897</v>
      </c>
      <c r="S84" s="2">
        <f>(Table2[[#This Row],[Close Price]]-Table2[[#This Row],[20D EMA]])/Table2[[#This Row],[20D EMA]]</f>
        <v>7.4714226690537865E-3</v>
      </c>
      <c r="T84" s="2">
        <f>(Table2[[#This Row],[Close Price]]-Table2[[#This Row],[50D EMA]])/Table2[[#This Row],[50D EMA]]</f>
        <v>6.8797998769689561E-2</v>
      </c>
      <c r="U84" s="2">
        <f>(Table2[[#This Row],[Close Price]]-Table2[[#This Row],[200D EMA]])/Table2[[#This Row],[200D EMA]]</f>
        <v>0.31824322798295496</v>
      </c>
      <c r="V84">
        <v>0.94402270366764995</v>
      </c>
      <c r="W84">
        <v>1454.8</v>
      </c>
      <c r="X84">
        <v>1479.8</v>
      </c>
      <c r="Y84">
        <v>1454.8</v>
      </c>
      <c r="Z84">
        <v>1559.8</v>
      </c>
      <c r="AA84">
        <v>1348.4</v>
      </c>
      <c r="AB84">
        <v>1581</v>
      </c>
      <c r="AC84" s="2">
        <f>(Table2[[#This Row],[Close Price]]/Table2[[#This Row],[Day Low]])-1</f>
        <v>5.6708825955458231E-3</v>
      </c>
      <c r="AD84" s="2">
        <f>(Table2[[#This Row],[Day High]]/Table2[[#This Row],[Close Price]])-1</f>
        <v>1.1448685964252858E-2</v>
      </c>
      <c r="AE84" s="2">
        <f>(Table2[[#This Row],[Close Price]]/Table2[[#This Row],[Current Week Low]])-1</f>
        <v>5.6708825955458231E-3</v>
      </c>
      <c r="AF84" s="2">
        <f>(Table2[[#This Row],[Current Week High]]/Table2[[#This Row],[Close Price]])-1</f>
        <v>6.6128977136803213E-2</v>
      </c>
      <c r="AG84" s="2">
        <f>(Table2[[#This Row],[Close Price]]/Table2[[#This Row],[Current Month Low]])-1</f>
        <v>8.5026698309107029E-2</v>
      </c>
      <c r="AH84" s="2">
        <f>(Table2[[#This Row],[Current Month High]]/Table2[[#This Row],[Close Price]])-1</f>
        <v>8.0619254297529253E-2</v>
      </c>
      <c r="AI84">
        <v>13.7623457844913</v>
      </c>
      <c r="AJ84">
        <v>131.86212361331201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0.21</v>
      </c>
      <c r="AM84" t="s">
        <v>10451</v>
      </c>
      <c r="AN84">
        <v>7.63</v>
      </c>
      <c r="AO84" t="s">
        <v>10451</v>
      </c>
      <c r="AP84">
        <v>8.7438124201587003E-2</v>
      </c>
      <c r="AQ84">
        <f>(Table2[[#This Row],[Sharpe Ratio]]-AVERAGE(Table2[Sharpe Ratio]))/_xlfn.STDEV.P(Table2[Sharpe Ratio])</f>
        <v>0.32961554694447065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1.0387143017847111</v>
      </c>
      <c r="AS84">
        <f>_xlfn.RANK.AVG(Table2[[#This Row],[1Y Return vs Nifty Z-Score]],Table2[1Y Return vs Nifty Z-Score])</f>
        <v>105</v>
      </c>
      <c r="AT84">
        <f>_xlfn.RANK.AVG(Table2[[#This Row],[6M Return vs Nifty Z-Score]],Table2[6M Return vs Nifty Z-Score])</f>
        <v>77</v>
      </c>
      <c r="AU84">
        <f>_xlfn.RANK.AVG(Table2[[#This Row],[Sharpe Ratio Z-Score]],Table2[Sharpe Ratio Z-Score])</f>
        <v>254</v>
      </c>
      <c r="AV84">
        <f>(Table2[[#This Row],[Rank 1Y]]+Table2[[#This Row],[Rank 6M]]+Table2[[#This Row],[Rank Sharpe]])/3</f>
        <v>145.33333333333334</v>
      </c>
    </row>
    <row r="85" spans="1:48" x14ac:dyDescent="0.3">
      <c r="A85" t="s">
        <v>645</v>
      </c>
      <c r="B85" t="s">
        <v>646</v>
      </c>
      <c r="C85" t="s">
        <v>10411</v>
      </c>
      <c r="D85" t="s">
        <v>54</v>
      </c>
      <c r="E85">
        <v>29500.259926059902</v>
      </c>
      <c r="F85">
        <v>1158.8499999999999</v>
      </c>
      <c r="G85">
        <v>83.789798087957294</v>
      </c>
      <c r="H85">
        <f>(Table2[[#This Row],[1Y Return vs Nifty]]-AVERAGE(Table2[1Y Return vs Nifty]))/_xlfn.STDEV.P(Table2[1Y Return vs Nifty])</f>
        <v>0.97918632348590529</v>
      </c>
      <c r="I85">
        <v>5.7635528318326301</v>
      </c>
      <c r="J85">
        <f>(Table2[[#This Row],[1M Return vs Nifty]]-AVERAGE(Table2[1M Return vs Nifty]))/_xlfn.STDEV.P(Table2[1M Return vs Nifty])</f>
        <v>0.85217565785963934</v>
      </c>
      <c r="K85">
        <v>62.754301725074697</v>
      </c>
      <c r="L85">
        <f>(Table2[[#This Row],[6M Return vs Nifty]]-AVERAGE(Table2[6M Return vs Nifty]))/_xlfn.STDEV.P(Table2[6M Return vs Nifty])</f>
        <v>1.4993884943988798</v>
      </c>
      <c r="M85">
        <v>-2.7318858717075498</v>
      </c>
      <c r="N85">
        <f>(Table2[[#This Row],[1W Return vs Nifty]]-AVERAGE(Table2[1W Return vs Nifty]))/_xlfn.STDEV.P(Table2[1W Return vs Nifty])</f>
        <v>-0.4782524068418243</v>
      </c>
      <c r="O85">
        <v>1159.78</v>
      </c>
      <c r="P85">
        <v>1063.9571061701399</v>
      </c>
      <c r="Q85">
        <v>821.45480781682397</v>
      </c>
      <c r="R85">
        <v>44.848436014650602</v>
      </c>
      <c r="S85" s="2">
        <f>(Table2[[#This Row],[Close Price]]-Table2[[#This Row],[20D EMA]])/Table2[[#This Row],[20D EMA]]</f>
        <v>-8.0187621790345036E-4</v>
      </c>
      <c r="T85" s="2">
        <f>(Table2[[#This Row],[Close Price]]-Table2[[#This Row],[50D EMA]])/Table2[[#This Row],[50D EMA]]</f>
        <v>8.9188646120744494E-2</v>
      </c>
      <c r="U85" s="2">
        <f>(Table2[[#This Row],[Close Price]]-Table2[[#This Row],[200D EMA]])/Table2[[#This Row],[200D EMA]]</f>
        <v>0.41072885443311158</v>
      </c>
      <c r="V85">
        <v>0.86448447382220595</v>
      </c>
      <c r="W85">
        <v>1151.05</v>
      </c>
      <c r="X85">
        <v>1193.95</v>
      </c>
      <c r="Y85">
        <v>1151.05</v>
      </c>
      <c r="Z85">
        <v>1287.9000000000001</v>
      </c>
      <c r="AA85">
        <v>1061.5</v>
      </c>
      <c r="AB85">
        <v>1287.9000000000001</v>
      </c>
      <c r="AC85" s="2">
        <f>(Table2[[#This Row],[Close Price]]/Table2[[#This Row],[Day Low]])-1</f>
        <v>6.7764215281698181E-3</v>
      </c>
      <c r="AD85" s="2">
        <f>(Table2[[#This Row],[Day High]]/Table2[[#This Row],[Close Price]])-1</f>
        <v>3.0288648228847581E-2</v>
      </c>
      <c r="AE85" s="2">
        <f>(Table2[[#This Row],[Close Price]]/Table2[[#This Row],[Current Week Low]])-1</f>
        <v>6.7764215281698181E-3</v>
      </c>
      <c r="AF85" s="2">
        <f>(Table2[[#This Row],[Current Week High]]/Table2[[#This Row],[Close Price]])-1</f>
        <v>0.1113604003969455</v>
      </c>
      <c r="AG85" s="2">
        <f>(Table2[[#This Row],[Close Price]]/Table2[[#This Row],[Current Month Low]])-1</f>
        <v>9.1709844559585418E-2</v>
      </c>
      <c r="AH85" s="2">
        <f>(Table2[[#This Row],[Current Month High]]/Table2[[#This Row],[Close Price]])-1</f>
        <v>0.1113604003969455</v>
      </c>
      <c r="AI85">
        <v>11.1360400396945</v>
      </c>
      <c r="AJ85">
        <v>119.479166666666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0.25</v>
      </c>
      <c r="AM85" t="s">
        <v>10451</v>
      </c>
      <c r="AN85">
        <v>-2.64</v>
      </c>
      <c r="AO85" t="s">
        <v>10450</v>
      </c>
      <c r="AP85">
        <v>8.3578949249031004E-2</v>
      </c>
      <c r="AQ85">
        <f>(Table2[[#This Row],[Sharpe Ratio]]-AVERAGE(Table2[Sharpe Ratio]))/_xlfn.STDEV.P(Table2[Sharpe Ratio])</f>
        <v>0.28470030255744844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3.1371983714600487</v>
      </c>
      <c r="AS85">
        <f>_xlfn.RANK.AVG(Table2[[#This Row],[1Y Return vs Nifty Z-Score]],Table2[1Y Return vs Nifty Z-Score])</f>
        <v>104</v>
      </c>
      <c r="AT85">
        <f>_xlfn.RANK.AVG(Table2[[#This Row],[6M Return vs Nifty Z-Score]],Table2[6M Return vs Nifty Z-Score])</f>
        <v>56</v>
      </c>
      <c r="AU85">
        <f>_xlfn.RANK.AVG(Table2[[#This Row],[Sharpe Ratio Z-Score]],Table2[Sharpe Ratio Z-Score])</f>
        <v>276</v>
      </c>
      <c r="AV85">
        <f>(Table2[[#This Row],[Rank 1Y]]+Table2[[#This Row],[Rank 6M]]+Table2[[#This Row],[Rank Sharpe]])/3</f>
        <v>145.33333333333334</v>
      </c>
    </row>
    <row r="86" spans="1:48" x14ac:dyDescent="0.3">
      <c r="A86" t="s">
        <v>384</v>
      </c>
      <c r="B86" t="s">
        <v>385</v>
      </c>
      <c r="C86" t="s">
        <v>10412</v>
      </c>
      <c r="D86" t="s">
        <v>185</v>
      </c>
      <c r="E86">
        <v>64070.94346355</v>
      </c>
      <c r="F86">
        <v>1115.9000000000001</v>
      </c>
      <c r="G86">
        <v>53.859362562809501</v>
      </c>
      <c r="H86">
        <f>(Table2[[#This Row],[1Y Return vs Nifty]]-AVERAGE(Table2[1Y Return vs Nifty]))/_xlfn.STDEV.P(Table2[1Y Return vs Nifty])</f>
        <v>0.48637092951613681</v>
      </c>
      <c r="I86">
        <v>0.18985371798966799</v>
      </c>
      <c r="J86">
        <f>(Table2[[#This Row],[1M Return vs Nifty]]-AVERAGE(Table2[1M Return vs Nifty]))/_xlfn.STDEV.P(Table2[1M Return vs Nifty])</f>
        <v>0.33568062807778187</v>
      </c>
      <c r="K86">
        <v>44.3374804856238</v>
      </c>
      <c r="L86">
        <f>(Table2[[#This Row],[6M Return vs Nifty]]-AVERAGE(Table2[6M Return vs Nifty]))/_xlfn.STDEV.P(Table2[6M Return vs Nifty])</f>
        <v>0.95224690594453465</v>
      </c>
      <c r="M86">
        <v>7.0066361423503203</v>
      </c>
      <c r="N86">
        <f>(Table2[[#This Row],[1W Return vs Nifty]]-AVERAGE(Table2[1W Return vs Nifty]))/_xlfn.STDEV.P(Table2[1W Return vs Nifty])</f>
        <v>1.6950628109098163</v>
      </c>
      <c r="O86">
        <v>1104.9100000000001</v>
      </c>
      <c r="P86">
        <v>1076.1872009521001</v>
      </c>
      <c r="Q86">
        <v>890.87328925993097</v>
      </c>
      <c r="R86">
        <v>52.281931051204801</v>
      </c>
      <c r="S86" s="2">
        <f>(Table2[[#This Row],[Close Price]]-Table2[[#This Row],[20D EMA]])/Table2[[#This Row],[20D EMA]]</f>
        <v>9.9465114805730864E-3</v>
      </c>
      <c r="T86" s="2">
        <f>(Table2[[#This Row],[Close Price]]-Table2[[#This Row],[50D EMA]])/Table2[[#This Row],[50D EMA]]</f>
        <v>3.6901385755904015E-2</v>
      </c>
      <c r="U86" s="2">
        <f>(Table2[[#This Row],[Close Price]]-Table2[[#This Row],[200D EMA]])/Table2[[#This Row],[200D EMA]]</f>
        <v>0.2525911523590566</v>
      </c>
      <c r="V86">
        <v>0.72480549720767196</v>
      </c>
      <c r="W86">
        <v>1104.45</v>
      </c>
      <c r="X86">
        <v>1150</v>
      </c>
      <c r="Y86">
        <v>1104.45</v>
      </c>
      <c r="Z86">
        <v>1178.55</v>
      </c>
      <c r="AA86">
        <v>1006.75</v>
      </c>
      <c r="AB86">
        <v>1255</v>
      </c>
      <c r="AC86" s="2">
        <f>(Table2[[#This Row],[Close Price]]/Table2[[#This Row],[Day Low]])-1</f>
        <v>1.0367151070668656E-2</v>
      </c>
      <c r="AD86" s="2">
        <f>(Table2[[#This Row],[Day High]]/Table2[[#This Row],[Close Price]])-1</f>
        <v>3.0558293753920607E-2</v>
      </c>
      <c r="AE86" s="2">
        <f>(Table2[[#This Row],[Close Price]]/Table2[[#This Row],[Current Week Low]])-1</f>
        <v>1.0367151070668656E-2</v>
      </c>
      <c r="AF86" s="2">
        <f>(Table2[[#This Row],[Current Week High]]/Table2[[#This Row],[Close Price]])-1</f>
        <v>5.6143023568419936E-2</v>
      </c>
      <c r="AG86" s="2">
        <f>(Table2[[#This Row],[Close Price]]/Table2[[#This Row],[Current Month Low]])-1</f>
        <v>0.10841817730320358</v>
      </c>
      <c r="AH86" s="2">
        <f>(Table2[[#This Row],[Current Month High]]/Table2[[#This Row],[Close Price]])-1</f>
        <v>0.12465274666188719</v>
      </c>
      <c r="AI86">
        <v>12.4652746661887</v>
      </c>
      <c r="AJ86">
        <v>103.408676631425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-0.04</v>
      </c>
      <c r="AM86" t="s">
        <v>10450</v>
      </c>
      <c r="AN86">
        <v>8.66</v>
      </c>
      <c r="AO86" t="s">
        <v>10451</v>
      </c>
      <c r="AP86">
        <v>0.124323891256492</v>
      </c>
      <c r="AQ86">
        <f>(Table2[[#This Row],[Sharpe Ratio]]-AVERAGE(Table2[Sharpe Ratio]))/_xlfn.STDEV.P(Table2[Sharpe Ratio])</f>
        <v>0.75891280919389226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4.2282740836421624</v>
      </c>
      <c r="AS86">
        <f>_xlfn.RANK.AVG(Table2[[#This Row],[1Y Return vs Nifty Z-Score]],Table2[1Y Return vs Nifty Z-Score])</f>
        <v>176</v>
      </c>
      <c r="AT86">
        <f>_xlfn.RANK.AVG(Table2[[#This Row],[6M Return vs Nifty Z-Score]],Table2[6M Return vs Nifty Z-Score])</f>
        <v>106</v>
      </c>
      <c r="AU86">
        <f>_xlfn.RANK.AVG(Table2[[#This Row],[Sharpe Ratio Z-Score]],Table2[Sharpe Ratio Z-Score])</f>
        <v>161</v>
      </c>
      <c r="AV86">
        <f>(Table2[[#This Row],[Rank 1Y]]+Table2[[#This Row],[Rank 6M]]+Table2[[#This Row],[Rank Sharpe]])/3</f>
        <v>147.66666666666666</v>
      </c>
    </row>
    <row r="87" spans="1:48" x14ac:dyDescent="0.3">
      <c r="A87" t="s">
        <v>1020</v>
      </c>
      <c r="B87" t="s">
        <v>1021</v>
      </c>
      <c r="C87" t="s">
        <v>10412</v>
      </c>
      <c r="D87" t="s">
        <v>185</v>
      </c>
      <c r="E87">
        <v>14193.320956075</v>
      </c>
      <c r="F87">
        <v>603.25</v>
      </c>
      <c r="G87">
        <v>50.776734020144303</v>
      </c>
      <c r="H87">
        <f>(Table2[[#This Row],[1Y Return vs Nifty]]-AVERAGE(Table2[1Y Return vs Nifty]))/_xlfn.STDEV.P(Table2[1Y Return vs Nifty])</f>
        <v>0.43561434101144947</v>
      </c>
      <c r="I87">
        <v>-5.8316003784278099</v>
      </c>
      <c r="J87">
        <f>(Table2[[#This Row],[1M Return vs Nifty]]-AVERAGE(Table2[1M Return vs Nifty]))/_xlfn.STDEV.P(Table2[1M Return vs Nifty])</f>
        <v>-0.22230627601164804</v>
      </c>
      <c r="K87">
        <v>27.136444364812899</v>
      </c>
      <c r="L87">
        <f>(Table2[[#This Row],[6M Return vs Nifty]]-AVERAGE(Table2[6M Return vs Nifty]))/_xlfn.STDEV.P(Table2[6M Return vs Nifty])</f>
        <v>0.44122482977643018</v>
      </c>
      <c r="M87">
        <v>16.258566337795401</v>
      </c>
      <c r="N87">
        <f>(Table2[[#This Row],[1W Return vs Nifty]]-AVERAGE(Table2[1W Return vs Nifty]))/_xlfn.STDEV.P(Table2[1W Return vs Nifty])</f>
        <v>3.7597868684527453</v>
      </c>
      <c r="O87">
        <v>569.66999999999996</v>
      </c>
      <c r="P87">
        <v>542.93811609240004</v>
      </c>
      <c r="Q87">
        <v>458.735099593737</v>
      </c>
      <c r="R87">
        <v>63.842721900899399</v>
      </c>
      <c r="S87" s="2">
        <f>(Table2[[#This Row],[Close Price]]-Table2[[#This Row],[20D EMA]])/Table2[[#This Row],[20D EMA]]</f>
        <v>5.8946407569294583E-2</v>
      </c>
      <c r="T87" s="2">
        <f>(Table2[[#This Row],[Close Price]]-Table2[[#This Row],[50D EMA]])/Table2[[#This Row],[50D EMA]]</f>
        <v>0.11108426931170877</v>
      </c>
      <c r="U87" s="2">
        <f>(Table2[[#This Row],[Close Price]]-Table2[[#This Row],[200D EMA]])/Table2[[#This Row],[200D EMA]]</f>
        <v>0.31502908875786406</v>
      </c>
      <c r="V87">
        <v>1.99897078473775</v>
      </c>
      <c r="W87">
        <v>600.1</v>
      </c>
      <c r="X87">
        <v>621.79999999999995</v>
      </c>
      <c r="Y87">
        <v>550</v>
      </c>
      <c r="Z87">
        <v>623.79999999999995</v>
      </c>
      <c r="AA87">
        <v>516</v>
      </c>
      <c r="AB87">
        <v>623.79999999999995</v>
      </c>
      <c r="AC87" s="2">
        <f>(Table2[[#This Row],[Close Price]]/Table2[[#This Row],[Day Low]])-1</f>
        <v>5.2491251458088861E-3</v>
      </c>
      <c r="AD87" s="2">
        <f>(Table2[[#This Row],[Day High]]/Table2[[#This Row],[Close Price]])-1</f>
        <v>3.0750103605470258E-2</v>
      </c>
      <c r="AE87" s="2">
        <f>(Table2[[#This Row],[Close Price]]/Table2[[#This Row],[Current Week Low]])-1</f>
        <v>9.6818181818181914E-2</v>
      </c>
      <c r="AF87" s="2">
        <f>(Table2[[#This Row],[Current Week High]]/Table2[[#This Row],[Close Price]])-1</f>
        <v>3.4065478657272941E-2</v>
      </c>
      <c r="AG87" s="2">
        <f>(Table2[[#This Row],[Close Price]]/Table2[[#This Row],[Current Month Low]])-1</f>
        <v>0.16908914728682167</v>
      </c>
      <c r="AH87" s="2">
        <f>(Table2[[#This Row],[Current Month High]]/Table2[[#This Row],[Close Price]])-1</f>
        <v>3.4065478657272941E-2</v>
      </c>
      <c r="AI87">
        <v>8.0812266887691599</v>
      </c>
      <c r="AJ87">
        <v>92.7316293929712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0.12</v>
      </c>
      <c r="AM87" t="s">
        <v>10451</v>
      </c>
      <c r="AN87">
        <v>13.6</v>
      </c>
      <c r="AO87" t="s">
        <v>10451</v>
      </c>
      <c r="AP87">
        <v>0.15814615560762599</v>
      </c>
      <c r="AQ87">
        <f>(Table2[[#This Row],[Sharpe Ratio]]-AVERAGE(Table2[Sharpe Ratio]))/_xlfn.STDEV.P(Table2[Sharpe Ratio])</f>
        <v>1.1525553073261687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5.5668750705551453</v>
      </c>
      <c r="AS87">
        <f>_xlfn.RANK.AVG(Table2[[#This Row],[1Y Return vs Nifty Z-Score]],Table2[1Y Return vs Nifty Z-Score])</f>
        <v>186</v>
      </c>
      <c r="AT87">
        <f>_xlfn.RANK.AVG(Table2[[#This Row],[6M Return vs Nifty Z-Score]],Table2[6M Return vs Nifty Z-Score])</f>
        <v>172</v>
      </c>
      <c r="AU87">
        <f>_xlfn.RANK.AVG(Table2[[#This Row],[Sharpe Ratio Z-Score]],Table2[Sharpe Ratio Z-Score])</f>
        <v>93</v>
      </c>
      <c r="AV87">
        <f>(Table2[[#This Row],[Rank 1Y]]+Table2[[#This Row],[Rank 6M]]+Table2[[#This Row],[Rank Sharpe]])/3</f>
        <v>150.33333333333334</v>
      </c>
    </row>
    <row r="88" spans="1:48" x14ac:dyDescent="0.3">
      <c r="A88" t="s">
        <v>201</v>
      </c>
      <c r="B88" t="s">
        <v>202</v>
      </c>
      <c r="C88" t="s">
        <v>10407</v>
      </c>
      <c r="D88" t="s">
        <v>51</v>
      </c>
      <c r="E88">
        <v>136147.59244072001</v>
      </c>
      <c r="F88">
        <v>3621.05</v>
      </c>
      <c r="G88">
        <v>58.569768079560497</v>
      </c>
      <c r="H88">
        <f>(Table2[[#This Row],[1Y Return vs Nifty]]-AVERAGE(Table2[1Y Return vs Nifty]))/_xlfn.STDEV.P(Table2[1Y Return vs Nifty])</f>
        <v>0.56392945179505871</v>
      </c>
      <c r="I88">
        <v>9.90374912228833</v>
      </c>
      <c r="J88">
        <f>(Table2[[#This Row],[1M Return vs Nifty]]-AVERAGE(Table2[1M Return vs Nifty]))/_xlfn.STDEV.P(Table2[1M Return vs Nifty])</f>
        <v>1.2358330391902352</v>
      </c>
      <c r="K88">
        <v>33.409947183212203</v>
      </c>
      <c r="L88">
        <f>(Table2[[#This Row],[6M Return vs Nifty]]-AVERAGE(Table2[6M Return vs Nifty]))/_xlfn.STDEV.P(Table2[6M Return vs Nifty])</f>
        <v>0.62760304633201125</v>
      </c>
      <c r="M88">
        <v>0.93052376973644502</v>
      </c>
      <c r="N88">
        <f>(Table2[[#This Row],[1W Return vs Nifty]]-AVERAGE(Table2[1W Return vs Nifty]))/_xlfn.STDEV.P(Table2[1W Return vs Nifty])</f>
        <v>0.3390759922623382</v>
      </c>
      <c r="O88">
        <v>3425.48</v>
      </c>
      <c r="P88">
        <v>3206.1772633136902</v>
      </c>
      <c r="Q88">
        <v>2666.66137230298</v>
      </c>
      <c r="R88">
        <v>73.988427938181701</v>
      </c>
      <c r="S88" s="2">
        <f>(Table2[[#This Row],[Close Price]]-Table2[[#This Row],[20D EMA]])/Table2[[#This Row],[20D EMA]]</f>
        <v>5.7092728610296996E-2</v>
      </c>
      <c r="T88" s="2">
        <f>(Table2[[#This Row],[Close Price]]-Table2[[#This Row],[50D EMA]])/Table2[[#This Row],[50D EMA]]</f>
        <v>0.12939794110370717</v>
      </c>
      <c r="U88" s="2">
        <f>(Table2[[#This Row],[Close Price]]-Table2[[#This Row],[200D EMA]])/Table2[[#This Row],[200D EMA]]</f>
        <v>0.35789644594911268</v>
      </c>
      <c r="V88">
        <v>0.85904983672771495</v>
      </c>
      <c r="W88">
        <v>3595.8</v>
      </c>
      <c r="X88">
        <v>3652.25</v>
      </c>
      <c r="Y88">
        <v>3458</v>
      </c>
      <c r="Z88">
        <v>3652.25</v>
      </c>
      <c r="AA88">
        <v>3190.05</v>
      </c>
      <c r="AB88">
        <v>3652.25</v>
      </c>
      <c r="AC88" s="2">
        <f>(Table2[[#This Row],[Close Price]]/Table2[[#This Row],[Day Low]])-1</f>
        <v>7.0220813170922547E-3</v>
      </c>
      <c r="AD88" s="2">
        <f>(Table2[[#This Row],[Day High]]/Table2[[#This Row],[Close Price]])-1</f>
        <v>8.6162853316027466E-3</v>
      </c>
      <c r="AE88" s="2">
        <f>(Table2[[#This Row],[Close Price]]/Table2[[#This Row],[Current Week Low]])-1</f>
        <v>4.715153267784844E-2</v>
      </c>
      <c r="AF88" s="2">
        <f>(Table2[[#This Row],[Current Week High]]/Table2[[#This Row],[Close Price]])-1</f>
        <v>8.6162853316027466E-3</v>
      </c>
      <c r="AG88" s="2">
        <f>(Table2[[#This Row],[Close Price]]/Table2[[#This Row],[Current Month Low]])-1</f>
        <v>0.1351076001943543</v>
      </c>
      <c r="AH88" s="2">
        <f>(Table2[[#This Row],[Current Month High]]/Table2[[#This Row],[Close Price]])-1</f>
        <v>8.6162853316027466E-3</v>
      </c>
      <c r="AI88">
        <v>0.86162853316027399</v>
      </c>
      <c r="AJ88">
        <v>105.642161456114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0.24</v>
      </c>
      <c r="AM88" t="s">
        <v>10451</v>
      </c>
      <c r="AN88">
        <v>10.4</v>
      </c>
      <c r="AO88" t="s">
        <v>10451</v>
      </c>
      <c r="AP88">
        <v>0.128843335846168</v>
      </c>
      <c r="AQ88">
        <f>(Table2[[#This Row],[Sharpe Ratio]]-AVERAGE(Table2[Sharpe Ratio]))/_xlfn.STDEV.P(Table2[Sharpe Ratio])</f>
        <v>0.8115126422500375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3.5779541718296808</v>
      </c>
      <c r="AS88">
        <f>_xlfn.RANK.AVG(Table2[[#This Row],[1Y Return vs Nifty Z-Score]],Table2[1Y Return vs Nifty Z-Score])</f>
        <v>161</v>
      </c>
      <c r="AT88">
        <f>_xlfn.RANK.AVG(Table2[[#This Row],[6M Return vs Nifty Z-Score]],Table2[6M Return vs Nifty Z-Score])</f>
        <v>142</v>
      </c>
      <c r="AU88">
        <f>_xlfn.RANK.AVG(Table2[[#This Row],[Sharpe Ratio Z-Score]],Table2[Sharpe Ratio Z-Score])</f>
        <v>150</v>
      </c>
      <c r="AV88">
        <f>(Table2[[#This Row],[Rank 1Y]]+Table2[[#This Row],[Rank 6M]]+Table2[[#This Row],[Rank Sharpe]])/3</f>
        <v>151</v>
      </c>
    </row>
    <row r="89" spans="1:48" x14ac:dyDescent="0.3">
      <c r="A89" t="s">
        <v>696</v>
      </c>
      <c r="B89" t="s">
        <v>697</v>
      </c>
      <c r="C89" t="s">
        <v>10413</v>
      </c>
      <c r="D89" t="s">
        <v>60</v>
      </c>
      <c r="E89">
        <v>26498.152895700001</v>
      </c>
      <c r="F89">
        <v>199.9</v>
      </c>
      <c r="G89">
        <v>89.457376028691201</v>
      </c>
      <c r="H89">
        <f>(Table2[[#This Row],[1Y Return vs Nifty]]-AVERAGE(Table2[1Y Return vs Nifty]))/_xlfn.STDEV.P(Table2[1Y Return vs Nifty])</f>
        <v>1.0725050342467424</v>
      </c>
      <c r="I89">
        <v>3.46889436634756</v>
      </c>
      <c r="J89">
        <f>(Table2[[#This Row],[1M Return vs Nifty]]-AVERAGE(Table2[1M Return vs Nifty]))/_xlfn.STDEV.P(Table2[1M Return vs Nifty])</f>
        <v>0.63953775468930785</v>
      </c>
      <c r="K89">
        <v>45.3881057199225</v>
      </c>
      <c r="L89">
        <f>(Table2[[#This Row],[6M Return vs Nifty]]-AVERAGE(Table2[6M Return vs Nifty]))/_xlfn.STDEV.P(Table2[6M Return vs Nifty])</f>
        <v>0.98345971689005418</v>
      </c>
      <c r="M89">
        <v>5.9513671744011702</v>
      </c>
      <c r="N89">
        <f>(Table2[[#This Row],[1W Return vs Nifty]]-AVERAGE(Table2[1W Return vs Nifty]))/_xlfn.STDEV.P(Table2[1W Return vs Nifty])</f>
        <v>1.4595617663412139</v>
      </c>
      <c r="O89">
        <v>195.23</v>
      </c>
      <c r="P89">
        <v>186.35687579918499</v>
      </c>
      <c r="Q89">
        <v>152.99816560240899</v>
      </c>
      <c r="R89">
        <v>55.932227704006699</v>
      </c>
      <c r="S89" s="2">
        <f>(Table2[[#This Row],[Close Price]]-Table2[[#This Row],[20D EMA]])/Table2[[#This Row],[20D EMA]]</f>
        <v>2.3920504020898511E-2</v>
      </c>
      <c r="T89" s="2">
        <f>(Table2[[#This Row],[Close Price]]-Table2[[#This Row],[50D EMA]])/Table2[[#This Row],[50D EMA]]</f>
        <v>7.2673058843339147E-2</v>
      </c>
      <c r="U89" s="2">
        <f>(Table2[[#This Row],[Close Price]]-Table2[[#This Row],[200D EMA]])/Table2[[#This Row],[200D EMA]]</f>
        <v>0.30655161264791358</v>
      </c>
      <c r="V89">
        <v>0.65964285149914204</v>
      </c>
      <c r="W89">
        <v>199.05</v>
      </c>
      <c r="X89">
        <v>205.66</v>
      </c>
      <c r="Y89">
        <v>186.37</v>
      </c>
      <c r="Z89">
        <v>212.49</v>
      </c>
      <c r="AA89">
        <v>182.1</v>
      </c>
      <c r="AB89">
        <v>212.49</v>
      </c>
      <c r="AC89" s="2">
        <f>(Table2[[#This Row],[Close Price]]/Table2[[#This Row],[Day Low]])-1</f>
        <v>4.2702838482793215E-3</v>
      </c>
      <c r="AD89" s="2">
        <f>(Table2[[#This Row],[Day High]]/Table2[[#This Row],[Close Price]])-1</f>
        <v>2.8814407203601844E-2</v>
      </c>
      <c r="AE89" s="2">
        <f>(Table2[[#This Row],[Close Price]]/Table2[[#This Row],[Current Week Low]])-1</f>
        <v>7.259752106025652E-2</v>
      </c>
      <c r="AF89" s="2">
        <f>(Table2[[#This Row],[Current Week High]]/Table2[[#This Row],[Close Price]])-1</f>
        <v>6.2981490745372737E-2</v>
      </c>
      <c r="AG89" s="2">
        <f>(Table2[[#This Row],[Close Price]]/Table2[[#This Row],[Current Month Low]])-1</f>
        <v>9.7748489840746799E-2</v>
      </c>
      <c r="AH89" s="2">
        <f>(Table2[[#This Row],[Current Month High]]/Table2[[#This Row],[Close Price]])-1</f>
        <v>6.2981490745372737E-2</v>
      </c>
      <c r="AI89">
        <v>6.2981490745372701</v>
      </c>
      <c r="AJ89">
        <v>142.89185905224701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0.03</v>
      </c>
      <c r="AM89" t="s">
        <v>10451</v>
      </c>
      <c r="AN89">
        <v>2.81</v>
      </c>
      <c r="AO89" t="s">
        <v>10451</v>
      </c>
      <c r="AP89">
        <v>8.5932196970779001E-2</v>
      </c>
      <c r="AQ89">
        <f>(Table2[[#This Row],[Sharpe Ratio]]-AVERAGE(Table2[Sharpe Ratio]))/_xlfn.STDEV.P(Table2[Sharpe Ratio])</f>
        <v>0.31208872050297581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4.4671529926702949</v>
      </c>
      <c r="AS89">
        <f>_xlfn.RANK.AVG(Table2[[#This Row],[1Y Return vs Nifty Z-Score]],Table2[1Y Return vs Nifty Z-Score])</f>
        <v>94</v>
      </c>
      <c r="AT89">
        <f>_xlfn.RANK.AVG(Table2[[#This Row],[6M Return vs Nifty Z-Score]],Table2[6M Return vs Nifty Z-Score])</f>
        <v>100</v>
      </c>
      <c r="AU89">
        <f>_xlfn.RANK.AVG(Table2[[#This Row],[Sharpe Ratio Z-Score]],Table2[Sharpe Ratio Z-Score])</f>
        <v>259</v>
      </c>
      <c r="AV89">
        <f>(Table2[[#This Row],[Rank 1Y]]+Table2[[#This Row],[Rank 6M]]+Table2[[#This Row],[Rank Sharpe]])/3</f>
        <v>151</v>
      </c>
    </row>
    <row r="90" spans="1:48" x14ac:dyDescent="0.3">
      <c r="A90" t="s">
        <v>380</v>
      </c>
      <c r="B90" t="s">
        <v>381</v>
      </c>
      <c r="C90" t="s">
        <v>10419</v>
      </c>
      <c r="D90" t="s">
        <v>132</v>
      </c>
      <c r="E90">
        <v>66441.274584910003</v>
      </c>
      <c r="F90">
        <v>1858.55</v>
      </c>
      <c r="G90">
        <v>68.718938952967207</v>
      </c>
      <c r="H90">
        <f>(Table2[[#This Row],[1Y Return vs Nifty]]-AVERAGE(Table2[1Y Return vs Nifty]))/_xlfn.STDEV.P(Table2[1Y Return vs Nifty])</f>
        <v>0.73103920328003091</v>
      </c>
      <c r="I90">
        <v>-4.0534324097297301</v>
      </c>
      <c r="J90">
        <f>(Table2[[#This Row],[1M Return vs Nifty]]-AVERAGE(Table2[1M Return vs Nifty]))/_xlfn.STDEV.P(Table2[1M Return vs Nifty])</f>
        <v>-5.7529724713989289E-2</v>
      </c>
      <c r="K90">
        <v>17.929670810837901</v>
      </c>
      <c r="L90">
        <f>(Table2[[#This Row],[6M Return vs Nifty]]-AVERAGE(Table2[6M Return vs Nifty]))/_xlfn.STDEV.P(Table2[6M Return vs Nifty])</f>
        <v>0.16770267080196821</v>
      </c>
      <c r="M90">
        <v>-3.0893789790942798</v>
      </c>
      <c r="N90">
        <f>(Table2[[#This Row],[1W Return vs Nifty]]-AVERAGE(Table2[1W Return vs Nifty]))/_xlfn.STDEV.P(Table2[1W Return vs Nifty])</f>
        <v>-0.55803301517267334</v>
      </c>
      <c r="O90">
        <v>1789.11</v>
      </c>
      <c r="P90">
        <v>1776.37320043974</v>
      </c>
      <c r="Q90">
        <v>1550.1380646924099</v>
      </c>
      <c r="R90">
        <v>63.517963653811101</v>
      </c>
      <c r="S90" s="2">
        <f>(Table2[[#This Row],[Close Price]]-Table2[[#This Row],[20D EMA]])/Table2[[#This Row],[20D EMA]]</f>
        <v>3.8812593971304203E-2</v>
      </c>
      <c r="T90" s="2">
        <f>(Table2[[#This Row],[Close Price]]-Table2[[#This Row],[50D EMA]])/Table2[[#This Row],[50D EMA]]</f>
        <v>4.6260999400304585E-2</v>
      </c>
      <c r="U90" s="2">
        <f>(Table2[[#This Row],[Close Price]]-Table2[[#This Row],[200D EMA]])/Table2[[#This Row],[200D EMA]]</f>
        <v>0.19895772017493646</v>
      </c>
      <c r="V90">
        <v>0.97848131880932898</v>
      </c>
      <c r="W90">
        <v>1701.6</v>
      </c>
      <c r="X90">
        <v>1968</v>
      </c>
      <c r="Y90">
        <v>1701.6</v>
      </c>
      <c r="Z90">
        <v>1968</v>
      </c>
      <c r="AA90">
        <v>1645.2</v>
      </c>
      <c r="AB90">
        <v>1968</v>
      </c>
      <c r="AC90" s="2">
        <f>(Table2[[#This Row],[Close Price]]/Table2[[#This Row],[Day Low]])-1</f>
        <v>9.2236718382698646E-2</v>
      </c>
      <c r="AD90" s="2">
        <f>(Table2[[#This Row],[Day High]]/Table2[[#This Row],[Close Price]])-1</f>
        <v>5.8889994888488451E-2</v>
      </c>
      <c r="AE90" s="2">
        <f>(Table2[[#This Row],[Close Price]]/Table2[[#This Row],[Current Week Low]])-1</f>
        <v>9.2236718382698646E-2</v>
      </c>
      <c r="AF90" s="2">
        <f>(Table2[[#This Row],[Current Week High]]/Table2[[#This Row],[Close Price]])-1</f>
        <v>5.8889994888488451E-2</v>
      </c>
      <c r="AG90" s="2">
        <f>(Table2[[#This Row],[Close Price]]/Table2[[#This Row],[Current Month Low]])-1</f>
        <v>0.12968028203257953</v>
      </c>
      <c r="AH90" s="2">
        <f>(Table2[[#This Row],[Current Month High]]/Table2[[#This Row],[Close Price]])-1</f>
        <v>5.8889994888488451E-2</v>
      </c>
      <c r="AI90">
        <v>11.2964407737214</v>
      </c>
      <c r="AJ90">
        <v>115.10372963745201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-0.06</v>
      </c>
      <c r="AM90" t="s">
        <v>10450</v>
      </c>
      <c r="AN90">
        <v>8.06</v>
      </c>
      <c r="AO90" t="s">
        <v>10451</v>
      </c>
      <c r="AP90">
        <v>0.171850518607542</v>
      </c>
      <c r="AQ90">
        <f>(Table2[[#This Row],[Sharpe Ratio]]-AVERAGE(Table2[Sharpe Ratio]))/_xlfn.STDEV.P(Table2[Sharpe Ratio])</f>
        <v>1.3120543766549675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1.5952335108503042</v>
      </c>
      <c r="AS90">
        <f>_xlfn.RANK.AVG(Table2[[#This Row],[1Y Return vs Nifty Z-Score]],Table2[1Y Return vs Nifty Z-Score])</f>
        <v>128</v>
      </c>
      <c r="AT90">
        <f>_xlfn.RANK.AVG(Table2[[#This Row],[6M Return vs Nifty Z-Score]],Table2[6M Return vs Nifty Z-Score])</f>
        <v>251</v>
      </c>
      <c r="AU90">
        <f>_xlfn.RANK.AVG(Table2[[#This Row],[Sharpe Ratio Z-Score]],Table2[Sharpe Ratio Z-Score])</f>
        <v>75</v>
      </c>
      <c r="AV90">
        <f>(Table2[[#This Row],[Rank 1Y]]+Table2[[#This Row],[Rank 6M]]+Table2[[#This Row],[Rank Sharpe]])/3</f>
        <v>151.33333333333334</v>
      </c>
    </row>
    <row r="91" spans="1:48" x14ac:dyDescent="0.3">
      <c r="A91" t="s">
        <v>1794</v>
      </c>
      <c r="B91" t="s">
        <v>1795</v>
      </c>
      <c r="C91" t="s">
        <v>10412</v>
      </c>
      <c r="D91" t="s">
        <v>185</v>
      </c>
      <c r="E91">
        <v>4520.2700066999996</v>
      </c>
      <c r="F91">
        <v>1717.45</v>
      </c>
      <c r="G91">
        <v>57.828206070438299</v>
      </c>
      <c r="H91">
        <f>(Table2[[#This Row],[1Y Return vs Nifty]]-AVERAGE(Table2[1Y Return vs Nifty]))/_xlfn.STDEV.P(Table2[1Y Return vs Nifty])</f>
        <v>0.55171936639982588</v>
      </c>
      <c r="I91">
        <v>0.68785352281552903</v>
      </c>
      <c r="J91">
        <f>(Table2[[#This Row],[1M Return vs Nifty]]-AVERAGE(Table2[1M Return vs Nifty]))/_xlfn.STDEV.P(Table2[1M Return vs Nifty])</f>
        <v>0.38182851277182089</v>
      </c>
      <c r="K91">
        <v>41.217428977365998</v>
      </c>
      <c r="L91">
        <f>(Table2[[#This Row],[6M Return vs Nifty]]-AVERAGE(Table2[6M Return vs Nifty]))/_xlfn.STDEV.P(Table2[6M Return vs Nifty])</f>
        <v>0.85955393162002269</v>
      </c>
      <c r="M91">
        <v>1.1252640593998899</v>
      </c>
      <c r="N91">
        <f>(Table2[[#This Row],[1W Return vs Nifty]]-AVERAGE(Table2[1W Return vs Nifty]))/_xlfn.STDEV.P(Table2[1W Return vs Nifty])</f>
        <v>0.38253556799918803</v>
      </c>
      <c r="O91">
        <v>1652.22</v>
      </c>
      <c r="P91">
        <v>1539.3018500620501</v>
      </c>
      <c r="Q91">
        <v>1288.06235351848</v>
      </c>
      <c r="R91">
        <v>64.551717791650006</v>
      </c>
      <c r="S91" s="2">
        <f>(Table2[[#This Row],[Close Price]]-Table2[[#This Row],[20D EMA]])/Table2[[#This Row],[20D EMA]]</f>
        <v>3.948021449927977E-2</v>
      </c>
      <c r="T91" s="2">
        <f>(Table2[[#This Row],[Close Price]]-Table2[[#This Row],[50D EMA]])/Table2[[#This Row],[50D EMA]]</f>
        <v>0.11573308375531978</v>
      </c>
      <c r="U91" s="2">
        <f>(Table2[[#This Row],[Close Price]]-Table2[[#This Row],[200D EMA]])/Table2[[#This Row],[200D EMA]]</f>
        <v>0.33335936362754631</v>
      </c>
      <c r="V91">
        <v>0.42603257925772697</v>
      </c>
      <c r="W91">
        <v>1662</v>
      </c>
      <c r="X91">
        <v>1724</v>
      </c>
      <c r="Y91">
        <v>1655.3</v>
      </c>
      <c r="Z91">
        <v>1724.95</v>
      </c>
      <c r="AA91">
        <v>1531</v>
      </c>
      <c r="AB91">
        <v>1747.2</v>
      </c>
      <c r="AC91" s="2">
        <f>(Table2[[#This Row],[Close Price]]/Table2[[#This Row],[Day Low]])-1</f>
        <v>3.3363417569193698E-2</v>
      </c>
      <c r="AD91" s="2">
        <f>(Table2[[#This Row],[Day High]]/Table2[[#This Row],[Close Price]])-1</f>
        <v>3.8137937057847182E-3</v>
      </c>
      <c r="AE91" s="2">
        <f>(Table2[[#This Row],[Close Price]]/Table2[[#This Row],[Current Week Low]])-1</f>
        <v>3.7546064157554682E-2</v>
      </c>
      <c r="AF91" s="2">
        <f>(Table2[[#This Row],[Current Week High]]/Table2[[#This Row],[Close Price]])-1</f>
        <v>4.3669393577687732E-3</v>
      </c>
      <c r="AG91" s="2">
        <f>(Table2[[#This Row],[Close Price]]/Table2[[#This Row],[Current Month Low]])-1</f>
        <v>0.12178314826910519</v>
      </c>
      <c r="AH91" s="2">
        <f>(Table2[[#This Row],[Current Month High]]/Table2[[#This Row],[Close Price]])-1</f>
        <v>1.7322192785816259E-2</v>
      </c>
      <c r="AI91">
        <v>1.7322192785816199</v>
      </c>
      <c r="AJ91">
        <v>108.93552311435499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0.14000000000000001</v>
      </c>
      <c r="AM91" t="s">
        <v>10451</v>
      </c>
      <c r="AN91">
        <v>4.21</v>
      </c>
      <c r="AO91" t="s">
        <v>10451</v>
      </c>
      <c r="AP91">
        <v>0.121396835182686</v>
      </c>
      <c r="AQ91">
        <f>(Table2[[#This Row],[Sharpe Ratio]]-AVERAGE(Table2[Sharpe Ratio]))/_xlfn.STDEV.P(Table2[Sharpe Ratio])</f>
        <v>0.72484608754852087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2.9004834663393781</v>
      </c>
      <c r="AS91">
        <f>_xlfn.RANK.AVG(Table2[[#This Row],[1Y Return vs Nifty Z-Score]],Table2[1Y Return vs Nifty Z-Score])</f>
        <v>165</v>
      </c>
      <c r="AT91">
        <f>_xlfn.RANK.AVG(Table2[[#This Row],[6M Return vs Nifty Z-Score]],Table2[6M Return vs Nifty Z-Score])</f>
        <v>118</v>
      </c>
      <c r="AU91">
        <f>_xlfn.RANK.AVG(Table2[[#This Row],[Sharpe Ratio Z-Score]],Table2[Sharpe Ratio Z-Score])</f>
        <v>171</v>
      </c>
      <c r="AV91">
        <f>(Table2[[#This Row],[Rank 1Y]]+Table2[[#This Row],[Rank 6M]]+Table2[[#This Row],[Rank Sharpe]])/3</f>
        <v>151.33333333333334</v>
      </c>
    </row>
    <row r="92" spans="1:48" x14ac:dyDescent="0.3">
      <c r="A92" t="s">
        <v>849</v>
      </c>
      <c r="B92" t="s">
        <v>850</v>
      </c>
      <c r="C92" t="s">
        <v>10418</v>
      </c>
      <c r="D92" t="s">
        <v>124</v>
      </c>
      <c r="E92">
        <v>19420.5513059</v>
      </c>
      <c r="F92">
        <v>740.5</v>
      </c>
      <c r="G92">
        <v>53.114604955155698</v>
      </c>
      <c r="H92">
        <f>(Table2[[#This Row],[1Y Return vs Nifty]]-AVERAGE(Table2[1Y Return vs Nifty]))/_xlfn.STDEV.P(Table2[1Y Return vs Nifty])</f>
        <v>0.47410822744086928</v>
      </c>
      <c r="I92">
        <v>-6.7664370736065003</v>
      </c>
      <c r="J92">
        <f>(Table2[[#This Row],[1M Return vs Nifty]]-AVERAGE(Table2[1M Return vs Nifty]))/_xlfn.STDEV.P(Table2[1M Return vs Nifty])</f>
        <v>-0.30893429393215305</v>
      </c>
      <c r="K92">
        <v>25.778044784572099</v>
      </c>
      <c r="L92">
        <f>(Table2[[#This Row],[6M Return vs Nifty]]-AVERAGE(Table2[6M Return vs Nifty]))/_xlfn.STDEV.P(Table2[6M Return vs Nifty])</f>
        <v>0.40086841351841873</v>
      </c>
      <c r="M92">
        <v>8.0884658755975494</v>
      </c>
      <c r="N92">
        <f>(Table2[[#This Row],[1W Return vs Nifty]]-AVERAGE(Table2[1W Return vs Nifty]))/_xlfn.STDEV.P(Table2[1W Return vs Nifty])</f>
        <v>1.9364913376296233</v>
      </c>
      <c r="O92">
        <v>698.2</v>
      </c>
      <c r="P92">
        <v>676.93359258650605</v>
      </c>
      <c r="Q92">
        <v>583.75609791625197</v>
      </c>
      <c r="R92">
        <v>75.595772410113497</v>
      </c>
      <c r="S92" s="2">
        <f>(Table2[[#This Row],[Close Price]]-Table2[[#This Row],[20D EMA]])/Table2[[#This Row],[20D EMA]]</f>
        <v>6.0584359782297266E-2</v>
      </c>
      <c r="T92" s="2">
        <f>(Table2[[#This Row],[Close Price]]-Table2[[#This Row],[50D EMA]])/Table2[[#This Row],[50D EMA]]</f>
        <v>9.3903461299079685E-2</v>
      </c>
      <c r="U92" s="2">
        <f>(Table2[[#This Row],[Close Price]]-Table2[[#This Row],[200D EMA]])/Table2[[#This Row],[200D EMA]]</f>
        <v>0.2685092329540601</v>
      </c>
      <c r="V92">
        <v>0.71484646215923298</v>
      </c>
      <c r="W92">
        <v>725.45</v>
      </c>
      <c r="X92">
        <v>752.9</v>
      </c>
      <c r="Y92">
        <v>658.85</v>
      </c>
      <c r="Z92">
        <v>752.9</v>
      </c>
      <c r="AA92">
        <v>655</v>
      </c>
      <c r="AB92">
        <v>752.9</v>
      </c>
      <c r="AC92" s="2">
        <f>(Table2[[#This Row],[Close Price]]/Table2[[#This Row],[Day Low]])-1</f>
        <v>2.0745744020952417E-2</v>
      </c>
      <c r="AD92" s="2">
        <f>(Table2[[#This Row],[Day High]]/Table2[[#This Row],[Close Price]])-1</f>
        <v>1.6745442268737198E-2</v>
      </c>
      <c r="AE92" s="2">
        <f>(Table2[[#This Row],[Close Price]]/Table2[[#This Row],[Current Week Low]])-1</f>
        <v>0.1239280564620171</v>
      </c>
      <c r="AF92" s="2">
        <f>(Table2[[#This Row],[Current Week High]]/Table2[[#This Row],[Close Price]])-1</f>
        <v>1.6745442268737198E-2</v>
      </c>
      <c r="AG92" s="2">
        <f>(Table2[[#This Row],[Close Price]]/Table2[[#This Row],[Current Month Low]])-1</f>
        <v>0.13053435114503809</v>
      </c>
      <c r="AH92" s="2">
        <f>(Table2[[#This Row],[Current Month High]]/Table2[[#This Row],[Close Price]])-1</f>
        <v>1.6745442268737198E-2</v>
      </c>
      <c r="AI92">
        <v>1.6745442268737101</v>
      </c>
      <c r="AJ92">
        <v>96.8629536089326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</v>
      </c>
      <c r="AM92" t="s">
        <v>10451</v>
      </c>
      <c r="AN92">
        <v>8.44</v>
      </c>
      <c r="AO92" t="s">
        <v>10451</v>
      </c>
      <c r="AP92">
        <v>0.15776068240400601</v>
      </c>
      <c r="AQ92">
        <f>(Table2[[#This Row],[Sharpe Ratio]]-AVERAGE(Table2[Sharpe Ratio]))/_xlfn.STDEV.P(Table2[Sharpe Ratio])</f>
        <v>1.1480689538029183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3.6506026384596764</v>
      </c>
      <c r="AS92">
        <f>_xlfn.RANK.AVG(Table2[[#This Row],[1Y Return vs Nifty Z-Score]],Table2[1Y Return vs Nifty Z-Score])</f>
        <v>178</v>
      </c>
      <c r="AT92">
        <f>_xlfn.RANK.AVG(Table2[[#This Row],[6M Return vs Nifty Z-Score]],Table2[6M Return vs Nifty Z-Score])</f>
        <v>183</v>
      </c>
      <c r="AU92">
        <f>_xlfn.RANK.AVG(Table2[[#This Row],[Sharpe Ratio Z-Score]],Table2[Sharpe Ratio Z-Score])</f>
        <v>95</v>
      </c>
      <c r="AV92">
        <f>(Table2[[#This Row],[Rank 1Y]]+Table2[[#This Row],[Rank 6M]]+Table2[[#This Row],[Rank Sharpe]])/3</f>
        <v>152</v>
      </c>
    </row>
    <row r="93" spans="1:48" x14ac:dyDescent="0.3">
      <c r="A93" t="s">
        <v>25</v>
      </c>
      <c r="B93" t="s">
        <v>26</v>
      </c>
      <c r="C93" t="s">
        <v>10408</v>
      </c>
      <c r="D93" t="s">
        <v>27</v>
      </c>
      <c r="E93">
        <v>1039300.26611221</v>
      </c>
      <c r="F93">
        <v>1734.6</v>
      </c>
      <c r="G93">
        <v>55.715058803645803</v>
      </c>
      <c r="H93">
        <f>(Table2[[#This Row],[1Y Return vs Nifty]]-AVERAGE(Table2[1Y Return vs Nifty]))/_xlfn.STDEV.P(Table2[1Y Return vs Nifty])</f>
        <v>0.51692563605382069</v>
      </c>
      <c r="I93">
        <v>12.027906884178799</v>
      </c>
      <c r="J93">
        <f>(Table2[[#This Row],[1M Return vs Nifty]]-AVERAGE(Table2[1M Return vs Nifty]))/_xlfn.STDEV.P(Table2[1M Return vs Nifty])</f>
        <v>1.4326712437793847</v>
      </c>
      <c r="K93">
        <v>23.2929641440494</v>
      </c>
      <c r="L93">
        <f>(Table2[[#This Row],[6M Return vs Nifty]]-AVERAGE(Table2[6M Return vs Nifty]))/_xlfn.STDEV.P(Table2[6M Return vs Nifty])</f>
        <v>0.32703965928258344</v>
      </c>
      <c r="M93">
        <v>4.5494885390854396</v>
      </c>
      <c r="N93">
        <f>(Table2[[#This Row],[1W Return vs Nifty]]-AVERAGE(Table2[1W Return vs Nifty]))/_xlfn.STDEV.P(Table2[1W Return vs Nifty])</f>
        <v>1.1467089363969436</v>
      </c>
      <c r="O93">
        <v>1660.12</v>
      </c>
      <c r="P93">
        <v>1571.09627018984</v>
      </c>
      <c r="Q93">
        <v>1340.1724408795999</v>
      </c>
      <c r="R93">
        <v>67.832882039521095</v>
      </c>
      <c r="S93" s="2">
        <f>(Table2[[#This Row],[Close Price]]-Table2[[#This Row],[20D EMA]])/Table2[[#This Row],[20D EMA]]</f>
        <v>4.4864226682408512E-2</v>
      </c>
      <c r="T93" s="2">
        <f>(Table2[[#This Row],[Close Price]]-Table2[[#This Row],[50D EMA]])/Table2[[#This Row],[50D EMA]]</f>
        <v>0.10406983512881952</v>
      </c>
      <c r="U93" s="2">
        <f>(Table2[[#This Row],[Close Price]]-Table2[[#This Row],[200D EMA]])/Table2[[#This Row],[200D EMA]]</f>
        <v>0.29431105064473945</v>
      </c>
      <c r="V93">
        <v>1.02558682236972</v>
      </c>
      <c r="W93">
        <v>1722.5</v>
      </c>
      <c r="X93">
        <v>1763.45</v>
      </c>
      <c r="Y93">
        <v>1719</v>
      </c>
      <c r="Z93">
        <v>1779</v>
      </c>
      <c r="AA93">
        <v>1523.25</v>
      </c>
      <c r="AB93">
        <v>1779</v>
      </c>
      <c r="AC93" s="2">
        <f>(Table2[[#This Row],[Close Price]]/Table2[[#This Row],[Day Low]])-1</f>
        <v>7.024673439767648E-3</v>
      </c>
      <c r="AD93" s="2">
        <f>(Table2[[#This Row],[Day High]]/Table2[[#This Row],[Close Price]])-1</f>
        <v>1.6632076559437436E-2</v>
      </c>
      <c r="AE93" s="2">
        <f>(Table2[[#This Row],[Close Price]]/Table2[[#This Row],[Current Week Low]])-1</f>
        <v>9.075043630017321E-3</v>
      </c>
      <c r="AF93" s="2">
        <f>(Table2[[#This Row],[Current Week High]]/Table2[[#This Row],[Close Price]])-1</f>
        <v>2.5596679349705997E-2</v>
      </c>
      <c r="AG93" s="2">
        <f>(Table2[[#This Row],[Close Price]]/Table2[[#This Row],[Current Month Low]])-1</f>
        <v>0.13874938453963548</v>
      </c>
      <c r="AH93" s="2">
        <f>(Table2[[#This Row],[Current Month High]]/Table2[[#This Row],[Close Price]])-1</f>
        <v>2.5596679349705997E-2</v>
      </c>
      <c r="AI93">
        <v>2.55966793497059</v>
      </c>
      <c r="AJ93">
        <v>93.712658439890504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</v>
      </c>
      <c r="AM93" t="s">
        <v>10451</v>
      </c>
      <c r="AN93">
        <v>9.94</v>
      </c>
      <c r="AO93" t="s">
        <v>10451</v>
      </c>
      <c r="AP93">
        <v>0.166003905976947</v>
      </c>
      <c r="AQ93">
        <f>(Table2[[#This Row],[Sharpe Ratio]]-AVERAGE(Table2[Sharpe Ratio]))/_xlfn.STDEV.P(Table2[Sharpe Ratio])</f>
        <v>1.2440082169530087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4.6673536924657411</v>
      </c>
      <c r="AS93">
        <f>_xlfn.RANK.AVG(Table2[[#This Row],[1Y Return vs Nifty Z-Score]],Table2[1Y Return vs Nifty Z-Score])</f>
        <v>169</v>
      </c>
      <c r="AT93">
        <f>_xlfn.RANK.AVG(Table2[[#This Row],[6M Return vs Nifty Z-Score]],Table2[6M Return vs Nifty Z-Score])</f>
        <v>203</v>
      </c>
      <c r="AU93">
        <f>_xlfn.RANK.AVG(Table2[[#This Row],[Sharpe Ratio Z-Score]],Table2[Sharpe Ratio Z-Score])</f>
        <v>87</v>
      </c>
      <c r="AV93">
        <f>(Table2[[#This Row],[Rank 1Y]]+Table2[[#This Row],[Rank 6M]]+Table2[[#This Row],[Rank Sharpe]])/3</f>
        <v>153</v>
      </c>
    </row>
    <row r="94" spans="1:48" x14ac:dyDescent="0.3">
      <c r="A94" t="s">
        <v>1054</v>
      </c>
      <c r="B94" t="s">
        <v>1055</v>
      </c>
      <c r="C94" t="s">
        <v>10418</v>
      </c>
      <c r="D94" t="s">
        <v>438</v>
      </c>
      <c r="E94">
        <v>13330.532520324001</v>
      </c>
      <c r="F94">
        <v>215.64</v>
      </c>
      <c r="G94">
        <v>200.51491873015701</v>
      </c>
      <c r="H94">
        <f>(Table2[[#This Row],[1Y Return vs Nifty]]-AVERAGE(Table2[1Y Return vs Nifty]))/_xlfn.STDEV.P(Table2[1Y Return vs Nifty])</f>
        <v>2.9011074484599244</v>
      </c>
      <c r="I94">
        <v>-7.5547465409148504</v>
      </c>
      <c r="J94">
        <f>(Table2[[#This Row],[1M Return vs Nifty]]-AVERAGE(Table2[1M Return vs Nifty]))/_xlfn.STDEV.P(Table2[1M Return vs Nifty])</f>
        <v>-0.38198415067514085</v>
      </c>
      <c r="K94">
        <v>2.88400726304164</v>
      </c>
      <c r="L94">
        <f>(Table2[[#This Row],[6M Return vs Nifty]]-AVERAGE(Table2[6M Return vs Nifty]))/_xlfn.STDEV.P(Table2[6M Return vs Nifty])</f>
        <v>-0.27928588090622686</v>
      </c>
      <c r="M94">
        <v>-2.6113804206694602</v>
      </c>
      <c r="N94">
        <f>(Table2[[#This Row],[1W Return vs Nifty]]-AVERAGE(Table2[1W Return vs Nifty]))/_xlfn.STDEV.P(Table2[1W Return vs Nifty])</f>
        <v>-0.45135958571506096</v>
      </c>
      <c r="O94">
        <v>216.59</v>
      </c>
      <c r="P94">
        <v>210.23566683663799</v>
      </c>
      <c r="Q94">
        <v>173.72390440566099</v>
      </c>
      <c r="R94">
        <v>47.698787217893603</v>
      </c>
      <c r="S94" s="2">
        <f>(Table2[[#This Row],[Close Price]]-Table2[[#This Row],[20D EMA]])/Table2[[#This Row],[20D EMA]]</f>
        <v>-4.3861674130847086E-3</v>
      </c>
      <c r="T94" s="2">
        <f>(Table2[[#This Row],[Close Price]]-Table2[[#This Row],[50D EMA]])/Table2[[#This Row],[50D EMA]]</f>
        <v>2.5706071879617803E-2</v>
      </c>
      <c r="U94" s="2">
        <f>(Table2[[#This Row],[Close Price]]-Table2[[#This Row],[200D EMA]])/Table2[[#This Row],[200D EMA]]</f>
        <v>0.24127995360074991</v>
      </c>
      <c r="V94">
        <v>0.61729878295709195</v>
      </c>
      <c r="W94">
        <v>211.51</v>
      </c>
      <c r="X94">
        <v>216.89</v>
      </c>
      <c r="Y94">
        <v>211.2</v>
      </c>
      <c r="Z94">
        <v>221.75</v>
      </c>
      <c r="AA94">
        <v>207.1</v>
      </c>
      <c r="AB94">
        <v>236.6</v>
      </c>
      <c r="AC94" s="2">
        <f>(Table2[[#This Row],[Close Price]]/Table2[[#This Row],[Day Low]])-1</f>
        <v>1.9526263533639066E-2</v>
      </c>
      <c r="AD94" s="2">
        <f>(Table2[[#This Row],[Day High]]/Table2[[#This Row],[Close Price]])-1</f>
        <v>5.7966982007049417E-3</v>
      </c>
      <c r="AE94" s="2">
        <f>(Table2[[#This Row],[Close Price]]/Table2[[#This Row],[Current Week Low]])-1</f>
        <v>2.1022727272727249E-2</v>
      </c>
      <c r="AF94" s="2">
        <f>(Table2[[#This Row],[Current Week High]]/Table2[[#This Row],[Close Price]])-1</f>
        <v>2.8334260805045419E-2</v>
      </c>
      <c r="AG94" s="2">
        <f>(Table2[[#This Row],[Close Price]]/Table2[[#This Row],[Current Month Low]])-1</f>
        <v>4.1236117817479379E-2</v>
      </c>
      <c r="AH94" s="2">
        <f>(Table2[[#This Row],[Current Month High]]/Table2[[#This Row],[Close Price]])-1</f>
        <v>9.7199035429419434E-2</v>
      </c>
      <c r="AI94">
        <v>9.7199035429419407</v>
      </c>
      <c r="AJ94">
        <v>236.149649259547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0.06</v>
      </c>
      <c r="AM94" t="s">
        <v>10451</v>
      </c>
      <c r="AN94">
        <v>0.82</v>
      </c>
      <c r="AO94" t="s">
        <v>10451</v>
      </c>
      <c r="AP94">
        <v>0.18914948798182399</v>
      </c>
      <c r="AQ94">
        <f>(Table2[[#This Row],[Sharpe Ratio]]-AVERAGE(Table2[Sharpe Ratio]))/_xlfn.STDEV.P(Table2[Sharpe Ratio])</f>
        <v>1.5133894927462648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3.3018673239097605</v>
      </c>
      <c r="AS94">
        <f>_xlfn.RANK.AVG(Table2[[#This Row],[1Y Return vs Nifty Z-Score]],Table2[1Y Return vs Nifty Z-Score])</f>
        <v>14</v>
      </c>
      <c r="AT94">
        <f>_xlfn.RANK.AVG(Table2[[#This Row],[6M Return vs Nifty Z-Score]],Table2[6M Return vs Nifty Z-Score])</f>
        <v>404</v>
      </c>
      <c r="AU94">
        <f>_xlfn.RANK.AVG(Table2[[#This Row],[Sharpe Ratio Z-Score]],Table2[Sharpe Ratio Z-Score])</f>
        <v>42</v>
      </c>
      <c r="AV94">
        <f>(Table2[[#This Row],[Rank 1Y]]+Table2[[#This Row],[Rank 6M]]+Table2[[#This Row],[Rank Sharpe]])/3</f>
        <v>153.33333333333334</v>
      </c>
    </row>
    <row r="95" spans="1:48" x14ac:dyDescent="0.3">
      <c r="A95" t="s">
        <v>390</v>
      </c>
      <c r="B95" t="s">
        <v>391</v>
      </c>
      <c r="C95" t="s">
        <v>10420</v>
      </c>
      <c r="D95" t="s">
        <v>392</v>
      </c>
      <c r="E95">
        <v>62170.675261919998</v>
      </c>
      <c r="F95">
        <v>960.8</v>
      </c>
      <c r="G95">
        <v>47.892225860646199</v>
      </c>
      <c r="H95">
        <f>(Table2[[#This Row],[1Y Return vs Nifty]]-AVERAGE(Table2[1Y Return vs Nifty]))/_xlfn.STDEV.P(Table2[1Y Return vs Nifty])</f>
        <v>0.38811987592631264</v>
      </c>
      <c r="I95">
        <v>-4.6673376498397801</v>
      </c>
      <c r="J95">
        <f>(Table2[[#This Row],[1M Return vs Nifty]]-AVERAGE(Table2[1M Return vs Nifty]))/_xlfn.STDEV.P(Table2[1M Return vs Nifty])</f>
        <v>-0.11441815711723372</v>
      </c>
      <c r="K95">
        <v>31.245618447521601</v>
      </c>
      <c r="L95">
        <f>(Table2[[#This Row],[6M Return vs Nifty]]-AVERAGE(Table2[6M Return vs Nifty]))/_xlfn.STDEV.P(Table2[6M Return vs Nifty])</f>
        <v>0.56330344506062224</v>
      </c>
      <c r="M95">
        <v>-2.6790717050840298</v>
      </c>
      <c r="N95">
        <f>(Table2[[#This Row],[1W Return vs Nifty]]-AVERAGE(Table2[1W Return vs Nifty]))/_xlfn.STDEV.P(Table2[1W Return vs Nifty])</f>
        <v>-0.46646603598697839</v>
      </c>
      <c r="O95">
        <v>980.52</v>
      </c>
      <c r="P95">
        <v>971.17206106822402</v>
      </c>
      <c r="Q95">
        <v>832.89170696643896</v>
      </c>
      <c r="R95">
        <v>37.849852135943898</v>
      </c>
      <c r="S95" s="2">
        <f>(Table2[[#This Row],[Close Price]]-Table2[[#This Row],[20D EMA]])/Table2[[#This Row],[20D EMA]]</f>
        <v>-2.011177742422391E-2</v>
      </c>
      <c r="T95" s="2">
        <f>(Table2[[#This Row],[Close Price]]-Table2[[#This Row],[50D EMA]])/Table2[[#This Row],[50D EMA]]</f>
        <v>-1.0679941777583161E-2</v>
      </c>
      <c r="U95" s="2">
        <f>(Table2[[#This Row],[Close Price]]-Table2[[#This Row],[200D EMA]])/Table2[[#This Row],[200D EMA]]</f>
        <v>0.15357133702222708</v>
      </c>
      <c r="V95">
        <v>0.33745969158839201</v>
      </c>
      <c r="W95">
        <v>956.1</v>
      </c>
      <c r="X95">
        <v>990</v>
      </c>
      <c r="Y95">
        <v>956.1</v>
      </c>
      <c r="Z95">
        <v>999.45</v>
      </c>
      <c r="AA95">
        <v>946.8</v>
      </c>
      <c r="AB95">
        <v>1035</v>
      </c>
      <c r="AC95" s="2">
        <f>(Table2[[#This Row],[Close Price]]/Table2[[#This Row],[Day Low]])-1</f>
        <v>4.9158037862147008E-3</v>
      </c>
      <c r="AD95" s="2">
        <f>(Table2[[#This Row],[Day High]]/Table2[[#This Row],[Close Price]])-1</f>
        <v>3.0391340549542178E-2</v>
      </c>
      <c r="AE95" s="2">
        <f>(Table2[[#This Row],[Close Price]]/Table2[[#This Row],[Current Week Low]])-1</f>
        <v>4.9158037862147008E-3</v>
      </c>
      <c r="AF95" s="2">
        <f>(Table2[[#This Row],[Current Week High]]/Table2[[#This Row],[Close Price]])-1</f>
        <v>4.0226894254787871E-2</v>
      </c>
      <c r="AG95" s="2">
        <f>(Table2[[#This Row],[Close Price]]/Table2[[#This Row],[Current Month Low]])-1</f>
        <v>1.4786649767638327E-2</v>
      </c>
      <c r="AH95" s="2">
        <f>(Table2[[#This Row],[Current Month High]]/Table2[[#This Row],[Close Price]])-1</f>
        <v>7.7227310574521368E-2</v>
      </c>
      <c r="AI95">
        <v>23.542880932556201</v>
      </c>
      <c r="AJ95">
        <v>89.881422924901102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-0.13</v>
      </c>
      <c r="AM95" t="s">
        <v>10450</v>
      </c>
      <c r="AN95">
        <v>-1.3</v>
      </c>
      <c r="AO95" t="s">
        <v>10450</v>
      </c>
      <c r="AP95">
        <v>0.14580795936153801</v>
      </c>
      <c r="AQ95">
        <f>(Table2[[#This Row],[Sharpe Ratio]]-AVERAGE(Table2[Sharpe Ratio]))/_xlfn.STDEV.P(Table2[Sharpe Ratio])</f>
        <v>1.0089564535553535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1.3794955814380763</v>
      </c>
      <c r="AS95">
        <f>_xlfn.RANK.AVG(Table2[[#This Row],[1Y Return vs Nifty Z-Score]],Table2[1Y Return vs Nifty Z-Score])</f>
        <v>197</v>
      </c>
      <c r="AT95">
        <f>_xlfn.RANK.AVG(Table2[[#This Row],[6M Return vs Nifty Z-Score]],Table2[6M Return vs Nifty Z-Score])</f>
        <v>152</v>
      </c>
      <c r="AU95">
        <f>_xlfn.RANK.AVG(Table2[[#This Row],[Sharpe Ratio Z-Score]],Table2[Sharpe Ratio Z-Score])</f>
        <v>113</v>
      </c>
      <c r="AV95">
        <f>(Table2[[#This Row],[Rank 1Y]]+Table2[[#This Row],[Rank 6M]]+Table2[[#This Row],[Rank Sharpe]])/3</f>
        <v>154</v>
      </c>
    </row>
    <row r="96" spans="1:48" x14ac:dyDescent="0.3">
      <c r="A96" t="s">
        <v>115</v>
      </c>
      <c r="B96" t="s">
        <v>116</v>
      </c>
      <c r="C96" t="s">
        <v>10418</v>
      </c>
      <c r="D96" t="s">
        <v>117</v>
      </c>
      <c r="E96">
        <v>259796.84842759999</v>
      </c>
      <c r="F96">
        <v>7295.2</v>
      </c>
      <c r="G96">
        <v>63.038184228522802</v>
      </c>
      <c r="H96">
        <f>(Table2[[#This Row],[1Y Return vs Nifty]]-AVERAGE(Table2[1Y Return vs Nifty]))/_xlfn.STDEV.P(Table2[1Y Return vs Nifty])</f>
        <v>0.63750353203259846</v>
      </c>
      <c r="I96">
        <v>-4.3993000460420397</v>
      </c>
      <c r="J96">
        <f>(Table2[[#This Row],[1M Return vs Nifty]]-AVERAGE(Table2[1M Return vs Nifty]))/_xlfn.STDEV.P(Table2[1M Return vs Nifty])</f>
        <v>-8.9580058158440126E-2</v>
      </c>
      <c r="K96">
        <v>19.610526297273001</v>
      </c>
      <c r="L96">
        <f>(Table2[[#This Row],[6M Return vs Nifty]]-AVERAGE(Table2[6M Return vs Nifty]))/_xlfn.STDEV.P(Table2[6M Return vs Nifty])</f>
        <v>0.21763886385358308</v>
      </c>
      <c r="M96">
        <v>3.3468511755121901</v>
      </c>
      <c r="N96">
        <f>(Table2[[#This Row],[1W Return vs Nifty]]-AVERAGE(Table2[1W Return vs Nifty]))/_xlfn.STDEV.P(Table2[1W Return vs Nifty])</f>
        <v>0.87832015215252957</v>
      </c>
      <c r="O96">
        <v>6914.79</v>
      </c>
      <c r="P96">
        <v>6920.0611743059399</v>
      </c>
      <c r="Q96">
        <v>6057.1150544598104</v>
      </c>
      <c r="R96">
        <v>78.737330920766695</v>
      </c>
      <c r="S96" s="2">
        <f>(Table2[[#This Row],[Close Price]]-Table2[[#This Row],[20D EMA]])/Table2[[#This Row],[20D EMA]]</f>
        <v>5.5013962824612149E-2</v>
      </c>
      <c r="T96" s="2">
        <f>(Table2[[#This Row],[Close Price]]-Table2[[#This Row],[50D EMA]])/Table2[[#This Row],[50D EMA]]</f>
        <v>5.4210333730421854E-2</v>
      </c>
      <c r="U96" s="2">
        <f>(Table2[[#This Row],[Close Price]]-Table2[[#This Row],[200D EMA]])/Table2[[#This Row],[200D EMA]]</f>
        <v>0.20440175469815394</v>
      </c>
      <c r="V96">
        <v>0.83340671645726905</v>
      </c>
      <c r="W96">
        <v>7035</v>
      </c>
      <c r="X96">
        <v>7324</v>
      </c>
      <c r="Y96">
        <v>6841</v>
      </c>
      <c r="Z96">
        <v>7324</v>
      </c>
      <c r="AA96">
        <v>6502.75</v>
      </c>
      <c r="AB96">
        <v>7324</v>
      </c>
      <c r="AC96" s="2">
        <f>(Table2[[#This Row],[Close Price]]/Table2[[#This Row],[Day Low]])-1</f>
        <v>3.6986496090973597E-2</v>
      </c>
      <c r="AD96" s="2">
        <f>(Table2[[#This Row],[Day High]]/Table2[[#This Row],[Close Price]])-1</f>
        <v>3.9478012940015184E-3</v>
      </c>
      <c r="AE96" s="2">
        <f>(Table2[[#This Row],[Close Price]]/Table2[[#This Row],[Current Week Low]])-1</f>
        <v>6.6393802075719988E-2</v>
      </c>
      <c r="AF96" s="2">
        <f>(Table2[[#This Row],[Current Week High]]/Table2[[#This Row],[Close Price]])-1</f>
        <v>3.9478012940015184E-3</v>
      </c>
      <c r="AG96" s="2">
        <f>(Table2[[#This Row],[Close Price]]/Table2[[#This Row],[Current Month Low]])-1</f>
        <v>0.12186382684248964</v>
      </c>
      <c r="AH96" s="2">
        <f>(Table2[[#This Row],[Current Month High]]/Table2[[#This Row],[Close Price]])-1</f>
        <v>3.9478012940015184E-3</v>
      </c>
      <c r="AI96">
        <v>9.2320978177431599</v>
      </c>
      <c r="AJ96">
        <v>124.744300677757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-0.11</v>
      </c>
      <c r="AM96" t="s">
        <v>10450</v>
      </c>
      <c r="AN96">
        <v>10.66</v>
      </c>
      <c r="AO96" t="s">
        <v>10451</v>
      </c>
      <c r="AP96">
        <v>0.16810043248159601</v>
      </c>
      <c r="AQ96">
        <f>(Table2[[#This Row],[Sharpe Ratio]]-AVERAGE(Table2[Sharpe Ratio]))/_xlfn.STDEV.P(Table2[Sharpe Ratio])</f>
        <v>1.2684087692673864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148</v>
      </c>
      <c r="AT96">
        <f>_xlfn.RANK.AVG(Table2[[#This Row],[6M Return vs Nifty Z-Score]],Table2[6M Return vs Nifty Z-Score])</f>
        <v>236</v>
      </c>
      <c r="AU96">
        <f>_xlfn.RANK.AVG(Table2[[#This Row],[Sharpe Ratio Z-Score]],Table2[Sharpe Ratio Z-Score])</f>
        <v>80</v>
      </c>
      <c r="AV96">
        <f>(Table2[[#This Row],[Rank 1Y]]+Table2[[#This Row],[Rank 6M]]+Table2[[#This Row],[Rank Sharpe]])/3</f>
        <v>154.66666666666666</v>
      </c>
    </row>
    <row r="97" spans="1:48" x14ac:dyDescent="0.3">
      <c r="A97" t="s">
        <v>144</v>
      </c>
      <c r="B97" t="s">
        <v>145</v>
      </c>
      <c r="C97" t="s">
        <v>10414</v>
      </c>
      <c r="D97" t="s">
        <v>146</v>
      </c>
      <c r="E97">
        <v>200265.14294280001</v>
      </c>
      <c r="F97">
        <v>513</v>
      </c>
      <c r="G97">
        <v>112.677346719479</v>
      </c>
      <c r="H97">
        <f>(Table2[[#This Row],[1Y Return vs Nifty]]-AVERAGE(Table2[1Y Return vs Nifty]))/_xlfn.STDEV.P(Table2[1Y Return vs Nifty])</f>
        <v>1.4548302093793406</v>
      </c>
      <c r="I97">
        <v>3.7512368810497101</v>
      </c>
      <c r="J97">
        <f>(Table2[[#This Row],[1M Return vs Nifty]]-AVERAGE(Table2[1M Return vs Nifty]))/_xlfn.STDEV.P(Table2[1M Return vs Nifty])</f>
        <v>0.66570143926596337</v>
      </c>
      <c r="K97">
        <v>70.550548923602804</v>
      </c>
      <c r="L97">
        <f>(Table2[[#This Row],[6M Return vs Nifty]]-AVERAGE(Table2[6M Return vs Nifty]))/_xlfn.STDEV.P(Table2[6M Return vs Nifty])</f>
        <v>1.7310056133753022</v>
      </c>
      <c r="M97">
        <v>9.3550748917887798</v>
      </c>
      <c r="N97">
        <f>(Table2[[#This Row],[1W Return vs Nifty]]-AVERAGE(Table2[1W Return vs Nifty]))/_xlfn.STDEV.P(Table2[1W Return vs Nifty])</f>
        <v>2.2191564736591118</v>
      </c>
      <c r="O97">
        <v>464.47</v>
      </c>
      <c r="P97">
        <v>453.197027174933</v>
      </c>
      <c r="Q97">
        <v>388.63441830198298</v>
      </c>
      <c r="R97">
        <v>84.975359499791907</v>
      </c>
      <c r="S97" s="2">
        <f>(Table2[[#This Row],[Close Price]]-Table2[[#This Row],[20D EMA]])/Table2[[#This Row],[20D EMA]]</f>
        <v>0.10448468146489541</v>
      </c>
      <c r="T97" s="2">
        <f>(Table2[[#This Row],[Close Price]]-Table2[[#This Row],[50D EMA]])/Table2[[#This Row],[50D EMA]]</f>
        <v>0.13195799892567078</v>
      </c>
      <c r="U97" s="2">
        <f>(Table2[[#This Row],[Close Price]]-Table2[[#This Row],[200D EMA]])/Table2[[#This Row],[200D EMA]]</f>
        <v>0.32000660734423292</v>
      </c>
      <c r="V97">
        <v>1.24730876144839</v>
      </c>
      <c r="W97">
        <v>506</v>
      </c>
      <c r="X97">
        <v>515.9</v>
      </c>
      <c r="Y97">
        <v>450.05</v>
      </c>
      <c r="Z97">
        <v>515.9</v>
      </c>
      <c r="AA97">
        <v>424.55</v>
      </c>
      <c r="AB97">
        <v>515.9</v>
      </c>
      <c r="AC97" s="2">
        <f>(Table2[[#This Row],[Close Price]]/Table2[[#This Row],[Day Low]])-1</f>
        <v>1.383399209486158E-2</v>
      </c>
      <c r="AD97" s="2">
        <f>(Table2[[#This Row],[Day High]]/Table2[[#This Row],[Close Price]])-1</f>
        <v>5.6530214424950209E-3</v>
      </c>
      <c r="AE97" s="2">
        <f>(Table2[[#This Row],[Close Price]]/Table2[[#This Row],[Current Week Low]])-1</f>
        <v>0.13987334740584378</v>
      </c>
      <c r="AF97" s="2">
        <f>(Table2[[#This Row],[Current Week High]]/Table2[[#This Row],[Close Price]])-1</f>
        <v>5.6530214424950209E-3</v>
      </c>
      <c r="AG97" s="2">
        <f>(Table2[[#This Row],[Close Price]]/Table2[[#This Row],[Current Month Low]])-1</f>
        <v>0.20833824048993055</v>
      </c>
      <c r="AH97" s="2">
        <f>(Table2[[#This Row],[Current Month High]]/Table2[[#This Row],[Close Price]])-1</f>
        <v>5.6530214424950209E-3</v>
      </c>
      <c r="AI97">
        <v>0.56530214424950198</v>
      </c>
      <c r="AJ97">
        <v>146.63461538461499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0.09</v>
      </c>
      <c r="AM97" t="s">
        <v>10451</v>
      </c>
      <c r="AN97">
        <v>20.48</v>
      </c>
      <c r="AO97" t="s">
        <v>10451</v>
      </c>
      <c r="AP97">
        <v>5.1786983839914001E-2</v>
      </c>
      <c r="AQ97">
        <f>(Table2[[#This Row],[Sharpe Ratio]]-AVERAGE(Table2[Sharpe Ratio]))/_xlfn.STDEV.P(Table2[Sharpe Ratio])</f>
        <v>-8.5312436810196887E-2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5.9853812988695214</v>
      </c>
      <c r="AS97">
        <f>_xlfn.RANK.AVG(Table2[[#This Row],[1Y Return vs Nifty Z-Score]],Table2[1Y Return vs Nifty Z-Score])</f>
        <v>65</v>
      </c>
      <c r="AT97">
        <f>_xlfn.RANK.AVG(Table2[[#This Row],[6M Return vs Nifty Z-Score]],Table2[6M Return vs Nifty Z-Score])</f>
        <v>38</v>
      </c>
      <c r="AU97">
        <f>_xlfn.RANK.AVG(Table2[[#This Row],[Sharpe Ratio Z-Score]],Table2[Sharpe Ratio Z-Score])</f>
        <v>364</v>
      </c>
      <c r="AV97">
        <f>(Table2[[#This Row],[Rank 1Y]]+Table2[[#This Row],[Rank 6M]]+Table2[[#This Row],[Rank Sharpe]])/3</f>
        <v>155.66666666666666</v>
      </c>
    </row>
    <row r="98" spans="1:48" x14ac:dyDescent="0.3">
      <c r="A98" t="s">
        <v>1504</v>
      </c>
      <c r="B98" t="s">
        <v>1505</v>
      </c>
      <c r="C98" t="s">
        <v>5532</v>
      </c>
      <c r="D98" t="s">
        <v>407</v>
      </c>
      <c r="E98">
        <v>7014.7855105399904</v>
      </c>
      <c r="F98">
        <v>225.8</v>
      </c>
      <c r="G98">
        <v>119.513304058229</v>
      </c>
      <c r="H98">
        <f>(Table2[[#This Row],[1Y Return vs Nifty]]-AVERAGE(Table2[1Y Return vs Nifty]))/_xlfn.STDEV.P(Table2[1Y Return vs Nifty])</f>
        <v>1.5673867074705914</v>
      </c>
      <c r="I98">
        <v>3.9534345854169501</v>
      </c>
      <c r="J98">
        <f>(Table2[[#This Row],[1M Return vs Nifty]]-AVERAGE(Table2[1M Return vs Nifty]))/_xlfn.STDEV.P(Table2[1M Return vs Nifty])</f>
        <v>0.68443838706416904</v>
      </c>
      <c r="K98">
        <v>15.2397917206769</v>
      </c>
      <c r="L98">
        <f>(Table2[[#This Row],[6M Return vs Nifty]]-AVERAGE(Table2[6M Return vs Nifty]))/_xlfn.STDEV.P(Table2[6M Return vs Nifty])</f>
        <v>8.7789601168204445E-2</v>
      </c>
      <c r="M98">
        <v>2.92316801999007</v>
      </c>
      <c r="N98">
        <f>(Table2[[#This Row],[1W Return vs Nifty]]-AVERAGE(Table2[1W Return vs Nifty]))/_xlfn.STDEV.P(Table2[1W Return vs Nifty])</f>
        <v>0.7837681197114611</v>
      </c>
      <c r="O98">
        <v>219.25</v>
      </c>
      <c r="P98">
        <v>213.26404036924399</v>
      </c>
      <c r="Q98">
        <v>182.12252797621801</v>
      </c>
      <c r="R98">
        <v>64.501907154243597</v>
      </c>
      <c r="S98" s="2">
        <f>(Table2[[#This Row],[Close Price]]-Table2[[#This Row],[20D EMA]])/Table2[[#This Row],[20D EMA]]</f>
        <v>2.9874572405929355E-2</v>
      </c>
      <c r="T98" s="2">
        <f>(Table2[[#This Row],[Close Price]]-Table2[[#This Row],[50D EMA]])/Table2[[#This Row],[50D EMA]]</f>
        <v>5.8781403602085683E-2</v>
      </c>
      <c r="U98" s="2">
        <f>(Table2[[#This Row],[Close Price]]-Table2[[#This Row],[200D EMA]])/Table2[[#This Row],[200D EMA]]</f>
        <v>0.23982465271668924</v>
      </c>
      <c r="V98">
        <v>0.79317786676662705</v>
      </c>
      <c r="W98">
        <v>225.01</v>
      </c>
      <c r="X98">
        <v>229.66</v>
      </c>
      <c r="Y98">
        <v>220.11</v>
      </c>
      <c r="Z98">
        <v>229.66</v>
      </c>
      <c r="AA98">
        <v>205.08</v>
      </c>
      <c r="AB98">
        <v>229.66</v>
      </c>
      <c r="AC98" s="2">
        <f>(Table2[[#This Row],[Close Price]]/Table2[[#This Row],[Day Low]])-1</f>
        <v>3.5109550686636126E-3</v>
      </c>
      <c r="AD98" s="2">
        <f>(Table2[[#This Row],[Day High]]/Table2[[#This Row],[Close Price]])-1</f>
        <v>1.7094774136403812E-2</v>
      </c>
      <c r="AE98" s="2">
        <f>(Table2[[#This Row],[Close Price]]/Table2[[#This Row],[Current Week Low]])-1</f>
        <v>2.5850711008132299E-2</v>
      </c>
      <c r="AF98" s="2">
        <f>(Table2[[#This Row],[Current Week High]]/Table2[[#This Row],[Close Price]])-1</f>
        <v>1.7094774136403812E-2</v>
      </c>
      <c r="AG98" s="2">
        <f>(Table2[[#This Row],[Close Price]]/Table2[[#This Row],[Current Month Low]])-1</f>
        <v>0.10103374292958844</v>
      </c>
      <c r="AH98" s="2">
        <f>(Table2[[#This Row],[Current Month High]]/Table2[[#This Row],[Close Price]])-1</f>
        <v>1.7094774136403812E-2</v>
      </c>
      <c r="AI98">
        <v>1.7094774136403801</v>
      </c>
      <c r="AJ98">
        <v>216.69004207573599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0.02</v>
      </c>
      <c r="AM98" t="s">
        <v>10451</v>
      </c>
      <c r="AN98">
        <v>5.14</v>
      </c>
      <c r="AO98" t="s">
        <v>10451</v>
      </c>
      <c r="AP98">
        <v>0.13716656888418699</v>
      </c>
      <c r="AQ98">
        <f>(Table2[[#This Row],[Sharpe Ratio]]-AVERAGE(Table2[Sharpe Ratio]))/_xlfn.STDEV.P(Table2[Sharpe Ratio])</f>
        <v>0.90838310046680215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4.0317659158812278</v>
      </c>
      <c r="AS98">
        <f>_xlfn.RANK.AVG(Table2[[#This Row],[1Y Return vs Nifty Z-Score]],Table2[1Y Return vs Nifty Z-Score])</f>
        <v>58</v>
      </c>
      <c r="AT98">
        <f>_xlfn.RANK.AVG(Table2[[#This Row],[6M Return vs Nifty Z-Score]],Table2[6M Return vs Nifty Z-Score])</f>
        <v>281</v>
      </c>
      <c r="AU98">
        <f>_xlfn.RANK.AVG(Table2[[#This Row],[Sharpe Ratio Z-Score]],Table2[Sharpe Ratio Z-Score])</f>
        <v>128</v>
      </c>
      <c r="AV98">
        <f>(Table2[[#This Row],[Rank 1Y]]+Table2[[#This Row],[Rank 6M]]+Table2[[#This Row],[Rank Sharpe]])/3</f>
        <v>155.66666666666666</v>
      </c>
    </row>
    <row r="99" spans="1:48" x14ac:dyDescent="0.3">
      <c r="A99" t="s">
        <v>754</v>
      </c>
      <c r="B99" t="s">
        <v>755</v>
      </c>
      <c r="C99" t="s">
        <v>10410</v>
      </c>
      <c r="D99" t="s">
        <v>220</v>
      </c>
      <c r="E99">
        <v>22865.108124760001</v>
      </c>
      <c r="F99">
        <v>1407.55</v>
      </c>
      <c r="G99">
        <v>90.891957470240996</v>
      </c>
      <c r="H99">
        <f>(Table2[[#This Row],[1Y Return vs Nifty]]-AVERAGE(Table2[1Y Return vs Nifty]))/_xlfn.STDEV.P(Table2[1Y Return vs Nifty])</f>
        <v>1.0961259340396996</v>
      </c>
      <c r="I99">
        <v>-4.2958911630015804</v>
      </c>
      <c r="J99">
        <f>(Table2[[#This Row],[1M Return vs Nifty]]-AVERAGE(Table2[1M Return vs Nifty]))/_xlfn.STDEV.P(Table2[1M Return vs Nifty])</f>
        <v>-7.9997521850902462E-2</v>
      </c>
      <c r="K99">
        <v>13.7411532847927</v>
      </c>
      <c r="L99">
        <f>(Table2[[#This Row],[6M Return vs Nifty]]-AVERAGE(Table2[6M Return vs Nifty]))/_xlfn.STDEV.P(Table2[6M Return vs Nifty])</f>
        <v>4.3266857331610439E-2</v>
      </c>
      <c r="M99">
        <v>-6.1905508626305998</v>
      </c>
      <c r="N99">
        <f>(Table2[[#This Row],[1W Return vs Nifty]]-AVERAGE(Table2[1W Return vs Nifty]))/_xlfn.STDEV.P(Table2[1W Return vs Nifty])</f>
        <v>-1.2501117554192784</v>
      </c>
      <c r="O99">
        <v>1351.73</v>
      </c>
      <c r="P99">
        <v>1322.2599339196499</v>
      </c>
      <c r="Q99">
        <v>1122.95060761071</v>
      </c>
      <c r="R99">
        <v>65.588196168207205</v>
      </c>
      <c r="S99" s="2">
        <f>(Table2[[#This Row],[Close Price]]-Table2[[#This Row],[20D EMA]])/Table2[[#This Row],[20D EMA]]</f>
        <v>4.1295229076812628E-2</v>
      </c>
      <c r="T99" s="2">
        <f>(Table2[[#This Row],[Close Price]]-Table2[[#This Row],[50D EMA]])/Table2[[#This Row],[50D EMA]]</f>
        <v>6.4503252267139224E-2</v>
      </c>
      <c r="U99" s="2">
        <f>(Table2[[#This Row],[Close Price]]-Table2[[#This Row],[200D EMA]])/Table2[[#This Row],[200D EMA]]</f>
        <v>0.25343892283457509</v>
      </c>
      <c r="V99">
        <v>0.43251417115339003</v>
      </c>
      <c r="W99">
        <v>1310.4000000000001</v>
      </c>
      <c r="X99">
        <v>1438.05</v>
      </c>
      <c r="Y99">
        <v>1287.25</v>
      </c>
      <c r="Z99">
        <v>1438.05</v>
      </c>
      <c r="AA99">
        <v>1287.25</v>
      </c>
      <c r="AB99">
        <v>1449</v>
      </c>
      <c r="AC99" s="2">
        <f>(Table2[[#This Row],[Close Price]]/Table2[[#This Row],[Day Low]])-1</f>
        <v>7.4137667887667735E-2</v>
      </c>
      <c r="AD99" s="2">
        <f>(Table2[[#This Row],[Day High]]/Table2[[#This Row],[Close Price]])-1</f>
        <v>2.16688572342012E-2</v>
      </c>
      <c r="AE99" s="2">
        <f>(Table2[[#This Row],[Close Price]]/Table2[[#This Row],[Current Week Low]])-1</f>
        <v>9.3455039813556073E-2</v>
      </c>
      <c r="AF99" s="2">
        <f>(Table2[[#This Row],[Current Week High]]/Table2[[#This Row],[Close Price]])-1</f>
        <v>2.16688572342012E-2</v>
      </c>
      <c r="AG99" s="2">
        <f>(Table2[[#This Row],[Close Price]]/Table2[[#This Row],[Current Month Low]])-1</f>
        <v>9.3455039813556073E-2</v>
      </c>
      <c r="AH99" s="2">
        <f>(Table2[[#This Row],[Current Month High]]/Table2[[#This Row],[Close Price]])-1</f>
        <v>2.9448332208447336E-2</v>
      </c>
      <c r="AI99">
        <v>2.9448332208447301</v>
      </c>
      <c r="AJ99">
        <v>134.10395010395001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</v>
      </c>
      <c r="AM99" t="s">
        <v>10452</v>
      </c>
      <c r="AN99">
        <v>3.82</v>
      </c>
      <c r="AO99" t="s">
        <v>10451</v>
      </c>
      <c r="AP99">
        <v>0.16303411961553599</v>
      </c>
      <c r="AQ99">
        <f>(Table2[[#This Row],[Sharpe Ratio]]-AVERAGE(Table2[Sharpe Ratio]))/_xlfn.STDEV.P(Table2[Sharpe Ratio])</f>
        <v>1.209444176234493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1.0187276903356224</v>
      </c>
      <c r="AS99">
        <f>_xlfn.RANK.AVG(Table2[[#This Row],[1Y Return vs Nifty Z-Score]],Table2[1Y Return vs Nifty Z-Score])</f>
        <v>88</v>
      </c>
      <c r="AT99">
        <f>_xlfn.RANK.AVG(Table2[[#This Row],[6M Return vs Nifty Z-Score]],Table2[6M Return vs Nifty Z-Score])</f>
        <v>294</v>
      </c>
      <c r="AU99">
        <f>_xlfn.RANK.AVG(Table2[[#This Row],[Sharpe Ratio Z-Score]],Table2[Sharpe Ratio Z-Score])</f>
        <v>88</v>
      </c>
      <c r="AV99">
        <f>(Table2[[#This Row],[Rank 1Y]]+Table2[[#This Row],[Rank 6M]]+Table2[[#This Row],[Rank Sharpe]])/3</f>
        <v>156.66666666666666</v>
      </c>
    </row>
    <row r="100" spans="1:48" x14ac:dyDescent="0.3">
      <c r="A100" t="s">
        <v>763</v>
      </c>
      <c r="B100" t="s">
        <v>764</v>
      </c>
      <c r="C100" t="s">
        <v>10419</v>
      </c>
      <c r="D100" t="s">
        <v>132</v>
      </c>
      <c r="E100">
        <v>22397.737123899999</v>
      </c>
      <c r="F100">
        <v>1967.55</v>
      </c>
      <c r="G100">
        <v>163.66689660314501</v>
      </c>
      <c r="H100">
        <f>(Table2[[#This Row],[1Y Return vs Nifty]]-AVERAGE(Table2[1Y Return vs Nifty]))/_xlfn.STDEV.P(Table2[1Y Return vs Nifty])</f>
        <v>2.2943915012003999</v>
      </c>
      <c r="I100">
        <v>11.080690314444899</v>
      </c>
      <c r="J100">
        <f>(Table2[[#This Row],[1M Return vs Nifty]]-AVERAGE(Table2[1M Return vs Nifty]))/_xlfn.STDEV.P(Table2[1M Return vs Nifty])</f>
        <v>1.3448960265669037</v>
      </c>
      <c r="K100">
        <v>22.931357453179999</v>
      </c>
      <c r="L100">
        <f>(Table2[[#This Row],[6M Return vs Nifty]]-AVERAGE(Table2[6M Return vs Nifty]))/_xlfn.STDEV.P(Table2[6M Return vs Nifty])</f>
        <v>0.3162967598068484</v>
      </c>
      <c r="M100">
        <v>4.2827130992658002</v>
      </c>
      <c r="N100">
        <f>(Table2[[#This Row],[1W Return vs Nifty]]-AVERAGE(Table2[1W Return vs Nifty]))/_xlfn.STDEV.P(Table2[1W Return vs Nifty])</f>
        <v>1.0871735035822447</v>
      </c>
      <c r="O100">
        <v>1873.76</v>
      </c>
      <c r="P100">
        <v>1824.5425187145499</v>
      </c>
      <c r="Q100">
        <v>1582.1729380096399</v>
      </c>
      <c r="R100">
        <v>63.149730540116202</v>
      </c>
      <c r="S100" s="2">
        <f>(Table2[[#This Row],[Close Price]]-Table2[[#This Row],[20D EMA]])/Table2[[#This Row],[20D EMA]]</f>
        <v>5.005443600034154E-2</v>
      </c>
      <c r="T100" s="2">
        <f>(Table2[[#This Row],[Close Price]]-Table2[[#This Row],[50D EMA]])/Table2[[#This Row],[50D EMA]]</f>
        <v>7.8379911577069458E-2</v>
      </c>
      <c r="U100" s="2">
        <f>(Table2[[#This Row],[Close Price]]-Table2[[#This Row],[200D EMA]])/Table2[[#This Row],[200D EMA]]</f>
        <v>0.24357455037447495</v>
      </c>
      <c r="V100">
        <v>1.29419650598869</v>
      </c>
      <c r="W100">
        <v>1951.55</v>
      </c>
      <c r="X100">
        <v>2014.2</v>
      </c>
      <c r="Y100">
        <v>1942.25</v>
      </c>
      <c r="Z100">
        <v>2070</v>
      </c>
      <c r="AA100">
        <v>1653</v>
      </c>
      <c r="AB100">
        <v>2070</v>
      </c>
      <c r="AC100" s="2">
        <f>(Table2[[#This Row],[Close Price]]/Table2[[#This Row],[Day Low]])-1</f>
        <v>8.1986113602008359E-3</v>
      </c>
      <c r="AD100" s="2">
        <f>(Table2[[#This Row],[Day High]]/Table2[[#This Row],[Close Price]])-1</f>
        <v>2.370968971563614E-2</v>
      </c>
      <c r="AE100" s="2">
        <f>(Table2[[#This Row],[Close Price]]/Table2[[#This Row],[Current Week Low]])-1</f>
        <v>1.302612948899462E-2</v>
      </c>
      <c r="AF100" s="2">
        <f>(Table2[[#This Row],[Current Week High]]/Table2[[#This Row],[Close Price]])-1</f>
        <v>5.2069833041091806E-2</v>
      </c>
      <c r="AG100" s="2">
        <f>(Table2[[#This Row],[Close Price]]/Table2[[#This Row],[Current Month Low]])-1</f>
        <v>0.19029038112522678</v>
      </c>
      <c r="AH100" s="2">
        <f>(Table2[[#This Row],[Current Month High]]/Table2[[#This Row],[Close Price]])-1</f>
        <v>5.2069833041091806E-2</v>
      </c>
      <c r="AI100">
        <v>9.82203316164758</v>
      </c>
      <c r="AJ100">
        <v>214.81892012323101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-0.02</v>
      </c>
      <c r="AM100" t="s">
        <v>10450</v>
      </c>
      <c r="AN100">
        <v>10.98</v>
      </c>
      <c r="AO100" t="s">
        <v>10451</v>
      </c>
      <c r="AP100">
        <v>9.2976351801301996E-2</v>
      </c>
      <c r="AQ100">
        <f>(Table2[[#This Row],[Sharpe Ratio]]-AVERAGE(Table2[Sharpe Ratio]))/_xlfn.STDEV.P(Table2[Sharpe Ratio])</f>
        <v>0.39407254854980045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5.4368303397061961</v>
      </c>
      <c r="AS100">
        <f>_xlfn.RANK.AVG(Table2[[#This Row],[1Y Return vs Nifty Z-Score]],Table2[1Y Return vs Nifty Z-Score])</f>
        <v>29</v>
      </c>
      <c r="AT100">
        <f>_xlfn.RANK.AVG(Table2[[#This Row],[6M Return vs Nifty Z-Score]],Table2[6M Return vs Nifty Z-Score])</f>
        <v>209</v>
      </c>
      <c r="AU100">
        <f>_xlfn.RANK.AVG(Table2[[#This Row],[Sharpe Ratio Z-Score]],Table2[Sharpe Ratio Z-Score])</f>
        <v>235</v>
      </c>
      <c r="AV100">
        <f>(Table2[[#This Row],[Rank 1Y]]+Table2[[#This Row],[Rank 6M]]+Table2[[#This Row],[Rank Sharpe]])/3</f>
        <v>157.66666666666666</v>
      </c>
    </row>
    <row r="101" spans="1:48" x14ac:dyDescent="0.3">
      <c r="A101" t="s">
        <v>233</v>
      </c>
      <c r="B101" t="s">
        <v>234</v>
      </c>
      <c r="C101" t="s">
        <v>10418</v>
      </c>
      <c r="D101" t="s">
        <v>161</v>
      </c>
      <c r="E101">
        <v>116432.58056045001</v>
      </c>
      <c r="F101">
        <v>761.75</v>
      </c>
      <c r="G101">
        <v>41.118475274749798</v>
      </c>
      <c r="H101">
        <f>(Table2[[#This Row],[1Y Return vs Nifty]]-AVERAGE(Table2[1Y Return vs Nifty]))/_xlfn.STDEV.P(Table2[1Y Return vs Nifty])</f>
        <v>0.27658763441126033</v>
      </c>
      <c r="I101">
        <v>5.7119103718271398E-2</v>
      </c>
      <c r="J101">
        <f>(Table2[[#This Row],[1M Return vs Nifty]]-AVERAGE(Table2[1M Return vs Nifty]))/_xlfn.STDEV.P(Table2[1M Return vs Nifty])</f>
        <v>0.3233805797344978</v>
      </c>
      <c r="K101">
        <v>20.548602256900399</v>
      </c>
      <c r="L101">
        <f>(Table2[[#This Row],[6M Return vs Nifty]]-AVERAGE(Table2[6M Return vs Nifty]))/_xlfn.STDEV.P(Table2[6M Return vs Nifty])</f>
        <v>0.24550797133788158</v>
      </c>
      <c r="M101">
        <v>3.7508618132582501</v>
      </c>
      <c r="N101">
        <f>(Table2[[#This Row],[1W Return vs Nifty]]-AVERAGE(Table2[1W Return vs Nifty]))/_xlfn.STDEV.P(Table2[1W Return vs Nifty])</f>
        <v>0.96848193089878853</v>
      </c>
      <c r="O101">
        <v>737.14</v>
      </c>
      <c r="P101">
        <v>716.64912738816895</v>
      </c>
      <c r="Q101">
        <v>608.41650441350498</v>
      </c>
      <c r="R101">
        <v>61.388231083191101</v>
      </c>
      <c r="S101" s="2">
        <f>(Table2[[#This Row],[Close Price]]-Table2[[#This Row],[20D EMA]])/Table2[[#This Row],[20D EMA]]</f>
        <v>3.3385788317009002E-2</v>
      </c>
      <c r="T101" s="2">
        <f>(Table2[[#This Row],[Close Price]]-Table2[[#This Row],[50D EMA]])/Table2[[#This Row],[50D EMA]]</f>
        <v>6.2932990341035347E-2</v>
      </c>
      <c r="U101" s="2">
        <f>(Table2[[#This Row],[Close Price]]-Table2[[#This Row],[200D EMA]])/Table2[[#This Row],[200D EMA]]</f>
        <v>0.25202060508582663</v>
      </c>
      <c r="V101">
        <v>1.13625210130636</v>
      </c>
      <c r="W101">
        <v>757</v>
      </c>
      <c r="X101">
        <v>773.65</v>
      </c>
      <c r="Y101">
        <v>743.1</v>
      </c>
      <c r="Z101">
        <v>814.4</v>
      </c>
      <c r="AA101">
        <v>658.75</v>
      </c>
      <c r="AB101">
        <v>814.4</v>
      </c>
      <c r="AC101" s="2">
        <f>(Table2[[#This Row],[Close Price]]/Table2[[#This Row],[Day Low]])-1</f>
        <v>6.2747688243065536E-3</v>
      </c>
      <c r="AD101" s="2">
        <f>(Table2[[#This Row],[Day High]]/Table2[[#This Row],[Close Price]])-1</f>
        <v>1.56219232031507E-2</v>
      </c>
      <c r="AE101" s="2">
        <f>(Table2[[#This Row],[Close Price]]/Table2[[#This Row],[Current Week Low]])-1</f>
        <v>2.5097564257838822E-2</v>
      </c>
      <c r="AF101" s="2">
        <f>(Table2[[#This Row],[Current Week High]]/Table2[[#This Row],[Close Price]])-1</f>
        <v>6.9117164424023603E-2</v>
      </c>
      <c r="AG101" s="2">
        <f>(Table2[[#This Row],[Close Price]]/Table2[[#This Row],[Current Month Low]])-1</f>
        <v>0.15635673624288415</v>
      </c>
      <c r="AH101" s="2">
        <f>(Table2[[#This Row],[Current Month High]]/Table2[[#This Row],[Close Price]])-1</f>
        <v>6.9117164424023603E-2</v>
      </c>
      <c r="AI101">
        <v>6.9117164424023603</v>
      </c>
      <c r="AJ101">
        <v>112.06848552338499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-0.02</v>
      </c>
      <c r="AM101" t="s">
        <v>10450</v>
      </c>
      <c r="AN101">
        <v>10.44</v>
      </c>
      <c r="AO101" t="s">
        <v>10451</v>
      </c>
      <c r="AP101">
        <v>0.20787872167292201</v>
      </c>
      <c r="AQ101">
        <f>(Table2[[#This Row],[Sharpe Ratio]]-AVERAGE(Table2[Sharpe Ratio]))/_xlfn.STDEV.P(Table2[Sharpe Ratio])</f>
        <v>1.7313708278137923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3.5453289441962204</v>
      </c>
      <c r="AS101">
        <f>_xlfn.RANK.AVG(Table2[[#This Row],[1Y Return vs Nifty Z-Score]],Table2[1Y Return vs Nifty Z-Score])</f>
        <v>223</v>
      </c>
      <c r="AT101">
        <f>_xlfn.RANK.AVG(Table2[[#This Row],[6M Return vs Nifty Z-Score]],Table2[6M Return vs Nifty Z-Score])</f>
        <v>227</v>
      </c>
      <c r="AU101">
        <f>_xlfn.RANK.AVG(Table2[[#This Row],[Sharpe Ratio Z-Score]],Table2[Sharpe Ratio Z-Score])</f>
        <v>26</v>
      </c>
      <c r="AV101">
        <f>(Table2[[#This Row],[Rank 1Y]]+Table2[[#This Row],[Rank 6M]]+Table2[[#This Row],[Rank Sharpe]])/3</f>
        <v>158.66666666666666</v>
      </c>
    </row>
    <row r="102" spans="1:48" x14ac:dyDescent="0.3">
      <c r="A102" t="s">
        <v>125</v>
      </c>
      <c r="B102" t="s">
        <v>126</v>
      </c>
      <c r="C102" t="s">
        <v>10416</v>
      </c>
      <c r="D102" t="s">
        <v>127</v>
      </c>
      <c r="E102">
        <v>242163.5610359</v>
      </c>
      <c r="F102">
        <v>278.14999999999998</v>
      </c>
      <c r="G102">
        <v>152.337686379818</v>
      </c>
      <c r="H102">
        <f>(Table2[[#This Row],[1Y Return vs Nifty]]-AVERAGE(Table2[1Y Return vs Nifty]))/_xlfn.STDEV.P(Table2[1Y Return vs Nifty])</f>
        <v>2.1078519770800721</v>
      </c>
      <c r="I102">
        <v>4.2367313263191804</v>
      </c>
      <c r="J102">
        <f>(Table2[[#This Row],[1M Return vs Nifty]]-AVERAGE(Table2[1M Return vs Nifty]))/_xlfn.STDEV.P(Table2[1M Return vs Nifty])</f>
        <v>0.71069049641574733</v>
      </c>
      <c r="K102">
        <v>36.6712351473818</v>
      </c>
      <c r="L102">
        <f>(Table2[[#This Row],[6M Return vs Nifty]]-AVERAGE(Table2[6M Return vs Nifty]))/_xlfn.STDEV.P(Table2[6M Return vs Nifty])</f>
        <v>0.72449198573814688</v>
      </c>
      <c r="M102">
        <v>0.23363610133416499</v>
      </c>
      <c r="N102">
        <f>(Table2[[#This Row],[1W Return vs Nifty]]-AVERAGE(Table2[1W Return vs Nifty]))/_xlfn.STDEV.P(Table2[1W Return vs Nifty])</f>
        <v>0.18355377106534104</v>
      </c>
      <c r="O102">
        <v>275.02999999999997</v>
      </c>
      <c r="P102">
        <v>257.17491852950599</v>
      </c>
      <c r="Q102">
        <v>198.85153033953</v>
      </c>
      <c r="R102">
        <v>48.899550071931898</v>
      </c>
      <c r="S102" s="2">
        <f>(Table2[[#This Row],[Close Price]]-Table2[[#This Row],[20D EMA]])/Table2[[#This Row],[20D EMA]]</f>
        <v>1.1344216994509708E-2</v>
      </c>
      <c r="T102" s="2">
        <f>(Table2[[#This Row],[Close Price]]-Table2[[#This Row],[50D EMA]])/Table2[[#This Row],[50D EMA]]</f>
        <v>8.1559592165623626E-2</v>
      </c>
      <c r="U102" s="2">
        <f>(Table2[[#This Row],[Close Price]]-Table2[[#This Row],[200D EMA]])/Table2[[#This Row],[200D EMA]]</f>
        <v>0.39878229513784191</v>
      </c>
      <c r="V102">
        <v>0.82787709609990501</v>
      </c>
      <c r="W102">
        <v>273.5</v>
      </c>
      <c r="X102">
        <v>286.89999999999998</v>
      </c>
      <c r="Y102">
        <v>273.5</v>
      </c>
      <c r="Z102">
        <v>298.25</v>
      </c>
      <c r="AA102">
        <v>240.4</v>
      </c>
      <c r="AB102">
        <v>298.25</v>
      </c>
      <c r="AC102" s="2">
        <f>(Table2[[#This Row],[Close Price]]/Table2[[#This Row],[Day Low]])-1</f>
        <v>1.700182815356488E-2</v>
      </c>
      <c r="AD102" s="2">
        <f>(Table2[[#This Row],[Day High]]/Table2[[#This Row],[Close Price]])-1</f>
        <v>3.1457846485709151E-2</v>
      </c>
      <c r="AE102" s="2">
        <f>(Table2[[#This Row],[Close Price]]/Table2[[#This Row],[Current Week Low]])-1</f>
        <v>1.700182815356488E-2</v>
      </c>
      <c r="AF102" s="2">
        <f>(Table2[[#This Row],[Current Week High]]/Table2[[#This Row],[Close Price]])-1</f>
        <v>7.2263167355743452E-2</v>
      </c>
      <c r="AG102" s="2">
        <f>(Table2[[#This Row],[Close Price]]/Table2[[#This Row],[Current Month Low]])-1</f>
        <v>0.15702995008319465</v>
      </c>
      <c r="AH102" s="2">
        <f>(Table2[[#This Row],[Current Month High]]/Table2[[#This Row],[Close Price]])-1</f>
        <v>7.2263167355743452E-2</v>
      </c>
      <c r="AI102">
        <v>7.2263167355743398</v>
      </c>
      <c r="AJ102">
        <v>182.38578680203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0.16</v>
      </c>
      <c r="AM102" t="s">
        <v>10451</v>
      </c>
      <c r="AN102">
        <v>2.36</v>
      </c>
      <c r="AO102" t="s">
        <v>10451</v>
      </c>
      <c r="AP102">
        <v>6.6464323310037002E-2</v>
      </c>
      <c r="AQ102">
        <f>(Table2[[#This Row],[Sharpe Ratio]]-AVERAGE(Table2[Sharpe Ratio]))/_xlfn.STDEV.P(Table2[Sharpe Ratio])</f>
        <v>8.5510678844416904E-2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3.8120989091437245</v>
      </c>
      <c r="AS102">
        <f>_xlfn.RANK.AVG(Table2[[#This Row],[1Y Return vs Nifty Z-Score]],Table2[1Y Return vs Nifty Z-Score])</f>
        <v>32</v>
      </c>
      <c r="AT102">
        <f>_xlfn.RANK.AVG(Table2[[#This Row],[6M Return vs Nifty Z-Score]],Table2[6M Return vs Nifty Z-Score])</f>
        <v>126</v>
      </c>
      <c r="AU102">
        <f>_xlfn.RANK.AVG(Table2[[#This Row],[Sharpe Ratio Z-Score]],Table2[Sharpe Ratio Z-Score])</f>
        <v>321</v>
      </c>
      <c r="AV102">
        <f>(Table2[[#This Row],[Rank 1Y]]+Table2[[#This Row],[Rank 6M]]+Table2[[#This Row],[Rank Sharpe]])/3</f>
        <v>159.66666666666666</v>
      </c>
    </row>
    <row r="103" spans="1:48" x14ac:dyDescent="0.3">
      <c r="A103" t="s">
        <v>1526</v>
      </c>
      <c r="B103" t="s">
        <v>1527</v>
      </c>
      <c r="C103" t="s">
        <v>10405</v>
      </c>
      <c r="D103" t="s">
        <v>264</v>
      </c>
      <c r="E103">
        <v>6851.8574591500001</v>
      </c>
      <c r="F103">
        <v>1391.5</v>
      </c>
      <c r="G103">
        <v>131.01427045924601</v>
      </c>
      <c r="H103">
        <f>(Table2[[#This Row],[1Y Return vs Nifty]]-AVERAGE(Table2[1Y Return vs Nifty]))/_xlfn.STDEV.P(Table2[1Y Return vs Nifty])</f>
        <v>1.7567542588778569</v>
      </c>
      <c r="I103">
        <v>-6.6883717176079696</v>
      </c>
      <c r="J103">
        <f>(Table2[[#This Row],[1M Return vs Nifty]]-AVERAGE(Table2[1M Return vs Nifty]))/_xlfn.STDEV.P(Table2[1M Return vs Nifty])</f>
        <v>-0.30170025284958868</v>
      </c>
      <c r="K103">
        <v>26.0762346957227</v>
      </c>
      <c r="L103">
        <f>(Table2[[#This Row],[6M Return vs Nifty]]-AVERAGE(Table2[6M Return vs Nifty]))/_xlfn.STDEV.P(Table2[6M Return vs Nifty])</f>
        <v>0.40972727681120619</v>
      </c>
      <c r="M103">
        <v>-3.5722608193405598</v>
      </c>
      <c r="N103">
        <f>(Table2[[#This Row],[1W Return vs Nifty]]-AVERAGE(Table2[1W Return vs Nifty]))/_xlfn.STDEV.P(Table2[1W Return vs Nifty])</f>
        <v>-0.66579623122006071</v>
      </c>
      <c r="O103">
        <v>1392.81</v>
      </c>
      <c r="P103">
        <v>1329.1565150757399</v>
      </c>
      <c r="Q103">
        <v>1066.3197317110601</v>
      </c>
      <c r="R103">
        <v>47.5092977936498</v>
      </c>
      <c r="S103" s="2">
        <f>(Table2[[#This Row],[Close Price]]-Table2[[#This Row],[20D EMA]])/Table2[[#This Row],[20D EMA]]</f>
        <v>-9.4054465433185104E-4</v>
      </c>
      <c r="T103" s="2">
        <f>(Table2[[#This Row],[Close Price]]-Table2[[#This Row],[50D EMA]])/Table2[[#This Row],[50D EMA]]</f>
        <v>4.690454752103259E-2</v>
      </c>
      <c r="U103" s="2">
        <f>(Table2[[#This Row],[Close Price]]-Table2[[#This Row],[200D EMA]])/Table2[[#This Row],[200D EMA]]</f>
        <v>0.30495568882247209</v>
      </c>
      <c r="V103">
        <v>0.61697059640678398</v>
      </c>
      <c r="W103">
        <v>1360</v>
      </c>
      <c r="X103">
        <v>1398.85</v>
      </c>
      <c r="Y103">
        <v>1358.65</v>
      </c>
      <c r="Z103">
        <v>1473.65</v>
      </c>
      <c r="AA103">
        <v>1322.5</v>
      </c>
      <c r="AB103">
        <v>1513.55</v>
      </c>
      <c r="AC103" s="2">
        <f>(Table2[[#This Row],[Close Price]]/Table2[[#This Row],[Day Low]])-1</f>
        <v>2.3161764705882382E-2</v>
      </c>
      <c r="AD103" s="2">
        <f>(Table2[[#This Row],[Day High]]/Table2[[#This Row],[Close Price]])-1</f>
        <v>5.2820697089470681E-3</v>
      </c>
      <c r="AE103" s="2">
        <f>(Table2[[#This Row],[Close Price]]/Table2[[#This Row],[Current Week Low]])-1</f>
        <v>2.4178412394656457E-2</v>
      </c>
      <c r="AF103" s="2">
        <f>(Table2[[#This Row],[Current Week High]]/Table2[[#This Row],[Close Price]])-1</f>
        <v>5.9037010420409652E-2</v>
      </c>
      <c r="AG103" s="2">
        <f>(Table2[[#This Row],[Close Price]]/Table2[[#This Row],[Current Month Low]])-1</f>
        <v>5.2173913043478182E-2</v>
      </c>
      <c r="AH103" s="2">
        <f>(Table2[[#This Row],[Current Month High]]/Table2[[#This Row],[Close Price]])-1</f>
        <v>8.7711103126122847E-2</v>
      </c>
      <c r="AI103">
        <v>8.7711103126122794</v>
      </c>
      <c r="AJ103">
        <v>166.54535006225399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0.06</v>
      </c>
      <c r="AM103" t="s">
        <v>10451</v>
      </c>
      <c r="AN103">
        <v>4.0599999999999996</v>
      </c>
      <c r="AO103" t="s">
        <v>10451</v>
      </c>
      <c r="AP103">
        <v>8.8925836980717002E-2</v>
      </c>
      <c r="AQ103">
        <f>(Table2[[#This Row],[Sharpe Ratio]]-AVERAGE(Table2[Sharpe Ratio]))/_xlfn.STDEV.P(Table2[Sharpe Ratio])</f>
        <v>0.34693038337293142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1.5459154349923452</v>
      </c>
      <c r="AS103">
        <f>_xlfn.RANK.AVG(Table2[[#This Row],[1Y Return vs Nifty Z-Score]],Table2[1Y Return vs Nifty Z-Score])</f>
        <v>50</v>
      </c>
      <c r="AT103">
        <f>_xlfn.RANK.AVG(Table2[[#This Row],[6M Return vs Nifty Z-Score]],Table2[6M Return vs Nifty Z-Score])</f>
        <v>181</v>
      </c>
      <c r="AU103">
        <f>_xlfn.RANK.AVG(Table2[[#This Row],[Sharpe Ratio Z-Score]],Table2[Sharpe Ratio Z-Score])</f>
        <v>248</v>
      </c>
      <c r="AV103">
        <f>(Table2[[#This Row],[Rank 1Y]]+Table2[[#This Row],[Rank 6M]]+Table2[[#This Row],[Rank Sharpe]])/3</f>
        <v>159.66666666666666</v>
      </c>
    </row>
    <row r="104" spans="1:48" x14ac:dyDescent="0.3">
      <c r="A104" t="s">
        <v>457</v>
      </c>
      <c r="B104" t="s">
        <v>458</v>
      </c>
      <c r="C104" t="s">
        <v>10407</v>
      </c>
      <c r="D104" t="s">
        <v>143</v>
      </c>
      <c r="E104">
        <v>47735.305500000002</v>
      </c>
      <c r="F104">
        <v>238.45</v>
      </c>
      <c r="G104">
        <v>142.88754114932601</v>
      </c>
      <c r="H104">
        <f>(Table2[[#This Row],[1Y Return vs Nifty]]-AVERAGE(Table2[1Y Return vs Nifty]))/_xlfn.STDEV.P(Table2[1Y Return vs Nifty])</f>
        <v>1.9522519344103477</v>
      </c>
      <c r="I104">
        <v>-20.449866275905801</v>
      </c>
      <c r="J104">
        <f>(Table2[[#This Row],[1M Return vs Nifty]]-AVERAGE(Table2[1M Return vs Nifty]))/_xlfn.STDEV.P(Table2[1M Return vs Nifty])</f>
        <v>-1.576929395391202</v>
      </c>
      <c r="K104">
        <v>9.2173145879118703</v>
      </c>
      <c r="L104">
        <f>(Table2[[#This Row],[6M Return vs Nifty]]-AVERAGE(Table2[6M Return vs Nifty]))/_xlfn.STDEV.P(Table2[6M Return vs Nifty])</f>
        <v>-9.1130944457359406E-2</v>
      </c>
      <c r="M104">
        <v>-0.86090303298277404</v>
      </c>
      <c r="N104">
        <f>(Table2[[#This Row],[1W Return vs Nifty]]-AVERAGE(Table2[1W Return vs Nifty]))/_xlfn.STDEV.P(Table2[1W Return vs Nifty])</f>
        <v>-6.0711072573341192E-2</v>
      </c>
      <c r="O104">
        <v>250.9</v>
      </c>
      <c r="P104">
        <v>266.446461806549</v>
      </c>
      <c r="Q104">
        <v>226.370672112763</v>
      </c>
      <c r="R104">
        <v>40.068649209251902</v>
      </c>
      <c r="S104" s="2">
        <f>(Table2[[#This Row],[Close Price]]-Table2[[#This Row],[20D EMA]])/Table2[[#This Row],[20D EMA]]</f>
        <v>-4.9621363092865751E-2</v>
      </c>
      <c r="T104" s="2">
        <f>(Table2[[#This Row],[Close Price]]-Table2[[#This Row],[50D EMA]])/Table2[[#This Row],[50D EMA]]</f>
        <v>-0.10507349813065103</v>
      </c>
      <c r="U104" s="2">
        <f>(Table2[[#This Row],[Close Price]]-Table2[[#This Row],[200D EMA]])/Table2[[#This Row],[200D EMA]]</f>
        <v>5.3360834133230201E-2</v>
      </c>
      <c r="V104">
        <v>0.54539517741527199</v>
      </c>
      <c r="W104">
        <v>233.05</v>
      </c>
      <c r="X104">
        <v>240</v>
      </c>
      <c r="Y104">
        <v>232.15</v>
      </c>
      <c r="Z104">
        <v>252.85</v>
      </c>
      <c r="AA104">
        <v>228.05</v>
      </c>
      <c r="AB104">
        <v>281.8</v>
      </c>
      <c r="AC104" s="2">
        <f>(Table2[[#This Row],[Close Price]]/Table2[[#This Row],[Day Low]])-1</f>
        <v>2.3170993349066693E-2</v>
      </c>
      <c r="AD104" s="2">
        <f>(Table2[[#This Row],[Day High]]/Table2[[#This Row],[Close Price]])-1</f>
        <v>6.5003145313482502E-3</v>
      </c>
      <c r="AE104" s="2">
        <f>(Table2[[#This Row],[Close Price]]/Table2[[#This Row],[Current Week Low]])-1</f>
        <v>2.7137626534568193E-2</v>
      </c>
      <c r="AF104" s="2">
        <f>(Table2[[#This Row],[Current Week High]]/Table2[[#This Row],[Close Price]])-1</f>
        <v>6.0390018871880891E-2</v>
      </c>
      <c r="AG104" s="2">
        <f>(Table2[[#This Row],[Close Price]]/Table2[[#This Row],[Current Month Low]])-1</f>
        <v>4.5604034203025501E-2</v>
      </c>
      <c r="AH104" s="2">
        <f>(Table2[[#This Row],[Current Month High]]/Table2[[#This Row],[Close Price]])-1</f>
        <v>0.18179911931222481</v>
      </c>
      <c r="AI104">
        <v>48.332983854057403</v>
      </c>
      <c r="AJ104">
        <v>238.22695035460899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-0.31</v>
      </c>
      <c r="AM104" t="s">
        <v>10450</v>
      </c>
      <c r="AN104">
        <v>-3.05</v>
      </c>
      <c r="AO104" t="s">
        <v>10450</v>
      </c>
      <c r="AP104">
        <v>0.15808574549548299</v>
      </c>
      <c r="AQ104">
        <f>(Table2[[#This Row],[Sharpe Ratio]]-AVERAGE(Table2[Sharpe Ratio]))/_xlfn.STDEV.P(Table2[Sharpe Ratio])</f>
        <v>1.1518522205307506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41</v>
      </c>
      <c r="AT104">
        <f>_xlfn.RANK.AVG(Table2[[#This Row],[6M Return vs Nifty Z-Score]],Table2[6M Return vs Nifty Z-Score])</f>
        <v>345</v>
      </c>
      <c r="AU104">
        <f>_xlfn.RANK.AVG(Table2[[#This Row],[Sharpe Ratio Z-Score]],Table2[Sharpe Ratio Z-Score])</f>
        <v>94</v>
      </c>
      <c r="AV104">
        <f>(Table2[[#This Row],[Rank 1Y]]+Table2[[#This Row],[Rank 6M]]+Table2[[#This Row],[Rank Sharpe]])/3</f>
        <v>160</v>
      </c>
    </row>
    <row r="105" spans="1:48" x14ac:dyDescent="0.3">
      <c r="A105" t="s">
        <v>774</v>
      </c>
      <c r="B105" t="s">
        <v>775</v>
      </c>
      <c r="C105" t="s">
        <v>10418</v>
      </c>
      <c r="D105" t="s">
        <v>776</v>
      </c>
      <c r="E105">
        <v>22025.0812723649</v>
      </c>
      <c r="F105">
        <v>518.85</v>
      </c>
      <c r="G105">
        <v>30.434503057950199</v>
      </c>
      <c r="H105">
        <f>(Table2[[#This Row],[1Y Return vs Nifty]]-AVERAGE(Table2[1Y Return vs Nifty]))/_xlfn.STDEV.P(Table2[1Y Return vs Nifty])</f>
        <v>0.10067218631294353</v>
      </c>
      <c r="I105">
        <v>-9.0538077174287199</v>
      </c>
      <c r="J105">
        <f>(Table2[[#This Row],[1M Return vs Nifty]]-AVERAGE(Table2[1M Return vs Nifty]))/_xlfn.STDEV.P(Table2[1M Return vs Nifty])</f>
        <v>-0.52089686038446015</v>
      </c>
      <c r="K105">
        <v>22.051335508152299</v>
      </c>
      <c r="L105">
        <f>(Table2[[#This Row],[6M Return vs Nifty]]-AVERAGE(Table2[6M Return vs Nifty]))/_xlfn.STDEV.P(Table2[6M Return vs Nifty])</f>
        <v>0.29015236720962223</v>
      </c>
      <c r="M105">
        <v>-1.6287460963781999</v>
      </c>
      <c r="N105">
        <f>(Table2[[#This Row],[1W Return vs Nifty]]-AVERAGE(Table2[1W Return vs Nifty]))/_xlfn.STDEV.P(Table2[1W Return vs Nifty])</f>
        <v>-0.23206818529675041</v>
      </c>
      <c r="O105">
        <v>535.61</v>
      </c>
      <c r="P105">
        <v>556.16279117635395</v>
      </c>
      <c r="Q105">
        <v>487.094443518638</v>
      </c>
      <c r="R105">
        <v>41.129530296171701</v>
      </c>
      <c r="S105" s="2">
        <f>(Table2[[#This Row],[Close Price]]-Table2[[#This Row],[20D EMA]])/Table2[[#This Row],[20D EMA]]</f>
        <v>-3.1291424730680889E-2</v>
      </c>
      <c r="T105" s="2">
        <f>(Table2[[#This Row],[Close Price]]-Table2[[#This Row],[50D EMA]])/Table2[[#This Row],[50D EMA]]</f>
        <v>-6.7089693464448957E-2</v>
      </c>
      <c r="U105" s="2">
        <f>(Table2[[#This Row],[Close Price]]-Table2[[#This Row],[200D EMA]])/Table2[[#This Row],[200D EMA]]</f>
        <v>6.5193838492528272E-2</v>
      </c>
      <c r="V105">
        <v>0.80460547386161196</v>
      </c>
      <c r="W105">
        <v>516</v>
      </c>
      <c r="X105">
        <v>523.65</v>
      </c>
      <c r="Y105">
        <v>516</v>
      </c>
      <c r="Z105">
        <v>542</v>
      </c>
      <c r="AA105">
        <v>489.6</v>
      </c>
      <c r="AB105">
        <v>577.45000000000005</v>
      </c>
      <c r="AC105" s="2">
        <f>(Table2[[#This Row],[Close Price]]/Table2[[#This Row],[Day Low]])-1</f>
        <v>5.5232558139535204E-3</v>
      </c>
      <c r="AD105" s="2">
        <f>(Table2[[#This Row],[Day High]]/Table2[[#This Row],[Close Price]])-1</f>
        <v>9.2512286788088982E-3</v>
      </c>
      <c r="AE105" s="2">
        <f>(Table2[[#This Row],[Close Price]]/Table2[[#This Row],[Current Week Low]])-1</f>
        <v>5.5232558139535204E-3</v>
      </c>
      <c r="AF105" s="2">
        <f>(Table2[[#This Row],[Current Week High]]/Table2[[#This Row],[Close Price]])-1</f>
        <v>4.4617904982171996E-2</v>
      </c>
      <c r="AG105" s="2">
        <f>(Table2[[#This Row],[Close Price]]/Table2[[#This Row],[Current Month Low]])-1</f>
        <v>5.9742647058823595E-2</v>
      </c>
      <c r="AH105" s="2">
        <f>(Table2[[#This Row],[Current Month High]]/Table2[[#This Row],[Close Price]])-1</f>
        <v>0.11294208345379197</v>
      </c>
      <c r="AI105">
        <v>44.184253637852898</v>
      </c>
      <c r="AJ105">
        <v>94.471514242878499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-0.31</v>
      </c>
      <c r="AM105" t="s">
        <v>10450</v>
      </c>
      <c r="AN105">
        <v>-0.95</v>
      </c>
      <c r="AO105" t="s">
        <v>10450</v>
      </c>
      <c r="AP105">
        <v>0.23913974035545099</v>
      </c>
      <c r="AQ105">
        <f>(Table2[[#This Row],[Sharpe Ratio]]-AVERAGE(Table2[Sharpe Ratio]))/_xlfn.STDEV.P(Table2[Sharpe Ratio])</f>
        <v>2.0952041111385351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269</v>
      </c>
      <c r="AT105">
        <f>_xlfn.RANK.AVG(Table2[[#This Row],[6M Return vs Nifty Z-Score]],Table2[6M Return vs Nifty Z-Score])</f>
        <v>213</v>
      </c>
      <c r="AU105">
        <f>_xlfn.RANK.AVG(Table2[[#This Row],[Sharpe Ratio Z-Score]],Table2[Sharpe Ratio Z-Score])</f>
        <v>12</v>
      </c>
      <c r="AV105">
        <f>(Table2[[#This Row],[Rank 1Y]]+Table2[[#This Row],[Rank 6M]]+Table2[[#This Row],[Rank Sharpe]])/3</f>
        <v>164.66666666666666</v>
      </c>
    </row>
    <row r="106" spans="1:48" x14ac:dyDescent="0.3">
      <c r="A106" t="s">
        <v>1766</v>
      </c>
      <c r="B106" t="s">
        <v>1767</v>
      </c>
      <c r="C106" t="s">
        <v>10415</v>
      </c>
      <c r="D106" t="s">
        <v>842</v>
      </c>
      <c r="E106">
        <v>4676.3951620500002</v>
      </c>
      <c r="F106">
        <v>377.9</v>
      </c>
      <c r="G106">
        <v>93.0369632009957</v>
      </c>
      <c r="H106">
        <f>(Table2[[#This Row],[1Y Return vs Nifty]]-AVERAGE(Table2[1Y Return vs Nifty]))/_xlfn.STDEV.P(Table2[1Y Return vs Nifty])</f>
        <v>1.1314442254618577</v>
      </c>
      <c r="I106">
        <v>-11.708020311991101</v>
      </c>
      <c r="J106">
        <f>(Table2[[#This Row],[1M Return vs Nifty]]-AVERAGE(Table2[1M Return vs Nifty]))/_xlfn.STDEV.P(Table2[1M Return vs Nifty])</f>
        <v>-0.76685337599024717</v>
      </c>
      <c r="K106">
        <v>45.262915594732398</v>
      </c>
      <c r="L106">
        <f>(Table2[[#This Row],[6M Return vs Nifty]]-AVERAGE(Table2[6M Return vs Nifty]))/_xlfn.STDEV.P(Table2[6M Return vs Nifty])</f>
        <v>0.9797404689772502</v>
      </c>
      <c r="M106">
        <v>-6.8208269406391899</v>
      </c>
      <c r="N106">
        <f>(Table2[[#This Row],[1W Return vs Nifty]]-AVERAGE(Table2[1W Return vs Nifty]))/_xlfn.STDEV.P(Table2[1W Return vs Nifty])</f>
        <v>-1.3907684782508904</v>
      </c>
      <c r="O106">
        <v>382.35</v>
      </c>
      <c r="P106">
        <v>368.072625062913</v>
      </c>
      <c r="Q106">
        <v>297.00310270458499</v>
      </c>
      <c r="R106">
        <v>44.4361424681843</v>
      </c>
      <c r="S106" s="2">
        <f>(Table2[[#This Row],[Close Price]]-Table2[[#This Row],[20D EMA]])/Table2[[#This Row],[20D EMA]]</f>
        <v>-1.1638551065777547E-2</v>
      </c>
      <c r="T106" s="2">
        <f>(Table2[[#This Row],[Close Price]]-Table2[[#This Row],[50D EMA]])/Table2[[#This Row],[50D EMA]]</f>
        <v>2.669955402254439E-2</v>
      </c>
      <c r="U106" s="2">
        <f>(Table2[[#This Row],[Close Price]]-Table2[[#This Row],[200D EMA]])/Table2[[#This Row],[200D EMA]]</f>
        <v>0.27237728009824641</v>
      </c>
      <c r="V106">
        <v>0.54797693474090303</v>
      </c>
      <c r="W106">
        <v>368.55</v>
      </c>
      <c r="X106">
        <v>379.8</v>
      </c>
      <c r="Y106">
        <v>367.1</v>
      </c>
      <c r="Z106">
        <v>398.85</v>
      </c>
      <c r="AA106">
        <v>367.1</v>
      </c>
      <c r="AB106">
        <v>407.8</v>
      </c>
      <c r="AC106" s="2">
        <f>(Table2[[#This Row],[Close Price]]/Table2[[#This Row],[Day Low]])-1</f>
        <v>2.5369692036358638E-2</v>
      </c>
      <c r="AD106" s="2">
        <f>(Table2[[#This Row],[Day High]]/Table2[[#This Row],[Close Price]])-1</f>
        <v>5.0277851283409003E-3</v>
      </c>
      <c r="AE106" s="2">
        <f>(Table2[[#This Row],[Close Price]]/Table2[[#This Row],[Current Week Low]])-1</f>
        <v>2.9419776627621852E-2</v>
      </c>
      <c r="AF106" s="2">
        <f>(Table2[[#This Row],[Current Week High]]/Table2[[#This Row],[Close Price]])-1</f>
        <v>5.5437946546705641E-2</v>
      </c>
      <c r="AG106" s="2">
        <f>(Table2[[#This Row],[Close Price]]/Table2[[#This Row],[Current Month Low]])-1</f>
        <v>2.9419776627621852E-2</v>
      </c>
      <c r="AH106" s="2">
        <f>(Table2[[#This Row],[Current Month High]]/Table2[[#This Row],[Close Price]])-1</f>
        <v>7.9121460703889923E-2</v>
      </c>
      <c r="AI106">
        <v>9.0103201905265795</v>
      </c>
      <c r="AJ106">
        <v>153.879744709439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0.14000000000000001</v>
      </c>
      <c r="AM106" t="s">
        <v>10451</v>
      </c>
      <c r="AN106">
        <v>1.1000000000000001</v>
      </c>
      <c r="AO106" t="s">
        <v>10451</v>
      </c>
      <c r="AP106">
        <v>7.1693808393636996E-2</v>
      </c>
      <c r="AQ106">
        <f>(Table2[[#This Row],[Sharpe Ratio]]-AVERAGE(Table2[Sharpe Ratio]))/_xlfn.STDEV.P(Table2[Sharpe Ratio])</f>
        <v>0.14637436173928375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9.9937201937253972E-2</v>
      </c>
      <c r="AS106">
        <f>_xlfn.RANK.AVG(Table2[[#This Row],[1Y Return vs Nifty Z-Score]],Table2[1Y Return vs Nifty Z-Score])</f>
        <v>85</v>
      </c>
      <c r="AT106">
        <f>_xlfn.RANK.AVG(Table2[[#This Row],[6M Return vs Nifty Z-Score]],Table2[6M Return vs Nifty Z-Score])</f>
        <v>101</v>
      </c>
      <c r="AU106">
        <f>_xlfn.RANK.AVG(Table2[[#This Row],[Sharpe Ratio Z-Score]],Table2[Sharpe Ratio Z-Score])</f>
        <v>309</v>
      </c>
      <c r="AV106">
        <f>(Table2[[#This Row],[Rank 1Y]]+Table2[[#This Row],[Rank 6M]]+Table2[[#This Row],[Rank Sharpe]])/3</f>
        <v>165</v>
      </c>
    </row>
    <row r="107" spans="1:48" x14ac:dyDescent="0.3">
      <c r="A107" t="s">
        <v>1481</v>
      </c>
      <c r="B107" t="s">
        <v>1482</v>
      </c>
      <c r="C107" t="s">
        <v>10411</v>
      </c>
      <c r="D107" t="s">
        <v>54</v>
      </c>
      <c r="E107">
        <v>7225.190102775</v>
      </c>
      <c r="F107">
        <v>1424.55</v>
      </c>
      <c r="G107">
        <v>133.36946170397999</v>
      </c>
      <c r="H107">
        <f>(Table2[[#This Row],[1Y Return vs Nifty]]-AVERAGE(Table2[1Y Return vs Nifty]))/_xlfn.STDEV.P(Table2[1Y Return vs Nifty])</f>
        <v>1.7955333304410661</v>
      </c>
      <c r="I107">
        <v>-6.3440134923559102</v>
      </c>
      <c r="J107">
        <f>(Table2[[#This Row],[1M Return vs Nifty]]-AVERAGE(Table2[1M Return vs Nifty]))/_xlfn.STDEV.P(Table2[1M Return vs Nifty])</f>
        <v>-0.26978979120205293</v>
      </c>
      <c r="K107">
        <v>17.121967132399501</v>
      </c>
      <c r="L107">
        <f>(Table2[[#This Row],[6M Return vs Nifty]]-AVERAGE(Table2[6M Return vs Nifty]))/_xlfn.STDEV.P(Table2[6M Return vs Nifty])</f>
        <v>0.14370676684680878</v>
      </c>
      <c r="M107">
        <v>-2.3575904737792399</v>
      </c>
      <c r="N107">
        <f>(Table2[[#This Row],[1W Return vs Nifty]]-AVERAGE(Table2[1W Return vs Nifty]))/_xlfn.STDEV.P(Table2[1W Return vs Nifty])</f>
        <v>-0.39472208436807077</v>
      </c>
      <c r="O107">
        <v>1421.3</v>
      </c>
      <c r="P107">
        <v>1381.1790085446601</v>
      </c>
      <c r="Q107">
        <v>1115.9075067983999</v>
      </c>
      <c r="R107">
        <v>51.715451968098499</v>
      </c>
      <c r="S107" s="2">
        <f>(Table2[[#This Row],[Close Price]]-Table2[[#This Row],[20D EMA]])/Table2[[#This Row],[20D EMA]]</f>
        <v>2.2866389924716809E-3</v>
      </c>
      <c r="T107" s="2">
        <f>(Table2[[#This Row],[Close Price]]-Table2[[#This Row],[50D EMA]])/Table2[[#This Row],[50D EMA]]</f>
        <v>3.1401426742678082E-2</v>
      </c>
      <c r="U107" s="2">
        <f>(Table2[[#This Row],[Close Price]]-Table2[[#This Row],[200D EMA]])/Table2[[#This Row],[200D EMA]]</f>
        <v>0.27658429692538972</v>
      </c>
      <c r="V107">
        <v>0.57561357823478199</v>
      </c>
      <c r="W107">
        <v>1368.5</v>
      </c>
      <c r="X107">
        <v>1438.95</v>
      </c>
      <c r="Y107">
        <v>1357.5</v>
      </c>
      <c r="Z107">
        <v>1438.95</v>
      </c>
      <c r="AA107">
        <v>1339.6</v>
      </c>
      <c r="AB107">
        <v>1578</v>
      </c>
      <c r="AC107" s="2">
        <f>(Table2[[#This Row],[Close Price]]/Table2[[#This Row],[Day Low]])-1</f>
        <v>4.0957252466203853E-2</v>
      </c>
      <c r="AD107" s="2">
        <f>(Table2[[#This Row],[Day High]]/Table2[[#This Row],[Close Price]])-1</f>
        <v>1.0108455301674368E-2</v>
      </c>
      <c r="AE107" s="2">
        <f>(Table2[[#This Row],[Close Price]]/Table2[[#This Row],[Current Week Low]])-1</f>
        <v>4.9392265193370033E-2</v>
      </c>
      <c r="AF107" s="2">
        <f>(Table2[[#This Row],[Current Week High]]/Table2[[#This Row],[Close Price]])-1</f>
        <v>1.0108455301674368E-2</v>
      </c>
      <c r="AG107" s="2">
        <f>(Table2[[#This Row],[Close Price]]/Table2[[#This Row],[Current Month Low]])-1</f>
        <v>6.341445207524643E-2</v>
      </c>
      <c r="AH107" s="2">
        <f>(Table2[[#This Row],[Current Month High]]/Table2[[#This Row],[Close Price]])-1</f>
        <v>0.10771822680846577</v>
      </c>
      <c r="AI107">
        <v>11.614193955986099</v>
      </c>
      <c r="AJ107">
        <v>229.718782548316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0.09</v>
      </c>
      <c r="AM107" t="s">
        <v>10451</v>
      </c>
      <c r="AN107">
        <v>-5.85</v>
      </c>
      <c r="AO107" t="s">
        <v>10450</v>
      </c>
      <c r="AP107">
        <v>0.112904071617436</v>
      </c>
      <c r="AQ107">
        <f>(Table2[[#This Row],[Sharpe Ratio]]-AVERAGE(Table2[Sharpe Ratio]))/_xlfn.STDEV.P(Table2[Sharpe Ratio])</f>
        <v>0.62600253789245819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1.900730759610209</v>
      </c>
      <c r="AS107">
        <f>_xlfn.RANK.AVG(Table2[[#This Row],[1Y Return vs Nifty Z-Score]],Table2[1Y Return vs Nifty Z-Score])</f>
        <v>48</v>
      </c>
      <c r="AT107">
        <f>_xlfn.RANK.AVG(Table2[[#This Row],[6M Return vs Nifty Z-Score]],Table2[6M Return vs Nifty Z-Score])</f>
        <v>258</v>
      </c>
      <c r="AU107">
        <f>_xlfn.RANK.AVG(Table2[[#This Row],[Sharpe Ratio Z-Score]],Table2[Sharpe Ratio Z-Score])</f>
        <v>190</v>
      </c>
      <c r="AV107">
        <f>(Table2[[#This Row],[Rank 1Y]]+Table2[[#This Row],[Rank 6M]]+Table2[[#This Row],[Rank Sharpe]])/3</f>
        <v>165.33333333333334</v>
      </c>
    </row>
    <row r="108" spans="1:48" x14ac:dyDescent="0.3">
      <c r="A108" t="s">
        <v>1095</v>
      </c>
      <c r="B108" t="s">
        <v>1096</v>
      </c>
      <c r="C108" t="s">
        <v>10418</v>
      </c>
      <c r="D108" t="s">
        <v>261</v>
      </c>
      <c r="E108">
        <v>12124.76270716</v>
      </c>
      <c r="F108">
        <v>1822.3</v>
      </c>
      <c r="G108">
        <v>65.406596805988499</v>
      </c>
      <c r="H108">
        <f>(Table2[[#This Row],[1Y Return vs Nifty]]-AVERAGE(Table2[1Y Return vs Nifty]))/_xlfn.STDEV.P(Table2[1Y Return vs Nifty])</f>
        <v>0.67650029759807218</v>
      </c>
      <c r="I108">
        <v>2.4014155735211999</v>
      </c>
      <c r="J108">
        <f>(Table2[[#This Row],[1M Return vs Nifty]]-AVERAGE(Table2[1M Return vs Nifty]))/_xlfn.STDEV.P(Table2[1M Return vs Nifty])</f>
        <v>0.54061826161458959</v>
      </c>
      <c r="K108">
        <v>24.031468500623699</v>
      </c>
      <c r="L108">
        <f>(Table2[[#This Row],[6M Return vs Nifty]]-AVERAGE(Table2[6M Return vs Nifty]))/_xlfn.STDEV.P(Table2[6M Return vs Nifty])</f>
        <v>0.34897973468880833</v>
      </c>
      <c r="M108">
        <v>-3.8836861151130302</v>
      </c>
      <c r="N108">
        <f>(Table2[[#This Row],[1W Return vs Nifty]]-AVERAGE(Table2[1W Return vs Nifty]))/_xlfn.STDEV.P(Table2[1W Return vs Nifty])</f>
        <v>-0.73529603144827771</v>
      </c>
      <c r="O108">
        <v>1800.42</v>
      </c>
      <c r="P108">
        <v>1757.79918442905</v>
      </c>
      <c r="Q108">
        <v>1496.4118789839399</v>
      </c>
      <c r="R108">
        <v>54.661920336551702</v>
      </c>
      <c r="S108" s="2">
        <f>(Table2[[#This Row],[Close Price]]-Table2[[#This Row],[20D EMA]])/Table2[[#This Row],[20D EMA]]</f>
        <v>1.2152719920907277E-2</v>
      </c>
      <c r="T108" s="2">
        <f>(Table2[[#This Row],[Close Price]]-Table2[[#This Row],[50D EMA]])/Table2[[#This Row],[50D EMA]]</f>
        <v>3.6694075263153818E-2</v>
      </c>
      <c r="U108" s="2">
        <f>(Table2[[#This Row],[Close Price]]-Table2[[#This Row],[200D EMA]])/Table2[[#This Row],[200D EMA]]</f>
        <v>0.2177796939418426</v>
      </c>
      <c r="V108">
        <v>0.46556860191029498</v>
      </c>
      <c r="W108">
        <v>1804.55</v>
      </c>
      <c r="X108">
        <v>1836.25</v>
      </c>
      <c r="Y108">
        <v>1801</v>
      </c>
      <c r="Z108">
        <v>1892</v>
      </c>
      <c r="AA108">
        <v>1683.1</v>
      </c>
      <c r="AB108">
        <v>1919</v>
      </c>
      <c r="AC108" s="2">
        <f>(Table2[[#This Row],[Close Price]]/Table2[[#This Row],[Day Low]])-1</f>
        <v>9.8362472638608978E-3</v>
      </c>
      <c r="AD108" s="2">
        <f>(Table2[[#This Row],[Day High]]/Table2[[#This Row],[Close Price]])-1</f>
        <v>7.6551610601987008E-3</v>
      </c>
      <c r="AE108" s="2">
        <f>(Table2[[#This Row],[Close Price]]/Table2[[#This Row],[Current Week Low]])-1</f>
        <v>1.1826762909494803E-2</v>
      </c>
      <c r="AF108" s="2">
        <f>(Table2[[#This Row],[Current Week High]]/Table2[[#This Row],[Close Price]])-1</f>
        <v>3.8248367447730969E-2</v>
      </c>
      <c r="AG108" s="2">
        <f>(Table2[[#This Row],[Close Price]]/Table2[[#This Row],[Current Month Low]])-1</f>
        <v>8.2704533301645844E-2</v>
      </c>
      <c r="AH108" s="2">
        <f>(Table2[[#This Row],[Current Month High]]/Table2[[#This Row],[Close Price]])-1</f>
        <v>5.3064808209405623E-2</v>
      </c>
      <c r="AI108">
        <v>8.1161169950063101</v>
      </c>
      <c r="AJ108">
        <v>116.502316739931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-0.04</v>
      </c>
      <c r="AM108" t="s">
        <v>10450</v>
      </c>
      <c r="AN108">
        <v>0.32</v>
      </c>
      <c r="AO108" t="s">
        <v>10451</v>
      </c>
      <c r="AP108">
        <v>0.123251921718099</v>
      </c>
      <c r="AQ108">
        <f>(Table2[[#This Row],[Sharpe Ratio]]-AVERAGE(Table2[Sharpe Ratio]))/_xlfn.STDEV.P(Table2[Sharpe Ratio])</f>
        <v>0.74643662597227489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1.5772388884254673</v>
      </c>
      <c r="AS108">
        <f>_xlfn.RANK.AVG(Table2[[#This Row],[1Y Return vs Nifty Z-Score]],Table2[1Y Return vs Nifty Z-Score])</f>
        <v>137</v>
      </c>
      <c r="AT108">
        <f>_xlfn.RANK.AVG(Table2[[#This Row],[6M Return vs Nifty Z-Score]],Table2[6M Return vs Nifty Z-Score])</f>
        <v>197</v>
      </c>
      <c r="AU108">
        <f>_xlfn.RANK.AVG(Table2[[#This Row],[Sharpe Ratio Z-Score]],Table2[Sharpe Ratio Z-Score])</f>
        <v>163</v>
      </c>
      <c r="AV108">
        <f>(Table2[[#This Row],[Rank 1Y]]+Table2[[#This Row],[Rank 6M]]+Table2[[#This Row],[Rank Sharpe]])/3</f>
        <v>165.66666666666666</v>
      </c>
    </row>
    <row r="109" spans="1:48" x14ac:dyDescent="0.3">
      <c r="A109" t="s">
        <v>823</v>
      </c>
      <c r="B109" t="s">
        <v>824</v>
      </c>
      <c r="C109" t="s">
        <v>10414</v>
      </c>
      <c r="D109" t="s">
        <v>124</v>
      </c>
      <c r="E109">
        <v>20118.793037219999</v>
      </c>
      <c r="F109">
        <v>1102.7</v>
      </c>
      <c r="G109">
        <v>126.498606578829</v>
      </c>
      <c r="H109">
        <f>(Table2[[#This Row],[1Y Return vs Nifty]]-AVERAGE(Table2[1Y Return vs Nifty]))/_xlfn.STDEV.P(Table2[1Y Return vs Nifty])</f>
        <v>1.6824022277357449</v>
      </c>
      <c r="I109">
        <v>22.711598159046702</v>
      </c>
      <c r="J109">
        <f>(Table2[[#This Row],[1M Return vs Nifty]]-AVERAGE(Table2[1M Return vs Nifty]))/_xlfn.STDEV.P(Table2[1M Return vs Nifty])</f>
        <v>2.422691216240449</v>
      </c>
      <c r="K109">
        <v>0.46966962501589599</v>
      </c>
      <c r="L109">
        <f>(Table2[[#This Row],[6M Return vs Nifty]]-AVERAGE(Table2[6M Return vs Nifty]))/_xlfn.STDEV.P(Table2[6M Return vs Nifty])</f>
        <v>-0.35101294569984176</v>
      </c>
      <c r="M109">
        <v>5.35671511441143</v>
      </c>
      <c r="N109">
        <f>(Table2[[#This Row],[1W Return vs Nifty]]-AVERAGE(Table2[1W Return vs Nifty]))/_xlfn.STDEV.P(Table2[1W Return vs Nifty])</f>
        <v>1.3268551431618967</v>
      </c>
      <c r="O109">
        <v>1082.3900000000001</v>
      </c>
      <c r="P109">
        <v>1014.22766142331</v>
      </c>
      <c r="Q109">
        <v>880.40142154119496</v>
      </c>
      <c r="R109">
        <v>49.980731890182</v>
      </c>
      <c r="S109" s="2">
        <f>(Table2[[#This Row],[Close Price]]-Table2[[#This Row],[20D EMA]])/Table2[[#This Row],[20D EMA]]</f>
        <v>1.8764031448923163E-2</v>
      </c>
      <c r="T109" s="2">
        <f>(Table2[[#This Row],[Close Price]]-Table2[[#This Row],[50D EMA]])/Table2[[#This Row],[50D EMA]]</f>
        <v>8.7231241999979517E-2</v>
      </c>
      <c r="U109" s="2">
        <f>(Table2[[#This Row],[Close Price]]-Table2[[#This Row],[200D EMA]])/Table2[[#This Row],[200D EMA]]</f>
        <v>0.25249684180388787</v>
      </c>
      <c r="V109">
        <v>1.81003688740762</v>
      </c>
      <c r="W109">
        <v>1101.5999999999999</v>
      </c>
      <c r="X109">
        <v>1162.9000000000001</v>
      </c>
      <c r="Y109">
        <v>1100</v>
      </c>
      <c r="Z109">
        <v>1180</v>
      </c>
      <c r="AA109">
        <v>895.3</v>
      </c>
      <c r="AB109">
        <v>1180</v>
      </c>
      <c r="AC109" s="2">
        <f>(Table2[[#This Row],[Close Price]]/Table2[[#This Row],[Day Low]])-1</f>
        <v>9.9854756717521198E-4</v>
      </c>
      <c r="AD109" s="2">
        <f>(Table2[[#This Row],[Day High]]/Table2[[#This Row],[Close Price]])-1</f>
        <v>5.4593271061939008E-2</v>
      </c>
      <c r="AE109" s="2">
        <f>(Table2[[#This Row],[Close Price]]/Table2[[#This Row],[Current Week Low]])-1</f>
        <v>2.454545454545487E-3</v>
      </c>
      <c r="AF109" s="2">
        <f>(Table2[[#This Row],[Current Week High]]/Table2[[#This Row],[Close Price]])-1</f>
        <v>7.0100662011426396E-2</v>
      </c>
      <c r="AG109" s="2">
        <f>(Table2[[#This Row],[Close Price]]/Table2[[#This Row],[Current Month Low]])-1</f>
        <v>0.23165419412487442</v>
      </c>
      <c r="AH109" s="2">
        <f>(Table2[[#This Row],[Current Month High]]/Table2[[#This Row],[Close Price]])-1</f>
        <v>7.0100662011426396E-2</v>
      </c>
      <c r="AI109">
        <v>19.162056769746901</v>
      </c>
      <c r="AJ109">
        <v>172.911768345501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0.21</v>
      </c>
      <c r="AM109" t="s">
        <v>10451</v>
      </c>
      <c r="AN109">
        <v>2.21</v>
      </c>
      <c r="AO109" t="s">
        <v>10451</v>
      </c>
      <c r="AP109">
        <v>0.238485145517424</v>
      </c>
      <c r="AQ109">
        <f>(Table2[[#This Row],[Sharpe Ratio]]-AVERAGE(Table2[Sharpe Ratio]))/_xlfn.STDEV.P(Table2[Sharpe Ratio])</f>
        <v>2.0875855689667184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7.1685212104049674</v>
      </c>
      <c r="AS109">
        <f>_xlfn.RANK.AVG(Table2[[#This Row],[1Y Return vs Nifty Z-Score]],Table2[1Y Return vs Nifty Z-Score])</f>
        <v>55</v>
      </c>
      <c r="AT109">
        <f>_xlfn.RANK.AVG(Table2[[#This Row],[6M Return vs Nifty Z-Score]],Table2[6M Return vs Nifty Z-Score])</f>
        <v>429</v>
      </c>
      <c r="AU109">
        <f>_xlfn.RANK.AVG(Table2[[#This Row],[Sharpe Ratio Z-Score]],Table2[Sharpe Ratio Z-Score])</f>
        <v>14</v>
      </c>
      <c r="AV109">
        <f>(Table2[[#This Row],[Rank 1Y]]+Table2[[#This Row],[Rank 6M]]+Table2[[#This Row],[Rank Sharpe]])/3</f>
        <v>166</v>
      </c>
    </row>
    <row r="110" spans="1:48" x14ac:dyDescent="0.3">
      <c r="A110" t="s">
        <v>530</v>
      </c>
      <c r="B110" t="s">
        <v>531</v>
      </c>
      <c r="C110" t="s">
        <v>10421</v>
      </c>
      <c r="D110" t="s">
        <v>164</v>
      </c>
      <c r="E110">
        <v>41575.412907940001</v>
      </c>
      <c r="F110">
        <v>1234.5999999999999</v>
      </c>
      <c r="G110">
        <v>90.175397201728103</v>
      </c>
      <c r="H110">
        <f>(Table2[[#This Row],[1Y Return vs Nifty]]-AVERAGE(Table2[1Y Return vs Nifty]))/_xlfn.STDEV.P(Table2[1Y Return vs Nifty])</f>
        <v>1.0843275113026312</v>
      </c>
      <c r="I110">
        <v>24.2440266514614</v>
      </c>
      <c r="J110">
        <f>(Table2[[#This Row],[1M Return vs Nifty]]-AVERAGE(Table2[1M Return vs Nifty]))/_xlfn.STDEV.P(Table2[1M Return vs Nifty])</f>
        <v>2.5646959573759243</v>
      </c>
      <c r="K110">
        <v>41.488612228195997</v>
      </c>
      <c r="L110">
        <f>(Table2[[#This Row],[6M Return vs Nifty]]-AVERAGE(Table2[6M Return vs Nifty]))/_xlfn.STDEV.P(Table2[6M Return vs Nifty])</f>
        <v>0.86761045954588978</v>
      </c>
      <c r="M110">
        <v>0.71038083655323003</v>
      </c>
      <c r="N110">
        <f>(Table2[[#This Row],[1W Return vs Nifty]]-AVERAGE(Table2[1W Return vs Nifty]))/_xlfn.STDEV.P(Table2[1W Return vs Nifty])</f>
        <v>0.28994738875588</v>
      </c>
      <c r="O110">
        <v>1180.6400000000001</v>
      </c>
      <c r="P110">
        <v>1074.97734977348</v>
      </c>
      <c r="Q110">
        <v>879.89622095777702</v>
      </c>
      <c r="R110">
        <v>70.609602787291294</v>
      </c>
      <c r="S110" s="2">
        <f>(Table2[[#This Row],[Close Price]]-Table2[[#This Row],[20D EMA]])/Table2[[#This Row],[20D EMA]]</f>
        <v>4.5704024935627967E-2</v>
      </c>
      <c r="T110" s="2">
        <f>(Table2[[#This Row],[Close Price]]-Table2[[#This Row],[50D EMA]])/Table2[[#This Row],[50D EMA]]</f>
        <v>0.14848931492384998</v>
      </c>
      <c r="U110" s="2">
        <f>(Table2[[#This Row],[Close Price]]-Table2[[#This Row],[200D EMA]])/Table2[[#This Row],[200D EMA]]</f>
        <v>0.4031200164220774</v>
      </c>
      <c r="V110">
        <v>0.47521374093590502</v>
      </c>
      <c r="W110">
        <v>1214.0999999999999</v>
      </c>
      <c r="X110">
        <v>1249.9000000000001</v>
      </c>
      <c r="Y110">
        <v>1206</v>
      </c>
      <c r="Z110">
        <v>1269</v>
      </c>
      <c r="AA110">
        <v>1015</v>
      </c>
      <c r="AB110">
        <v>1314</v>
      </c>
      <c r="AC110" s="2">
        <f>(Table2[[#This Row],[Close Price]]/Table2[[#This Row],[Day Low]])-1</f>
        <v>1.6884935343052465E-2</v>
      </c>
      <c r="AD110" s="2">
        <f>(Table2[[#This Row],[Day High]]/Table2[[#This Row],[Close Price]])-1</f>
        <v>1.239267779037756E-2</v>
      </c>
      <c r="AE110" s="2">
        <f>(Table2[[#This Row],[Close Price]]/Table2[[#This Row],[Current Week Low]])-1</f>
        <v>2.371475953565505E-2</v>
      </c>
      <c r="AF110" s="2">
        <f>(Table2[[#This Row],[Current Week High]]/Table2[[#This Row],[Close Price]])-1</f>
        <v>2.7863275554835587E-2</v>
      </c>
      <c r="AG110" s="2">
        <f>(Table2[[#This Row],[Close Price]]/Table2[[#This Row],[Current Month Low]])-1</f>
        <v>0.21635467980295564</v>
      </c>
      <c r="AH110" s="2">
        <f>(Table2[[#This Row],[Current Month High]]/Table2[[#This Row],[Close Price]])-1</f>
        <v>6.4312327879475273E-2</v>
      </c>
      <c r="AI110">
        <v>6.4312327879475202</v>
      </c>
      <c r="AJ110">
        <v>123.65942028985501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0.28000000000000003</v>
      </c>
      <c r="AM110" t="s">
        <v>10451</v>
      </c>
      <c r="AN110">
        <v>2.58</v>
      </c>
      <c r="AO110" t="s">
        <v>10451</v>
      </c>
      <c r="AP110">
        <v>7.8723913589851993E-2</v>
      </c>
      <c r="AQ110">
        <f>(Table2[[#This Row],[Sharpe Ratio]]-AVERAGE(Table2[Sharpe Ratio]))/_xlfn.STDEV.P(Table2[Sharpe Ratio])</f>
        <v>0.22819467225548334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5.0347759892358086</v>
      </c>
      <c r="AS110">
        <f>_xlfn.RANK.AVG(Table2[[#This Row],[1Y Return vs Nifty Z-Score]],Table2[1Y Return vs Nifty Z-Score])</f>
        <v>91</v>
      </c>
      <c r="AT110">
        <f>_xlfn.RANK.AVG(Table2[[#This Row],[6M Return vs Nifty Z-Score]],Table2[6M Return vs Nifty Z-Score])</f>
        <v>116</v>
      </c>
      <c r="AU110">
        <f>_xlfn.RANK.AVG(Table2[[#This Row],[Sharpe Ratio Z-Score]],Table2[Sharpe Ratio Z-Score])</f>
        <v>292</v>
      </c>
      <c r="AV110">
        <f>(Table2[[#This Row],[Rank 1Y]]+Table2[[#This Row],[Rank 6M]]+Table2[[#This Row],[Rank Sharpe]])/3</f>
        <v>166.33333333333334</v>
      </c>
    </row>
    <row r="111" spans="1:48" x14ac:dyDescent="0.3">
      <c r="A111" t="s">
        <v>532</v>
      </c>
      <c r="B111" t="s">
        <v>533</v>
      </c>
      <c r="C111" t="s">
        <v>10418</v>
      </c>
      <c r="D111" t="s">
        <v>106</v>
      </c>
      <c r="E111">
        <v>41430.7265625</v>
      </c>
      <c r="F111">
        <v>1130.25</v>
      </c>
      <c r="G111">
        <v>87.845483287186198</v>
      </c>
      <c r="H111">
        <f>(Table2[[#This Row],[1Y Return vs Nifty]]-AVERAGE(Table2[1Y Return vs Nifty]))/_xlfn.STDEV.P(Table2[1Y Return vs Nifty])</f>
        <v>1.0459646400792615</v>
      </c>
      <c r="I111">
        <v>-19.384097194630002</v>
      </c>
      <c r="J111">
        <f>(Table2[[#This Row],[1M Return vs Nifty]]-AVERAGE(Table2[1M Return vs Nifty]))/_xlfn.STDEV.P(Table2[1M Return vs Nifty])</f>
        <v>-1.4781683352530646</v>
      </c>
      <c r="K111">
        <v>10.473260805077601</v>
      </c>
      <c r="L111">
        <f>(Table2[[#This Row],[6M Return vs Nifty]]-AVERAGE(Table2[6M Return vs Nifty]))/_xlfn.STDEV.P(Table2[6M Return vs Nifty])</f>
        <v>-5.3818294280722725E-2</v>
      </c>
      <c r="M111">
        <v>-2.0619504705893399</v>
      </c>
      <c r="N111">
        <f>(Table2[[#This Row],[1W Return vs Nifty]]-AVERAGE(Table2[1W Return vs Nifty]))/_xlfn.STDEV.P(Table2[1W Return vs Nifty])</f>
        <v>-0.3287450380584504</v>
      </c>
      <c r="O111">
        <v>1201.74</v>
      </c>
      <c r="P111">
        <v>1283.69209901829</v>
      </c>
      <c r="Q111">
        <v>1138.1019391720799</v>
      </c>
      <c r="R111">
        <v>30.015887887584</v>
      </c>
      <c r="S111" s="2">
        <f>(Table2[[#This Row],[Close Price]]-Table2[[#This Row],[20D EMA]])/Table2[[#This Row],[20D EMA]]</f>
        <v>-5.9488741325078642E-2</v>
      </c>
      <c r="T111" s="2">
        <f>(Table2[[#This Row],[Close Price]]-Table2[[#This Row],[50D EMA]])/Table2[[#This Row],[50D EMA]]</f>
        <v>-0.11953185591438605</v>
      </c>
      <c r="U111" s="2">
        <f>(Table2[[#This Row],[Close Price]]-Table2[[#This Row],[200D EMA]])/Table2[[#This Row],[200D EMA]]</f>
        <v>-6.8991527927558796E-3</v>
      </c>
      <c r="V111">
        <v>0.540171594941252</v>
      </c>
      <c r="W111">
        <v>1121.95</v>
      </c>
      <c r="X111">
        <v>1147.9000000000001</v>
      </c>
      <c r="Y111">
        <v>1108.5</v>
      </c>
      <c r="Z111">
        <v>1183</v>
      </c>
      <c r="AA111">
        <v>1096</v>
      </c>
      <c r="AB111">
        <v>1366</v>
      </c>
      <c r="AC111" s="2">
        <f>(Table2[[#This Row],[Close Price]]/Table2[[#This Row],[Day Low]])-1</f>
        <v>7.3978341280804827E-3</v>
      </c>
      <c r="AD111" s="2">
        <f>(Table2[[#This Row],[Day High]]/Table2[[#This Row],[Close Price]])-1</f>
        <v>1.5616014156160318E-2</v>
      </c>
      <c r="AE111" s="2">
        <f>(Table2[[#This Row],[Close Price]]/Table2[[#This Row],[Current Week Low]])-1</f>
        <v>1.9621109607577791E-2</v>
      </c>
      <c r="AF111" s="2">
        <f>(Table2[[#This Row],[Current Week High]]/Table2[[#This Row],[Close Price]])-1</f>
        <v>4.6671090466710918E-2</v>
      </c>
      <c r="AG111" s="2">
        <f>(Table2[[#This Row],[Close Price]]/Table2[[#This Row],[Current Month Low]])-1</f>
        <v>3.125E-2</v>
      </c>
      <c r="AH111" s="2">
        <f>(Table2[[#This Row],[Current Month High]]/Table2[[#This Row],[Close Price]])-1</f>
        <v>0.20858217208582164</v>
      </c>
      <c r="AI111">
        <v>58.787878787878697</v>
      </c>
      <c r="AJ111">
        <v>151.166666666666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0</v>
      </c>
      <c r="AM111">
        <v>0</v>
      </c>
      <c r="AN111">
        <v>-8.68</v>
      </c>
      <c r="AO111" t="s">
        <v>10450</v>
      </c>
      <c r="AP111">
        <v>0.172105376610551</v>
      </c>
      <c r="AQ111">
        <f>(Table2[[#This Row],[Sharpe Ratio]]-AVERAGE(Table2[Sharpe Ratio]))/_xlfn.STDEV.P(Table2[Sharpe Ratio])</f>
        <v>1.3150205571546509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98</v>
      </c>
      <c r="AT111">
        <f>_xlfn.RANK.AVG(Table2[[#This Row],[6M Return vs Nifty Z-Score]],Table2[6M Return vs Nifty Z-Score])</f>
        <v>329</v>
      </c>
      <c r="AU111">
        <f>_xlfn.RANK.AVG(Table2[[#This Row],[Sharpe Ratio Z-Score]],Table2[Sharpe Ratio Z-Score])</f>
        <v>74</v>
      </c>
      <c r="AV111">
        <f>(Table2[[#This Row],[Rank 1Y]]+Table2[[#This Row],[Rank 6M]]+Table2[[#This Row],[Rank Sharpe]])/3</f>
        <v>167</v>
      </c>
    </row>
    <row r="112" spans="1:48" x14ac:dyDescent="0.3">
      <c r="A112" t="s">
        <v>715</v>
      </c>
      <c r="B112" t="s">
        <v>716</v>
      </c>
      <c r="C112" t="s">
        <v>10418</v>
      </c>
      <c r="D112" t="s">
        <v>124</v>
      </c>
      <c r="E112">
        <v>25031.81218701</v>
      </c>
      <c r="F112">
        <v>900.3</v>
      </c>
      <c r="G112">
        <v>70.979732350143394</v>
      </c>
      <c r="H112">
        <f>(Table2[[#This Row],[1Y Return vs Nifty]]-AVERAGE(Table2[1Y Return vs Nifty]))/_xlfn.STDEV.P(Table2[1Y Return vs Nifty])</f>
        <v>0.76826398030599541</v>
      </c>
      <c r="I112">
        <v>6.1180655684470002</v>
      </c>
      <c r="J112">
        <f>(Table2[[#This Row],[1M Return vs Nifty]]-AVERAGE(Table2[1M Return vs Nifty]))/_xlfn.STDEV.P(Table2[1M Return vs Nifty])</f>
        <v>0.88502710224437953</v>
      </c>
      <c r="K112">
        <v>30.393720749490601</v>
      </c>
      <c r="L112">
        <f>(Table2[[#This Row],[6M Return vs Nifty]]-AVERAGE(Table2[6M Return vs Nifty]))/_xlfn.STDEV.P(Table2[6M Return vs Nifty])</f>
        <v>0.53799458998508831</v>
      </c>
      <c r="M112">
        <v>2.2629908251570399</v>
      </c>
      <c r="N112">
        <f>(Table2[[#This Row],[1W Return vs Nifty]]-AVERAGE(Table2[1W Return vs Nifty]))/_xlfn.STDEV.P(Table2[1W Return vs Nifty])</f>
        <v>0.63643845902249074</v>
      </c>
      <c r="O112">
        <v>872.51</v>
      </c>
      <c r="P112">
        <v>807.73005968358598</v>
      </c>
      <c r="Q112">
        <v>670.51308392171597</v>
      </c>
      <c r="R112">
        <v>54.985438779926596</v>
      </c>
      <c r="S112" s="2">
        <f>(Table2[[#This Row],[Close Price]]-Table2[[#This Row],[20D EMA]])/Table2[[#This Row],[20D EMA]]</f>
        <v>3.1850637815039329E-2</v>
      </c>
      <c r="T112" s="2">
        <f>(Table2[[#This Row],[Close Price]]-Table2[[#This Row],[50D EMA]])/Table2[[#This Row],[50D EMA]]</f>
        <v>0.1146050455924305</v>
      </c>
      <c r="U112" s="2">
        <f>(Table2[[#This Row],[Close Price]]-Table2[[#This Row],[200D EMA]])/Table2[[#This Row],[200D EMA]]</f>
        <v>0.3427031054104116</v>
      </c>
      <c r="V112">
        <v>0.80962550999343097</v>
      </c>
      <c r="W112">
        <v>891.2</v>
      </c>
      <c r="X112">
        <v>925</v>
      </c>
      <c r="Y112">
        <v>891.2</v>
      </c>
      <c r="Z112">
        <v>956.9</v>
      </c>
      <c r="AA112">
        <v>781.1</v>
      </c>
      <c r="AB112">
        <v>956.9</v>
      </c>
      <c r="AC112" s="2">
        <f>(Table2[[#This Row],[Close Price]]/Table2[[#This Row],[Day Low]])-1</f>
        <v>1.0210951526032241E-2</v>
      </c>
      <c r="AD112" s="2">
        <f>(Table2[[#This Row],[Day High]]/Table2[[#This Row],[Close Price]])-1</f>
        <v>2.7435299344662933E-2</v>
      </c>
      <c r="AE112" s="2">
        <f>(Table2[[#This Row],[Close Price]]/Table2[[#This Row],[Current Week Low]])-1</f>
        <v>1.0210951526032241E-2</v>
      </c>
      <c r="AF112" s="2">
        <f>(Table2[[#This Row],[Current Week High]]/Table2[[#This Row],[Close Price]])-1</f>
        <v>6.2867932911251811E-2</v>
      </c>
      <c r="AG112" s="2">
        <f>(Table2[[#This Row],[Close Price]]/Table2[[#This Row],[Current Month Low]])-1</f>
        <v>0.15260530021764174</v>
      </c>
      <c r="AH112" s="2">
        <f>(Table2[[#This Row],[Current Month High]]/Table2[[#This Row],[Close Price]])-1</f>
        <v>6.2867932911251811E-2</v>
      </c>
      <c r="AI112">
        <v>6.2867932911251803</v>
      </c>
      <c r="AJ112">
        <v>114.255116611137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0.28000000000000003</v>
      </c>
      <c r="AM112" t="s">
        <v>10451</v>
      </c>
      <c r="AN112">
        <v>8.8000000000000007</v>
      </c>
      <c r="AO112" t="s">
        <v>10451</v>
      </c>
      <c r="AP112">
        <v>9.5617696724572002E-2</v>
      </c>
      <c r="AQ112">
        <f>(Table2[[#This Row],[Sharpe Ratio]]-AVERAGE(Table2[Sharpe Ratio]))/_xlfn.STDEV.P(Table2[Sharpe Ratio])</f>
        <v>0.42481400344562414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3.252538135003578</v>
      </c>
      <c r="AS112">
        <f>_xlfn.RANK.AVG(Table2[[#This Row],[1Y Return vs Nifty Z-Score]],Table2[1Y Return vs Nifty Z-Score])</f>
        <v>121</v>
      </c>
      <c r="AT112">
        <f>_xlfn.RANK.AVG(Table2[[#This Row],[6M Return vs Nifty Z-Score]],Table2[6M Return vs Nifty Z-Score])</f>
        <v>159</v>
      </c>
      <c r="AU112">
        <f>_xlfn.RANK.AVG(Table2[[#This Row],[Sharpe Ratio Z-Score]],Table2[Sharpe Ratio Z-Score])</f>
        <v>227</v>
      </c>
      <c r="AV112">
        <f>(Table2[[#This Row],[Rank 1Y]]+Table2[[#This Row],[Rank 6M]]+Table2[[#This Row],[Rank Sharpe]])/3</f>
        <v>169</v>
      </c>
    </row>
    <row r="113" spans="1:48" x14ac:dyDescent="0.3">
      <c r="A113" t="s">
        <v>704</v>
      </c>
      <c r="B113" t="s">
        <v>705</v>
      </c>
      <c r="C113" t="s">
        <v>10412</v>
      </c>
      <c r="D113" t="s">
        <v>523</v>
      </c>
      <c r="E113">
        <v>25479.876049260001</v>
      </c>
      <c r="F113">
        <v>1392.15</v>
      </c>
      <c r="G113">
        <v>85.206047174273607</v>
      </c>
      <c r="H113">
        <f>(Table2[[#This Row],[1Y Return vs Nifty]]-AVERAGE(Table2[1Y Return vs Nifty]))/_xlfn.STDEV.P(Table2[1Y Return vs Nifty])</f>
        <v>1.0025053744514643</v>
      </c>
      <c r="I113">
        <v>-16.856025983927601</v>
      </c>
      <c r="J113">
        <f>(Table2[[#This Row],[1M Return vs Nifty]]-AVERAGE(Table2[1M Return vs Nifty]))/_xlfn.STDEV.P(Table2[1M Return vs Nifty])</f>
        <v>-1.2439008965929048</v>
      </c>
      <c r="K113">
        <v>62.398129681783502</v>
      </c>
      <c r="L113">
        <f>(Table2[[#This Row],[6M Return vs Nifty]]-AVERAGE(Table2[6M Return vs Nifty]))/_xlfn.STDEV.P(Table2[6M Return vs Nifty])</f>
        <v>1.4888070517603462</v>
      </c>
      <c r="M113">
        <v>-4.96682156201312</v>
      </c>
      <c r="N113">
        <f>(Table2[[#This Row],[1W Return vs Nifty]]-AVERAGE(Table2[1W Return vs Nifty]))/_xlfn.STDEV.P(Table2[1W Return vs Nifty])</f>
        <v>-0.97701595016244425</v>
      </c>
      <c r="O113">
        <v>1410.83</v>
      </c>
      <c r="P113">
        <v>1449.8450975397</v>
      </c>
      <c r="Q113">
        <v>1210.7121233727401</v>
      </c>
      <c r="R113">
        <v>49.820923409008202</v>
      </c>
      <c r="S113" s="2">
        <f>(Table2[[#This Row],[Close Price]]-Table2[[#This Row],[20D EMA]])/Table2[[#This Row],[20D EMA]]</f>
        <v>-1.3240432936640019E-2</v>
      </c>
      <c r="T113" s="2">
        <f>(Table2[[#This Row],[Close Price]]-Table2[[#This Row],[50D EMA]])/Table2[[#This Row],[50D EMA]]</f>
        <v>-3.9793973602838664E-2</v>
      </c>
      <c r="U113" s="2">
        <f>(Table2[[#This Row],[Close Price]]-Table2[[#This Row],[200D EMA]])/Table2[[#This Row],[200D EMA]]</f>
        <v>0.14986046073596723</v>
      </c>
      <c r="V113">
        <v>0.57172504636506905</v>
      </c>
      <c r="W113">
        <v>1317.2</v>
      </c>
      <c r="X113">
        <v>1398.35</v>
      </c>
      <c r="Y113">
        <v>1317.2</v>
      </c>
      <c r="Z113">
        <v>1413.1</v>
      </c>
      <c r="AA113">
        <v>1317.2</v>
      </c>
      <c r="AB113">
        <v>1530</v>
      </c>
      <c r="AC113" s="2">
        <f>(Table2[[#This Row],[Close Price]]/Table2[[#This Row],[Day Low]])-1</f>
        <v>5.6901002125721245E-2</v>
      </c>
      <c r="AD113" s="2">
        <f>(Table2[[#This Row],[Day High]]/Table2[[#This Row],[Close Price]])-1</f>
        <v>4.4535430808461118E-3</v>
      </c>
      <c r="AE113" s="2">
        <f>(Table2[[#This Row],[Close Price]]/Table2[[#This Row],[Current Week Low]])-1</f>
        <v>5.6901002125721245E-2</v>
      </c>
      <c r="AF113" s="2">
        <f>(Table2[[#This Row],[Current Week High]]/Table2[[#This Row],[Close Price]])-1</f>
        <v>1.5048665732859012E-2</v>
      </c>
      <c r="AG113" s="2">
        <f>(Table2[[#This Row],[Close Price]]/Table2[[#This Row],[Current Month Low]])-1</f>
        <v>5.6901002125721245E-2</v>
      </c>
      <c r="AH113" s="2">
        <f>(Table2[[#This Row],[Current Month High]]/Table2[[#This Row],[Close Price]])-1</f>
        <v>9.9019502208813615E-2</v>
      </c>
      <c r="AI113">
        <v>27.568868297238001</v>
      </c>
      <c r="AJ113">
        <v>132.41235392320499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-0.24</v>
      </c>
      <c r="AM113" t="s">
        <v>10450</v>
      </c>
      <c r="AN113">
        <v>-0.56000000000000005</v>
      </c>
      <c r="AO113" t="s">
        <v>10450</v>
      </c>
      <c r="AP113">
        <v>5.5149413633410999E-2</v>
      </c>
      <c r="AQ113">
        <f>(Table2[[#This Row],[Sharpe Ratio]]-AVERAGE(Table2[Sharpe Ratio]))/_xlfn.STDEV.P(Table2[Sharpe Ratio])</f>
        <v>-4.6178591424644644E-2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102</v>
      </c>
      <c r="AT113">
        <f>_xlfn.RANK.AVG(Table2[[#This Row],[6M Return vs Nifty Z-Score]],Table2[6M Return vs Nifty Z-Score])</f>
        <v>59</v>
      </c>
      <c r="AU113">
        <f>_xlfn.RANK.AVG(Table2[[#This Row],[Sharpe Ratio Z-Score]],Table2[Sharpe Ratio Z-Score])</f>
        <v>348</v>
      </c>
      <c r="AV113">
        <f>(Table2[[#This Row],[Rank 1Y]]+Table2[[#This Row],[Rank 6M]]+Table2[[#This Row],[Rank Sharpe]])/3</f>
        <v>169.66666666666666</v>
      </c>
    </row>
    <row r="114" spans="1:48" x14ac:dyDescent="0.3">
      <c r="A114" t="s">
        <v>183</v>
      </c>
      <c r="B114" t="s">
        <v>184</v>
      </c>
      <c r="C114" t="s">
        <v>10412</v>
      </c>
      <c r="D114" t="s">
        <v>185</v>
      </c>
      <c r="E114">
        <v>151350.70689117</v>
      </c>
      <c r="F114">
        <v>215.1</v>
      </c>
      <c r="G114">
        <v>88.519097561229799</v>
      </c>
      <c r="H114">
        <f>(Table2[[#This Row],[1Y Return vs Nifty]]-AVERAGE(Table2[1Y Return vs Nifty]))/_xlfn.STDEV.P(Table2[1Y Return vs Nifty])</f>
        <v>1.0570559415595735</v>
      </c>
      <c r="I114">
        <v>2.65320579567347</v>
      </c>
      <c r="J114">
        <f>(Table2[[#This Row],[1M Return vs Nifty]]-AVERAGE(Table2[1M Return vs Nifty]))/_xlfn.STDEV.P(Table2[1M Return vs Nifty])</f>
        <v>0.56395077304606001</v>
      </c>
      <c r="K114">
        <v>65.045801080942695</v>
      </c>
      <c r="L114">
        <f>(Table2[[#This Row],[6M Return vs Nifty]]-AVERAGE(Table2[6M Return vs Nifty]))/_xlfn.STDEV.P(Table2[6M Return vs Nifty])</f>
        <v>1.5674661817049822</v>
      </c>
      <c r="M114">
        <v>1.8337816704355501</v>
      </c>
      <c r="N114">
        <f>(Table2[[#This Row],[1W Return vs Nifty]]-AVERAGE(Table2[1W Return vs Nifty]))/_xlfn.STDEV.P(Table2[1W Return vs Nifty])</f>
        <v>0.54065320678318829</v>
      </c>
      <c r="O114">
        <v>200.6</v>
      </c>
      <c r="P114">
        <v>193.16255371298499</v>
      </c>
      <c r="Q114">
        <v>156.17655340799899</v>
      </c>
      <c r="R114">
        <v>79.690452332480007</v>
      </c>
      <c r="S114" s="2">
        <f>(Table2[[#This Row],[Close Price]]-Table2[[#This Row],[20D EMA]])/Table2[[#This Row],[20D EMA]]</f>
        <v>7.2283150548354935E-2</v>
      </c>
      <c r="T114" s="2">
        <f>(Table2[[#This Row],[Close Price]]-Table2[[#This Row],[50D EMA]])/Table2[[#This Row],[50D EMA]]</f>
        <v>0.11356987089542865</v>
      </c>
      <c r="U114" s="2">
        <f>(Table2[[#This Row],[Close Price]]-Table2[[#This Row],[200D EMA]])/Table2[[#This Row],[200D EMA]]</f>
        <v>0.37728740522316506</v>
      </c>
      <c r="V114">
        <v>1.6186861235400301</v>
      </c>
      <c r="W114">
        <v>213.54</v>
      </c>
      <c r="X114">
        <v>216.99</v>
      </c>
      <c r="Y114">
        <v>202.61</v>
      </c>
      <c r="Z114">
        <v>216.99</v>
      </c>
      <c r="AA114">
        <v>182.08</v>
      </c>
      <c r="AB114">
        <v>216.99</v>
      </c>
      <c r="AC114" s="2">
        <f>(Table2[[#This Row],[Close Price]]/Table2[[#This Row],[Day Low]])-1</f>
        <v>7.3054228715931924E-3</v>
      </c>
      <c r="AD114" s="2">
        <f>(Table2[[#This Row],[Day High]]/Table2[[#This Row],[Close Price]])-1</f>
        <v>8.7866108786611719E-3</v>
      </c>
      <c r="AE114" s="2">
        <f>(Table2[[#This Row],[Close Price]]/Table2[[#This Row],[Current Week Low]])-1</f>
        <v>6.1645525887172203E-2</v>
      </c>
      <c r="AF114" s="2">
        <f>(Table2[[#This Row],[Current Week High]]/Table2[[#This Row],[Close Price]])-1</f>
        <v>8.7866108786611719E-3</v>
      </c>
      <c r="AG114" s="2">
        <f>(Table2[[#This Row],[Close Price]]/Table2[[#This Row],[Current Month Low]])-1</f>
        <v>0.18134885764499109</v>
      </c>
      <c r="AH114" s="2">
        <f>(Table2[[#This Row],[Current Month High]]/Table2[[#This Row],[Close Price]])-1</f>
        <v>8.7866108786611719E-3</v>
      </c>
      <c r="AI114">
        <v>0.87866108786611696</v>
      </c>
      <c r="AJ114">
        <v>147.81105990783399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-0.02</v>
      </c>
      <c r="AM114" t="s">
        <v>10450</v>
      </c>
      <c r="AN114">
        <v>17</v>
      </c>
      <c r="AO114" t="s">
        <v>10451</v>
      </c>
      <c r="AP114">
        <v>4.9639531781181002E-2</v>
      </c>
      <c r="AQ114">
        <f>(Table2[[#This Row],[Sharpe Ratio]]-AVERAGE(Table2[Sharpe Ratio]))/_xlfn.STDEV.P(Table2[Sharpe Ratio])</f>
        <v>-0.11030568930928972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3.6188204137845141</v>
      </c>
      <c r="AS114">
        <f>_xlfn.RANK.AVG(Table2[[#This Row],[1Y Return vs Nifty Z-Score]],Table2[1Y Return vs Nifty Z-Score])</f>
        <v>95</v>
      </c>
      <c r="AT114">
        <f>_xlfn.RANK.AVG(Table2[[#This Row],[6M Return vs Nifty Z-Score]],Table2[6M Return vs Nifty Z-Score])</f>
        <v>48</v>
      </c>
      <c r="AU114">
        <f>_xlfn.RANK.AVG(Table2[[#This Row],[Sharpe Ratio Z-Score]],Table2[Sharpe Ratio Z-Score])</f>
        <v>371</v>
      </c>
      <c r="AV114">
        <f>(Table2[[#This Row],[Rank 1Y]]+Table2[[#This Row],[Rank 6M]]+Table2[[#This Row],[Rank Sharpe]])/3</f>
        <v>171.33333333333334</v>
      </c>
    </row>
    <row r="115" spans="1:48" x14ac:dyDescent="0.3">
      <c r="A115" t="s">
        <v>1368</v>
      </c>
      <c r="B115" t="s">
        <v>1369</v>
      </c>
      <c r="C115" t="s">
        <v>10415</v>
      </c>
      <c r="D115" t="s">
        <v>83</v>
      </c>
      <c r="E115">
        <v>8169.7358401749998</v>
      </c>
      <c r="F115">
        <v>3337.25</v>
      </c>
      <c r="G115">
        <v>57.487909588764801</v>
      </c>
      <c r="H115">
        <f>(Table2[[#This Row],[1Y Return vs Nifty]]-AVERAGE(Table2[1Y Return vs Nifty]))/_xlfn.STDEV.P(Table2[1Y Return vs Nifty])</f>
        <v>0.54611626234403798</v>
      </c>
      <c r="I115">
        <v>1.1211160508156399</v>
      </c>
      <c r="J115">
        <f>(Table2[[#This Row],[1M Return vs Nifty]]-AVERAGE(Table2[1M Return vs Nifty]))/_xlfn.STDEV.P(Table2[1M Return vs Nifty])</f>
        <v>0.4219774224513908</v>
      </c>
      <c r="K115">
        <v>13.420730276431801</v>
      </c>
      <c r="L115">
        <f>(Table2[[#This Row],[6M Return vs Nifty]]-AVERAGE(Table2[6M Return vs Nifty]))/_xlfn.STDEV.P(Table2[6M Return vs Nifty])</f>
        <v>3.3747475485390734E-2</v>
      </c>
      <c r="M115">
        <v>-2.67375194984447</v>
      </c>
      <c r="N115">
        <f>(Table2[[#This Row],[1W Return vs Nifty]]-AVERAGE(Table2[1W Return vs Nifty]))/_xlfn.STDEV.P(Table2[1W Return vs Nifty])</f>
        <v>-0.46527884300223599</v>
      </c>
      <c r="O115">
        <v>3318.11</v>
      </c>
      <c r="P115">
        <v>3192.13866387594</v>
      </c>
      <c r="Q115">
        <v>2668.2695916442699</v>
      </c>
      <c r="R115">
        <v>50.867594444967899</v>
      </c>
      <c r="S115" s="2">
        <f>(Table2[[#This Row],[Close Price]]-Table2[[#This Row],[20D EMA]])/Table2[[#This Row],[20D EMA]]</f>
        <v>5.7683440271720562E-3</v>
      </c>
      <c r="T115" s="2">
        <f>(Table2[[#This Row],[Close Price]]-Table2[[#This Row],[50D EMA]])/Table2[[#This Row],[50D EMA]]</f>
        <v>4.5458970114996125E-2</v>
      </c>
      <c r="U115" s="2">
        <f>(Table2[[#This Row],[Close Price]]-Table2[[#This Row],[200D EMA]])/Table2[[#This Row],[200D EMA]]</f>
        <v>0.25071694796157529</v>
      </c>
      <c r="V115">
        <v>0.57558551490440801</v>
      </c>
      <c r="W115">
        <v>3312</v>
      </c>
      <c r="X115">
        <v>3371.5</v>
      </c>
      <c r="Y115">
        <v>3250.85</v>
      </c>
      <c r="Z115">
        <v>3518</v>
      </c>
      <c r="AA115">
        <v>3210</v>
      </c>
      <c r="AB115">
        <v>3524.95</v>
      </c>
      <c r="AC115" s="2">
        <f>(Table2[[#This Row],[Close Price]]/Table2[[#This Row],[Day Low]])-1</f>
        <v>7.6237922705313377E-3</v>
      </c>
      <c r="AD115" s="2">
        <f>(Table2[[#This Row],[Day High]]/Table2[[#This Row],[Close Price]])-1</f>
        <v>1.0262941044272944E-2</v>
      </c>
      <c r="AE115" s="2">
        <f>(Table2[[#This Row],[Close Price]]/Table2[[#This Row],[Current Week Low]])-1</f>
        <v>2.6577664303182313E-2</v>
      </c>
      <c r="AF115" s="2">
        <f>(Table2[[#This Row],[Current Week High]]/Table2[[#This Row],[Close Price]])-1</f>
        <v>5.4161360401528302E-2</v>
      </c>
      <c r="AG115" s="2">
        <f>(Table2[[#This Row],[Close Price]]/Table2[[#This Row],[Current Month Low]])-1</f>
        <v>3.9641744548286617E-2</v>
      </c>
      <c r="AH115" s="2">
        <f>(Table2[[#This Row],[Current Month High]]/Table2[[#This Row],[Close Price]])-1</f>
        <v>5.6243913401752943E-2</v>
      </c>
      <c r="AI115">
        <v>5.6243913401752899</v>
      </c>
      <c r="AJ115">
        <v>115.160697591953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</v>
      </c>
      <c r="AM115" t="s">
        <v>10452</v>
      </c>
      <c r="AN115">
        <v>2.1800000000000002</v>
      </c>
      <c r="AO115" t="s">
        <v>10451</v>
      </c>
      <c r="AP115">
        <v>0.183337976728876</v>
      </c>
      <c r="AQ115">
        <f>(Table2[[#This Row],[Sharpe Ratio]]-AVERAGE(Table2[Sharpe Ratio]))/_xlfn.STDEV.P(Table2[Sharpe Ratio])</f>
        <v>1.4457518625809864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1.9823141798595696</v>
      </c>
      <c r="AS115">
        <f>_xlfn.RANK.AVG(Table2[[#This Row],[1Y Return vs Nifty Z-Score]],Table2[1Y Return vs Nifty Z-Score])</f>
        <v>167</v>
      </c>
      <c r="AT115">
        <f>_xlfn.RANK.AVG(Table2[[#This Row],[6M Return vs Nifty Z-Score]],Table2[6M Return vs Nifty Z-Score])</f>
        <v>300</v>
      </c>
      <c r="AU115">
        <f>_xlfn.RANK.AVG(Table2[[#This Row],[Sharpe Ratio Z-Score]],Table2[Sharpe Ratio Z-Score])</f>
        <v>51</v>
      </c>
      <c r="AV115">
        <f>(Table2[[#This Row],[Rank 1Y]]+Table2[[#This Row],[Rank 6M]]+Table2[[#This Row],[Rank Sharpe]])/3</f>
        <v>172.66666666666666</v>
      </c>
    </row>
    <row r="116" spans="1:48" x14ac:dyDescent="0.3">
      <c r="A116" t="s">
        <v>1046</v>
      </c>
      <c r="B116" t="s">
        <v>1047</v>
      </c>
      <c r="C116" t="s">
        <v>10420</v>
      </c>
      <c r="D116" t="s">
        <v>392</v>
      </c>
      <c r="E116">
        <v>13453.165010250001</v>
      </c>
      <c r="F116">
        <v>1065.7</v>
      </c>
      <c r="G116">
        <v>30.949948292126699</v>
      </c>
      <c r="H116">
        <f>(Table2[[#This Row],[1Y Return vs Nifty]]-AVERAGE(Table2[1Y Return vs Nifty]))/_xlfn.STDEV.P(Table2[1Y Return vs Nifty])</f>
        <v>0.10915917762107542</v>
      </c>
      <c r="I116">
        <v>-6.1356887072226396</v>
      </c>
      <c r="J116">
        <f>(Table2[[#This Row],[1M Return vs Nifty]]-AVERAGE(Table2[1M Return vs Nifty]))/_xlfn.STDEV.P(Table2[1M Return vs Nifty])</f>
        <v>-0.25048506844899415</v>
      </c>
      <c r="K116">
        <v>100.634296491077</v>
      </c>
      <c r="L116">
        <f>(Table2[[#This Row],[6M Return vs Nifty]]-AVERAGE(Table2[6M Return vs Nifty]))/_xlfn.STDEV.P(Table2[6M Return vs Nifty])</f>
        <v>2.6247575381356976</v>
      </c>
      <c r="M116">
        <v>7.05862834621621</v>
      </c>
      <c r="N116">
        <f>(Table2[[#This Row],[1W Return vs Nifty]]-AVERAGE(Table2[1W Return vs Nifty]))/_xlfn.STDEV.P(Table2[1W Return vs Nifty])</f>
        <v>1.7066657469306079</v>
      </c>
      <c r="O116">
        <v>1030.3</v>
      </c>
      <c r="P116">
        <v>968.27561796618602</v>
      </c>
      <c r="Q116">
        <v>761.87778828414105</v>
      </c>
      <c r="R116">
        <v>59.888178243352897</v>
      </c>
      <c r="S116" s="2">
        <f>(Table2[[#This Row],[Close Price]]-Table2[[#This Row],[20D EMA]])/Table2[[#This Row],[20D EMA]]</f>
        <v>3.4358924585072399E-2</v>
      </c>
      <c r="T116" s="2">
        <f>(Table2[[#This Row],[Close Price]]-Table2[[#This Row],[50D EMA]])/Table2[[#This Row],[50D EMA]]</f>
        <v>0.10061637433197897</v>
      </c>
      <c r="U116" s="2">
        <f>(Table2[[#This Row],[Close Price]]-Table2[[#This Row],[200D EMA]])/Table2[[#This Row],[200D EMA]]</f>
        <v>0.39878077086367164</v>
      </c>
      <c r="V116">
        <v>0.56520890398744905</v>
      </c>
      <c r="W116">
        <v>1052.8499999999999</v>
      </c>
      <c r="X116">
        <v>1088.1500000000001</v>
      </c>
      <c r="Y116">
        <v>975</v>
      </c>
      <c r="Z116">
        <v>1098</v>
      </c>
      <c r="AA116">
        <v>955.55</v>
      </c>
      <c r="AB116">
        <v>1119.9000000000001</v>
      </c>
      <c r="AC116" s="2">
        <f>(Table2[[#This Row],[Close Price]]/Table2[[#This Row],[Day Low]])-1</f>
        <v>1.2204967469250372E-2</v>
      </c>
      <c r="AD116" s="2">
        <f>(Table2[[#This Row],[Day High]]/Table2[[#This Row],[Close Price]])-1</f>
        <v>2.1065966031716288E-2</v>
      </c>
      <c r="AE116" s="2">
        <f>(Table2[[#This Row],[Close Price]]/Table2[[#This Row],[Current Week Low]])-1</f>
        <v>9.3025641025641148E-2</v>
      </c>
      <c r="AF116" s="2">
        <f>(Table2[[#This Row],[Current Week High]]/Table2[[#This Row],[Close Price]])-1</f>
        <v>3.0308717275030483E-2</v>
      </c>
      <c r="AG116" s="2">
        <f>(Table2[[#This Row],[Close Price]]/Table2[[#This Row],[Current Month Low]])-1</f>
        <v>0.1152739260111979</v>
      </c>
      <c r="AH116" s="2">
        <f>(Table2[[#This Row],[Current Month High]]/Table2[[#This Row],[Close Price]])-1</f>
        <v>5.0858590597729236E-2</v>
      </c>
      <c r="AI116">
        <v>5.4705827155859996</v>
      </c>
      <c r="AJ116">
        <v>136.822222222222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0.33</v>
      </c>
      <c r="AM116" t="s">
        <v>10451</v>
      </c>
      <c r="AN116">
        <v>4.09</v>
      </c>
      <c r="AO116" t="s">
        <v>10451</v>
      </c>
      <c r="AP116">
        <v>8.9927091979886006E-2</v>
      </c>
      <c r="AQ116">
        <f>(Table2[[#This Row],[Sharpe Ratio]]-AVERAGE(Table2[Sharpe Ratio]))/_xlfn.STDEV.P(Table2[Sharpe Ratio])</f>
        <v>0.3585835510925286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4.5486809453309149</v>
      </c>
      <c r="AS116">
        <f>_xlfn.RANK.AVG(Table2[[#This Row],[1Y Return vs Nifty Z-Score]],Table2[1Y Return vs Nifty Z-Score])</f>
        <v>265</v>
      </c>
      <c r="AT116">
        <f>_xlfn.RANK.AVG(Table2[[#This Row],[6M Return vs Nifty Z-Score]],Table2[6M Return vs Nifty Z-Score])</f>
        <v>13</v>
      </c>
      <c r="AU116">
        <f>_xlfn.RANK.AVG(Table2[[#This Row],[Sharpe Ratio Z-Score]],Table2[Sharpe Ratio Z-Score])</f>
        <v>243</v>
      </c>
      <c r="AV116">
        <f>(Table2[[#This Row],[Rank 1Y]]+Table2[[#This Row],[Rank 6M]]+Table2[[#This Row],[Rank Sharpe]])/3</f>
        <v>173.66666666666666</v>
      </c>
    </row>
    <row r="117" spans="1:48" x14ac:dyDescent="0.3">
      <c r="A117" t="s">
        <v>554</v>
      </c>
      <c r="B117" t="s">
        <v>555</v>
      </c>
      <c r="C117" t="s">
        <v>10418</v>
      </c>
      <c r="D117" t="s">
        <v>217</v>
      </c>
      <c r="E117">
        <v>38130.174696900001</v>
      </c>
      <c r="F117">
        <v>9492.6</v>
      </c>
      <c r="G117">
        <v>32.447987288170197</v>
      </c>
      <c r="H117">
        <f>(Table2[[#This Row],[1Y Return vs Nifty]]-AVERAGE(Table2[1Y Return vs Nifty]))/_xlfn.STDEV.P(Table2[1Y Return vs Nifty])</f>
        <v>0.13382492888944447</v>
      </c>
      <c r="I117">
        <v>1.10213101980308</v>
      </c>
      <c r="J117">
        <f>(Table2[[#This Row],[1M Return vs Nifty]]-AVERAGE(Table2[1M Return vs Nifty]))/_xlfn.STDEV.P(Table2[1M Return vs Nifty])</f>
        <v>0.42021814661716289</v>
      </c>
      <c r="K117">
        <v>16.695872555554899</v>
      </c>
      <c r="L117">
        <f>(Table2[[#This Row],[6M Return vs Nifty]]-AVERAGE(Table2[6M Return vs Nifty]))/_xlfn.STDEV.P(Table2[6M Return vs Nifty])</f>
        <v>0.13104800991066945</v>
      </c>
      <c r="M117">
        <v>-3.9930518576182901</v>
      </c>
      <c r="N117">
        <f>(Table2[[#This Row],[1W Return vs Nifty]]-AVERAGE(Table2[1W Return vs Nifty]))/_xlfn.STDEV.P(Table2[1W Return vs Nifty])</f>
        <v>-0.75970283898480961</v>
      </c>
      <c r="O117">
        <v>9542.36</v>
      </c>
      <c r="P117">
        <v>9111.5577751581095</v>
      </c>
      <c r="Q117">
        <v>7584.81617078414</v>
      </c>
      <c r="R117">
        <v>44.7305029000728</v>
      </c>
      <c r="S117" s="2">
        <f>(Table2[[#This Row],[Close Price]]-Table2[[#This Row],[20D EMA]])/Table2[[#This Row],[20D EMA]]</f>
        <v>-5.2146429185233227E-3</v>
      </c>
      <c r="T117" s="2">
        <f>(Table2[[#This Row],[Close Price]]-Table2[[#This Row],[50D EMA]])/Table2[[#This Row],[50D EMA]]</f>
        <v>4.1819657433416077E-2</v>
      </c>
      <c r="U117" s="2">
        <f>(Table2[[#This Row],[Close Price]]-Table2[[#This Row],[200D EMA]])/Table2[[#This Row],[200D EMA]]</f>
        <v>0.25152670628517398</v>
      </c>
      <c r="V117">
        <v>0.83741127944768901</v>
      </c>
      <c r="W117">
        <v>9330.25</v>
      </c>
      <c r="X117">
        <v>9613.15</v>
      </c>
      <c r="Y117">
        <v>9330.25</v>
      </c>
      <c r="Z117">
        <v>9980</v>
      </c>
      <c r="AA117">
        <v>8716.4</v>
      </c>
      <c r="AB117">
        <v>10624.8</v>
      </c>
      <c r="AC117" s="2">
        <f>(Table2[[#This Row],[Close Price]]/Table2[[#This Row],[Day Low]])-1</f>
        <v>1.7400391200664611E-2</v>
      </c>
      <c r="AD117" s="2">
        <f>(Table2[[#This Row],[Day High]]/Table2[[#This Row],[Close Price]])-1</f>
        <v>1.2699365821797981E-2</v>
      </c>
      <c r="AE117" s="2">
        <f>(Table2[[#This Row],[Close Price]]/Table2[[#This Row],[Current Week Low]])-1</f>
        <v>1.7400391200664611E-2</v>
      </c>
      <c r="AF117" s="2">
        <f>(Table2[[#This Row],[Current Week High]]/Table2[[#This Row],[Close Price]])-1</f>
        <v>5.1345258411815475E-2</v>
      </c>
      <c r="AG117" s="2">
        <f>(Table2[[#This Row],[Close Price]]/Table2[[#This Row],[Current Month Low]])-1</f>
        <v>8.9050525446285222E-2</v>
      </c>
      <c r="AH117" s="2">
        <f>(Table2[[#This Row],[Current Month High]]/Table2[[#This Row],[Close Price]])-1</f>
        <v>0.11927185386511585</v>
      </c>
      <c r="AI117">
        <v>11.9271853865115</v>
      </c>
      <c r="AJ117">
        <v>108.828220386523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0.05</v>
      </c>
      <c r="AM117" t="s">
        <v>10451</v>
      </c>
      <c r="AN117">
        <v>-4.66</v>
      </c>
      <c r="AO117" t="s">
        <v>10450</v>
      </c>
      <c r="AP117">
        <v>0.27735324695809099</v>
      </c>
      <c r="AQ117">
        <f>(Table2[[#This Row],[Sharpe Ratio]]-AVERAGE(Table2[Sharpe Ratio]))/_xlfn.STDEV.P(Table2[Sharpe Ratio])</f>
        <v>2.5399543515509015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2.4653425979833692</v>
      </c>
      <c r="AS117">
        <f>_xlfn.RANK.AVG(Table2[[#This Row],[1Y Return vs Nifty Z-Score]],Table2[1Y Return vs Nifty Z-Score])</f>
        <v>256</v>
      </c>
      <c r="AT117">
        <f>_xlfn.RANK.AVG(Table2[[#This Row],[6M Return vs Nifty Z-Score]],Table2[6M Return vs Nifty Z-Score])</f>
        <v>266</v>
      </c>
      <c r="AU117">
        <f>_xlfn.RANK.AVG(Table2[[#This Row],[Sharpe Ratio Z-Score]],Table2[Sharpe Ratio Z-Score])</f>
        <v>4</v>
      </c>
      <c r="AV117">
        <f>(Table2[[#This Row],[Rank 1Y]]+Table2[[#This Row],[Rank 6M]]+Table2[[#This Row],[Rank Sharpe]])/3</f>
        <v>175.33333333333334</v>
      </c>
    </row>
    <row r="118" spans="1:48" x14ac:dyDescent="0.3">
      <c r="A118" t="s">
        <v>1438</v>
      </c>
      <c r="B118" t="s">
        <v>1439</v>
      </c>
      <c r="C118" t="s">
        <v>10420</v>
      </c>
      <c r="D118" t="s">
        <v>164</v>
      </c>
      <c r="E118">
        <v>7641.9961274999996</v>
      </c>
      <c r="F118">
        <v>1103.9000000000001</v>
      </c>
      <c r="G118">
        <v>97.947014871370996</v>
      </c>
      <c r="H118">
        <f>(Table2[[#This Row],[1Y Return vs Nifty]]-AVERAGE(Table2[1Y Return vs Nifty]))/_xlfn.STDEV.P(Table2[1Y Return vs Nifty])</f>
        <v>1.2122899935200884</v>
      </c>
      <c r="I118">
        <v>2.48845031016437</v>
      </c>
      <c r="J118">
        <f>(Table2[[#This Row],[1M Return vs Nifty]]-AVERAGE(Table2[1M Return vs Nifty]))/_xlfn.STDEV.P(Table2[1M Return vs Nifty])</f>
        <v>0.54868346355254927</v>
      </c>
      <c r="K118">
        <v>61.122008139999103</v>
      </c>
      <c r="L118">
        <f>(Table2[[#This Row],[6M Return vs Nifty]]-AVERAGE(Table2[6M Return vs Nifty]))/_xlfn.STDEV.P(Table2[6M Return vs Nifty])</f>
        <v>1.4508950169767831</v>
      </c>
      <c r="M118">
        <v>3.21382674187941</v>
      </c>
      <c r="N118">
        <f>(Table2[[#This Row],[1W Return vs Nifty]]-AVERAGE(Table2[1W Return vs Nifty]))/_xlfn.STDEV.P(Table2[1W Return vs Nifty])</f>
        <v>0.84863350919689584</v>
      </c>
      <c r="O118">
        <v>1030.5</v>
      </c>
      <c r="P118">
        <v>986.10448813606604</v>
      </c>
      <c r="Q118">
        <v>793.37666974409206</v>
      </c>
      <c r="R118">
        <v>76.023272117041699</v>
      </c>
      <c r="S118" s="2">
        <f>(Table2[[#This Row],[Close Price]]-Table2[[#This Row],[20D EMA]])/Table2[[#This Row],[20D EMA]]</f>
        <v>7.1227559437166507E-2</v>
      </c>
      <c r="T118" s="2">
        <f>(Table2[[#This Row],[Close Price]]-Table2[[#This Row],[50D EMA]])/Table2[[#This Row],[50D EMA]]</f>
        <v>0.11945540587345976</v>
      </c>
      <c r="U118" s="2">
        <f>(Table2[[#This Row],[Close Price]]-Table2[[#This Row],[200D EMA]])/Table2[[#This Row],[200D EMA]]</f>
        <v>0.39139458229351387</v>
      </c>
      <c r="V118">
        <v>1.0176569686605601</v>
      </c>
      <c r="W118">
        <v>1062</v>
      </c>
      <c r="X118">
        <v>1121.4000000000001</v>
      </c>
      <c r="Y118">
        <v>1018.6</v>
      </c>
      <c r="Z118">
        <v>1121.4000000000001</v>
      </c>
      <c r="AA118">
        <v>948.35</v>
      </c>
      <c r="AB118">
        <v>1121.4000000000001</v>
      </c>
      <c r="AC118" s="2">
        <f>(Table2[[#This Row],[Close Price]]/Table2[[#This Row],[Day Low]])-1</f>
        <v>3.945386064030143E-2</v>
      </c>
      <c r="AD118" s="2">
        <f>(Table2[[#This Row],[Day High]]/Table2[[#This Row],[Close Price]])-1</f>
        <v>1.5852885225110969E-2</v>
      </c>
      <c r="AE118" s="2">
        <f>(Table2[[#This Row],[Close Price]]/Table2[[#This Row],[Current Week Low]])-1</f>
        <v>8.3742391517769521E-2</v>
      </c>
      <c r="AF118" s="2">
        <f>(Table2[[#This Row],[Current Week High]]/Table2[[#This Row],[Close Price]])-1</f>
        <v>1.5852885225110969E-2</v>
      </c>
      <c r="AG118" s="2">
        <f>(Table2[[#This Row],[Close Price]]/Table2[[#This Row],[Current Month Low]])-1</f>
        <v>0.16402172193810305</v>
      </c>
      <c r="AH118" s="2">
        <f>(Table2[[#This Row],[Current Month High]]/Table2[[#This Row],[Close Price]])-1</f>
        <v>1.5852885225110969E-2</v>
      </c>
      <c r="AI118">
        <v>1.58528852251109</v>
      </c>
      <c r="AJ118">
        <v>152.55090368336701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</v>
      </c>
      <c r="AM118" t="s">
        <v>10451</v>
      </c>
      <c r="AN118">
        <v>15.42</v>
      </c>
      <c r="AO118" t="s">
        <v>10451</v>
      </c>
      <c r="AP118">
        <v>4.2534687023287998E-2</v>
      </c>
      <c r="AQ118">
        <f>(Table2[[#This Row],[Sharpe Ratio]]-AVERAGE(Table2[Sharpe Ratio]))/_xlfn.STDEV.P(Table2[Sharpe Ratio])</f>
        <v>-0.19299586079821437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3.867506122448102</v>
      </c>
      <c r="AS118">
        <f>_xlfn.RANK.AVG(Table2[[#This Row],[1Y Return vs Nifty Z-Score]],Table2[1Y Return vs Nifty Z-Score])</f>
        <v>78</v>
      </c>
      <c r="AT118">
        <f>_xlfn.RANK.AVG(Table2[[#This Row],[6M Return vs Nifty Z-Score]],Table2[6M Return vs Nifty Z-Score])</f>
        <v>66</v>
      </c>
      <c r="AU118">
        <f>_xlfn.RANK.AVG(Table2[[#This Row],[Sharpe Ratio Z-Score]],Table2[Sharpe Ratio Z-Score])</f>
        <v>389</v>
      </c>
      <c r="AV118">
        <f>(Table2[[#This Row],[Rank 1Y]]+Table2[[#This Row],[Rank 6M]]+Table2[[#This Row],[Rank Sharpe]])/3</f>
        <v>177.66666666666666</v>
      </c>
    </row>
    <row r="119" spans="1:48" x14ac:dyDescent="0.3">
      <c r="A119" t="s">
        <v>150</v>
      </c>
      <c r="B119" t="s">
        <v>151</v>
      </c>
      <c r="C119" t="s">
        <v>10417</v>
      </c>
      <c r="D119" t="s">
        <v>152</v>
      </c>
      <c r="E119">
        <v>191033.20613512999</v>
      </c>
      <c r="F119">
        <v>4945.7</v>
      </c>
      <c r="G119">
        <v>74.316158047380199</v>
      </c>
      <c r="H119">
        <f>(Table2[[#This Row],[1Y Return vs Nifty]]-AVERAGE(Table2[1Y Return vs Nifty]))/_xlfn.STDEV.P(Table2[1Y Return vs Nifty])</f>
        <v>0.82319943031149601</v>
      </c>
      <c r="I119">
        <v>-0.80819075254462402</v>
      </c>
      <c r="J119">
        <f>(Table2[[#This Row],[1M Return vs Nifty]]-AVERAGE(Table2[1M Return vs Nifty]))/_xlfn.STDEV.P(Table2[1M Return vs Nifty])</f>
        <v>0.24319536864711808</v>
      </c>
      <c r="K119">
        <v>21.1169258695341</v>
      </c>
      <c r="L119">
        <f>(Table2[[#This Row],[6M Return vs Nifty]]-AVERAGE(Table2[6M Return vs Nifty]))/_xlfn.STDEV.P(Table2[6M Return vs Nifty])</f>
        <v>0.2623921817089101</v>
      </c>
      <c r="M119">
        <v>-0.93830551836847098</v>
      </c>
      <c r="N119">
        <f>(Table2[[#This Row],[1W Return vs Nifty]]-AVERAGE(Table2[1W Return vs Nifty]))/_xlfn.STDEV.P(Table2[1W Return vs Nifty])</f>
        <v>-7.7984740912099698E-2</v>
      </c>
      <c r="O119">
        <v>4833.9799999999996</v>
      </c>
      <c r="P119">
        <v>4653.5627183379402</v>
      </c>
      <c r="Q119">
        <v>3939.9625725589099</v>
      </c>
      <c r="R119">
        <v>61.148387615184198</v>
      </c>
      <c r="S119" s="2">
        <f>(Table2[[#This Row],[Close Price]]-Table2[[#This Row],[20D EMA]])/Table2[[#This Row],[20D EMA]]</f>
        <v>2.3111390613945498E-2</v>
      </c>
      <c r="T119" s="2">
        <f>(Table2[[#This Row],[Close Price]]-Table2[[#This Row],[50D EMA]])/Table2[[#This Row],[50D EMA]]</f>
        <v>6.277712353824233E-2</v>
      </c>
      <c r="U119" s="2">
        <f>(Table2[[#This Row],[Close Price]]-Table2[[#This Row],[200D EMA]])/Table2[[#This Row],[200D EMA]]</f>
        <v>0.25526573131578961</v>
      </c>
      <c r="V119">
        <v>0.72601888203628395</v>
      </c>
      <c r="W119">
        <v>4870.6499999999996</v>
      </c>
      <c r="X119">
        <v>4957</v>
      </c>
      <c r="Y119">
        <v>4757.6000000000004</v>
      </c>
      <c r="Z119">
        <v>4957</v>
      </c>
      <c r="AA119">
        <v>4718.3999999999996</v>
      </c>
      <c r="AB119">
        <v>5035</v>
      </c>
      <c r="AC119" s="2">
        <f>(Table2[[#This Row],[Close Price]]/Table2[[#This Row],[Day Low]])-1</f>
        <v>1.5408621025941205E-2</v>
      </c>
      <c r="AD119" s="2">
        <f>(Table2[[#This Row],[Day High]]/Table2[[#This Row],[Close Price]])-1</f>
        <v>2.2848130699395508E-3</v>
      </c>
      <c r="AE119" s="2">
        <f>(Table2[[#This Row],[Close Price]]/Table2[[#This Row],[Current Week Low]])-1</f>
        <v>3.953674121405748E-2</v>
      </c>
      <c r="AF119" s="2">
        <f>(Table2[[#This Row],[Current Week High]]/Table2[[#This Row],[Close Price]])-1</f>
        <v>2.2848130699395508E-3</v>
      </c>
      <c r="AG119" s="2">
        <f>(Table2[[#This Row],[Close Price]]/Table2[[#This Row],[Current Month Low]])-1</f>
        <v>4.8173109528653724E-2</v>
      </c>
      <c r="AH119" s="2">
        <f>(Table2[[#This Row],[Current Month High]]/Table2[[#This Row],[Close Price]])-1</f>
        <v>1.8056089127929331E-2</v>
      </c>
      <c r="AI119">
        <v>1.80560891279293</v>
      </c>
      <c r="AJ119">
        <v>111.957057449589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0.11</v>
      </c>
      <c r="AM119" t="s">
        <v>10451</v>
      </c>
      <c r="AN119">
        <v>0.92</v>
      </c>
      <c r="AO119" t="s">
        <v>10451</v>
      </c>
      <c r="AP119">
        <v>0.110302593353589</v>
      </c>
      <c r="AQ119">
        <f>(Table2[[#This Row],[Sharpe Ratio]]-AVERAGE(Table2[Sharpe Ratio]))/_xlfn.STDEV.P(Table2[Sharpe Ratio])</f>
        <v>0.59572507355754245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1.8465273133129669</v>
      </c>
      <c r="AS119">
        <f>_xlfn.RANK.AVG(Table2[[#This Row],[1Y Return vs Nifty Z-Score]],Table2[1Y Return vs Nifty Z-Score])</f>
        <v>117</v>
      </c>
      <c r="AT119">
        <f>_xlfn.RANK.AVG(Table2[[#This Row],[6M Return vs Nifty Z-Score]],Table2[6M Return vs Nifty Z-Score])</f>
        <v>222</v>
      </c>
      <c r="AU119">
        <f>_xlfn.RANK.AVG(Table2[[#This Row],[Sharpe Ratio Z-Score]],Table2[Sharpe Ratio Z-Score])</f>
        <v>198</v>
      </c>
      <c r="AV119">
        <f>(Table2[[#This Row],[Rank 1Y]]+Table2[[#This Row],[Rank 6M]]+Table2[[#This Row],[Rank Sharpe]])/3</f>
        <v>179</v>
      </c>
    </row>
    <row r="120" spans="1:48" x14ac:dyDescent="0.3">
      <c r="A120" t="s">
        <v>875</v>
      </c>
      <c r="B120" t="s">
        <v>876</v>
      </c>
      <c r="C120" t="s">
        <v>10412</v>
      </c>
      <c r="D120" t="s">
        <v>776</v>
      </c>
      <c r="E120">
        <v>18400.118389879899</v>
      </c>
      <c r="F120">
        <v>1018.7</v>
      </c>
      <c r="G120">
        <v>25.283313289759</v>
      </c>
      <c r="H120">
        <f>(Table2[[#This Row],[1Y Return vs Nifty]]-AVERAGE(Table2[1Y Return vs Nifty]))/_xlfn.STDEV.P(Table2[1Y Return vs Nifty])</f>
        <v>1.5855992679835663E-2</v>
      </c>
      <c r="I120">
        <v>1.0576790562435201</v>
      </c>
      <c r="J120">
        <f>(Table2[[#This Row],[1M Return vs Nifty]]-AVERAGE(Table2[1M Return vs Nifty]))/_xlfn.STDEV.P(Table2[1M Return vs Nifty])</f>
        <v>0.41609894000524966</v>
      </c>
      <c r="K120">
        <v>28.1716037043984</v>
      </c>
      <c r="L120">
        <f>(Table2[[#This Row],[6M Return vs Nifty]]-AVERAGE(Table2[6M Return vs Nifty]))/_xlfn.STDEV.P(Table2[6M Return vs Nifty])</f>
        <v>0.47197816760820077</v>
      </c>
      <c r="M120">
        <v>-1.02181661180679</v>
      </c>
      <c r="N120">
        <f>(Table2[[#This Row],[1W Return vs Nifty]]-AVERAGE(Table2[1W Return vs Nifty]))/_xlfn.STDEV.P(Table2[1W Return vs Nifty])</f>
        <v>-9.6621648027838875E-2</v>
      </c>
      <c r="O120">
        <v>990.91</v>
      </c>
      <c r="P120">
        <v>949.56594178250202</v>
      </c>
      <c r="Q120">
        <v>808.57825023661496</v>
      </c>
      <c r="R120">
        <v>62.663234579352498</v>
      </c>
      <c r="S120" s="2">
        <f>(Table2[[#This Row],[Close Price]]-Table2[[#This Row],[20D EMA]])/Table2[[#This Row],[20D EMA]]</f>
        <v>2.8044928399148336E-2</v>
      </c>
      <c r="T120" s="2">
        <f>(Table2[[#This Row],[Close Price]]-Table2[[#This Row],[50D EMA]])/Table2[[#This Row],[50D EMA]]</f>
        <v>7.2805958149384814E-2</v>
      </c>
      <c r="U120" s="2">
        <f>(Table2[[#This Row],[Close Price]]-Table2[[#This Row],[200D EMA]])/Table2[[#This Row],[200D EMA]]</f>
        <v>0.25986569599404508</v>
      </c>
      <c r="V120">
        <v>0.65457727250831699</v>
      </c>
      <c r="W120">
        <v>1003.2</v>
      </c>
      <c r="X120">
        <v>1022</v>
      </c>
      <c r="Y120">
        <v>986.65</v>
      </c>
      <c r="Z120">
        <v>1025</v>
      </c>
      <c r="AA120">
        <v>944.4</v>
      </c>
      <c r="AB120">
        <v>1038.7</v>
      </c>
      <c r="AC120" s="2">
        <f>(Table2[[#This Row],[Close Price]]/Table2[[#This Row],[Day Low]])-1</f>
        <v>1.5450558213716103E-2</v>
      </c>
      <c r="AD120" s="2">
        <f>(Table2[[#This Row],[Day High]]/Table2[[#This Row],[Close Price]])-1</f>
        <v>3.2394227937566633E-3</v>
      </c>
      <c r="AE120" s="2">
        <f>(Table2[[#This Row],[Close Price]]/Table2[[#This Row],[Current Week Low]])-1</f>
        <v>3.2483656818527384E-2</v>
      </c>
      <c r="AF120" s="2">
        <f>(Table2[[#This Row],[Current Week High]]/Table2[[#This Row],[Close Price]])-1</f>
        <v>6.1843526062628218E-3</v>
      </c>
      <c r="AG120" s="2">
        <f>(Table2[[#This Row],[Close Price]]/Table2[[#This Row],[Current Month Low]])-1</f>
        <v>7.8674290554849646E-2</v>
      </c>
      <c r="AH120" s="2">
        <f>(Table2[[#This Row],[Current Month High]]/Table2[[#This Row],[Close Price]])-1</f>
        <v>1.9632865416707501E-2</v>
      </c>
      <c r="AI120">
        <v>1.9632865416707499</v>
      </c>
      <c r="AJ120">
        <v>74.584404455869702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0.03</v>
      </c>
      <c r="AM120" t="s">
        <v>10451</v>
      </c>
      <c r="AN120">
        <v>4.8899999999999997</v>
      </c>
      <c r="AO120" t="s">
        <v>10451</v>
      </c>
      <c r="AP120">
        <v>0.17321911267939899</v>
      </c>
      <c r="AQ120">
        <f>(Table2[[#This Row],[Sharpe Ratio]]-AVERAGE(Table2[Sharpe Ratio]))/_xlfn.STDEV.P(Table2[Sharpe Ratio])</f>
        <v>1.3279828427027101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2.1352942949681575</v>
      </c>
      <c r="AS120">
        <f>_xlfn.RANK.AVG(Table2[[#This Row],[1Y Return vs Nifty Z-Score]],Table2[1Y Return vs Nifty Z-Score])</f>
        <v>297</v>
      </c>
      <c r="AT120">
        <f>_xlfn.RANK.AVG(Table2[[#This Row],[6M Return vs Nifty Z-Score]],Table2[6M Return vs Nifty Z-Score])</f>
        <v>170</v>
      </c>
      <c r="AU120">
        <f>_xlfn.RANK.AVG(Table2[[#This Row],[Sharpe Ratio Z-Score]],Table2[Sharpe Ratio Z-Score])</f>
        <v>70</v>
      </c>
      <c r="AV120">
        <f>(Table2[[#This Row],[Rank 1Y]]+Table2[[#This Row],[Rank 6M]]+Table2[[#This Row],[Rank Sharpe]])/3</f>
        <v>179</v>
      </c>
    </row>
    <row r="121" spans="1:48" x14ac:dyDescent="0.3">
      <c r="A121" t="s">
        <v>159</v>
      </c>
      <c r="B121" t="s">
        <v>160</v>
      </c>
      <c r="C121" t="s">
        <v>10418</v>
      </c>
      <c r="D121" t="s">
        <v>161</v>
      </c>
      <c r="E121">
        <v>172354.617264375</v>
      </c>
      <c r="F121">
        <v>8133.45</v>
      </c>
      <c r="G121">
        <v>59.350785013028997</v>
      </c>
      <c r="H121">
        <f>(Table2[[#This Row],[1Y Return vs Nifty]]-AVERAGE(Table2[1Y Return vs Nifty]))/_xlfn.STDEV.P(Table2[1Y Return vs Nifty])</f>
        <v>0.57678917672091046</v>
      </c>
      <c r="I121">
        <v>-2.6233646588247499</v>
      </c>
      <c r="J121">
        <f>(Table2[[#This Row],[1M Return vs Nifty]]-AVERAGE(Table2[1M Return vs Nifty]))/_xlfn.STDEV.P(Table2[1M Return vs Nifty])</f>
        <v>7.498960769117799E-2</v>
      </c>
      <c r="K121">
        <v>11.196783484455599</v>
      </c>
      <c r="L121">
        <f>(Table2[[#This Row],[6M Return vs Nifty]]-AVERAGE(Table2[6M Return vs Nifty]))/_xlfn.STDEV.P(Table2[6M Return vs Nifty])</f>
        <v>-3.2323306468731307E-2</v>
      </c>
      <c r="M121">
        <v>5.5790761650886402</v>
      </c>
      <c r="N121">
        <f>(Table2[[#This Row],[1W Return vs Nifty]]-AVERAGE(Table2[1W Return vs Nifty]))/_xlfn.STDEV.P(Table2[1W Return vs Nifty])</f>
        <v>1.3764787569478925</v>
      </c>
      <c r="O121">
        <v>7862.15</v>
      </c>
      <c r="P121">
        <v>7838.0958500919696</v>
      </c>
      <c r="Q121">
        <v>6887.0914013648298</v>
      </c>
      <c r="R121">
        <v>64.780357601888397</v>
      </c>
      <c r="S121" s="2">
        <f>(Table2[[#This Row],[Close Price]]-Table2[[#This Row],[20D EMA]])/Table2[[#This Row],[20D EMA]]</f>
        <v>3.450710047506092E-2</v>
      </c>
      <c r="T121" s="2">
        <f>(Table2[[#This Row],[Close Price]]-Table2[[#This Row],[50D EMA]])/Table2[[#This Row],[50D EMA]]</f>
        <v>3.7681875235624301E-2</v>
      </c>
      <c r="U121" s="2">
        <f>(Table2[[#This Row],[Close Price]]-Table2[[#This Row],[200D EMA]])/Table2[[#This Row],[200D EMA]]</f>
        <v>0.1809702421530483</v>
      </c>
      <c r="V121">
        <v>0.98120375907320201</v>
      </c>
      <c r="W121">
        <v>8065</v>
      </c>
      <c r="X121">
        <v>8187.25</v>
      </c>
      <c r="Y121">
        <v>7750</v>
      </c>
      <c r="Z121">
        <v>8214</v>
      </c>
      <c r="AA121">
        <v>7350.05</v>
      </c>
      <c r="AB121">
        <v>8214</v>
      </c>
      <c r="AC121" s="2">
        <f>(Table2[[#This Row],[Close Price]]/Table2[[#This Row],[Day Low]])-1</f>
        <v>8.4872907625541671E-3</v>
      </c>
      <c r="AD121" s="2">
        <f>(Table2[[#This Row],[Day High]]/Table2[[#This Row],[Close Price]])-1</f>
        <v>6.6146592159539441E-3</v>
      </c>
      <c r="AE121" s="2">
        <f>(Table2[[#This Row],[Close Price]]/Table2[[#This Row],[Current Week Low]])-1</f>
        <v>4.9477419354838625E-2</v>
      </c>
      <c r="AF121" s="2">
        <f>(Table2[[#This Row],[Current Week High]]/Table2[[#This Row],[Close Price]])-1</f>
        <v>9.9035464655219396E-3</v>
      </c>
      <c r="AG121" s="2">
        <f>(Table2[[#This Row],[Close Price]]/Table2[[#This Row],[Current Month Low]])-1</f>
        <v>0.10658430895027915</v>
      </c>
      <c r="AH121" s="2">
        <f>(Table2[[#This Row],[Current Month High]]/Table2[[#This Row],[Close Price]])-1</f>
        <v>9.9035464655219396E-3</v>
      </c>
      <c r="AI121">
        <v>12.4977715483589</v>
      </c>
      <c r="AJ121">
        <v>111.25844155844101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-0.09</v>
      </c>
      <c r="AM121" t="s">
        <v>10450</v>
      </c>
      <c r="AN121">
        <v>7.46</v>
      </c>
      <c r="AO121" t="s">
        <v>10451</v>
      </c>
      <c r="AP121">
        <v>0.17556403186160199</v>
      </c>
      <c r="AQ121">
        <f>(Table2[[#This Row],[Sharpe Ratio]]-AVERAGE(Table2[Sharpe Ratio]))/_xlfn.STDEV.P(Table2[Sharpe Ratio])</f>
        <v>1.3552743284299138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3.3512085633211628</v>
      </c>
      <c r="AS121">
        <f>_xlfn.RANK.AVG(Table2[[#This Row],[1Y Return vs Nifty Z-Score]],Table2[1Y Return vs Nifty Z-Score])</f>
        <v>159</v>
      </c>
      <c r="AT121">
        <f>_xlfn.RANK.AVG(Table2[[#This Row],[6M Return vs Nifty Z-Score]],Table2[6M Return vs Nifty Z-Score])</f>
        <v>318</v>
      </c>
      <c r="AU121">
        <f>_xlfn.RANK.AVG(Table2[[#This Row],[Sharpe Ratio Z-Score]],Table2[Sharpe Ratio Z-Score])</f>
        <v>65</v>
      </c>
      <c r="AV121">
        <f>(Table2[[#This Row],[Rank 1Y]]+Table2[[#This Row],[Rank 6M]]+Table2[[#This Row],[Rank Sharpe]])/3</f>
        <v>180.66666666666666</v>
      </c>
    </row>
    <row r="122" spans="1:48" x14ac:dyDescent="0.3">
      <c r="A122" t="s">
        <v>168</v>
      </c>
      <c r="B122" t="s">
        <v>169</v>
      </c>
      <c r="C122" t="s">
        <v>10407</v>
      </c>
      <c r="D122" t="s">
        <v>143</v>
      </c>
      <c r="E122">
        <v>162975.5254176</v>
      </c>
      <c r="F122">
        <v>493.85</v>
      </c>
      <c r="G122">
        <v>65.039744986143205</v>
      </c>
      <c r="H122">
        <f>(Table2[[#This Row],[1Y Return vs Nifty]]-AVERAGE(Table2[1Y Return vs Nifty]))/_xlfn.STDEV.P(Table2[1Y Return vs Nifty])</f>
        <v>0.67045995034105743</v>
      </c>
      <c r="I122">
        <v>-11.3502423958601</v>
      </c>
      <c r="J122">
        <f>(Table2[[#This Row],[1M Return vs Nifty]]-AVERAGE(Table2[1M Return vs Nifty]))/_xlfn.STDEV.P(Table2[1M Return vs Nifty])</f>
        <v>-0.73369935894106308</v>
      </c>
      <c r="K122">
        <v>10.109373861216699</v>
      </c>
      <c r="L122">
        <f>(Table2[[#This Row],[6M Return vs Nifty]]-AVERAGE(Table2[6M Return vs Nifty]))/_xlfn.STDEV.P(Table2[6M Return vs Nifty])</f>
        <v>-6.4628937327817146E-2</v>
      </c>
      <c r="M122">
        <v>-2.2788770345998901</v>
      </c>
      <c r="N122">
        <f>(Table2[[#This Row],[1W Return vs Nifty]]-AVERAGE(Table2[1W Return vs Nifty]))/_xlfn.STDEV.P(Table2[1W Return vs Nifty])</f>
        <v>-0.37715585460927314</v>
      </c>
      <c r="O122">
        <v>500.48</v>
      </c>
      <c r="P122">
        <v>507.93425055100403</v>
      </c>
      <c r="Q122">
        <v>445.865751933193</v>
      </c>
      <c r="R122">
        <v>48.3479099209681</v>
      </c>
      <c r="S122" s="2">
        <f>(Table2[[#This Row],[Close Price]]-Table2[[#This Row],[20D EMA]])/Table2[[#This Row],[20D EMA]]</f>
        <v>-1.3247282608695643E-2</v>
      </c>
      <c r="T122" s="2">
        <f>(Table2[[#This Row],[Close Price]]-Table2[[#This Row],[50D EMA]])/Table2[[#This Row],[50D EMA]]</f>
        <v>-2.7728491504019456E-2</v>
      </c>
      <c r="U122" s="2">
        <f>(Table2[[#This Row],[Close Price]]-Table2[[#This Row],[200D EMA]])/Table2[[#This Row],[200D EMA]]</f>
        <v>0.10762039438722538</v>
      </c>
      <c r="V122">
        <v>0.87214498310114996</v>
      </c>
      <c r="W122">
        <v>478.6</v>
      </c>
      <c r="X122">
        <v>495.95</v>
      </c>
      <c r="Y122">
        <v>475.15</v>
      </c>
      <c r="Z122">
        <v>495.95</v>
      </c>
      <c r="AA122">
        <v>462.7</v>
      </c>
      <c r="AB122">
        <v>566.4</v>
      </c>
      <c r="AC122" s="2">
        <f>(Table2[[#This Row],[Close Price]]/Table2[[#This Row],[Day Low]])-1</f>
        <v>3.1863769327204361E-2</v>
      </c>
      <c r="AD122" s="2">
        <f>(Table2[[#This Row],[Day High]]/Table2[[#This Row],[Close Price]])-1</f>
        <v>4.2523033309709302E-3</v>
      </c>
      <c r="AE122" s="2">
        <f>(Table2[[#This Row],[Close Price]]/Table2[[#This Row],[Current Week Low]])-1</f>
        <v>3.9355992844364973E-2</v>
      </c>
      <c r="AF122" s="2">
        <f>(Table2[[#This Row],[Current Week High]]/Table2[[#This Row],[Close Price]])-1</f>
        <v>4.2523033309709302E-3</v>
      </c>
      <c r="AG122" s="2">
        <f>(Table2[[#This Row],[Close Price]]/Table2[[#This Row],[Current Month Low]])-1</f>
        <v>6.7322239031770037E-2</v>
      </c>
      <c r="AH122" s="2">
        <f>(Table2[[#This Row],[Current Month High]]/Table2[[#This Row],[Close Price]])-1</f>
        <v>0.14690695555330557</v>
      </c>
      <c r="AI122">
        <v>17.444568188721199</v>
      </c>
      <c r="AJ122">
        <v>119.00221729490001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-0.17</v>
      </c>
      <c r="AM122" t="s">
        <v>10450</v>
      </c>
      <c r="AN122">
        <v>-1.51</v>
      </c>
      <c r="AO122" t="s">
        <v>10450</v>
      </c>
      <c r="AP122">
        <v>0.17522895726521001</v>
      </c>
      <c r="AQ122">
        <f>(Table2[[#This Row],[Sharpe Ratio]]-AVERAGE(Table2[Sharpe Ratio]))/_xlfn.STDEV.P(Table2[Sharpe Ratio])</f>
        <v>1.3513745421880745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140</v>
      </c>
      <c r="AT122">
        <f>_xlfn.RANK.AVG(Table2[[#This Row],[6M Return vs Nifty Z-Score]],Table2[6M Return vs Nifty Z-Score])</f>
        <v>337</v>
      </c>
      <c r="AU122">
        <f>_xlfn.RANK.AVG(Table2[[#This Row],[Sharpe Ratio Z-Score]],Table2[Sharpe Ratio Z-Score])</f>
        <v>66</v>
      </c>
      <c r="AV122">
        <f>(Table2[[#This Row],[Rank 1Y]]+Table2[[#This Row],[Rank 6M]]+Table2[[#This Row],[Rank Sharpe]])/3</f>
        <v>181</v>
      </c>
    </row>
    <row r="123" spans="1:48" x14ac:dyDescent="0.3">
      <c r="A123" t="s">
        <v>1455</v>
      </c>
      <c r="B123" t="s">
        <v>1456</v>
      </c>
      <c r="C123" t="s">
        <v>10412</v>
      </c>
      <c r="D123" t="s">
        <v>185</v>
      </c>
      <c r="E123">
        <v>7461.5844632999997</v>
      </c>
      <c r="F123">
        <v>519.45000000000005</v>
      </c>
      <c r="G123">
        <v>28.292568706794</v>
      </c>
      <c r="H123">
        <f>(Table2[[#This Row],[1Y Return vs Nifty]]-AVERAGE(Table2[1Y Return vs Nifty]))/_xlfn.STDEV.P(Table2[1Y Return vs Nifty])</f>
        <v>6.5404466261375388E-2</v>
      </c>
      <c r="I123">
        <v>-8.9516106692997397</v>
      </c>
      <c r="J123">
        <f>(Table2[[#This Row],[1M Return vs Nifty]]-AVERAGE(Table2[1M Return vs Nifty]))/_xlfn.STDEV.P(Table2[1M Return vs Nifty])</f>
        <v>-0.51142662054214438</v>
      </c>
      <c r="K123">
        <v>36.061282037325398</v>
      </c>
      <c r="L123">
        <f>(Table2[[#This Row],[6M Return vs Nifty]]-AVERAGE(Table2[6M Return vs Nifty]))/_xlfn.STDEV.P(Table2[6M Return vs Nifty])</f>
        <v>0.70637101311318384</v>
      </c>
      <c r="M123">
        <v>-2.9586380648495298</v>
      </c>
      <c r="N123">
        <f>(Table2[[#This Row],[1W Return vs Nifty]]-AVERAGE(Table2[1W Return vs Nifty]))/_xlfn.STDEV.P(Table2[1W Return vs Nifty])</f>
        <v>-0.52885597803082462</v>
      </c>
      <c r="O123">
        <v>522.72</v>
      </c>
      <c r="P123">
        <v>507.99985497803101</v>
      </c>
      <c r="Q123">
        <v>425.80832207485201</v>
      </c>
      <c r="R123">
        <v>45.602943279677199</v>
      </c>
      <c r="S123" s="2">
        <f>(Table2[[#This Row],[Close Price]]-Table2[[#This Row],[20D EMA]])/Table2[[#This Row],[20D EMA]]</f>
        <v>-6.2557392102846297E-3</v>
      </c>
      <c r="T123" s="2">
        <f>(Table2[[#This Row],[Close Price]]-Table2[[#This Row],[50D EMA]])/Table2[[#This Row],[50D EMA]]</f>
        <v>2.2539661989596844E-2</v>
      </c>
      <c r="U123" s="2">
        <f>(Table2[[#This Row],[Close Price]]-Table2[[#This Row],[200D EMA]])/Table2[[#This Row],[200D EMA]]</f>
        <v>0.21991509576153126</v>
      </c>
      <c r="V123">
        <v>0.45624451748379702</v>
      </c>
      <c r="W123">
        <v>515.20000000000005</v>
      </c>
      <c r="X123">
        <v>528.35</v>
      </c>
      <c r="Y123">
        <v>514.5</v>
      </c>
      <c r="Z123">
        <v>538.85</v>
      </c>
      <c r="AA123">
        <v>502.6</v>
      </c>
      <c r="AB123">
        <v>559.54999999999995</v>
      </c>
      <c r="AC123" s="2">
        <f>(Table2[[#This Row],[Close Price]]/Table2[[#This Row],[Day Low]])-1</f>
        <v>8.2492236024844789E-3</v>
      </c>
      <c r="AD123" s="2">
        <f>(Table2[[#This Row],[Day High]]/Table2[[#This Row],[Close Price]])-1</f>
        <v>1.7133506593512315E-2</v>
      </c>
      <c r="AE123" s="2">
        <f>(Table2[[#This Row],[Close Price]]/Table2[[#This Row],[Current Week Low]])-1</f>
        <v>9.6209912536444619E-3</v>
      </c>
      <c r="AF123" s="2">
        <f>(Table2[[#This Row],[Current Week High]]/Table2[[#This Row],[Close Price]])-1</f>
        <v>3.7347194147656193E-2</v>
      </c>
      <c r="AG123" s="2">
        <f>(Table2[[#This Row],[Close Price]]/Table2[[#This Row],[Current Month Low]])-1</f>
        <v>3.3525666534023113E-2</v>
      </c>
      <c r="AH123" s="2">
        <f>(Table2[[#This Row],[Current Month High]]/Table2[[#This Row],[Close Price]])-1</f>
        <v>7.7197035325825114E-2</v>
      </c>
      <c r="AI123">
        <v>7.7197035325825096</v>
      </c>
      <c r="AJ123">
        <v>91.290738353894298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-0.03</v>
      </c>
      <c r="AM123" t="s">
        <v>10450</v>
      </c>
      <c r="AN123">
        <v>1.53</v>
      </c>
      <c r="AO123" t="s">
        <v>10451</v>
      </c>
      <c r="AP123">
        <v>0.13360730118835901</v>
      </c>
      <c r="AQ123">
        <f>(Table2[[#This Row],[Sharpe Ratio]]-AVERAGE(Table2[Sharpe Ratio]))/_xlfn.STDEV.P(Table2[Sharpe Ratio])</f>
        <v>0.86695834508195857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0.59845122588354882</v>
      </c>
      <c r="AS123">
        <f>_xlfn.RANK.AVG(Table2[[#This Row],[1Y Return vs Nifty Z-Score]],Table2[1Y Return vs Nifty Z-Score])</f>
        <v>279</v>
      </c>
      <c r="AT123">
        <f>_xlfn.RANK.AVG(Table2[[#This Row],[6M Return vs Nifty Z-Score]],Table2[6M Return vs Nifty Z-Score])</f>
        <v>132</v>
      </c>
      <c r="AU123">
        <f>_xlfn.RANK.AVG(Table2[[#This Row],[Sharpe Ratio Z-Score]],Table2[Sharpe Ratio Z-Score])</f>
        <v>138</v>
      </c>
      <c r="AV123">
        <f>(Table2[[#This Row],[Rank 1Y]]+Table2[[#This Row],[Rank 6M]]+Table2[[#This Row],[Rank Sharpe]])/3</f>
        <v>183</v>
      </c>
    </row>
    <row r="124" spans="1:48" x14ac:dyDescent="0.3">
      <c r="A124" t="s">
        <v>1189</v>
      </c>
      <c r="B124" t="s">
        <v>1190</v>
      </c>
      <c r="C124" t="s">
        <v>10410</v>
      </c>
      <c r="D124" t="s">
        <v>46</v>
      </c>
      <c r="E124">
        <v>10591.61590146</v>
      </c>
      <c r="F124">
        <v>6700.1</v>
      </c>
      <c r="G124">
        <v>27.583247874078801</v>
      </c>
      <c r="H124">
        <f>(Table2[[#This Row],[1Y Return vs Nifty]]-AVERAGE(Table2[1Y Return vs Nifty]))/_xlfn.STDEV.P(Table2[1Y Return vs Nifty])</f>
        <v>5.3725243440451216E-2</v>
      </c>
      <c r="I124">
        <v>-10.5390914310792</v>
      </c>
      <c r="J124">
        <f>(Table2[[#This Row],[1M Return vs Nifty]]-AVERAGE(Table2[1M Return vs Nifty]))/_xlfn.STDEV.P(Table2[1M Return vs Nifty])</f>
        <v>-0.65853286122474997</v>
      </c>
      <c r="K124">
        <v>18.396810483501898</v>
      </c>
      <c r="L124">
        <f>(Table2[[#This Row],[6M Return vs Nifty]]-AVERAGE(Table2[6M Return vs Nifty]))/_xlfn.STDEV.P(Table2[6M Return vs Nifty])</f>
        <v>0.1815808281239232</v>
      </c>
      <c r="M124">
        <v>0.188601177103874</v>
      </c>
      <c r="N124">
        <f>(Table2[[#This Row],[1W Return vs Nifty]]-AVERAGE(Table2[1W Return vs Nifty]))/_xlfn.STDEV.P(Table2[1W Return vs Nifty])</f>
        <v>0.17350346917982931</v>
      </c>
      <c r="O124">
        <v>6539.71</v>
      </c>
      <c r="P124">
        <v>6260.28499809185</v>
      </c>
      <c r="Q124">
        <v>5322.1958141684099</v>
      </c>
      <c r="R124">
        <v>61.140522834658398</v>
      </c>
      <c r="S124" s="2">
        <f>(Table2[[#This Row],[Close Price]]-Table2[[#This Row],[20D EMA]])/Table2[[#This Row],[20D EMA]]</f>
        <v>2.4525552356297196E-2</v>
      </c>
      <c r="T124" s="2">
        <f>(Table2[[#This Row],[Close Price]]-Table2[[#This Row],[50D EMA]])/Table2[[#This Row],[50D EMA]]</f>
        <v>7.0254789045899199E-2</v>
      </c>
      <c r="U124" s="2">
        <f>(Table2[[#This Row],[Close Price]]-Table2[[#This Row],[200D EMA]])/Table2[[#This Row],[200D EMA]]</f>
        <v>0.25889768695909721</v>
      </c>
      <c r="V124">
        <v>0.46328446544530899</v>
      </c>
      <c r="W124">
        <v>6585</v>
      </c>
      <c r="X124">
        <v>6770</v>
      </c>
      <c r="Y124">
        <v>6568.75</v>
      </c>
      <c r="Z124">
        <v>6834.95</v>
      </c>
      <c r="AA124">
        <v>6136</v>
      </c>
      <c r="AB124">
        <v>6849.95</v>
      </c>
      <c r="AC124" s="2">
        <f>(Table2[[#This Row],[Close Price]]/Table2[[#This Row],[Day Low]])-1</f>
        <v>1.7479119210326521E-2</v>
      </c>
      <c r="AD124" s="2">
        <f>(Table2[[#This Row],[Day High]]/Table2[[#This Row],[Close Price]])-1</f>
        <v>1.0432680109252024E-2</v>
      </c>
      <c r="AE124" s="2">
        <f>(Table2[[#This Row],[Close Price]]/Table2[[#This Row],[Current Week Low]])-1</f>
        <v>1.9996194100856401E-2</v>
      </c>
      <c r="AF124" s="2">
        <f>(Table2[[#This Row],[Current Week High]]/Table2[[#This Row],[Close Price]])-1</f>
        <v>2.0126565275145003E-2</v>
      </c>
      <c r="AG124" s="2">
        <f>(Table2[[#This Row],[Close Price]]/Table2[[#This Row],[Current Month Low]])-1</f>
        <v>9.193285528031292E-2</v>
      </c>
      <c r="AH124" s="2">
        <f>(Table2[[#This Row],[Current Month High]]/Table2[[#This Row],[Close Price]])-1</f>
        <v>2.2365337830778653E-2</v>
      </c>
      <c r="AI124">
        <v>11.1923702631304</v>
      </c>
      <c r="AJ124">
        <v>99.114399916789196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0.22</v>
      </c>
      <c r="AM124" t="s">
        <v>10451</v>
      </c>
      <c r="AN124">
        <v>5.0199999999999996</v>
      </c>
      <c r="AO124" t="s">
        <v>10451</v>
      </c>
      <c r="AP124">
        <v>0.20884861652338901</v>
      </c>
      <c r="AQ124">
        <f>(Table2[[#This Row],[Sharpe Ratio]]-AVERAGE(Table2[Sharpe Ratio]))/_xlfn.STDEV.P(Table2[Sharpe Ratio])</f>
        <v>1.7426590085192528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1.4929356880387068</v>
      </c>
      <c r="AS124">
        <f>_xlfn.RANK.AVG(Table2[[#This Row],[1Y Return vs Nifty Z-Score]],Table2[1Y Return vs Nifty Z-Score])</f>
        <v>283</v>
      </c>
      <c r="AT124">
        <f>_xlfn.RANK.AVG(Table2[[#This Row],[6M Return vs Nifty Z-Score]],Table2[6M Return vs Nifty Z-Score])</f>
        <v>243</v>
      </c>
      <c r="AU124">
        <f>_xlfn.RANK.AVG(Table2[[#This Row],[Sharpe Ratio Z-Score]],Table2[Sharpe Ratio Z-Score])</f>
        <v>25</v>
      </c>
      <c r="AV124">
        <f>(Table2[[#This Row],[Rank 1Y]]+Table2[[#This Row],[Rank 6M]]+Table2[[#This Row],[Rank Sharpe]])/3</f>
        <v>183.66666666666666</v>
      </c>
    </row>
    <row r="125" spans="1:48" x14ac:dyDescent="0.3">
      <c r="A125" t="s">
        <v>58</v>
      </c>
      <c r="B125" t="s">
        <v>59</v>
      </c>
      <c r="C125" t="s">
        <v>10413</v>
      </c>
      <c r="D125" t="s">
        <v>60</v>
      </c>
      <c r="E125">
        <v>423647.34339445998</v>
      </c>
      <c r="F125">
        <v>436.9</v>
      </c>
      <c r="G125">
        <v>49.796975941072297</v>
      </c>
      <c r="H125">
        <f>(Table2[[#This Row],[1Y Return vs Nifty]]-AVERAGE(Table2[1Y Return vs Nifty]))/_xlfn.STDEV.P(Table2[1Y Return vs Nifty])</f>
        <v>0.41948227158909679</v>
      </c>
      <c r="I125">
        <v>5.7384251161929304E-3</v>
      </c>
      <c r="J125">
        <f>(Table2[[#This Row],[1M Return vs Nifty]]-AVERAGE(Table2[1M Return vs Nifty]))/_xlfn.STDEV.P(Table2[1M Return vs Nifty])</f>
        <v>0.3186193135479391</v>
      </c>
      <c r="K125">
        <v>13.4249686602836</v>
      </c>
      <c r="L125">
        <f>(Table2[[#This Row],[6M Return vs Nifty]]-AVERAGE(Table2[6M Return vs Nifty]))/_xlfn.STDEV.P(Table2[6M Return vs Nifty])</f>
        <v>3.387339276736908E-2</v>
      </c>
      <c r="M125">
        <v>-0.25804374637275401</v>
      </c>
      <c r="N125">
        <f>(Table2[[#This Row],[1W Return vs Nifty]]-AVERAGE(Table2[1W Return vs Nifty]))/_xlfn.STDEV.P(Table2[1W Return vs Nifty])</f>
        <v>7.3827131464307819E-2</v>
      </c>
      <c r="O125">
        <v>418.15</v>
      </c>
      <c r="P125">
        <v>405.83062058286703</v>
      </c>
      <c r="Q125">
        <v>355.25494825947197</v>
      </c>
      <c r="R125">
        <v>76.501990930480005</v>
      </c>
      <c r="S125" s="2">
        <f>(Table2[[#This Row],[Close Price]]-Table2[[#This Row],[20D EMA]])/Table2[[#This Row],[20D EMA]]</f>
        <v>4.4840368288891548E-2</v>
      </c>
      <c r="T125" s="2">
        <f>(Table2[[#This Row],[Close Price]]-Table2[[#This Row],[50D EMA]])/Table2[[#This Row],[50D EMA]]</f>
        <v>7.655750414424152E-2</v>
      </c>
      <c r="U125" s="2">
        <f>(Table2[[#This Row],[Close Price]]-Table2[[#This Row],[200D EMA]])/Table2[[#This Row],[200D EMA]]</f>
        <v>0.22982101203808114</v>
      </c>
      <c r="V125">
        <v>1.22274215739933</v>
      </c>
      <c r="W125">
        <v>433.5</v>
      </c>
      <c r="X125">
        <v>442.5</v>
      </c>
      <c r="Y125">
        <v>425</v>
      </c>
      <c r="Z125">
        <v>442.5</v>
      </c>
      <c r="AA125">
        <v>385.3</v>
      </c>
      <c r="AB125">
        <v>442.5</v>
      </c>
      <c r="AC125" s="2">
        <f>(Table2[[#This Row],[Close Price]]/Table2[[#This Row],[Day Low]])-1</f>
        <v>7.8431372549019329E-3</v>
      </c>
      <c r="AD125" s="2">
        <f>(Table2[[#This Row],[Day High]]/Table2[[#This Row],[Close Price]])-1</f>
        <v>1.2817578393224949E-2</v>
      </c>
      <c r="AE125" s="2">
        <f>(Table2[[#This Row],[Close Price]]/Table2[[#This Row],[Current Week Low]])-1</f>
        <v>2.8000000000000025E-2</v>
      </c>
      <c r="AF125" s="2">
        <f>(Table2[[#This Row],[Current Week High]]/Table2[[#This Row],[Close Price]])-1</f>
        <v>1.2817578393224949E-2</v>
      </c>
      <c r="AG125" s="2">
        <f>(Table2[[#This Row],[Close Price]]/Table2[[#This Row],[Current Month Low]])-1</f>
        <v>0.13392161951725923</v>
      </c>
      <c r="AH125" s="2">
        <f>(Table2[[#This Row],[Current Month High]]/Table2[[#This Row],[Close Price]])-1</f>
        <v>1.2817578393224949E-2</v>
      </c>
      <c r="AI125">
        <v>1.28175783932249</v>
      </c>
      <c r="AJ125">
        <v>91.833150384193104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</v>
      </c>
      <c r="AM125" t="s">
        <v>10451</v>
      </c>
      <c r="AN125">
        <v>12.13</v>
      </c>
      <c r="AO125" t="s">
        <v>10451</v>
      </c>
      <c r="AP125">
        <v>0.17665783914334099</v>
      </c>
      <c r="AQ125">
        <f>(Table2[[#This Row],[Sharpe Ratio]]-AVERAGE(Table2[Sharpe Ratio]))/_xlfn.STDEV.P(Table2[Sharpe Ratio])</f>
        <v>1.368004671566877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2.2138067809355899</v>
      </c>
      <c r="AS125">
        <f>_xlfn.RANK.AVG(Table2[[#This Row],[1Y Return vs Nifty Z-Score]],Table2[1Y Return vs Nifty Z-Score])</f>
        <v>191</v>
      </c>
      <c r="AT125">
        <f>_xlfn.RANK.AVG(Table2[[#This Row],[6M Return vs Nifty Z-Score]],Table2[6M Return vs Nifty Z-Score])</f>
        <v>299</v>
      </c>
      <c r="AU125">
        <f>_xlfn.RANK.AVG(Table2[[#This Row],[Sharpe Ratio Z-Score]],Table2[Sharpe Ratio Z-Score])</f>
        <v>63</v>
      </c>
      <c r="AV125">
        <f>(Table2[[#This Row],[Rank 1Y]]+Table2[[#This Row],[Rank 6M]]+Table2[[#This Row],[Rank Sharpe]])/3</f>
        <v>184.33333333333334</v>
      </c>
    </row>
    <row r="126" spans="1:48" x14ac:dyDescent="0.3">
      <c r="A126" t="s">
        <v>781</v>
      </c>
      <c r="B126" t="s">
        <v>782</v>
      </c>
      <c r="C126" t="s">
        <v>10408</v>
      </c>
      <c r="D126" t="s">
        <v>708</v>
      </c>
      <c r="E126">
        <v>21770.961231199999</v>
      </c>
      <c r="F126">
        <v>151</v>
      </c>
      <c r="G126">
        <v>66.0378111398513</v>
      </c>
      <c r="H126">
        <f>(Table2[[#This Row],[1Y Return vs Nifty]]-AVERAGE(Table2[1Y Return vs Nifty]))/_xlfn.STDEV.P(Table2[1Y Return vs Nifty])</f>
        <v>0.68689346880203273</v>
      </c>
      <c r="I126">
        <v>1.2557384045246001</v>
      </c>
      <c r="J126">
        <f>(Table2[[#This Row],[1M Return vs Nifty]]-AVERAGE(Table2[1M Return vs Nifty]))/_xlfn.STDEV.P(Table2[1M Return vs Nifty])</f>
        <v>0.43445240094736359</v>
      </c>
      <c r="K126">
        <v>44.122773685359697</v>
      </c>
      <c r="L126">
        <f>(Table2[[#This Row],[6M Return vs Nifty]]-AVERAGE(Table2[6M Return vs Nifty]))/_xlfn.STDEV.P(Table2[6M Return vs Nifty])</f>
        <v>0.94586822537740145</v>
      </c>
      <c r="M126">
        <v>-2.21002943823849</v>
      </c>
      <c r="N126">
        <f>(Table2[[#This Row],[1W Return vs Nifty]]-AVERAGE(Table2[1W Return vs Nifty]))/_xlfn.STDEV.P(Table2[1W Return vs Nifty])</f>
        <v>-0.36179135385013728</v>
      </c>
      <c r="O126">
        <v>152.86000000000001</v>
      </c>
      <c r="P126">
        <v>143.32320701955501</v>
      </c>
      <c r="Q126">
        <v>114.615755425261</v>
      </c>
      <c r="R126">
        <v>41.974221736598302</v>
      </c>
      <c r="S126" s="2">
        <f>(Table2[[#This Row],[Close Price]]-Table2[[#This Row],[20D EMA]])/Table2[[#This Row],[20D EMA]]</f>
        <v>-1.2167996859871867E-2</v>
      </c>
      <c r="T126" s="2">
        <f>(Table2[[#This Row],[Close Price]]-Table2[[#This Row],[50D EMA]])/Table2[[#This Row],[50D EMA]]</f>
        <v>5.3562804936381062E-2</v>
      </c>
      <c r="U126" s="2">
        <f>(Table2[[#This Row],[Close Price]]-Table2[[#This Row],[200D EMA]])/Table2[[#This Row],[200D EMA]]</f>
        <v>0.31744540215908235</v>
      </c>
      <c r="V126">
        <v>0.86567816991009505</v>
      </c>
      <c r="W126">
        <v>150.31</v>
      </c>
      <c r="X126">
        <v>156.37</v>
      </c>
      <c r="Y126">
        <v>150.31</v>
      </c>
      <c r="Z126">
        <v>171</v>
      </c>
      <c r="AA126">
        <v>146.01</v>
      </c>
      <c r="AB126">
        <v>171</v>
      </c>
      <c r="AC126" s="2">
        <f>(Table2[[#This Row],[Close Price]]/Table2[[#This Row],[Day Low]])-1</f>
        <v>4.5905129399241851E-3</v>
      </c>
      <c r="AD126" s="2">
        <f>(Table2[[#This Row],[Day High]]/Table2[[#This Row],[Close Price]])-1</f>
        <v>3.5562913907284832E-2</v>
      </c>
      <c r="AE126" s="2">
        <f>(Table2[[#This Row],[Close Price]]/Table2[[#This Row],[Current Week Low]])-1</f>
        <v>4.5905129399241851E-3</v>
      </c>
      <c r="AF126" s="2">
        <f>(Table2[[#This Row],[Current Week High]]/Table2[[#This Row],[Close Price]])-1</f>
        <v>0.13245033112582782</v>
      </c>
      <c r="AG126" s="2">
        <f>(Table2[[#This Row],[Close Price]]/Table2[[#This Row],[Current Month Low]])-1</f>
        <v>3.4175741387576286E-2</v>
      </c>
      <c r="AH126" s="2">
        <f>(Table2[[#This Row],[Current Month High]]/Table2[[#This Row],[Close Price]])-1</f>
        <v>0.13245033112582782</v>
      </c>
      <c r="AI126">
        <v>13.2450331125827</v>
      </c>
      <c r="AJ126">
        <v>145.528455284552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0.13</v>
      </c>
      <c r="AM126" t="s">
        <v>10451</v>
      </c>
      <c r="AN126">
        <v>2.69</v>
      </c>
      <c r="AO126" t="s">
        <v>10451</v>
      </c>
      <c r="AP126">
        <v>6.9774813515615999E-2</v>
      </c>
      <c r="AQ126">
        <f>(Table2[[#This Row],[Sharpe Ratio]]-AVERAGE(Table2[Sharpe Ratio]))/_xlfn.STDEV.P(Table2[Sharpe Ratio])</f>
        <v>0.12404002215028161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1.829462763426942</v>
      </c>
      <c r="AS126">
        <f>_xlfn.RANK.AVG(Table2[[#This Row],[1Y Return vs Nifty Z-Score]],Table2[1Y Return vs Nifty Z-Score])</f>
        <v>134</v>
      </c>
      <c r="AT126">
        <f>_xlfn.RANK.AVG(Table2[[#This Row],[6M Return vs Nifty Z-Score]],Table2[6M Return vs Nifty Z-Score])</f>
        <v>108</v>
      </c>
      <c r="AU126">
        <f>_xlfn.RANK.AVG(Table2[[#This Row],[Sharpe Ratio Z-Score]],Table2[Sharpe Ratio Z-Score])</f>
        <v>314</v>
      </c>
      <c r="AV126">
        <f>(Table2[[#This Row],[Rank 1Y]]+Table2[[#This Row],[Rank 6M]]+Table2[[#This Row],[Rank Sharpe]])/3</f>
        <v>185.33333333333334</v>
      </c>
    </row>
    <row r="127" spans="1:48" x14ac:dyDescent="0.3">
      <c r="A127" t="s">
        <v>188</v>
      </c>
      <c r="B127" t="s">
        <v>189</v>
      </c>
      <c r="C127" t="s">
        <v>10407</v>
      </c>
      <c r="D127" t="s">
        <v>143</v>
      </c>
      <c r="E127">
        <v>147513.20848</v>
      </c>
      <c r="F127">
        <v>560.20000000000005</v>
      </c>
      <c r="G127">
        <v>64.233527482623003</v>
      </c>
      <c r="H127">
        <f>(Table2[[#This Row],[1Y Return vs Nifty]]-AVERAGE(Table2[1Y Return vs Nifty]))/_xlfn.STDEV.P(Table2[1Y Return vs Nifty])</f>
        <v>0.6571852889587062</v>
      </c>
      <c r="I127">
        <v>-12.4680334154009</v>
      </c>
      <c r="J127">
        <f>(Table2[[#This Row],[1M Return vs Nifty]]-AVERAGE(Table2[1M Return vs Nifty]))/_xlfn.STDEV.P(Table2[1M Return vs Nifty])</f>
        <v>-0.83728110853600279</v>
      </c>
      <c r="K127">
        <v>7.3879748562369603</v>
      </c>
      <c r="L127">
        <f>(Table2[[#This Row],[6M Return vs Nifty]]-AVERAGE(Table2[6M Return vs Nifty]))/_xlfn.STDEV.P(Table2[6M Return vs Nifty])</f>
        <v>-0.14547842568648697</v>
      </c>
      <c r="M127">
        <v>0.20603655157527501</v>
      </c>
      <c r="N127">
        <f>(Table2[[#This Row],[1W Return vs Nifty]]-AVERAGE(Table2[1W Return vs Nifty]))/_xlfn.STDEV.P(Table2[1W Return vs Nifty])</f>
        <v>0.17739446666499134</v>
      </c>
      <c r="O127">
        <v>564.32000000000005</v>
      </c>
      <c r="P127">
        <v>574.445053794964</v>
      </c>
      <c r="Q127">
        <v>499.53773409953902</v>
      </c>
      <c r="R127">
        <v>52.250419037108699</v>
      </c>
      <c r="S127" s="2">
        <f>(Table2[[#This Row],[Close Price]]-Table2[[#This Row],[20D EMA]])/Table2[[#This Row],[20D EMA]]</f>
        <v>-7.3008222285228311E-3</v>
      </c>
      <c r="T127" s="2">
        <f>(Table2[[#This Row],[Close Price]]-Table2[[#This Row],[50D EMA]])/Table2[[#This Row],[50D EMA]]</f>
        <v>-2.4797939682580018E-2</v>
      </c>
      <c r="U127" s="2">
        <f>(Table2[[#This Row],[Close Price]]-Table2[[#This Row],[200D EMA]])/Table2[[#This Row],[200D EMA]]</f>
        <v>0.12143680398801129</v>
      </c>
      <c r="V127">
        <v>0.90876267903138697</v>
      </c>
      <c r="W127">
        <v>545</v>
      </c>
      <c r="X127">
        <v>561.5</v>
      </c>
      <c r="Y127">
        <v>535.70000000000005</v>
      </c>
      <c r="Z127">
        <v>561.5</v>
      </c>
      <c r="AA127">
        <v>509.85</v>
      </c>
      <c r="AB127">
        <v>635.4</v>
      </c>
      <c r="AC127" s="2">
        <f>(Table2[[#This Row],[Close Price]]/Table2[[#This Row],[Day Low]])-1</f>
        <v>2.7889908256880869E-2</v>
      </c>
      <c r="AD127" s="2">
        <f>(Table2[[#This Row],[Day High]]/Table2[[#This Row],[Close Price]])-1</f>
        <v>2.320599785790689E-3</v>
      </c>
      <c r="AE127" s="2">
        <f>(Table2[[#This Row],[Close Price]]/Table2[[#This Row],[Current Week Low]])-1</f>
        <v>4.5734552921411264E-2</v>
      </c>
      <c r="AF127" s="2">
        <f>(Table2[[#This Row],[Current Week High]]/Table2[[#This Row],[Close Price]])-1</f>
        <v>2.320599785790689E-3</v>
      </c>
      <c r="AG127" s="2">
        <f>(Table2[[#This Row],[Close Price]]/Table2[[#This Row],[Current Month Low]])-1</f>
        <v>9.8754535647739505E-2</v>
      </c>
      <c r="AH127" s="2">
        <f>(Table2[[#This Row],[Current Month High]]/Table2[[#This Row],[Close Price]])-1</f>
        <v>0.13423777222420541</v>
      </c>
      <c r="AI127">
        <v>16.744019992859599</v>
      </c>
      <c r="AJ127">
        <v>115.918288687608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-0.16</v>
      </c>
      <c r="AM127" t="s">
        <v>10450</v>
      </c>
      <c r="AN127">
        <v>-0.45</v>
      </c>
      <c r="AO127" t="s">
        <v>10450</v>
      </c>
      <c r="AP127">
        <v>0.18079748502746901</v>
      </c>
      <c r="AQ127">
        <f>(Table2[[#This Row],[Sharpe Ratio]]-AVERAGE(Table2[Sharpe Ratio]))/_xlfn.STDEV.P(Table2[Sharpe Ratio])</f>
        <v>1.4161841940936268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142</v>
      </c>
      <c r="AT127">
        <f>_xlfn.RANK.AVG(Table2[[#This Row],[6M Return vs Nifty Z-Score]],Table2[6M Return vs Nifty Z-Score])</f>
        <v>358</v>
      </c>
      <c r="AU127">
        <f>_xlfn.RANK.AVG(Table2[[#This Row],[Sharpe Ratio Z-Score]],Table2[Sharpe Ratio Z-Score])</f>
        <v>57</v>
      </c>
      <c r="AV127">
        <f>(Table2[[#This Row],[Rank 1Y]]+Table2[[#This Row],[Rank 6M]]+Table2[[#This Row],[Rank Sharpe]])/3</f>
        <v>185.66666666666666</v>
      </c>
    </row>
    <row r="128" spans="1:48" x14ac:dyDescent="0.3">
      <c r="A128" t="s">
        <v>1553</v>
      </c>
      <c r="B128" t="s">
        <v>1554</v>
      </c>
      <c r="C128" t="s">
        <v>10410</v>
      </c>
      <c r="D128" t="s">
        <v>46</v>
      </c>
      <c r="E128">
        <v>6510.2521254470003</v>
      </c>
      <c r="F128">
        <v>231.91</v>
      </c>
      <c r="G128">
        <v>77.191112718079793</v>
      </c>
      <c r="H128">
        <f>(Table2[[#This Row],[1Y Return vs Nifty]]-AVERAGE(Table2[1Y Return vs Nifty]))/_xlfn.STDEV.P(Table2[1Y Return vs Nifty])</f>
        <v>0.87053659376491854</v>
      </c>
      <c r="I128">
        <v>-4.1305400863917496</v>
      </c>
      <c r="J128">
        <f>(Table2[[#This Row],[1M Return vs Nifty]]-AVERAGE(Table2[1M Return vs Nifty]))/_xlfn.STDEV.P(Table2[1M Return vs Nifty])</f>
        <v>-6.4675021031662339E-2</v>
      </c>
      <c r="K128">
        <v>26.885872058014499</v>
      </c>
      <c r="L128">
        <f>(Table2[[#This Row],[6M Return vs Nifty]]-AVERAGE(Table2[6M Return vs Nifty]))/_xlfn.STDEV.P(Table2[6M Return vs Nifty])</f>
        <v>0.4337806281858394</v>
      </c>
      <c r="M128">
        <v>-3.35471552679526</v>
      </c>
      <c r="N128">
        <f>(Table2[[#This Row],[1W Return vs Nifty]]-AVERAGE(Table2[1W Return vs Nifty]))/_xlfn.STDEV.P(Table2[1W Return vs Nifty])</f>
        <v>-0.61724733497518514</v>
      </c>
      <c r="O128">
        <v>241.53</v>
      </c>
      <c r="P128">
        <v>238.32644052330801</v>
      </c>
      <c r="Q128">
        <v>199.16306001574301</v>
      </c>
      <c r="R128">
        <v>33.944785117332003</v>
      </c>
      <c r="S128" s="2">
        <f>(Table2[[#This Row],[Close Price]]-Table2[[#This Row],[20D EMA]])/Table2[[#This Row],[20D EMA]]</f>
        <v>-3.9829420775887074E-2</v>
      </c>
      <c r="T128" s="2">
        <f>(Table2[[#This Row],[Close Price]]-Table2[[#This Row],[50D EMA]])/Table2[[#This Row],[50D EMA]]</f>
        <v>-2.6922906704010846E-2</v>
      </c>
      <c r="U128" s="2">
        <f>(Table2[[#This Row],[Close Price]]-Table2[[#This Row],[200D EMA]])/Table2[[#This Row],[200D EMA]]</f>
        <v>0.16442275983140886</v>
      </c>
      <c r="V128">
        <v>0.644551593912839</v>
      </c>
      <c r="W128">
        <v>231.05</v>
      </c>
      <c r="X128">
        <v>237.85</v>
      </c>
      <c r="Y128">
        <v>231.05</v>
      </c>
      <c r="Z128">
        <v>252.7</v>
      </c>
      <c r="AA128">
        <v>227.4</v>
      </c>
      <c r="AB128">
        <v>284.74</v>
      </c>
      <c r="AC128" s="2">
        <f>(Table2[[#This Row],[Close Price]]/Table2[[#This Row],[Day Low]])-1</f>
        <v>3.7221380653538194E-3</v>
      </c>
      <c r="AD128" s="2">
        <f>(Table2[[#This Row],[Day High]]/Table2[[#This Row],[Close Price]])-1</f>
        <v>2.5613384502608749E-2</v>
      </c>
      <c r="AE128" s="2">
        <f>(Table2[[#This Row],[Close Price]]/Table2[[#This Row],[Current Week Low]])-1</f>
        <v>3.7221380653538194E-3</v>
      </c>
      <c r="AF128" s="2">
        <f>(Table2[[#This Row],[Current Week High]]/Table2[[#This Row],[Close Price]])-1</f>
        <v>8.9646845759130622E-2</v>
      </c>
      <c r="AG128" s="2">
        <f>(Table2[[#This Row],[Close Price]]/Table2[[#This Row],[Current Month Low]])-1</f>
        <v>1.9832893579595279E-2</v>
      </c>
      <c r="AH128" s="2">
        <f>(Table2[[#This Row],[Current Month High]]/Table2[[#This Row],[Close Price]])-1</f>
        <v>0.22780388943986907</v>
      </c>
      <c r="AI128">
        <v>22.7803889439869</v>
      </c>
      <c r="AJ128">
        <v>114.930491195551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-0.05</v>
      </c>
      <c r="AM128" t="s">
        <v>10450</v>
      </c>
      <c r="AN128">
        <v>-6.41</v>
      </c>
      <c r="AO128" t="s">
        <v>10450</v>
      </c>
      <c r="AP128">
        <v>8.4274844663541001E-2</v>
      </c>
      <c r="AQ128">
        <f>(Table2[[#This Row],[Sharpe Ratio]]-AVERAGE(Table2[Sharpe Ratio]))/_xlfn.STDEV.P(Table2[Sharpe Ratio])</f>
        <v>0.29279952402182463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0.91519438996573499</v>
      </c>
      <c r="AS128">
        <f>_xlfn.RANK.AVG(Table2[[#This Row],[1Y Return vs Nifty Z-Score]],Table2[1Y Return vs Nifty Z-Score])</f>
        <v>112</v>
      </c>
      <c r="AT128">
        <f>_xlfn.RANK.AVG(Table2[[#This Row],[6M Return vs Nifty Z-Score]],Table2[6M Return vs Nifty Z-Score])</f>
        <v>175</v>
      </c>
      <c r="AU128">
        <f>_xlfn.RANK.AVG(Table2[[#This Row],[Sharpe Ratio Z-Score]],Table2[Sharpe Ratio Z-Score])</f>
        <v>270</v>
      </c>
      <c r="AV128">
        <f>(Table2[[#This Row],[Rank 1Y]]+Table2[[#This Row],[Rank 6M]]+Table2[[#This Row],[Rank Sharpe]])/3</f>
        <v>185.66666666666666</v>
      </c>
    </row>
    <row r="129" spans="1:48" x14ac:dyDescent="0.3">
      <c r="A129" t="s">
        <v>941</v>
      </c>
      <c r="B129" t="s">
        <v>942</v>
      </c>
      <c r="C129" t="s">
        <v>10420</v>
      </c>
      <c r="D129" t="s">
        <v>467</v>
      </c>
      <c r="E129">
        <v>16453.617425</v>
      </c>
      <c r="F129">
        <v>875</v>
      </c>
      <c r="G129">
        <v>50.009515282063298</v>
      </c>
      <c r="H129">
        <f>(Table2[[#This Row],[1Y Return vs Nifty]]-AVERAGE(Table2[1Y Return vs Nifty]))/_xlfn.STDEV.P(Table2[1Y Return vs Nifty])</f>
        <v>0.42298180833912336</v>
      </c>
      <c r="I129">
        <v>-8.4541467427819406</v>
      </c>
      <c r="J129">
        <f>(Table2[[#This Row],[1M Return vs Nifty]]-AVERAGE(Table2[1M Return vs Nifty]))/_xlfn.STDEV.P(Table2[1M Return vs Nifty])</f>
        <v>-0.46532839380003799</v>
      </c>
      <c r="K129">
        <v>25.560649434646798</v>
      </c>
      <c r="L129">
        <f>(Table2[[#This Row],[6M Return vs Nifty]]-AVERAGE(Table2[6M Return vs Nifty]))/_xlfn.STDEV.P(Table2[6M Return vs Nifty])</f>
        <v>0.39440985937738587</v>
      </c>
      <c r="M129">
        <v>-3.7877661391321098</v>
      </c>
      <c r="N129">
        <f>(Table2[[#This Row],[1W Return vs Nifty]]-AVERAGE(Table2[1W Return vs Nifty]))/_xlfn.STDEV.P(Table2[1W Return vs Nifty])</f>
        <v>-0.71388987318475672</v>
      </c>
      <c r="O129">
        <v>870.46</v>
      </c>
      <c r="P129">
        <v>853.61570606084797</v>
      </c>
      <c r="Q129">
        <v>732.26205633874099</v>
      </c>
      <c r="R129">
        <v>52.813091683417902</v>
      </c>
      <c r="S129" s="2">
        <f>(Table2[[#This Row],[Close Price]]-Table2[[#This Row],[20D EMA]])/Table2[[#This Row],[20D EMA]]</f>
        <v>5.2156331135261398E-3</v>
      </c>
      <c r="T129" s="2">
        <f>(Table2[[#This Row],[Close Price]]-Table2[[#This Row],[50D EMA]])/Table2[[#This Row],[50D EMA]]</f>
        <v>2.5051429803035631E-2</v>
      </c>
      <c r="U129" s="2">
        <f>(Table2[[#This Row],[Close Price]]-Table2[[#This Row],[200D EMA]])/Table2[[#This Row],[200D EMA]]</f>
        <v>0.19492740669226907</v>
      </c>
      <c r="V129">
        <v>0.75049034125397696</v>
      </c>
      <c r="W129">
        <v>869.65</v>
      </c>
      <c r="X129">
        <v>882.75</v>
      </c>
      <c r="Y129">
        <v>860</v>
      </c>
      <c r="Z129">
        <v>901</v>
      </c>
      <c r="AA129">
        <v>846.3</v>
      </c>
      <c r="AB129">
        <v>910</v>
      </c>
      <c r="AC129" s="2">
        <f>(Table2[[#This Row],[Close Price]]/Table2[[#This Row],[Day Low]])-1</f>
        <v>6.1519001897314407E-3</v>
      </c>
      <c r="AD129" s="2">
        <f>(Table2[[#This Row],[Day High]]/Table2[[#This Row],[Close Price]])-1</f>
        <v>8.8571428571428967E-3</v>
      </c>
      <c r="AE129" s="2">
        <f>(Table2[[#This Row],[Close Price]]/Table2[[#This Row],[Current Week Low]])-1</f>
        <v>1.744186046511631E-2</v>
      </c>
      <c r="AF129" s="2">
        <f>(Table2[[#This Row],[Current Week High]]/Table2[[#This Row],[Close Price]])-1</f>
        <v>2.9714285714285804E-2</v>
      </c>
      <c r="AG129" s="2">
        <f>(Table2[[#This Row],[Close Price]]/Table2[[#This Row],[Current Month Low]])-1</f>
        <v>3.3912324234904867E-2</v>
      </c>
      <c r="AH129" s="2">
        <f>(Table2[[#This Row],[Current Month High]]/Table2[[#This Row],[Close Price]])-1</f>
        <v>4.0000000000000036E-2</v>
      </c>
      <c r="AI129">
        <v>5.8971428571428604</v>
      </c>
      <c r="AJ129">
        <v>87.808542605709306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-0.06</v>
      </c>
      <c r="AM129" t="s">
        <v>10450</v>
      </c>
      <c r="AN129">
        <v>2.2400000000000002</v>
      </c>
      <c r="AO129" t="s">
        <v>10451</v>
      </c>
      <c r="AP129">
        <v>0.11385374092863799</v>
      </c>
      <c r="AQ129">
        <f>(Table2[[#This Row],[Sharpe Ratio]]-AVERAGE(Table2[Sharpe Ratio]))/_xlfn.STDEV.P(Table2[Sharpe Ratio])</f>
        <v>0.63705532241865381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0.27522872315036828</v>
      </c>
      <c r="AS129">
        <f>_xlfn.RANK.AVG(Table2[[#This Row],[1Y Return vs Nifty Z-Score]],Table2[1Y Return vs Nifty Z-Score])</f>
        <v>190</v>
      </c>
      <c r="AT129">
        <f>_xlfn.RANK.AVG(Table2[[#This Row],[6M Return vs Nifty Z-Score]],Table2[6M Return vs Nifty Z-Score])</f>
        <v>185</v>
      </c>
      <c r="AU129">
        <f>_xlfn.RANK.AVG(Table2[[#This Row],[Sharpe Ratio Z-Score]],Table2[Sharpe Ratio Z-Score])</f>
        <v>185</v>
      </c>
      <c r="AV129">
        <f>(Table2[[#This Row],[Rank 1Y]]+Table2[[#This Row],[Rank 6M]]+Table2[[#This Row],[Rank Sharpe]])/3</f>
        <v>186.66666666666666</v>
      </c>
    </row>
    <row r="130" spans="1:48" x14ac:dyDescent="0.3">
      <c r="A130" t="s">
        <v>538</v>
      </c>
      <c r="B130" t="s">
        <v>539</v>
      </c>
      <c r="C130" t="s">
        <v>10413</v>
      </c>
      <c r="D130" t="s">
        <v>146</v>
      </c>
      <c r="E130">
        <v>40129.263464459997</v>
      </c>
      <c r="F130">
        <v>289.39999999999998</v>
      </c>
      <c r="G130">
        <v>87.970322241287505</v>
      </c>
      <c r="H130">
        <f>(Table2[[#This Row],[1Y Return vs Nifty]]-AVERAGE(Table2[1Y Return vs Nifty]))/_xlfn.STDEV.P(Table2[1Y Return vs Nifty])</f>
        <v>1.0480201583926023</v>
      </c>
      <c r="I130">
        <v>-4.8585027234641798</v>
      </c>
      <c r="J130">
        <f>(Table2[[#This Row],[1M Return vs Nifty]]-AVERAGE(Table2[1M Return vs Nifty]))/_xlfn.STDEV.P(Table2[1M Return vs Nifty])</f>
        <v>-0.13213274995373306</v>
      </c>
      <c r="K130">
        <v>5.8225661543829998</v>
      </c>
      <c r="L130">
        <f>(Table2[[#This Row],[6M Return vs Nifty]]-AVERAGE(Table2[6M Return vs Nifty]))/_xlfn.STDEV.P(Table2[6M Return vs Nifty])</f>
        <v>-0.19198483374554498</v>
      </c>
      <c r="M130">
        <v>3.0229689319651398</v>
      </c>
      <c r="N130">
        <f>(Table2[[#This Row],[1W Return vs Nifty]]-AVERAGE(Table2[1W Return vs Nifty]))/_xlfn.STDEV.P(Table2[1W Return vs Nifty])</f>
        <v>0.80604037421043029</v>
      </c>
      <c r="O130">
        <v>274.64</v>
      </c>
      <c r="P130">
        <v>269.73149372684099</v>
      </c>
      <c r="Q130">
        <v>235.908595840668</v>
      </c>
      <c r="R130">
        <v>65.512836354257203</v>
      </c>
      <c r="S130" s="2">
        <f>(Table2[[#This Row],[Close Price]]-Table2[[#This Row],[20D EMA]])/Table2[[#This Row],[20D EMA]]</f>
        <v>5.3743081852607018E-2</v>
      </c>
      <c r="T130" s="2">
        <f>(Table2[[#This Row],[Close Price]]-Table2[[#This Row],[50D EMA]])/Table2[[#This Row],[50D EMA]]</f>
        <v>7.2918834954725079E-2</v>
      </c>
      <c r="U130" s="2">
        <f>(Table2[[#This Row],[Close Price]]-Table2[[#This Row],[200D EMA]])/Table2[[#This Row],[200D EMA]]</f>
        <v>0.22674631235336554</v>
      </c>
      <c r="V130">
        <v>0.57807842168329904</v>
      </c>
      <c r="W130">
        <v>276.14999999999998</v>
      </c>
      <c r="X130">
        <v>292</v>
      </c>
      <c r="Y130">
        <v>267.75</v>
      </c>
      <c r="Z130">
        <v>292.39999999999998</v>
      </c>
      <c r="AA130">
        <v>258.5</v>
      </c>
      <c r="AB130">
        <v>292.39999999999998</v>
      </c>
      <c r="AC130" s="2">
        <f>(Table2[[#This Row],[Close Price]]/Table2[[#This Row],[Day Low]])-1</f>
        <v>4.7981169654173428E-2</v>
      </c>
      <c r="AD130" s="2">
        <f>(Table2[[#This Row],[Day High]]/Table2[[#This Row],[Close Price]])-1</f>
        <v>8.9841050449206428E-3</v>
      </c>
      <c r="AE130" s="2">
        <f>(Table2[[#This Row],[Close Price]]/Table2[[#This Row],[Current Week Low]])-1</f>
        <v>8.0859010270774911E-2</v>
      </c>
      <c r="AF130" s="2">
        <f>(Table2[[#This Row],[Current Week High]]/Table2[[#This Row],[Close Price]])-1</f>
        <v>1.0366275051831408E-2</v>
      </c>
      <c r="AG130" s="2">
        <f>(Table2[[#This Row],[Close Price]]/Table2[[#This Row],[Current Month Low]])-1</f>
        <v>0.11953578336557058</v>
      </c>
      <c r="AH130" s="2">
        <f>(Table2[[#This Row],[Current Month High]]/Table2[[#This Row],[Close Price]])-1</f>
        <v>1.0366275051831408E-2</v>
      </c>
      <c r="AI130">
        <v>7.7401520387007698</v>
      </c>
      <c r="AJ130">
        <v>147.77397260273901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</v>
      </c>
      <c r="AM130" t="s">
        <v>10452</v>
      </c>
      <c r="AN130">
        <v>8.41</v>
      </c>
      <c r="AO130" t="s">
        <v>10451</v>
      </c>
      <c r="AP130">
        <v>0.16107107727151501</v>
      </c>
      <c r="AQ130">
        <f>(Table2[[#This Row],[Sharpe Ratio]]-AVERAGE(Table2[Sharpe Ratio]))/_xlfn.STDEV.P(Table2[Sharpe Ratio])</f>
        <v>1.1865971875108077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2.716540136414562</v>
      </c>
      <c r="AS130">
        <f>_xlfn.RANK.AVG(Table2[[#This Row],[1Y Return vs Nifty Z-Score]],Table2[1Y Return vs Nifty Z-Score])</f>
        <v>97</v>
      </c>
      <c r="AT130">
        <f>_xlfn.RANK.AVG(Table2[[#This Row],[6M Return vs Nifty Z-Score]],Table2[6M Return vs Nifty Z-Score])</f>
        <v>377</v>
      </c>
      <c r="AU130">
        <f>_xlfn.RANK.AVG(Table2[[#This Row],[Sharpe Ratio Z-Score]],Table2[Sharpe Ratio Z-Score])</f>
        <v>91</v>
      </c>
      <c r="AV130">
        <f>(Table2[[#This Row],[Rank 1Y]]+Table2[[#This Row],[Rank 6M]]+Table2[[#This Row],[Rank Sharpe]])/3</f>
        <v>188.33333333333334</v>
      </c>
    </row>
    <row r="131" spans="1:48" x14ac:dyDescent="0.3">
      <c r="A131" t="s">
        <v>1678</v>
      </c>
      <c r="B131" t="s">
        <v>1679</v>
      </c>
      <c r="C131" t="s">
        <v>10414</v>
      </c>
      <c r="D131" t="s">
        <v>135</v>
      </c>
      <c r="E131">
        <v>5232.2700000000004</v>
      </c>
      <c r="F131">
        <v>8720.4500000000007</v>
      </c>
      <c r="G131">
        <v>48.628623841720199</v>
      </c>
      <c r="H131">
        <f>(Table2[[#This Row],[1Y Return vs Nifty]]-AVERAGE(Table2[1Y Return vs Nifty]))/_xlfn.STDEV.P(Table2[1Y Return vs Nifty])</f>
        <v>0.40024493374101122</v>
      </c>
      <c r="I131">
        <v>5.7860799581659101</v>
      </c>
      <c r="J131">
        <f>(Table2[[#This Row],[1M Return vs Nifty]]-AVERAGE(Table2[1M Return vs Nifty]))/_xlfn.STDEV.P(Table2[1M Return vs Nifty])</f>
        <v>0.85426316716876405</v>
      </c>
      <c r="K131">
        <v>26.446048131087402</v>
      </c>
      <c r="L131">
        <f>(Table2[[#This Row],[6M Return vs Nifty]]-AVERAGE(Table2[6M Return vs Nifty]))/_xlfn.STDEV.P(Table2[6M Return vs Nifty])</f>
        <v>0.42071398878643917</v>
      </c>
      <c r="M131">
        <v>-7.0585988664673298</v>
      </c>
      <c r="N131">
        <f>(Table2[[#This Row],[1W Return vs Nifty]]-AVERAGE(Table2[1W Return vs Nifty]))/_xlfn.STDEV.P(Table2[1W Return vs Nifty])</f>
        <v>-1.4438312883991307</v>
      </c>
      <c r="O131">
        <v>8568.58</v>
      </c>
      <c r="P131">
        <v>8037.3984444232501</v>
      </c>
      <c r="Q131">
        <v>6948.7438614513303</v>
      </c>
      <c r="R131">
        <v>49.876608896056098</v>
      </c>
      <c r="S131" s="2">
        <f>(Table2[[#This Row],[Close Price]]-Table2[[#This Row],[20D EMA]])/Table2[[#This Row],[20D EMA]]</f>
        <v>1.7724056961596998E-2</v>
      </c>
      <c r="T131" s="2">
        <f>(Table2[[#This Row],[Close Price]]-Table2[[#This Row],[50D EMA]])/Table2[[#This Row],[50D EMA]]</f>
        <v>8.4984160023905006E-2</v>
      </c>
      <c r="U131" s="2">
        <f>(Table2[[#This Row],[Close Price]]-Table2[[#This Row],[200D EMA]])/Table2[[#This Row],[200D EMA]]</f>
        <v>0.25496782927592726</v>
      </c>
      <c r="V131">
        <v>1.70816268308451</v>
      </c>
      <c r="W131">
        <v>8700</v>
      </c>
      <c r="X131">
        <v>8994.9</v>
      </c>
      <c r="Y131">
        <v>8700</v>
      </c>
      <c r="Z131">
        <v>9535.5499999999993</v>
      </c>
      <c r="AA131">
        <v>7645.05</v>
      </c>
      <c r="AB131">
        <v>9550</v>
      </c>
      <c r="AC131" s="2">
        <f>(Table2[[#This Row],[Close Price]]/Table2[[#This Row],[Day Low]])-1</f>
        <v>2.3505747126437715E-3</v>
      </c>
      <c r="AD131" s="2">
        <f>(Table2[[#This Row],[Day High]]/Table2[[#This Row],[Close Price]])-1</f>
        <v>3.147199972478476E-2</v>
      </c>
      <c r="AE131" s="2">
        <f>(Table2[[#This Row],[Close Price]]/Table2[[#This Row],[Current Week Low]])-1</f>
        <v>2.3505747126437715E-3</v>
      </c>
      <c r="AF131" s="2">
        <f>(Table2[[#This Row],[Current Week High]]/Table2[[#This Row],[Close Price]])-1</f>
        <v>9.3469947078419047E-2</v>
      </c>
      <c r="AG131" s="2">
        <f>(Table2[[#This Row],[Close Price]]/Table2[[#This Row],[Current Month Low]])-1</f>
        <v>0.14066618269337683</v>
      </c>
      <c r="AH131" s="2">
        <f>(Table2[[#This Row],[Current Month High]]/Table2[[#This Row],[Close Price]])-1</f>
        <v>9.5126971658572534E-2</v>
      </c>
      <c r="AI131">
        <v>9.5126971658572508</v>
      </c>
      <c r="AJ131">
        <v>86.334401709401703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0.21</v>
      </c>
      <c r="AM131" t="s">
        <v>10451</v>
      </c>
      <c r="AN131">
        <v>12.44</v>
      </c>
      <c r="AO131" t="s">
        <v>10451</v>
      </c>
      <c r="AP131">
        <v>0.111020456811996</v>
      </c>
      <c r="AQ131">
        <f>(Table2[[#This Row],[Sharpe Ratio]]-AVERAGE(Table2[Sharpe Ratio]))/_xlfn.STDEV.P(Table2[Sharpe Ratio])</f>
        <v>0.60407997144821945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0.83547077274530324</v>
      </c>
      <c r="AS131">
        <f>_xlfn.RANK.AVG(Table2[[#This Row],[1Y Return vs Nifty Z-Score]],Table2[1Y Return vs Nifty Z-Score])</f>
        <v>194</v>
      </c>
      <c r="AT131">
        <f>_xlfn.RANK.AVG(Table2[[#This Row],[6M Return vs Nifty Z-Score]],Table2[6M Return vs Nifty Z-Score])</f>
        <v>179</v>
      </c>
      <c r="AU131">
        <f>_xlfn.RANK.AVG(Table2[[#This Row],[Sharpe Ratio Z-Score]],Table2[Sharpe Ratio Z-Score])</f>
        <v>195</v>
      </c>
      <c r="AV131">
        <f>(Table2[[#This Row],[Rank 1Y]]+Table2[[#This Row],[Rank 6M]]+Table2[[#This Row],[Rank Sharpe]])/3</f>
        <v>189.33333333333334</v>
      </c>
    </row>
    <row r="132" spans="1:48" x14ac:dyDescent="0.3">
      <c r="A132" t="s">
        <v>310</v>
      </c>
      <c r="B132" t="s">
        <v>311</v>
      </c>
      <c r="C132" t="s">
        <v>10405</v>
      </c>
      <c r="D132" t="s">
        <v>18</v>
      </c>
      <c r="E132">
        <v>93187.987132014998</v>
      </c>
      <c r="F132">
        <v>437.95</v>
      </c>
      <c r="G132">
        <v>123.53376497933</v>
      </c>
      <c r="H132">
        <f>(Table2[[#This Row],[1Y Return vs Nifty]]-AVERAGE(Table2[1Y Return vs Nifty]))/_xlfn.STDEV.P(Table2[1Y Return vs Nifty])</f>
        <v>1.6335850436460777</v>
      </c>
      <c r="I132">
        <v>0.33423871986577702</v>
      </c>
      <c r="J132">
        <f>(Table2[[#This Row],[1M Return vs Nifty]]-AVERAGE(Table2[1M Return vs Nifty]))/_xlfn.STDEV.P(Table2[1M Return vs Nifty])</f>
        <v>0.34906027673137363</v>
      </c>
      <c r="K132">
        <v>21.114758155341701</v>
      </c>
      <c r="L132">
        <f>(Table2[[#This Row],[6M Return vs Nifty]]-AVERAGE(Table2[6M Return vs Nifty]))/_xlfn.STDEV.P(Table2[6M Return vs Nifty])</f>
        <v>0.26232778152979536</v>
      </c>
      <c r="M132">
        <v>4.5664862179358803</v>
      </c>
      <c r="N132">
        <f>(Table2[[#This Row],[1W Return vs Nifty]]-AVERAGE(Table2[1W Return vs Nifty]))/_xlfn.STDEV.P(Table2[1W Return vs Nifty])</f>
        <v>1.1505022547319839</v>
      </c>
      <c r="O132">
        <v>414</v>
      </c>
      <c r="P132">
        <v>399.065844209906</v>
      </c>
      <c r="Q132">
        <v>339.10325701512699</v>
      </c>
      <c r="R132">
        <v>75.857871387152798</v>
      </c>
      <c r="S132" s="2">
        <f>(Table2[[#This Row],[Close Price]]-Table2[[#This Row],[20D EMA]])/Table2[[#This Row],[20D EMA]]</f>
        <v>5.7850241545893695E-2</v>
      </c>
      <c r="T132" s="2">
        <f>(Table2[[#This Row],[Close Price]]-Table2[[#This Row],[50D EMA]])/Table2[[#This Row],[50D EMA]]</f>
        <v>9.7437945026538464E-2</v>
      </c>
      <c r="U132" s="2">
        <f>(Table2[[#This Row],[Close Price]]-Table2[[#This Row],[200D EMA]])/Table2[[#This Row],[200D EMA]]</f>
        <v>0.29149452545795973</v>
      </c>
      <c r="V132">
        <v>0.62409990587525799</v>
      </c>
      <c r="W132">
        <v>421.2</v>
      </c>
      <c r="X132">
        <v>439.8</v>
      </c>
      <c r="Y132">
        <v>396.65</v>
      </c>
      <c r="Z132">
        <v>439.8</v>
      </c>
      <c r="AA132">
        <v>392</v>
      </c>
      <c r="AB132">
        <v>457.15</v>
      </c>
      <c r="AC132" s="2">
        <f>(Table2[[#This Row],[Close Price]]/Table2[[#This Row],[Day Low]])-1</f>
        <v>3.9767331433998132E-2</v>
      </c>
      <c r="AD132" s="2">
        <f>(Table2[[#This Row],[Day High]]/Table2[[#This Row],[Close Price]])-1</f>
        <v>4.2242265098755283E-3</v>
      </c>
      <c r="AE132" s="2">
        <f>(Table2[[#This Row],[Close Price]]/Table2[[#This Row],[Current Week Low]])-1</f>
        <v>0.10412202193369469</v>
      </c>
      <c r="AF132" s="2">
        <f>(Table2[[#This Row],[Current Week High]]/Table2[[#This Row],[Close Price]])-1</f>
        <v>4.2242265098755283E-3</v>
      </c>
      <c r="AG132" s="2">
        <f>(Table2[[#This Row],[Close Price]]/Table2[[#This Row],[Current Month Low]])-1</f>
        <v>0.11721938775510199</v>
      </c>
      <c r="AH132" s="2">
        <f>(Table2[[#This Row],[Current Month High]]/Table2[[#This Row],[Close Price]])-1</f>
        <v>4.3840621075465158E-2</v>
      </c>
      <c r="AI132">
        <v>4.3840621075465096</v>
      </c>
      <c r="AJ132">
        <v>174.634197324414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0.25</v>
      </c>
      <c r="AM132" t="s">
        <v>10451</v>
      </c>
      <c r="AN132">
        <v>6.96</v>
      </c>
      <c r="AO132" t="s">
        <v>10451</v>
      </c>
      <c r="AP132">
        <v>7.8271748574327005E-2</v>
      </c>
      <c r="AQ132">
        <f>(Table2[[#This Row],[Sharpe Ratio]]-AVERAGE(Table2[Sharpe Ratio]))/_xlfn.STDEV.P(Table2[Sharpe Ratio])</f>
        <v>0.22293212198884785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3.6184074786280784</v>
      </c>
      <c r="AS132">
        <f>_xlfn.RANK.AVG(Table2[[#This Row],[1Y Return vs Nifty Z-Score]],Table2[1Y Return vs Nifty Z-Score])</f>
        <v>56</v>
      </c>
      <c r="AT132">
        <f>_xlfn.RANK.AVG(Table2[[#This Row],[6M Return vs Nifty Z-Score]],Table2[6M Return vs Nifty Z-Score])</f>
        <v>223</v>
      </c>
      <c r="AU132">
        <f>_xlfn.RANK.AVG(Table2[[#This Row],[Sharpe Ratio Z-Score]],Table2[Sharpe Ratio Z-Score])</f>
        <v>294</v>
      </c>
      <c r="AV132">
        <f>(Table2[[#This Row],[Rank 1Y]]+Table2[[#This Row],[Rank 6M]]+Table2[[#This Row],[Rank Sharpe]])/3</f>
        <v>191</v>
      </c>
    </row>
    <row r="133" spans="1:48" x14ac:dyDescent="0.3">
      <c r="A133" t="s">
        <v>1251</v>
      </c>
      <c r="B133" t="s">
        <v>1252</v>
      </c>
      <c r="C133" t="s">
        <v>10417</v>
      </c>
      <c r="D133" t="s">
        <v>294</v>
      </c>
      <c r="E133">
        <v>9531.5269737599992</v>
      </c>
      <c r="F133">
        <v>584.1</v>
      </c>
      <c r="G133">
        <v>33.443632226800403</v>
      </c>
      <c r="H133">
        <f>(Table2[[#This Row],[1Y Return vs Nifty]]-AVERAGE(Table2[1Y Return vs Nifty]))/_xlfn.STDEV.P(Table2[1Y Return vs Nifty])</f>
        <v>0.15021858117267928</v>
      </c>
      <c r="I133">
        <v>-0.80865917644572705</v>
      </c>
      <c r="J133">
        <f>(Table2[[#This Row],[1M Return vs Nifty]]-AVERAGE(Table2[1M Return vs Nifty]))/_xlfn.STDEV.P(Table2[1M Return vs Nifty])</f>
        <v>0.24315196145706186</v>
      </c>
      <c r="K133">
        <v>31.746923193847898</v>
      </c>
      <c r="L133">
        <f>(Table2[[#This Row],[6M Return vs Nifty]]-AVERAGE(Table2[6M Return vs Nifty]))/_xlfn.STDEV.P(Table2[6M Return vs Nifty])</f>
        <v>0.57819660559242592</v>
      </c>
      <c r="M133">
        <v>2.9866677520880001</v>
      </c>
      <c r="N133">
        <f>(Table2[[#This Row],[1W Return vs Nifty]]-AVERAGE(Table2[1W Return vs Nifty]))/_xlfn.STDEV.P(Table2[1W Return vs Nifty])</f>
        <v>0.797939154483716</v>
      </c>
      <c r="O133">
        <v>565.37</v>
      </c>
      <c r="P133">
        <v>548.09381730918903</v>
      </c>
      <c r="Q133">
        <v>469.183525834764</v>
      </c>
      <c r="R133">
        <v>65.450528035575005</v>
      </c>
      <c r="S133" s="2">
        <f>(Table2[[#This Row],[Close Price]]-Table2[[#This Row],[20D EMA]])/Table2[[#This Row],[20D EMA]]</f>
        <v>3.3128747545854959E-2</v>
      </c>
      <c r="T133" s="2">
        <f>(Table2[[#This Row],[Close Price]]-Table2[[#This Row],[50D EMA]])/Table2[[#This Row],[50D EMA]]</f>
        <v>6.5693466252875629E-2</v>
      </c>
      <c r="U133" s="2">
        <f>(Table2[[#This Row],[Close Price]]-Table2[[#This Row],[200D EMA]])/Table2[[#This Row],[200D EMA]]</f>
        <v>0.24492862139773222</v>
      </c>
      <c r="V133">
        <v>0.79166701375152404</v>
      </c>
      <c r="W133">
        <v>581.4</v>
      </c>
      <c r="X133">
        <v>589</v>
      </c>
      <c r="Y133">
        <v>570</v>
      </c>
      <c r="Z133">
        <v>589.95000000000005</v>
      </c>
      <c r="AA133">
        <v>520.65</v>
      </c>
      <c r="AB133">
        <v>601</v>
      </c>
      <c r="AC133" s="2">
        <f>(Table2[[#This Row],[Close Price]]/Table2[[#This Row],[Day Low]])-1</f>
        <v>4.6439628482972672E-3</v>
      </c>
      <c r="AD133" s="2">
        <f>(Table2[[#This Row],[Day High]]/Table2[[#This Row],[Close Price]])-1</f>
        <v>8.388974490669332E-3</v>
      </c>
      <c r="AE133" s="2">
        <f>(Table2[[#This Row],[Close Price]]/Table2[[#This Row],[Current Week Low]])-1</f>
        <v>2.4736842105263168E-2</v>
      </c>
      <c r="AF133" s="2">
        <f>(Table2[[#This Row],[Current Week High]]/Table2[[#This Row],[Close Price]])-1</f>
        <v>1.001540832049308E-2</v>
      </c>
      <c r="AG133" s="2">
        <f>(Table2[[#This Row],[Close Price]]/Table2[[#This Row],[Current Month Low]])-1</f>
        <v>0.12186689714779608</v>
      </c>
      <c r="AH133" s="2">
        <f>(Table2[[#This Row],[Current Month High]]/Table2[[#This Row],[Close Price]])-1</f>
        <v>2.8933401814757786E-2</v>
      </c>
      <c r="AI133">
        <v>3.04742338640642</v>
      </c>
      <c r="AJ133">
        <v>69.747166521360001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-0.01</v>
      </c>
      <c r="AM133" t="s">
        <v>10450</v>
      </c>
      <c r="AN133">
        <v>6.47</v>
      </c>
      <c r="AO133" t="s">
        <v>10451</v>
      </c>
      <c r="AP133">
        <v>0.120114653284603</v>
      </c>
      <c r="AQ133">
        <f>(Table2[[#This Row],[Sharpe Ratio]]-AVERAGE(Table2[Sharpe Ratio]))/_xlfn.STDEV.P(Table2[Sharpe Ratio])</f>
        <v>0.70992333488531978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2.4794296375912026</v>
      </c>
      <c r="AS133">
        <f>_xlfn.RANK.AVG(Table2[[#This Row],[1Y Return vs Nifty Z-Score]],Table2[1Y Return vs Nifty Z-Score])</f>
        <v>251</v>
      </c>
      <c r="AT133">
        <f>_xlfn.RANK.AVG(Table2[[#This Row],[6M Return vs Nifty Z-Score]],Table2[6M Return vs Nifty Z-Score])</f>
        <v>150</v>
      </c>
      <c r="AU133">
        <f>_xlfn.RANK.AVG(Table2[[#This Row],[Sharpe Ratio Z-Score]],Table2[Sharpe Ratio Z-Score])</f>
        <v>173</v>
      </c>
      <c r="AV133">
        <f>(Table2[[#This Row],[Rank 1Y]]+Table2[[#This Row],[Rank 6M]]+Table2[[#This Row],[Rank Sharpe]])/3</f>
        <v>191.33333333333334</v>
      </c>
    </row>
    <row r="134" spans="1:48" x14ac:dyDescent="0.3">
      <c r="A134" t="s">
        <v>528</v>
      </c>
      <c r="B134" t="s">
        <v>529</v>
      </c>
      <c r="C134" t="s">
        <v>10411</v>
      </c>
      <c r="D134" t="s">
        <v>54</v>
      </c>
      <c r="E134">
        <v>41633.827157195003</v>
      </c>
      <c r="F134">
        <v>3333.05</v>
      </c>
      <c r="G134">
        <v>59.362652536046703</v>
      </c>
      <c r="H134">
        <f>(Table2[[#This Row],[1Y Return vs Nifty]]-AVERAGE(Table2[1Y Return vs Nifty]))/_xlfn.STDEV.P(Table2[1Y Return vs Nifty])</f>
        <v>0.57698457975894846</v>
      </c>
      <c r="I134">
        <v>1.4934954682175601</v>
      </c>
      <c r="J134">
        <f>(Table2[[#This Row],[1M Return vs Nifty]]-AVERAGE(Table2[1M Return vs Nifty]))/_xlfn.STDEV.P(Table2[1M Return vs Nifty])</f>
        <v>0.45648450910116628</v>
      </c>
      <c r="K134">
        <v>33.621061513853903</v>
      </c>
      <c r="L134">
        <f>(Table2[[#This Row],[6M Return vs Nifty]]-AVERAGE(Table2[6M Return vs Nifty]))/_xlfn.STDEV.P(Table2[6M Return vs Nifty])</f>
        <v>0.63387499895135591</v>
      </c>
      <c r="M134">
        <v>-3.1918091169379101</v>
      </c>
      <c r="N134">
        <f>(Table2[[#This Row],[1W Return vs Nifty]]-AVERAGE(Table2[1W Return vs Nifty]))/_xlfn.STDEV.P(Table2[1W Return vs Nifty])</f>
        <v>-0.58089202570944787</v>
      </c>
      <c r="O134">
        <v>3197.43</v>
      </c>
      <c r="P134">
        <v>3009.7469434130699</v>
      </c>
      <c r="Q134">
        <v>2467.9718672607801</v>
      </c>
      <c r="R134">
        <v>62.622651235733699</v>
      </c>
      <c r="S134" s="2">
        <f>(Table2[[#This Row],[Close Price]]-Table2[[#This Row],[20D EMA]])/Table2[[#This Row],[20D EMA]]</f>
        <v>4.2415314799698615E-2</v>
      </c>
      <c r="T134" s="2">
        <f>(Table2[[#This Row],[Close Price]]-Table2[[#This Row],[50D EMA]])/Table2[[#This Row],[50D EMA]]</f>
        <v>0.10741868425001301</v>
      </c>
      <c r="U134" s="2">
        <f>(Table2[[#This Row],[Close Price]]-Table2[[#This Row],[200D EMA]])/Table2[[#This Row],[200D EMA]]</f>
        <v>0.3505218775850053</v>
      </c>
      <c r="V134">
        <v>0.69114685942456899</v>
      </c>
      <c r="W134">
        <v>3146.15</v>
      </c>
      <c r="X134">
        <v>3405.55</v>
      </c>
      <c r="Y134">
        <v>3067.05</v>
      </c>
      <c r="Z134">
        <v>3405.55</v>
      </c>
      <c r="AA134">
        <v>3067.05</v>
      </c>
      <c r="AB134">
        <v>3485</v>
      </c>
      <c r="AC134" s="2">
        <f>(Table2[[#This Row],[Close Price]]/Table2[[#This Row],[Day Low]])-1</f>
        <v>5.9405940594059459E-2</v>
      </c>
      <c r="AD134" s="2">
        <f>(Table2[[#This Row],[Day High]]/Table2[[#This Row],[Close Price]])-1</f>
        <v>2.175184890715709E-2</v>
      </c>
      <c r="AE134" s="2">
        <f>(Table2[[#This Row],[Close Price]]/Table2[[#This Row],[Current Week Low]])-1</f>
        <v>8.6728289398607883E-2</v>
      </c>
      <c r="AF134" s="2">
        <f>(Table2[[#This Row],[Current Week High]]/Table2[[#This Row],[Close Price]])-1</f>
        <v>2.175184890715709E-2</v>
      </c>
      <c r="AG134" s="2">
        <f>(Table2[[#This Row],[Close Price]]/Table2[[#This Row],[Current Month Low]])-1</f>
        <v>8.6728289398607883E-2</v>
      </c>
      <c r="AH134" s="2">
        <f>(Table2[[#This Row],[Current Month High]]/Table2[[#This Row],[Close Price]])-1</f>
        <v>4.5588875054379585E-2</v>
      </c>
      <c r="AI134">
        <v>4.5588875054379496</v>
      </c>
      <c r="AJ134">
        <v>101.99690918457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0.3</v>
      </c>
      <c r="AM134" t="s">
        <v>10451</v>
      </c>
      <c r="AN134">
        <v>-1.68</v>
      </c>
      <c r="AO134" t="s">
        <v>10450</v>
      </c>
      <c r="AP134">
        <v>8.1710937715766999E-2</v>
      </c>
      <c r="AQ134">
        <f>(Table2[[#This Row],[Sharpe Ratio]]-AVERAGE(Table2[Sharpe Ratio]))/_xlfn.STDEV.P(Table2[Sharpe Ratio])</f>
        <v>0.26295933575345343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1.3494113978554763</v>
      </c>
      <c r="AS134">
        <f>_xlfn.RANK.AVG(Table2[[#This Row],[1Y Return vs Nifty Z-Score]],Table2[1Y Return vs Nifty Z-Score])</f>
        <v>158</v>
      </c>
      <c r="AT134">
        <f>_xlfn.RANK.AVG(Table2[[#This Row],[6M Return vs Nifty Z-Score]],Table2[6M Return vs Nifty Z-Score])</f>
        <v>141</v>
      </c>
      <c r="AU134">
        <f>_xlfn.RANK.AVG(Table2[[#This Row],[Sharpe Ratio Z-Score]],Table2[Sharpe Ratio Z-Score])</f>
        <v>281</v>
      </c>
      <c r="AV134">
        <f>(Table2[[#This Row],[Rank 1Y]]+Table2[[#This Row],[Rank 6M]]+Table2[[#This Row],[Rank Sharpe]])/3</f>
        <v>193.33333333333334</v>
      </c>
    </row>
    <row r="135" spans="1:48" x14ac:dyDescent="0.3">
      <c r="A135" t="s">
        <v>1216</v>
      </c>
      <c r="B135" t="s">
        <v>1217</v>
      </c>
      <c r="C135" t="s">
        <v>10410</v>
      </c>
      <c r="D135" t="s">
        <v>46</v>
      </c>
      <c r="E135">
        <v>10067.633227279999</v>
      </c>
      <c r="F135">
        <v>1544.8</v>
      </c>
      <c r="G135">
        <v>32.565838833166403</v>
      </c>
      <c r="H135">
        <f>(Table2[[#This Row],[1Y Return vs Nifty]]-AVERAGE(Table2[1Y Return vs Nifty]))/_xlfn.STDEV.P(Table2[1Y Return vs Nifty])</f>
        <v>0.13576539699684817</v>
      </c>
      <c r="I135">
        <v>-7.0166587112315</v>
      </c>
      <c r="J135">
        <f>(Table2[[#This Row],[1M Return vs Nifty]]-AVERAGE(Table2[1M Return vs Nifty]))/_xlfn.STDEV.P(Table2[1M Return vs Nifty])</f>
        <v>-0.33212145017031641</v>
      </c>
      <c r="K135">
        <v>51.886358997967598</v>
      </c>
      <c r="L135">
        <f>(Table2[[#This Row],[6M Return vs Nifty]]-AVERAGE(Table2[6M Return vs Nifty]))/_xlfn.STDEV.P(Table2[6M Return vs Nifty])</f>
        <v>1.176514999042223</v>
      </c>
      <c r="M135">
        <v>-1.48820304789902</v>
      </c>
      <c r="N135">
        <f>(Table2[[#This Row],[1W Return vs Nifty]]-AVERAGE(Table2[1W Return vs Nifty]))/_xlfn.STDEV.P(Table2[1W Return vs Nifty])</f>
        <v>-0.2007036367987248</v>
      </c>
      <c r="O135">
        <v>1548.65</v>
      </c>
      <c r="P135">
        <v>1559.70038835226</v>
      </c>
      <c r="Q135">
        <v>1342.1587797951699</v>
      </c>
      <c r="R135">
        <v>49.326862097904403</v>
      </c>
      <c r="S135" s="2">
        <f>(Table2[[#This Row],[Close Price]]-Table2[[#This Row],[20D EMA]])/Table2[[#This Row],[20D EMA]]</f>
        <v>-2.486036225099368E-3</v>
      </c>
      <c r="T135" s="2">
        <f>(Table2[[#This Row],[Close Price]]-Table2[[#This Row],[50D EMA]])/Table2[[#This Row],[50D EMA]]</f>
        <v>-9.5533658025189795E-3</v>
      </c>
      <c r="U135" s="2">
        <f>(Table2[[#This Row],[Close Price]]-Table2[[#This Row],[200D EMA]])/Table2[[#This Row],[200D EMA]]</f>
        <v>0.15098155542800648</v>
      </c>
      <c r="V135">
        <v>0.97881070520948499</v>
      </c>
      <c r="W135">
        <v>1532.85</v>
      </c>
      <c r="X135">
        <v>1573.35</v>
      </c>
      <c r="Y135">
        <v>1521.2</v>
      </c>
      <c r="Z135">
        <v>1583.75</v>
      </c>
      <c r="AA135">
        <v>1440</v>
      </c>
      <c r="AB135">
        <v>1643.75</v>
      </c>
      <c r="AC135" s="2">
        <f>(Table2[[#This Row],[Close Price]]/Table2[[#This Row],[Day Low]])-1</f>
        <v>7.7959356753760645E-3</v>
      </c>
      <c r="AD135" s="2">
        <f>(Table2[[#This Row],[Day High]]/Table2[[#This Row],[Close Price]])-1</f>
        <v>1.8481356809942895E-2</v>
      </c>
      <c r="AE135" s="2">
        <f>(Table2[[#This Row],[Close Price]]/Table2[[#This Row],[Current Week Low]])-1</f>
        <v>1.5514067841178036E-2</v>
      </c>
      <c r="AF135" s="2">
        <f>(Table2[[#This Row],[Current Week High]]/Table2[[#This Row],[Close Price]])-1</f>
        <v>2.5213619886069516E-2</v>
      </c>
      <c r="AG135" s="2">
        <f>(Table2[[#This Row],[Close Price]]/Table2[[#This Row],[Current Month Low]])-1</f>
        <v>7.277777777777783E-2</v>
      </c>
      <c r="AH135" s="2">
        <f>(Table2[[#This Row],[Current Month High]]/Table2[[#This Row],[Close Price]])-1</f>
        <v>6.4053599171413733E-2</v>
      </c>
      <c r="AI135">
        <v>21.692128430864798</v>
      </c>
      <c r="AJ135">
        <v>91.876785492485396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-0.13</v>
      </c>
      <c r="AM135" t="s">
        <v>10450</v>
      </c>
      <c r="AN135">
        <v>2.4500000000000002</v>
      </c>
      <c r="AO135" t="s">
        <v>10451</v>
      </c>
      <c r="AP135">
        <v>8.948590775161E-2</v>
      </c>
      <c r="AQ135">
        <f>(Table2[[#This Row],[Sharpe Ratio]]-AVERAGE(Table2[Sharpe Ratio]))/_xlfn.STDEV.P(Table2[Sharpe Ratio])</f>
        <v>0.35344880139179474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255</v>
      </c>
      <c r="AT135">
        <f>_xlfn.RANK.AVG(Table2[[#This Row],[6M Return vs Nifty Z-Score]],Table2[6M Return vs Nifty Z-Score])</f>
        <v>85</v>
      </c>
      <c r="AU135">
        <f>_xlfn.RANK.AVG(Table2[[#This Row],[Sharpe Ratio Z-Score]],Table2[Sharpe Ratio Z-Score])</f>
        <v>246</v>
      </c>
      <c r="AV135">
        <f>(Table2[[#This Row],[Rank 1Y]]+Table2[[#This Row],[Rank 6M]]+Table2[[#This Row],[Rank Sharpe]])/3</f>
        <v>195.33333333333334</v>
      </c>
    </row>
    <row r="136" spans="1:48" x14ac:dyDescent="0.3">
      <c r="A136" t="s">
        <v>1413</v>
      </c>
      <c r="B136" t="s">
        <v>1414</v>
      </c>
      <c r="C136" t="s">
        <v>10411</v>
      </c>
      <c r="D136" t="s">
        <v>54</v>
      </c>
      <c r="E136">
        <v>7894.6600028399998</v>
      </c>
      <c r="F136">
        <v>807.3</v>
      </c>
      <c r="G136">
        <v>95.3380880691155</v>
      </c>
      <c r="H136">
        <f>(Table2[[#This Row],[1Y Return vs Nifty]]-AVERAGE(Table2[1Y Return vs Nifty]))/_xlfn.STDEV.P(Table2[1Y Return vs Nifty])</f>
        <v>1.1693330746736668</v>
      </c>
      <c r="I136">
        <v>6.3072048212178897</v>
      </c>
      <c r="J136">
        <f>(Table2[[#This Row],[1M Return vs Nifty]]-AVERAGE(Table2[1M Return vs Nifty]))/_xlfn.STDEV.P(Table2[1M Return vs Nifty])</f>
        <v>0.90255396941060217</v>
      </c>
      <c r="K136">
        <v>59.489225261570702</v>
      </c>
      <c r="L136">
        <f>(Table2[[#This Row],[6M Return vs Nifty]]-AVERAGE(Table2[6M Return vs Nifty]))/_xlfn.STDEV.P(Table2[6M Return vs Nifty])</f>
        <v>1.4023870032381969</v>
      </c>
      <c r="M136">
        <v>-4.8681037465605099</v>
      </c>
      <c r="N136">
        <f>(Table2[[#This Row],[1W Return vs Nifty]]-AVERAGE(Table2[1W Return vs Nifty]))/_xlfn.STDEV.P(Table2[1W Return vs Nifty])</f>
        <v>-0.95498540689554468</v>
      </c>
      <c r="O136">
        <v>828.58</v>
      </c>
      <c r="P136">
        <v>763.09310145606605</v>
      </c>
      <c r="Q136">
        <v>579.03922660430999</v>
      </c>
      <c r="R136">
        <v>36.982185487509199</v>
      </c>
      <c r="S136" s="2">
        <f>(Table2[[#This Row],[Close Price]]-Table2[[#This Row],[20D EMA]])/Table2[[#This Row],[20D EMA]]</f>
        <v>-2.5682492939728314E-2</v>
      </c>
      <c r="T136" s="2">
        <f>(Table2[[#This Row],[Close Price]]-Table2[[#This Row],[50D EMA]])/Table2[[#This Row],[50D EMA]]</f>
        <v>5.7931199298725478E-2</v>
      </c>
      <c r="U136" s="2">
        <f>(Table2[[#This Row],[Close Price]]-Table2[[#This Row],[200D EMA]])/Table2[[#This Row],[200D EMA]]</f>
        <v>0.39420606222879156</v>
      </c>
      <c r="V136">
        <v>0.845243808843682</v>
      </c>
      <c r="W136">
        <v>802.4</v>
      </c>
      <c r="X136">
        <v>835.4</v>
      </c>
      <c r="Y136">
        <v>802.4</v>
      </c>
      <c r="Z136">
        <v>875.7</v>
      </c>
      <c r="AA136">
        <v>746.05</v>
      </c>
      <c r="AB136">
        <v>959.5</v>
      </c>
      <c r="AC136" s="2">
        <f>(Table2[[#This Row],[Close Price]]/Table2[[#This Row],[Day Low]])-1</f>
        <v>6.1066799601197097E-3</v>
      </c>
      <c r="AD136" s="2">
        <f>(Table2[[#This Row],[Day High]]/Table2[[#This Row],[Close Price]])-1</f>
        <v>3.4807382633469608E-2</v>
      </c>
      <c r="AE136" s="2">
        <f>(Table2[[#This Row],[Close Price]]/Table2[[#This Row],[Current Week Low]])-1</f>
        <v>6.1066799601197097E-3</v>
      </c>
      <c r="AF136" s="2">
        <f>(Table2[[#This Row],[Current Week High]]/Table2[[#This Row],[Close Price]])-1</f>
        <v>8.4726867335563005E-2</v>
      </c>
      <c r="AG136" s="2">
        <f>(Table2[[#This Row],[Close Price]]/Table2[[#This Row],[Current Month Low]])-1</f>
        <v>8.2099055023121759E-2</v>
      </c>
      <c r="AH136" s="2">
        <f>(Table2[[#This Row],[Current Month High]]/Table2[[#This Row],[Close Price]])-1</f>
        <v>0.18852966679053651</v>
      </c>
      <c r="AI136">
        <v>18.852966679053601</v>
      </c>
      <c r="AJ136">
        <v>172.001347708894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0.09</v>
      </c>
      <c r="AM136" t="s">
        <v>10451</v>
      </c>
      <c r="AN136">
        <v>-7.78</v>
      </c>
      <c r="AO136" t="s">
        <v>10450</v>
      </c>
      <c r="AP136">
        <v>2.4884892683892001E-2</v>
      </c>
      <c r="AQ136">
        <f>(Table2[[#This Row],[Sharpe Ratio]]-AVERAGE(Table2[Sharpe Ratio]))/_xlfn.STDEV.P(Table2[Sharpe Ratio])</f>
        <v>-0.39841407476376783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2.1208745656631534</v>
      </c>
      <c r="AS136">
        <f>_xlfn.RANK.AVG(Table2[[#This Row],[1Y Return vs Nifty Z-Score]],Table2[1Y Return vs Nifty Z-Score])</f>
        <v>82</v>
      </c>
      <c r="AT136">
        <f>_xlfn.RANK.AVG(Table2[[#This Row],[6M Return vs Nifty Z-Score]],Table2[6M Return vs Nifty Z-Score])</f>
        <v>70</v>
      </c>
      <c r="AU136">
        <f>_xlfn.RANK.AVG(Table2[[#This Row],[Sharpe Ratio Z-Score]],Table2[Sharpe Ratio Z-Score])</f>
        <v>439</v>
      </c>
      <c r="AV136">
        <f>(Table2[[#This Row],[Rank 1Y]]+Table2[[#This Row],[Rank 6M]]+Table2[[#This Row],[Rank Sharpe]])/3</f>
        <v>197</v>
      </c>
    </row>
    <row r="137" spans="1:48" x14ac:dyDescent="0.3">
      <c r="A137" t="s">
        <v>1022</v>
      </c>
      <c r="B137" t="s">
        <v>1023</v>
      </c>
      <c r="C137" t="s">
        <v>10418</v>
      </c>
      <c r="D137" t="s">
        <v>124</v>
      </c>
      <c r="E137">
        <v>14122.72995834</v>
      </c>
      <c r="F137">
        <v>1055.55</v>
      </c>
      <c r="G137">
        <v>39.290614452642401</v>
      </c>
      <c r="H137">
        <f>(Table2[[#This Row],[1Y Return vs Nifty]]-AVERAGE(Table2[1Y Return vs Nifty]))/_xlfn.STDEV.P(Table2[1Y Return vs Nifty])</f>
        <v>0.2464912480619236</v>
      </c>
      <c r="I137">
        <v>4.51241270818059</v>
      </c>
      <c r="J137">
        <f>(Table2[[#This Row],[1M Return vs Nifty]]-AVERAGE(Table2[1M Return vs Nifty]))/_xlfn.STDEV.P(Table2[1M Return vs Nifty])</f>
        <v>0.73623691731621799</v>
      </c>
      <c r="K137">
        <v>25.732896457780001</v>
      </c>
      <c r="L137">
        <f>(Table2[[#This Row],[6M Return vs Nifty]]-AVERAGE(Table2[6M Return vs Nifty]))/_xlfn.STDEV.P(Table2[6M Return vs Nifty])</f>
        <v>0.39952711107996264</v>
      </c>
      <c r="M137">
        <v>11.345914794854099</v>
      </c>
      <c r="N137">
        <f>(Table2[[#This Row],[1W Return vs Nifty]]-AVERAGE(Table2[1W Return vs Nifty]))/_xlfn.STDEV.P(Table2[1W Return vs Nifty])</f>
        <v>2.6634459306417315</v>
      </c>
      <c r="O137">
        <v>985.12</v>
      </c>
      <c r="P137">
        <v>992.07203523758506</v>
      </c>
      <c r="Q137">
        <v>891.72395365934096</v>
      </c>
      <c r="R137">
        <v>77.9018624408438</v>
      </c>
      <c r="S137" s="2">
        <f>(Table2[[#This Row],[Close Price]]-Table2[[#This Row],[20D EMA]])/Table2[[#This Row],[20D EMA]]</f>
        <v>7.1493828163066375E-2</v>
      </c>
      <c r="T137" s="2">
        <f>(Table2[[#This Row],[Close Price]]-Table2[[#This Row],[50D EMA]])/Table2[[#This Row],[50D EMA]]</f>
        <v>6.3985237470394946E-2</v>
      </c>
      <c r="U137" s="2">
        <f>(Table2[[#This Row],[Close Price]]-Table2[[#This Row],[200D EMA]])/Table2[[#This Row],[200D EMA]]</f>
        <v>0.18371834205907661</v>
      </c>
      <c r="V137">
        <v>1.5205630975589399</v>
      </c>
      <c r="W137">
        <v>1052.3</v>
      </c>
      <c r="X137">
        <v>1091</v>
      </c>
      <c r="Y137">
        <v>946.55</v>
      </c>
      <c r="Z137">
        <v>1091</v>
      </c>
      <c r="AA137">
        <v>903.15</v>
      </c>
      <c r="AB137">
        <v>1091</v>
      </c>
      <c r="AC137" s="2">
        <f>(Table2[[#This Row],[Close Price]]/Table2[[#This Row],[Day Low]])-1</f>
        <v>3.0884728689537511E-3</v>
      </c>
      <c r="AD137" s="2">
        <f>(Table2[[#This Row],[Day High]]/Table2[[#This Row],[Close Price]])-1</f>
        <v>3.3584387286248907E-2</v>
      </c>
      <c r="AE137" s="2">
        <f>(Table2[[#This Row],[Close Price]]/Table2[[#This Row],[Current Week Low]])-1</f>
        <v>0.1151550367122709</v>
      </c>
      <c r="AF137" s="2">
        <f>(Table2[[#This Row],[Current Week High]]/Table2[[#This Row],[Close Price]])-1</f>
        <v>3.3584387286248907E-2</v>
      </c>
      <c r="AG137" s="2">
        <f>(Table2[[#This Row],[Close Price]]/Table2[[#This Row],[Current Month Low]])-1</f>
        <v>0.16874273376515525</v>
      </c>
      <c r="AH137" s="2">
        <f>(Table2[[#This Row],[Current Month High]]/Table2[[#This Row],[Close Price]])-1</f>
        <v>3.3584387286248907E-2</v>
      </c>
      <c r="AI137">
        <v>15.9537681777272</v>
      </c>
      <c r="AJ137">
        <v>84.262896046085302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-0.11</v>
      </c>
      <c r="AM137" t="s">
        <v>10450</v>
      </c>
      <c r="AN137">
        <v>15.7</v>
      </c>
      <c r="AO137" t="s">
        <v>10451</v>
      </c>
      <c r="AP137">
        <v>0.117911332785578</v>
      </c>
      <c r="AQ137">
        <f>(Table2[[#This Row],[Sharpe Ratio]]-AVERAGE(Table2[Sharpe Ratio]))/_xlfn.STDEV.P(Table2[Sharpe Ratio])</f>
        <v>0.68427985411720926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230</v>
      </c>
      <c r="AT137">
        <f>_xlfn.RANK.AVG(Table2[[#This Row],[6M Return vs Nifty Z-Score]],Table2[6M Return vs Nifty Z-Score])</f>
        <v>184</v>
      </c>
      <c r="AU137">
        <f>_xlfn.RANK.AVG(Table2[[#This Row],[Sharpe Ratio Z-Score]],Table2[Sharpe Ratio Z-Score])</f>
        <v>178</v>
      </c>
      <c r="AV137">
        <f>(Table2[[#This Row],[Rank 1Y]]+Table2[[#This Row],[Rank 6M]]+Table2[[#This Row],[Rank Sharpe]])/3</f>
        <v>197.33333333333334</v>
      </c>
    </row>
    <row r="138" spans="1:48" x14ac:dyDescent="0.3">
      <c r="A138" t="s">
        <v>328</v>
      </c>
      <c r="B138" t="s">
        <v>329</v>
      </c>
      <c r="C138" t="s">
        <v>10406</v>
      </c>
      <c r="D138" t="s">
        <v>294</v>
      </c>
      <c r="E138">
        <v>83183.170000700004</v>
      </c>
      <c r="F138">
        <v>5437</v>
      </c>
      <c r="G138">
        <v>53.459699257671801</v>
      </c>
      <c r="H138">
        <f>(Table2[[#This Row],[1Y Return vs Nifty]]-AVERAGE(Table2[1Y Return vs Nifty]))/_xlfn.STDEV.P(Table2[1Y Return vs Nifty])</f>
        <v>0.47979032934374011</v>
      </c>
      <c r="I138">
        <v>3.7671618485353999</v>
      </c>
      <c r="J138">
        <f>(Table2[[#This Row],[1M Return vs Nifty]]-AVERAGE(Table2[1M Return vs Nifty]))/_xlfn.STDEV.P(Table2[1M Return vs Nifty])</f>
        <v>0.66717714981075549</v>
      </c>
      <c r="K138">
        <v>15.9223908740806</v>
      </c>
      <c r="L138">
        <f>(Table2[[#This Row],[6M Return vs Nifty]]-AVERAGE(Table2[6M Return vs Nifty]))/_xlfn.STDEV.P(Table2[6M Return vs Nifty])</f>
        <v>0.10806880028812961</v>
      </c>
      <c r="M138">
        <v>0.22786355010800199</v>
      </c>
      <c r="N138">
        <f>(Table2[[#This Row],[1W Return vs Nifty]]-AVERAGE(Table2[1W Return vs Nifty]))/_xlfn.STDEV.P(Table2[1W Return vs Nifty])</f>
        <v>0.18226552902954127</v>
      </c>
      <c r="O138">
        <v>5268.94</v>
      </c>
      <c r="P138">
        <v>5004.52366680468</v>
      </c>
      <c r="Q138">
        <v>4207.4504891081597</v>
      </c>
      <c r="R138">
        <v>64.434685177333293</v>
      </c>
      <c r="S138" s="2">
        <f>(Table2[[#This Row],[Close Price]]-Table2[[#This Row],[20D EMA]])/Table2[[#This Row],[20D EMA]]</f>
        <v>3.1896358660375788E-2</v>
      </c>
      <c r="T138" s="2">
        <f>(Table2[[#This Row],[Close Price]]-Table2[[#This Row],[50D EMA]])/Table2[[#This Row],[50D EMA]]</f>
        <v>8.6417082221823163E-2</v>
      </c>
      <c r="U138" s="2">
        <f>(Table2[[#This Row],[Close Price]]-Table2[[#This Row],[200D EMA]])/Table2[[#This Row],[200D EMA]]</f>
        <v>0.29223148652010977</v>
      </c>
      <c r="V138">
        <v>0.77595853490445199</v>
      </c>
      <c r="W138">
        <v>5425.65</v>
      </c>
      <c r="X138">
        <v>5585.95</v>
      </c>
      <c r="Y138">
        <v>5280.2</v>
      </c>
      <c r="Z138">
        <v>5585.95</v>
      </c>
      <c r="AA138">
        <v>5115</v>
      </c>
      <c r="AB138">
        <v>5585.95</v>
      </c>
      <c r="AC138" s="2">
        <f>(Table2[[#This Row],[Close Price]]/Table2[[#This Row],[Day Low]])-1</f>
        <v>2.0919152543934505E-3</v>
      </c>
      <c r="AD138" s="2">
        <f>(Table2[[#This Row],[Day High]]/Table2[[#This Row],[Close Price]])-1</f>
        <v>2.7395622585984825E-2</v>
      </c>
      <c r="AE138" s="2">
        <f>(Table2[[#This Row],[Close Price]]/Table2[[#This Row],[Current Week Low]])-1</f>
        <v>2.9695844854361608E-2</v>
      </c>
      <c r="AF138" s="2">
        <f>(Table2[[#This Row],[Current Week High]]/Table2[[#This Row],[Close Price]])-1</f>
        <v>2.7395622585984825E-2</v>
      </c>
      <c r="AG138" s="2">
        <f>(Table2[[#This Row],[Close Price]]/Table2[[#This Row],[Current Month Low]])-1</f>
        <v>6.2952101661779114E-2</v>
      </c>
      <c r="AH138" s="2">
        <f>(Table2[[#This Row],[Current Month High]]/Table2[[#This Row],[Close Price]])-1</f>
        <v>2.7395622585984825E-2</v>
      </c>
      <c r="AI138">
        <v>2.7395622585984798</v>
      </c>
      <c r="AJ138">
        <v>94.986372113039707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0.05</v>
      </c>
      <c r="AM138" t="s">
        <v>10451</v>
      </c>
      <c r="AN138">
        <v>2.78</v>
      </c>
      <c r="AO138" t="s">
        <v>10451</v>
      </c>
      <c r="AP138">
        <v>0.12993642103911399</v>
      </c>
      <c r="AQ138">
        <f>(Table2[[#This Row],[Sharpe Ratio]]-AVERAGE(Table2[Sharpe Ratio]))/_xlfn.STDEV.P(Table2[Sharpe Ratio])</f>
        <v>0.8242345813122941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2.2615363897844607</v>
      </c>
      <c r="AS138">
        <f>_xlfn.RANK.AVG(Table2[[#This Row],[1Y Return vs Nifty Z-Score]],Table2[1Y Return vs Nifty Z-Score])</f>
        <v>177</v>
      </c>
      <c r="AT138">
        <f>_xlfn.RANK.AVG(Table2[[#This Row],[6M Return vs Nifty Z-Score]],Table2[6M Return vs Nifty Z-Score])</f>
        <v>275</v>
      </c>
      <c r="AU138">
        <f>_xlfn.RANK.AVG(Table2[[#This Row],[Sharpe Ratio Z-Score]],Table2[Sharpe Ratio Z-Score])</f>
        <v>146</v>
      </c>
      <c r="AV138">
        <f>(Table2[[#This Row],[Rank 1Y]]+Table2[[#This Row],[Rank 6M]]+Table2[[#This Row],[Rank Sharpe]])/3</f>
        <v>199.33333333333334</v>
      </c>
    </row>
    <row r="139" spans="1:48" x14ac:dyDescent="0.3">
      <c r="A139" t="s">
        <v>1008</v>
      </c>
      <c r="B139" t="s">
        <v>1009</v>
      </c>
      <c r="C139" t="s">
        <v>10411</v>
      </c>
      <c r="D139" t="s">
        <v>54</v>
      </c>
      <c r="E139">
        <v>14536.476743039901</v>
      </c>
      <c r="F139">
        <v>1912.4</v>
      </c>
      <c r="G139">
        <v>54.327781208187602</v>
      </c>
      <c r="H139">
        <f>(Table2[[#This Row],[1Y Return vs Nifty]]-AVERAGE(Table2[1Y Return vs Nifty]))/_xlfn.STDEV.P(Table2[1Y Return vs Nifty])</f>
        <v>0.49408361111312982</v>
      </c>
      <c r="I139">
        <v>0.46808450931345302</v>
      </c>
      <c r="J139">
        <f>(Table2[[#This Row],[1M Return vs Nifty]]-AVERAGE(Table2[1M Return vs Nifty]))/_xlfn.STDEV.P(Table2[1M Return vs Nifty])</f>
        <v>0.36146329375740205</v>
      </c>
      <c r="K139">
        <v>33.075114743326097</v>
      </c>
      <c r="L139">
        <f>(Table2[[#This Row],[6M Return vs Nifty]]-AVERAGE(Table2[6M Return vs Nifty]))/_xlfn.STDEV.P(Table2[6M Return vs Nifty])</f>
        <v>0.61765557762156453</v>
      </c>
      <c r="M139">
        <v>-2.0745734315695898</v>
      </c>
      <c r="N139">
        <f>(Table2[[#This Row],[1W Return vs Nifty]]-AVERAGE(Table2[1W Return vs Nifty]))/_xlfn.STDEV.P(Table2[1W Return vs Nifty])</f>
        <v>-0.33156206441541308</v>
      </c>
      <c r="O139">
        <v>1918.1</v>
      </c>
      <c r="P139">
        <v>1795.99273537518</v>
      </c>
      <c r="Q139">
        <v>1487.86106490221</v>
      </c>
      <c r="R139">
        <v>45.253297875702202</v>
      </c>
      <c r="S139" s="2">
        <f>(Table2[[#This Row],[Close Price]]-Table2[[#This Row],[20D EMA]])/Table2[[#This Row],[20D EMA]]</f>
        <v>-2.9716907356236999E-3</v>
      </c>
      <c r="T139" s="2">
        <f>(Table2[[#This Row],[Close Price]]-Table2[[#This Row],[50D EMA]])/Table2[[#This Row],[50D EMA]]</f>
        <v>6.4814997484108849E-2</v>
      </c>
      <c r="U139" s="2">
        <f>(Table2[[#This Row],[Close Price]]-Table2[[#This Row],[200D EMA]])/Table2[[#This Row],[200D EMA]]</f>
        <v>0.2853350659630931</v>
      </c>
      <c r="V139">
        <v>0.27832243464795697</v>
      </c>
      <c r="W139">
        <v>1903.05</v>
      </c>
      <c r="X139">
        <v>1926</v>
      </c>
      <c r="Y139">
        <v>1888</v>
      </c>
      <c r="Z139">
        <v>1978.4</v>
      </c>
      <c r="AA139">
        <v>1870</v>
      </c>
      <c r="AB139">
        <v>2158.8000000000002</v>
      </c>
      <c r="AC139" s="2">
        <f>(Table2[[#This Row],[Close Price]]/Table2[[#This Row],[Day Low]])-1</f>
        <v>4.9131657076797453E-3</v>
      </c>
      <c r="AD139" s="2">
        <f>(Table2[[#This Row],[Day High]]/Table2[[#This Row],[Close Price]])-1</f>
        <v>7.1114829533569512E-3</v>
      </c>
      <c r="AE139" s="2">
        <f>(Table2[[#This Row],[Close Price]]/Table2[[#This Row],[Current Week Low]])-1</f>
        <v>1.2923728813559299E-2</v>
      </c>
      <c r="AF139" s="2">
        <f>(Table2[[#This Row],[Current Week High]]/Table2[[#This Row],[Close Price]])-1</f>
        <v>3.4511608450115139E-2</v>
      </c>
      <c r="AG139" s="2">
        <f>(Table2[[#This Row],[Close Price]]/Table2[[#This Row],[Current Month Low]])-1</f>
        <v>2.2673796791443879E-2</v>
      </c>
      <c r="AH139" s="2">
        <f>(Table2[[#This Row],[Current Month High]]/Table2[[#This Row],[Close Price]])-1</f>
        <v>0.12884333821376281</v>
      </c>
      <c r="AI139">
        <v>12.884333821376201</v>
      </c>
      <c r="AJ139">
        <v>100.461215932914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</v>
      </c>
      <c r="AM139" t="s">
        <v>10451</v>
      </c>
      <c r="AN139">
        <v>-2.68</v>
      </c>
      <c r="AO139" t="s">
        <v>10450</v>
      </c>
      <c r="AP139">
        <v>8.1536298508139995E-2</v>
      </c>
      <c r="AQ139">
        <f>(Table2[[#This Row],[Sharpe Ratio]]-AVERAGE(Table2[Sharpe Ratio]))/_xlfn.STDEV.P(Table2[Sharpe Ratio])</f>
        <v>0.2609267866240268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1.4025672047007098</v>
      </c>
      <c r="AS139">
        <f>_xlfn.RANK.AVG(Table2[[#This Row],[1Y Return vs Nifty Z-Score]],Table2[1Y Return vs Nifty Z-Score])</f>
        <v>173</v>
      </c>
      <c r="AT139">
        <f>_xlfn.RANK.AVG(Table2[[#This Row],[6M Return vs Nifty Z-Score]],Table2[6M Return vs Nifty Z-Score])</f>
        <v>143</v>
      </c>
      <c r="AU139">
        <f>_xlfn.RANK.AVG(Table2[[#This Row],[Sharpe Ratio Z-Score]],Table2[Sharpe Ratio Z-Score])</f>
        <v>282</v>
      </c>
      <c r="AV139">
        <f>(Table2[[#This Row],[Rank 1Y]]+Table2[[#This Row],[Rank 6M]]+Table2[[#This Row],[Rank Sharpe]])/3</f>
        <v>199.33333333333334</v>
      </c>
    </row>
    <row r="140" spans="1:48" x14ac:dyDescent="0.3">
      <c r="A140" t="s">
        <v>281</v>
      </c>
      <c r="B140" t="s">
        <v>282</v>
      </c>
      <c r="C140" t="s">
        <v>10409</v>
      </c>
      <c r="D140" t="s">
        <v>195</v>
      </c>
      <c r="E140">
        <v>102376.752565769</v>
      </c>
      <c r="F140">
        <v>3764.05</v>
      </c>
      <c r="G140">
        <v>50.799176606330299</v>
      </c>
      <c r="H140">
        <f>(Table2[[#This Row],[1Y Return vs Nifty]]-AVERAGE(Table2[1Y Return vs Nifty]))/_xlfn.STDEV.P(Table2[1Y Return vs Nifty])</f>
        <v>0.4359838662709018</v>
      </c>
      <c r="I140">
        <v>-1.8510653989308501</v>
      </c>
      <c r="J140">
        <f>(Table2[[#This Row],[1M Return vs Nifty]]-AVERAGE(Table2[1M Return vs Nifty]))/_xlfn.STDEV.P(Table2[1M Return vs Nifty])</f>
        <v>0.14655585500594917</v>
      </c>
      <c r="K140">
        <v>23.239347041526401</v>
      </c>
      <c r="L140">
        <f>(Table2[[#This Row],[6M Return vs Nifty]]-AVERAGE(Table2[6M Return vs Nifty]))/_xlfn.STDEV.P(Table2[6M Return vs Nifty])</f>
        <v>0.32544675971205866</v>
      </c>
      <c r="M140">
        <v>1.40759632351658</v>
      </c>
      <c r="N140">
        <f>(Table2[[#This Row],[1W Return vs Nifty]]-AVERAGE(Table2[1W Return vs Nifty]))/_xlfn.STDEV.P(Table2[1W Return vs Nifty])</f>
        <v>0.44554276818637567</v>
      </c>
      <c r="O140">
        <v>3648.76</v>
      </c>
      <c r="P140">
        <v>3496.0716230654598</v>
      </c>
      <c r="Q140">
        <v>2938.7215581518299</v>
      </c>
      <c r="R140">
        <v>76.801778784268606</v>
      </c>
      <c r="S140" s="2">
        <f>(Table2[[#This Row],[Close Price]]-Table2[[#This Row],[20D EMA]])/Table2[[#This Row],[20D EMA]]</f>
        <v>3.1597035705280684E-2</v>
      </c>
      <c r="T140" s="2">
        <f>(Table2[[#This Row],[Close Price]]-Table2[[#This Row],[50D EMA]])/Table2[[#This Row],[50D EMA]]</f>
        <v>7.6651283448125981E-2</v>
      </c>
      <c r="U140" s="2">
        <f>(Table2[[#This Row],[Close Price]]-Table2[[#This Row],[200D EMA]])/Table2[[#This Row],[200D EMA]]</f>
        <v>0.28084608409352729</v>
      </c>
      <c r="V140">
        <v>1.44137526542012</v>
      </c>
      <c r="W140">
        <v>3669.1</v>
      </c>
      <c r="X140">
        <v>3840.95</v>
      </c>
      <c r="Y140">
        <v>3610</v>
      </c>
      <c r="Z140">
        <v>3840.95</v>
      </c>
      <c r="AA140">
        <v>3581.75</v>
      </c>
      <c r="AB140">
        <v>3840.95</v>
      </c>
      <c r="AC140" s="2">
        <f>(Table2[[#This Row],[Close Price]]/Table2[[#This Row],[Day Low]])-1</f>
        <v>2.5878280777302365E-2</v>
      </c>
      <c r="AD140" s="2">
        <f>(Table2[[#This Row],[Day High]]/Table2[[#This Row],[Close Price]])-1</f>
        <v>2.043012181028403E-2</v>
      </c>
      <c r="AE140" s="2">
        <f>(Table2[[#This Row],[Close Price]]/Table2[[#This Row],[Current Week Low]])-1</f>
        <v>4.2673130193905839E-2</v>
      </c>
      <c r="AF140" s="2">
        <f>(Table2[[#This Row],[Current Week High]]/Table2[[#This Row],[Close Price]])-1</f>
        <v>2.043012181028403E-2</v>
      </c>
      <c r="AG140" s="2">
        <f>(Table2[[#This Row],[Close Price]]/Table2[[#This Row],[Current Month Low]])-1</f>
        <v>5.0896907936064828E-2</v>
      </c>
      <c r="AH140" s="2">
        <f>(Table2[[#This Row],[Current Month High]]/Table2[[#This Row],[Close Price]])-1</f>
        <v>2.043012181028403E-2</v>
      </c>
      <c r="AI140">
        <v>2.0430121810283999</v>
      </c>
      <c r="AJ140">
        <v>91.252985112545105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0.12</v>
      </c>
      <c r="AM140" t="s">
        <v>10451</v>
      </c>
      <c r="AN140">
        <v>3.02</v>
      </c>
      <c r="AO140" t="s">
        <v>10451</v>
      </c>
      <c r="AP140">
        <v>0.104469313176047</v>
      </c>
      <c r="AQ140">
        <f>(Table2[[#This Row],[Sharpe Ratio]]-AVERAGE(Table2[Sharpe Ratio]))/_xlfn.STDEV.P(Table2[Sharpe Ratio])</f>
        <v>0.52783408442818425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1.8813633336034696</v>
      </c>
      <c r="AS140">
        <f>_xlfn.RANK.AVG(Table2[[#This Row],[1Y Return vs Nifty Z-Score]],Table2[1Y Return vs Nifty Z-Score])</f>
        <v>185</v>
      </c>
      <c r="AT140">
        <f>_xlfn.RANK.AVG(Table2[[#This Row],[6M Return vs Nifty Z-Score]],Table2[6M Return vs Nifty Z-Score])</f>
        <v>204</v>
      </c>
      <c r="AU140">
        <f>_xlfn.RANK.AVG(Table2[[#This Row],[Sharpe Ratio Z-Score]],Table2[Sharpe Ratio Z-Score])</f>
        <v>211</v>
      </c>
      <c r="AV140">
        <f>(Table2[[#This Row],[Rank 1Y]]+Table2[[#This Row],[Rank 6M]]+Table2[[#This Row],[Rank Sharpe]])/3</f>
        <v>200</v>
      </c>
    </row>
    <row r="141" spans="1:48" x14ac:dyDescent="0.3">
      <c r="A141" t="s">
        <v>1571</v>
      </c>
      <c r="B141" t="s">
        <v>1572</v>
      </c>
      <c r="C141" t="s">
        <v>10418</v>
      </c>
      <c r="D141" t="s">
        <v>161</v>
      </c>
      <c r="E141">
        <v>6416.2485995850002</v>
      </c>
      <c r="F141">
        <v>410.85</v>
      </c>
      <c r="G141">
        <v>30.032391120293202</v>
      </c>
      <c r="H141">
        <f>(Table2[[#This Row],[1Y Return vs Nifty]]-AVERAGE(Table2[1Y Return vs Nifty]))/_xlfn.STDEV.P(Table2[1Y Return vs Nifty])</f>
        <v>9.4051268524765044E-2</v>
      </c>
      <c r="I141">
        <v>-8.7131086033865106</v>
      </c>
      <c r="J141">
        <f>(Table2[[#This Row],[1M Return vs Nifty]]-AVERAGE(Table2[1M Return vs Nifty]))/_xlfn.STDEV.P(Table2[1M Return vs Nifty])</f>
        <v>-0.48932547566136986</v>
      </c>
      <c r="K141">
        <v>16.4852644790993</v>
      </c>
      <c r="L141">
        <f>(Table2[[#This Row],[6M Return vs Nifty]]-AVERAGE(Table2[6M Return vs Nifty]))/_xlfn.STDEV.P(Table2[6M Return vs Nifty])</f>
        <v>0.12479109749375407</v>
      </c>
      <c r="M141">
        <v>1.39469270905875</v>
      </c>
      <c r="N141">
        <f>(Table2[[#This Row],[1W Return vs Nifty]]-AVERAGE(Table2[1W Return vs Nifty]))/_xlfn.STDEV.P(Table2[1W Return vs Nifty])</f>
        <v>0.44266310927871799</v>
      </c>
      <c r="O141">
        <v>410.48</v>
      </c>
      <c r="P141">
        <v>405.43801756253401</v>
      </c>
      <c r="Q141">
        <v>345.84503082753798</v>
      </c>
      <c r="R141">
        <v>52.901060902649</v>
      </c>
      <c r="S141" s="2">
        <f>(Table2[[#This Row],[Close Price]]-Table2[[#This Row],[20D EMA]])/Table2[[#This Row],[20D EMA]]</f>
        <v>9.0138374585851814E-4</v>
      </c>
      <c r="T141" s="2">
        <f>(Table2[[#This Row],[Close Price]]-Table2[[#This Row],[50D EMA]])/Table2[[#This Row],[50D EMA]]</f>
        <v>1.3348482882790521E-2</v>
      </c>
      <c r="U141" s="2">
        <f>(Table2[[#This Row],[Close Price]]-Table2[[#This Row],[200D EMA]])/Table2[[#This Row],[200D EMA]]</f>
        <v>0.18795981835250936</v>
      </c>
      <c r="V141">
        <v>0.68996366304225198</v>
      </c>
      <c r="W141">
        <v>403.1</v>
      </c>
      <c r="X141">
        <v>415</v>
      </c>
      <c r="Y141">
        <v>381.25</v>
      </c>
      <c r="Z141">
        <v>415</v>
      </c>
      <c r="AA141">
        <v>381.25</v>
      </c>
      <c r="AB141">
        <v>446.8</v>
      </c>
      <c r="AC141" s="2">
        <f>(Table2[[#This Row],[Close Price]]/Table2[[#This Row],[Day Low]])-1</f>
        <v>1.9225998511535503E-2</v>
      </c>
      <c r="AD141" s="2">
        <f>(Table2[[#This Row],[Day High]]/Table2[[#This Row],[Close Price]])-1</f>
        <v>1.0101010101009944E-2</v>
      </c>
      <c r="AE141" s="2">
        <f>(Table2[[#This Row],[Close Price]]/Table2[[#This Row],[Current Week Low]])-1</f>
        <v>7.7639344262295129E-2</v>
      </c>
      <c r="AF141" s="2">
        <f>(Table2[[#This Row],[Current Week High]]/Table2[[#This Row],[Close Price]])-1</f>
        <v>1.0101010101009944E-2</v>
      </c>
      <c r="AG141" s="2">
        <f>(Table2[[#This Row],[Close Price]]/Table2[[#This Row],[Current Month Low]])-1</f>
        <v>7.7639344262295129E-2</v>
      </c>
      <c r="AH141" s="2">
        <f>(Table2[[#This Row],[Current Month High]]/Table2[[#This Row],[Close Price]])-1</f>
        <v>8.7501521236460933E-2</v>
      </c>
      <c r="AI141">
        <v>9.7724230254350601</v>
      </c>
      <c r="AJ141">
        <v>81.751824817518198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-0.02</v>
      </c>
      <c r="AM141" t="s">
        <v>10450</v>
      </c>
      <c r="AN141">
        <v>2.0699999999999998</v>
      </c>
      <c r="AO141" t="s">
        <v>10451</v>
      </c>
      <c r="AP141">
        <v>0.17714323947961599</v>
      </c>
      <c r="AQ141">
        <f>(Table2[[#This Row],[Sharpe Ratio]]-AVERAGE(Table2[Sharpe Ratio]))/_xlfn.STDEV.P(Table2[Sharpe Ratio])</f>
        <v>1.3736540331525431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1.5458340327884104</v>
      </c>
      <c r="AS141">
        <f>_xlfn.RANK.AVG(Table2[[#This Row],[1Y Return vs Nifty Z-Score]],Table2[1Y Return vs Nifty Z-Score])</f>
        <v>271</v>
      </c>
      <c r="AT141">
        <f>_xlfn.RANK.AVG(Table2[[#This Row],[6M Return vs Nifty Z-Score]],Table2[6M Return vs Nifty Z-Score])</f>
        <v>267</v>
      </c>
      <c r="AU141">
        <f>_xlfn.RANK.AVG(Table2[[#This Row],[Sharpe Ratio Z-Score]],Table2[Sharpe Ratio Z-Score])</f>
        <v>62</v>
      </c>
      <c r="AV141">
        <f>(Table2[[#This Row],[Rank 1Y]]+Table2[[#This Row],[Rank 6M]]+Table2[[#This Row],[Rank Sharpe]])/3</f>
        <v>200</v>
      </c>
    </row>
    <row r="142" spans="1:48" x14ac:dyDescent="0.3">
      <c r="A142" t="s">
        <v>1697</v>
      </c>
      <c r="B142" t="s">
        <v>1698</v>
      </c>
      <c r="C142" t="s">
        <v>10412</v>
      </c>
      <c r="D142" t="s">
        <v>185</v>
      </c>
      <c r="E142">
        <v>5084.1481762499998</v>
      </c>
      <c r="F142">
        <v>779.35</v>
      </c>
      <c r="G142">
        <v>63.063987343586597</v>
      </c>
      <c r="H142">
        <f>(Table2[[#This Row],[1Y Return vs Nifty]]-AVERAGE(Table2[1Y Return vs Nifty]))/_xlfn.STDEV.P(Table2[1Y Return vs Nifty])</f>
        <v>0.63792838960959986</v>
      </c>
      <c r="I142">
        <v>-9.2277839126347203</v>
      </c>
      <c r="J142">
        <f>(Table2[[#This Row],[1M Return vs Nifty]]-AVERAGE(Table2[1M Return vs Nifty]))/_xlfn.STDEV.P(Table2[1M Return vs Nifty])</f>
        <v>-0.53701862050981108</v>
      </c>
      <c r="K142">
        <v>28.4124516796855</v>
      </c>
      <c r="L142">
        <f>(Table2[[#This Row],[6M Return vs Nifty]]-AVERAGE(Table2[6M Return vs Nifty]))/_xlfn.STDEV.P(Table2[6M Return vs Nifty])</f>
        <v>0.47913347101595249</v>
      </c>
      <c r="M142">
        <v>-2.6918170942550299</v>
      </c>
      <c r="N142">
        <f>(Table2[[#This Row],[1W Return vs Nifty]]-AVERAGE(Table2[1W Return vs Nifty]))/_xlfn.STDEV.P(Table2[1W Return vs Nifty])</f>
        <v>-0.4693103842568202</v>
      </c>
      <c r="O142">
        <v>764.53</v>
      </c>
      <c r="P142">
        <v>738.87336579937198</v>
      </c>
      <c r="Q142">
        <v>634.06628614621297</v>
      </c>
      <c r="R142">
        <v>55.544845662722999</v>
      </c>
      <c r="S142" s="2">
        <f>(Table2[[#This Row],[Close Price]]-Table2[[#This Row],[20D EMA]])/Table2[[#This Row],[20D EMA]]</f>
        <v>1.9384458425437918E-2</v>
      </c>
      <c r="T142" s="2">
        <f>(Table2[[#This Row],[Close Price]]-Table2[[#This Row],[50D EMA]])/Table2[[#This Row],[50D EMA]]</f>
        <v>5.4781558077732571E-2</v>
      </c>
      <c r="U142" s="2">
        <f>(Table2[[#This Row],[Close Price]]-Table2[[#This Row],[200D EMA]])/Table2[[#This Row],[200D EMA]]</f>
        <v>0.22913016671617398</v>
      </c>
      <c r="V142">
        <v>0.41760132411032902</v>
      </c>
      <c r="W142">
        <v>751.05</v>
      </c>
      <c r="X142">
        <v>787</v>
      </c>
      <c r="Y142">
        <v>745.1</v>
      </c>
      <c r="Z142">
        <v>793.55</v>
      </c>
      <c r="AA142">
        <v>733.4</v>
      </c>
      <c r="AB142">
        <v>808.85</v>
      </c>
      <c r="AC142" s="2">
        <f>(Table2[[#This Row],[Close Price]]/Table2[[#This Row],[Day Low]])-1</f>
        <v>3.7680580520604634E-2</v>
      </c>
      <c r="AD142" s="2">
        <f>(Table2[[#This Row],[Day High]]/Table2[[#This Row],[Close Price]])-1</f>
        <v>9.8158722011931765E-3</v>
      </c>
      <c r="AE142" s="2">
        <f>(Table2[[#This Row],[Close Price]]/Table2[[#This Row],[Current Week Low]])-1</f>
        <v>4.5966984297409752E-2</v>
      </c>
      <c r="AF142" s="2">
        <f>(Table2[[#This Row],[Current Week High]]/Table2[[#This Row],[Close Price]])-1</f>
        <v>1.8220311798293309E-2</v>
      </c>
      <c r="AG142" s="2">
        <f>(Table2[[#This Row],[Close Price]]/Table2[[#This Row],[Current Month Low]])-1</f>
        <v>6.2653395145895852E-2</v>
      </c>
      <c r="AH142" s="2">
        <f>(Table2[[#This Row],[Current Month High]]/Table2[[#This Row],[Close Price]])-1</f>
        <v>3.7852056200680106E-2</v>
      </c>
      <c r="AI142">
        <v>6.1653942387887204</v>
      </c>
      <c r="AJ142">
        <v>122.25866248395801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0.03</v>
      </c>
      <c r="AM142" t="s">
        <v>10451</v>
      </c>
      <c r="AN142">
        <v>4.53</v>
      </c>
      <c r="AO142" t="s">
        <v>10451</v>
      </c>
      <c r="AP142">
        <v>8.0405408362479003E-2</v>
      </c>
      <c r="AQ142">
        <f>(Table2[[#This Row],[Sharpe Ratio]]-AVERAGE(Table2[Sharpe Ratio]))/_xlfn.STDEV.P(Table2[Sharpe Ratio])</f>
        <v>0.24776485230083764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0.35849770815975873</v>
      </c>
      <c r="AS142">
        <f>_xlfn.RANK.AVG(Table2[[#This Row],[1Y Return vs Nifty Z-Score]],Table2[1Y Return vs Nifty Z-Score])</f>
        <v>147</v>
      </c>
      <c r="AT142">
        <f>_xlfn.RANK.AVG(Table2[[#This Row],[6M Return vs Nifty Z-Score]],Table2[6M Return vs Nifty Z-Score])</f>
        <v>168</v>
      </c>
      <c r="AU142">
        <f>_xlfn.RANK.AVG(Table2[[#This Row],[Sharpe Ratio Z-Score]],Table2[Sharpe Ratio Z-Score])</f>
        <v>285</v>
      </c>
      <c r="AV142">
        <f>(Table2[[#This Row],[Rank 1Y]]+Table2[[#This Row],[Rank 6M]]+Table2[[#This Row],[Rank Sharpe]])/3</f>
        <v>200</v>
      </c>
    </row>
    <row r="143" spans="1:48" x14ac:dyDescent="0.3">
      <c r="A143" t="s">
        <v>292</v>
      </c>
      <c r="B143" t="s">
        <v>293</v>
      </c>
      <c r="C143" t="s">
        <v>10406</v>
      </c>
      <c r="D143" t="s">
        <v>294</v>
      </c>
      <c r="E143">
        <v>98826.027875519998</v>
      </c>
      <c r="F143">
        <v>11392.8</v>
      </c>
      <c r="G143">
        <v>140.66093879043399</v>
      </c>
      <c r="H143">
        <f>(Table2[[#This Row],[1Y Return vs Nifty]]-AVERAGE(Table2[1Y Return vs Nifty]))/_xlfn.STDEV.P(Table2[1Y Return vs Nifty])</f>
        <v>1.9155901251363254</v>
      </c>
      <c r="I143">
        <v>-2.1928326365594302</v>
      </c>
      <c r="J143">
        <f>(Table2[[#This Row],[1M Return vs Nifty]]-AVERAGE(Table2[1M Return vs Nifty]))/_xlfn.STDEV.P(Table2[1M Return vs Nifty])</f>
        <v>0.11488549103904161</v>
      </c>
      <c r="K143">
        <v>11.1003853286491</v>
      </c>
      <c r="L143">
        <f>(Table2[[#This Row],[6M Return vs Nifty]]-AVERAGE(Table2[6M Return vs Nifty]))/_xlfn.STDEV.P(Table2[6M Return vs Nifty])</f>
        <v>-3.5187179631546987E-2</v>
      </c>
      <c r="M143">
        <v>0.38945359542263103</v>
      </c>
      <c r="N143">
        <f>(Table2[[#This Row],[1W Return vs Nifty]]-AVERAGE(Table2[1W Return vs Nifty]))/_xlfn.STDEV.P(Table2[1W Return vs Nifty])</f>
        <v>0.21832706937544918</v>
      </c>
      <c r="O143">
        <v>11353.23</v>
      </c>
      <c r="P143">
        <v>10949.048261121299</v>
      </c>
      <c r="Q143">
        <v>8720.3568188249301</v>
      </c>
      <c r="R143">
        <v>49.7648216295796</v>
      </c>
      <c r="S143" s="2">
        <f>(Table2[[#This Row],[Close Price]]-Table2[[#This Row],[20D EMA]])/Table2[[#This Row],[20D EMA]]</f>
        <v>3.4853517457146301E-3</v>
      </c>
      <c r="T143" s="2">
        <f>(Table2[[#This Row],[Close Price]]-Table2[[#This Row],[50D EMA]])/Table2[[#This Row],[50D EMA]]</f>
        <v>4.0528795589878527E-2</v>
      </c>
      <c r="U143" s="2">
        <f>(Table2[[#This Row],[Close Price]]-Table2[[#This Row],[200D EMA]])/Table2[[#This Row],[200D EMA]]</f>
        <v>0.30646030164797561</v>
      </c>
      <c r="V143">
        <v>1.21416920282523</v>
      </c>
      <c r="W143">
        <v>11326.8</v>
      </c>
      <c r="X143">
        <v>11645</v>
      </c>
      <c r="Y143">
        <v>11091.05</v>
      </c>
      <c r="Z143">
        <v>11673</v>
      </c>
      <c r="AA143">
        <v>10651.25</v>
      </c>
      <c r="AB143">
        <v>12619</v>
      </c>
      <c r="AC143" s="2">
        <f>(Table2[[#This Row],[Close Price]]/Table2[[#This Row],[Day Low]])-1</f>
        <v>5.8268884415721978E-3</v>
      </c>
      <c r="AD143" s="2">
        <f>(Table2[[#This Row],[Day High]]/Table2[[#This Row],[Close Price]])-1</f>
        <v>2.2136788146899899E-2</v>
      </c>
      <c r="AE143" s="2">
        <f>(Table2[[#This Row],[Close Price]]/Table2[[#This Row],[Current Week Low]])-1</f>
        <v>2.7206621555218025E-2</v>
      </c>
      <c r="AF143" s="2">
        <f>(Table2[[#This Row],[Current Week High]]/Table2[[#This Row],[Close Price]])-1</f>
        <v>2.4594480724668299E-2</v>
      </c>
      <c r="AG143" s="2">
        <f>(Table2[[#This Row],[Close Price]]/Table2[[#This Row],[Current Month Low]])-1</f>
        <v>6.9620936509799281E-2</v>
      </c>
      <c r="AH143" s="2">
        <f>(Table2[[#This Row],[Current Month High]]/Table2[[#This Row],[Close Price]])-1</f>
        <v>0.10762937995927269</v>
      </c>
      <c r="AI143">
        <v>10.762937995927199</v>
      </c>
      <c r="AJ143">
        <v>194.478908188585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-0.02</v>
      </c>
      <c r="AM143" t="s">
        <v>10450</v>
      </c>
      <c r="AN143">
        <v>0.27</v>
      </c>
      <c r="AO143" t="s">
        <v>10451</v>
      </c>
      <c r="AP143">
        <v>9.2286900843995004E-2</v>
      </c>
      <c r="AQ143">
        <f>(Table2[[#This Row],[Sharpe Ratio]]-AVERAGE(Table2[Sharpe Ratio]))/_xlfn.STDEV.P(Table2[Sharpe Ratio])</f>
        <v>0.38604833129585081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2.59966383721512</v>
      </c>
      <c r="AS143">
        <f>_xlfn.RANK.AVG(Table2[[#This Row],[1Y Return vs Nifty Z-Score]],Table2[1Y Return vs Nifty Z-Score])</f>
        <v>43</v>
      </c>
      <c r="AT143">
        <f>_xlfn.RANK.AVG(Table2[[#This Row],[6M Return vs Nifty Z-Score]],Table2[6M Return vs Nifty Z-Score])</f>
        <v>321</v>
      </c>
      <c r="AU143">
        <f>_xlfn.RANK.AVG(Table2[[#This Row],[Sharpe Ratio Z-Score]],Table2[Sharpe Ratio Z-Score])</f>
        <v>237</v>
      </c>
      <c r="AV143">
        <f>(Table2[[#This Row],[Rank 1Y]]+Table2[[#This Row],[Rank 6M]]+Table2[[#This Row],[Rank Sharpe]])/3</f>
        <v>200.33333333333334</v>
      </c>
    </row>
    <row r="144" spans="1:48" x14ac:dyDescent="0.3">
      <c r="A144" t="s">
        <v>283</v>
      </c>
      <c r="B144" t="s">
        <v>284</v>
      </c>
      <c r="C144" t="s">
        <v>10411</v>
      </c>
      <c r="D144" t="s">
        <v>54</v>
      </c>
      <c r="E144">
        <v>101195.3937672</v>
      </c>
      <c r="F144">
        <v>2218.5</v>
      </c>
      <c r="G144">
        <v>63.142790667503398</v>
      </c>
      <c r="H144">
        <f>(Table2[[#This Row],[1Y Return vs Nifty]]-AVERAGE(Table2[1Y Return vs Nifty]))/_xlfn.STDEV.P(Table2[1Y Return vs Nifty])</f>
        <v>0.63922591470206158</v>
      </c>
      <c r="I144">
        <v>-1.6188345065934999</v>
      </c>
      <c r="J144">
        <f>(Table2[[#This Row],[1M Return vs Nifty]]-AVERAGE(Table2[1M Return vs Nifty]))/_xlfn.STDEV.P(Table2[1M Return vs Nifty])</f>
        <v>0.16807587235962121</v>
      </c>
      <c r="K144">
        <v>20.330425144882</v>
      </c>
      <c r="L144">
        <f>(Table2[[#This Row],[6M Return vs Nifty]]-AVERAGE(Table2[6M Return vs Nifty]))/_xlfn.STDEV.P(Table2[6M Return vs Nifty])</f>
        <v>0.23902619198616498</v>
      </c>
      <c r="M144">
        <v>-0.20116293574267199</v>
      </c>
      <c r="N144">
        <f>(Table2[[#This Row],[1W Return vs Nifty]]-AVERAGE(Table2[1W Return vs Nifty]))/_xlfn.STDEV.P(Table2[1W Return vs Nifty])</f>
        <v>8.652104242553553E-2</v>
      </c>
      <c r="O144">
        <v>2198.7600000000002</v>
      </c>
      <c r="P144">
        <v>2093.8380847102299</v>
      </c>
      <c r="Q144">
        <v>1724.0386942453199</v>
      </c>
      <c r="R144">
        <v>53.0393763073223</v>
      </c>
      <c r="S144" s="2">
        <f>(Table2[[#This Row],[Close Price]]-Table2[[#This Row],[20D EMA]])/Table2[[#This Row],[20D EMA]]</f>
        <v>8.9777874802160224E-3</v>
      </c>
      <c r="T144" s="2">
        <f>(Table2[[#This Row],[Close Price]]-Table2[[#This Row],[50D EMA]])/Table2[[#This Row],[50D EMA]]</f>
        <v>5.9537514481222333E-2</v>
      </c>
      <c r="U144" s="2">
        <f>(Table2[[#This Row],[Close Price]]-Table2[[#This Row],[200D EMA]])/Table2[[#This Row],[200D EMA]]</f>
        <v>0.28680406501614247</v>
      </c>
      <c r="V144">
        <v>0.68527484830129803</v>
      </c>
      <c r="W144">
        <v>2163.75</v>
      </c>
      <c r="X144">
        <v>2227</v>
      </c>
      <c r="Y144">
        <v>2141.5500000000002</v>
      </c>
      <c r="Z144">
        <v>2237.5500000000002</v>
      </c>
      <c r="AA144">
        <v>2138.15</v>
      </c>
      <c r="AB144">
        <v>2312</v>
      </c>
      <c r="AC144" s="2">
        <f>(Table2[[#This Row],[Close Price]]/Table2[[#This Row],[Day Low]])-1</f>
        <v>2.5303292894280682E-2</v>
      </c>
      <c r="AD144" s="2">
        <f>(Table2[[#This Row],[Day High]]/Table2[[#This Row],[Close Price]])-1</f>
        <v>3.8314176245211051E-3</v>
      </c>
      <c r="AE144" s="2">
        <f>(Table2[[#This Row],[Close Price]]/Table2[[#This Row],[Current Week Low]])-1</f>
        <v>3.5931918470266666E-2</v>
      </c>
      <c r="AF144" s="2">
        <f>(Table2[[#This Row],[Current Week High]]/Table2[[#This Row],[Close Price]])-1</f>
        <v>8.586883029073844E-3</v>
      </c>
      <c r="AG144" s="2">
        <f>(Table2[[#This Row],[Close Price]]/Table2[[#This Row],[Current Month Low]])-1</f>
        <v>3.7579215677103983E-2</v>
      </c>
      <c r="AH144" s="2">
        <f>(Table2[[#This Row],[Current Month High]]/Table2[[#This Row],[Close Price]])-1</f>
        <v>4.2145593869731712E-2</v>
      </c>
      <c r="AI144">
        <v>4.2145593869731703</v>
      </c>
      <c r="AJ144">
        <v>100.751063252194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7.0000000000000007E-2</v>
      </c>
      <c r="AM144" t="s">
        <v>10451</v>
      </c>
      <c r="AN144">
        <v>0.41</v>
      </c>
      <c r="AO144" t="s">
        <v>10451</v>
      </c>
      <c r="AP144">
        <v>9.6471957708760006E-2</v>
      </c>
      <c r="AQ144">
        <f>(Table2[[#This Row],[Sharpe Ratio]]-AVERAGE(Table2[Sharpe Ratio]))/_xlfn.STDEV.P(Table2[Sharpe Ratio])</f>
        <v>0.43475637230601738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1.5676053937794008</v>
      </c>
      <c r="AS144">
        <f>_xlfn.RANK.AVG(Table2[[#This Row],[1Y Return vs Nifty Z-Score]],Table2[1Y Return vs Nifty Z-Score])</f>
        <v>146</v>
      </c>
      <c r="AT144">
        <f>_xlfn.RANK.AVG(Table2[[#This Row],[6M Return vs Nifty Z-Score]],Table2[6M Return vs Nifty Z-Score])</f>
        <v>230</v>
      </c>
      <c r="AU144">
        <f>_xlfn.RANK.AVG(Table2[[#This Row],[Sharpe Ratio Z-Score]],Table2[Sharpe Ratio Z-Score])</f>
        <v>226</v>
      </c>
      <c r="AV144">
        <f>(Table2[[#This Row],[Rank 1Y]]+Table2[[#This Row],[Rank 6M]]+Table2[[#This Row],[Rank Sharpe]])/3</f>
        <v>200.66666666666666</v>
      </c>
    </row>
    <row r="145" spans="1:48" x14ac:dyDescent="0.3">
      <c r="A145" t="s">
        <v>838</v>
      </c>
      <c r="B145" t="s">
        <v>839</v>
      </c>
      <c r="C145" t="s">
        <v>10418</v>
      </c>
      <c r="D145" t="s">
        <v>161</v>
      </c>
      <c r="E145">
        <v>19651.960636650001</v>
      </c>
      <c r="F145">
        <v>821.9</v>
      </c>
      <c r="G145">
        <v>96.5475780506479</v>
      </c>
      <c r="H145">
        <f>(Table2[[#This Row],[1Y Return vs Nifty]]-AVERAGE(Table2[1Y Return vs Nifty]))/_xlfn.STDEV.P(Table2[1Y Return vs Nifty])</f>
        <v>1.1892477625588653</v>
      </c>
      <c r="I145">
        <v>-3.3092304989033798</v>
      </c>
      <c r="J145">
        <f>(Table2[[#This Row],[1M Return vs Nifty]]-AVERAGE(Table2[1M Return vs Nifty]))/_xlfn.STDEV.P(Table2[1M Return vs Nifty])</f>
        <v>1.1432840405703823E-2</v>
      </c>
      <c r="K145">
        <v>-3.6677696054839899</v>
      </c>
      <c r="L145">
        <f>(Table2[[#This Row],[6M Return vs Nifty]]-AVERAGE(Table2[6M Return vs Nifty]))/_xlfn.STDEV.P(Table2[6M Return vs Nifty])</f>
        <v>-0.47393128449871069</v>
      </c>
      <c r="M145">
        <v>8.0278991376267594</v>
      </c>
      <c r="N145">
        <f>(Table2[[#This Row],[1W Return vs Nifty]]-AVERAGE(Table2[1W Return vs Nifty]))/_xlfn.STDEV.P(Table2[1W Return vs Nifty])</f>
        <v>1.9229748498985815</v>
      </c>
      <c r="O145">
        <v>808.41</v>
      </c>
      <c r="P145">
        <v>808.10326592541105</v>
      </c>
      <c r="Q145">
        <v>697.82764333054502</v>
      </c>
      <c r="R145">
        <v>54.896563797252597</v>
      </c>
      <c r="S145" s="2">
        <f>(Table2[[#This Row],[Close Price]]-Table2[[#This Row],[20D EMA]])/Table2[[#This Row],[20D EMA]]</f>
        <v>1.6687077101965597E-2</v>
      </c>
      <c r="T145" s="2">
        <f>(Table2[[#This Row],[Close Price]]-Table2[[#This Row],[50D EMA]])/Table2[[#This Row],[50D EMA]]</f>
        <v>1.7072983932058979E-2</v>
      </c>
      <c r="U145" s="2">
        <f>(Table2[[#This Row],[Close Price]]-Table2[[#This Row],[200D EMA]])/Table2[[#This Row],[200D EMA]]</f>
        <v>0.17779799618898834</v>
      </c>
      <c r="V145">
        <v>2.4425013396485902</v>
      </c>
      <c r="W145">
        <v>818.05</v>
      </c>
      <c r="X145">
        <v>840.15</v>
      </c>
      <c r="Y145">
        <v>771</v>
      </c>
      <c r="Z145">
        <v>884.55</v>
      </c>
      <c r="AA145">
        <v>745</v>
      </c>
      <c r="AB145">
        <v>884.55</v>
      </c>
      <c r="AC145" s="2">
        <f>(Table2[[#This Row],[Close Price]]/Table2[[#This Row],[Day Low]])-1</f>
        <v>4.7063137950003053E-3</v>
      </c>
      <c r="AD145" s="2">
        <f>(Table2[[#This Row],[Day High]]/Table2[[#This Row],[Close Price]])-1</f>
        <v>2.2204647767368302E-2</v>
      </c>
      <c r="AE145" s="2">
        <f>(Table2[[#This Row],[Close Price]]/Table2[[#This Row],[Current Week Low]])-1</f>
        <v>6.6018158236057056E-2</v>
      </c>
      <c r="AF145" s="2">
        <f>(Table2[[#This Row],[Current Week High]]/Table2[[#This Row],[Close Price]])-1</f>
        <v>7.6225818226061559E-2</v>
      </c>
      <c r="AG145" s="2">
        <f>(Table2[[#This Row],[Close Price]]/Table2[[#This Row],[Current Month Low]])-1</f>
        <v>0.10322147651006719</v>
      </c>
      <c r="AH145" s="2">
        <f>(Table2[[#This Row],[Current Month High]]/Table2[[#This Row],[Close Price]])-1</f>
        <v>7.6225818226061559E-2</v>
      </c>
      <c r="AI145">
        <v>19.235916778196799</v>
      </c>
      <c r="AJ145">
        <v>173.96666666666599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-0.08</v>
      </c>
      <c r="AM145" t="s">
        <v>10450</v>
      </c>
      <c r="AN145">
        <v>1.2</v>
      </c>
      <c r="AO145" t="s">
        <v>10451</v>
      </c>
      <c r="AP145">
        <v>0.184243397831967</v>
      </c>
      <c r="AQ145">
        <f>(Table2[[#This Row],[Sharpe Ratio]]-AVERAGE(Table2[Sharpe Ratio]))/_xlfn.STDEV.P(Table2[Sharpe Ratio])</f>
        <v>1.4562896616231273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4.1060138299875675</v>
      </c>
      <c r="AS145">
        <f>_xlfn.RANK.AVG(Table2[[#This Row],[1Y Return vs Nifty Z-Score]],Table2[1Y Return vs Nifty Z-Score])</f>
        <v>81</v>
      </c>
      <c r="AT145">
        <f>_xlfn.RANK.AVG(Table2[[#This Row],[6M Return vs Nifty Z-Score]],Table2[6M Return vs Nifty Z-Score])</f>
        <v>483</v>
      </c>
      <c r="AU145">
        <f>_xlfn.RANK.AVG(Table2[[#This Row],[Sharpe Ratio Z-Score]],Table2[Sharpe Ratio Z-Score])</f>
        <v>48</v>
      </c>
      <c r="AV145">
        <f>(Table2[[#This Row],[Rank 1Y]]+Table2[[#This Row],[Rank 6M]]+Table2[[#This Row],[Rank Sharpe]])/3</f>
        <v>204</v>
      </c>
    </row>
    <row r="146" spans="1:48" x14ac:dyDescent="0.3">
      <c r="A146" t="s">
        <v>1297</v>
      </c>
      <c r="B146" t="s">
        <v>1298</v>
      </c>
      <c r="C146" t="s">
        <v>10412</v>
      </c>
      <c r="D146" t="s">
        <v>185</v>
      </c>
      <c r="E146">
        <v>9061.9987336800004</v>
      </c>
      <c r="F146">
        <v>1678.2</v>
      </c>
      <c r="G146">
        <v>43.162414411654701</v>
      </c>
      <c r="H146">
        <f>(Table2[[#This Row],[1Y Return vs Nifty]]-AVERAGE(Table2[1Y Return vs Nifty]))/_xlfn.STDEV.P(Table2[1Y Return vs Nifty])</f>
        <v>0.3102418279881527</v>
      </c>
      <c r="I146">
        <v>5.6262079204117503</v>
      </c>
      <c r="J146">
        <f>(Table2[[#This Row],[1M Return vs Nifty]]-AVERAGE(Table2[1M Return vs Nifty]))/_xlfn.STDEV.P(Table2[1M Return vs Nifty])</f>
        <v>0.83944838954719492</v>
      </c>
      <c r="K146">
        <v>46.110584738418403</v>
      </c>
      <c r="L146">
        <f>(Table2[[#This Row],[6M Return vs Nifty]]-AVERAGE(Table2[6M Return vs Nifty]))/_xlfn.STDEV.P(Table2[6M Return vs Nifty])</f>
        <v>1.0049236987936201</v>
      </c>
      <c r="M146">
        <v>4.8475813188276096</v>
      </c>
      <c r="N146">
        <f>(Table2[[#This Row],[1W Return vs Nifty]]-AVERAGE(Table2[1W Return vs Nifty]))/_xlfn.STDEV.P(Table2[1W Return vs Nifty])</f>
        <v>1.2132333611074237</v>
      </c>
      <c r="O146">
        <v>1587.93</v>
      </c>
      <c r="P146">
        <v>1486.7954690585</v>
      </c>
      <c r="Q146">
        <v>1223.4312001149599</v>
      </c>
      <c r="R146">
        <v>68.943723927096897</v>
      </c>
      <c r="S146" s="2">
        <f>(Table2[[#This Row],[Close Price]]-Table2[[#This Row],[20D EMA]])/Table2[[#This Row],[20D EMA]]</f>
        <v>5.684759403752053E-2</v>
      </c>
      <c r="T146" s="2">
        <f>(Table2[[#This Row],[Close Price]]-Table2[[#This Row],[50D EMA]])/Table2[[#This Row],[50D EMA]]</f>
        <v>0.12873628883379992</v>
      </c>
      <c r="U146" s="2">
        <f>(Table2[[#This Row],[Close Price]]-Table2[[#This Row],[200D EMA]])/Table2[[#This Row],[200D EMA]]</f>
        <v>0.37171587568006093</v>
      </c>
      <c r="V146">
        <v>1.3516727219628999</v>
      </c>
      <c r="W146">
        <v>1645</v>
      </c>
      <c r="X146">
        <v>1711</v>
      </c>
      <c r="Y146">
        <v>1645</v>
      </c>
      <c r="Z146">
        <v>1758.3</v>
      </c>
      <c r="AA146">
        <v>1370</v>
      </c>
      <c r="AB146">
        <v>1758.3</v>
      </c>
      <c r="AC146" s="2">
        <f>(Table2[[#This Row],[Close Price]]/Table2[[#This Row],[Day Low]])-1</f>
        <v>2.018237082066876E-2</v>
      </c>
      <c r="AD146" s="2">
        <f>(Table2[[#This Row],[Day High]]/Table2[[#This Row],[Close Price]])-1</f>
        <v>1.9544750327732174E-2</v>
      </c>
      <c r="AE146" s="2">
        <f>(Table2[[#This Row],[Close Price]]/Table2[[#This Row],[Current Week Low]])-1</f>
        <v>2.018237082066876E-2</v>
      </c>
      <c r="AF146" s="2">
        <f>(Table2[[#This Row],[Current Week High]]/Table2[[#This Row],[Close Price]])-1</f>
        <v>4.77297104040042E-2</v>
      </c>
      <c r="AG146" s="2">
        <f>(Table2[[#This Row],[Close Price]]/Table2[[#This Row],[Current Month Low]])-1</f>
        <v>0.22496350364963513</v>
      </c>
      <c r="AH146" s="2">
        <f>(Table2[[#This Row],[Current Month High]]/Table2[[#This Row],[Close Price]])-1</f>
        <v>4.77297104040042E-2</v>
      </c>
      <c r="AI146">
        <v>4.77297104040042</v>
      </c>
      <c r="AJ146">
        <v>104.53382084095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0.13</v>
      </c>
      <c r="AM146" t="s">
        <v>10451</v>
      </c>
      <c r="AN146">
        <v>14.5</v>
      </c>
      <c r="AO146" t="s">
        <v>10451</v>
      </c>
      <c r="AP146">
        <v>7.3920382107765997E-2</v>
      </c>
      <c r="AQ146">
        <f>(Table2[[#This Row],[Sharpe Ratio]]-AVERAGE(Table2[Sharpe Ratio]))/_xlfn.STDEV.P(Table2[Sharpe Ratio])</f>
        <v>0.17228847647761339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3.5401357539140048</v>
      </c>
      <c r="AS146">
        <f>_xlfn.RANK.AVG(Table2[[#This Row],[1Y Return vs Nifty Z-Score]],Table2[1Y Return vs Nifty Z-Score])</f>
        <v>212</v>
      </c>
      <c r="AT146">
        <f>_xlfn.RANK.AVG(Table2[[#This Row],[6M Return vs Nifty Z-Score]],Table2[6M Return vs Nifty Z-Score])</f>
        <v>99</v>
      </c>
      <c r="AU146">
        <f>_xlfn.RANK.AVG(Table2[[#This Row],[Sharpe Ratio Z-Score]],Table2[Sharpe Ratio Z-Score])</f>
        <v>302</v>
      </c>
      <c r="AV146">
        <f>(Table2[[#This Row],[Rank 1Y]]+Table2[[#This Row],[Rank 6M]]+Table2[[#This Row],[Rank Sharpe]])/3</f>
        <v>204.33333333333334</v>
      </c>
    </row>
    <row r="147" spans="1:48" x14ac:dyDescent="0.3">
      <c r="A147" t="s">
        <v>386</v>
      </c>
      <c r="B147" t="s">
        <v>387</v>
      </c>
      <c r="C147" t="s">
        <v>10407</v>
      </c>
      <c r="D147" t="s">
        <v>143</v>
      </c>
      <c r="E147">
        <v>62407.208708614002</v>
      </c>
      <c r="F147">
        <v>232.19</v>
      </c>
      <c r="G147">
        <v>254.206134598266</v>
      </c>
      <c r="H147">
        <f>(Table2[[#This Row],[1Y Return vs Nifty]]-AVERAGE(Table2[1Y Return vs Nifty]))/_xlfn.STDEV.P(Table2[1Y Return vs Nifty])</f>
        <v>3.785152643142315</v>
      </c>
      <c r="I147">
        <v>-15.849730752862101</v>
      </c>
      <c r="J147">
        <f>(Table2[[#This Row],[1M Return vs Nifty]]-AVERAGE(Table2[1M Return vs Nifty]))/_xlfn.STDEV.P(Table2[1M Return vs Nifty])</f>
        <v>-1.1506510682970676</v>
      </c>
      <c r="K147">
        <v>52.397783178129401</v>
      </c>
      <c r="L147">
        <f>(Table2[[#This Row],[6M Return vs Nifty]]-AVERAGE(Table2[6M Return vs Nifty]))/_xlfn.STDEV.P(Table2[6M Return vs Nifty])</f>
        <v>1.1917087957712851</v>
      </c>
      <c r="M147">
        <v>-4.4819317663710603</v>
      </c>
      <c r="N147">
        <f>(Table2[[#This Row],[1W Return vs Nifty]]-AVERAGE(Table2[1W Return vs Nifty]))/_xlfn.STDEV.P(Table2[1W Return vs Nifty])</f>
        <v>-0.86880462504759104</v>
      </c>
      <c r="O147">
        <v>231.93</v>
      </c>
      <c r="P147">
        <v>233.27567062702599</v>
      </c>
      <c r="Q147">
        <v>180.52417196732799</v>
      </c>
      <c r="R147">
        <v>54.641995209471901</v>
      </c>
      <c r="S147" s="2">
        <f>(Table2[[#This Row],[Close Price]]-Table2[[#This Row],[20D EMA]])/Table2[[#This Row],[20D EMA]]</f>
        <v>1.1210278963479968E-3</v>
      </c>
      <c r="T147" s="2">
        <f>(Table2[[#This Row],[Close Price]]-Table2[[#This Row],[50D EMA]])/Table2[[#This Row],[50D EMA]]</f>
        <v>-4.6540242456823569E-3</v>
      </c>
      <c r="U147" s="2">
        <f>(Table2[[#This Row],[Close Price]]-Table2[[#This Row],[200D EMA]])/Table2[[#This Row],[200D EMA]]</f>
        <v>0.28619894759590814</v>
      </c>
      <c r="V147">
        <v>0.29586767287620003</v>
      </c>
      <c r="W147">
        <v>223.5</v>
      </c>
      <c r="X147">
        <v>234</v>
      </c>
      <c r="Y147">
        <v>217</v>
      </c>
      <c r="Z147">
        <v>234</v>
      </c>
      <c r="AA147">
        <v>217</v>
      </c>
      <c r="AB147">
        <v>241.35</v>
      </c>
      <c r="AC147" s="2">
        <f>(Table2[[#This Row],[Close Price]]/Table2[[#This Row],[Day Low]])-1</f>
        <v>3.8881431767337826E-2</v>
      </c>
      <c r="AD147" s="2">
        <f>(Table2[[#This Row],[Day High]]/Table2[[#This Row],[Close Price]])-1</f>
        <v>7.7953400232568804E-3</v>
      </c>
      <c r="AE147" s="2">
        <f>(Table2[[#This Row],[Close Price]]/Table2[[#This Row],[Current Week Low]])-1</f>
        <v>7.0000000000000062E-2</v>
      </c>
      <c r="AF147" s="2">
        <f>(Table2[[#This Row],[Current Week High]]/Table2[[#This Row],[Close Price]])-1</f>
        <v>7.7953400232568804E-3</v>
      </c>
      <c r="AG147" s="2">
        <f>(Table2[[#This Row],[Close Price]]/Table2[[#This Row],[Current Month Low]])-1</f>
        <v>7.0000000000000062E-2</v>
      </c>
      <c r="AH147" s="2">
        <f>(Table2[[#This Row],[Current Month High]]/Table2[[#This Row],[Close Price]])-1</f>
        <v>3.945045006244885E-2</v>
      </c>
      <c r="AI147">
        <v>33.511348464619402</v>
      </c>
      <c r="AJ147">
        <v>396.13247863247801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-0.11</v>
      </c>
      <c r="AM147" t="s">
        <v>10450</v>
      </c>
      <c r="AN147">
        <v>1.45</v>
      </c>
      <c r="AO147" t="s">
        <v>10451</v>
      </c>
      <c r="AQ147">
        <f>(Table2[[#This Row],[Sharpe Ratio]]-AVERAGE(Table2[Sharpe Ratio]))/_xlfn.STDEV.P(Table2[Sharpe Ratio])</f>
        <v>-0.68803842457500186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5</v>
      </c>
      <c r="AT147">
        <f>_xlfn.RANK.AVG(Table2[[#This Row],[6M Return vs Nifty Z-Score]],Table2[6M Return vs Nifty Z-Score])</f>
        <v>83</v>
      </c>
      <c r="AU147">
        <f>_xlfn.RANK.AVG(Table2[[#This Row],[Sharpe Ratio Z-Score]],Table2[Sharpe Ratio Z-Score])</f>
        <v>526.5</v>
      </c>
      <c r="AV147">
        <f>(Table2[[#This Row],[Rank 1Y]]+Table2[[#This Row],[Rank 6M]]+Table2[[#This Row],[Rank Sharpe]])/3</f>
        <v>204.83333333333334</v>
      </c>
    </row>
    <row r="148" spans="1:48" x14ac:dyDescent="0.3">
      <c r="A148" t="s">
        <v>580</v>
      </c>
      <c r="B148" t="s">
        <v>581</v>
      </c>
      <c r="C148" t="s">
        <v>10418</v>
      </c>
      <c r="D148" t="s">
        <v>217</v>
      </c>
      <c r="E148">
        <v>35544.220419450001</v>
      </c>
      <c r="F148">
        <v>5552.85</v>
      </c>
      <c r="G148">
        <v>116.313302554605</v>
      </c>
      <c r="H148">
        <f>(Table2[[#This Row],[1Y Return vs Nifty]]-AVERAGE(Table2[1Y Return vs Nifty]))/_xlfn.STDEV.P(Table2[1Y Return vs Nifty])</f>
        <v>1.5146975309169362</v>
      </c>
      <c r="I148">
        <v>4.4769034284165601</v>
      </c>
      <c r="J148">
        <f>(Table2[[#This Row],[1M Return vs Nifty]]-AVERAGE(Table2[1M Return vs Nifty]))/_xlfn.STDEV.P(Table2[1M Return vs Nifty])</f>
        <v>0.7329463976568944</v>
      </c>
      <c r="K148">
        <v>80.885943316527801</v>
      </c>
      <c r="L148">
        <f>(Table2[[#This Row],[6M Return vs Nifty]]-AVERAGE(Table2[6M Return vs Nifty]))/_xlfn.STDEV.P(Table2[6M Return vs Nifty])</f>
        <v>2.0380577388166699</v>
      </c>
      <c r="M148">
        <v>-1.9609832329749299</v>
      </c>
      <c r="N148">
        <f>(Table2[[#This Row],[1W Return vs Nifty]]-AVERAGE(Table2[1W Return vs Nifty]))/_xlfn.STDEV.P(Table2[1W Return vs Nifty])</f>
        <v>-0.30621249834811415</v>
      </c>
      <c r="O148">
        <v>5264.66</v>
      </c>
      <c r="P148">
        <v>4847.1094171852801</v>
      </c>
      <c r="Q148">
        <v>3643.8477267226699</v>
      </c>
      <c r="R148">
        <v>65.5488112564734</v>
      </c>
      <c r="S148" s="2">
        <f>(Table2[[#This Row],[Close Price]]-Table2[[#This Row],[20D EMA]])/Table2[[#This Row],[20D EMA]]</f>
        <v>5.4740477067844934E-2</v>
      </c>
      <c r="T148" s="2">
        <f>(Table2[[#This Row],[Close Price]]-Table2[[#This Row],[50D EMA]])/Table2[[#This Row],[50D EMA]]</f>
        <v>0.14560029949242292</v>
      </c>
      <c r="U148" s="2">
        <f>(Table2[[#This Row],[Close Price]]-Table2[[#This Row],[200D EMA]])/Table2[[#This Row],[200D EMA]]</f>
        <v>0.52389737893748789</v>
      </c>
      <c r="V148">
        <v>1.3584340644681701</v>
      </c>
      <c r="W148">
        <v>5475.05</v>
      </c>
      <c r="X148">
        <v>5619.7</v>
      </c>
      <c r="Y148">
        <v>5405</v>
      </c>
      <c r="Z148">
        <v>5810</v>
      </c>
      <c r="AA148">
        <v>4566</v>
      </c>
      <c r="AB148">
        <v>5810</v>
      </c>
      <c r="AC148" s="2">
        <f>(Table2[[#This Row],[Close Price]]/Table2[[#This Row],[Day Low]])-1</f>
        <v>1.4209915891179037E-2</v>
      </c>
      <c r="AD148" s="2">
        <f>(Table2[[#This Row],[Day High]]/Table2[[#This Row],[Close Price]])-1</f>
        <v>1.2038862926244898E-2</v>
      </c>
      <c r="AE148" s="2">
        <f>(Table2[[#This Row],[Close Price]]/Table2[[#This Row],[Current Week Low]])-1</f>
        <v>2.7354301572618089E-2</v>
      </c>
      <c r="AF148" s="2">
        <f>(Table2[[#This Row],[Current Week High]]/Table2[[#This Row],[Close Price]])-1</f>
        <v>4.6309552752190175E-2</v>
      </c>
      <c r="AG148" s="2">
        <f>(Table2[[#This Row],[Close Price]]/Table2[[#This Row],[Current Month Low]])-1</f>
        <v>0.21613009198423128</v>
      </c>
      <c r="AH148" s="2">
        <f>(Table2[[#This Row],[Current Month High]]/Table2[[#This Row],[Close Price]])-1</f>
        <v>4.6309552752190175E-2</v>
      </c>
      <c r="AI148">
        <v>4.6309552752190104</v>
      </c>
      <c r="AJ148">
        <v>162.825701100461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0.18</v>
      </c>
      <c r="AM148" t="s">
        <v>10451</v>
      </c>
      <c r="AN148">
        <v>19.079999999999998</v>
      </c>
      <c r="AO148" t="s">
        <v>10451</v>
      </c>
      <c r="AQ148">
        <f>(Table2[[#This Row],[Sharpe Ratio]]-AVERAGE(Table2[Sharpe Ratio]))/_xlfn.STDEV.P(Table2[Sharpe Ratio])</f>
        <v>-0.68803842457500186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3.2914507444673844</v>
      </c>
      <c r="AS148">
        <f>_xlfn.RANK.AVG(Table2[[#This Row],[1Y Return vs Nifty Z-Score]],Table2[1Y Return vs Nifty Z-Score])</f>
        <v>60</v>
      </c>
      <c r="AT148">
        <f>_xlfn.RANK.AVG(Table2[[#This Row],[6M Return vs Nifty Z-Score]],Table2[6M Return vs Nifty Z-Score])</f>
        <v>28</v>
      </c>
      <c r="AU148">
        <f>_xlfn.RANK.AVG(Table2[[#This Row],[Sharpe Ratio Z-Score]],Table2[Sharpe Ratio Z-Score])</f>
        <v>526.5</v>
      </c>
      <c r="AV148">
        <f>(Table2[[#This Row],[Rank 1Y]]+Table2[[#This Row],[Rank 6M]]+Table2[[#This Row],[Rank Sharpe]])/3</f>
        <v>204.83333333333334</v>
      </c>
    </row>
    <row r="149" spans="1:48" x14ac:dyDescent="0.3">
      <c r="A149" t="s">
        <v>393</v>
      </c>
      <c r="B149" t="s">
        <v>394</v>
      </c>
      <c r="C149" t="s">
        <v>10415</v>
      </c>
      <c r="D149" t="s">
        <v>327</v>
      </c>
      <c r="E149">
        <v>61766.254415800002</v>
      </c>
      <c r="F149">
        <v>1866.7</v>
      </c>
      <c r="G149">
        <v>81.551982044542001</v>
      </c>
      <c r="H149">
        <f>(Table2[[#This Row],[1Y Return vs Nifty]]-AVERAGE(Table2[1Y Return vs Nifty]))/_xlfn.STDEV.P(Table2[1Y Return vs Nifty])</f>
        <v>0.9423398768599961</v>
      </c>
      <c r="I149">
        <v>3.5442846353695701</v>
      </c>
      <c r="J149">
        <f>(Table2[[#This Row],[1M Return vs Nifty]]-AVERAGE(Table2[1M Return vs Nifty]))/_xlfn.STDEV.P(Table2[1M Return vs Nifty])</f>
        <v>0.6465239049009468</v>
      </c>
      <c r="K149">
        <v>52.480108735428303</v>
      </c>
      <c r="L149">
        <f>(Table2[[#This Row],[6M Return vs Nifty]]-AVERAGE(Table2[6M Return vs Nifty]))/_xlfn.STDEV.P(Table2[6M Return vs Nifty])</f>
        <v>1.19415458897334</v>
      </c>
      <c r="M149">
        <v>-5.7050225521925402</v>
      </c>
      <c r="N149">
        <f>(Table2[[#This Row],[1W Return vs Nifty]]-AVERAGE(Table2[1W Return vs Nifty]))/_xlfn.STDEV.P(Table2[1W Return vs Nifty])</f>
        <v>-1.1417579349729055</v>
      </c>
      <c r="O149">
        <v>1845.87</v>
      </c>
      <c r="P149">
        <v>1724.32323734488</v>
      </c>
      <c r="Q149">
        <v>1390.7612168046701</v>
      </c>
      <c r="R149">
        <v>48.821666096751599</v>
      </c>
      <c r="S149" s="2">
        <f>(Table2[[#This Row],[Close Price]]-Table2[[#This Row],[20D EMA]])/Table2[[#This Row],[20D EMA]]</f>
        <v>1.1284651681862837E-2</v>
      </c>
      <c r="T149" s="2">
        <f>(Table2[[#This Row],[Close Price]]-Table2[[#This Row],[50D EMA]])/Table2[[#This Row],[50D EMA]]</f>
        <v>8.2569647947418709E-2</v>
      </c>
      <c r="U149" s="2">
        <f>(Table2[[#This Row],[Close Price]]-Table2[[#This Row],[200D EMA]])/Table2[[#This Row],[200D EMA]]</f>
        <v>0.3422145925875173</v>
      </c>
      <c r="V149">
        <v>0.85947754532118403</v>
      </c>
      <c r="W149">
        <v>1841.85</v>
      </c>
      <c r="X149">
        <v>1878</v>
      </c>
      <c r="Y149">
        <v>1840.3</v>
      </c>
      <c r="Z149">
        <v>1932</v>
      </c>
      <c r="AA149">
        <v>1750.55</v>
      </c>
      <c r="AB149">
        <v>1944.9</v>
      </c>
      <c r="AC149" s="2">
        <f>(Table2[[#This Row],[Close Price]]/Table2[[#This Row],[Day Low]])-1</f>
        <v>1.3491869587642924E-2</v>
      </c>
      <c r="AD149" s="2">
        <f>(Table2[[#This Row],[Day High]]/Table2[[#This Row],[Close Price]])-1</f>
        <v>6.0534633310118657E-3</v>
      </c>
      <c r="AE149" s="2">
        <f>(Table2[[#This Row],[Close Price]]/Table2[[#This Row],[Current Week Low]])-1</f>
        <v>1.4345487148834435E-2</v>
      </c>
      <c r="AF149" s="2">
        <f>(Table2[[#This Row],[Current Week High]]/Table2[[#This Row],[Close Price]])-1</f>
        <v>3.4981518187175098E-2</v>
      </c>
      <c r="AG149" s="2">
        <f>(Table2[[#This Row],[Close Price]]/Table2[[#This Row],[Current Month Low]])-1</f>
        <v>6.6350575533403733E-2</v>
      </c>
      <c r="AH149" s="2">
        <f>(Table2[[#This Row],[Current Month High]]/Table2[[#This Row],[Close Price]])-1</f>
        <v>4.1892109069480821E-2</v>
      </c>
      <c r="AI149">
        <v>4.1892109069480803</v>
      </c>
      <c r="AJ149">
        <v>131.399528945084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</v>
      </c>
      <c r="AM149" t="s">
        <v>10451</v>
      </c>
      <c r="AN149">
        <v>2.08</v>
      </c>
      <c r="AO149" t="s">
        <v>10451</v>
      </c>
      <c r="AP149">
        <v>2.9549171882756999E-2</v>
      </c>
      <c r="AQ149">
        <f>(Table2[[#This Row],[Sharpe Ratio]]-AVERAGE(Table2[Sharpe Ratio]))/_xlfn.STDEV.P(Table2[Sharpe Ratio])</f>
        <v>-0.34412857522517554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1.2971318605362017</v>
      </c>
      <c r="AS149">
        <f>_xlfn.RANK.AVG(Table2[[#This Row],[1Y Return vs Nifty Z-Score]],Table2[1Y Return vs Nifty Z-Score])</f>
        <v>109</v>
      </c>
      <c r="AT149">
        <f>_xlfn.RANK.AVG(Table2[[#This Row],[6M Return vs Nifty Z-Score]],Table2[6M Return vs Nifty Z-Score])</f>
        <v>82</v>
      </c>
      <c r="AU149">
        <f>_xlfn.RANK.AVG(Table2[[#This Row],[Sharpe Ratio Z-Score]],Table2[Sharpe Ratio Z-Score])</f>
        <v>427</v>
      </c>
      <c r="AV149">
        <f>(Table2[[#This Row],[Rank 1Y]]+Table2[[#This Row],[Rank 6M]]+Table2[[#This Row],[Rank Sharpe]])/3</f>
        <v>206</v>
      </c>
    </row>
    <row r="150" spans="1:48" x14ac:dyDescent="0.3">
      <c r="A150" t="s">
        <v>1440</v>
      </c>
      <c r="B150" t="s">
        <v>1441</v>
      </c>
      <c r="C150" t="s">
        <v>10424</v>
      </c>
      <c r="D150" t="s">
        <v>161</v>
      </c>
      <c r="E150">
        <v>7629.3873497049999</v>
      </c>
      <c r="F150">
        <v>209.45</v>
      </c>
      <c r="G150">
        <v>194.744302437724</v>
      </c>
      <c r="H150">
        <f>(Table2[[#This Row],[1Y Return vs Nifty]]-AVERAGE(Table2[1Y Return vs Nifty]))/_xlfn.STDEV.P(Table2[1Y Return vs Nifty])</f>
        <v>2.8060921741511256</v>
      </c>
      <c r="I150">
        <v>-4.3044637498478204</v>
      </c>
      <c r="J150">
        <f>(Table2[[#This Row],[1M Return vs Nifty]]-AVERAGE(Table2[1M Return vs Nifty]))/_xlfn.STDEV.P(Table2[1M Return vs Nifty])</f>
        <v>-8.0791913225108439E-2</v>
      </c>
      <c r="K150">
        <v>55.343142167496303</v>
      </c>
      <c r="L150">
        <f>(Table2[[#This Row],[6M Return vs Nifty]]-AVERAGE(Table2[6M Return vs Nifty]))/_xlfn.STDEV.P(Table2[6M Return vs Nifty])</f>
        <v>1.2792118656582001</v>
      </c>
      <c r="M150">
        <v>-2.8582498303295698</v>
      </c>
      <c r="N150">
        <f>(Table2[[#This Row],[1W Return vs Nifty]]-AVERAGE(Table2[1W Return vs Nifty]))/_xlfn.STDEV.P(Table2[1W Return vs Nifty])</f>
        <v>-0.50645265261342487</v>
      </c>
      <c r="O150">
        <v>207.43</v>
      </c>
      <c r="P150">
        <v>194.523843795971</v>
      </c>
      <c r="Q150">
        <v>150.85113992786299</v>
      </c>
      <c r="R150">
        <v>49.764095292196501</v>
      </c>
      <c r="S150" s="2">
        <f>(Table2[[#This Row],[Close Price]]-Table2[[#This Row],[20D EMA]])/Table2[[#This Row],[20D EMA]]</f>
        <v>9.7382249433542959E-3</v>
      </c>
      <c r="T150" s="2">
        <f>(Table2[[#This Row],[Close Price]]-Table2[[#This Row],[50D EMA]])/Table2[[#This Row],[50D EMA]]</f>
        <v>7.6731756440534288E-2</v>
      </c>
      <c r="U150" s="2">
        <f>(Table2[[#This Row],[Close Price]]-Table2[[#This Row],[200D EMA]])/Table2[[#This Row],[200D EMA]]</f>
        <v>0.38845487080945479</v>
      </c>
      <c r="V150">
        <v>0.91244432898803496</v>
      </c>
      <c r="W150">
        <v>204.6</v>
      </c>
      <c r="X150">
        <v>211</v>
      </c>
      <c r="Y150">
        <v>204.6</v>
      </c>
      <c r="Z150">
        <v>222.48</v>
      </c>
      <c r="AA150">
        <v>185.63</v>
      </c>
      <c r="AB150">
        <v>224.65</v>
      </c>
      <c r="AC150" s="2">
        <f>(Table2[[#This Row],[Close Price]]/Table2[[#This Row],[Day Low]])-1</f>
        <v>2.3704789833822071E-2</v>
      </c>
      <c r="AD150" s="2">
        <f>(Table2[[#This Row],[Day High]]/Table2[[#This Row],[Close Price]])-1</f>
        <v>7.4003342086417234E-3</v>
      </c>
      <c r="AE150" s="2">
        <f>(Table2[[#This Row],[Close Price]]/Table2[[#This Row],[Current Week Low]])-1</f>
        <v>2.3704789833822071E-2</v>
      </c>
      <c r="AF150" s="2">
        <f>(Table2[[#This Row],[Current Week High]]/Table2[[#This Row],[Close Price]])-1</f>
        <v>6.2210551444258799E-2</v>
      </c>
      <c r="AG150" s="2">
        <f>(Table2[[#This Row],[Close Price]]/Table2[[#This Row],[Current Month Low]])-1</f>
        <v>0.12831977589829235</v>
      </c>
      <c r="AH150" s="2">
        <f>(Table2[[#This Row],[Current Month High]]/Table2[[#This Row],[Close Price]])-1</f>
        <v>7.2571019336357123E-2</v>
      </c>
      <c r="AI150">
        <v>7.2571019336357097</v>
      </c>
      <c r="AJ150">
        <v>246.771523178807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0.22</v>
      </c>
      <c r="AM150" t="s">
        <v>10451</v>
      </c>
      <c r="AN150">
        <v>2.86</v>
      </c>
      <c r="AO150" t="s">
        <v>10451</v>
      </c>
      <c r="AQ150">
        <f>(Table2[[#This Row],[Sharpe Ratio]]-AVERAGE(Table2[Sharpe Ratio]))/_xlfn.STDEV.P(Table2[Sharpe Ratio])</f>
        <v>-0.68803842457500186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2.8100210493957904</v>
      </c>
      <c r="AS150">
        <f>_xlfn.RANK.AVG(Table2[[#This Row],[1Y Return vs Nifty Z-Score]],Table2[1Y Return vs Nifty Z-Score])</f>
        <v>17</v>
      </c>
      <c r="AT150">
        <f>_xlfn.RANK.AVG(Table2[[#This Row],[6M Return vs Nifty Z-Score]],Table2[6M Return vs Nifty Z-Score])</f>
        <v>76</v>
      </c>
      <c r="AU150">
        <f>_xlfn.RANK.AVG(Table2[[#This Row],[Sharpe Ratio Z-Score]],Table2[Sharpe Ratio Z-Score])</f>
        <v>526.5</v>
      </c>
      <c r="AV150">
        <f>(Table2[[#This Row],[Rank 1Y]]+Table2[[#This Row],[Rank 6M]]+Table2[[#This Row],[Rank Sharpe]])/3</f>
        <v>206.5</v>
      </c>
    </row>
    <row r="151" spans="1:48" x14ac:dyDescent="0.3">
      <c r="A151" t="s">
        <v>290</v>
      </c>
      <c r="B151" t="s">
        <v>291</v>
      </c>
      <c r="C151" t="s">
        <v>10418</v>
      </c>
      <c r="D151" t="s">
        <v>161</v>
      </c>
      <c r="E151">
        <v>100126.73177302501</v>
      </c>
      <c r="F151">
        <v>287.55</v>
      </c>
      <c r="G151">
        <v>93.818545945784606</v>
      </c>
      <c r="H151">
        <f>(Table2[[#This Row],[1Y Return vs Nifty]]-AVERAGE(Table2[1Y Return vs Nifty]))/_xlfn.STDEV.P(Table2[1Y Return vs Nifty])</f>
        <v>1.144313266674756</v>
      </c>
      <c r="I151">
        <v>-10.684356892009999</v>
      </c>
      <c r="J151">
        <f>(Table2[[#This Row],[1M Return vs Nifty]]-AVERAGE(Table2[1M Return vs Nifty]))/_xlfn.STDEV.P(Table2[1M Return vs Nifty])</f>
        <v>-0.67199409891219264</v>
      </c>
      <c r="K151">
        <v>-4.5501478390495002E-2</v>
      </c>
      <c r="L151">
        <f>(Table2[[#This Row],[6M Return vs Nifty]]-AVERAGE(Table2[6M Return vs Nifty]))/_xlfn.STDEV.P(Table2[6M Return vs Nifty])</f>
        <v>-0.3663180590078729</v>
      </c>
      <c r="M151">
        <v>6.9174622690448597</v>
      </c>
      <c r="N151">
        <f>(Table2[[#This Row],[1W Return vs Nifty]]-AVERAGE(Table2[1W Return vs Nifty]))/_xlfn.STDEV.P(Table2[1W Return vs Nifty])</f>
        <v>1.6751621590859713</v>
      </c>
      <c r="O151">
        <v>276.63</v>
      </c>
      <c r="P151">
        <v>284.09526246055498</v>
      </c>
      <c r="Q151">
        <v>254.72823944704001</v>
      </c>
      <c r="R151">
        <v>68.681812302070895</v>
      </c>
      <c r="S151" s="2">
        <f>(Table2[[#This Row],[Close Price]]-Table2[[#This Row],[20D EMA]])/Table2[[#This Row],[20D EMA]]</f>
        <v>3.9475111159310329E-2</v>
      </c>
      <c r="T151" s="2">
        <f>(Table2[[#This Row],[Close Price]]-Table2[[#This Row],[50D EMA]])/Table2[[#This Row],[50D EMA]]</f>
        <v>1.216048979318937E-2</v>
      </c>
      <c r="U151" s="2">
        <f>(Table2[[#This Row],[Close Price]]-Table2[[#This Row],[200D EMA]])/Table2[[#This Row],[200D EMA]]</f>
        <v>0.12885010560355992</v>
      </c>
      <c r="V151">
        <v>0.89232022244690801</v>
      </c>
      <c r="W151">
        <v>283.2</v>
      </c>
      <c r="X151">
        <v>291.10000000000002</v>
      </c>
      <c r="Y151">
        <v>269.2</v>
      </c>
      <c r="Z151">
        <v>291.10000000000002</v>
      </c>
      <c r="AA151">
        <v>249.45</v>
      </c>
      <c r="AB151">
        <v>292</v>
      </c>
      <c r="AC151" s="2">
        <f>(Table2[[#This Row],[Close Price]]/Table2[[#This Row],[Day Low]])-1</f>
        <v>1.5360169491525522E-2</v>
      </c>
      <c r="AD151" s="2">
        <f>(Table2[[#This Row],[Day High]]/Table2[[#This Row],[Close Price]])-1</f>
        <v>1.2345679012345734E-2</v>
      </c>
      <c r="AE151" s="2">
        <f>(Table2[[#This Row],[Close Price]]/Table2[[#This Row],[Current Week Low]])-1</f>
        <v>6.8164933135215433E-2</v>
      </c>
      <c r="AF151" s="2">
        <f>(Table2[[#This Row],[Current Week High]]/Table2[[#This Row],[Close Price]])-1</f>
        <v>1.2345679012345734E-2</v>
      </c>
      <c r="AG151" s="2">
        <f>(Table2[[#This Row],[Close Price]]/Table2[[#This Row],[Current Month Low]])-1</f>
        <v>0.15273601924233327</v>
      </c>
      <c r="AH151" s="2">
        <f>(Table2[[#This Row],[Current Month High]]/Table2[[#This Row],[Close Price]])-1</f>
        <v>1.5475569466179673E-2</v>
      </c>
      <c r="AI151">
        <v>16.623195965918899</v>
      </c>
      <c r="AJ151">
        <v>153.348017621145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-0.16</v>
      </c>
      <c r="AM151" t="s">
        <v>10450</v>
      </c>
      <c r="AN151">
        <v>11.13</v>
      </c>
      <c r="AO151" t="s">
        <v>10451</v>
      </c>
      <c r="AP151">
        <v>0.15603530974736199</v>
      </c>
      <c r="AQ151">
        <f>(Table2[[#This Row],[Sharpe Ratio]]-AVERAGE(Table2[Sharpe Ratio]))/_xlfn.STDEV.P(Table2[Sharpe Ratio])</f>
        <v>1.1279880983131909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83</v>
      </c>
      <c r="AT151">
        <f>_xlfn.RANK.AVG(Table2[[#This Row],[6M Return vs Nifty Z-Score]],Table2[6M Return vs Nifty Z-Score])</f>
        <v>438</v>
      </c>
      <c r="AU151">
        <f>_xlfn.RANK.AVG(Table2[[#This Row],[Sharpe Ratio Z-Score]],Table2[Sharpe Ratio Z-Score])</f>
        <v>100</v>
      </c>
      <c r="AV151">
        <f>(Table2[[#This Row],[Rank 1Y]]+Table2[[#This Row],[Rank 6M]]+Table2[[#This Row],[Rank Sharpe]])/3</f>
        <v>207</v>
      </c>
    </row>
    <row r="152" spans="1:48" x14ac:dyDescent="0.3">
      <c r="A152" t="s">
        <v>556</v>
      </c>
      <c r="B152" t="s">
        <v>557</v>
      </c>
      <c r="C152" t="s">
        <v>10414</v>
      </c>
      <c r="D152" t="s">
        <v>167</v>
      </c>
      <c r="E152">
        <v>38025.624518047996</v>
      </c>
      <c r="F152">
        <v>207.04</v>
      </c>
      <c r="G152">
        <v>89.846457178912004</v>
      </c>
      <c r="H152">
        <f>(Table2[[#This Row],[1Y Return vs Nifty]]-AVERAGE(Table2[1Y Return vs Nifty]))/_xlfn.STDEV.P(Table2[1Y Return vs Nifty])</f>
        <v>1.0789113954295313</v>
      </c>
      <c r="I152">
        <v>6.35904221507377</v>
      </c>
      <c r="J152">
        <f>(Table2[[#This Row],[1M Return vs Nifty]]-AVERAGE(Table2[1M Return vs Nifty]))/_xlfn.STDEV.P(Table2[1M Return vs Nifty])</f>
        <v>0.90735755778818628</v>
      </c>
      <c r="K152">
        <v>18.239762845986</v>
      </c>
      <c r="L152">
        <f>(Table2[[#This Row],[6M Return vs Nifty]]-AVERAGE(Table2[6M Return vs Nifty]))/_xlfn.STDEV.P(Table2[6M Return vs Nifty])</f>
        <v>0.17691513187068572</v>
      </c>
      <c r="M152">
        <v>8.9886843827306802</v>
      </c>
      <c r="N152">
        <f>(Table2[[#This Row],[1W Return vs Nifty]]-AVERAGE(Table2[1W Return vs Nifty]))/_xlfn.STDEV.P(Table2[1W Return vs Nifty])</f>
        <v>2.1373902602823511</v>
      </c>
      <c r="O152">
        <v>186.87</v>
      </c>
      <c r="P152">
        <v>183.74464989939401</v>
      </c>
      <c r="Q152">
        <v>165.40385881123399</v>
      </c>
      <c r="R152">
        <v>79.160372139470496</v>
      </c>
      <c r="S152" s="2">
        <f>(Table2[[#This Row],[Close Price]]-Table2[[#This Row],[20D EMA]])/Table2[[#This Row],[20D EMA]]</f>
        <v>0.10793599828757953</v>
      </c>
      <c r="T152" s="2">
        <f>(Table2[[#This Row],[Close Price]]-Table2[[#This Row],[50D EMA]])/Table2[[#This Row],[50D EMA]]</f>
        <v>0.12678110689677727</v>
      </c>
      <c r="U152" s="2">
        <f>(Table2[[#This Row],[Close Price]]-Table2[[#This Row],[200D EMA]])/Table2[[#This Row],[200D EMA]]</f>
        <v>0.25172412232705504</v>
      </c>
      <c r="V152">
        <v>1.5165507051132301</v>
      </c>
      <c r="W152">
        <v>205.25</v>
      </c>
      <c r="X152">
        <v>212.4</v>
      </c>
      <c r="Y152">
        <v>179.83</v>
      </c>
      <c r="Z152">
        <v>212.4</v>
      </c>
      <c r="AA152">
        <v>168.02</v>
      </c>
      <c r="AB152">
        <v>212.4</v>
      </c>
      <c r="AC152" s="2">
        <f>(Table2[[#This Row],[Close Price]]/Table2[[#This Row],[Day Low]])-1</f>
        <v>8.7210718635810647E-3</v>
      </c>
      <c r="AD152" s="2">
        <f>(Table2[[#This Row],[Day High]]/Table2[[#This Row],[Close Price]])-1</f>
        <v>2.5888717156105079E-2</v>
      </c>
      <c r="AE152" s="2">
        <f>(Table2[[#This Row],[Close Price]]/Table2[[#This Row],[Current Week Low]])-1</f>
        <v>0.15130957014958568</v>
      </c>
      <c r="AF152" s="2">
        <f>(Table2[[#This Row],[Current Week High]]/Table2[[#This Row],[Close Price]])-1</f>
        <v>2.5888717156105079E-2</v>
      </c>
      <c r="AG152" s="2">
        <f>(Table2[[#This Row],[Close Price]]/Table2[[#This Row],[Current Month Low]])-1</f>
        <v>0.23223425782644913</v>
      </c>
      <c r="AH152" s="2">
        <f>(Table2[[#This Row],[Current Month High]]/Table2[[#This Row],[Close Price]])-1</f>
        <v>2.5888717156105079E-2</v>
      </c>
      <c r="AI152">
        <v>2.5888717156104999</v>
      </c>
      <c r="AJ152">
        <v>133.67945823927701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</v>
      </c>
      <c r="AM152" t="s">
        <v>10452</v>
      </c>
      <c r="AN152">
        <v>20.77</v>
      </c>
      <c r="AO152" t="s">
        <v>10451</v>
      </c>
      <c r="AP152">
        <v>7.9873806859002999E-2</v>
      </c>
      <c r="AQ152">
        <f>(Table2[[#This Row],[Sharpe Ratio]]-AVERAGE(Table2[Sharpe Ratio]))/_xlfn.STDEV.P(Table2[Sharpe Ratio])</f>
        <v>0.24157777559696367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4.5421521209677174</v>
      </c>
      <c r="AS152">
        <f>_xlfn.RANK.AVG(Table2[[#This Row],[1Y Return vs Nifty Z-Score]],Table2[1Y Return vs Nifty Z-Score])</f>
        <v>92</v>
      </c>
      <c r="AT152">
        <f>_xlfn.RANK.AVG(Table2[[#This Row],[6M Return vs Nifty Z-Score]],Table2[6M Return vs Nifty Z-Score])</f>
        <v>245</v>
      </c>
      <c r="AU152">
        <f>_xlfn.RANK.AVG(Table2[[#This Row],[Sharpe Ratio Z-Score]],Table2[Sharpe Ratio Z-Score])</f>
        <v>287</v>
      </c>
      <c r="AV152">
        <f>(Table2[[#This Row],[Rank 1Y]]+Table2[[#This Row],[Rank 6M]]+Table2[[#This Row],[Rank Sharpe]])/3</f>
        <v>208</v>
      </c>
    </row>
    <row r="153" spans="1:48" x14ac:dyDescent="0.3">
      <c r="A153" t="s">
        <v>863</v>
      </c>
      <c r="B153" t="s">
        <v>864</v>
      </c>
      <c r="C153" t="s">
        <v>10410</v>
      </c>
      <c r="D153" t="s">
        <v>46</v>
      </c>
      <c r="E153">
        <v>18986.080821119998</v>
      </c>
      <c r="F153">
        <v>302.39999999999998</v>
      </c>
      <c r="G153">
        <v>59.711661863278501</v>
      </c>
      <c r="H153">
        <f>(Table2[[#This Row],[1Y Return vs Nifty]]-AVERAGE(Table2[1Y Return vs Nifty]))/_xlfn.STDEV.P(Table2[1Y Return vs Nifty])</f>
        <v>0.58273114395292247</v>
      </c>
      <c r="I153">
        <v>-9.2499429561946904</v>
      </c>
      <c r="J153">
        <f>(Table2[[#This Row],[1M Return vs Nifty]]-AVERAGE(Table2[1M Return vs Nifty]))/_xlfn.STDEV.P(Table2[1M Return vs Nifty])</f>
        <v>-0.53907202088713302</v>
      </c>
      <c r="K153">
        <v>7.3556275378184504</v>
      </c>
      <c r="L153">
        <f>(Table2[[#This Row],[6M Return vs Nifty]]-AVERAGE(Table2[6M Return vs Nifty]))/_xlfn.STDEV.P(Table2[6M Return vs Nifty])</f>
        <v>-0.14643942557629586</v>
      </c>
      <c r="M153">
        <v>-1.6510790350231701</v>
      </c>
      <c r="N153">
        <f>(Table2[[#This Row],[1W Return vs Nifty]]-AVERAGE(Table2[1W Return vs Nifty]))/_xlfn.STDEV.P(Table2[1W Return vs Nifty])</f>
        <v>-0.23705215671912472</v>
      </c>
      <c r="O153">
        <v>313.18</v>
      </c>
      <c r="P153">
        <v>315.90597546117499</v>
      </c>
      <c r="Q153">
        <v>270.95987707421602</v>
      </c>
      <c r="R153">
        <v>32.948689192305899</v>
      </c>
      <c r="S153" s="2">
        <f>(Table2[[#This Row],[Close Price]]-Table2[[#This Row],[20D EMA]])/Table2[[#This Row],[20D EMA]]</f>
        <v>-3.4421099687081007E-2</v>
      </c>
      <c r="T153" s="2">
        <f>(Table2[[#This Row],[Close Price]]-Table2[[#This Row],[50D EMA]])/Table2[[#This Row],[50D EMA]]</f>
        <v>-4.2753149703668406E-2</v>
      </c>
      <c r="U153" s="2">
        <f>(Table2[[#This Row],[Close Price]]-Table2[[#This Row],[200D EMA]])/Table2[[#This Row],[200D EMA]]</f>
        <v>0.11603239293311493</v>
      </c>
      <c r="V153">
        <v>0.44730351621932002</v>
      </c>
      <c r="W153">
        <v>300</v>
      </c>
      <c r="X153">
        <v>309.8</v>
      </c>
      <c r="Y153">
        <v>300</v>
      </c>
      <c r="Z153">
        <v>317.2</v>
      </c>
      <c r="AA153">
        <v>299.10000000000002</v>
      </c>
      <c r="AB153">
        <v>330.8</v>
      </c>
      <c r="AC153" s="2">
        <f>(Table2[[#This Row],[Close Price]]/Table2[[#This Row],[Day Low]])-1</f>
        <v>8.0000000000000071E-3</v>
      </c>
      <c r="AD153" s="2">
        <f>(Table2[[#This Row],[Day High]]/Table2[[#This Row],[Close Price]])-1</f>
        <v>2.4470899470899532E-2</v>
      </c>
      <c r="AE153" s="2">
        <f>(Table2[[#This Row],[Close Price]]/Table2[[#This Row],[Current Week Low]])-1</f>
        <v>8.0000000000000071E-3</v>
      </c>
      <c r="AF153" s="2">
        <f>(Table2[[#This Row],[Current Week High]]/Table2[[#This Row],[Close Price]])-1</f>
        <v>4.8941798941799064E-2</v>
      </c>
      <c r="AG153" s="2">
        <f>(Table2[[#This Row],[Close Price]]/Table2[[#This Row],[Current Month Low]])-1</f>
        <v>1.1033099297893534E-2</v>
      </c>
      <c r="AH153" s="2">
        <f>(Table2[[#This Row],[Current Month High]]/Table2[[#This Row],[Close Price]])-1</f>
        <v>9.3915343915343952E-2</v>
      </c>
      <c r="AI153">
        <v>20.535714285714299</v>
      </c>
      <c r="AJ153">
        <v>121.457341633101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-0.12</v>
      </c>
      <c r="AM153" t="s">
        <v>10450</v>
      </c>
      <c r="AN153">
        <v>-2.69</v>
      </c>
      <c r="AO153" t="s">
        <v>10450</v>
      </c>
      <c r="AP153">
        <v>0.14661591722053999</v>
      </c>
      <c r="AQ153">
        <f>(Table2[[#This Row],[Sharpe Ratio]]-AVERAGE(Table2[Sharpe Ratio]))/_xlfn.STDEV.P(Table2[Sharpe Ratio])</f>
        <v>1.0183599206532765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157</v>
      </c>
      <c r="AT153">
        <f>_xlfn.RANK.AVG(Table2[[#This Row],[6M Return vs Nifty Z-Score]],Table2[6M Return vs Nifty Z-Score])</f>
        <v>359</v>
      </c>
      <c r="AU153">
        <f>_xlfn.RANK.AVG(Table2[[#This Row],[Sharpe Ratio Z-Score]],Table2[Sharpe Ratio Z-Score])</f>
        <v>112</v>
      </c>
      <c r="AV153">
        <f>(Table2[[#This Row],[Rank 1Y]]+Table2[[#This Row],[Rank 6M]]+Table2[[#This Row],[Rank Sharpe]])/3</f>
        <v>209.33333333333334</v>
      </c>
    </row>
    <row r="154" spans="1:48" x14ac:dyDescent="0.3">
      <c r="A154" t="s">
        <v>939</v>
      </c>
      <c r="B154" t="s">
        <v>940</v>
      </c>
      <c r="C154" t="s">
        <v>10418</v>
      </c>
      <c r="D154" t="s">
        <v>776</v>
      </c>
      <c r="E154">
        <v>16522.451227080001</v>
      </c>
      <c r="F154">
        <v>1226.8499999999999</v>
      </c>
      <c r="G154">
        <v>21.6795556398549</v>
      </c>
      <c r="H154">
        <f>(Table2[[#This Row],[1Y Return vs Nifty]]-AVERAGE(Table2[1Y Return vs Nifty]))/_xlfn.STDEV.P(Table2[1Y Return vs Nifty])</f>
        <v>-4.3481174148787903E-2</v>
      </c>
      <c r="I154">
        <v>-18.091715882347099</v>
      </c>
      <c r="J154">
        <f>(Table2[[#This Row],[1M Return vs Nifty]]-AVERAGE(Table2[1M Return vs Nifty]))/_xlfn.STDEV.P(Table2[1M Return vs Nifty])</f>
        <v>-1.3584079192809797</v>
      </c>
      <c r="K154">
        <v>13.6104775880437</v>
      </c>
      <c r="L154">
        <f>(Table2[[#This Row],[6M Return vs Nifty]]-AVERAGE(Table2[6M Return vs Nifty]))/_xlfn.STDEV.P(Table2[6M Return vs Nifty])</f>
        <v>3.9384639691441944E-2</v>
      </c>
      <c r="M154">
        <v>-1.94679337797</v>
      </c>
      <c r="N154">
        <f>(Table2[[#This Row],[1W Return vs Nifty]]-AVERAGE(Table2[1W Return vs Nifty]))/_xlfn.STDEV.P(Table2[1W Return vs Nifty])</f>
        <v>-0.30304579319764197</v>
      </c>
      <c r="O154">
        <v>1327.17</v>
      </c>
      <c r="P154">
        <v>1393.3241741025499</v>
      </c>
      <c r="Q154">
        <v>1225.0258159135701</v>
      </c>
      <c r="R154">
        <v>25.6305322836443</v>
      </c>
      <c r="S154" s="2">
        <f>(Table2[[#This Row],[Close Price]]-Table2[[#This Row],[20D EMA]])/Table2[[#This Row],[20D EMA]]</f>
        <v>-7.5589412057234684E-2</v>
      </c>
      <c r="T154" s="2">
        <f>(Table2[[#This Row],[Close Price]]-Table2[[#This Row],[50D EMA]])/Table2[[#This Row],[50D EMA]]</f>
        <v>-0.11947985773646483</v>
      </c>
      <c r="U154" s="2">
        <f>(Table2[[#This Row],[Close Price]]-Table2[[#This Row],[200D EMA]])/Table2[[#This Row],[200D EMA]]</f>
        <v>1.4890984848914385E-3</v>
      </c>
      <c r="V154">
        <v>0.55536204207686801</v>
      </c>
      <c r="W154">
        <v>1223</v>
      </c>
      <c r="X154">
        <v>1248.5</v>
      </c>
      <c r="Y154">
        <v>1223</v>
      </c>
      <c r="Z154">
        <v>1338.3</v>
      </c>
      <c r="AA154">
        <v>1222.0999999999999</v>
      </c>
      <c r="AB154">
        <v>1468.5</v>
      </c>
      <c r="AC154" s="2">
        <f>(Table2[[#This Row],[Close Price]]/Table2[[#This Row],[Day Low]])-1</f>
        <v>3.1479967293539524E-3</v>
      </c>
      <c r="AD154" s="2">
        <f>(Table2[[#This Row],[Day High]]/Table2[[#This Row],[Close Price]])-1</f>
        <v>1.7646819089538246E-2</v>
      </c>
      <c r="AE154" s="2">
        <f>(Table2[[#This Row],[Close Price]]/Table2[[#This Row],[Current Week Low]])-1</f>
        <v>3.1479967293539524E-3</v>
      </c>
      <c r="AF154" s="2">
        <f>(Table2[[#This Row],[Current Week High]]/Table2[[#This Row],[Close Price]])-1</f>
        <v>9.0842401271549189E-2</v>
      </c>
      <c r="AG154" s="2">
        <f>(Table2[[#This Row],[Close Price]]/Table2[[#This Row],[Current Month Low]])-1</f>
        <v>3.8867523115948543E-3</v>
      </c>
      <c r="AH154" s="2">
        <f>(Table2[[#This Row],[Current Month High]]/Table2[[#This Row],[Close Price]])-1</f>
        <v>0.19696784447976534</v>
      </c>
      <c r="AI154">
        <v>54.619554142723203</v>
      </c>
      <c r="AJ154">
        <v>74.690303289192599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-0.35</v>
      </c>
      <c r="AM154" t="s">
        <v>10450</v>
      </c>
      <c r="AN154">
        <v>-9.4600000000000009</v>
      </c>
      <c r="AO154" t="s">
        <v>10450</v>
      </c>
      <c r="AP154">
        <v>0.21491499328396799</v>
      </c>
      <c r="AQ154">
        <f>(Table2[[#This Row],[Sharpe Ratio]]-AVERAGE(Table2[Sharpe Ratio]))/_xlfn.STDEV.P(Table2[Sharpe Ratio])</f>
        <v>1.8132629065272179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313</v>
      </c>
      <c r="AT154">
        <f>_xlfn.RANK.AVG(Table2[[#This Row],[6M Return vs Nifty Z-Score]],Table2[6M Return vs Nifty Z-Score])</f>
        <v>296</v>
      </c>
      <c r="AU154">
        <f>_xlfn.RANK.AVG(Table2[[#This Row],[Sharpe Ratio Z-Score]],Table2[Sharpe Ratio Z-Score])</f>
        <v>23</v>
      </c>
      <c r="AV154">
        <f>(Table2[[#This Row],[Rank 1Y]]+Table2[[#This Row],[Rank 6M]]+Table2[[#This Row],[Rank Sharpe]])/3</f>
        <v>210.66666666666666</v>
      </c>
    </row>
    <row r="155" spans="1:48" x14ac:dyDescent="0.3">
      <c r="A155" t="s">
        <v>246</v>
      </c>
      <c r="B155" t="s">
        <v>247</v>
      </c>
      <c r="C155" t="s">
        <v>10412</v>
      </c>
      <c r="D155" t="s">
        <v>185</v>
      </c>
      <c r="E155">
        <v>112005.3422004</v>
      </c>
      <c r="F155">
        <v>37976.1</v>
      </c>
      <c r="G155">
        <v>64.8240771156091</v>
      </c>
      <c r="H155">
        <f>(Table2[[#This Row],[1Y Return vs Nifty]]-AVERAGE(Table2[1Y Return vs Nifty]))/_xlfn.STDEV.P(Table2[1Y Return vs Nifty])</f>
        <v>0.66690890122603252</v>
      </c>
      <c r="I155">
        <v>8.1796235914092499</v>
      </c>
      <c r="J155">
        <f>(Table2[[#This Row],[1M Return vs Nifty]]-AVERAGE(Table2[1M Return vs Nifty]))/_xlfn.STDEV.P(Table2[1M Return vs Nifty])</f>
        <v>1.0760644099136063</v>
      </c>
      <c r="K155">
        <v>6.8316660320329996</v>
      </c>
      <c r="L155">
        <f>(Table2[[#This Row],[6M Return vs Nifty]]-AVERAGE(Table2[6M Return vs Nifty]))/_xlfn.STDEV.P(Table2[6M Return vs Nifty])</f>
        <v>-0.16200569115693139</v>
      </c>
      <c r="M155">
        <v>6.1532774829368702</v>
      </c>
      <c r="N155">
        <f>(Table2[[#This Row],[1W Return vs Nifty]]-AVERAGE(Table2[1W Return vs Nifty]))/_xlfn.STDEV.P(Table2[1W Return vs Nifty])</f>
        <v>1.5046214525572663</v>
      </c>
      <c r="O155">
        <v>35035.629999999997</v>
      </c>
      <c r="P155">
        <v>33906.824575166698</v>
      </c>
      <c r="Q155">
        <v>30016.728480848</v>
      </c>
      <c r="R155">
        <v>86.375892658996094</v>
      </c>
      <c r="S155" s="2">
        <f>(Table2[[#This Row],[Close Price]]-Table2[[#This Row],[20D EMA]])/Table2[[#This Row],[20D EMA]]</f>
        <v>8.3927989877733075E-2</v>
      </c>
      <c r="T155" s="2">
        <f>(Table2[[#This Row],[Close Price]]-Table2[[#This Row],[50D EMA]])/Table2[[#This Row],[50D EMA]]</f>
        <v>0.12001346265299143</v>
      </c>
      <c r="U155" s="2">
        <f>(Table2[[#This Row],[Close Price]]-Table2[[#This Row],[200D EMA]])/Table2[[#This Row],[200D EMA]]</f>
        <v>0.26516452398303264</v>
      </c>
      <c r="V155">
        <v>1.25618298289472</v>
      </c>
      <c r="W155">
        <v>36900</v>
      </c>
      <c r="X155">
        <v>38179.9</v>
      </c>
      <c r="Y155">
        <v>35501.199999999997</v>
      </c>
      <c r="Z155">
        <v>38179.9</v>
      </c>
      <c r="AA155">
        <v>31922.35</v>
      </c>
      <c r="AB155">
        <v>38179.9</v>
      </c>
      <c r="AC155" s="2">
        <f>(Table2[[#This Row],[Close Price]]/Table2[[#This Row],[Day Low]])-1</f>
        <v>2.9162601626016249E-2</v>
      </c>
      <c r="AD155" s="2">
        <f>(Table2[[#This Row],[Day High]]/Table2[[#This Row],[Close Price]])-1</f>
        <v>5.3665331616465917E-3</v>
      </c>
      <c r="AE155" s="2">
        <f>(Table2[[#This Row],[Close Price]]/Table2[[#This Row],[Current Week Low]])-1</f>
        <v>6.9713136457359326E-2</v>
      </c>
      <c r="AF155" s="2">
        <f>(Table2[[#This Row],[Current Week High]]/Table2[[#This Row],[Close Price]])-1</f>
        <v>5.3665331616465917E-3</v>
      </c>
      <c r="AG155" s="2">
        <f>(Table2[[#This Row],[Close Price]]/Table2[[#This Row],[Current Month Low]])-1</f>
        <v>0.18963986047393133</v>
      </c>
      <c r="AH155" s="2">
        <f>(Table2[[#This Row],[Current Month High]]/Table2[[#This Row],[Close Price]])-1</f>
        <v>5.3665331616465917E-3</v>
      </c>
      <c r="AI155">
        <v>0.53665331616465894</v>
      </c>
      <c r="AJ155">
        <v>104.17258064516101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-0.02</v>
      </c>
      <c r="AM155" t="s">
        <v>10450</v>
      </c>
      <c r="AN155">
        <v>14.35</v>
      </c>
      <c r="AO155" t="s">
        <v>10451</v>
      </c>
      <c r="AP155">
        <v>0.136958964610533</v>
      </c>
      <c r="AQ155">
        <f>(Table2[[#This Row],[Sharpe Ratio]]-AVERAGE(Table2[Sharpe Ratio]))/_xlfn.STDEV.P(Table2[Sharpe Ratio])</f>
        <v>0.90596688539451486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3.991555957934489</v>
      </c>
      <c r="AS155">
        <f>_xlfn.RANK.AVG(Table2[[#This Row],[1Y Return vs Nifty Z-Score]],Table2[1Y Return vs Nifty Z-Score])</f>
        <v>141</v>
      </c>
      <c r="AT155">
        <f>_xlfn.RANK.AVG(Table2[[#This Row],[6M Return vs Nifty Z-Score]],Table2[6M Return vs Nifty Z-Score])</f>
        <v>364</v>
      </c>
      <c r="AU155">
        <f>_xlfn.RANK.AVG(Table2[[#This Row],[Sharpe Ratio Z-Score]],Table2[Sharpe Ratio Z-Score])</f>
        <v>129</v>
      </c>
      <c r="AV155">
        <f>(Table2[[#This Row],[Rank 1Y]]+Table2[[#This Row],[Rank 6M]]+Table2[[#This Row],[Rank Sharpe]])/3</f>
        <v>211.33333333333334</v>
      </c>
    </row>
    <row r="156" spans="1:48" x14ac:dyDescent="0.3">
      <c r="A156" t="s">
        <v>1142</v>
      </c>
      <c r="B156" t="s">
        <v>1143</v>
      </c>
      <c r="C156" t="s">
        <v>10415</v>
      </c>
      <c r="D156" t="s">
        <v>83</v>
      </c>
      <c r="E156">
        <v>11380.89806064</v>
      </c>
      <c r="F156">
        <v>1464.3</v>
      </c>
      <c r="G156">
        <v>107.824181481824</v>
      </c>
      <c r="H156">
        <f>(Table2[[#This Row],[1Y Return vs Nifty]]-AVERAGE(Table2[1Y Return vs Nifty]))/_xlfn.STDEV.P(Table2[1Y Return vs Nifty])</f>
        <v>1.3749210969113379</v>
      </c>
      <c r="I156">
        <v>27.579806196501199</v>
      </c>
      <c r="J156">
        <f>(Table2[[#This Row],[1M Return vs Nifty]]-AVERAGE(Table2[1M Return vs Nifty]))/_xlfn.STDEV.P(Table2[1M Return vs Nifty])</f>
        <v>2.8738108773367048</v>
      </c>
      <c r="K156">
        <v>69.980027186843998</v>
      </c>
      <c r="L156">
        <f>(Table2[[#This Row],[6M Return vs Nifty]]-AVERAGE(Table2[6M Return vs Nifty]))/_xlfn.STDEV.P(Table2[6M Return vs Nifty])</f>
        <v>1.7140560993826666</v>
      </c>
      <c r="M156">
        <v>10.3081372723738</v>
      </c>
      <c r="N156">
        <f>(Table2[[#This Row],[1W Return vs Nifty]]-AVERAGE(Table2[1W Return vs Nifty]))/_xlfn.STDEV.P(Table2[1W Return vs Nifty])</f>
        <v>2.4318483967458016</v>
      </c>
      <c r="O156">
        <v>1292.25</v>
      </c>
      <c r="P156">
        <v>1176.10248729312</v>
      </c>
      <c r="Q156">
        <v>931.73922148353495</v>
      </c>
      <c r="R156">
        <v>89.764189480057098</v>
      </c>
      <c r="S156" s="2">
        <f>(Table2[[#This Row],[Close Price]]-Table2[[#This Row],[20D EMA]])/Table2[[#This Row],[20D EMA]]</f>
        <v>0.13313987231572835</v>
      </c>
      <c r="T156" s="2">
        <f>(Table2[[#This Row],[Close Price]]-Table2[[#This Row],[50D EMA]])/Table2[[#This Row],[50D EMA]]</f>
        <v>0.24504455676323425</v>
      </c>
      <c r="U156" s="2">
        <f>(Table2[[#This Row],[Close Price]]-Table2[[#This Row],[200D EMA]])/Table2[[#This Row],[200D EMA]]</f>
        <v>0.57157707461161766</v>
      </c>
      <c r="V156">
        <v>1.42818976445232</v>
      </c>
      <c r="W156">
        <v>1425</v>
      </c>
      <c r="X156">
        <v>1500</v>
      </c>
      <c r="Y156">
        <v>1274</v>
      </c>
      <c r="Z156">
        <v>1500</v>
      </c>
      <c r="AA156">
        <v>1088.0999999999999</v>
      </c>
      <c r="AB156">
        <v>1500</v>
      </c>
      <c r="AC156" s="2">
        <f>(Table2[[#This Row],[Close Price]]/Table2[[#This Row],[Day Low]])-1</f>
        <v>2.7578947368420925E-2</v>
      </c>
      <c r="AD156" s="2">
        <f>(Table2[[#This Row],[Day High]]/Table2[[#This Row],[Close Price]])-1</f>
        <v>2.4380249948781074E-2</v>
      </c>
      <c r="AE156" s="2">
        <f>(Table2[[#This Row],[Close Price]]/Table2[[#This Row],[Current Week Low]])-1</f>
        <v>0.1493720565149137</v>
      </c>
      <c r="AF156" s="2">
        <f>(Table2[[#This Row],[Current Week High]]/Table2[[#This Row],[Close Price]])-1</f>
        <v>2.4380249948781074E-2</v>
      </c>
      <c r="AG156" s="2">
        <f>(Table2[[#This Row],[Close Price]]/Table2[[#This Row],[Current Month Low]])-1</f>
        <v>0.34574028122415235</v>
      </c>
      <c r="AH156" s="2">
        <f>(Table2[[#This Row],[Current Month High]]/Table2[[#This Row],[Close Price]])-1</f>
        <v>2.4380249948781074E-2</v>
      </c>
      <c r="AI156">
        <v>2.4380249948780999</v>
      </c>
      <c r="AJ156">
        <v>175.86661642803301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0.28999999999999998</v>
      </c>
      <c r="AM156" t="s">
        <v>10451</v>
      </c>
      <c r="AN156">
        <v>20.28</v>
      </c>
      <c r="AO156" t="s">
        <v>10451</v>
      </c>
      <c r="AQ156">
        <f>(Table2[[#This Row],[Sharpe Ratio]]-AVERAGE(Table2[Sharpe Ratio]))/_xlfn.STDEV.P(Table2[Sharpe Ratio])</f>
        <v>-0.68803842457500186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7.7065980458015098</v>
      </c>
      <c r="AS156">
        <f>_xlfn.RANK.AVG(Table2[[#This Row],[1Y Return vs Nifty Z-Score]],Table2[1Y Return vs Nifty Z-Score])</f>
        <v>68</v>
      </c>
      <c r="AT156">
        <f>_xlfn.RANK.AVG(Table2[[#This Row],[6M Return vs Nifty Z-Score]],Table2[6M Return vs Nifty Z-Score])</f>
        <v>40</v>
      </c>
      <c r="AU156">
        <f>_xlfn.RANK.AVG(Table2[[#This Row],[Sharpe Ratio Z-Score]],Table2[Sharpe Ratio Z-Score])</f>
        <v>526.5</v>
      </c>
      <c r="AV156">
        <f>(Table2[[#This Row],[Rank 1Y]]+Table2[[#This Row],[Rank 6M]]+Table2[[#This Row],[Rank Sharpe]])/3</f>
        <v>211.5</v>
      </c>
    </row>
    <row r="157" spans="1:48" x14ac:dyDescent="0.3">
      <c r="A157" t="s">
        <v>497</v>
      </c>
      <c r="B157" t="s">
        <v>498</v>
      </c>
      <c r="C157" t="s">
        <v>10411</v>
      </c>
      <c r="D157" t="s">
        <v>273</v>
      </c>
      <c r="E157">
        <v>45048.352691159998</v>
      </c>
      <c r="F157">
        <v>596.70000000000005</v>
      </c>
      <c r="G157">
        <v>42.028718944734301</v>
      </c>
      <c r="H157">
        <f>(Table2[[#This Row],[1Y Return vs Nifty]]-AVERAGE(Table2[1Y Return vs Nifty]))/_xlfn.STDEV.P(Table2[1Y Return vs Nifty])</f>
        <v>0.29157512406723274</v>
      </c>
      <c r="I157">
        <v>7.9865763322441401</v>
      </c>
      <c r="J157">
        <f>(Table2[[#This Row],[1M Return vs Nifty]]-AVERAGE(Table2[1M Return vs Nifty]))/_xlfn.STDEV.P(Table2[1M Return vs Nifty])</f>
        <v>1.0581754015844425</v>
      </c>
      <c r="K157">
        <v>26.079328932927002</v>
      </c>
      <c r="L157">
        <f>(Table2[[#This Row],[6M Return vs Nifty]]-AVERAGE(Table2[6M Return vs Nifty]))/_xlfn.STDEV.P(Table2[6M Return vs Nifty])</f>
        <v>0.40981920287363593</v>
      </c>
      <c r="M157">
        <v>1.4402470153829201</v>
      </c>
      <c r="N157">
        <f>(Table2[[#This Row],[1W Return vs Nifty]]-AVERAGE(Table2[1W Return vs Nifty]))/_xlfn.STDEV.P(Table2[1W Return vs Nifty])</f>
        <v>0.45282932002666554</v>
      </c>
      <c r="O157">
        <v>580.74</v>
      </c>
      <c r="P157">
        <v>547.71273566407797</v>
      </c>
      <c r="Q157">
        <v>468.446525150436</v>
      </c>
      <c r="R157">
        <v>56.601533651919397</v>
      </c>
      <c r="S157" s="2">
        <f>(Table2[[#This Row],[Close Price]]-Table2[[#This Row],[20D EMA]])/Table2[[#This Row],[20D EMA]]</f>
        <v>2.7482177910941274E-2</v>
      </c>
      <c r="T157" s="2">
        <f>(Table2[[#This Row],[Close Price]]-Table2[[#This Row],[50D EMA]])/Table2[[#This Row],[50D EMA]]</f>
        <v>8.9439702870022078E-2</v>
      </c>
      <c r="U157" s="2">
        <f>(Table2[[#This Row],[Close Price]]-Table2[[#This Row],[200D EMA]])/Table2[[#This Row],[200D EMA]]</f>
        <v>0.27378466476696989</v>
      </c>
      <c r="V157">
        <v>0.74344837241033901</v>
      </c>
      <c r="W157">
        <v>592</v>
      </c>
      <c r="X157">
        <v>622.20000000000005</v>
      </c>
      <c r="Y157">
        <v>586</v>
      </c>
      <c r="Z157">
        <v>622.20000000000005</v>
      </c>
      <c r="AA157">
        <v>537.4</v>
      </c>
      <c r="AB157">
        <v>622.85</v>
      </c>
      <c r="AC157" s="2">
        <f>(Table2[[#This Row],[Close Price]]/Table2[[#This Row],[Day Low]])-1</f>
        <v>7.939189189189344E-3</v>
      </c>
      <c r="AD157" s="2">
        <f>(Table2[[#This Row],[Day High]]/Table2[[#This Row],[Close Price]])-1</f>
        <v>4.2735042735042805E-2</v>
      </c>
      <c r="AE157" s="2">
        <f>(Table2[[#This Row],[Close Price]]/Table2[[#This Row],[Current Week Low]])-1</f>
        <v>1.8259385665529093E-2</v>
      </c>
      <c r="AF157" s="2">
        <f>(Table2[[#This Row],[Current Week High]]/Table2[[#This Row],[Close Price]])-1</f>
        <v>4.2735042735042805E-2</v>
      </c>
      <c r="AG157" s="2">
        <f>(Table2[[#This Row],[Close Price]]/Table2[[#This Row],[Current Month Low]])-1</f>
        <v>0.11034611090435442</v>
      </c>
      <c r="AH157" s="2">
        <f>(Table2[[#This Row],[Current Month High]]/Table2[[#This Row],[Close Price]])-1</f>
        <v>4.3824367353779037E-2</v>
      </c>
      <c r="AI157">
        <v>4.3824367353779001</v>
      </c>
      <c r="AJ157">
        <v>90.152963671128106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0.12</v>
      </c>
      <c r="AM157" t="s">
        <v>10451</v>
      </c>
      <c r="AN157">
        <v>5.23</v>
      </c>
      <c r="AO157" t="s">
        <v>10451</v>
      </c>
      <c r="AP157">
        <v>9.1624890664935996E-2</v>
      </c>
      <c r="AQ157">
        <f>(Table2[[#This Row],[Sharpe Ratio]]-AVERAGE(Table2[Sharpe Ratio]))/_xlfn.STDEV.P(Table2[Sharpe Ratio])</f>
        <v>0.37834348522261485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2.5907425337745913</v>
      </c>
      <c r="AS157">
        <f>_xlfn.RANK.AVG(Table2[[#This Row],[1Y Return vs Nifty Z-Score]],Table2[1Y Return vs Nifty Z-Score])</f>
        <v>219</v>
      </c>
      <c r="AT157">
        <f>_xlfn.RANK.AVG(Table2[[#This Row],[6M Return vs Nifty Z-Score]],Table2[6M Return vs Nifty Z-Score])</f>
        <v>180</v>
      </c>
      <c r="AU157">
        <f>_xlfn.RANK.AVG(Table2[[#This Row],[Sharpe Ratio Z-Score]],Table2[Sharpe Ratio Z-Score])</f>
        <v>239</v>
      </c>
      <c r="AV157">
        <f>(Table2[[#This Row],[Rank 1Y]]+Table2[[#This Row],[Rank 6M]]+Table2[[#This Row],[Rank Sharpe]])/3</f>
        <v>212.66666666666666</v>
      </c>
    </row>
    <row r="158" spans="1:48" x14ac:dyDescent="0.3">
      <c r="A158" t="s">
        <v>1208</v>
      </c>
      <c r="B158" t="s">
        <v>1209</v>
      </c>
      <c r="C158" t="s">
        <v>10410</v>
      </c>
      <c r="D158" t="s">
        <v>929</v>
      </c>
      <c r="E158">
        <v>10191.9253811</v>
      </c>
      <c r="F158">
        <v>1386.1</v>
      </c>
      <c r="G158">
        <v>57.738916995811202</v>
      </c>
      <c r="H158">
        <f>(Table2[[#This Row],[1Y Return vs Nifty]]-AVERAGE(Table2[1Y Return vs Nifty]))/_xlfn.STDEV.P(Table2[1Y Return vs Nifty])</f>
        <v>0.55024918964771741</v>
      </c>
      <c r="I158">
        <v>-10.7219284510231</v>
      </c>
      <c r="J158">
        <f>(Table2[[#This Row],[1M Return vs Nifty]]-AVERAGE(Table2[1M Return vs Nifty]))/_xlfn.STDEV.P(Table2[1M Return vs Nifty])</f>
        <v>-0.6754757227126641</v>
      </c>
      <c r="K158">
        <v>35.007969110459101</v>
      </c>
      <c r="L158">
        <f>(Table2[[#This Row],[6M Return vs Nifty]]-AVERAGE(Table2[6M Return vs Nifty]))/_xlfn.STDEV.P(Table2[6M Return vs Nifty])</f>
        <v>0.6750783540569838</v>
      </c>
      <c r="M158">
        <v>2.3217864466072</v>
      </c>
      <c r="N158">
        <f>(Table2[[#This Row],[1W Return vs Nifty]]-AVERAGE(Table2[1W Return vs Nifty]))/_xlfn.STDEV.P(Table2[1W Return vs Nifty])</f>
        <v>0.64955969227024035</v>
      </c>
      <c r="O158">
        <v>1387.4</v>
      </c>
      <c r="P158">
        <v>1374.3112705001399</v>
      </c>
      <c r="Q158">
        <v>1159.7603519583299</v>
      </c>
      <c r="R158">
        <v>49.872103703418098</v>
      </c>
      <c r="S158" s="2">
        <f>(Table2[[#This Row],[Close Price]]-Table2[[#This Row],[20D EMA]])/Table2[[#This Row],[20D EMA]]</f>
        <v>-9.3700446879067454E-4</v>
      </c>
      <c r="T158" s="2">
        <f>(Table2[[#This Row],[Close Price]]-Table2[[#This Row],[50D EMA]])/Table2[[#This Row],[50D EMA]]</f>
        <v>8.5779180837029911E-3</v>
      </c>
      <c r="U158" s="2">
        <f>(Table2[[#This Row],[Close Price]]-Table2[[#This Row],[200D EMA]])/Table2[[#This Row],[200D EMA]]</f>
        <v>0.19516070510556852</v>
      </c>
      <c r="V158">
        <v>0.44895181166722598</v>
      </c>
      <c r="W158">
        <v>1381.2</v>
      </c>
      <c r="X158">
        <v>1416.45</v>
      </c>
      <c r="Y158">
        <v>1367.3</v>
      </c>
      <c r="Z158">
        <v>1432.7</v>
      </c>
      <c r="AA158">
        <v>1313.15</v>
      </c>
      <c r="AB158">
        <v>1432.7</v>
      </c>
      <c r="AC158" s="2">
        <f>(Table2[[#This Row],[Close Price]]/Table2[[#This Row],[Day Low]])-1</f>
        <v>3.5476397335649779E-3</v>
      </c>
      <c r="AD158" s="2">
        <f>(Table2[[#This Row],[Day High]]/Table2[[#This Row],[Close Price]])-1</f>
        <v>2.189596710194075E-2</v>
      </c>
      <c r="AE158" s="2">
        <f>(Table2[[#This Row],[Close Price]]/Table2[[#This Row],[Current Week Low]])-1</f>
        <v>1.3749725736853513E-2</v>
      </c>
      <c r="AF158" s="2">
        <f>(Table2[[#This Row],[Current Week High]]/Table2[[#This Row],[Close Price]])-1</f>
        <v>3.3619507972007856E-2</v>
      </c>
      <c r="AG158" s="2">
        <f>(Table2[[#This Row],[Close Price]]/Table2[[#This Row],[Current Month Low]])-1</f>
        <v>5.5553440201043136E-2</v>
      </c>
      <c r="AH158" s="2">
        <f>(Table2[[#This Row],[Current Month High]]/Table2[[#This Row],[Close Price]])-1</f>
        <v>3.3619507972007856E-2</v>
      </c>
      <c r="AI158">
        <v>14.800519443041599</v>
      </c>
      <c r="AJ158">
        <v>111.295731707317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-0.05</v>
      </c>
      <c r="AM158" t="s">
        <v>10450</v>
      </c>
      <c r="AN158">
        <v>2.36</v>
      </c>
      <c r="AO158" t="s">
        <v>10451</v>
      </c>
      <c r="AP158">
        <v>6.0275329524644997E-2</v>
      </c>
      <c r="AQ158">
        <f>(Table2[[#This Row],[Sharpe Ratio]]-AVERAGE(Table2[Sharpe Ratio]))/_xlfn.STDEV.P(Table2[Sharpe Ratio])</f>
        <v>1.3479695072475529E-2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1.2128912083347529</v>
      </c>
      <c r="AS158">
        <f>_xlfn.RANK.AVG(Table2[[#This Row],[1Y Return vs Nifty Z-Score]],Table2[1Y Return vs Nifty Z-Score])</f>
        <v>166</v>
      </c>
      <c r="AT158">
        <f>_xlfn.RANK.AVG(Table2[[#This Row],[6M Return vs Nifty Z-Score]],Table2[6M Return vs Nifty Z-Score])</f>
        <v>135</v>
      </c>
      <c r="AU158">
        <f>_xlfn.RANK.AVG(Table2[[#This Row],[Sharpe Ratio Z-Score]],Table2[Sharpe Ratio Z-Score])</f>
        <v>339</v>
      </c>
      <c r="AV158">
        <f>(Table2[[#This Row],[Rank 1Y]]+Table2[[#This Row],[Rank 6M]]+Table2[[#This Row],[Rank Sharpe]])/3</f>
        <v>213.33333333333334</v>
      </c>
    </row>
    <row r="159" spans="1:48" x14ac:dyDescent="0.3">
      <c r="A159" t="s">
        <v>992</v>
      </c>
      <c r="B159" t="s">
        <v>993</v>
      </c>
      <c r="C159" t="s">
        <v>10408</v>
      </c>
      <c r="D159" t="s">
        <v>994</v>
      </c>
      <c r="E159">
        <v>15029.545599810001</v>
      </c>
      <c r="F159">
        <v>468.3</v>
      </c>
      <c r="G159">
        <v>76.987638890913402</v>
      </c>
      <c r="H159">
        <f>(Table2[[#This Row],[1Y Return vs Nifty]]-AVERAGE(Table2[1Y Return vs Nifty]))/_xlfn.STDEV.P(Table2[1Y Return vs Nifty])</f>
        <v>0.86718632396302109</v>
      </c>
      <c r="I159">
        <v>-13.144973312753599</v>
      </c>
      <c r="J159">
        <f>(Table2[[#This Row],[1M Return vs Nifty]]-AVERAGE(Table2[1M Return vs Nifty]))/_xlfn.STDEV.P(Table2[1M Return vs Nifty])</f>
        <v>-0.90001074020473537</v>
      </c>
      <c r="K159">
        <v>8.8907058973393696</v>
      </c>
      <c r="L159">
        <f>(Table2[[#This Row],[6M Return vs Nifty]]-AVERAGE(Table2[6M Return vs Nifty]))/_xlfn.STDEV.P(Table2[6M Return vs Nifty])</f>
        <v>-0.10083409547562708</v>
      </c>
      <c r="M159">
        <v>0.54047307824190505</v>
      </c>
      <c r="N159">
        <f>(Table2[[#This Row],[1W Return vs Nifty]]-AVERAGE(Table2[1W Return vs Nifty]))/_xlfn.STDEV.P(Table2[1W Return vs Nifty])</f>
        <v>0.25202961065577123</v>
      </c>
      <c r="O159">
        <v>471.15</v>
      </c>
      <c r="P159">
        <v>474.52663601142001</v>
      </c>
      <c r="Q159">
        <v>410.58264899814202</v>
      </c>
      <c r="R159">
        <v>49.965086678677302</v>
      </c>
      <c r="S159" s="2">
        <f>(Table2[[#This Row],[Close Price]]-Table2[[#This Row],[20D EMA]])/Table2[[#This Row],[20D EMA]]</f>
        <v>-6.0490289716650025E-3</v>
      </c>
      <c r="T159" s="2">
        <f>(Table2[[#This Row],[Close Price]]-Table2[[#This Row],[50D EMA]])/Table2[[#This Row],[50D EMA]]</f>
        <v>-1.3121783981943108E-2</v>
      </c>
      <c r="U159" s="2">
        <f>(Table2[[#This Row],[Close Price]]-Table2[[#This Row],[200D EMA]])/Table2[[#This Row],[200D EMA]]</f>
        <v>0.14057425744291296</v>
      </c>
      <c r="V159">
        <v>0.27182158647049498</v>
      </c>
      <c r="W159">
        <v>466</v>
      </c>
      <c r="X159">
        <v>478.8</v>
      </c>
      <c r="Y159">
        <v>447.6</v>
      </c>
      <c r="Z159">
        <v>478.8</v>
      </c>
      <c r="AA159">
        <v>439</v>
      </c>
      <c r="AB159">
        <v>516</v>
      </c>
      <c r="AC159" s="2">
        <f>(Table2[[#This Row],[Close Price]]/Table2[[#This Row],[Day Low]])-1</f>
        <v>4.9356223175966996E-3</v>
      </c>
      <c r="AD159" s="2">
        <f>(Table2[[#This Row],[Day High]]/Table2[[#This Row],[Close Price]])-1</f>
        <v>2.2421524663677195E-2</v>
      </c>
      <c r="AE159" s="2">
        <f>(Table2[[#This Row],[Close Price]]/Table2[[#This Row],[Current Week Low]])-1</f>
        <v>4.6246648793565548E-2</v>
      </c>
      <c r="AF159" s="2">
        <f>(Table2[[#This Row],[Current Week High]]/Table2[[#This Row],[Close Price]])-1</f>
        <v>2.2421524663677195E-2</v>
      </c>
      <c r="AG159" s="2">
        <f>(Table2[[#This Row],[Close Price]]/Table2[[#This Row],[Current Month Low]])-1</f>
        <v>6.6742596810933863E-2</v>
      </c>
      <c r="AH159" s="2">
        <f>(Table2[[#This Row],[Current Month High]]/Table2[[#This Row],[Close Price]])-1</f>
        <v>0.10185778347213326</v>
      </c>
      <c r="AI159">
        <v>31.923980354473599</v>
      </c>
      <c r="AJ159">
        <v>131.25925925925901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-0.18</v>
      </c>
      <c r="AM159" t="s">
        <v>10450</v>
      </c>
      <c r="AN159">
        <v>0.49</v>
      </c>
      <c r="AO159" t="s">
        <v>10451</v>
      </c>
      <c r="AP159">
        <v>0.116064416111296</v>
      </c>
      <c r="AQ159">
        <f>(Table2[[#This Row],[Sharpe Ratio]]-AVERAGE(Table2[Sharpe Ratio]))/_xlfn.STDEV.P(Table2[Sharpe Ratio])</f>
        <v>0.66278440112332515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113</v>
      </c>
      <c r="AT159">
        <f>_xlfn.RANK.AVG(Table2[[#This Row],[6M Return vs Nifty Z-Score]],Table2[6M Return vs Nifty Z-Score])</f>
        <v>348</v>
      </c>
      <c r="AU159">
        <f>_xlfn.RANK.AVG(Table2[[#This Row],[Sharpe Ratio Z-Score]],Table2[Sharpe Ratio Z-Score])</f>
        <v>181</v>
      </c>
      <c r="AV159">
        <f>(Table2[[#This Row],[Rank 1Y]]+Table2[[#This Row],[Rank 6M]]+Table2[[#This Row],[Rank Sharpe]])/3</f>
        <v>214</v>
      </c>
    </row>
    <row r="160" spans="1:48" x14ac:dyDescent="0.3">
      <c r="A160" t="s">
        <v>817</v>
      </c>
      <c r="B160" t="s">
        <v>818</v>
      </c>
      <c r="C160" t="s">
        <v>10418</v>
      </c>
      <c r="D160" t="s">
        <v>124</v>
      </c>
      <c r="E160">
        <v>20241.046176</v>
      </c>
      <c r="F160">
        <v>13520</v>
      </c>
      <c r="G160">
        <v>104.081273072293</v>
      </c>
      <c r="H160">
        <f>(Table2[[#This Row],[1Y Return vs Nifty]]-AVERAGE(Table2[1Y Return vs Nifty]))/_xlfn.STDEV.P(Table2[1Y Return vs Nifty])</f>
        <v>1.3132927627400572</v>
      </c>
      <c r="I160">
        <v>-13.069914983222599</v>
      </c>
      <c r="J160">
        <f>(Table2[[#This Row],[1M Return vs Nifty]]-AVERAGE(Table2[1M Return vs Nifty]))/_xlfn.STDEV.P(Table2[1M Return vs Nifty])</f>
        <v>-0.89305534965446198</v>
      </c>
      <c r="K160">
        <v>65.446645617385897</v>
      </c>
      <c r="L160">
        <f>(Table2[[#This Row],[6M Return vs Nifty]]-AVERAGE(Table2[6M Return vs Nifty]))/_xlfn.STDEV.P(Table2[6M Return vs Nifty])</f>
        <v>1.5793747903373434</v>
      </c>
      <c r="M160">
        <v>-7.7275827375792598</v>
      </c>
      <c r="N160">
        <f>(Table2[[#This Row],[1W Return vs Nifty]]-AVERAGE(Table2[1W Return vs Nifty]))/_xlfn.STDEV.P(Table2[1W Return vs Nifty])</f>
        <v>-1.5931263072345545</v>
      </c>
      <c r="O160">
        <v>13826.16</v>
      </c>
      <c r="P160">
        <v>13681.977008767801</v>
      </c>
      <c r="Q160">
        <v>10633.2615016159</v>
      </c>
      <c r="R160">
        <v>43.877225096646299</v>
      </c>
      <c r="S160" s="2">
        <f>(Table2[[#This Row],[Close Price]]-Table2[[#This Row],[20D EMA]])/Table2[[#This Row],[20D EMA]]</f>
        <v>-2.2143530814051036E-2</v>
      </c>
      <c r="T160" s="2">
        <f>(Table2[[#This Row],[Close Price]]-Table2[[#This Row],[50D EMA]])/Table2[[#This Row],[50D EMA]]</f>
        <v>-1.1838713708114058E-2</v>
      </c>
      <c r="U160" s="2">
        <f>(Table2[[#This Row],[Close Price]]-Table2[[#This Row],[200D EMA]])/Table2[[#This Row],[200D EMA]]</f>
        <v>0.27148194351708671</v>
      </c>
      <c r="V160">
        <v>2.0338187004185699</v>
      </c>
      <c r="W160">
        <v>12900</v>
      </c>
      <c r="X160">
        <v>13652.35</v>
      </c>
      <c r="Y160">
        <v>12900</v>
      </c>
      <c r="Z160">
        <v>13652.35</v>
      </c>
      <c r="AA160">
        <v>12900</v>
      </c>
      <c r="AB160">
        <v>14925</v>
      </c>
      <c r="AC160" s="2">
        <f>(Table2[[#This Row],[Close Price]]/Table2[[#This Row],[Day Low]])-1</f>
        <v>4.806201550387601E-2</v>
      </c>
      <c r="AD160" s="2">
        <f>(Table2[[#This Row],[Day High]]/Table2[[#This Row],[Close Price]])-1</f>
        <v>9.7892011834319614E-3</v>
      </c>
      <c r="AE160" s="2">
        <f>(Table2[[#This Row],[Close Price]]/Table2[[#This Row],[Current Week Low]])-1</f>
        <v>4.806201550387601E-2</v>
      </c>
      <c r="AF160" s="2">
        <f>(Table2[[#This Row],[Current Week High]]/Table2[[#This Row],[Close Price]])-1</f>
        <v>9.7892011834319614E-3</v>
      </c>
      <c r="AG160" s="2">
        <f>(Table2[[#This Row],[Close Price]]/Table2[[#This Row],[Current Month Low]])-1</f>
        <v>4.806201550387601E-2</v>
      </c>
      <c r="AH160" s="2">
        <f>(Table2[[#This Row],[Current Month High]]/Table2[[#This Row],[Close Price]])-1</f>
        <v>0.10392011834319526</v>
      </c>
      <c r="AI160">
        <v>16.139792899408199</v>
      </c>
      <c r="AJ160">
        <v>202.50483851119199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-0.16</v>
      </c>
      <c r="AM160" t="s">
        <v>10450</v>
      </c>
      <c r="AN160">
        <v>-5.24</v>
      </c>
      <c r="AO160" t="s">
        <v>10450</v>
      </c>
      <c r="AQ160">
        <f>(Table2[[#This Row],[Sharpe Ratio]]-AVERAGE(Table2[Sharpe Ratio]))/_xlfn.STDEV.P(Table2[Sharpe Ratio])</f>
        <v>-0.68803842457500186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-0.2815525283866176</v>
      </c>
      <c r="AS160">
        <f>_xlfn.RANK.AVG(Table2[[#This Row],[1Y Return vs Nifty Z-Score]],Table2[1Y Return vs Nifty Z-Score])</f>
        <v>72</v>
      </c>
      <c r="AT160">
        <f>_xlfn.RANK.AVG(Table2[[#This Row],[6M Return vs Nifty Z-Score]],Table2[6M Return vs Nifty Z-Score])</f>
        <v>46</v>
      </c>
      <c r="AU160">
        <f>_xlfn.RANK.AVG(Table2[[#This Row],[Sharpe Ratio Z-Score]],Table2[Sharpe Ratio Z-Score])</f>
        <v>526.5</v>
      </c>
      <c r="AV160">
        <f>(Table2[[#This Row],[Rank 1Y]]+Table2[[#This Row],[Rank 6M]]+Table2[[#This Row],[Rank Sharpe]])/3</f>
        <v>214.83333333333334</v>
      </c>
    </row>
    <row r="161" spans="1:48" x14ac:dyDescent="0.3">
      <c r="A161" t="s">
        <v>120</v>
      </c>
      <c r="B161" t="s">
        <v>121</v>
      </c>
      <c r="C161" t="s">
        <v>10413</v>
      </c>
      <c r="D161" t="s">
        <v>60</v>
      </c>
      <c r="E161">
        <v>252359.51490962901</v>
      </c>
      <c r="F161">
        <v>654.29999999999995</v>
      </c>
      <c r="G161">
        <v>41.5401051146738</v>
      </c>
      <c r="H161">
        <f>(Table2[[#This Row],[1Y Return vs Nifty]]-AVERAGE(Table2[1Y Return vs Nifty]))/_xlfn.STDEV.P(Table2[1Y Return vs Nifty])</f>
        <v>0.2835299214854653</v>
      </c>
      <c r="I161">
        <v>-4.58887295283506</v>
      </c>
      <c r="J161">
        <f>(Table2[[#This Row],[1M Return vs Nifty]]-AVERAGE(Table2[1M Return vs Nifty]))/_xlfn.STDEV.P(Table2[1M Return vs Nifty])</f>
        <v>-0.10714711051272209</v>
      </c>
      <c r="K161">
        <v>8.3371539753303292</v>
      </c>
      <c r="L161">
        <f>(Table2[[#This Row],[6M Return vs Nifty]]-AVERAGE(Table2[6M Return vs Nifty]))/_xlfn.STDEV.P(Table2[6M Return vs Nifty])</f>
        <v>-0.1172794567006792</v>
      </c>
      <c r="M161">
        <v>0.50402867307580301</v>
      </c>
      <c r="N161">
        <f>(Table2[[#This Row],[1W Return vs Nifty]]-AVERAGE(Table2[1W Return vs Nifty]))/_xlfn.STDEV.P(Table2[1W Return vs Nifty])</f>
        <v>0.24389642779341691</v>
      </c>
      <c r="O161">
        <v>660.08</v>
      </c>
      <c r="P161">
        <v>669.98209650841295</v>
      </c>
      <c r="Q161">
        <v>609.25792977596404</v>
      </c>
      <c r="R161">
        <v>45.499800569403398</v>
      </c>
      <c r="S161" s="2">
        <f>(Table2[[#This Row],[Close Price]]-Table2[[#This Row],[20D EMA]])/Table2[[#This Row],[20D EMA]]</f>
        <v>-8.7565143618956575E-3</v>
      </c>
      <c r="T161" s="2">
        <f>(Table2[[#This Row],[Close Price]]-Table2[[#This Row],[50D EMA]])/Table2[[#This Row],[50D EMA]]</f>
        <v>-2.3406739657879913E-2</v>
      </c>
      <c r="U161" s="2">
        <f>(Table2[[#This Row],[Close Price]]-Table2[[#This Row],[200D EMA]])/Table2[[#This Row],[200D EMA]]</f>
        <v>7.392939512596701E-2</v>
      </c>
      <c r="V161">
        <v>0.551831876815711</v>
      </c>
      <c r="W161">
        <v>646.70000000000005</v>
      </c>
      <c r="X161">
        <v>674.4</v>
      </c>
      <c r="Y161">
        <v>646.70000000000005</v>
      </c>
      <c r="Z161">
        <v>678</v>
      </c>
      <c r="AA161">
        <v>621</v>
      </c>
      <c r="AB161">
        <v>684.45</v>
      </c>
      <c r="AC161" s="2">
        <f>(Table2[[#This Row],[Close Price]]/Table2[[#This Row],[Day Low]])-1</f>
        <v>1.1751971547858231E-2</v>
      </c>
      <c r="AD161" s="2">
        <f>(Table2[[#This Row],[Day High]]/Table2[[#This Row],[Close Price]])-1</f>
        <v>3.0719853278312836E-2</v>
      </c>
      <c r="AE161" s="2">
        <f>(Table2[[#This Row],[Close Price]]/Table2[[#This Row],[Current Week Low]])-1</f>
        <v>1.1751971547858231E-2</v>
      </c>
      <c r="AF161" s="2">
        <f>(Table2[[#This Row],[Current Week High]]/Table2[[#This Row],[Close Price]])-1</f>
        <v>3.6221916552040323E-2</v>
      </c>
      <c r="AG161" s="2">
        <f>(Table2[[#This Row],[Close Price]]/Table2[[#This Row],[Current Month Low]])-1</f>
        <v>5.362318840579694E-2</v>
      </c>
      <c r="AH161" s="2">
        <f>(Table2[[#This Row],[Current Month High]]/Table2[[#This Row],[Close Price]])-1</f>
        <v>4.6079779917469255E-2</v>
      </c>
      <c r="AI161">
        <v>36.917316215803098</v>
      </c>
      <c r="AJ161">
        <v>126.127527216174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-0.14000000000000001</v>
      </c>
      <c r="AM161" t="s">
        <v>10450</v>
      </c>
      <c r="AN161">
        <v>4.32</v>
      </c>
      <c r="AO161" t="s">
        <v>10451</v>
      </c>
      <c r="AP161">
        <v>0.170496244535351</v>
      </c>
      <c r="AQ161">
        <f>(Table2[[#This Row],[Sharpe Ratio]]-AVERAGE(Table2[Sharpe Ratio]))/_xlfn.STDEV.P(Table2[Sharpe Ratio])</f>
        <v>1.2962925748016518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220</v>
      </c>
      <c r="AT161">
        <f>_xlfn.RANK.AVG(Table2[[#This Row],[6M Return vs Nifty Z-Score]],Table2[6M Return vs Nifty Z-Score])</f>
        <v>353</v>
      </c>
      <c r="AU161">
        <f>_xlfn.RANK.AVG(Table2[[#This Row],[Sharpe Ratio Z-Score]],Table2[Sharpe Ratio Z-Score])</f>
        <v>77</v>
      </c>
      <c r="AV161">
        <f>(Table2[[#This Row],[Rank 1Y]]+Table2[[#This Row],[Rank 6M]]+Table2[[#This Row],[Rank Sharpe]])/3</f>
        <v>216.66666666666666</v>
      </c>
    </row>
    <row r="162" spans="1:48" x14ac:dyDescent="0.3">
      <c r="A162" t="s">
        <v>954</v>
      </c>
      <c r="B162" t="s">
        <v>955</v>
      </c>
      <c r="C162" t="s">
        <v>10407</v>
      </c>
      <c r="D162" t="s">
        <v>232</v>
      </c>
      <c r="E162">
        <v>16085.247837499999</v>
      </c>
      <c r="F162">
        <v>3875</v>
      </c>
      <c r="G162">
        <v>96.798013066580594</v>
      </c>
      <c r="H162">
        <f>(Table2[[#This Row],[1Y Return vs Nifty]]-AVERAGE(Table2[1Y Return vs Nifty]))/_xlfn.STDEV.P(Table2[1Y Return vs Nifty])</f>
        <v>1.1933712652368333</v>
      </c>
      <c r="I162">
        <v>2.0613743383968099</v>
      </c>
      <c r="J162">
        <f>(Table2[[#This Row],[1M Return vs Nifty]]-AVERAGE(Table2[1M Return vs Nifty]))/_xlfn.STDEV.P(Table2[1M Return vs Nifty])</f>
        <v>0.50910784020945243</v>
      </c>
      <c r="K162">
        <v>-10.5115714652304</v>
      </c>
      <c r="L162">
        <f>(Table2[[#This Row],[6M Return vs Nifty]]-AVERAGE(Table2[6M Return vs Nifty]))/_xlfn.STDEV.P(Table2[6M Return vs Nifty])</f>
        <v>-0.67725239903433154</v>
      </c>
      <c r="M162">
        <v>2.54702122906229E-2</v>
      </c>
      <c r="N162">
        <f>(Table2[[#This Row],[1W Return vs Nifty]]-AVERAGE(Table2[1W Return vs Nifty]))/_xlfn.STDEV.P(Table2[1W Return vs Nifty])</f>
        <v>0.13709804669340236</v>
      </c>
      <c r="O162">
        <v>3873.32</v>
      </c>
      <c r="P162">
        <v>3837.4304975807099</v>
      </c>
      <c r="Q162">
        <v>3449.7524386487698</v>
      </c>
      <c r="R162">
        <v>47.254078920578301</v>
      </c>
      <c r="S162" s="2">
        <f>(Table2[[#This Row],[Close Price]]-Table2[[#This Row],[20D EMA]])/Table2[[#This Row],[20D EMA]]</f>
        <v>4.3373643282760947E-4</v>
      </c>
      <c r="T162" s="2">
        <f>(Table2[[#This Row],[Close Price]]-Table2[[#This Row],[50D EMA]])/Table2[[#This Row],[50D EMA]]</f>
        <v>9.7902756657027648E-3</v>
      </c>
      <c r="U162" s="2">
        <f>(Table2[[#This Row],[Close Price]]-Table2[[#This Row],[200D EMA]])/Table2[[#This Row],[200D EMA]]</f>
        <v>0.12326900811404165</v>
      </c>
      <c r="V162">
        <v>0.67462057645109996</v>
      </c>
      <c r="W162">
        <v>3850.7</v>
      </c>
      <c r="X162">
        <v>3950</v>
      </c>
      <c r="Y162">
        <v>3785</v>
      </c>
      <c r="Z162">
        <v>3978.1</v>
      </c>
      <c r="AA162">
        <v>3754.2</v>
      </c>
      <c r="AB162">
        <v>4049.55</v>
      </c>
      <c r="AC162" s="2">
        <f>(Table2[[#This Row],[Close Price]]/Table2[[#This Row],[Day Low]])-1</f>
        <v>6.3105409406083446E-3</v>
      </c>
      <c r="AD162" s="2">
        <f>(Table2[[#This Row],[Day High]]/Table2[[#This Row],[Close Price]])-1</f>
        <v>1.9354838709677358E-2</v>
      </c>
      <c r="AE162" s="2">
        <f>(Table2[[#This Row],[Close Price]]/Table2[[#This Row],[Current Week Low]])-1</f>
        <v>2.3778071334213946E-2</v>
      </c>
      <c r="AF162" s="2">
        <f>(Table2[[#This Row],[Current Week High]]/Table2[[#This Row],[Close Price]])-1</f>
        <v>2.6606451612903204E-2</v>
      </c>
      <c r="AG162" s="2">
        <f>(Table2[[#This Row],[Close Price]]/Table2[[#This Row],[Current Month Low]])-1</f>
        <v>3.2177294763198638E-2</v>
      </c>
      <c r="AH162" s="2">
        <f>(Table2[[#This Row],[Current Month High]]/Table2[[#This Row],[Close Price]])-1</f>
        <v>4.5045161290322655E-2</v>
      </c>
      <c r="AI162">
        <v>10.966451612903199</v>
      </c>
      <c r="AJ162">
        <v>134.692023499485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-0.11</v>
      </c>
      <c r="AM162" t="s">
        <v>10450</v>
      </c>
      <c r="AN162">
        <v>-1.0900000000000001</v>
      </c>
      <c r="AO162" t="s">
        <v>10450</v>
      </c>
      <c r="AP162">
        <v>0.257365854138348</v>
      </c>
      <c r="AQ162">
        <f>(Table2[[#This Row],[Sharpe Ratio]]-AVERAGE(Table2[Sharpe Ratio]))/_xlfn.STDEV.P(Table2[Sharpe Ratio])</f>
        <v>2.307329854295709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3.4696546074010657</v>
      </c>
      <c r="AS162">
        <f>_xlfn.RANK.AVG(Table2[[#This Row],[1Y Return vs Nifty Z-Score]],Table2[1Y Return vs Nifty Z-Score])</f>
        <v>80</v>
      </c>
      <c r="AT162">
        <f>_xlfn.RANK.AVG(Table2[[#This Row],[6M Return vs Nifty Z-Score]],Table2[6M Return vs Nifty Z-Score])</f>
        <v>563</v>
      </c>
      <c r="AU162">
        <f>_xlfn.RANK.AVG(Table2[[#This Row],[Sharpe Ratio Z-Score]],Table2[Sharpe Ratio Z-Score])</f>
        <v>7</v>
      </c>
      <c r="AV162">
        <f>(Table2[[#This Row],[Rank 1Y]]+Table2[[#This Row],[Rank 6M]]+Table2[[#This Row],[Rank Sharpe]])/3</f>
        <v>216.66666666666666</v>
      </c>
    </row>
    <row r="163" spans="1:48" x14ac:dyDescent="0.3">
      <c r="A163" t="s">
        <v>1643</v>
      </c>
      <c r="B163" t="s">
        <v>1644</v>
      </c>
      <c r="C163" t="s">
        <v>10409</v>
      </c>
      <c r="D163" t="s">
        <v>237</v>
      </c>
      <c r="E163">
        <v>5621.7839564899996</v>
      </c>
      <c r="F163">
        <v>291.35000000000002</v>
      </c>
      <c r="G163">
        <v>12.825000165483299</v>
      </c>
      <c r="H163">
        <f>(Table2[[#This Row],[1Y Return vs Nifty]]-AVERAGE(Table2[1Y Return vs Nifty]))/_xlfn.STDEV.P(Table2[1Y Return vs Nifty])</f>
        <v>-0.18927461710965718</v>
      </c>
      <c r="I163">
        <v>10.051265384868</v>
      </c>
      <c r="J163">
        <f>(Table2[[#This Row],[1M Return vs Nifty]]-AVERAGE(Table2[1M Return vs Nifty]))/_xlfn.STDEV.P(Table2[1M Return vs Nifty])</f>
        <v>1.2495028507244035</v>
      </c>
      <c r="K163">
        <v>16.8043503504529</v>
      </c>
      <c r="L163">
        <f>(Table2[[#This Row],[6M Return vs Nifty]]-AVERAGE(Table2[6M Return vs Nifty]))/_xlfn.STDEV.P(Table2[6M Return vs Nifty])</f>
        <v>0.13427075460916152</v>
      </c>
      <c r="M163">
        <v>-7.4045309029465001</v>
      </c>
      <c r="N163">
        <f>(Table2[[#This Row],[1W Return vs Nifty]]-AVERAGE(Table2[1W Return vs Nifty]))/_xlfn.STDEV.P(Table2[1W Return vs Nifty])</f>
        <v>-1.5210318490286308</v>
      </c>
      <c r="O163">
        <v>298.32</v>
      </c>
      <c r="P163">
        <v>279.12913547309699</v>
      </c>
      <c r="Q163">
        <v>243.98770617172599</v>
      </c>
      <c r="R163">
        <v>36.3745837202678</v>
      </c>
      <c r="S163" s="2">
        <f>(Table2[[#This Row],[Close Price]]-Table2[[#This Row],[20D EMA]])/Table2[[#This Row],[20D EMA]]</f>
        <v>-2.3364172700455786E-2</v>
      </c>
      <c r="T163" s="2">
        <f>(Table2[[#This Row],[Close Price]]-Table2[[#This Row],[50D EMA]])/Table2[[#This Row],[50D EMA]]</f>
        <v>4.3782117213202555E-2</v>
      </c>
      <c r="U163" s="2">
        <f>(Table2[[#This Row],[Close Price]]-Table2[[#This Row],[200D EMA]])/Table2[[#This Row],[200D EMA]]</f>
        <v>0.19411754211476134</v>
      </c>
      <c r="V163">
        <v>0.97208228493735205</v>
      </c>
      <c r="W163">
        <v>290</v>
      </c>
      <c r="X163">
        <v>297.8</v>
      </c>
      <c r="Y163">
        <v>290</v>
      </c>
      <c r="Z163">
        <v>319.95</v>
      </c>
      <c r="AA163">
        <v>276.10000000000002</v>
      </c>
      <c r="AB163">
        <v>329.9</v>
      </c>
      <c r="AC163" s="2">
        <f>(Table2[[#This Row],[Close Price]]/Table2[[#This Row],[Day Low]])-1</f>
        <v>4.6551724137930961E-3</v>
      </c>
      <c r="AD163" s="2">
        <f>(Table2[[#This Row],[Day High]]/Table2[[#This Row],[Close Price]])-1</f>
        <v>2.2138321606315348E-2</v>
      </c>
      <c r="AE163" s="2">
        <f>(Table2[[#This Row],[Close Price]]/Table2[[#This Row],[Current Week Low]])-1</f>
        <v>4.6551724137930961E-3</v>
      </c>
      <c r="AF163" s="2">
        <f>(Table2[[#This Row],[Current Week High]]/Table2[[#This Row],[Close Price]])-1</f>
        <v>9.8163720610948912E-2</v>
      </c>
      <c r="AG163" s="2">
        <f>(Table2[[#This Row],[Close Price]]/Table2[[#This Row],[Current Month Low]])-1</f>
        <v>5.5233611010503392E-2</v>
      </c>
      <c r="AH163" s="2">
        <f>(Table2[[#This Row],[Current Month High]]/Table2[[#This Row],[Close Price]])-1</f>
        <v>0.1323150849493735</v>
      </c>
      <c r="AI163">
        <v>13.2315084949373</v>
      </c>
      <c r="AJ163">
        <v>64.604519774011294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0.08</v>
      </c>
      <c r="AM163" t="s">
        <v>10451</v>
      </c>
      <c r="AN163">
        <v>-7.42</v>
      </c>
      <c r="AO163" t="s">
        <v>10450</v>
      </c>
      <c r="AP163">
        <v>0.19115633283974301</v>
      </c>
      <c r="AQ163">
        <f>(Table2[[#This Row],[Sharpe Ratio]]-AVERAGE(Table2[Sharpe Ratio]))/_xlfn.STDEV.P(Table2[Sharpe Ratio])</f>
        <v>1.5367462797145706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1.2102134189098481</v>
      </c>
      <c r="AS163">
        <f>_xlfn.RANK.AVG(Table2[[#This Row],[1Y Return vs Nifty Z-Score]],Table2[1Y Return vs Nifty Z-Score])</f>
        <v>347</v>
      </c>
      <c r="AT163">
        <f>_xlfn.RANK.AVG(Table2[[#This Row],[6M Return vs Nifty Z-Score]],Table2[6M Return vs Nifty Z-Score])</f>
        <v>265</v>
      </c>
      <c r="AU163">
        <f>_xlfn.RANK.AVG(Table2[[#This Row],[Sharpe Ratio Z-Score]],Table2[Sharpe Ratio Z-Score])</f>
        <v>39</v>
      </c>
      <c r="AV163">
        <f>(Table2[[#This Row],[Rank 1Y]]+Table2[[#This Row],[Rank 6M]]+Table2[[#This Row],[Rank Sharpe]])/3</f>
        <v>217</v>
      </c>
    </row>
    <row r="164" spans="1:48" x14ac:dyDescent="0.3">
      <c r="A164" t="s">
        <v>1376</v>
      </c>
      <c r="B164" t="s">
        <v>1377</v>
      </c>
      <c r="C164" t="s">
        <v>10414</v>
      </c>
      <c r="D164" t="s">
        <v>1378</v>
      </c>
      <c r="E164">
        <v>8134.321309725</v>
      </c>
      <c r="F164">
        <v>399.75</v>
      </c>
      <c r="G164">
        <v>51.312140431408302</v>
      </c>
      <c r="H164">
        <f>(Table2[[#This Row],[1Y Return vs Nifty]]-AVERAGE(Table2[1Y Return vs Nifty]))/_xlfn.STDEV.P(Table2[1Y Return vs Nifty])</f>
        <v>0.4444300002850779</v>
      </c>
      <c r="I164">
        <v>-6.9357015628215697</v>
      </c>
      <c r="J164">
        <f>(Table2[[#This Row],[1M Return vs Nifty]]-AVERAGE(Table2[1M Return vs Nifty]))/_xlfn.STDEV.P(Table2[1M Return vs Nifty])</f>
        <v>-0.32461943688883316</v>
      </c>
      <c r="K164">
        <v>23.626518138022401</v>
      </c>
      <c r="L164">
        <f>(Table2[[#This Row],[6M Return vs Nifty]]-AVERAGE(Table2[6M Return vs Nifty]))/_xlfn.STDEV.P(Table2[6M Return vs Nifty])</f>
        <v>0.33694914690397282</v>
      </c>
      <c r="M164">
        <v>3.6864561835086498</v>
      </c>
      <c r="N164">
        <f>(Table2[[#This Row],[1W Return vs Nifty]]-AVERAGE(Table2[1W Return vs Nifty]))/_xlfn.STDEV.P(Table2[1W Return vs Nifty])</f>
        <v>0.95410872980712103</v>
      </c>
      <c r="O164">
        <v>396.59</v>
      </c>
      <c r="P164">
        <v>417.83441130409801</v>
      </c>
      <c r="Q164">
        <v>389.247441265715</v>
      </c>
      <c r="R164">
        <v>57.004560391463997</v>
      </c>
      <c r="S164" s="2">
        <f>(Table2[[#This Row],[Close Price]]-Table2[[#This Row],[20D EMA]])/Table2[[#This Row],[20D EMA]]</f>
        <v>7.9679265740437866E-3</v>
      </c>
      <c r="T164" s="2">
        <f>(Table2[[#This Row],[Close Price]]-Table2[[#This Row],[50D EMA]])/Table2[[#This Row],[50D EMA]]</f>
        <v>-4.3281287550383823E-2</v>
      </c>
      <c r="U164" s="2">
        <f>(Table2[[#This Row],[Close Price]]-Table2[[#This Row],[200D EMA]])/Table2[[#This Row],[200D EMA]]</f>
        <v>2.6981702693109188E-2</v>
      </c>
      <c r="V164">
        <v>0.59944610920520403</v>
      </c>
      <c r="W164">
        <v>398.75</v>
      </c>
      <c r="X164">
        <v>406.95</v>
      </c>
      <c r="Y164">
        <v>378.9</v>
      </c>
      <c r="Z164">
        <v>408.8</v>
      </c>
      <c r="AA164">
        <v>367.2</v>
      </c>
      <c r="AB164">
        <v>408.8</v>
      </c>
      <c r="AC164" s="2">
        <f>(Table2[[#This Row],[Close Price]]/Table2[[#This Row],[Day Low]])-1</f>
        <v>2.5078369905955356E-3</v>
      </c>
      <c r="AD164" s="2">
        <f>(Table2[[#This Row],[Day High]]/Table2[[#This Row],[Close Price]])-1</f>
        <v>1.801125703564721E-2</v>
      </c>
      <c r="AE164" s="2">
        <f>(Table2[[#This Row],[Close Price]]/Table2[[#This Row],[Current Week Low]])-1</f>
        <v>5.5027711797308143E-2</v>
      </c>
      <c r="AF164" s="2">
        <f>(Table2[[#This Row],[Current Week High]]/Table2[[#This Row],[Close Price]])-1</f>
        <v>2.2639149468417719E-2</v>
      </c>
      <c r="AG164" s="2">
        <f>(Table2[[#This Row],[Close Price]]/Table2[[#This Row],[Current Month Low]])-1</f>
        <v>8.8643790849673332E-2</v>
      </c>
      <c r="AH164" s="2">
        <f>(Table2[[#This Row],[Current Month High]]/Table2[[#This Row],[Close Price]])-1</f>
        <v>2.2639149468417719E-2</v>
      </c>
      <c r="AI164">
        <v>47.0919324577861</v>
      </c>
      <c r="AJ164">
        <v>93.069306930693003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-0.26</v>
      </c>
      <c r="AM164" t="s">
        <v>10450</v>
      </c>
      <c r="AN164">
        <v>1.52</v>
      </c>
      <c r="AO164" t="s">
        <v>10451</v>
      </c>
      <c r="AP164">
        <v>8.4408535368973997E-2</v>
      </c>
      <c r="AQ164">
        <f>(Table2[[#This Row],[Sharpe Ratio]]-AVERAGE(Table2[Sharpe Ratio]))/_xlfn.STDEV.P(Table2[Sharpe Ratio])</f>
        <v>0.29435549149689838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183</v>
      </c>
      <c r="AT164">
        <f>_xlfn.RANK.AVG(Table2[[#This Row],[6M Return vs Nifty Z-Score]],Table2[6M Return vs Nifty Z-Score])</f>
        <v>200</v>
      </c>
      <c r="AU164">
        <f>_xlfn.RANK.AVG(Table2[[#This Row],[Sharpe Ratio Z-Score]],Table2[Sharpe Ratio Z-Score])</f>
        <v>269</v>
      </c>
      <c r="AV164">
        <f>(Table2[[#This Row],[Rank 1Y]]+Table2[[#This Row],[Rank 6M]]+Table2[[#This Row],[Rank Sharpe]])/3</f>
        <v>217.33333333333334</v>
      </c>
    </row>
    <row r="165" spans="1:48" x14ac:dyDescent="0.3">
      <c r="A165" t="s">
        <v>228</v>
      </c>
      <c r="B165" t="s">
        <v>229</v>
      </c>
      <c r="C165" t="s">
        <v>10411</v>
      </c>
      <c r="D165" t="s">
        <v>54</v>
      </c>
      <c r="E165">
        <v>117867.0089344</v>
      </c>
      <c r="F165">
        <v>3482.6</v>
      </c>
      <c r="G165">
        <v>55.695579704158597</v>
      </c>
      <c r="H165">
        <f>(Table2[[#This Row],[1Y Return vs Nifty]]-AVERAGE(Table2[1Y Return vs Nifty]))/_xlfn.STDEV.P(Table2[1Y Return vs Nifty])</f>
        <v>0.51660490566953021</v>
      </c>
      <c r="I165">
        <v>-2.5624091626308201</v>
      </c>
      <c r="J165">
        <f>(Table2[[#This Row],[1M Return vs Nifty]]-AVERAGE(Table2[1M Return vs Nifty]))/_xlfn.STDEV.P(Table2[1M Return vs Nifty])</f>
        <v>8.0638138438713189E-2</v>
      </c>
      <c r="K165">
        <v>17.053141644016101</v>
      </c>
      <c r="L165">
        <f>(Table2[[#This Row],[6M Return vs Nifty]]-AVERAGE(Table2[6M Return vs Nifty]))/_xlfn.STDEV.P(Table2[6M Return vs Nifty])</f>
        <v>0.14166204444055697</v>
      </c>
      <c r="M165">
        <v>-0.106290609103574</v>
      </c>
      <c r="N165">
        <f>(Table2[[#This Row],[1W Return vs Nifty]]-AVERAGE(Table2[1W Return vs Nifty]))/_xlfn.STDEV.P(Table2[1W Return vs Nifty])</f>
        <v>0.10769340009239892</v>
      </c>
      <c r="O165">
        <v>3422.72</v>
      </c>
      <c r="P165">
        <v>3310.5300267964499</v>
      </c>
      <c r="Q165">
        <v>2828.6143153631601</v>
      </c>
      <c r="R165">
        <v>61.063770443076798</v>
      </c>
      <c r="S165" s="2">
        <f>(Table2[[#This Row],[Close Price]]-Table2[[#This Row],[20D EMA]])/Table2[[#This Row],[20D EMA]]</f>
        <v>1.7494857890800332E-2</v>
      </c>
      <c r="T165" s="2">
        <f>(Table2[[#This Row],[Close Price]]-Table2[[#This Row],[50D EMA]])/Table2[[#This Row],[50D EMA]]</f>
        <v>5.1976563212163207E-2</v>
      </c>
      <c r="U165" s="2">
        <f>(Table2[[#This Row],[Close Price]]-Table2[[#This Row],[200D EMA]])/Table2[[#This Row],[200D EMA]]</f>
        <v>0.2312035547175246</v>
      </c>
      <c r="V165">
        <v>0.83981751848086705</v>
      </c>
      <c r="W165">
        <v>3395.3</v>
      </c>
      <c r="X165">
        <v>3498.6</v>
      </c>
      <c r="Y165">
        <v>3364.05</v>
      </c>
      <c r="Z165">
        <v>3520.35</v>
      </c>
      <c r="AA165">
        <v>3320.95</v>
      </c>
      <c r="AB165">
        <v>3525</v>
      </c>
      <c r="AC165" s="2">
        <f>(Table2[[#This Row],[Close Price]]/Table2[[#This Row],[Day Low]])-1</f>
        <v>2.5712013665949884E-2</v>
      </c>
      <c r="AD165" s="2">
        <f>(Table2[[#This Row],[Day High]]/Table2[[#This Row],[Close Price]])-1</f>
        <v>4.5942686498592344E-3</v>
      </c>
      <c r="AE165" s="2">
        <f>(Table2[[#This Row],[Close Price]]/Table2[[#This Row],[Current Week Low]])-1</f>
        <v>3.5240260994931605E-2</v>
      </c>
      <c r="AF165" s="2">
        <f>(Table2[[#This Row],[Current Week High]]/Table2[[#This Row],[Close Price]])-1</f>
        <v>1.0839602595761777E-2</v>
      </c>
      <c r="AG165" s="2">
        <f>(Table2[[#This Row],[Close Price]]/Table2[[#This Row],[Current Month Low]])-1</f>
        <v>4.8675830711091717E-2</v>
      </c>
      <c r="AH165" s="2">
        <f>(Table2[[#This Row],[Current Month High]]/Table2[[#This Row],[Close Price]])-1</f>
        <v>1.2174811922127216E-2</v>
      </c>
      <c r="AI165">
        <v>2.62447596623212</v>
      </c>
      <c r="AJ165">
        <v>91.0839208800855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0.04</v>
      </c>
      <c r="AM165" t="s">
        <v>10451</v>
      </c>
      <c r="AN165">
        <v>1.37</v>
      </c>
      <c r="AO165" t="s">
        <v>10451</v>
      </c>
      <c r="AP165">
        <v>9.8539478584674003E-2</v>
      </c>
      <c r="AQ165">
        <f>(Table2[[#This Row],[Sharpe Ratio]]-AVERAGE(Table2[Sharpe Ratio]))/_xlfn.STDEV.P(Table2[Sharpe Ratio])</f>
        <v>0.45881934083130865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1.3054178294725078</v>
      </c>
      <c r="AS165">
        <f>_xlfn.RANK.AVG(Table2[[#This Row],[1Y Return vs Nifty Z-Score]],Table2[1Y Return vs Nifty Z-Score])</f>
        <v>170</v>
      </c>
      <c r="AT165">
        <f>_xlfn.RANK.AVG(Table2[[#This Row],[6M Return vs Nifty Z-Score]],Table2[6M Return vs Nifty Z-Score])</f>
        <v>260</v>
      </c>
      <c r="AU165">
        <f>_xlfn.RANK.AVG(Table2[[#This Row],[Sharpe Ratio Z-Score]],Table2[Sharpe Ratio Z-Score])</f>
        <v>224</v>
      </c>
      <c r="AV165">
        <f>(Table2[[#This Row],[Rank 1Y]]+Table2[[#This Row],[Rank 6M]]+Table2[[#This Row],[Rank Sharpe]])/3</f>
        <v>218</v>
      </c>
    </row>
    <row r="166" spans="1:48" x14ac:dyDescent="0.3">
      <c r="A166" t="s">
        <v>647</v>
      </c>
      <c r="B166" t="s">
        <v>648</v>
      </c>
      <c r="C166" t="s">
        <v>10411</v>
      </c>
      <c r="D166" t="s">
        <v>54</v>
      </c>
      <c r="E166">
        <v>29437.68875392</v>
      </c>
      <c r="F166">
        <v>223.1</v>
      </c>
      <c r="G166">
        <v>97.579022225181404</v>
      </c>
      <c r="H166">
        <f>(Table2[[#This Row],[1Y Return vs Nifty]]-AVERAGE(Table2[1Y Return vs Nifty]))/_xlfn.STDEV.P(Table2[1Y Return vs Nifty])</f>
        <v>1.20623086214669</v>
      </c>
      <c r="I166">
        <v>15.412609744837001</v>
      </c>
      <c r="J166">
        <f>(Table2[[#This Row],[1M Return vs Nifty]]-AVERAGE(Table2[1M Return vs Nifty]))/_xlfn.STDEV.P(Table2[1M Return vs Nifty])</f>
        <v>1.7463197147699647</v>
      </c>
      <c r="K166">
        <v>64.015571466309396</v>
      </c>
      <c r="L166">
        <f>(Table2[[#This Row],[6M Return vs Nifty]]-AVERAGE(Table2[6M Return vs Nifty]))/_xlfn.STDEV.P(Table2[6M Return vs Nifty])</f>
        <v>1.5368593000670314</v>
      </c>
      <c r="M166">
        <v>-0.88635120871997297</v>
      </c>
      <c r="N166">
        <f>(Table2[[#This Row],[1W Return vs Nifty]]-AVERAGE(Table2[1W Return vs Nifty]))/_xlfn.STDEV.P(Table2[1W Return vs Nifty])</f>
        <v>-6.6390261624188457E-2</v>
      </c>
      <c r="O166">
        <v>218.09</v>
      </c>
      <c r="P166">
        <v>199.71778365450899</v>
      </c>
      <c r="Q166">
        <v>160.14807473318899</v>
      </c>
      <c r="R166">
        <v>52.453558487413197</v>
      </c>
      <c r="S166" s="2">
        <f>(Table2[[#This Row],[Close Price]]-Table2[[#This Row],[20D EMA]])/Table2[[#This Row],[20D EMA]]</f>
        <v>2.2972167453803434E-2</v>
      </c>
      <c r="T166" s="2">
        <f>(Table2[[#This Row],[Close Price]]-Table2[[#This Row],[50D EMA]])/Table2[[#This Row],[50D EMA]]</f>
        <v>0.11707628593525655</v>
      </c>
      <c r="U166" s="2">
        <f>(Table2[[#This Row],[Close Price]]-Table2[[#This Row],[200D EMA]])/Table2[[#This Row],[200D EMA]]</f>
        <v>0.39308574499999832</v>
      </c>
      <c r="V166">
        <v>1.02709790681546</v>
      </c>
      <c r="W166">
        <v>221.55</v>
      </c>
      <c r="X166">
        <v>228.89</v>
      </c>
      <c r="Y166">
        <v>217</v>
      </c>
      <c r="Z166">
        <v>235.42</v>
      </c>
      <c r="AA166">
        <v>186.53</v>
      </c>
      <c r="AB166">
        <v>243.99</v>
      </c>
      <c r="AC166" s="2">
        <f>(Table2[[#This Row],[Close Price]]/Table2[[#This Row],[Day Low]])-1</f>
        <v>6.9961633942676738E-3</v>
      </c>
      <c r="AD166" s="2">
        <f>(Table2[[#This Row],[Day High]]/Table2[[#This Row],[Close Price]])-1</f>
        <v>2.5952487673688962E-2</v>
      </c>
      <c r="AE166" s="2">
        <f>(Table2[[#This Row],[Close Price]]/Table2[[#This Row],[Current Week Low]])-1</f>
        <v>2.8110599078341014E-2</v>
      </c>
      <c r="AF166" s="2">
        <f>(Table2[[#This Row],[Current Week High]]/Table2[[#This Row],[Close Price]])-1</f>
        <v>5.5221873599282878E-2</v>
      </c>
      <c r="AG166" s="2">
        <f>(Table2[[#This Row],[Close Price]]/Table2[[#This Row],[Current Month Low]])-1</f>
        <v>0.19605425400739818</v>
      </c>
      <c r="AH166" s="2">
        <f>(Table2[[#This Row],[Current Month High]]/Table2[[#This Row],[Close Price]])-1</f>
        <v>9.3635141192290439E-2</v>
      </c>
      <c r="AI166">
        <v>9.3635141192290394</v>
      </c>
      <c r="AJ166">
        <v>154.97142857142799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0.28999999999999998</v>
      </c>
      <c r="AM166" t="s">
        <v>10451</v>
      </c>
      <c r="AN166">
        <v>-5.19</v>
      </c>
      <c r="AO166" t="s">
        <v>10450</v>
      </c>
      <c r="AQ166">
        <f>(Table2[[#This Row],[Sharpe Ratio]]-AVERAGE(Table2[Sharpe Ratio]))/_xlfn.STDEV.P(Table2[Sharpe Ratio])</f>
        <v>-0.68803842457500186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3.7349811907844961</v>
      </c>
      <c r="AS166">
        <f>_xlfn.RANK.AVG(Table2[[#This Row],[1Y Return vs Nifty Z-Score]],Table2[1Y Return vs Nifty Z-Score])</f>
        <v>79</v>
      </c>
      <c r="AT166">
        <f>_xlfn.RANK.AVG(Table2[[#This Row],[6M Return vs Nifty Z-Score]],Table2[6M Return vs Nifty Z-Score])</f>
        <v>52</v>
      </c>
      <c r="AU166">
        <f>_xlfn.RANK.AVG(Table2[[#This Row],[Sharpe Ratio Z-Score]],Table2[Sharpe Ratio Z-Score])</f>
        <v>526.5</v>
      </c>
      <c r="AV166">
        <f>(Table2[[#This Row],[Rank 1Y]]+Table2[[#This Row],[Rank 6M]]+Table2[[#This Row],[Rank Sharpe]])/3</f>
        <v>219.16666666666666</v>
      </c>
    </row>
    <row r="167" spans="1:48" x14ac:dyDescent="0.3">
      <c r="A167" t="s">
        <v>1327</v>
      </c>
      <c r="B167" t="s">
        <v>1328</v>
      </c>
      <c r="C167" t="s">
        <v>10418</v>
      </c>
      <c r="D167" t="s">
        <v>261</v>
      </c>
      <c r="E167">
        <v>8714.9935824500008</v>
      </c>
      <c r="F167">
        <v>1344.05</v>
      </c>
      <c r="G167">
        <v>87.072314636979002</v>
      </c>
      <c r="H167">
        <f>(Table2[[#This Row],[1Y Return vs Nifty]]-AVERAGE(Table2[1Y Return vs Nifty]))/_xlfn.STDEV.P(Table2[1Y Return vs Nifty])</f>
        <v>1.0332341399621885</v>
      </c>
      <c r="I167">
        <v>-3.6002440996788398</v>
      </c>
      <c r="J167">
        <f>(Table2[[#This Row],[1M Return vs Nifty]]-AVERAGE(Table2[1M Return vs Nifty]))/_xlfn.STDEV.P(Table2[1M Return vs Nifty])</f>
        <v>-1.5534363120970384E-2</v>
      </c>
      <c r="K167">
        <v>76.516174271882093</v>
      </c>
      <c r="L167">
        <f>(Table2[[#This Row],[6M Return vs Nifty]]-AVERAGE(Table2[6M Return vs Nifty]))/_xlfn.STDEV.P(Table2[6M Return vs Nifty])</f>
        <v>1.9082371609232089</v>
      </c>
      <c r="M167">
        <v>-0.36058731171139302</v>
      </c>
      <c r="N167">
        <f>(Table2[[#This Row],[1W Return vs Nifty]]-AVERAGE(Table2[1W Return vs Nifty]))/_xlfn.STDEV.P(Table2[1W Return vs Nifty])</f>
        <v>5.0942807671511652E-2</v>
      </c>
      <c r="O167">
        <v>1297.71</v>
      </c>
      <c r="P167">
        <v>1287.3083956114499</v>
      </c>
      <c r="Q167">
        <v>1061.7318464565701</v>
      </c>
      <c r="R167">
        <v>64.604437086651402</v>
      </c>
      <c r="S167" s="2">
        <f>(Table2[[#This Row],[Close Price]]-Table2[[#This Row],[20D EMA]])/Table2[[#This Row],[20D EMA]]</f>
        <v>3.5709056722996596E-2</v>
      </c>
      <c r="T167" s="2">
        <f>(Table2[[#This Row],[Close Price]]-Table2[[#This Row],[50D EMA]])/Table2[[#This Row],[50D EMA]]</f>
        <v>4.4077708637640593E-2</v>
      </c>
      <c r="U167" s="2">
        <f>(Table2[[#This Row],[Close Price]]-Table2[[#This Row],[200D EMA]])/Table2[[#This Row],[200D EMA]]</f>
        <v>0.26590344302625946</v>
      </c>
      <c r="V167">
        <v>1.29935946255728</v>
      </c>
      <c r="W167">
        <v>1290</v>
      </c>
      <c r="X167">
        <v>1355.55</v>
      </c>
      <c r="Y167">
        <v>1256.3</v>
      </c>
      <c r="Z167">
        <v>1355.55</v>
      </c>
      <c r="AA167">
        <v>1192.75</v>
      </c>
      <c r="AB167">
        <v>1355.55</v>
      </c>
      <c r="AC167" s="2">
        <f>(Table2[[#This Row],[Close Price]]/Table2[[#This Row],[Day Low]])-1</f>
        <v>4.1899224806201563E-2</v>
      </c>
      <c r="AD167" s="2">
        <f>(Table2[[#This Row],[Day High]]/Table2[[#This Row],[Close Price]])-1</f>
        <v>8.5562293069454398E-3</v>
      </c>
      <c r="AE167" s="2">
        <f>(Table2[[#This Row],[Close Price]]/Table2[[#This Row],[Current Week Low]])-1</f>
        <v>6.984796625009948E-2</v>
      </c>
      <c r="AF167" s="2">
        <f>(Table2[[#This Row],[Current Week High]]/Table2[[#This Row],[Close Price]])-1</f>
        <v>8.5562293069454398E-3</v>
      </c>
      <c r="AG167" s="2">
        <f>(Table2[[#This Row],[Close Price]]/Table2[[#This Row],[Current Month Low]])-1</f>
        <v>0.12684971704045278</v>
      </c>
      <c r="AH167" s="2">
        <f>(Table2[[#This Row],[Current Month High]]/Table2[[#This Row],[Close Price]])-1</f>
        <v>8.5562293069454398E-3</v>
      </c>
      <c r="AI167">
        <v>8.2363007328596307</v>
      </c>
      <c r="AJ167">
        <v>148.41511875057699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-0.06</v>
      </c>
      <c r="AM167" t="s">
        <v>10450</v>
      </c>
      <c r="AN167">
        <v>3.29</v>
      </c>
      <c r="AO167" t="s">
        <v>10451</v>
      </c>
      <c r="AQ167">
        <f>(Table2[[#This Row],[Sharpe Ratio]]-AVERAGE(Table2[Sharpe Ratio]))/_xlfn.STDEV.P(Table2[Sharpe Ratio])</f>
        <v>-0.68803842457500186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2.2888413208609366</v>
      </c>
      <c r="AS167">
        <f>_xlfn.RANK.AVG(Table2[[#This Row],[1Y Return vs Nifty Z-Score]],Table2[1Y Return vs Nifty Z-Score])</f>
        <v>99</v>
      </c>
      <c r="AT167">
        <f>_xlfn.RANK.AVG(Table2[[#This Row],[6M Return vs Nifty Z-Score]],Table2[6M Return vs Nifty Z-Score])</f>
        <v>34</v>
      </c>
      <c r="AU167">
        <f>_xlfn.RANK.AVG(Table2[[#This Row],[Sharpe Ratio Z-Score]],Table2[Sharpe Ratio Z-Score])</f>
        <v>526.5</v>
      </c>
      <c r="AV167">
        <f>(Table2[[#This Row],[Rank 1Y]]+Table2[[#This Row],[Rank 6M]]+Table2[[#This Row],[Rank Sharpe]])/3</f>
        <v>219.83333333333334</v>
      </c>
    </row>
    <row r="168" spans="1:48" x14ac:dyDescent="0.3">
      <c r="A168" t="s">
        <v>771</v>
      </c>
      <c r="B168" t="s">
        <v>772</v>
      </c>
      <c r="C168" t="s">
        <v>10417</v>
      </c>
      <c r="D168" t="s">
        <v>773</v>
      </c>
      <c r="E168">
        <v>22035.932513079999</v>
      </c>
      <c r="F168">
        <v>319.3</v>
      </c>
      <c r="G168">
        <v>61.031602478894101</v>
      </c>
      <c r="H168">
        <f>(Table2[[#This Row],[1Y Return vs Nifty]]-AVERAGE(Table2[1Y Return vs Nifty]))/_xlfn.STDEV.P(Table2[1Y Return vs Nifty])</f>
        <v>0.6044644412834862</v>
      </c>
      <c r="I168">
        <v>0.11207257473584201</v>
      </c>
      <c r="J168">
        <f>(Table2[[#This Row],[1M Return vs Nifty]]-AVERAGE(Table2[1M Return vs Nifty]))/_xlfn.STDEV.P(Table2[1M Return vs Nifty])</f>
        <v>0.32847292398740935</v>
      </c>
      <c r="K168">
        <v>42.891755659825897</v>
      </c>
      <c r="L168">
        <f>(Table2[[#This Row],[6M Return vs Nifty]]-AVERAGE(Table2[6M Return vs Nifty]))/_xlfn.STDEV.P(Table2[6M Return vs Nifty])</f>
        <v>0.90929616176505046</v>
      </c>
      <c r="M168">
        <v>4.13933530058888</v>
      </c>
      <c r="N168">
        <f>(Table2[[#This Row],[1W Return vs Nifty]]-AVERAGE(Table2[1W Return vs Nifty]))/_xlfn.STDEV.P(Table2[1W Return vs Nifty])</f>
        <v>1.0551763328306183</v>
      </c>
      <c r="O168">
        <v>316.73</v>
      </c>
      <c r="P168">
        <v>297.15392081094802</v>
      </c>
      <c r="Q168">
        <v>235.29334948634701</v>
      </c>
      <c r="R168">
        <v>49.732302695767501</v>
      </c>
      <c r="S168" s="2">
        <f>(Table2[[#This Row],[Close Price]]-Table2[[#This Row],[20D EMA]])/Table2[[#This Row],[20D EMA]]</f>
        <v>8.1141666403561179E-3</v>
      </c>
      <c r="T168" s="2">
        <f>(Table2[[#This Row],[Close Price]]-Table2[[#This Row],[50D EMA]])/Table2[[#This Row],[50D EMA]]</f>
        <v>7.4527299281847675E-2</v>
      </c>
      <c r="U168" s="2">
        <f>(Table2[[#This Row],[Close Price]]-Table2[[#This Row],[200D EMA]])/Table2[[#This Row],[200D EMA]]</f>
        <v>0.35702943027094575</v>
      </c>
      <c r="V168">
        <v>0.89137027739747299</v>
      </c>
      <c r="W168">
        <v>316.10000000000002</v>
      </c>
      <c r="X168">
        <v>336.55</v>
      </c>
      <c r="Y168">
        <v>310</v>
      </c>
      <c r="Z168">
        <v>345</v>
      </c>
      <c r="AA168">
        <v>294.5</v>
      </c>
      <c r="AB168">
        <v>345</v>
      </c>
      <c r="AC168" s="2">
        <f>(Table2[[#This Row],[Close Price]]/Table2[[#This Row],[Day Low]])-1</f>
        <v>1.0123378677633577E-2</v>
      </c>
      <c r="AD168" s="2">
        <f>(Table2[[#This Row],[Day High]]/Table2[[#This Row],[Close Price]])-1</f>
        <v>5.4024428437206451E-2</v>
      </c>
      <c r="AE168" s="2">
        <f>(Table2[[#This Row],[Close Price]]/Table2[[#This Row],[Current Week Low]])-1</f>
        <v>3.0000000000000027E-2</v>
      </c>
      <c r="AF168" s="2">
        <f>(Table2[[#This Row],[Current Week High]]/Table2[[#This Row],[Close Price]])-1</f>
        <v>8.0488568744127686E-2</v>
      </c>
      <c r="AG168" s="2">
        <f>(Table2[[#This Row],[Close Price]]/Table2[[#This Row],[Current Month Low]])-1</f>
        <v>8.4210526315789513E-2</v>
      </c>
      <c r="AH168" s="2">
        <f>(Table2[[#This Row],[Current Month High]]/Table2[[#This Row],[Close Price]])-1</f>
        <v>8.0488568744127686E-2</v>
      </c>
      <c r="AI168">
        <v>8.0488568744127598</v>
      </c>
      <c r="AJ168">
        <v>115.306810519217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0.17</v>
      </c>
      <c r="AM168" t="s">
        <v>10451</v>
      </c>
      <c r="AN168">
        <v>-0.02</v>
      </c>
      <c r="AO168" t="s">
        <v>10450</v>
      </c>
      <c r="AP168">
        <v>3.9555988366626001E-2</v>
      </c>
      <c r="AQ168">
        <f>(Table2[[#This Row],[Sharpe Ratio]]-AVERAGE(Table2[Sharpe Ratio]))/_xlfn.STDEV.P(Table2[Sharpe Ratio])</f>
        <v>-0.22766362781164237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2.6697462320549219</v>
      </c>
      <c r="AS168">
        <f>_xlfn.RANK.AVG(Table2[[#This Row],[1Y Return vs Nifty Z-Score]],Table2[1Y Return vs Nifty Z-Score])</f>
        <v>153</v>
      </c>
      <c r="AT168">
        <f>_xlfn.RANK.AVG(Table2[[#This Row],[6M Return vs Nifty Z-Score]],Table2[6M Return vs Nifty Z-Score])</f>
        <v>114</v>
      </c>
      <c r="AU168">
        <f>_xlfn.RANK.AVG(Table2[[#This Row],[Sharpe Ratio Z-Score]],Table2[Sharpe Ratio Z-Score])</f>
        <v>394</v>
      </c>
      <c r="AV168">
        <f>(Table2[[#This Row],[Rank 1Y]]+Table2[[#This Row],[Rank 6M]]+Table2[[#This Row],[Rank Sharpe]])/3</f>
        <v>220.33333333333334</v>
      </c>
    </row>
    <row r="169" spans="1:48" x14ac:dyDescent="0.3">
      <c r="A169" t="s">
        <v>1160</v>
      </c>
      <c r="B169" t="s">
        <v>1161</v>
      </c>
      <c r="C169" t="s">
        <v>10415</v>
      </c>
      <c r="D169" t="s">
        <v>327</v>
      </c>
      <c r="E169">
        <v>11103.822023000001</v>
      </c>
      <c r="F169">
        <v>1616.95</v>
      </c>
      <c r="G169">
        <v>51.585152328156902</v>
      </c>
      <c r="H169">
        <f>(Table2[[#This Row],[1Y Return vs Nifty]]-AVERAGE(Table2[1Y Return vs Nifty]))/_xlfn.STDEV.P(Table2[1Y Return vs Nifty])</f>
        <v>0.4489252394319172</v>
      </c>
      <c r="I169">
        <v>-4.9838636976710102</v>
      </c>
      <c r="J169">
        <f>(Table2[[#This Row],[1M Return vs Nifty]]-AVERAGE(Table2[1M Return vs Nifty]))/_xlfn.STDEV.P(Table2[1M Return vs Nifty])</f>
        <v>-0.14374950909052056</v>
      </c>
      <c r="K169">
        <v>73.478857422773899</v>
      </c>
      <c r="L169">
        <f>(Table2[[#This Row],[6M Return vs Nifty]]-AVERAGE(Table2[6M Return vs Nifty]))/_xlfn.STDEV.P(Table2[6M Return vs Nifty])</f>
        <v>1.8180021337242505</v>
      </c>
      <c r="M169">
        <v>4.1721639802822503</v>
      </c>
      <c r="N169">
        <f>(Table2[[#This Row],[1W Return vs Nifty]]-AVERAGE(Table2[1W Return vs Nifty]))/_xlfn.STDEV.P(Table2[1W Return vs Nifty])</f>
        <v>1.0625026056524391</v>
      </c>
      <c r="O169">
        <v>1553.82</v>
      </c>
      <c r="P169">
        <v>1471.6985670210099</v>
      </c>
      <c r="Q169">
        <v>1189.2767817986501</v>
      </c>
      <c r="R169">
        <v>62.6725986083013</v>
      </c>
      <c r="S169" s="2">
        <f>(Table2[[#This Row],[Close Price]]-Table2[[#This Row],[20D EMA]])/Table2[[#This Row],[20D EMA]]</f>
        <v>4.0628901674582711E-2</v>
      </c>
      <c r="T169" s="2">
        <f>(Table2[[#This Row],[Close Price]]-Table2[[#This Row],[50D EMA]])/Table2[[#This Row],[50D EMA]]</f>
        <v>9.8696456077283473E-2</v>
      </c>
      <c r="U169" s="2">
        <f>(Table2[[#This Row],[Close Price]]-Table2[[#This Row],[200D EMA]])/Table2[[#This Row],[200D EMA]]</f>
        <v>0.35960780933984215</v>
      </c>
      <c r="V169">
        <v>0.420279905530486</v>
      </c>
      <c r="W169">
        <v>1595</v>
      </c>
      <c r="X169">
        <v>1640</v>
      </c>
      <c r="Y169">
        <v>1578.05</v>
      </c>
      <c r="Z169">
        <v>1658.6</v>
      </c>
      <c r="AA169">
        <v>1436.85</v>
      </c>
      <c r="AB169">
        <v>1658.6</v>
      </c>
      <c r="AC169" s="2">
        <f>(Table2[[#This Row],[Close Price]]/Table2[[#This Row],[Day Low]])-1</f>
        <v>1.3761755485893534E-2</v>
      </c>
      <c r="AD169" s="2">
        <f>(Table2[[#This Row],[Day High]]/Table2[[#This Row],[Close Price]])-1</f>
        <v>1.4255233618850172E-2</v>
      </c>
      <c r="AE169" s="2">
        <f>(Table2[[#This Row],[Close Price]]/Table2[[#This Row],[Current Week Low]])-1</f>
        <v>2.4650676467792509E-2</v>
      </c>
      <c r="AF169" s="2">
        <f>(Table2[[#This Row],[Current Week High]]/Table2[[#This Row],[Close Price]])-1</f>
        <v>2.575837224403954E-2</v>
      </c>
      <c r="AG169" s="2">
        <f>(Table2[[#This Row],[Close Price]]/Table2[[#This Row],[Current Month Low]])-1</f>
        <v>0.12534363364303869</v>
      </c>
      <c r="AH169" s="2">
        <f>(Table2[[#This Row],[Current Month High]]/Table2[[#This Row],[Close Price]])-1</f>
        <v>2.575837224403954E-2</v>
      </c>
      <c r="AI169">
        <v>8.15114876774172</v>
      </c>
      <c r="AJ169">
        <v>97.189024390243901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0.24</v>
      </c>
      <c r="AM169" t="s">
        <v>10451</v>
      </c>
      <c r="AN169">
        <v>9.5299999999999994</v>
      </c>
      <c r="AO169" t="s">
        <v>10451</v>
      </c>
      <c r="AP169">
        <v>2.2125963480464E-2</v>
      </c>
      <c r="AQ169">
        <f>(Table2[[#This Row],[Sharpe Ratio]]-AVERAGE(Table2[Sharpe Ratio]))/_xlfn.STDEV.P(Table2[Sharpe Ratio])</f>
        <v>-0.43052404151621798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2.7551564282018681</v>
      </c>
      <c r="AS169">
        <f>_xlfn.RANK.AVG(Table2[[#This Row],[1Y Return vs Nifty Z-Score]],Table2[1Y Return vs Nifty Z-Score])</f>
        <v>182</v>
      </c>
      <c r="AT169">
        <f>_xlfn.RANK.AVG(Table2[[#This Row],[6M Return vs Nifty Z-Score]],Table2[6M Return vs Nifty Z-Score])</f>
        <v>35</v>
      </c>
      <c r="AU169">
        <f>_xlfn.RANK.AVG(Table2[[#This Row],[Sharpe Ratio Z-Score]],Table2[Sharpe Ratio Z-Score])</f>
        <v>447</v>
      </c>
      <c r="AV169">
        <f>(Table2[[#This Row],[Rank 1Y]]+Table2[[#This Row],[Rank 6M]]+Table2[[#This Row],[Rank Sharpe]])/3</f>
        <v>221.33333333333334</v>
      </c>
    </row>
    <row r="170" spans="1:48" x14ac:dyDescent="0.3">
      <c r="A170" t="s">
        <v>1016</v>
      </c>
      <c r="B170" t="s">
        <v>1017</v>
      </c>
      <c r="C170" t="s">
        <v>10406</v>
      </c>
      <c r="D170" t="s">
        <v>21</v>
      </c>
      <c r="E170">
        <v>14363.107161260001</v>
      </c>
      <c r="F170">
        <v>2548.15</v>
      </c>
      <c r="G170">
        <v>179.76419707015799</v>
      </c>
      <c r="H170">
        <f>(Table2[[#This Row],[1Y Return vs Nifty]]-AVERAGE(Table2[1Y Return vs Nifty]))/_xlfn.STDEV.P(Table2[1Y Return vs Nifty])</f>
        <v>2.5594393473914576</v>
      </c>
      <c r="I170">
        <v>-9.7920621526002805</v>
      </c>
      <c r="J170">
        <f>(Table2[[#This Row],[1M Return vs Nifty]]-AVERAGE(Table2[1M Return vs Nifty]))/_xlfn.STDEV.P(Table2[1M Return vs Nifty])</f>
        <v>-0.58930829392121253</v>
      </c>
      <c r="K170">
        <v>37.453298625734099</v>
      </c>
      <c r="L170">
        <f>(Table2[[#This Row],[6M Return vs Nifty]]-AVERAGE(Table2[6M Return vs Nifty]))/_xlfn.STDEV.P(Table2[6M Return vs Nifty])</f>
        <v>0.74772615021497846</v>
      </c>
      <c r="M170">
        <v>-5.9927709814041501</v>
      </c>
      <c r="N170">
        <f>(Table2[[#This Row],[1W Return vs Nifty]]-AVERAGE(Table2[1W Return vs Nifty]))/_xlfn.STDEV.P(Table2[1W Return vs Nifty])</f>
        <v>-1.2059738436279337</v>
      </c>
      <c r="O170">
        <v>2626.11</v>
      </c>
      <c r="P170">
        <v>2551.7149363418098</v>
      </c>
      <c r="Q170">
        <v>1992.37892004081</v>
      </c>
      <c r="R170">
        <v>32.363873089774302</v>
      </c>
      <c r="S170" s="2">
        <f>(Table2[[#This Row],[Close Price]]-Table2[[#This Row],[20D EMA]])/Table2[[#This Row],[20D EMA]]</f>
        <v>-2.9686494472813414E-2</v>
      </c>
      <c r="T170" s="2">
        <f>(Table2[[#This Row],[Close Price]]-Table2[[#This Row],[50D EMA]])/Table2[[#This Row],[50D EMA]]</f>
        <v>-1.3970746853566893E-3</v>
      </c>
      <c r="U170" s="2">
        <f>(Table2[[#This Row],[Close Price]]-Table2[[#This Row],[200D EMA]])/Table2[[#This Row],[200D EMA]]</f>
        <v>0.27894848433138719</v>
      </c>
      <c r="V170">
        <v>0.83795721831437098</v>
      </c>
      <c r="W170">
        <v>2534.0500000000002</v>
      </c>
      <c r="X170">
        <v>2612.3000000000002</v>
      </c>
      <c r="Y170">
        <v>2481.0500000000002</v>
      </c>
      <c r="Z170">
        <v>2705.85</v>
      </c>
      <c r="AA170">
        <v>2481.0500000000002</v>
      </c>
      <c r="AB170">
        <v>2925</v>
      </c>
      <c r="AC170" s="2">
        <f>(Table2[[#This Row],[Close Price]]/Table2[[#This Row],[Day Low]])-1</f>
        <v>5.5642153864365884E-3</v>
      </c>
      <c r="AD170" s="2">
        <f>(Table2[[#This Row],[Day High]]/Table2[[#This Row],[Close Price]])-1</f>
        <v>2.51751270529601E-2</v>
      </c>
      <c r="AE170" s="2">
        <f>(Table2[[#This Row],[Close Price]]/Table2[[#This Row],[Current Week Low]])-1</f>
        <v>2.7045001108401578E-2</v>
      </c>
      <c r="AF170" s="2">
        <f>(Table2[[#This Row],[Current Week High]]/Table2[[#This Row],[Close Price]])-1</f>
        <v>6.1888036418578096E-2</v>
      </c>
      <c r="AG170" s="2">
        <f>(Table2[[#This Row],[Close Price]]/Table2[[#This Row],[Current Month Low]])-1</f>
        <v>2.7045001108401578E-2</v>
      </c>
      <c r="AH170" s="2">
        <f>(Table2[[#This Row],[Current Month High]]/Table2[[#This Row],[Close Price]])-1</f>
        <v>0.147891607636913</v>
      </c>
      <c r="AI170">
        <v>14.789160763691299</v>
      </c>
      <c r="AJ170">
        <v>244.99729217438301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-0.14000000000000001</v>
      </c>
      <c r="AM170" t="s">
        <v>10450</v>
      </c>
      <c r="AN170">
        <v>-5.63</v>
      </c>
      <c r="AO170" t="s">
        <v>10450</v>
      </c>
      <c r="AQ170">
        <f>(Table2[[#This Row],[Sharpe Ratio]]-AVERAGE(Table2[Sharpe Ratio]))/_xlfn.STDEV.P(Table2[Sharpe Ratio])</f>
        <v>-0.68803842457500186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0.82384493548228765</v>
      </c>
      <c r="AS170">
        <f>_xlfn.RANK.AVG(Table2[[#This Row],[1Y Return vs Nifty Z-Score]],Table2[1Y Return vs Nifty Z-Score])</f>
        <v>23</v>
      </c>
      <c r="AT170">
        <f>_xlfn.RANK.AVG(Table2[[#This Row],[6M Return vs Nifty Z-Score]],Table2[6M Return vs Nifty Z-Score])</f>
        <v>123</v>
      </c>
      <c r="AU170">
        <f>_xlfn.RANK.AVG(Table2[[#This Row],[Sharpe Ratio Z-Score]],Table2[Sharpe Ratio Z-Score])</f>
        <v>526.5</v>
      </c>
      <c r="AV170">
        <f>(Table2[[#This Row],[Rank 1Y]]+Table2[[#This Row],[Rank 6M]]+Table2[[#This Row],[Rank Sharpe]])/3</f>
        <v>224.16666666666666</v>
      </c>
    </row>
    <row r="171" spans="1:48" x14ac:dyDescent="0.3">
      <c r="A171" t="s">
        <v>181</v>
      </c>
      <c r="B171" t="s">
        <v>182</v>
      </c>
      <c r="C171" t="s">
        <v>10413</v>
      </c>
      <c r="D171" t="s">
        <v>89</v>
      </c>
      <c r="E171">
        <v>155133.73500685001</v>
      </c>
      <c r="F171">
        <v>485.5</v>
      </c>
      <c r="G171">
        <v>54.133292121526402</v>
      </c>
      <c r="H171">
        <f>(Table2[[#This Row],[1Y Return vs Nifty]]-AVERAGE(Table2[1Y Return vs Nifty]))/_xlfn.STDEV.P(Table2[1Y Return vs Nifty])</f>
        <v>0.49088127829758399</v>
      </c>
      <c r="I171">
        <v>8.2735808572118597</v>
      </c>
      <c r="J171">
        <f>(Table2[[#This Row],[1M Return vs Nifty]]-AVERAGE(Table2[1M Return vs Nifty]))/_xlfn.STDEV.P(Table2[1M Return vs Nifty])</f>
        <v>1.0847710982022538</v>
      </c>
      <c r="K171">
        <v>6.6698420016588598</v>
      </c>
      <c r="L171">
        <f>(Table2[[#This Row],[6M Return vs Nifty]]-AVERAGE(Table2[6M Return vs Nifty]))/_xlfn.STDEV.P(Table2[6M Return vs Nifty])</f>
        <v>-0.16681328829206168</v>
      </c>
      <c r="M171">
        <v>6.2479729645306099</v>
      </c>
      <c r="N171">
        <f>(Table2[[#This Row],[1W Return vs Nifty]]-AVERAGE(Table2[1W Return vs Nifty]))/_xlfn.STDEV.P(Table2[1W Return vs Nifty])</f>
        <v>1.5257543442735773</v>
      </c>
      <c r="O171">
        <v>449.58</v>
      </c>
      <c r="P171">
        <v>439.20948959677497</v>
      </c>
      <c r="Q171">
        <v>399.00313253688199</v>
      </c>
      <c r="R171">
        <v>86.254120633435093</v>
      </c>
      <c r="S171" s="2">
        <f>(Table2[[#This Row],[Close Price]]-Table2[[#This Row],[20D EMA]])/Table2[[#This Row],[20D EMA]]</f>
        <v>7.9896792561946747E-2</v>
      </c>
      <c r="T171" s="2">
        <f>(Table2[[#This Row],[Close Price]]-Table2[[#This Row],[50D EMA]])/Table2[[#This Row],[50D EMA]]</f>
        <v>0.1053950597600315</v>
      </c>
      <c r="U171" s="2">
        <f>(Table2[[#This Row],[Close Price]]-Table2[[#This Row],[200D EMA]])/Table2[[#This Row],[200D EMA]]</f>
        <v>0.21678242702799491</v>
      </c>
      <c r="V171">
        <v>1.2583910912690801</v>
      </c>
      <c r="W171">
        <v>477.5</v>
      </c>
      <c r="X171">
        <v>494.85</v>
      </c>
      <c r="Y171">
        <v>444.5</v>
      </c>
      <c r="Z171">
        <v>494.85</v>
      </c>
      <c r="AA171">
        <v>411.3</v>
      </c>
      <c r="AB171">
        <v>494.85</v>
      </c>
      <c r="AC171" s="2">
        <f>(Table2[[#This Row],[Close Price]]/Table2[[#This Row],[Day Low]])-1</f>
        <v>1.6753926701570609E-2</v>
      </c>
      <c r="AD171" s="2">
        <f>(Table2[[#This Row],[Day High]]/Table2[[#This Row],[Close Price]])-1</f>
        <v>1.9258496395468727E-2</v>
      </c>
      <c r="AE171" s="2">
        <f>(Table2[[#This Row],[Close Price]]/Table2[[#This Row],[Current Week Low]])-1</f>
        <v>9.2238470191225996E-2</v>
      </c>
      <c r="AF171" s="2">
        <f>(Table2[[#This Row],[Current Week High]]/Table2[[#This Row],[Close Price]])-1</f>
        <v>1.9258496395468727E-2</v>
      </c>
      <c r="AG171" s="2">
        <f>(Table2[[#This Row],[Close Price]]/Table2[[#This Row],[Current Month Low]])-1</f>
        <v>0.18040359834670561</v>
      </c>
      <c r="AH171" s="2">
        <f>(Table2[[#This Row],[Current Month High]]/Table2[[#This Row],[Close Price]])-1</f>
        <v>1.9258496395468727E-2</v>
      </c>
      <c r="AI171">
        <v>1.9258496395468701</v>
      </c>
      <c r="AJ171">
        <v>110.355285961871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0.06</v>
      </c>
      <c r="AM171" t="s">
        <v>10451</v>
      </c>
      <c r="AN171">
        <v>11.44</v>
      </c>
      <c r="AO171" t="s">
        <v>10451</v>
      </c>
      <c r="AP171">
        <v>0.13439068230335299</v>
      </c>
      <c r="AQ171">
        <f>(Table2[[#This Row],[Sharpe Ratio]]-AVERAGE(Table2[Sharpe Ratio]))/_xlfn.STDEV.P(Table2[Sharpe Ratio])</f>
        <v>0.87607577423733507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3.8106692067186887</v>
      </c>
      <c r="AS171">
        <f>_xlfn.RANK.AVG(Table2[[#This Row],[1Y Return vs Nifty Z-Score]],Table2[1Y Return vs Nifty Z-Score])</f>
        <v>175</v>
      </c>
      <c r="AT171">
        <f>_xlfn.RANK.AVG(Table2[[#This Row],[6M Return vs Nifty Z-Score]],Table2[6M Return vs Nifty Z-Score])</f>
        <v>365</v>
      </c>
      <c r="AU171">
        <f>_xlfn.RANK.AVG(Table2[[#This Row],[Sharpe Ratio Z-Score]],Table2[Sharpe Ratio Z-Score])</f>
        <v>135</v>
      </c>
      <c r="AV171">
        <f>(Table2[[#This Row],[Rank 1Y]]+Table2[[#This Row],[Rank 6M]]+Table2[[#This Row],[Rank Sharpe]])/3</f>
        <v>225</v>
      </c>
    </row>
    <row r="172" spans="1:48" x14ac:dyDescent="0.3">
      <c r="A172" t="s">
        <v>285</v>
      </c>
      <c r="B172" t="s">
        <v>286</v>
      </c>
      <c r="C172" t="s">
        <v>10416</v>
      </c>
      <c r="D172" t="s">
        <v>287</v>
      </c>
      <c r="E172">
        <v>101106.39108381</v>
      </c>
      <c r="F172">
        <v>710.3</v>
      </c>
      <c r="G172">
        <v>39.145831641310203</v>
      </c>
      <c r="H172">
        <f>(Table2[[#This Row],[1Y Return vs Nifty]]-AVERAGE(Table2[1Y Return vs Nifty]))/_xlfn.STDEV.P(Table2[1Y Return vs Nifty])</f>
        <v>0.24410734696075925</v>
      </c>
      <c r="I172">
        <v>1.7902795761635799</v>
      </c>
      <c r="J172">
        <f>(Table2[[#This Row],[1M Return vs Nifty]]-AVERAGE(Table2[1M Return vs Nifty]))/_xlfn.STDEV.P(Table2[1M Return vs Nifty])</f>
        <v>0.48398644516579042</v>
      </c>
      <c r="K172">
        <v>2.91248090240135</v>
      </c>
      <c r="L172">
        <f>(Table2[[#This Row],[6M Return vs Nifty]]-AVERAGE(Table2[6M Return vs Nifty]))/_xlfn.STDEV.P(Table2[6M Return vs Nifty])</f>
        <v>-0.27843996335803589</v>
      </c>
      <c r="M172">
        <v>1.0230371091896</v>
      </c>
      <c r="N172">
        <f>(Table2[[#This Row],[1W Return vs Nifty]]-AVERAGE(Table2[1W Return vs Nifty]))/_xlfn.STDEV.P(Table2[1W Return vs Nifty])</f>
        <v>0.35972190220517425</v>
      </c>
      <c r="O172">
        <v>688.53</v>
      </c>
      <c r="P172">
        <v>659.76860883753204</v>
      </c>
      <c r="Q172">
        <v>578.05731630549599</v>
      </c>
      <c r="R172">
        <v>67.323994714558197</v>
      </c>
      <c r="S172" s="2">
        <f>(Table2[[#This Row],[Close Price]]-Table2[[#This Row],[20D EMA]])/Table2[[#This Row],[20D EMA]]</f>
        <v>3.1618084905523335E-2</v>
      </c>
      <c r="T172" s="2">
        <f>(Table2[[#This Row],[Close Price]]-Table2[[#This Row],[50D EMA]])/Table2[[#This Row],[50D EMA]]</f>
        <v>7.6589565622864092E-2</v>
      </c>
      <c r="U172" s="2">
        <f>(Table2[[#This Row],[Close Price]]-Table2[[#This Row],[200D EMA]])/Table2[[#This Row],[200D EMA]]</f>
        <v>0.22877088476225665</v>
      </c>
      <c r="V172">
        <v>0.57101235893911595</v>
      </c>
      <c r="W172">
        <v>699.3</v>
      </c>
      <c r="X172">
        <v>715.6</v>
      </c>
      <c r="Y172">
        <v>698.35</v>
      </c>
      <c r="Z172">
        <v>720.45</v>
      </c>
      <c r="AA172">
        <v>647.1</v>
      </c>
      <c r="AB172">
        <v>720.45</v>
      </c>
      <c r="AC172" s="2">
        <f>(Table2[[#This Row],[Close Price]]/Table2[[#This Row],[Day Low]])-1</f>
        <v>1.5730015730015756E-2</v>
      </c>
      <c r="AD172" s="2">
        <f>(Table2[[#This Row],[Day High]]/Table2[[#This Row],[Close Price]])-1</f>
        <v>7.4616359284809253E-3</v>
      </c>
      <c r="AE172" s="2">
        <f>(Table2[[#This Row],[Close Price]]/Table2[[#This Row],[Current Week Low]])-1</f>
        <v>1.7111763442399841E-2</v>
      </c>
      <c r="AF172" s="2">
        <f>(Table2[[#This Row],[Current Week High]]/Table2[[#This Row],[Close Price]])-1</f>
        <v>1.4289736730958902E-2</v>
      </c>
      <c r="AG172" s="2">
        <f>(Table2[[#This Row],[Close Price]]/Table2[[#This Row],[Current Month Low]])-1</f>
        <v>9.7666512131046046E-2</v>
      </c>
      <c r="AH172" s="2">
        <f>(Table2[[#This Row],[Current Month High]]/Table2[[#This Row],[Close Price]])-1</f>
        <v>1.4289736730958902E-2</v>
      </c>
      <c r="AI172">
        <v>1.42897367309589</v>
      </c>
      <c r="AJ172">
        <v>91.146393972012902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7.0000000000000007E-2</v>
      </c>
      <c r="AM172" t="s">
        <v>10451</v>
      </c>
      <c r="AN172">
        <v>3.73</v>
      </c>
      <c r="AO172" t="s">
        <v>10451</v>
      </c>
      <c r="AP172">
        <v>0.18967400917451799</v>
      </c>
      <c r="AQ172">
        <f>(Table2[[#This Row],[Sharpe Ratio]]-AVERAGE(Table2[Sharpe Ratio]))/_xlfn.STDEV.P(Table2[Sharpe Ratio])</f>
        <v>1.5194941648188331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2.3288698957925211</v>
      </c>
      <c r="AS172">
        <f>_xlfn.RANK.AVG(Table2[[#This Row],[1Y Return vs Nifty Z-Score]],Table2[1Y Return vs Nifty Z-Score])</f>
        <v>231</v>
      </c>
      <c r="AT172">
        <f>_xlfn.RANK.AVG(Table2[[#This Row],[6M Return vs Nifty Z-Score]],Table2[6M Return vs Nifty Z-Score])</f>
        <v>403</v>
      </c>
      <c r="AU172">
        <f>_xlfn.RANK.AVG(Table2[[#This Row],[Sharpe Ratio Z-Score]],Table2[Sharpe Ratio Z-Score])</f>
        <v>41</v>
      </c>
      <c r="AV172">
        <f>(Table2[[#This Row],[Rank 1Y]]+Table2[[#This Row],[Rank 6M]]+Table2[[#This Row],[Rank Sharpe]])/3</f>
        <v>225</v>
      </c>
    </row>
    <row r="173" spans="1:48" x14ac:dyDescent="0.3">
      <c r="A173" t="s">
        <v>1667</v>
      </c>
      <c r="B173" t="s">
        <v>1668</v>
      </c>
      <c r="C173" t="s">
        <v>10411</v>
      </c>
      <c r="D173" t="s">
        <v>54</v>
      </c>
      <c r="E173">
        <v>5413.9602193599903</v>
      </c>
      <c r="F173">
        <v>217.28</v>
      </c>
      <c r="G173">
        <v>99.856634241378899</v>
      </c>
      <c r="H173">
        <f>(Table2[[#This Row],[1Y Return vs Nifty]]-AVERAGE(Table2[1Y Return vs Nifty]))/_xlfn.STDEV.P(Table2[1Y Return vs Nifty])</f>
        <v>1.2437325637884706</v>
      </c>
      <c r="I173">
        <v>10.712517764089799</v>
      </c>
      <c r="J173">
        <f>(Table2[[#This Row],[1M Return vs Nifty]]-AVERAGE(Table2[1M Return vs Nifty]))/_xlfn.STDEV.P(Table2[1M Return vs Nifty])</f>
        <v>1.3107787754421996</v>
      </c>
      <c r="K173">
        <v>63.0387902487373</v>
      </c>
      <c r="L173">
        <f>(Table2[[#This Row],[6M Return vs Nifty]]-AVERAGE(Table2[6M Return vs Nifty]))/_xlfn.STDEV.P(Table2[6M Return vs Nifty])</f>
        <v>1.5078403059634269</v>
      </c>
      <c r="M173">
        <v>8.8935201989490995</v>
      </c>
      <c r="N173">
        <f>(Table2[[#This Row],[1W Return vs Nifty]]-AVERAGE(Table2[1W Return vs Nifty]))/_xlfn.STDEV.P(Table2[1W Return vs Nifty])</f>
        <v>2.1161527697782612</v>
      </c>
      <c r="O173">
        <v>180.32</v>
      </c>
      <c r="P173">
        <v>164.216985474203</v>
      </c>
      <c r="Q173">
        <v>135.65322816776299</v>
      </c>
      <c r="R173">
        <v>87.660195771600797</v>
      </c>
      <c r="S173" s="2">
        <f>(Table2[[#This Row],[Close Price]]-Table2[[#This Row],[20D EMA]])/Table2[[#This Row],[20D EMA]]</f>
        <v>0.20496894409937894</v>
      </c>
      <c r="T173" s="2">
        <f>(Table2[[#This Row],[Close Price]]-Table2[[#This Row],[50D EMA]])/Table2[[#This Row],[50D EMA]]</f>
        <v>0.3231274424662528</v>
      </c>
      <c r="U173" s="2">
        <f>(Table2[[#This Row],[Close Price]]-Table2[[#This Row],[200D EMA]])/Table2[[#This Row],[200D EMA]]</f>
        <v>0.60173114149033591</v>
      </c>
      <c r="V173">
        <v>2.26676952767771</v>
      </c>
      <c r="W173">
        <v>192.86</v>
      </c>
      <c r="X173">
        <v>224.68</v>
      </c>
      <c r="Y173">
        <v>174.01</v>
      </c>
      <c r="Z173">
        <v>224.68</v>
      </c>
      <c r="AA173">
        <v>160.75</v>
      </c>
      <c r="AB173">
        <v>224.68</v>
      </c>
      <c r="AC173" s="2">
        <f>(Table2[[#This Row],[Close Price]]/Table2[[#This Row],[Day Low]])-1</f>
        <v>0.12662034636523889</v>
      </c>
      <c r="AD173" s="2">
        <f>(Table2[[#This Row],[Day High]]/Table2[[#This Row],[Close Price]])-1</f>
        <v>3.4057437407952973E-2</v>
      </c>
      <c r="AE173" s="2">
        <f>(Table2[[#This Row],[Close Price]]/Table2[[#This Row],[Current Week Low]])-1</f>
        <v>0.24866386989253497</v>
      </c>
      <c r="AF173" s="2">
        <f>(Table2[[#This Row],[Current Week High]]/Table2[[#This Row],[Close Price]])-1</f>
        <v>3.4057437407952973E-2</v>
      </c>
      <c r="AG173" s="2">
        <f>(Table2[[#This Row],[Close Price]]/Table2[[#This Row],[Current Month Low]])-1</f>
        <v>0.35166407465007787</v>
      </c>
      <c r="AH173" s="2">
        <f>(Table2[[#This Row],[Current Month High]]/Table2[[#This Row],[Close Price]])-1</f>
        <v>3.4057437407952973E-2</v>
      </c>
      <c r="AI173">
        <v>3.4057437407952902</v>
      </c>
      <c r="AJ173">
        <v>141.42222222222199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0.52</v>
      </c>
      <c r="AM173" t="s">
        <v>10451</v>
      </c>
      <c r="AN173">
        <v>25.66</v>
      </c>
      <c r="AO173" t="s">
        <v>10451</v>
      </c>
      <c r="AP173">
        <v>-9.6166754025800005E-4</v>
      </c>
      <c r="AQ173">
        <f>(Table2[[#This Row],[Sharpe Ratio]]-AVERAGE(Table2[Sharpe Ratio]))/_xlfn.STDEV.P(Table2[Sharpe Ratio])</f>
        <v>-0.69923085122597473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5.4792735637463839</v>
      </c>
      <c r="AS173">
        <f>_xlfn.RANK.AVG(Table2[[#This Row],[1Y Return vs Nifty Z-Score]],Table2[1Y Return vs Nifty Z-Score])</f>
        <v>75</v>
      </c>
      <c r="AT173">
        <f>_xlfn.RANK.AVG(Table2[[#This Row],[6M Return vs Nifty Z-Score]],Table2[6M Return vs Nifty Z-Score])</f>
        <v>55</v>
      </c>
      <c r="AU173">
        <f>_xlfn.RANK.AVG(Table2[[#This Row],[Sharpe Ratio Z-Score]],Table2[Sharpe Ratio Z-Score])</f>
        <v>554</v>
      </c>
      <c r="AV173">
        <f>(Table2[[#This Row],[Rank 1Y]]+Table2[[#This Row],[Rank 6M]]+Table2[[#This Row],[Rank Sharpe]])/3</f>
        <v>228</v>
      </c>
    </row>
    <row r="174" spans="1:48" x14ac:dyDescent="0.3">
      <c r="A174" t="s">
        <v>1796</v>
      </c>
      <c r="B174" t="s">
        <v>1797</v>
      </c>
      <c r="C174" t="s">
        <v>10418</v>
      </c>
      <c r="D174" t="s">
        <v>124</v>
      </c>
      <c r="E174">
        <v>4519.0543668</v>
      </c>
      <c r="F174">
        <v>2218.8000000000002</v>
      </c>
      <c r="G174">
        <v>34.622552292886297</v>
      </c>
      <c r="H174">
        <f>(Table2[[#This Row],[1Y Return vs Nifty]]-AVERAGE(Table2[1Y Return vs Nifty]))/_xlfn.STDEV.P(Table2[1Y Return vs Nifty])</f>
        <v>0.16962992439683094</v>
      </c>
      <c r="I174">
        <v>-8.1535891239274605</v>
      </c>
      <c r="J174">
        <f>(Table2[[#This Row],[1M Return vs Nifty]]-AVERAGE(Table2[1M Return vs Nifty]))/_xlfn.STDEV.P(Table2[1M Return vs Nifty])</f>
        <v>-0.43747677979456356</v>
      </c>
      <c r="K174">
        <v>-9.9340282038156095E-3</v>
      </c>
      <c r="L174">
        <f>(Table2[[#This Row],[6M Return vs Nifty]]-AVERAGE(Table2[6M Return vs Nifty]))/_xlfn.STDEV.P(Table2[6M Return vs Nifty])</f>
        <v>-0.36526139287969633</v>
      </c>
      <c r="M174">
        <v>-2.7503396062744701</v>
      </c>
      <c r="N174">
        <f>(Table2[[#This Row],[1W Return vs Nifty]]-AVERAGE(Table2[1W Return vs Nifty]))/_xlfn.STDEV.P(Table2[1W Return vs Nifty])</f>
        <v>-0.48237066853499944</v>
      </c>
      <c r="O174">
        <v>2231.12</v>
      </c>
      <c r="P174">
        <v>2209.9160334937101</v>
      </c>
      <c r="Q174">
        <v>1929.67228639309</v>
      </c>
      <c r="R174">
        <v>48.802170770923603</v>
      </c>
      <c r="S174" s="2">
        <f>(Table2[[#This Row],[Close Price]]-Table2[[#This Row],[20D EMA]])/Table2[[#This Row],[20D EMA]]</f>
        <v>-5.5218903510343281E-3</v>
      </c>
      <c r="T174" s="2">
        <f>(Table2[[#This Row],[Close Price]]-Table2[[#This Row],[50D EMA]])/Table2[[#This Row],[50D EMA]]</f>
        <v>4.0200470839813892E-3</v>
      </c>
      <c r="U174" s="2">
        <f>(Table2[[#This Row],[Close Price]]-Table2[[#This Row],[200D EMA]])/Table2[[#This Row],[200D EMA]]</f>
        <v>0.14983254703177748</v>
      </c>
      <c r="V174">
        <v>0.44024086365541898</v>
      </c>
      <c r="W174">
        <v>2154.9</v>
      </c>
      <c r="X174">
        <v>2241.25</v>
      </c>
      <c r="Y174">
        <v>2151.25</v>
      </c>
      <c r="Z174">
        <v>2273.9499999999998</v>
      </c>
      <c r="AA174">
        <v>2112.9</v>
      </c>
      <c r="AB174">
        <v>2446.6</v>
      </c>
      <c r="AC174" s="2">
        <f>(Table2[[#This Row],[Close Price]]/Table2[[#This Row],[Day Low]])-1</f>
        <v>2.9653348183210415E-2</v>
      </c>
      <c r="AD174" s="2">
        <f>(Table2[[#This Row],[Day High]]/Table2[[#This Row],[Close Price]])-1</f>
        <v>1.0118081846042903E-2</v>
      </c>
      <c r="AE174" s="2">
        <f>(Table2[[#This Row],[Close Price]]/Table2[[#This Row],[Current Week Low]])-1</f>
        <v>3.1400348634514907E-2</v>
      </c>
      <c r="AF174" s="2">
        <f>(Table2[[#This Row],[Current Week High]]/Table2[[#This Row],[Close Price]])-1</f>
        <v>2.4855777897962783E-2</v>
      </c>
      <c r="AG174" s="2">
        <f>(Table2[[#This Row],[Close Price]]/Table2[[#This Row],[Current Month Low]])-1</f>
        <v>5.0120687207156012E-2</v>
      </c>
      <c r="AH174" s="2">
        <f>(Table2[[#This Row],[Current Month High]]/Table2[[#This Row],[Close Price]])-1</f>
        <v>0.10266810888768685</v>
      </c>
      <c r="AI174">
        <v>10.435821164593399</v>
      </c>
      <c r="AJ174">
        <v>84.438902743142094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0.05</v>
      </c>
      <c r="AM174" t="s">
        <v>10451</v>
      </c>
      <c r="AN174">
        <v>-2.68</v>
      </c>
      <c r="AO174" t="s">
        <v>10450</v>
      </c>
      <c r="AP174">
        <v>0.27682892963176098</v>
      </c>
      <c r="AQ174">
        <f>(Table2[[#This Row],[Sharpe Ratio]]-AVERAGE(Table2[Sharpe Ratio]))/_xlfn.STDEV.P(Table2[Sharpe Ratio])</f>
        <v>2.5338520521895145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1.4183731353770859</v>
      </c>
      <c r="AS174">
        <f>_xlfn.RANK.AVG(Table2[[#This Row],[1Y Return vs Nifty Z-Score]],Table2[1Y Return vs Nifty Z-Score])</f>
        <v>248</v>
      </c>
      <c r="AT174">
        <f>_xlfn.RANK.AVG(Table2[[#This Row],[6M Return vs Nifty Z-Score]],Table2[6M Return vs Nifty Z-Score])</f>
        <v>437</v>
      </c>
      <c r="AU174">
        <f>_xlfn.RANK.AVG(Table2[[#This Row],[Sharpe Ratio Z-Score]],Table2[Sharpe Ratio Z-Score])</f>
        <v>5</v>
      </c>
      <c r="AV174">
        <f>(Table2[[#This Row],[Rank 1Y]]+Table2[[#This Row],[Rank 6M]]+Table2[[#This Row],[Rank Sharpe]])/3</f>
        <v>230</v>
      </c>
    </row>
    <row r="175" spans="1:48" x14ac:dyDescent="0.3">
      <c r="A175" t="s">
        <v>1518</v>
      </c>
      <c r="B175" t="s">
        <v>1519</v>
      </c>
      <c r="C175" t="s">
        <v>10420</v>
      </c>
      <c r="D175" t="s">
        <v>392</v>
      </c>
      <c r="E175">
        <v>6899.2374882000004</v>
      </c>
      <c r="F175">
        <v>1530.5</v>
      </c>
      <c r="G175">
        <v>48.111585096631899</v>
      </c>
      <c r="H175">
        <f>(Table2[[#This Row],[1Y Return vs Nifty]]-AVERAGE(Table2[1Y Return vs Nifty]))/_xlfn.STDEV.P(Table2[1Y Return vs Nifty])</f>
        <v>0.39173170470215424</v>
      </c>
      <c r="I175">
        <v>-21.517557214224301</v>
      </c>
      <c r="J175">
        <f>(Table2[[#This Row],[1M Return vs Nifty]]-AVERAGE(Table2[1M Return vs Nifty]))/_xlfn.STDEV.P(Table2[1M Return vs Nifty])</f>
        <v>-1.6758685472401098</v>
      </c>
      <c r="K175">
        <v>32.2651386660296</v>
      </c>
      <c r="L175">
        <f>(Table2[[#This Row],[6M Return vs Nifty]]-AVERAGE(Table2[6M Return vs Nifty]))/_xlfn.STDEV.P(Table2[6M Return vs Nifty])</f>
        <v>0.59359216343189425</v>
      </c>
      <c r="M175">
        <v>-2.7994856436965301</v>
      </c>
      <c r="N175">
        <f>(Table2[[#This Row],[1W Return vs Nifty]]-AVERAGE(Table2[1W Return vs Nifty]))/_xlfn.STDEV.P(Table2[1W Return vs Nifty])</f>
        <v>-0.49333843457458648</v>
      </c>
      <c r="O175">
        <v>1592.44</v>
      </c>
      <c r="P175">
        <v>1636.82482312454</v>
      </c>
      <c r="Q175">
        <v>1400.2605427307701</v>
      </c>
      <c r="R175">
        <v>42.464438471444403</v>
      </c>
      <c r="S175" s="2">
        <f>(Table2[[#This Row],[Close Price]]-Table2[[#This Row],[20D EMA]])/Table2[[#This Row],[20D EMA]]</f>
        <v>-3.8896284946371637E-2</v>
      </c>
      <c r="T175" s="2">
        <f>(Table2[[#This Row],[Close Price]]-Table2[[#This Row],[50D EMA]])/Table2[[#This Row],[50D EMA]]</f>
        <v>-6.4957973279984968E-2</v>
      </c>
      <c r="U175" s="2">
        <f>(Table2[[#This Row],[Close Price]]-Table2[[#This Row],[200D EMA]])/Table2[[#This Row],[200D EMA]]</f>
        <v>9.3010874258613735E-2</v>
      </c>
      <c r="V175">
        <v>0.620159203931962</v>
      </c>
      <c r="W175">
        <v>1511.75</v>
      </c>
      <c r="X175">
        <v>1535</v>
      </c>
      <c r="Y175">
        <v>1489.8</v>
      </c>
      <c r="Z175">
        <v>1574.55</v>
      </c>
      <c r="AA175">
        <v>1489.65</v>
      </c>
      <c r="AB175">
        <v>1849.95</v>
      </c>
      <c r="AC175" s="2">
        <f>(Table2[[#This Row],[Close Price]]/Table2[[#This Row],[Day Low]])-1</f>
        <v>1.2402844385645873E-2</v>
      </c>
      <c r="AD175" s="2">
        <f>(Table2[[#This Row],[Day High]]/Table2[[#This Row],[Close Price]])-1</f>
        <v>2.9402156158118142E-3</v>
      </c>
      <c r="AE175" s="2">
        <f>(Table2[[#This Row],[Close Price]]/Table2[[#This Row],[Current Week Low]])-1</f>
        <v>2.7319103235333708E-2</v>
      </c>
      <c r="AF175" s="2">
        <f>(Table2[[#This Row],[Current Week High]]/Table2[[#This Row],[Close Price]])-1</f>
        <v>2.8781443972557996E-2</v>
      </c>
      <c r="AG175" s="2">
        <f>(Table2[[#This Row],[Close Price]]/Table2[[#This Row],[Current Month Low]])-1</f>
        <v>2.7422548920887468E-2</v>
      </c>
      <c r="AH175" s="2">
        <f>(Table2[[#This Row],[Current Month High]]/Table2[[#This Row],[Close Price]])-1</f>
        <v>0.20872263966024174</v>
      </c>
      <c r="AI175">
        <v>25.828160731786902</v>
      </c>
      <c r="AJ175">
        <v>100.17002354172099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-0.16</v>
      </c>
      <c r="AM175" t="s">
        <v>10450</v>
      </c>
      <c r="AN175">
        <v>-4.7</v>
      </c>
      <c r="AO175" t="s">
        <v>10450</v>
      </c>
      <c r="AP175">
        <v>5.6775156983308997E-2</v>
      </c>
      <c r="AQ175">
        <f>(Table2[[#This Row],[Sharpe Ratio]]-AVERAGE(Table2[Sharpe Ratio]))/_xlfn.STDEV.P(Table2[Sharpe Ratio])</f>
        <v>-2.7257277732223952E-2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195</v>
      </c>
      <c r="AT175">
        <f>_xlfn.RANK.AVG(Table2[[#This Row],[6M Return vs Nifty Z-Score]],Table2[6M Return vs Nifty Z-Score])</f>
        <v>149</v>
      </c>
      <c r="AU175">
        <f>_xlfn.RANK.AVG(Table2[[#This Row],[Sharpe Ratio Z-Score]],Table2[Sharpe Ratio Z-Score])</f>
        <v>346</v>
      </c>
      <c r="AV175">
        <f>(Table2[[#This Row],[Rank 1Y]]+Table2[[#This Row],[Rank 6M]]+Table2[[#This Row],[Rank Sharpe]])/3</f>
        <v>230</v>
      </c>
    </row>
    <row r="176" spans="1:48" x14ac:dyDescent="0.3">
      <c r="A176" t="s">
        <v>890</v>
      </c>
      <c r="B176" t="s">
        <v>891</v>
      </c>
      <c r="C176" t="s">
        <v>10407</v>
      </c>
      <c r="D176" t="s">
        <v>516</v>
      </c>
      <c r="E176">
        <v>17903.481831100002</v>
      </c>
      <c r="F176">
        <v>1044.5</v>
      </c>
      <c r="G176">
        <v>91.943111075604804</v>
      </c>
      <c r="H176">
        <f>(Table2[[#This Row],[1Y Return vs Nifty]]-AVERAGE(Table2[1Y Return vs Nifty]))/_xlfn.STDEV.P(Table2[1Y Return vs Nifty])</f>
        <v>1.1134335565002835</v>
      </c>
      <c r="I176">
        <v>-2.4253016260941802</v>
      </c>
      <c r="J176">
        <f>(Table2[[#This Row],[1M Return vs Nifty]]-AVERAGE(Table2[1M Return vs Nifty]))/_xlfn.STDEV.P(Table2[1M Return vs Nifty])</f>
        <v>9.3343410058225329E-2</v>
      </c>
      <c r="K176">
        <v>54.514455604174103</v>
      </c>
      <c r="L176">
        <f>(Table2[[#This Row],[6M Return vs Nifty]]-AVERAGE(Table2[6M Return vs Nifty]))/_xlfn.STDEV.P(Table2[6M Return vs Nifty])</f>
        <v>1.2545925854527959</v>
      </c>
      <c r="M176">
        <v>0.40564247887355398</v>
      </c>
      <c r="N176">
        <f>(Table2[[#This Row],[1W Return vs Nifty]]-AVERAGE(Table2[1W Return vs Nifty]))/_xlfn.STDEV.P(Table2[1W Return vs Nifty])</f>
        <v>0.2219398913941816</v>
      </c>
      <c r="O176">
        <v>1034.02</v>
      </c>
      <c r="P176">
        <v>967.60227918824398</v>
      </c>
      <c r="Q176">
        <v>756.87587102080397</v>
      </c>
      <c r="R176">
        <v>50.008689246385302</v>
      </c>
      <c r="S176" s="2">
        <f>(Table2[[#This Row],[Close Price]]-Table2[[#This Row],[20D EMA]])/Table2[[#This Row],[20D EMA]]</f>
        <v>1.0135200479681262E-2</v>
      </c>
      <c r="T176" s="2">
        <f>(Table2[[#This Row],[Close Price]]-Table2[[#This Row],[50D EMA]])/Table2[[#This Row],[50D EMA]]</f>
        <v>7.947244696061305E-2</v>
      </c>
      <c r="U176" s="2">
        <f>(Table2[[#This Row],[Close Price]]-Table2[[#This Row],[200D EMA]])/Table2[[#This Row],[200D EMA]]</f>
        <v>0.38001492713894458</v>
      </c>
      <c r="V176">
        <v>0.81548035131061503</v>
      </c>
      <c r="W176">
        <v>1027.6500000000001</v>
      </c>
      <c r="X176">
        <v>1049</v>
      </c>
      <c r="Y176">
        <v>1027.6500000000001</v>
      </c>
      <c r="Z176">
        <v>1122</v>
      </c>
      <c r="AA176">
        <v>974.1</v>
      </c>
      <c r="AB176">
        <v>1122</v>
      </c>
      <c r="AC176" s="2">
        <f>(Table2[[#This Row],[Close Price]]/Table2[[#This Row],[Day Low]])-1</f>
        <v>1.6396633094925228E-2</v>
      </c>
      <c r="AD176" s="2">
        <f>(Table2[[#This Row],[Day High]]/Table2[[#This Row],[Close Price]])-1</f>
        <v>4.3082814743895526E-3</v>
      </c>
      <c r="AE176" s="2">
        <f>(Table2[[#This Row],[Close Price]]/Table2[[#This Row],[Current Week Low]])-1</f>
        <v>1.6396633094925228E-2</v>
      </c>
      <c r="AF176" s="2">
        <f>(Table2[[#This Row],[Current Week High]]/Table2[[#This Row],[Close Price]])-1</f>
        <v>7.4198180947821823E-2</v>
      </c>
      <c r="AG176" s="2">
        <f>(Table2[[#This Row],[Close Price]]/Table2[[#This Row],[Current Month Low]])-1</f>
        <v>7.2271840673442167E-2</v>
      </c>
      <c r="AH176" s="2">
        <f>(Table2[[#This Row],[Current Month High]]/Table2[[#This Row],[Close Price]])-1</f>
        <v>7.4198180947821823E-2</v>
      </c>
      <c r="AI176">
        <v>13.8343705122067</v>
      </c>
      <c r="AJ176">
        <v>145.447068499588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0.3</v>
      </c>
      <c r="AM176" t="s">
        <v>10451</v>
      </c>
      <c r="AN176">
        <v>5.93</v>
      </c>
      <c r="AO176" t="s">
        <v>10451</v>
      </c>
      <c r="AQ176">
        <f>(Table2[[#This Row],[Sharpe Ratio]]-AVERAGE(Table2[Sharpe Ratio]))/_xlfn.STDEV.P(Table2[Sharpe Ratio])</f>
        <v>-0.68803842457500186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1.9952710188304847</v>
      </c>
      <c r="AS176">
        <f>_xlfn.RANK.AVG(Table2[[#This Row],[1Y Return vs Nifty Z-Score]],Table2[1Y Return vs Nifty Z-Score])</f>
        <v>86</v>
      </c>
      <c r="AT176">
        <f>_xlfn.RANK.AVG(Table2[[#This Row],[6M Return vs Nifty Z-Score]],Table2[6M Return vs Nifty Z-Score])</f>
        <v>79</v>
      </c>
      <c r="AU176">
        <f>_xlfn.RANK.AVG(Table2[[#This Row],[Sharpe Ratio Z-Score]],Table2[Sharpe Ratio Z-Score])</f>
        <v>526.5</v>
      </c>
      <c r="AV176">
        <f>(Table2[[#This Row],[Rank 1Y]]+Table2[[#This Row],[Rank 6M]]+Table2[[#This Row],[Rank Sharpe]])/3</f>
        <v>230.5</v>
      </c>
    </row>
    <row r="177" spans="1:48" x14ac:dyDescent="0.3">
      <c r="A177" t="s">
        <v>1226</v>
      </c>
      <c r="B177" t="s">
        <v>1227</v>
      </c>
      <c r="C177" t="s">
        <v>10412</v>
      </c>
      <c r="D177" t="s">
        <v>185</v>
      </c>
      <c r="E177">
        <v>9882.7982635200005</v>
      </c>
      <c r="F177">
        <v>2243.5500000000002</v>
      </c>
      <c r="G177">
        <v>85.690107365522707</v>
      </c>
      <c r="H177">
        <f>(Table2[[#This Row],[1Y Return vs Nifty]]-AVERAGE(Table2[1Y Return vs Nifty]))/_xlfn.STDEV.P(Table2[1Y Return vs Nifty])</f>
        <v>1.0104755997311825</v>
      </c>
      <c r="I177">
        <v>0.80477122842200699</v>
      </c>
      <c r="J177">
        <f>(Table2[[#This Row],[1M Return vs Nifty]]-AVERAGE(Table2[1M Return vs Nifty]))/_xlfn.STDEV.P(Table2[1M Return vs Nifty])</f>
        <v>0.39266286399994244</v>
      </c>
      <c r="K177">
        <v>-3.7288401253268799</v>
      </c>
      <c r="L177">
        <f>(Table2[[#This Row],[6M Return vs Nifty]]-AVERAGE(Table2[6M Return vs Nifty]))/_xlfn.STDEV.P(Table2[6M Return vs Nifty])</f>
        <v>-0.4757456161252237</v>
      </c>
      <c r="M177">
        <v>-2.9160652284343</v>
      </c>
      <c r="N177">
        <f>(Table2[[#This Row],[1W Return vs Nifty]]-AVERAGE(Table2[1W Return vs Nifty]))/_xlfn.STDEV.P(Table2[1W Return vs Nifty])</f>
        <v>-0.51935513251129828</v>
      </c>
      <c r="O177">
        <v>2227.1</v>
      </c>
      <c r="P177">
        <v>2127.2369357238299</v>
      </c>
      <c r="Q177">
        <v>1824.8739769788799</v>
      </c>
      <c r="R177">
        <v>48.722068936206</v>
      </c>
      <c r="S177" s="2">
        <f>(Table2[[#This Row],[Close Price]]-Table2[[#This Row],[20D EMA]])/Table2[[#This Row],[20D EMA]]</f>
        <v>7.386287099816027E-3</v>
      </c>
      <c r="T177" s="2">
        <f>(Table2[[#This Row],[Close Price]]-Table2[[#This Row],[50D EMA]])/Table2[[#This Row],[50D EMA]]</f>
        <v>5.4678001459481387E-2</v>
      </c>
      <c r="U177" s="2">
        <f>(Table2[[#This Row],[Close Price]]-Table2[[#This Row],[200D EMA]])/Table2[[#This Row],[200D EMA]]</f>
        <v>0.22942736227421462</v>
      </c>
      <c r="V177">
        <v>0.63457566181698899</v>
      </c>
      <c r="W177">
        <v>2156</v>
      </c>
      <c r="X177">
        <v>2257.35</v>
      </c>
      <c r="Y177">
        <v>2156</v>
      </c>
      <c r="Z177">
        <v>2300</v>
      </c>
      <c r="AA177">
        <v>2103.5</v>
      </c>
      <c r="AB177">
        <v>2399</v>
      </c>
      <c r="AC177" s="2">
        <f>(Table2[[#This Row],[Close Price]]/Table2[[#This Row],[Day Low]])-1</f>
        <v>4.0607606679035291E-2</v>
      </c>
      <c r="AD177" s="2">
        <f>(Table2[[#This Row],[Day High]]/Table2[[#This Row],[Close Price]])-1</f>
        <v>6.1509661028280593E-3</v>
      </c>
      <c r="AE177" s="2">
        <f>(Table2[[#This Row],[Close Price]]/Table2[[#This Row],[Current Week Low]])-1</f>
        <v>4.0607606679035291E-2</v>
      </c>
      <c r="AF177" s="2">
        <f>(Table2[[#This Row],[Current Week High]]/Table2[[#This Row],[Close Price]])-1</f>
        <v>2.5161017138017883E-2</v>
      </c>
      <c r="AG177" s="2">
        <f>(Table2[[#This Row],[Close Price]]/Table2[[#This Row],[Current Month Low]])-1</f>
        <v>6.6579510339909831E-2</v>
      </c>
      <c r="AH177" s="2">
        <f>(Table2[[#This Row],[Current Month High]]/Table2[[#This Row],[Close Price]])-1</f>
        <v>6.9287513093089004E-2</v>
      </c>
      <c r="AI177">
        <v>6.9287513093089004</v>
      </c>
      <c r="AJ177">
        <v>136.43692696806801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0.15</v>
      </c>
      <c r="AM177" t="s">
        <v>10451</v>
      </c>
      <c r="AN177">
        <v>-1.05</v>
      </c>
      <c r="AO177" t="s">
        <v>10450</v>
      </c>
      <c r="AP177">
        <v>0.14826356730895601</v>
      </c>
      <c r="AQ177">
        <f>(Table2[[#This Row],[Sharpe Ratio]]-AVERAGE(Table2[Sharpe Ratio]))/_xlfn.STDEV.P(Table2[Sharpe Ratio])</f>
        <v>1.0375361972655845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1.4455739123601874</v>
      </c>
      <c r="AS177">
        <f>_xlfn.RANK.AVG(Table2[[#This Row],[1Y Return vs Nifty Z-Score]],Table2[1Y Return vs Nifty Z-Score])</f>
        <v>100</v>
      </c>
      <c r="AT177">
        <f>_xlfn.RANK.AVG(Table2[[#This Row],[6M Return vs Nifty Z-Score]],Table2[6M Return vs Nifty Z-Score])</f>
        <v>484</v>
      </c>
      <c r="AU177">
        <f>_xlfn.RANK.AVG(Table2[[#This Row],[Sharpe Ratio Z-Score]],Table2[Sharpe Ratio Z-Score])</f>
        <v>109</v>
      </c>
      <c r="AV177">
        <f>(Table2[[#This Row],[Rank 1Y]]+Table2[[#This Row],[Rank 6M]]+Table2[[#This Row],[Rank Sharpe]])/3</f>
        <v>231</v>
      </c>
    </row>
    <row r="178" spans="1:48" x14ac:dyDescent="0.3">
      <c r="A178" t="s">
        <v>599</v>
      </c>
      <c r="B178" t="s">
        <v>600</v>
      </c>
      <c r="C178" t="s">
        <v>10414</v>
      </c>
      <c r="D178" t="s">
        <v>601</v>
      </c>
      <c r="E178">
        <v>33313.977488999997</v>
      </c>
      <c r="F178">
        <v>344.5</v>
      </c>
      <c r="G178">
        <v>83.481432777802297</v>
      </c>
      <c r="H178">
        <f>(Table2[[#This Row],[1Y Return vs Nifty]]-AVERAGE(Table2[1Y Return vs Nifty]))/_xlfn.STDEV.P(Table2[1Y Return vs Nifty])</f>
        <v>0.97410897766235516</v>
      </c>
      <c r="I178">
        <v>-1.28912930628635</v>
      </c>
      <c r="J178">
        <f>(Table2[[#This Row],[1M Return vs Nifty]]-AVERAGE(Table2[1M Return vs Nifty]))/_xlfn.STDEV.P(Table2[1M Return vs Nifty])</f>
        <v>0.19862848988950113</v>
      </c>
      <c r="K178">
        <v>2.5470349841150002</v>
      </c>
      <c r="L178">
        <f>(Table2[[#This Row],[6M Return vs Nifty]]-AVERAGE(Table2[6M Return vs Nifty]))/_xlfn.STDEV.P(Table2[6M Return vs Nifty])</f>
        <v>-0.28929692165858312</v>
      </c>
      <c r="M178">
        <v>3.55366478317428</v>
      </c>
      <c r="N178">
        <f>(Table2[[#This Row],[1W Return vs Nifty]]-AVERAGE(Table2[1W Return vs Nifty]))/_xlfn.STDEV.P(Table2[1W Return vs Nifty])</f>
        <v>0.92447409215711251</v>
      </c>
      <c r="O178">
        <v>327.39999999999998</v>
      </c>
      <c r="P178">
        <v>323.45781472025601</v>
      </c>
      <c r="Q178">
        <v>294.62554381481198</v>
      </c>
      <c r="R178">
        <v>77.4402500248069</v>
      </c>
      <c r="S178" s="2">
        <f>(Table2[[#This Row],[Close Price]]-Table2[[#This Row],[20D EMA]])/Table2[[#This Row],[20D EMA]]</f>
        <v>5.2229688454489991E-2</v>
      </c>
      <c r="T178" s="2">
        <f>(Table2[[#This Row],[Close Price]]-Table2[[#This Row],[50D EMA]])/Table2[[#This Row],[50D EMA]]</f>
        <v>6.5053878194108308E-2</v>
      </c>
      <c r="U178" s="2">
        <f>(Table2[[#This Row],[Close Price]]-Table2[[#This Row],[200D EMA]])/Table2[[#This Row],[200D EMA]]</f>
        <v>0.16928082860506083</v>
      </c>
      <c r="V178">
        <v>1.20363122678006</v>
      </c>
      <c r="W178">
        <v>343</v>
      </c>
      <c r="X178">
        <v>352.3</v>
      </c>
      <c r="Y178">
        <v>328</v>
      </c>
      <c r="Z178">
        <v>352.3</v>
      </c>
      <c r="AA178">
        <v>301.05</v>
      </c>
      <c r="AB178">
        <v>352.3</v>
      </c>
      <c r="AC178" s="2">
        <f>(Table2[[#This Row],[Close Price]]/Table2[[#This Row],[Day Low]])-1</f>
        <v>4.3731778425655232E-3</v>
      </c>
      <c r="AD178" s="2">
        <f>(Table2[[#This Row],[Day High]]/Table2[[#This Row],[Close Price]])-1</f>
        <v>2.2641509433962259E-2</v>
      </c>
      <c r="AE178" s="2">
        <f>(Table2[[#This Row],[Close Price]]/Table2[[#This Row],[Current Week Low]])-1</f>
        <v>5.0304878048780477E-2</v>
      </c>
      <c r="AF178" s="2">
        <f>(Table2[[#This Row],[Current Week High]]/Table2[[#This Row],[Close Price]])-1</f>
        <v>2.2641509433962259E-2</v>
      </c>
      <c r="AG178" s="2">
        <f>(Table2[[#This Row],[Close Price]]/Table2[[#This Row],[Current Month Low]])-1</f>
        <v>0.1443281846869291</v>
      </c>
      <c r="AH178" s="2">
        <f>(Table2[[#This Row],[Current Month High]]/Table2[[#This Row],[Close Price]])-1</f>
        <v>2.2641509433962259E-2</v>
      </c>
      <c r="AI178">
        <v>20.696661828737302</v>
      </c>
      <c r="AJ178">
        <v>153.96240324364101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</v>
      </c>
      <c r="AM178" t="s">
        <v>10452</v>
      </c>
      <c r="AN178">
        <v>12.21</v>
      </c>
      <c r="AO178" t="s">
        <v>10451</v>
      </c>
      <c r="AP178">
        <v>0.1168803090722</v>
      </c>
      <c r="AQ178">
        <f>(Table2[[#This Row],[Sharpe Ratio]]-AVERAGE(Table2[Sharpe Ratio]))/_xlfn.STDEV.P(Table2[Sharpe Ratio])</f>
        <v>0.67228022139143273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2.4801948594418186</v>
      </c>
      <c r="AS178">
        <f>_xlfn.RANK.AVG(Table2[[#This Row],[1Y Return vs Nifty Z-Score]],Table2[1Y Return vs Nifty Z-Score])</f>
        <v>106</v>
      </c>
      <c r="AT178">
        <f>_xlfn.RANK.AVG(Table2[[#This Row],[6M Return vs Nifty Z-Score]],Table2[6M Return vs Nifty Z-Score])</f>
        <v>409</v>
      </c>
      <c r="AU178">
        <f>_xlfn.RANK.AVG(Table2[[#This Row],[Sharpe Ratio Z-Score]],Table2[Sharpe Ratio Z-Score])</f>
        <v>180</v>
      </c>
      <c r="AV178">
        <f>(Table2[[#This Row],[Rank 1Y]]+Table2[[#This Row],[Rank 6M]]+Table2[[#This Row],[Rank Sharpe]])/3</f>
        <v>231.66666666666666</v>
      </c>
    </row>
    <row r="179" spans="1:48" x14ac:dyDescent="0.3">
      <c r="A179" t="s">
        <v>1623</v>
      </c>
      <c r="B179" t="s">
        <v>1624</v>
      </c>
      <c r="C179" t="s">
        <v>10410</v>
      </c>
      <c r="D179" t="s">
        <v>46</v>
      </c>
      <c r="E179">
        <v>5883.7497465599999</v>
      </c>
      <c r="F179">
        <v>777.6</v>
      </c>
      <c r="G179">
        <v>50.705576158751398</v>
      </c>
      <c r="H179">
        <f>(Table2[[#This Row],[1Y Return vs Nifty]]-AVERAGE(Table2[1Y Return vs Nifty]))/_xlfn.STDEV.P(Table2[1Y Return vs Nifty])</f>
        <v>0.43444270121132272</v>
      </c>
      <c r="I179">
        <v>-12.0217529055257</v>
      </c>
      <c r="J179">
        <f>(Table2[[#This Row],[1M Return vs Nifty]]-AVERAGE(Table2[1M Return vs Nifty]))/_xlfn.STDEV.P(Table2[1M Return vs Nifty])</f>
        <v>-0.79592586841071944</v>
      </c>
      <c r="K179">
        <v>2.3776967051670801</v>
      </c>
      <c r="L179">
        <f>(Table2[[#This Row],[6M Return vs Nifty]]-AVERAGE(Table2[6M Return vs Nifty]))/_xlfn.STDEV.P(Table2[6M Return vs Nifty])</f>
        <v>-0.29432775807302464</v>
      </c>
      <c r="M179">
        <v>2.1419466643279201</v>
      </c>
      <c r="N179">
        <f>(Table2[[#This Row],[1W Return vs Nifty]]-AVERAGE(Table2[1W Return vs Nifty]))/_xlfn.STDEV.P(Table2[1W Return vs Nifty])</f>
        <v>0.60942541573212727</v>
      </c>
      <c r="O179">
        <v>782.89</v>
      </c>
      <c r="P179">
        <v>797.946448531643</v>
      </c>
      <c r="Q179">
        <v>699.14427945117905</v>
      </c>
      <c r="R179">
        <v>50.2917368908372</v>
      </c>
      <c r="S179" s="2">
        <f>(Table2[[#This Row],[Close Price]]-Table2[[#This Row],[20D EMA]])/Table2[[#This Row],[20D EMA]]</f>
        <v>-6.757015672699822E-3</v>
      </c>
      <c r="T179" s="2">
        <f>(Table2[[#This Row],[Close Price]]-Table2[[#This Row],[50D EMA]])/Table2[[#This Row],[50D EMA]]</f>
        <v>-2.5498513802629109E-2</v>
      </c>
      <c r="U179" s="2">
        <f>(Table2[[#This Row],[Close Price]]-Table2[[#This Row],[200D EMA]])/Table2[[#This Row],[200D EMA]]</f>
        <v>0.11221678107758802</v>
      </c>
      <c r="V179">
        <v>0.64465760248533799</v>
      </c>
      <c r="W179">
        <v>772.45</v>
      </c>
      <c r="X179">
        <v>787.4</v>
      </c>
      <c r="Y179">
        <v>757.05</v>
      </c>
      <c r="Z179">
        <v>787.4</v>
      </c>
      <c r="AA179">
        <v>741.1</v>
      </c>
      <c r="AB179">
        <v>856.8</v>
      </c>
      <c r="AC179" s="2">
        <f>(Table2[[#This Row],[Close Price]]/Table2[[#This Row],[Day Low]])-1</f>
        <v>6.6670981940577523E-3</v>
      </c>
      <c r="AD179" s="2">
        <f>(Table2[[#This Row],[Day High]]/Table2[[#This Row],[Close Price]])-1</f>
        <v>1.2602880658436177E-2</v>
      </c>
      <c r="AE179" s="2">
        <f>(Table2[[#This Row],[Close Price]]/Table2[[#This Row],[Current Week Low]])-1</f>
        <v>2.7144838517931591E-2</v>
      </c>
      <c r="AF179" s="2">
        <f>(Table2[[#This Row],[Current Week High]]/Table2[[#This Row],[Close Price]])-1</f>
        <v>1.2602880658436177E-2</v>
      </c>
      <c r="AG179" s="2">
        <f>(Table2[[#This Row],[Close Price]]/Table2[[#This Row],[Current Month Low]])-1</f>
        <v>4.9251113210093012E-2</v>
      </c>
      <c r="AH179" s="2">
        <f>(Table2[[#This Row],[Current Month High]]/Table2[[#This Row],[Close Price]])-1</f>
        <v>0.10185185185185186</v>
      </c>
      <c r="AI179">
        <v>20.473251028806501</v>
      </c>
      <c r="AJ179">
        <v>97.586075466903793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-0.12</v>
      </c>
      <c r="AM179" t="s">
        <v>10450</v>
      </c>
      <c r="AN179">
        <v>0.97</v>
      </c>
      <c r="AO179" t="s">
        <v>10451</v>
      </c>
      <c r="AP179">
        <v>0.15713281375086399</v>
      </c>
      <c r="AQ179">
        <f>(Table2[[#This Row],[Sharpe Ratio]]-AVERAGE(Table2[Sharpe Ratio]))/_xlfn.STDEV.P(Table2[Sharpe Ratio])</f>
        <v>1.1407614659731307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187</v>
      </c>
      <c r="AT179">
        <f>_xlfn.RANK.AVG(Table2[[#This Row],[6M Return vs Nifty Z-Score]],Table2[6M Return vs Nifty Z-Score])</f>
        <v>411</v>
      </c>
      <c r="AU179">
        <f>_xlfn.RANK.AVG(Table2[[#This Row],[Sharpe Ratio Z-Score]],Table2[Sharpe Ratio Z-Score])</f>
        <v>97</v>
      </c>
      <c r="AV179">
        <f>(Table2[[#This Row],[Rank 1Y]]+Table2[[#This Row],[Rank 6M]]+Table2[[#This Row],[Rank Sharpe]])/3</f>
        <v>231.66666666666666</v>
      </c>
    </row>
    <row r="180" spans="1:48" x14ac:dyDescent="0.3">
      <c r="A180" t="s">
        <v>986</v>
      </c>
      <c r="B180" t="s">
        <v>987</v>
      </c>
      <c r="C180" t="s">
        <v>10412</v>
      </c>
      <c r="D180" t="s">
        <v>261</v>
      </c>
      <c r="E180">
        <v>15259.223665949999</v>
      </c>
      <c r="F180">
        <v>6396.5</v>
      </c>
      <c r="G180">
        <v>3.8782517803424499</v>
      </c>
      <c r="H180">
        <f>(Table2[[#This Row],[1Y Return vs Nifty]]-AVERAGE(Table2[1Y Return vs Nifty]))/_xlfn.STDEV.P(Table2[1Y Return vs Nifty])</f>
        <v>-0.33658604952991117</v>
      </c>
      <c r="I180">
        <v>0.50245614237485403</v>
      </c>
      <c r="J180">
        <f>(Table2[[#This Row],[1M Return vs Nifty]]-AVERAGE(Table2[1M Return vs Nifty]))/_xlfn.STDEV.P(Table2[1M Return vs Nifty])</f>
        <v>0.3646483917110408</v>
      </c>
      <c r="K180">
        <v>29.309772757573398</v>
      </c>
      <c r="L180">
        <f>(Table2[[#This Row],[6M Return vs Nifty]]-AVERAGE(Table2[6M Return vs Nifty]))/_xlfn.STDEV.P(Table2[6M Return vs Nifty])</f>
        <v>0.50579180002538293</v>
      </c>
      <c r="M180">
        <v>4.5271584135997101</v>
      </c>
      <c r="N180">
        <f>(Table2[[#This Row],[1W Return vs Nifty]]-AVERAGE(Table2[1W Return vs Nifty]))/_xlfn.STDEV.P(Table2[1W Return vs Nifty])</f>
        <v>1.1417255927784373</v>
      </c>
      <c r="O180">
        <v>6265.47</v>
      </c>
      <c r="P180">
        <v>5892.4944308575896</v>
      </c>
      <c r="Q180">
        <v>5079.2424457675597</v>
      </c>
      <c r="R180">
        <v>52.920024999885698</v>
      </c>
      <c r="S180" s="2">
        <f>(Table2[[#This Row],[Close Price]]-Table2[[#This Row],[20D EMA]])/Table2[[#This Row],[20D EMA]]</f>
        <v>2.0913036053161173E-2</v>
      </c>
      <c r="T180" s="2">
        <f>(Table2[[#This Row],[Close Price]]-Table2[[#This Row],[50D EMA]])/Table2[[#This Row],[50D EMA]]</f>
        <v>8.5533482476123066E-2</v>
      </c>
      <c r="U180" s="2">
        <f>(Table2[[#This Row],[Close Price]]-Table2[[#This Row],[200D EMA]])/Table2[[#This Row],[200D EMA]]</f>
        <v>0.25934134239449175</v>
      </c>
      <c r="V180">
        <v>1.3946066649980899</v>
      </c>
      <c r="W180">
        <v>6352.8</v>
      </c>
      <c r="X180">
        <v>6678.55</v>
      </c>
      <c r="Y180">
        <v>6282.25</v>
      </c>
      <c r="Z180">
        <v>7121.25</v>
      </c>
      <c r="AA180">
        <v>5785</v>
      </c>
      <c r="AB180">
        <v>7121.25</v>
      </c>
      <c r="AC180" s="2">
        <f>(Table2[[#This Row],[Close Price]]/Table2[[#This Row],[Day Low]])-1</f>
        <v>6.8788565671829005E-3</v>
      </c>
      <c r="AD180" s="2">
        <f>(Table2[[#This Row],[Day High]]/Table2[[#This Row],[Close Price]])-1</f>
        <v>4.409442663956864E-2</v>
      </c>
      <c r="AE180" s="2">
        <f>(Table2[[#This Row],[Close Price]]/Table2[[#This Row],[Current Week Low]])-1</f>
        <v>1.81861594174062E-2</v>
      </c>
      <c r="AF180" s="2">
        <f>(Table2[[#This Row],[Current Week High]]/Table2[[#This Row],[Close Price]])-1</f>
        <v>0.11330415070741817</v>
      </c>
      <c r="AG180" s="2">
        <f>(Table2[[#This Row],[Close Price]]/Table2[[#This Row],[Current Month Low]])-1</f>
        <v>0.10570440795159897</v>
      </c>
      <c r="AH180" s="2">
        <f>(Table2[[#This Row],[Current Month High]]/Table2[[#This Row],[Close Price]])-1</f>
        <v>0.11330415070741817</v>
      </c>
      <c r="AI180">
        <v>11.3304150707418</v>
      </c>
      <c r="AJ180">
        <v>69.127853941645398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0.11</v>
      </c>
      <c r="AM180" t="s">
        <v>10451</v>
      </c>
      <c r="AN180">
        <v>7.42</v>
      </c>
      <c r="AO180" t="s">
        <v>10451</v>
      </c>
      <c r="AP180">
        <v>0.13567574289996601</v>
      </c>
      <c r="AQ180">
        <f>(Table2[[#This Row],[Sharpe Ratio]]-AVERAGE(Table2[Sharpe Ratio]))/_xlfn.STDEV.P(Table2[Sharpe Ratio])</f>
        <v>0.8910320308099422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2.5666117657948924</v>
      </c>
      <c r="AS180">
        <f>_xlfn.RANK.AVG(Table2[[#This Row],[1Y Return vs Nifty Z-Score]],Table2[1Y Return vs Nifty Z-Score])</f>
        <v>401</v>
      </c>
      <c r="AT180">
        <f>_xlfn.RANK.AVG(Table2[[#This Row],[6M Return vs Nifty Z-Score]],Table2[6M Return vs Nifty Z-Score])</f>
        <v>164</v>
      </c>
      <c r="AU180">
        <f>_xlfn.RANK.AVG(Table2[[#This Row],[Sharpe Ratio Z-Score]],Table2[Sharpe Ratio Z-Score])</f>
        <v>132</v>
      </c>
      <c r="AV180">
        <f>(Table2[[#This Row],[Rank 1Y]]+Table2[[#This Row],[Rank 6M]]+Table2[[#This Row],[Rank Sharpe]])/3</f>
        <v>232.33333333333334</v>
      </c>
    </row>
    <row r="181" spans="1:48" x14ac:dyDescent="0.3">
      <c r="A181" t="s">
        <v>1536</v>
      </c>
      <c r="B181" t="s">
        <v>1537</v>
      </c>
      <c r="C181" t="s">
        <v>10418</v>
      </c>
      <c r="D181" t="s">
        <v>606</v>
      </c>
      <c r="E181">
        <v>6750.7411803000005</v>
      </c>
      <c r="F181">
        <v>378.3</v>
      </c>
      <c r="G181">
        <v>44.786753388848098</v>
      </c>
      <c r="H181">
        <f>(Table2[[#This Row],[1Y Return vs Nifty]]-AVERAGE(Table2[1Y Return vs Nifty]))/_xlfn.STDEV.P(Table2[1Y Return vs Nifty])</f>
        <v>0.33698715390609424</v>
      </c>
      <c r="I181">
        <v>-8.0915560250883001</v>
      </c>
      <c r="J181">
        <f>(Table2[[#This Row],[1M Return vs Nifty]]-AVERAGE(Table2[1M Return vs Nifty]))/_xlfn.STDEV.P(Table2[1M Return vs Nifty])</f>
        <v>-0.43172839141227393</v>
      </c>
      <c r="K181">
        <v>15.2267705100436</v>
      </c>
      <c r="L181">
        <f>(Table2[[#This Row],[6M Return vs Nifty]]-AVERAGE(Table2[6M Return vs Nifty]))/_xlfn.STDEV.P(Table2[6M Return vs Nifty])</f>
        <v>8.7402756675505539E-2</v>
      </c>
      <c r="M181">
        <v>6.4558669439282603</v>
      </c>
      <c r="N181">
        <f>(Table2[[#This Row],[1W Return vs Nifty]]-AVERAGE(Table2[1W Return vs Nifty]))/_xlfn.STDEV.P(Table2[1W Return vs Nifty])</f>
        <v>1.5721493874281385</v>
      </c>
      <c r="O181">
        <v>367.42</v>
      </c>
      <c r="P181">
        <v>364.65367405664699</v>
      </c>
      <c r="Q181">
        <v>333.31456496296698</v>
      </c>
      <c r="R181">
        <v>58.192465210357497</v>
      </c>
      <c r="S181" s="2">
        <f>(Table2[[#This Row],[Close Price]]-Table2[[#This Row],[20D EMA]])/Table2[[#This Row],[20D EMA]]</f>
        <v>2.9611888302215436E-2</v>
      </c>
      <c r="T181" s="2">
        <f>(Table2[[#This Row],[Close Price]]-Table2[[#This Row],[50D EMA]])/Table2[[#This Row],[50D EMA]]</f>
        <v>3.7422702455023493E-2</v>
      </c>
      <c r="U181" s="2">
        <f>(Table2[[#This Row],[Close Price]]-Table2[[#This Row],[200D EMA]])/Table2[[#This Row],[200D EMA]]</f>
        <v>0.13496390426872329</v>
      </c>
      <c r="V181">
        <v>1.10461771328761</v>
      </c>
      <c r="W181">
        <v>375.6</v>
      </c>
      <c r="X181">
        <v>383.9</v>
      </c>
      <c r="Y181">
        <v>355.05</v>
      </c>
      <c r="Z181">
        <v>405.95</v>
      </c>
      <c r="AA181">
        <v>338.1</v>
      </c>
      <c r="AB181">
        <v>405.95</v>
      </c>
      <c r="AC181" s="2">
        <f>(Table2[[#This Row],[Close Price]]/Table2[[#This Row],[Day Low]])-1</f>
        <v>7.1884984025558651E-3</v>
      </c>
      <c r="AD181" s="2">
        <f>(Table2[[#This Row],[Day High]]/Table2[[#This Row],[Close Price]])-1</f>
        <v>1.4803066349458049E-2</v>
      </c>
      <c r="AE181" s="2">
        <f>(Table2[[#This Row],[Close Price]]/Table2[[#This Row],[Current Week Low]])-1</f>
        <v>6.5483734685255701E-2</v>
      </c>
      <c r="AF181" s="2">
        <f>(Table2[[#This Row],[Current Week High]]/Table2[[#This Row],[Close Price]])-1</f>
        <v>7.3090140100449341E-2</v>
      </c>
      <c r="AG181" s="2">
        <f>(Table2[[#This Row],[Close Price]]/Table2[[#This Row],[Current Month Low]])-1</f>
        <v>0.11889973380656604</v>
      </c>
      <c r="AH181" s="2">
        <f>(Table2[[#This Row],[Current Month High]]/Table2[[#This Row],[Close Price]])-1</f>
        <v>7.3090140100449341E-2</v>
      </c>
      <c r="AI181">
        <v>15.860428231562199</v>
      </c>
      <c r="AJ181">
        <v>81.962481962481903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-0.17</v>
      </c>
      <c r="AM181" t="s">
        <v>10450</v>
      </c>
      <c r="AN181">
        <v>9.59</v>
      </c>
      <c r="AO181" t="s">
        <v>10451</v>
      </c>
      <c r="AP181">
        <v>0.105318311187236</v>
      </c>
      <c r="AQ181">
        <f>(Table2[[#This Row],[Sharpe Ratio]]-AVERAGE(Table2[Sharpe Ratio]))/_xlfn.STDEV.P(Table2[Sharpe Ratio])</f>
        <v>0.53771519985452509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2.1025261064519896</v>
      </c>
      <c r="AS181">
        <f>_xlfn.RANK.AVG(Table2[[#This Row],[1Y Return vs Nifty Z-Score]],Table2[1Y Return vs Nifty Z-Score])</f>
        <v>205</v>
      </c>
      <c r="AT181">
        <f>_xlfn.RANK.AVG(Table2[[#This Row],[6M Return vs Nifty Z-Score]],Table2[6M Return vs Nifty Z-Score])</f>
        <v>282</v>
      </c>
      <c r="AU181">
        <f>_xlfn.RANK.AVG(Table2[[#This Row],[Sharpe Ratio Z-Score]],Table2[Sharpe Ratio Z-Score])</f>
        <v>210</v>
      </c>
      <c r="AV181">
        <f>(Table2[[#This Row],[Rank 1Y]]+Table2[[#This Row],[Rank 6M]]+Table2[[#This Row],[Rank Sharpe]])/3</f>
        <v>232.33333333333334</v>
      </c>
    </row>
    <row r="182" spans="1:48" x14ac:dyDescent="0.3">
      <c r="A182" t="s">
        <v>1495</v>
      </c>
      <c r="B182" t="s">
        <v>1496</v>
      </c>
      <c r="C182" t="s">
        <v>10409</v>
      </c>
      <c r="D182" t="s">
        <v>114</v>
      </c>
      <c r="E182">
        <v>7139.1929170599997</v>
      </c>
      <c r="F182">
        <v>1183.4000000000001</v>
      </c>
      <c r="G182">
        <v>43.350201175634602</v>
      </c>
      <c r="H182">
        <f>(Table2[[#This Row],[1Y Return vs Nifty]]-AVERAGE(Table2[1Y Return vs Nifty]))/_xlfn.STDEV.P(Table2[1Y Return vs Nifty])</f>
        <v>0.31333380464834215</v>
      </c>
      <c r="I182">
        <v>-7.03974526868131</v>
      </c>
      <c r="J182">
        <f>(Table2[[#This Row],[1M Return vs Nifty]]-AVERAGE(Table2[1M Return vs Nifty]))/_xlfn.STDEV.P(Table2[1M Return vs Nifty])</f>
        <v>-0.33426079998702701</v>
      </c>
      <c r="K182">
        <v>29.152394344629901</v>
      </c>
      <c r="L182">
        <f>(Table2[[#This Row],[6M Return vs Nifty]]-AVERAGE(Table2[6M Return vs Nifty]))/_xlfn.STDEV.P(Table2[6M Return vs Nifty])</f>
        <v>0.50111627683238624</v>
      </c>
      <c r="M182">
        <v>-3.4919036764834099</v>
      </c>
      <c r="N182">
        <f>(Table2[[#This Row],[1W Return vs Nifty]]-AVERAGE(Table2[1W Return vs Nifty]))/_xlfn.STDEV.P(Table2[1W Return vs Nifty])</f>
        <v>-0.64786318129992027</v>
      </c>
      <c r="O182">
        <v>1208.52</v>
      </c>
      <c r="P182">
        <v>1187.6853661576599</v>
      </c>
      <c r="Q182">
        <v>1020.15347566733</v>
      </c>
      <c r="R182">
        <v>38.209986018495499</v>
      </c>
      <c r="S182" s="2">
        <f>(Table2[[#This Row],[Close Price]]-Table2[[#This Row],[20D EMA]])/Table2[[#This Row],[20D EMA]]</f>
        <v>-2.0785754476549741E-2</v>
      </c>
      <c r="T182" s="2">
        <f>(Table2[[#This Row],[Close Price]]-Table2[[#This Row],[50D EMA]])/Table2[[#This Row],[50D EMA]]</f>
        <v>-3.6081661690617931E-3</v>
      </c>
      <c r="U182" s="2">
        <f>(Table2[[#This Row],[Close Price]]-Table2[[#This Row],[200D EMA]])/Table2[[#This Row],[200D EMA]]</f>
        <v>0.1600215342361922</v>
      </c>
      <c r="V182">
        <v>0.37826021296621398</v>
      </c>
      <c r="W182">
        <v>1163.05</v>
      </c>
      <c r="X182">
        <v>1195.55</v>
      </c>
      <c r="Y182">
        <v>1159.9000000000001</v>
      </c>
      <c r="Z182">
        <v>1213</v>
      </c>
      <c r="AA182">
        <v>1159.9000000000001</v>
      </c>
      <c r="AB182">
        <v>1310</v>
      </c>
      <c r="AC182" s="2">
        <f>(Table2[[#This Row],[Close Price]]/Table2[[#This Row],[Day Low]])-1</f>
        <v>1.7497098147113421E-2</v>
      </c>
      <c r="AD182" s="2">
        <f>(Table2[[#This Row],[Day High]]/Table2[[#This Row],[Close Price]])-1</f>
        <v>1.0267027209734492E-2</v>
      </c>
      <c r="AE182" s="2">
        <f>(Table2[[#This Row],[Close Price]]/Table2[[#This Row],[Current Week Low]])-1</f>
        <v>2.0260367273040814E-2</v>
      </c>
      <c r="AF182" s="2">
        <f>(Table2[[#This Row],[Current Week High]]/Table2[[#This Row],[Close Price]])-1</f>
        <v>2.501267534223417E-2</v>
      </c>
      <c r="AG182" s="2">
        <f>(Table2[[#This Row],[Close Price]]/Table2[[#This Row],[Current Month Low]])-1</f>
        <v>2.0260367273040814E-2</v>
      </c>
      <c r="AH182" s="2">
        <f>(Table2[[#This Row],[Current Month High]]/Table2[[#This Row],[Close Price]])-1</f>
        <v>0.10697988845698836</v>
      </c>
      <c r="AI182">
        <v>13.7485212100726</v>
      </c>
      <c r="AJ182">
        <v>81.712092130518201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-0.03</v>
      </c>
      <c r="AM182" t="s">
        <v>10450</v>
      </c>
      <c r="AN182">
        <v>-3.58</v>
      </c>
      <c r="AO182" t="s">
        <v>10450</v>
      </c>
      <c r="AP182">
        <v>6.6271504604679995E-2</v>
      </c>
      <c r="AQ182">
        <f>(Table2[[#This Row],[Sharpe Ratio]]-AVERAGE(Table2[Sharpe Ratio]))/_xlfn.STDEV.P(Table2[Sharpe Ratio])</f>
        <v>8.3266546515623888E-2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-8.4407353290595011E-2</v>
      </c>
      <c r="AS182">
        <f>_xlfn.RANK.AVG(Table2[[#This Row],[1Y Return vs Nifty Z-Score]],Table2[1Y Return vs Nifty Z-Score])</f>
        <v>210</v>
      </c>
      <c r="AT182">
        <f>_xlfn.RANK.AVG(Table2[[#This Row],[6M Return vs Nifty Z-Score]],Table2[6M Return vs Nifty Z-Score])</f>
        <v>165</v>
      </c>
      <c r="AU182">
        <f>_xlfn.RANK.AVG(Table2[[#This Row],[Sharpe Ratio Z-Score]],Table2[Sharpe Ratio Z-Score])</f>
        <v>322</v>
      </c>
      <c r="AV182">
        <f>(Table2[[#This Row],[Rank 1Y]]+Table2[[#This Row],[Rank 6M]]+Table2[[#This Row],[Rank Sharpe]])/3</f>
        <v>232.33333333333334</v>
      </c>
    </row>
    <row r="183" spans="1:48" x14ac:dyDescent="0.3">
      <c r="A183" t="s">
        <v>133</v>
      </c>
      <c r="B183" t="s">
        <v>134</v>
      </c>
      <c r="C183" t="s">
        <v>10414</v>
      </c>
      <c r="D183" t="s">
        <v>135</v>
      </c>
      <c r="E183">
        <v>221005.310295</v>
      </c>
      <c r="F183">
        <v>523.04999999999995</v>
      </c>
      <c r="G183">
        <v>35.406081007698802</v>
      </c>
      <c r="H183">
        <f>(Table2[[#This Row],[1Y Return vs Nifty]]-AVERAGE(Table2[1Y Return vs Nifty]))/_xlfn.STDEV.P(Table2[1Y Return vs Nifty])</f>
        <v>0.18253100670659275</v>
      </c>
      <c r="I183">
        <v>-7.3879304159058403</v>
      </c>
      <c r="J183">
        <f>(Table2[[#This Row],[1M Return vs Nifty]]-AVERAGE(Table2[1M Return vs Nifty]))/_xlfn.STDEV.P(Table2[1M Return vs Nifty])</f>
        <v>-0.36652588899025107</v>
      </c>
      <c r="K183">
        <v>59.759729642108297</v>
      </c>
      <c r="L183">
        <f>(Table2[[#This Row],[6M Return vs Nifty]]-AVERAGE(Table2[6M Return vs Nifty]))/_xlfn.STDEV.P(Table2[6M Return vs Nifty])</f>
        <v>1.4104233627449154</v>
      </c>
      <c r="M183">
        <v>3.1620605405425901</v>
      </c>
      <c r="N183">
        <f>(Table2[[#This Row],[1W Return vs Nifty]]-AVERAGE(Table2[1W Return vs Nifty]))/_xlfn.STDEV.P(Table2[1W Return vs Nifty])</f>
        <v>0.83708100944712871</v>
      </c>
      <c r="O183">
        <v>507.21</v>
      </c>
      <c r="P183">
        <v>535.18219465266498</v>
      </c>
      <c r="Q183">
        <v>490.48063051900198</v>
      </c>
      <c r="R183">
        <v>72.534500230244703</v>
      </c>
      <c r="S183" s="2">
        <f>(Table2[[#This Row],[Close Price]]-Table2[[#This Row],[20D EMA]])/Table2[[#This Row],[20D EMA]]</f>
        <v>3.1229668184775489E-2</v>
      </c>
      <c r="T183" s="2">
        <f>(Table2[[#This Row],[Close Price]]-Table2[[#This Row],[50D EMA]])/Table2[[#This Row],[50D EMA]]</f>
        <v>-2.2669279310644583E-2</v>
      </c>
      <c r="U183" s="2">
        <f>(Table2[[#This Row],[Close Price]]-Table2[[#This Row],[200D EMA]])/Table2[[#This Row],[200D EMA]]</f>
        <v>6.6402967730926923E-2</v>
      </c>
      <c r="V183">
        <v>0.94598603258918701</v>
      </c>
      <c r="W183">
        <v>516.54999999999995</v>
      </c>
      <c r="X183">
        <v>525.4</v>
      </c>
      <c r="Y183">
        <v>498.25</v>
      </c>
      <c r="Z183">
        <v>525.4</v>
      </c>
      <c r="AA183">
        <v>475.4</v>
      </c>
      <c r="AB183">
        <v>525.4</v>
      </c>
      <c r="AC183" s="2">
        <f>(Table2[[#This Row],[Close Price]]/Table2[[#This Row],[Day Low]])-1</f>
        <v>1.2583486593747084E-2</v>
      </c>
      <c r="AD183" s="2">
        <f>(Table2[[#This Row],[Day High]]/Table2[[#This Row],[Close Price]])-1</f>
        <v>4.4928783099129621E-3</v>
      </c>
      <c r="AE183" s="2">
        <f>(Table2[[#This Row],[Close Price]]/Table2[[#This Row],[Current Week Low]])-1</f>
        <v>4.9774209734069208E-2</v>
      </c>
      <c r="AF183" s="2">
        <f>(Table2[[#This Row],[Current Week High]]/Table2[[#This Row],[Close Price]])-1</f>
        <v>4.4928783099129621E-3</v>
      </c>
      <c r="AG183" s="2">
        <f>(Table2[[#This Row],[Close Price]]/Table2[[#This Row],[Current Month Low]])-1</f>
        <v>0.10023138409760191</v>
      </c>
      <c r="AH183" s="2">
        <f>(Table2[[#This Row],[Current Month High]]/Table2[[#This Row],[Close Price]])-1</f>
        <v>4.4928783099129621E-3</v>
      </c>
      <c r="AI183">
        <v>54.421183443265399</v>
      </c>
      <c r="AJ183">
        <v>83.784258608573396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-0.23</v>
      </c>
      <c r="AM183" t="s">
        <v>10450</v>
      </c>
      <c r="AN183">
        <v>9.76</v>
      </c>
      <c r="AO183" t="s">
        <v>10451</v>
      </c>
      <c r="AP183">
        <v>4.2593553729754E-2</v>
      </c>
      <c r="AQ183">
        <f>(Table2[[#This Row],[Sharpe Ratio]]-AVERAGE(Table2[Sharpe Ratio]))/_xlfn.STDEV.P(Table2[Sharpe Ratio])</f>
        <v>-0.19231073702443252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242</v>
      </c>
      <c r="AT183">
        <f>_xlfn.RANK.AVG(Table2[[#This Row],[6M Return vs Nifty Z-Score]],Table2[6M Return vs Nifty Z-Score])</f>
        <v>69</v>
      </c>
      <c r="AU183">
        <f>_xlfn.RANK.AVG(Table2[[#This Row],[Sharpe Ratio Z-Score]],Table2[Sharpe Ratio Z-Score])</f>
        <v>387</v>
      </c>
      <c r="AV183">
        <f>(Table2[[#This Row],[Rank 1Y]]+Table2[[#This Row],[Rank 6M]]+Table2[[#This Row],[Rank Sharpe]])/3</f>
        <v>232.66666666666666</v>
      </c>
    </row>
    <row r="184" spans="1:48" x14ac:dyDescent="0.3">
      <c r="A184" t="s">
        <v>1487</v>
      </c>
      <c r="B184" t="s">
        <v>1488</v>
      </c>
      <c r="C184" t="s">
        <v>10410</v>
      </c>
      <c r="D184" t="s">
        <v>46</v>
      </c>
      <c r="E184">
        <v>7161.331782192</v>
      </c>
      <c r="F184">
        <v>42.63</v>
      </c>
      <c r="G184">
        <v>27.250818619476899</v>
      </c>
      <c r="H184">
        <f>(Table2[[#This Row],[1Y Return vs Nifty]]-AVERAGE(Table2[1Y Return vs Nifty]))/_xlfn.STDEV.P(Table2[1Y Return vs Nifty])</f>
        <v>4.825167611009732E-2</v>
      </c>
      <c r="I184">
        <v>-14.243526009988299</v>
      </c>
      <c r="J184">
        <f>(Table2[[#This Row],[1M Return vs Nifty]]-AVERAGE(Table2[1M Return vs Nifty]))/_xlfn.STDEV.P(Table2[1M Return vs Nifty])</f>
        <v>-1.0018097423550265</v>
      </c>
      <c r="K184">
        <v>17.0031753349922</v>
      </c>
      <c r="L184">
        <f>(Table2[[#This Row],[6M Return vs Nifty]]-AVERAGE(Table2[6M Return vs Nifty]))/_xlfn.STDEV.P(Table2[6M Return vs Nifty])</f>
        <v>0.14017760554998579</v>
      </c>
      <c r="M184">
        <v>0.22545414342178799</v>
      </c>
      <c r="N184">
        <f>(Table2[[#This Row],[1W Return vs Nifty]]-AVERAGE(Table2[1W Return vs Nifty]))/_xlfn.STDEV.P(Table2[1W Return vs Nifty])</f>
        <v>0.18172782934479009</v>
      </c>
      <c r="O184">
        <v>44.71</v>
      </c>
      <c r="P184">
        <v>45.957432778129402</v>
      </c>
      <c r="Q184">
        <v>40.520722372415598</v>
      </c>
      <c r="R184">
        <v>36.201393533269602</v>
      </c>
      <c r="S184" s="2">
        <f>(Table2[[#This Row],[Close Price]]-Table2[[#This Row],[20D EMA]])/Table2[[#This Row],[20D EMA]]</f>
        <v>-4.6522030865578129E-2</v>
      </c>
      <c r="T184" s="2">
        <f>(Table2[[#This Row],[Close Price]]-Table2[[#This Row],[50D EMA]])/Table2[[#This Row],[50D EMA]]</f>
        <v>-7.2402494590883354E-2</v>
      </c>
      <c r="U184" s="2">
        <f>(Table2[[#This Row],[Close Price]]-Table2[[#This Row],[200D EMA]])/Table2[[#This Row],[200D EMA]]</f>
        <v>5.2054294792639018E-2</v>
      </c>
      <c r="V184">
        <v>0.43571582645004803</v>
      </c>
      <c r="W184">
        <v>42.55</v>
      </c>
      <c r="X184">
        <v>43.59</v>
      </c>
      <c r="Y184">
        <v>42.49</v>
      </c>
      <c r="Z184">
        <v>45.8</v>
      </c>
      <c r="AA184">
        <v>41.4</v>
      </c>
      <c r="AB184">
        <v>48.6</v>
      </c>
      <c r="AC184" s="2">
        <f>(Table2[[#This Row],[Close Price]]/Table2[[#This Row],[Day Low]])-1</f>
        <v>1.8801410105759864E-3</v>
      </c>
      <c r="AD184" s="2">
        <f>(Table2[[#This Row],[Day High]]/Table2[[#This Row],[Close Price]])-1</f>
        <v>2.2519352568613593E-2</v>
      </c>
      <c r="AE184" s="2">
        <f>(Table2[[#This Row],[Close Price]]/Table2[[#This Row],[Current Week Low]])-1</f>
        <v>3.2948929159801743E-3</v>
      </c>
      <c r="AF184" s="2">
        <f>(Table2[[#This Row],[Current Week High]]/Table2[[#This Row],[Close Price]])-1</f>
        <v>7.4360778794276161E-2</v>
      </c>
      <c r="AG184" s="2">
        <f>(Table2[[#This Row],[Close Price]]/Table2[[#This Row],[Current Month Low]])-1</f>
        <v>2.9710144927536319E-2</v>
      </c>
      <c r="AH184" s="2">
        <f>(Table2[[#This Row],[Current Month High]]/Table2[[#This Row],[Close Price]])-1</f>
        <v>0.14004222378606612</v>
      </c>
      <c r="AI184">
        <v>34.881538822425497</v>
      </c>
      <c r="AJ184">
        <v>88.168537355448194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-0.21</v>
      </c>
      <c r="AM184" t="s">
        <v>10450</v>
      </c>
      <c r="AN184">
        <v>-4.37</v>
      </c>
      <c r="AO184" t="s">
        <v>10450</v>
      </c>
      <c r="AP184">
        <v>0.12885664418197099</v>
      </c>
      <c r="AQ184">
        <f>(Table2[[#This Row],[Sharpe Ratio]]-AVERAGE(Table2[Sharpe Ratio]))/_xlfn.STDEV.P(Table2[Sharpe Ratio])</f>
        <v>0.81166753213254461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288</v>
      </c>
      <c r="AT184">
        <f>_xlfn.RANK.AVG(Table2[[#This Row],[6M Return vs Nifty Z-Score]],Table2[6M Return vs Nifty Z-Score])</f>
        <v>262</v>
      </c>
      <c r="AU184">
        <f>_xlfn.RANK.AVG(Table2[[#This Row],[Sharpe Ratio Z-Score]],Table2[Sharpe Ratio Z-Score])</f>
        <v>149</v>
      </c>
      <c r="AV184">
        <f>(Table2[[#This Row],[Rank 1Y]]+Table2[[#This Row],[Rank 6M]]+Table2[[#This Row],[Rank Sharpe]])/3</f>
        <v>233</v>
      </c>
    </row>
    <row r="185" spans="1:48" x14ac:dyDescent="0.3">
      <c r="A185" t="s">
        <v>87</v>
      </c>
      <c r="B185" t="s">
        <v>88</v>
      </c>
      <c r="C185" t="s">
        <v>10413</v>
      </c>
      <c r="D185" t="s">
        <v>89</v>
      </c>
      <c r="E185">
        <v>329473.89028807502</v>
      </c>
      <c r="F185">
        <v>354.25</v>
      </c>
      <c r="G185">
        <v>44.925334497940803</v>
      </c>
      <c r="H185">
        <f>(Table2[[#This Row],[1Y Return vs Nifty]]-AVERAGE(Table2[1Y Return vs Nifty]))/_xlfn.STDEV.P(Table2[1Y Return vs Nifty])</f>
        <v>0.33926894174766797</v>
      </c>
      <c r="I185">
        <v>2.8754122084352698</v>
      </c>
      <c r="J185">
        <f>(Table2[[#This Row],[1M Return vs Nifty]]-AVERAGE(Table2[1M Return vs Nifty]))/_xlfn.STDEV.P(Table2[1M Return vs Nifty])</f>
        <v>0.58454185724938268</v>
      </c>
      <c r="K185">
        <v>12.7521731764969</v>
      </c>
      <c r="L185">
        <f>(Table2[[#This Row],[6M Return vs Nifty]]-AVERAGE(Table2[6M Return vs Nifty]))/_xlfn.STDEV.P(Table2[6M Return vs Nifty])</f>
        <v>1.3885448869894393E-2</v>
      </c>
      <c r="M185">
        <v>6.7770778049980596</v>
      </c>
      <c r="N185">
        <f>(Table2[[#This Row],[1W Return vs Nifty]]-AVERAGE(Table2[1W Return vs Nifty]))/_xlfn.STDEV.P(Table2[1W Return vs Nifty])</f>
        <v>1.6438330013751403</v>
      </c>
      <c r="O185">
        <v>343.84</v>
      </c>
      <c r="P185">
        <v>338.584660140072</v>
      </c>
      <c r="Q185">
        <v>300.31345839247302</v>
      </c>
      <c r="R185">
        <v>62.0830867054853</v>
      </c>
      <c r="S185" s="2">
        <f>(Table2[[#This Row],[Close Price]]-Table2[[#This Row],[20D EMA]])/Table2[[#This Row],[20D EMA]]</f>
        <v>3.0275709632387231E-2</v>
      </c>
      <c r="T185" s="2">
        <f>(Table2[[#This Row],[Close Price]]-Table2[[#This Row],[50D EMA]])/Table2[[#This Row],[50D EMA]]</f>
        <v>4.6267128148827733E-2</v>
      </c>
      <c r="U185" s="2">
        <f>(Table2[[#This Row],[Close Price]]-Table2[[#This Row],[200D EMA]])/Table2[[#This Row],[200D EMA]]</f>
        <v>0.17960081408352502</v>
      </c>
      <c r="V185">
        <v>1.2761875713081301</v>
      </c>
      <c r="W185">
        <v>353.35</v>
      </c>
      <c r="X185">
        <v>363.3</v>
      </c>
      <c r="Y185">
        <v>340.25</v>
      </c>
      <c r="Z185">
        <v>366.25</v>
      </c>
      <c r="AA185">
        <v>323.55</v>
      </c>
      <c r="AB185">
        <v>366.25</v>
      </c>
      <c r="AC185" s="2">
        <f>(Table2[[#This Row],[Close Price]]/Table2[[#This Row],[Day Low]])-1</f>
        <v>2.5470496674684373E-3</v>
      </c>
      <c r="AD185" s="2">
        <f>(Table2[[#This Row],[Day High]]/Table2[[#This Row],[Close Price]])-1</f>
        <v>2.5546930134086043E-2</v>
      </c>
      <c r="AE185" s="2">
        <f>(Table2[[#This Row],[Close Price]]/Table2[[#This Row],[Current Week Low]])-1</f>
        <v>4.114621601763413E-2</v>
      </c>
      <c r="AF185" s="2">
        <f>(Table2[[#This Row],[Current Week High]]/Table2[[#This Row],[Close Price]])-1</f>
        <v>3.3874382498235711E-2</v>
      </c>
      <c r="AG185" s="2">
        <f>(Table2[[#This Row],[Close Price]]/Table2[[#This Row],[Current Month Low]])-1</f>
        <v>9.4884870962756773E-2</v>
      </c>
      <c r="AH185" s="2">
        <f>(Table2[[#This Row],[Current Month High]]/Table2[[#This Row],[Close Price]])-1</f>
        <v>3.3874382498235711E-2</v>
      </c>
      <c r="AI185">
        <v>3.3874382498235698</v>
      </c>
      <c r="AJ185">
        <v>82.838709677419303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-0.02</v>
      </c>
      <c r="AM185" t="s">
        <v>10450</v>
      </c>
      <c r="AN185">
        <v>6.32</v>
      </c>
      <c r="AO185" t="s">
        <v>10451</v>
      </c>
      <c r="AP185">
        <v>0.111296251441624</v>
      </c>
      <c r="AQ185">
        <f>(Table2[[#This Row],[Sharpe Ratio]]-AVERAGE(Table2[Sharpe Ratio]))/_xlfn.STDEV.P(Table2[Sharpe Ratio])</f>
        <v>0.60728982416095156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3.1888190734030371</v>
      </c>
      <c r="AS185">
        <f>_xlfn.RANK.AVG(Table2[[#This Row],[1Y Return vs Nifty Z-Score]],Table2[1Y Return vs Nifty Z-Score])</f>
        <v>204</v>
      </c>
      <c r="AT185">
        <f>_xlfn.RANK.AVG(Table2[[#This Row],[6M Return vs Nifty Z-Score]],Table2[6M Return vs Nifty Z-Score])</f>
        <v>305</v>
      </c>
      <c r="AU185">
        <f>_xlfn.RANK.AVG(Table2[[#This Row],[Sharpe Ratio Z-Score]],Table2[Sharpe Ratio Z-Score])</f>
        <v>194</v>
      </c>
      <c r="AV185">
        <f>(Table2[[#This Row],[Rank 1Y]]+Table2[[#This Row],[Rank 6M]]+Table2[[#This Row],[Rank Sharpe]])/3</f>
        <v>234.33333333333334</v>
      </c>
    </row>
    <row r="186" spans="1:48" x14ac:dyDescent="0.3">
      <c r="A186" t="s">
        <v>1337</v>
      </c>
      <c r="B186" t="s">
        <v>1338</v>
      </c>
      <c r="C186" t="s">
        <v>10418</v>
      </c>
      <c r="D186" t="s">
        <v>776</v>
      </c>
      <c r="E186">
        <v>8596.5363390399998</v>
      </c>
      <c r="F186">
        <v>215.2</v>
      </c>
      <c r="G186">
        <v>30.3148815983932</v>
      </c>
      <c r="H186">
        <f>(Table2[[#This Row],[1Y Return vs Nifty]]-AVERAGE(Table2[1Y Return vs Nifty]))/_xlfn.STDEV.P(Table2[1Y Return vs Nifty])</f>
        <v>9.870257592524001E-2</v>
      </c>
      <c r="I186">
        <v>-18.8282576207028</v>
      </c>
      <c r="J186">
        <f>(Table2[[#This Row],[1M Return vs Nifty]]-AVERAGE(Table2[1M Return vs Nifty]))/_xlfn.STDEV.P(Table2[1M Return vs Nifty])</f>
        <v>-1.4266606432471496</v>
      </c>
      <c r="K186">
        <v>9.3470891093420292</v>
      </c>
      <c r="L186">
        <f>(Table2[[#This Row],[6M Return vs Nifty]]-AVERAGE(Table2[6M Return vs Nifty]))/_xlfn.STDEV.P(Table2[6M Return vs Nifty])</f>
        <v>-8.7275499651059241E-2</v>
      </c>
      <c r="M186">
        <v>-2.7445547324767001</v>
      </c>
      <c r="N186">
        <f>(Table2[[#This Row],[1W Return vs Nifty]]-AVERAGE(Table2[1W Return vs Nifty]))/_xlfn.STDEV.P(Table2[1W Return vs Nifty])</f>
        <v>-0.48107967650979094</v>
      </c>
      <c r="O186">
        <v>224.9</v>
      </c>
      <c r="P186">
        <v>232.91333536682899</v>
      </c>
      <c r="Q186">
        <v>203.37639385883099</v>
      </c>
      <c r="R186">
        <v>38.5276102850139</v>
      </c>
      <c r="S186" s="2">
        <f>(Table2[[#This Row],[Close Price]]-Table2[[#This Row],[20D EMA]])/Table2[[#This Row],[20D EMA]]</f>
        <v>-4.3130280124499855E-2</v>
      </c>
      <c r="T186" s="2">
        <f>(Table2[[#This Row],[Close Price]]-Table2[[#This Row],[50D EMA]])/Table2[[#This Row],[50D EMA]]</f>
        <v>-7.6051185901104462E-2</v>
      </c>
      <c r="U186" s="2">
        <f>(Table2[[#This Row],[Close Price]]-Table2[[#This Row],[200D EMA]])/Table2[[#This Row],[200D EMA]]</f>
        <v>5.8136570901026384E-2</v>
      </c>
      <c r="V186">
        <v>0.41215364607908</v>
      </c>
      <c r="W186">
        <v>210.4</v>
      </c>
      <c r="X186">
        <v>216.44</v>
      </c>
      <c r="Y186">
        <v>210.4</v>
      </c>
      <c r="Z186">
        <v>229.5</v>
      </c>
      <c r="AA186">
        <v>206.91</v>
      </c>
      <c r="AB186">
        <v>243.98</v>
      </c>
      <c r="AC186" s="2">
        <f>(Table2[[#This Row],[Close Price]]/Table2[[#This Row],[Day Low]])-1</f>
        <v>2.281368821292773E-2</v>
      </c>
      <c r="AD186" s="2">
        <f>(Table2[[#This Row],[Day High]]/Table2[[#This Row],[Close Price]])-1</f>
        <v>5.7620817843866412E-3</v>
      </c>
      <c r="AE186" s="2">
        <f>(Table2[[#This Row],[Close Price]]/Table2[[#This Row],[Current Week Low]])-1</f>
        <v>2.281368821292773E-2</v>
      </c>
      <c r="AF186" s="2">
        <f>(Table2[[#This Row],[Current Week High]]/Table2[[#This Row],[Close Price]])-1</f>
        <v>6.6449814126394058E-2</v>
      </c>
      <c r="AG186" s="2">
        <f>(Table2[[#This Row],[Close Price]]/Table2[[#This Row],[Current Month Low]])-1</f>
        <v>4.00657290609443E-2</v>
      </c>
      <c r="AH186" s="2">
        <f>(Table2[[#This Row],[Current Month High]]/Table2[[#This Row],[Close Price]])-1</f>
        <v>0.13373605947955403</v>
      </c>
      <c r="AI186">
        <v>37.774163568773197</v>
      </c>
      <c r="AJ186">
        <v>94.3992773261065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-0.28000000000000003</v>
      </c>
      <c r="AM186" t="s">
        <v>10450</v>
      </c>
      <c r="AN186">
        <v>-5.16</v>
      </c>
      <c r="AO186" t="s">
        <v>10450</v>
      </c>
      <c r="AP186">
        <v>0.16282760737754401</v>
      </c>
      <c r="AQ186">
        <f>(Table2[[#This Row],[Sharpe Ratio]]-AVERAGE(Table2[Sharpe Ratio]))/_xlfn.STDEV.P(Table2[Sharpe Ratio])</f>
        <v>1.2070406708862378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270</v>
      </c>
      <c r="AT186">
        <f>_xlfn.RANK.AVG(Table2[[#This Row],[6M Return vs Nifty Z-Score]],Table2[6M Return vs Nifty Z-Score])</f>
        <v>344</v>
      </c>
      <c r="AU186">
        <f>_xlfn.RANK.AVG(Table2[[#This Row],[Sharpe Ratio Z-Score]],Table2[Sharpe Ratio Z-Score])</f>
        <v>89</v>
      </c>
      <c r="AV186">
        <f>(Table2[[#This Row],[Rank 1Y]]+Table2[[#This Row],[Rank 6M]]+Table2[[#This Row],[Rank Sharpe]])/3</f>
        <v>234.33333333333334</v>
      </c>
    </row>
    <row r="187" spans="1:48" x14ac:dyDescent="0.3">
      <c r="A187" t="s">
        <v>1661</v>
      </c>
      <c r="B187" t="s">
        <v>1662</v>
      </c>
      <c r="C187" t="s">
        <v>10409</v>
      </c>
      <c r="D187" t="s">
        <v>997</v>
      </c>
      <c r="E187">
        <v>5441.624032572</v>
      </c>
      <c r="F187">
        <v>42.66</v>
      </c>
      <c r="G187">
        <v>26.699436778952201</v>
      </c>
      <c r="H187">
        <f>(Table2[[#This Row],[1Y Return vs Nifty]]-AVERAGE(Table2[1Y Return vs Nifty]))/_xlfn.STDEV.P(Table2[1Y Return vs Nifty])</f>
        <v>3.9172975643555638E-2</v>
      </c>
      <c r="I187">
        <v>-5.2377778237078996</v>
      </c>
      <c r="J187">
        <f>(Table2[[#This Row],[1M Return vs Nifty]]-AVERAGE(Table2[1M Return vs Nifty]))/_xlfn.STDEV.P(Table2[1M Return vs Nifty])</f>
        <v>-0.16727883520066919</v>
      </c>
      <c r="K187">
        <v>30.570365561868201</v>
      </c>
      <c r="L187">
        <f>(Table2[[#This Row],[6M Return vs Nifty]]-AVERAGE(Table2[6M Return vs Nifty]))/_xlfn.STDEV.P(Table2[6M Return vs Nifty])</f>
        <v>0.54324249471196173</v>
      </c>
      <c r="M187">
        <v>3.0149275669857398</v>
      </c>
      <c r="N187">
        <f>(Table2[[#This Row],[1W Return vs Nifty]]-AVERAGE(Table2[1W Return vs Nifty]))/_xlfn.STDEV.P(Table2[1W Return vs Nifty])</f>
        <v>0.80424580817094327</v>
      </c>
      <c r="O187">
        <v>39.979999999999997</v>
      </c>
      <c r="P187">
        <v>39.924650888759601</v>
      </c>
      <c r="Q187">
        <v>35.302859074816901</v>
      </c>
      <c r="R187">
        <v>72.181574311099098</v>
      </c>
      <c r="S187" s="2">
        <f>(Table2[[#This Row],[Close Price]]-Table2[[#This Row],[20D EMA]])/Table2[[#This Row],[20D EMA]]</f>
        <v>6.7033516758379194E-2</v>
      </c>
      <c r="T187" s="2">
        <f>(Table2[[#This Row],[Close Price]]-Table2[[#This Row],[50D EMA]])/Table2[[#This Row],[50D EMA]]</f>
        <v>6.8512787221653756E-2</v>
      </c>
      <c r="U187" s="2">
        <f>(Table2[[#This Row],[Close Price]]-Table2[[#This Row],[200D EMA]])/Table2[[#This Row],[200D EMA]]</f>
        <v>0.20840071082036729</v>
      </c>
      <c r="V187">
        <v>0.87551048313883395</v>
      </c>
      <c r="W187">
        <v>41</v>
      </c>
      <c r="X187">
        <v>43.88</v>
      </c>
      <c r="Y187">
        <v>38.51</v>
      </c>
      <c r="Z187">
        <v>43.88</v>
      </c>
      <c r="AA187">
        <v>37.340000000000003</v>
      </c>
      <c r="AB187">
        <v>43.88</v>
      </c>
      <c r="AC187" s="2">
        <f>(Table2[[#This Row],[Close Price]]/Table2[[#This Row],[Day Low]])-1</f>
        <v>4.0487804878048594E-2</v>
      </c>
      <c r="AD187" s="2">
        <f>(Table2[[#This Row],[Day High]]/Table2[[#This Row],[Close Price]])-1</f>
        <v>2.8598218471636239E-2</v>
      </c>
      <c r="AE187" s="2">
        <f>(Table2[[#This Row],[Close Price]]/Table2[[#This Row],[Current Week Low]])-1</f>
        <v>0.10776421708647099</v>
      </c>
      <c r="AF187" s="2">
        <f>(Table2[[#This Row],[Current Week High]]/Table2[[#This Row],[Close Price]])-1</f>
        <v>2.8598218471636239E-2</v>
      </c>
      <c r="AG187" s="2">
        <f>(Table2[[#This Row],[Close Price]]/Table2[[#This Row],[Current Month Low]])-1</f>
        <v>0.14247455811462229</v>
      </c>
      <c r="AH187" s="2">
        <f>(Table2[[#This Row],[Current Month High]]/Table2[[#This Row],[Close Price]])-1</f>
        <v>2.8598218471636239E-2</v>
      </c>
      <c r="AI187">
        <v>8.0637599624941494</v>
      </c>
      <c r="AJ187">
        <v>89.6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-7.0000000000000007E-2</v>
      </c>
      <c r="AM187" t="s">
        <v>10450</v>
      </c>
      <c r="AN187">
        <v>10.89</v>
      </c>
      <c r="AO187" t="s">
        <v>10451</v>
      </c>
      <c r="AP187">
        <v>8.6766532094563004E-2</v>
      </c>
      <c r="AQ187">
        <f>(Table2[[#This Row],[Sharpe Ratio]]-AVERAGE(Table2[Sharpe Ratio]))/_xlfn.STDEV.P(Table2[Sharpe Ratio])</f>
        <v>0.32179918101490856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1.5411816243406999</v>
      </c>
      <c r="AS187">
        <f>_xlfn.RANK.AVG(Table2[[#This Row],[1Y Return vs Nifty Z-Score]],Table2[1Y Return vs Nifty Z-Score])</f>
        <v>291</v>
      </c>
      <c r="AT187">
        <f>_xlfn.RANK.AVG(Table2[[#This Row],[6M Return vs Nifty Z-Score]],Table2[6M Return vs Nifty Z-Score])</f>
        <v>157</v>
      </c>
      <c r="AU187">
        <f>_xlfn.RANK.AVG(Table2[[#This Row],[Sharpe Ratio Z-Score]],Table2[Sharpe Ratio Z-Score])</f>
        <v>256</v>
      </c>
      <c r="AV187">
        <f>(Table2[[#This Row],[Rank 1Y]]+Table2[[#This Row],[Rank 6M]]+Table2[[#This Row],[Rank Sharpe]])/3</f>
        <v>234.66666666666666</v>
      </c>
    </row>
    <row r="188" spans="1:48" x14ac:dyDescent="0.3">
      <c r="A188" t="s">
        <v>453</v>
      </c>
      <c r="B188" t="s">
        <v>454</v>
      </c>
      <c r="C188" t="s">
        <v>10420</v>
      </c>
      <c r="D188" t="s">
        <v>392</v>
      </c>
      <c r="E188">
        <v>48803.872698300002</v>
      </c>
      <c r="F188">
        <v>1657</v>
      </c>
      <c r="G188">
        <v>14.276404388824201</v>
      </c>
      <c r="H188">
        <f>(Table2[[#This Row],[1Y Return vs Nifty]]-AVERAGE(Table2[1Y Return vs Nifty]))/_xlfn.STDEV.P(Table2[1Y Return vs Nifty])</f>
        <v>-0.16537672415938076</v>
      </c>
      <c r="I188">
        <v>-11.8816702807748</v>
      </c>
      <c r="J188">
        <f>(Table2[[#This Row],[1M Return vs Nifty]]-AVERAGE(Table2[1M Return vs Nifty]))/_xlfn.STDEV.P(Table2[1M Return vs Nifty])</f>
        <v>-0.78294490586415111</v>
      </c>
      <c r="K188">
        <v>36.132671179006699</v>
      </c>
      <c r="L188">
        <f>(Table2[[#This Row],[6M Return vs Nifty]]-AVERAGE(Table2[6M Return vs Nifty]))/_xlfn.STDEV.P(Table2[6M Return vs Nifty])</f>
        <v>0.70849189857273476</v>
      </c>
      <c r="M188">
        <v>-2.2755728782929201</v>
      </c>
      <c r="N188">
        <f>(Table2[[#This Row],[1W Return vs Nifty]]-AVERAGE(Table2[1W Return vs Nifty]))/_xlfn.STDEV.P(Table2[1W Return vs Nifty])</f>
        <v>-0.3764184764759792</v>
      </c>
      <c r="O188">
        <v>1683.64</v>
      </c>
      <c r="P188">
        <v>1660.4695431054599</v>
      </c>
      <c r="Q188">
        <v>1416.2914896065199</v>
      </c>
      <c r="R188">
        <v>40.734103056178903</v>
      </c>
      <c r="S188" s="2">
        <f>(Table2[[#This Row],[Close Price]]-Table2[[#This Row],[20D EMA]])/Table2[[#This Row],[20D EMA]]</f>
        <v>-1.5822859993822967E-2</v>
      </c>
      <c r="T188" s="2">
        <f>(Table2[[#This Row],[Close Price]]-Table2[[#This Row],[50D EMA]])/Table2[[#This Row],[50D EMA]]</f>
        <v>-2.0894951791594384E-3</v>
      </c>
      <c r="U188" s="2">
        <f>(Table2[[#This Row],[Close Price]]-Table2[[#This Row],[200D EMA]])/Table2[[#This Row],[200D EMA]]</f>
        <v>0.16995689952239615</v>
      </c>
      <c r="V188">
        <v>1.0257720597487501</v>
      </c>
      <c r="W188">
        <v>1627.9</v>
      </c>
      <c r="X188">
        <v>1682</v>
      </c>
      <c r="Y188">
        <v>1612</v>
      </c>
      <c r="Z188">
        <v>1686</v>
      </c>
      <c r="AA188">
        <v>1606.9</v>
      </c>
      <c r="AB188">
        <v>1773.55</v>
      </c>
      <c r="AC188" s="2">
        <f>(Table2[[#This Row],[Close Price]]/Table2[[#This Row],[Day Low]])-1</f>
        <v>1.7875790896246579E-2</v>
      </c>
      <c r="AD188" s="2">
        <f>(Table2[[#This Row],[Day High]]/Table2[[#This Row],[Close Price]])-1</f>
        <v>1.5087507543753764E-2</v>
      </c>
      <c r="AE188" s="2">
        <f>(Table2[[#This Row],[Close Price]]/Table2[[#This Row],[Current Week Low]])-1</f>
        <v>2.791563275434239E-2</v>
      </c>
      <c r="AF188" s="2">
        <f>(Table2[[#This Row],[Current Week High]]/Table2[[#This Row],[Close Price]])-1</f>
        <v>1.7501508750754402E-2</v>
      </c>
      <c r="AG188" s="2">
        <f>(Table2[[#This Row],[Close Price]]/Table2[[#This Row],[Current Month Low]])-1</f>
        <v>3.117804468230756E-2</v>
      </c>
      <c r="AH188" s="2">
        <f>(Table2[[#This Row],[Current Month High]]/Table2[[#This Row],[Close Price]])-1</f>
        <v>7.0337960168979974E-2</v>
      </c>
      <c r="AI188">
        <v>7.9662039831019902</v>
      </c>
      <c r="AJ188">
        <v>62.602423826112499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-0.02</v>
      </c>
      <c r="AM188" t="s">
        <v>10450</v>
      </c>
      <c r="AN188">
        <v>-2.39</v>
      </c>
      <c r="AO188" t="s">
        <v>10450</v>
      </c>
      <c r="AP188">
        <v>9.1231521143448999E-2</v>
      </c>
      <c r="AQ188">
        <f>(Table2[[#This Row],[Sharpe Ratio]]-AVERAGE(Table2[Sharpe Ratio]))/_xlfn.STDEV.P(Table2[Sharpe Ratio])</f>
        <v>0.37376522991955002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-0.24248297800722624</v>
      </c>
      <c r="AS188">
        <f>_xlfn.RANK.AVG(Table2[[#This Row],[1Y Return vs Nifty Z-Score]],Table2[1Y Return vs Nifty Z-Score])</f>
        <v>338</v>
      </c>
      <c r="AT188">
        <f>_xlfn.RANK.AVG(Table2[[#This Row],[6M Return vs Nifty Z-Score]],Table2[6M Return vs Nifty Z-Score])</f>
        <v>130</v>
      </c>
      <c r="AU188">
        <f>_xlfn.RANK.AVG(Table2[[#This Row],[Sharpe Ratio Z-Score]],Table2[Sharpe Ratio Z-Score])</f>
        <v>241</v>
      </c>
      <c r="AV188">
        <f>(Table2[[#This Row],[Rank 1Y]]+Table2[[#This Row],[Rank 6M]]+Table2[[#This Row],[Rank Sharpe]])/3</f>
        <v>236.33333333333334</v>
      </c>
    </row>
    <row r="189" spans="1:48" x14ac:dyDescent="0.3">
      <c r="A189" t="s">
        <v>729</v>
      </c>
      <c r="B189" t="s">
        <v>730</v>
      </c>
      <c r="C189" t="s">
        <v>10409</v>
      </c>
      <c r="D189" t="s">
        <v>114</v>
      </c>
      <c r="E189">
        <v>24012.902972899999</v>
      </c>
      <c r="F189">
        <v>959.05</v>
      </c>
      <c r="G189">
        <v>62.369815203279302</v>
      </c>
      <c r="H189">
        <f>(Table2[[#This Row],[1Y Return vs Nifty]]-AVERAGE(Table2[1Y Return vs Nifty]))/_xlfn.STDEV.P(Table2[1Y Return vs Nifty])</f>
        <v>0.62649859546173525</v>
      </c>
      <c r="I189">
        <v>9.3462612707226498</v>
      </c>
      <c r="J189">
        <f>(Table2[[#This Row],[1M Return vs Nifty]]-AVERAGE(Table2[1M Return vs Nifty]))/_xlfn.STDEV.P(Table2[1M Return vs Nifty])</f>
        <v>1.1841726071115988</v>
      </c>
      <c r="K189">
        <v>77.055397670396701</v>
      </c>
      <c r="L189">
        <f>(Table2[[#This Row],[6M Return vs Nifty]]-AVERAGE(Table2[6M Return vs Nifty]))/_xlfn.STDEV.P(Table2[6M Return vs Nifty])</f>
        <v>1.9242568389642296</v>
      </c>
      <c r="M189">
        <v>2.4594645488088198</v>
      </c>
      <c r="N189">
        <f>(Table2[[#This Row],[1W Return vs Nifty]]-AVERAGE(Table2[1W Return vs Nifty]))/_xlfn.STDEV.P(Table2[1W Return vs Nifty])</f>
        <v>0.68028487975084728</v>
      </c>
      <c r="O189">
        <v>908.39</v>
      </c>
      <c r="P189">
        <v>841.92434552149598</v>
      </c>
      <c r="Q189">
        <v>672.31380150801499</v>
      </c>
      <c r="R189">
        <v>63.135899925918999</v>
      </c>
      <c r="S189" s="2">
        <f>(Table2[[#This Row],[Close Price]]-Table2[[#This Row],[20D EMA]])/Table2[[#This Row],[20D EMA]]</f>
        <v>5.5768997897378846E-2</v>
      </c>
      <c r="T189" s="2">
        <f>(Table2[[#This Row],[Close Price]]-Table2[[#This Row],[50D EMA]])/Table2[[#This Row],[50D EMA]]</f>
        <v>0.13911660246141858</v>
      </c>
      <c r="U189" s="2">
        <f>(Table2[[#This Row],[Close Price]]-Table2[[#This Row],[200D EMA]])/Table2[[#This Row],[200D EMA]]</f>
        <v>0.42649161425636245</v>
      </c>
      <c r="V189">
        <v>1.39216319093568</v>
      </c>
      <c r="W189">
        <v>946.95</v>
      </c>
      <c r="X189">
        <v>1007.95</v>
      </c>
      <c r="Y189">
        <v>940.05</v>
      </c>
      <c r="Z189">
        <v>1007.95</v>
      </c>
      <c r="AA189">
        <v>820</v>
      </c>
      <c r="AB189">
        <v>1007.95</v>
      </c>
      <c r="AC189" s="2">
        <f>(Table2[[#This Row],[Close Price]]/Table2[[#This Row],[Day Low]])-1</f>
        <v>1.2777865779608044E-2</v>
      </c>
      <c r="AD189" s="2">
        <f>(Table2[[#This Row],[Day High]]/Table2[[#This Row],[Close Price]])-1</f>
        <v>5.0987956832281967E-2</v>
      </c>
      <c r="AE189" s="2">
        <f>(Table2[[#This Row],[Close Price]]/Table2[[#This Row],[Current Week Low]])-1</f>
        <v>2.021169086750696E-2</v>
      </c>
      <c r="AF189" s="2">
        <f>(Table2[[#This Row],[Current Week High]]/Table2[[#This Row],[Close Price]])-1</f>
        <v>5.0987956832281967E-2</v>
      </c>
      <c r="AG189" s="2">
        <f>(Table2[[#This Row],[Close Price]]/Table2[[#This Row],[Current Month Low]])-1</f>
        <v>0.16957317073170719</v>
      </c>
      <c r="AH189" s="2">
        <f>(Table2[[#This Row],[Current Month High]]/Table2[[#This Row],[Close Price]])-1</f>
        <v>5.0987956832281967E-2</v>
      </c>
      <c r="AI189">
        <v>5.0987956832281904</v>
      </c>
      <c r="AJ189">
        <v>113.027543314082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0.24</v>
      </c>
      <c r="AM189" t="s">
        <v>10451</v>
      </c>
      <c r="AN189">
        <v>12.23</v>
      </c>
      <c r="AO189" t="s">
        <v>10451</v>
      </c>
      <c r="AQ189">
        <f>(Table2[[#This Row],[Sharpe Ratio]]-AVERAGE(Table2[Sharpe Ratio]))/_xlfn.STDEV.P(Table2[Sharpe Ratio])</f>
        <v>-0.68803842457500186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3.7271744967134093</v>
      </c>
      <c r="AS189">
        <f>_xlfn.RANK.AVG(Table2[[#This Row],[1Y Return vs Nifty Z-Score]],Table2[1Y Return vs Nifty Z-Score])</f>
        <v>151</v>
      </c>
      <c r="AT189">
        <f>_xlfn.RANK.AVG(Table2[[#This Row],[6M Return vs Nifty Z-Score]],Table2[6M Return vs Nifty Z-Score])</f>
        <v>32</v>
      </c>
      <c r="AU189">
        <f>_xlfn.RANK.AVG(Table2[[#This Row],[Sharpe Ratio Z-Score]],Table2[Sharpe Ratio Z-Score])</f>
        <v>526.5</v>
      </c>
      <c r="AV189">
        <f>(Table2[[#This Row],[Rank 1Y]]+Table2[[#This Row],[Rank 6M]]+Table2[[#This Row],[Rank Sharpe]])/3</f>
        <v>236.5</v>
      </c>
    </row>
    <row r="190" spans="1:48" x14ac:dyDescent="0.3">
      <c r="A190" t="s">
        <v>805</v>
      </c>
      <c r="B190" t="s">
        <v>806</v>
      </c>
      <c r="C190" t="s">
        <v>10408</v>
      </c>
      <c r="D190" t="s">
        <v>708</v>
      </c>
      <c r="E190">
        <v>20791.890593495002</v>
      </c>
      <c r="F190">
        <v>1214.05</v>
      </c>
      <c r="G190">
        <v>9.0427884152168705</v>
      </c>
      <c r="H190">
        <f>(Table2[[#This Row],[1Y Return vs Nifty]]-AVERAGE(Table2[1Y Return vs Nifty]))/_xlfn.STDEV.P(Table2[1Y Return vs Nifty])</f>
        <v>-0.25155009493284314</v>
      </c>
      <c r="I190">
        <v>-9.0114512878463309</v>
      </c>
      <c r="J190">
        <f>(Table2[[#This Row],[1M Return vs Nifty]]-AVERAGE(Table2[1M Return vs Nifty]))/_xlfn.STDEV.P(Table2[1M Return vs Nifty])</f>
        <v>-0.51697183951200665</v>
      </c>
      <c r="K190">
        <v>65.3246336210522</v>
      </c>
      <c r="L190">
        <f>(Table2[[#This Row],[6M Return vs Nifty]]-AVERAGE(Table2[6M Return vs Nifty]))/_xlfn.STDEV.P(Table2[6M Return vs Nifty])</f>
        <v>1.5757499608069627</v>
      </c>
      <c r="M190">
        <v>-4.17379995137102</v>
      </c>
      <c r="N190">
        <f>(Table2[[#This Row],[1W Return vs Nifty]]-AVERAGE(Table2[1W Return vs Nifty]))/_xlfn.STDEV.P(Table2[1W Return vs Nifty])</f>
        <v>-0.80003982052732248</v>
      </c>
      <c r="O190">
        <v>1254.53</v>
      </c>
      <c r="P190">
        <v>1266.26660657039</v>
      </c>
      <c r="Q190">
        <v>1104.1220254229299</v>
      </c>
      <c r="R190">
        <v>36.223747012748497</v>
      </c>
      <c r="S190" s="2">
        <f>(Table2[[#This Row],[Close Price]]-Table2[[#This Row],[20D EMA]])/Table2[[#This Row],[20D EMA]]</f>
        <v>-3.2267064159486041E-2</v>
      </c>
      <c r="T190" s="2">
        <f>(Table2[[#This Row],[Close Price]]-Table2[[#This Row],[50D EMA]])/Table2[[#This Row],[50D EMA]]</f>
        <v>-4.1236660825965929E-2</v>
      </c>
      <c r="U190" s="2">
        <f>(Table2[[#This Row],[Close Price]]-Table2[[#This Row],[200D EMA]])/Table2[[#This Row],[200D EMA]]</f>
        <v>9.9561436187238908E-2</v>
      </c>
      <c r="V190">
        <v>0.584912787540389</v>
      </c>
      <c r="W190">
        <v>1212</v>
      </c>
      <c r="X190">
        <v>1237.9000000000001</v>
      </c>
      <c r="Y190">
        <v>1206</v>
      </c>
      <c r="Z190">
        <v>1284.9000000000001</v>
      </c>
      <c r="AA190">
        <v>1194</v>
      </c>
      <c r="AB190">
        <v>1369</v>
      </c>
      <c r="AC190" s="2">
        <f>(Table2[[#This Row],[Close Price]]/Table2[[#This Row],[Day Low]])-1</f>
        <v>1.6914191419141744E-3</v>
      </c>
      <c r="AD190" s="2">
        <f>(Table2[[#This Row],[Day High]]/Table2[[#This Row],[Close Price]])-1</f>
        <v>1.9644989909806121E-2</v>
      </c>
      <c r="AE190" s="2">
        <f>(Table2[[#This Row],[Close Price]]/Table2[[#This Row],[Current Week Low]])-1</f>
        <v>6.6749585406300493E-3</v>
      </c>
      <c r="AF190" s="2">
        <f>(Table2[[#This Row],[Current Week High]]/Table2[[#This Row],[Close Price]])-1</f>
        <v>5.8358387216342011E-2</v>
      </c>
      <c r="AG190" s="2">
        <f>(Table2[[#This Row],[Close Price]]/Table2[[#This Row],[Current Month Low]])-1</f>
        <v>1.6792294807370212E-2</v>
      </c>
      <c r="AH190" s="2">
        <f>(Table2[[#This Row],[Current Month High]]/Table2[[#This Row],[Close Price]])-1</f>
        <v>0.12763065771590965</v>
      </c>
      <c r="AI190">
        <v>23.1415510069601</v>
      </c>
      <c r="AJ190">
        <v>86.418426103646794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-0.19</v>
      </c>
      <c r="AM190" t="s">
        <v>10450</v>
      </c>
      <c r="AN190">
        <v>-4.0999999999999996</v>
      </c>
      <c r="AO190" t="s">
        <v>10450</v>
      </c>
      <c r="AP190">
        <v>7.9144203228044996E-2</v>
      </c>
      <c r="AQ190">
        <f>(Table2[[#This Row],[Sharpe Ratio]]-AVERAGE(Table2[Sharpe Ratio]))/_xlfn.STDEV.P(Table2[Sharpe Ratio])</f>
        <v>0.23308623898797082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374</v>
      </c>
      <c r="AT190">
        <f>_xlfn.RANK.AVG(Table2[[#This Row],[6M Return vs Nifty Z-Score]],Table2[6M Return vs Nifty Z-Score])</f>
        <v>47</v>
      </c>
      <c r="AU190">
        <f>_xlfn.RANK.AVG(Table2[[#This Row],[Sharpe Ratio Z-Score]],Table2[Sharpe Ratio Z-Score])</f>
        <v>289</v>
      </c>
      <c r="AV190">
        <f>(Table2[[#This Row],[Rank 1Y]]+Table2[[#This Row],[Rank 6M]]+Table2[[#This Row],[Rank Sharpe]])/3</f>
        <v>236.66666666666666</v>
      </c>
    </row>
    <row r="191" spans="1:48" x14ac:dyDescent="0.3">
      <c r="A191" t="s">
        <v>748</v>
      </c>
      <c r="B191" t="s">
        <v>749</v>
      </c>
      <c r="C191" t="s">
        <v>10411</v>
      </c>
      <c r="D191" t="s">
        <v>750</v>
      </c>
      <c r="E191">
        <v>23043.603537499999</v>
      </c>
      <c r="F191">
        <v>2275</v>
      </c>
      <c r="G191">
        <v>31.405675728181802</v>
      </c>
      <c r="H191">
        <f>(Table2[[#This Row],[1Y Return vs Nifty]]-AVERAGE(Table2[1Y Return vs Nifty]))/_xlfn.STDEV.P(Table2[1Y Return vs Nifty])</f>
        <v>0.11666289388853922</v>
      </c>
      <c r="I191">
        <v>-4.6501072373333203</v>
      </c>
      <c r="J191">
        <f>(Table2[[#This Row],[1M Return vs Nifty]]-AVERAGE(Table2[1M Return vs Nifty]))/_xlfn.STDEV.P(Table2[1M Return vs Nifty])</f>
        <v>-0.11282147558870002</v>
      </c>
      <c r="K191">
        <v>25.2346670418885</v>
      </c>
      <c r="L191">
        <f>(Table2[[#This Row],[6M Return vs Nifty]]-AVERAGE(Table2[6M Return vs Nifty]))/_xlfn.STDEV.P(Table2[6M Return vs Nifty])</f>
        <v>0.3847253149132272</v>
      </c>
      <c r="M191">
        <v>-6.62073020709565</v>
      </c>
      <c r="N191">
        <f>(Table2[[#This Row],[1W Return vs Nifty]]-AVERAGE(Table2[1W Return vs Nifty]))/_xlfn.STDEV.P(Table2[1W Return vs Nifty])</f>
        <v>-1.3461135218411993</v>
      </c>
      <c r="O191">
        <v>2372.5300000000002</v>
      </c>
      <c r="P191">
        <v>2251.6873602895298</v>
      </c>
      <c r="Q191">
        <v>1860.79507146794</v>
      </c>
      <c r="R191">
        <v>30.853678423673799</v>
      </c>
      <c r="S191" s="2">
        <f>(Table2[[#This Row],[Close Price]]-Table2[[#This Row],[20D EMA]])/Table2[[#This Row],[20D EMA]]</f>
        <v>-4.1108015494008589E-2</v>
      </c>
      <c r="T191" s="2">
        <f>(Table2[[#This Row],[Close Price]]-Table2[[#This Row],[50D EMA]])/Table2[[#This Row],[50D EMA]]</f>
        <v>1.0353408790940041E-2</v>
      </c>
      <c r="U191" s="2">
        <f>(Table2[[#This Row],[Close Price]]-Table2[[#This Row],[200D EMA]])/Table2[[#This Row],[200D EMA]]</f>
        <v>0.22259567154017817</v>
      </c>
      <c r="V191">
        <v>0.72044201206178005</v>
      </c>
      <c r="W191">
        <v>2241.85</v>
      </c>
      <c r="X191">
        <v>2342.9499999999998</v>
      </c>
      <c r="Y191">
        <v>2241.85</v>
      </c>
      <c r="Z191">
        <v>2410.0500000000002</v>
      </c>
      <c r="AA191">
        <v>2241.85</v>
      </c>
      <c r="AB191">
        <v>2686.6</v>
      </c>
      <c r="AC191" s="2">
        <f>(Table2[[#This Row],[Close Price]]/Table2[[#This Row],[Day Low]])-1</f>
        <v>1.4786894752102153E-2</v>
      </c>
      <c r="AD191" s="2">
        <f>(Table2[[#This Row],[Day High]]/Table2[[#This Row],[Close Price]])-1</f>
        <v>2.9868131868131753E-2</v>
      </c>
      <c r="AE191" s="2">
        <f>(Table2[[#This Row],[Close Price]]/Table2[[#This Row],[Current Week Low]])-1</f>
        <v>1.4786894752102153E-2</v>
      </c>
      <c r="AF191" s="2">
        <f>(Table2[[#This Row],[Current Week High]]/Table2[[#This Row],[Close Price]])-1</f>
        <v>5.9362637362637471E-2</v>
      </c>
      <c r="AG191" s="2">
        <f>(Table2[[#This Row],[Close Price]]/Table2[[#This Row],[Current Month Low]])-1</f>
        <v>1.4786894752102153E-2</v>
      </c>
      <c r="AH191" s="2">
        <f>(Table2[[#This Row],[Current Month High]]/Table2[[#This Row],[Close Price]])-1</f>
        <v>0.18092307692307696</v>
      </c>
      <c r="AI191">
        <v>18.0923076923076</v>
      </c>
      <c r="AJ191">
        <v>81.985441164706799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-0.06</v>
      </c>
      <c r="AM191" t="s">
        <v>10450</v>
      </c>
      <c r="AN191">
        <v>-10.6</v>
      </c>
      <c r="AO191" t="s">
        <v>10450</v>
      </c>
      <c r="AP191">
        <v>8.5293468896773E-2</v>
      </c>
      <c r="AQ191">
        <f>(Table2[[#This Row],[Sharpe Ratio]]-AVERAGE(Table2[Sharpe Ratio]))/_xlfn.STDEV.P(Table2[Sharpe Ratio])</f>
        <v>0.30465484463740239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-0.65289194399073047</v>
      </c>
      <c r="AS191">
        <f>_xlfn.RANK.AVG(Table2[[#This Row],[1Y Return vs Nifty Z-Score]],Table2[1Y Return vs Nifty Z-Score])</f>
        <v>262</v>
      </c>
      <c r="AT191">
        <f>_xlfn.RANK.AVG(Table2[[#This Row],[6M Return vs Nifty Z-Score]],Table2[6M Return vs Nifty Z-Score])</f>
        <v>188</v>
      </c>
      <c r="AU191">
        <f>_xlfn.RANK.AVG(Table2[[#This Row],[Sharpe Ratio Z-Score]],Table2[Sharpe Ratio Z-Score])</f>
        <v>264</v>
      </c>
      <c r="AV191">
        <f>(Table2[[#This Row],[Rank 1Y]]+Table2[[#This Row],[Rank 6M]]+Table2[[#This Row],[Rank Sharpe]])/3</f>
        <v>238</v>
      </c>
    </row>
    <row r="192" spans="1:48" x14ac:dyDescent="0.3">
      <c r="A192" t="s">
        <v>468</v>
      </c>
      <c r="B192" t="s">
        <v>469</v>
      </c>
      <c r="C192" t="s">
        <v>10418</v>
      </c>
      <c r="D192" t="s">
        <v>470</v>
      </c>
      <c r="E192">
        <v>46998.292567199998</v>
      </c>
      <c r="F192">
        <v>4328</v>
      </c>
      <c r="G192">
        <v>-2.4177161971528198</v>
      </c>
      <c r="H192">
        <f>(Table2[[#This Row],[1Y Return vs Nifty]]-AVERAGE(Table2[1Y Return vs Nifty]))/_xlfn.STDEV.P(Table2[1Y Return vs Nifty])</f>
        <v>-0.44025142842636666</v>
      </c>
      <c r="I192">
        <v>7.2572263902599197</v>
      </c>
      <c r="J192">
        <f>(Table2[[#This Row],[1M Return vs Nifty]]-AVERAGE(Table2[1M Return vs Nifty]))/_xlfn.STDEV.P(Table2[1M Return vs Nifty])</f>
        <v>0.99058911601137634</v>
      </c>
      <c r="K192">
        <v>36.3130692142933</v>
      </c>
      <c r="L192">
        <f>(Table2[[#This Row],[6M Return vs Nifty]]-AVERAGE(Table2[6M Return vs Nifty]))/_xlfn.STDEV.P(Table2[6M Return vs Nifty])</f>
        <v>0.71385130703402344</v>
      </c>
      <c r="M192">
        <v>11.9316421531024</v>
      </c>
      <c r="N192">
        <f>(Table2[[#This Row],[1W Return vs Nifty]]-AVERAGE(Table2[1W Return vs Nifty]))/_xlfn.STDEV.P(Table2[1W Return vs Nifty])</f>
        <v>2.7941608563046736</v>
      </c>
      <c r="O192">
        <v>4027.77</v>
      </c>
      <c r="P192">
        <v>3932.1719519476601</v>
      </c>
      <c r="Q192">
        <v>3551.30839512998</v>
      </c>
      <c r="R192">
        <v>79.028050269550803</v>
      </c>
      <c r="S192" s="2">
        <f>(Table2[[#This Row],[Close Price]]-Table2[[#This Row],[20D EMA]])/Table2[[#This Row],[20D EMA]]</f>
        <v>7.4540006008287474E-2</v>
      </c>
      <c r="T192" s="2">
        <f>(Table2[[#This Row],[Close Price]]-Table2[[#This Row],[50D EMA]])/Table2[[#This Row],[50D EMA]]</f>
        <v>0.10066397219894738</v>
      </c>
      <c r="U192" s="2">
        <f>(Table2[[#This Row],[Close Price]]-Table2[[#This Row],[200D EMA]])/Table2[[#This Row],[200D EMA]]</f>
        <v>0.21870576093451119</v>
      </c>
      <c r="V192">
        <v>1.7757511119479801</v>
      </c>
      <c r="W192">
        <v>4292</v>
      </c>
      <c r="X192">
        <v>4420</v>
      </c>
      <c r="Y192">
        <v>4079.25</v>
      </c>
      <c r="Z192">
        <v>4420</v>
      </c>
      <c r="AA192">
        <v>3621</v>
      </c>
      <c r="AB192">
        <v>4420</v>
      </c>
      <c r="AC192" s="2">
        <f>(Table2[[#This Row],[Close Price]]/Table2[[#This Row],[Day Low]])-1</f>
        <v>8.3876980428705394E-3</v>
      </c>
      <c r="AD192" s="2">
        <f>(Table2[[#This Row],[Day High]]/Table2[[#This Row],[Close Price]])-1</f>
        <v>2.1256931608133023E-2</v>
      </c>
      <c r="AE192" s="2">
        <f>(Table2[[#This Row],[Close Price]]/Table2[[#This Row],[Current Week Low]])-1</f>
        <v>6.0979346693632364E-2</v>
      </c>
      <c r="AF192" s="2">
        <f>(Table2[[#This Row],[Current Week High]]/Table2[[#This Row],[Close Price]])-1</f>
        <v>2.1256931608133023E-2</v>
      </c>
      <c r="AG192" s="2">
        <f>(Table2[[#This Row],[Close Price]]/Table2[[#This Row],[Current Month Low]])-1</f>
        <v>0.1952499309582989</v>
      </c>
      <c r="AH192" s="2">
        <f>(Table2[[#This Row],[Current Month High]]/Table2[[#This Row],[Close Price]])-1</f>
        <v>2.1256931608133023E-2</v>
      </c>
      <c r="AI192">
        <v>2.1256931608133001</v>
      </c>
      <c r="AJ192">
        <v>63.419423047877899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-0.02</v>
      </c>
      <c r="AM192" t="s">
        <v>10450</v>
      </c>
      <c r="AN192">
        <v>15.06</v>
      </c>
      <c r="AO192" t="s">
        <v>10451</v>
      </c>
      <c r="AP192">
        <v>0.12599103794920399</v>
      </c>
      <c r="AQ192">
        <f>(Table2[[#This Row],[Sharpe Ratio]]-AVERAGE(Table2[Sharpe Ratio]))/_xlfn.STDEV.P(Table2[Sharpe Ratio])</f>
        <v>0.77831599823111908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4.8366658491548264</v>
      </c>
      <c r="AS192">
        <f>_xlfn.RANK.AVG(Table2[[#This Row],[1Y Return vs Nifty Z-Score]],Table2[1Y Return vs Nifty Z-Score])</f>
        <v>435</v>
      </c>
      <c r="AT192">
        <f>_xlfn.RANK.AVG(Table2[[#This Row],[6M Return vs Nifty Z-Score]],Table2[6M Return vs Nifty Z-Score])</f>
        <v>128</v>
      </c>
      <c r="AU192">
        <f>_xlfn.RANK.AVG(Table2[[#This Row],[Sharpe Ratio Z-Score]],Table2[Sharpe Ratio Z-Score])</f>
        <v>155</v>
      </c>
      <c r="AV192">
        <f>(Table2[[#This Row],[Rank 1Y]]+Table2[[#This Row],[Rank 6M]]+Table2[[#This Row],[Rank Sharpe]])/3</f>
        <v>239.33333333333334</v>
      </c>
    </row>
    <row r="193" spans="1:48" x14ac:dyDescent="0.3">
      <c r="A193" t="s">
        <v>1087</v>
      </c>
      <c r="B193" t="s">
        <v>1088</v>
      </c>
      <c r="C193" t="s">
        <v>10417</v>
      </c>
      <c r="D193" t="s">
        <v>431</v>
      </c>
      <c r="E193">
        <v>12467.110502650001</v>
      </c>
      <c r="F193">
        <v>267.64999999999998</v>
      </c>
      <c r="G193">
        <v>45.063332826395303</v>
      </c>
      <c r="H193">
        <f>(Table2[[#This Row],[1Y Return vs Nifty]]-AVERAGE(Table2[1Y Return vs Nifty]))/_xlfn.STDEV.P(Table2[1Y Return vs Nifty])</f>
        <v>0.34154113389626978</v>
      </c>
      <c r="I193">
        <v>-6.1712805288685697</v>
      </c>
      <c r="J193">
        <f>(Table2[[#This Row],[1M Return vs Nifty]]-AVERAGE(Table2[1M Return vs Nifty]))/_xlfn.STDEV.P(Table2[1M Return vs Nifty])</f>
        <v>-0.25378323697326</v>
      </c>
      <c r="K193">
        <v>14.202647151448399</v>
      </c>
      <c r="L193">
        <f>(Table2[[#This Row],[6M Return vs Nifty]]-AVERAGE(Table2[6M Return vs Nifty]))/_xlfn.STDEV.P(Table2[6M Return vs Nifty])</f>
        <v>5.6977284553602923E-2</v>
      </c>
      <c r="M193">
        <v>10.7671910079019</v>
      </c>
      <c r="N193">
        <f>(Table2[[#This Row],[1W Return vs Nifty]]-AVERAGE(Table2[1W Return vs Nifty]))/_xlfn.STDEV.P(Table2[1W Return vs Nifty])</f>
        <v>2.534293969877822</v>
      </c>
      <c r="O193">
        <v>260.89999999999998</v>
      </c>
      <c r="P193">
        <v>263.62578327071299</v>
      </c>
      <c r="Q193">
        <v>232.566111590405</v>
      </c>
      <c r="R193">
        <v>60.973800863852198</v>
      </c>
      <c r="S193" s="2">
        <f>(Table2[[#This Row],[Close Price]]-Table2[[#This Row],[20D EMA]])/Table2[[#This Row],[20D EMA]]</f>
        <v>2.5871981602146418E-2</v>
      </c>
      <c r="T193" s="2">
        <f>(Table2[[#This Row],[Close Price]]-Table2[[#This Row],[50D EMA]])/Table2[[#This Row],[50D EMA]]</f>
        <v>1.5264882969184348E-2</v>
      </c>
      <c r="U193" s="2">
        <f>(Table2[[#This Row],[Close Price]]-Table2[[#This Row],[200D EMA]])/Table2[[#This Row],[200D EMA]]</f>
        <v>0.15085554885737032</v>
      </c>
      <c r="V193">
        <v>0.48922910308211398</v>
      </c>
      <c r="W193">
        <v>264.60000000000002</v>
      </c>
      <c r="X193">
        <v>270.45</v>
      </c>
      <c r="Y193">
        <v>256.5</v>
      </c>
      <c r="Z193">
        <v>274.25</v>
      </c>
      <c r="AA193">
        <v>236.7</v>
      </c>
      <c r="AB193">
        <v>276.39999999999998</v>
      </c>
      <c r="AC193" s="2">
        <f>(Table2[[#This Row],[Close Price]]/Table2[[#This Row],[Day Low]])-1</f>
        <v>1.1526832955404132E-2</v>
      </c>
      <c r="AD193" s="2">
        <f>(Table2[[#This Row],[Day High]]/Table2[[#This Row],[Close Price]])-1</f>
        <v>1.0461423500840672E-2</v>
      </c>
      <c r="AE193" s="2">
        <f>(Table2[[#This Row],[Close Price]]/Table2[[#This Row],[Current Week Low]])-1</f>
        <v>4.3469785575048547E-2</v>
      </c>
      <c r="AF193" s="2">
        <f>(Table2[[#This Row],[Current Week High]]/Table2[[#This Row],[Close Price]])-1</f>
        <v>2.4659069680553092E-2</v>
      </c>
      <c r="AG193" s="2">
        <f>(Table2[[#This Row],[Close Price]]/Table2[[#This Row],[Current Month Low]])-1</f>
        <v>0.13075623151668769</v>
      </c>
      <c r="AH193" s="2">
        <f>(Table2[[#This Row],[Current Month High]]/Table2[[#This Row],[Close Price]])-1</f>
        <v>3.2691948440127128E-2</v>
      </c>
      <c r="AI193">
        <v>43.545675322249203</v>
      </c>
      <c r="AJ193">
        <v>108.28793774319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-7.0000000000000007E-2</v>
      </c>
      <c r="AM193" t="s">
        <v>10450</v>
      </c>
      <c r="AN193">
        <v>8.89</v>
      </c>
      <c r="AO193" t="s">
        <v>10451</v>
      </c>
      <c r="AP193">
        <v>9.5263900687401995E-2</v>
      </c>
      <c r="AQ193">
        <f>(Table2[[#This Row],[Sharpe Ratio]]-AVERAGE(Table2[Sharpe Ratio]))/_xlfn.STDEV.P(Table2[Sharpe Ratio])</f>
        <v>0.42069632656701411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203</v>
      </c>
      <c r="AT193">
        <f>_xlfn.RANK.AVG(Table2[[#This Row],[6M Return vs Nifty Z-Score]],Table2[6M Return vs Nifty Z-Score])</f>
        <v>287</v>
      </c>
      <c r="AU193">
        <f>_xlfn.RANK.AVG(Table2[[#This Row],[Sharpe Ratio Z-Score]],Table2[Sharpe Ratio Z-Score])</f>
        <v>228</v>
      </c>
      <c r="AV193">
        <f>(Table2[[#This Row],[Rank 1Y]]+Table2[[#This Row],[Rank 6M]]+Table2[[#This Row],[Rank Sharpe]])/3</f>
        <v>239.33333333333334</v>
      </c>
    </row>
    <row r="194" spans="1:48" x14ac:dyDescent="0.3">
      <c r="A194" t="s">
        <v>995</v>
      </c>
      <c r="B194" t="s">
        <v>996</v>
      </c>
      <c r="C194" t="s">
        <v>10420</v>
      </c>
      <c r="D194" t="s">
        <v>997</v>
      </c>
      <c r="E194">
        <v>14981.34137357</v>
      </c>
      <c r="F194">
        <v>843.7</v>
      </c>
      <c r="G194">
        <v>28.711938981461401</v>
      </c>
      <c r="H194">
        <f>(Table2[[#This Row],[1Y Return vs Nifty]]-AVERAGE(Table2[1Y Return vs Nifty]))/_xlfn.STDEV.P(Table2[1Y Return vs Nifty])</f>
        <v>7.2309548780330954E-2</v>
      </c>
      <c r="I194">
        <v>-2.88474777502568</v>
      </c>
      <c r="J194">
        <f>(Table2[[#This Row],[1M Return vs Nifty]]-AVERAGE(Table2[1M Return vs Nifty]))/_xlfn.STDEV.P(Table2[1M Return vs Nifty])</f>
        <v>5.0768156617262375E-2</v>
      </c>
      <c r="K194">
        <v>36.335286547946602</v>
      </c>
      <c r="L194">
        <f>(Table2[[#This Row],[6M Return vs Nifty]]-AVERAGE(Table2[6M Return vs Nifty]))/_xlfn.STDEV.P(Table2[6M Return vs Nifty])</f>
        <v>0.71451135727115378</v>
      </c>
      <c r="M194">
        <v>-0.33181298392205</v>
      </c>
      <c r="N194">
        <f>(Table2[[#This Row],[1W Return vs Nifty]]-AVERAGE(Table2[1W Return vs Nifty]))/_xlfn.STDEV.P(Table2[1W Return vs Nifty])</f>
        <v>5.7364283576672705E-2</v>
      </c>
      <c r="O194">
        <v>824.35</v>
      </c>
      <c r="P194">
        <v>803.04365293426997</v>
      </c>
      <c r="Q194">
        <v>696.14226145967996</v>
      </c>
      <c r="R194">
        <v>62.615414427407003</v>
      </c>
      <c r="S194" s="2">
        <f>(Table2[[#This Row],[Close Price]]-Table2[[#This Row],[20D EMA]])/Table2[[#This Row],[20D EMA]]</f>
        <v>2.3473039364347695E-2</v>
      </c>
      <c r="T194" s="2">
        <f>(Table2[[#This Row],[Close Price]]-Table2[[#This Row],[50D EMA]])/Table2[[#This Row],[50D EMA]]</f>
        <v>5.0627816952633138E-2</v>
      </c>
      <c r="U194" s="2">
        <f>(Table2[[#This Row],[Close Price]]-Table2[[#This Row],[200D EMA]])/Table2[[#This Row],[200D EMA]]</f>
        <v>0.21196491968598363</v>
      </c>
      <c r="V194">
        <v>0.78640579898909901</v>
      </c>
      <c r="W194">
        <v>836</v>
      </c>
      <c r="X194">
        <v>870.8</v>
      </c>
      <c r="Y194">
        <v>818.3</v>
      </c>
      <c r="Z194">
        <v>870.8</v>
      </c>
      <c r="AA194">
        <v>788.1</v>
      </c>
      <c r="AB194">
        <v>870.8</v>
      </c>
      <c r="AC194" s="2">
        <f>(Table2[[#This Row],[Close Price]]/Table2[[#This Row],[Day Low]])-1</f>
        <v>9.2105263157895578E-3</v>
      </c>
      <c r="AD194" s="2">
        <f>(Table2[[#This Row],[Day High]]/Table2[[#This Row],[Close Price]])-1</f>
        <v>3.2120421950930345E-2</v>
      </c>
      <c r="AE194" s="2">
        <f>(Table2[[#This Row],[Close Price]]/Table2[[#This Row],[Current Week Low]])-1</f>
        <v>3.1039960894537533E-2</v>
      </c>
      <c r="AF194" s="2">
        <f>(Table2[[#This Row],[Current Week High]]/Table2[[#This Row],[Close Price]])-1</f>
        <v>3.2120421950930345E-2</v>
      </c>
      <c r="AG194" s="2">
        <f>(Table2[[#This Row],[Close Price]]/Table2[[#This Row],[Current Month Low]])-1</f>
        <v>7.0549422662098848E-2</v>
      </c>
      <c r="AH194" s="2">
        <f>(Table2[[#This Row],[Current Month High]]/Table2[[#This Row],[Close Price]])-1</f>
        <v>3.2120421950930345E-2</v>
      </c>
      <c r="AI194">
        <v>3.70984947256132</v>
      </c>
      <c r="AJ194">
        <v>86.370664899491899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-0.01</v>
      </c>
      <c r="AM194" t="s">
        <v>10450</v>
      </c>
      <c r="AN194">
        <v>3.32</v>
      </c>
      <c r="AO194" t="s">
        <v>10451</v>
      </c>
      <c r="AP194">
        <v>6.7814607255167997E-2</v>
      </c>
      <c r="AQ194">
        <f>(Table2[[#This Row],[Sharpe Ratio]]-AVERAGE(Table2[Sharpe Ratio]))/_xlfn.STDEV.P(Table2[Sharpe Ratio])</f>
        <v>0.10122604135921109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0.99617938760463087</v>
      </c>
      <c r="AS194">
        <f>_xlfn.RANK.AVG(Table2[[#This Row],[1Y Return vs Nifty Z-Score]],Table2[1Y Return vs Nifty Z-Score])</f>
        <v>275</v>
      </c>
      <c r="AT194">
        <f>_xlfn.RANK.AVG(Table2[[#This Row],[6M Return vs Nifty Z-Score]],Table2[6M Return vs Nifty Z-Score])</f>
        <v>127</v>
      </c>
      <c r="AU194">
        <f>_xlfn.RANK.AVG(Table2[[#This Row],[Sharpe Ratio Z-Score]],Table2[Sharpe Ratio Z-Score])</f>
        <v>317</v>
      </c>
      <c r="AV194">
        <f>(Table2[[#This Row],[Rank 1Y]]+Table2[[#This Row],[Rank 6M]]+Table2[[#This Row],[Rank Sharpe]])/3</f>
        <v>239.66666666666666</v>
      </c>
    </row>
    <row r="195" spans="1:48" x14ac:dyDescent="0.3">
      <c r="A195" t="s">
        <v>1585</v>
      </c>
      <c r="B195" t="s">
        <v>1586</v>
      </c>
      <c r="C195" t="s">
        <v>10420</v>
      </c>
      <c r="D195" t="s">
        <v>392</v>
      </c>
      <c r="E195">
        <v>6207.7790735999997</v>
      </c>
      <c r="F195">
        <v>126.54</v>
      </c>
      <c r="G195">
        <v>42.607416649548902</v>
      </c>
      <c r="H195">
        <f>(Table2[[#This Row],[1Y Return vs Nifty]]-AVERAGE(Table2[1Y Return vs Nifty]))/_xlfn.STDEV.P(Table2[1Y Return vs Nifty])</f>
        <v>0.30110359007127696</v>
      </c>
      <c r="I195">
        <v>-14.642936375997699</v>
      </c>
      <c r="J195">
        <f>(Table2[[#This Row],[1M Return vs Nifty]]-AVERAGE(Table2[1M Return vs Nifty]))/_xlfn.STDEV.P(Table2[1M Return vs Nifty])</f>
        <v>-1.0388216916320969</v>
      </c>
      <c r="K195">
        <v>23.849617282557698</v>
      </c>
      <c r="L195">
        <f>(Table2[[#This Row],[6M Return vs Nifty]]-AVERAGE(Table2[6M Return vs Nifty]))/_xlfn.STDEV.P(Table2[6M Return vs Nifty])</f>
        <v>0.34357715391651672</v>
      </c>
      <c r="M195">
        <v>-5.7253560574357998</v>
      </c>
      <c r="N195">
        <f>(Table2[[#This Row],[1W Return vs Nifty]]-AVERAGE(Table2[1W Return vs Nifty]))/_xlfn.STDEV.P(Table2[1W Return vs Nifty])</f>
        <v>-1.1462956991543303</v>
      </c>
      <c r="O195">
        <v>130.25</v>
      </c>
      <c r="P195">
        <v>132.225406981291</v>
      </c>
      <c r="Q195">
        <v>115.207014026032</v>
      </c>
      <c r="R195">
        <v>37.568856006330599</v>
      </c>
      <c r="S195" s="2">
        <f>(Table2[[#This Row],[Close Price]]-Table2[[#This Row],[20D EMA]])/Table2[[#This Row],[20D EMA]]</f>
        <v>-2.8483685220729318E-2</v>
      </c>
      <c r="T195" s="2">
        <f>(Table2[[#This Row],[Close Price]]-Table2[[#This Row],[50D EMA]])/Table2[[#This Row],[50D EMA]]</f>
        <v>-4.2997840665337808E-2</v>
      </c>
      <c r="U195" s="2">
        <f>(Table2[[#This Row],[Close Price]]-Table2[[#This Row],[200D EMA]])/Table2[[#This Row],[200D EMA]]</f>
        <v>9.837062499864134E-2</v>
      </c>
      <c r="V195">
        <v>0.245116915882924</v>
      </c>
      <c r="W195">
        <v>125.75</v>
      </c>
      <c r="X195">
        <v>129.4</v>
      </c>
      <c r="Y195">
        <v>125.45</v>
      </c>
      <c r="Z195">
        <v>130.5</v>
      </c>
      <c r="AA195">
        <v>125.15</v>
      </c>
      <c r="AB195">
        <v>142.29</v>
      </c>
      <c r="AC195" s="2">
        <f>(Table2[[#This Row],[Close Price]]/Table2[[#This Row],[Day Low]])-1</f>
        <v>6.2823061630219446E-3</v>
      </c>
      <c r="AD195" s="2">
        <f>(Table2[[#This Row],[Day High]]/Table2[[#This Row],[Close Price]])-1</f>
        <v>2.2601548917338343E-2</v>
      </c>
      <c r="AE195" s="2">
        <f>(Table2[[#This Row],[Close Price]]/Table2[[#This Row],[Current Week Low]])-1</f>
        <v>8.6887206058190447E-3</v>
      </c>
      <c r="AF195" s="2">
        <f>(Table2[[#This Row],[Current Week High]]/Table2[[#This Row],[Close Price]])-1</f>
        <v>3.1294452347083945E-2</v>
      </c>
      <c r="AG195" s="2">
        <f>(Table2[[#This Row],[Close Price]]/Table2[[#This Row],[Current Month Low]])-1</f>
        <v>1.1106671993607709E-2</v>
      </c>
      <c r="AH195" s="2">
        <f>(Table2[[#This Row],[Current Month High]]/Table2[[#This Row],[Close Price]])-1</f>
        <v>0.12446657183499288</v>
      </c>
      <c r="AI195">
        <v>34.305357989568499</v>
      </c>
      <c r="AJ195">
        <v>94.5272867025365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-0.18</v>
      </c>
      <c r="AM195" t="s">
        <v>10450</v>
      </c>
      <c r="AN195">
        <v>-1.21</v>
      </c>
      <c r="AO195" t="s">
        <v>10450</v>
      </c>
      <c r="AP195">
        <v>7.1904266486640001E-2</v>
      </c>
      <c r="AQ195">
        <f>(Table2[[#This Row],[Sharpe Ratio]]-AVERAGE(Table2[Sharpe Ratio]))/_xlfn.STDEV.P(Table2[Sharpe Ratio])</f>
        <v>0.14882379116310293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216</v>
      </c>
      <c r="AT195">
        <f>_xlfn.RANK.AVG(Table2[[#This Row],[6M Return vs Nifty Z-Score]],Table2[6M Return vs Nifty Z-Score])</f>
        <v>198</v>
      </c>
      <c r="AU195">
        <f>_xlfn.RANK.AVG(Table2[[#This Row],[Sharpe Ratio Z-Score]],Table2[Sharpe Ratio Z-Score])</f>
        <v>307</v>
      </c>
      <c r="AV195">
        <f>(Table2[[#This Row],[Rank 1Y]]+Table2[[#This Row],[Rank 6M]]+Table2[[#This Row],[Rank Sharpe]])/3</f>
        <v>240.33333333333334</v>
      </c>
    </row>
    <row r="196" spans="1:48" x14ac:dyDescent="0.3">
      <c r="A196" t="s">
        <v>223</v>
      </c>
      <c r="B196" t="s">
        <v>224</v>
      </c>
      <c r="C196" t="s">
        <v>10412</v>
      </c>
      <c r="D196" t="s">
        <v>77</v>
      </c>
      <c r="E196">
        <v>119135.15559672999</v>
      </c>
      <c r="F196">
        <v>5957.35</v>
      </c>
      <c r="G196">
        <v>65.381698266280694</v>
      </c>
      <c r="H196">
        <f>(Table2[[#This Row],[1Y Return vs Nifty]]-AVERAGE(Table2[1Y Return vs Nifty]))/_xlfn.STDEV.P(Table2[1Y Return vs Nifty])</f>
        <v>0.67609033417989661</v>
      </c>
      <c r="I196">
        <v>8.4697104214885801</v>
      </c>
      <c r="J196">
        <f>(Table2[[#This Row],[1M Return vs Nifty]]-AVERAGE(Table2[1M Return vs Nifty]))/_xlfn.STDEV.P(Table2[1M Return vs Nifty])</f>
        <v>1.1029457328700305</v>
      </c>
      <c r="K196">
        <v>11.954912695254301</v>
      </c>
      <c r="L196">
        <f>(Table2[[#This Row],[6M Return vs Nifty]]-AVERAGE(Table2[6M Return vs Nifty]))/_xlfn.STDEV.P(Table2[6M Return vs Nifty])</f>
        <v>-9.8002002683255721E-3</v>
      </c>
      <c r="M196">
        <v>-1.37368580370997</v>
      </c>
      <c r="N196">
        <f>(Table2[[#This Row],[1W Return vs Nifty]]-AVERAGE(Table2[1W Return vs Nifty]))/_xlfn.STDEV.P(Table2[1W Return vs Nifty])</f>
        <v>-0.17514718489239098</v>
      </c>
      <c r="O196">
        <v>5861.12</v>
      </c>
      <c r="P196">
        <v>5638.7798837322498</v>
      </c>
      <c r="Q196">
        <v>4929.1341621026004</v>
      </c>
      <c r="R196">
        <v>52.652350972099903</v>
      </c>
      <c r="S196" s="2">
        <f>(Table2[[#This Row],[Close Price]]-Table2[[#This Row],[20D EMA]])/Table2[[#This Row],[20D EMA]]</f>
        <v>1.6418363725704384E-2</v>
      </c>
      <c r="T196" s="2">
        <f>(Table2[[#This Row],[Close Price]]-Table2[[#This Row],[50D EMA]])/Table2[[#This Row],[50D EMA]]</f>
        <v>5.6496285160344356E-2</v>
      </c>
      <c r="U196" s="2">
        <f>(Table2[[#This Row],[Close Price]]-Table2[[#This Row],[200D EMA]])/Table2[[#This Row],[200D EMA]]</f>
        <v>0.20859968588454858</v>
      </c>
      <c r="V196">
        <v>1.16209847082268</v>
      </c>
      <c r="W196">
        <v>5940.5</v>
      </c>
      <c r="X196">
        <v>6089.3</v>
      </c>
      <c r="Y196">
        <v>5904.1</v>
      </c>
      <c r="Z196">
        <v>6246.25</v>
      </c>
      <c r="AA196">
        <v>5517</v>
      </c>
      <c r="AB196">
        <v>6246.25</v>
      </c>
      <c r="AC196" s="2">
        <f>(Table2[[#This Row],[Close Price]]/Table2[[#This Row],[Day Low]])-1</f>
        <v>2.8364615773084356E-3</v>
      </c>
      <c r="AD196" s="2">
        <f>(Table2[[#This Row],[Day High]]/Table2[[#This Row],[Close Price]])-1</f>
        <v>2.2149109923036203E-2</v>
      </c>
      <c r="AE196" s="2">
        <f>(Table2[[#This Row],[Close Price]]/Table2[[#This Row],[Current Week Low]])-1</f>
        <v>9.0191561796040265E-3</v>
      </c>
      <c r="AF196" s="2">
        <f>(Table2[[#This Row],[Current Week High]]/Table2[[#This Row],[Close Price]])-1</f>
        <v>4.8494716610573363E-2</v>
      </c>
      <c r="AG196" s="2">
        <f>(Table2[[#This Row],[Close Price]]/Table2[[#This Row],[Current Month Low]])-1</f>
        <v>7.9816929490665212E-2</v>
      </c>
      <c r="AH196" s="2">
        <f>(Table2[[#This Row],[Current Month High]]/Table2[[#This Row],[Close Price]])-1</f>
        <v>4.8494716610573363E-2</v>
      </c>
      <c r="AI196">
        <v>4.8494716610573301</v>
      </c>
      <c r="AJ196">
        <v>103.743224063339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-0.01</v>
      </c>
      <c r="AM196" t="s">
        <v>10450</v>
      </c>
      <c r="AN196">
        <v>5.36</v>
      </c>
      <c r="AO196" t="s">
        <v>10451</v>
      </c>
      <c r="AP196">
        <v>8.3864287047448E-2</v>
      </c>
      <c r="AQ196">
        <f>(Table2[[#This Row],[Sharpe Ratio]]-AVERAGE(Table2[Sharpe Ratio]))/_xlfn.STDEV.P(Table2[Sharpe Ratio])</f>
        <v>0.2880212240254596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1.88210990591467</v>
      </c>
      <c r="AS196">
        <f>_xlfn.RANK.AVG(Table2[[#This Row],[1Y Return vs Nifty Z-Score]],Table2[1Y Return vs Nifty Z-Score])</f>
        <v>138</v>
      </c>
      <c r="AT196">
        <f>_xlfn.RANK.AVG(Table2[[#This Row],[6M Return vs Nifty Z-Score]],Table2[6M Return vs Nifty Z-Score])</f>
        <v>310</v>
      </c>
      <c r="AU196">
        <f>_xlfn.RANK.AVG(Table2[[#This Row],[Sharpe Ratio Z-Score]],Table2[Sharpe Ratio Z-Score])</f>
        <v>274</v>
      </c>
      <c r="AV196">
        <f>(Table2[[#This Row],[Rank 1Y]]+Table2[[#This Row],[Rank 6M]]+Table2[[#This Row],[Rank Sharpe]])/3</f>
        <v>240.66666666666666</v>
      </c>
    </row>
    <row r="197" spans="1:48" x14ac:dyDescent="0.3">
      <c r="A197" t="s">
        <v>412</v>
      </c>
      <c r="B197" t="s">
        <v>413</v>
      </c>
      <c r="C197" t="s">
        <v>10418</v>
      </c>
      <c r="D197" t="s">
        <v>261</v>
      </c>
      <c r="E197">
        <v>58571.146196130001</v>
      </c>
      <c r="F197">
        <v>5200.7</v>
      </c>
      <c r="G197">
        <v>38.006329440422803</v>
      </c>
      <c r="H197">
        <f>(Table2[[#This Row],[1Y Return vs Nifty]]-AVERAGE(Table2[1Y Return vs Nifty]))/_xlfn.STDEV.P(Table2[1Y Return vs Nifty])</f>
        <v>0.22534503307501874</v>
      </c>
      <c r="I197">
        <v>14.5334390348089</v>
      </c>
      <c r="J197">
        <f>(Table2[[#This Row],[1M Return vs Nifty]]-AVERAGE(Table2[1M Return vs Nifty]))/_xlfn.STDEV.P(Table2[1M Return vs Nifty])</f>
        <v>1.6648500672729336</v>
      </c>
      <c r="K197">
        <v>5.8790107481510097</v>
      </c>
      <c r="L197">
        <f>(Table2[[#This Row],[6M Return vs Nifty]]-AVERAGE(Table2[6M Return vs Nifty]))/_xlfn.STDEV.P(Table2[6M Return vs Nifty])</f>
        <v>-0.19030793281392636</v>
      </c>
      <c r="M197">
        <v>-7.7945519256029605E-2</v>
      </c>
      <c r="N197">
        <f>(Table2[[#This Row],[1W Return vs Nifty]]-AVERAGE(Table2[1W Return vs Nifty]))/_xlfn.STDEV.P(Table2[1W Return vs Nifty])</f>
        <v>0.11401908432099953</v>
      </c>
      <c r="O197">
        <v>4954.1000000000004</v>
      </c>
      <c r="P197">
        <v>4821.8964261949504</v>
      </c>
      <c r="Q197">
        <v>4324.55389062625</v>
      </c>
      <c r="R197">
        <v>62.7815749354329</v>
      </c>
      <c r="S197" s="2">
        <f>(Table2[[#This Row],[Close Price]]-Table2[[#This Row],[20D EMA]])/Table2[[#This Row],[20D EMA]]</f>
        <v>4.9776952423245278E-2</v>
      </c>
      <c r="T197" s="2">
        <f>(Table2[[#This Row],[Close Price]]-Table2[[#This Row],[50D EMA]])/Table2[[#This Row],[50D EMA]]</f>
        <v>7.8559044061419309E-2</v>
      </c>
      <c r="U197" s="2">
        <f>(Table2[[#This Row],[Close Price]]-Table2[[#This Row],[200D EMA]])/Table2[[#This Row],[200D EMA]]</f>
        <v>0.2025980324289294</v>
      </c>
      <c r="V197">
        <v>1.3005138326250401</v>
      </c>
      <c r="W197">
        <v>5151.3500000000004</v>
      </c>
      <c r="X197">
        <v>5345.85</v>
      </c>
      <c r="Y197">
        <v>5139.7</v>
      </c>
      <c r="Z197">
        <v>5460</v>
      </c>
      <c r="AA197">
        <v>4265</v>
      </c>
      <c r="AB197">
        <v>5575.05</v>
      </c>
      <c r="AC197" s="2">
        <f>(Table2[[#This Row],[Close Price]]/Table2[[#This Row],[Day Low]])-1</f>
        <v>9.5800130062992928E-3</v>
      </c>
      <c r="AD197" s="2">
        <f>(Table2[[#This Row],[Day High]]/Table2[[#This Row],[Close Price]])-1</f>
        <v>2.7909704462860896E-2</v>
      </c>
      <c r="AE197" s="2">
        <f>(Table2[[#This Row],[Close Price]]/Table2[[#This Row],[Current Week Low]])-1</f>
        <v>1.1868396988151009E-2</v>
      </c>
      <c r="AF197" s="2">
        <f>(Table2[[#This Row],[Current Week High]]/Table2[[#This Row],[Close Price]])-1</f>
        <v>4.9858672870959797E-2</v>
      </c>
      <c r="AG197" s="2">
        <f>(Table2[[#This Row],[Close Price]]/Table2[[#This Row],[Current Month Low]])-1</f>
        <v>0.219390386869871</v>
      </c>
      <c r="AH197" s="2">
        <f>(Table2[[#This Row],[Current Month High]]/Table2[[#This Row],[Close Price]])-1</f>
        <v>7.1980694906454978E-2</v>
      </c>
      <c r="AI197">
        <v>12.291614590343601</v>
      </c>
      <c r="AJ197">
        <v>108.00719928007101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-7.0000000000000007E-2</v>
      </c>
      <c r="AM197" t="s">
        <v>10450</v>
      </c>
      <c r="AN197">
        <v>16.350000000000001</v>
      </c>
      <c r="AO197" t="s">
        <v>10451</v>
      </c>
      <c r="AP197">
        <v>0.14669855046788899</v>
      </c>
      <c r="AQ197">
        <f>(Table2[[#This Row],[Sharpe Ratio]]-AVERAGE(Table2[Sharpe Ratio]))/_xlfn.STDEV.P(Table2[Sharpe Ratio])</f>
        <v>1.0193216527708411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2.8332279046258662</v>
      </c>
      <c r="AS197">
        <f>_xlfn.RANK.AVG(Table2[[#This Row],[1Y Return vs Nifty Z-Score]],Table2[1Y Return vs Nifty Z-Score])</f>
        <v>237</v>
      </c>
      <c r="AT197">
        <f>_xlfn.RANK.AVG(Table2[[#This Row],[6M Return vs Nifty Z-Score]],Table2[6M Return vs Nifty Z-Score])</f>
        <v>374</v>
      </c>
      <c r="AU197">
        <f>_xlfn.RANK.AVG(Table2[[#This Row],[Sharpe Ratio Z-Score]],Table2[Sharpe Ratio Z-Score])</f>
        <v>111</v>
      </c>
      <c r="AV197">
        <f>(Table2[[#This Row],[Rank 1Y]]+Table2[[#This Row],[Rank 6M]]+Table2[[#This Row],[Rank Sharpe]])/3</f>
        <v>240.66666666666666</v>
      </c>
    </row>
    <row r="198" spans="1:48" x14ac:dyDescent="0.3">
      <c r="A198" t="s">
        <v>799</v>
      </c>
      <c r="B198" t="s">
        <v>800</v>
      </c>
      <c r="C198" t="s">
        <v>10420</v>
      </c>
      <c r="D198" t="s">
        <v>392</v>
      </c>
      <c r="E198">
        <v>21044.261899925001</v>
      </c>
      <c r="F198">
        <v>525.25</v>
      </c>
      <c r="G198">
        <v>54.879107088441998</v>
      </c>
      <c r="H198">
        <f>(Table2[[#This Row],[1Y Return vs Nifty]]-AVERAGE(Table2[1Y Return vs Nifty]))/_xlfn.STDEV.P(Table2[1Y Return vs Nifty])</f>
        <v>0.50316139017367889</v>
      </c>
      <c r="I198">
        <v>-4.2264847689365803</v>
      </c>
      <c r="J198">
        <f>(Table2[[#This Row],[1M Return vs Nifty]]-AVERAGE(Table2[1M Return vs Nifty]))/_xlfn.STDEV.P(Table2[1M Return vs Nifty])</f>
        <v>-7.3565876217104156E-2</v>
      </c>
      <c r="K198">
        <v>34.3587954900309</v>
      </c>
      <c r="L198">
        <f>(Table2[[#This Row],[6M Return vs Nifty]]-AVERAGE(Table2[6M Return vs Nifty]))/_xlfn.STDEV.P(Table2[6M Return vs Nifty])</f>
        <v>0.65579218728337751</v>
      </c>
      <c r="M198">
        <v>3.7031747477841099</v>
      </c>
      <c r="N198">
        <f>(Table2[[#This Row],[1W Return vs Nifty]]-AVERAGE(Table2[1W Return vs Nifty]))/_xlfn.STDEV.P(Table2[1W Return vs Nifty])</f>
        <v>0.95783975902350171</v>
      </c>
      <c r="O198">
        <v>508.03</v>
      </c>
      <c r="P198">
        <v>502.307242057319</v>
      </c>
      <c r="Q198">
        <v>434.48476481309098</v>
      </c>
      <c r="R198">
        <v>62.190946095421403</v>
      </c>
      <c r="S198" s="2">
        <f>(Table2[[#This Row],[Close Price]]-Table2[[#This Row],[20D EMA]])/Table2[[#This Row],[20D EMA]]</f>
        <v>3.3895636084483254E-2</v>
      </c>
      <c r="T198" s="2">
        <f>(Table2[[#This Row],[Close Price]]-Table2[[#This Row],[50D EMA]])/Table2[[#This Row],[50D EMA]]</f>
        <v>4.5674750474855717E-2</v>
      </c>
      <c r="U198" s="2">
        <f>(Table2[[#This Row],[Close Price]]-Table2[[#This Row],[200D EMA]])/Table2[[#This Row],[200D EMA]]</f>
        <v>0.20890314813674746</v>
      </c>
      <c r="V198">
        <v>0.86485919945021195</v>
      </c>
      <c r="W198">
        <v>510</v>
      </c>
      <c r="X198">
        <v>532.9</v>
      </c>
      <c r="Y198">
        <v>480.05</v>
      </c>
      <c r="Z198">
        <v>532.9</v>
      </c>
      <c r="AA198">
        <v>473.75</v>
      </c>
      <c r="AB198">
        <v>538</v>
      </c>
      <c r="AC198" s="2">
        <f>(Table2[[#This Row],[Close Price]]/Table2[[#This Row],[Day Low]])-1</f>
        <v>2.9901960784313619E-2</v>
      </c>
      <c r="AD198" s="2">
        <f>(Table2[[#This Row],[Day High]]/Table2[[#This Row],[Close Price]])-1</f>
        <v>1.4564493098524478E-2</v>
      </c>
      <c r="AE198" s="2">
        <f>(Table2[[#This Row],[Close Price]]/Table2[[#This Row],[Current Week Low]])-1</f>
        <v>9.415685866055612E-2</v>
      </c>
      <c r="AF198" s="2">
        <f>(Table2[[#This Row],[Current Week High]]/Table2[[#This Row],[Close Price]])-1</f>
        <v>1.4564493098524478E-2</v>
      </c>
      <c r="AG198" s="2">
        <f>(Table2[[#This Row],[Close Price]]/Table2[[#This Row],[Current Month Low]])-1</f>
        <v>0.10870712401055416</v>
      </c>
      <c r="AH198" s="2">
        <f>(Table2[[#This Row],[Current Month High]]/Table2[[#This Row],[Close Price]])-1</f>
        <v>2.4274155164207611E-2</v>
      </c>
      <c r="AI198">
        <v>9.3479295573536394</v>
      </c>
      <c r="AJ198">
        <v>99.373695198329798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</v>
      </c>
      <c r="AM198" t="s">
        <v>10452</v>
      </c>
      <c r="AN198">
        <v>4.57</v>
      </c>
      <c r="AO198" t="s">
        <v>10451</v>
      </c>
      <c r="AP198">
        <v>3.2281701610988998E-2</v>
      </c>
      <c r="AQ198">
        <f>(Table2[[#This Row],[Sharpe Ratio]]-AVERAGE(Table2[Sharpe Ratio]))/_xlfn.STDEV.P(Table2[Sharpe Ratio])</f>
        <v>-0.31232586038400051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1.7309015998794535</v>
      </c>
      <c r="AS198">
        <f>_xlfn.RANK.AVG(Table2[[#This Row],[1Y Return vs Nifty Z-Score]],Table2[1Y Return vs Nifty Z-Score])</f>
        <v>172</v>
      </c>
      <c r="AT198">
        <f>_xlfn.RANK.AVG(Table2[[#This Row],[6M Return vs Nifty Z-Score]],Table2[6M Return vs Nifty Z-Score])</f>
        <v>137</v>
      </c>
      <c r="AU198">
        <f>_xlfn.RANK.AVG(Table2[[#This Row],[Sharpe Ratio Z-Score]],Table2[Sharpe Ratio Z-Score])</f>
        <v>413</v>
      </c>
      <c r="AV198">
        <f>(Table2[[#This Row],[Rank 1Y]]+Table2[[#This Row],[Rank 6M]]+Table2[[#This Row],[Rank Sharpe]])/3</f>
        <v>240.66666666666666</v>
      </c>
    </row>
    <row r="199" spans="1:48" x14ac:dyDescent="0.3">
      <c r="A199" t="s">
        <v>1036</v>
      </c>
      <c r="B199" t="s">
        <v>1037</v>
      </c>
      <c r="C199" t="s">
        <v>10407</v>
      </c>
      <c r="D199" t="s">
        <v>546</v>
      </c>
      <c r="E199">
        <v>13656.765147992999</v>
      </c>
      <c r="F199">
        <v>142.88999999999999</v>
      </c>
      <c r="G199">
        <v>32.222801264933501</v>
      </c>
      <c r="H199">
        <f>(Table2[[#This Row],[1Y Return vs Nifty]]-AVERAGE(Table2[1Y Return vs Nifty]))/_xlfn.STDEV.P(Table2[1Y Return vs Nifty])</f>
        <v>0.13011715996424342</v>
      </c>
      <c r="I199">
        <v>34.114758362411401</v>
      </c>
      <c r="J199">
        <f>(Table2[[#This Row],[1M Return vs Nifty]]-AVERAGE(Table2[1M Return vs Nifty]))/_xlfn.STDEV.P(Table2[1M Return vs Nifty])</f>
        <v>3.4793818356203894</v>
      </c>
      <c r="K199">
        <v>63.4637351314298</v>
      </c>
      <c r="L199">
        <f>(Table2[[#This Row],[6M Return vs Nifty]]-AVERAGE(Table2[6M Return vs Nifty]))/_xlfn.STDEV.P(Table2[6M Return vs Nifty])</f>
        <v>1.520464906870334</v>
      </c>
      <c r="M199">
        <v>12.4907537085044</v>
      </c>
      <c r="N199">
        <f>(Table2[[#This Row],[1W Return vs Nifty]]-AVERAGE(Table2[1W Return vs Nifty]))/_xlfn.STDEV.P(Table2[1W Return vs Nifty])</f>
        <v>2.9189360172605028</v>
      </c>
      <c r="O199">
        <v>127.64</v>
      </c>
      <c r="P199">
        <v>114.28288852755399</v>
      </c>
      <c r="Q199">
        <v>96.287996669614401</v>
      </c>
      <c r="R199">
        <v>73.042751520711306</v>
      </c>
      <c r="S199" s="2">
        <f>(Table2[[#This Row],[Close Price]]-Table2[[#This Row],[20D EMA]])/Table2[[#This Row],[20D EMA]]</f>
        <v>0.11947665308680654</v>
      </c>
      <c r="T199" s="2">
        <f>(Table2[[#This Row],[Close Price]]-Table2[[#This Row],[50D EMA]])/Table2[[#This Row],[50D EMA]]</f>
        <v>0.25031841460280135</v>
      </c>
      <c r="U199" s="2">
        <f>(Table2[[#This Row],[Close Price]]-Table2[[#This Row],[200D EMA]])/Table2[[#This Row],[200D EMA]]</f>
        <v>0.48398559469761798</v>
      </c>
      <c r="V199">
        <v>1.8768051894858999</v>
      </c>
      <c r="W199">
        <v>139.09</v>
      </c>
      <c r="X199">
        <v>152</v>
      </c>
      <c r="Y199">
        <v>126.85</v>
      </c>
      <c r="Z199">
        <v>152</v>
      </c>
      <c r="AA199">
        <v>106.09</v>
      </c>
      <c r="AB199">
        <v>152</v>
      </c>
      <c r="AC199" s="2">
        <f>(Table2[[#This Row],[Close Price]]/Table2[[#This Row],[Day Low]])-1</f>
        <v>2.7320440002875701E-2</v>
      </c>
      <c r="AD199" s="2">
        <f>(Table2[[#This Row],[Day High]]/Table2[[#This Row],[Close Price]])-1</f>
        <v>6.3755336272657281E-2</v>
      </c>
      <c r="AE199" s="2">
        <f>(Table2[[#This Row],[Close Price]]/Table2[[#This Row],[Current Week Low]])-1</f>
        <v>0.12644856129286564</v>
      </c>
      <c r="AF199" s="2">
        <f>(Table2[[#This Row],[Current Week High]]/Table2[[#This Row],[Close Price]])-1</f>
        <v>6.3755336272657281E-2</v>
      </c>
      <c r="AG199" s="2">
        <f>(Table2[[#This Row],[Close Price]]/Table2[[#This Row],[Current Month Low]])-1</f>
        <v>0.34687529456122146</v>
      </c>
      <c r="AH199" s="2">
        <f>(Table2[[#This Row],[Current Month High]]/Table2[[#This Row],[Close Price]])-1</f>
        <v>6.3755336272657281E-2</v>
      </c>
      <c r="AI199">
        <v>6.3755336272657201</v>
      </c>
      <c r="AJ199">
        <v>107.086956521739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0.46</v>
      </c>
      <c r="AM199" t="s">
        <v>10451</v>
      </c>
      <c r="AN199">
        <v>13.23</v>
      </c>
      <c r="AO199" t="s">
        <v>10451</v>
      </c>
      <c r="AP199">
        <v>3.3008101007889E-2</v>
      </c>
      <c r="AQ199">
        <f>(Table2[[#This Row],[Sharpe Ratio]]-AVERAGE(Table2[Sharpe Ratio]))/_xlfn.STDEV.P(Table2[Sharpe Ratio])</f>
        <v>-0.30387161644962274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7.7450283032658467</v>
      </c>
      <c r="AS199">
        <f>_xlfn.RANK.AVG(Table2[[#This Row],[1Y Return vs Nifty Z-Score]],Table2[1Y Return vs Nifty Z-Score])</f>
        <v>259</v>
      </c>
      <c r="AT199">
        <f>_xlfn.RANK.AVG(Table2[[#This Row],[6M Return vs Nifty Z-Score]],Table2[6M Return vs Nifty Z-Score])</f>
        <v>54</v>
      </c>
      <c r="AU199">
        <f>_xlfn.RANK.AVG(Table2[[#This Row],[Sharpe Ratio Z-Score]],Table2[Sharpe Ratio Z-Score])</f>
        <v>409</v>
      </c>
      <c r="AV199">
        <f>(Table2[[#This Row],[Rank 1Y]]+Table2[[#This Row],[Rank 6M]]+Table2[[#This Row],[Rank Sharpe]])/3</f>
        <v>240.66666666666666</v>
      </c>
    </row>
    <row r="200" spans="1:48" x14ac:dyDescent="0.3">
      <c r="A200" t="s">
        <v>593</v>
      </c>
      <c r="B200" t="s">
        <v>594</v>
      </c>
      <c r="C200" t="s">
        <v>10407</v>
      </c>
      <c r="D200" t="s">
        <v>232</v>
      </c>
      <c r="E200">
        <v>34614.51878192</v>
      </c>
      <c r="F200">
        <v>6841.45</v>
      </c>
      <c r="G200">
        <v>76.383888427488202</v>
      </c>
      <c r="H200">
        <f>(Table2[[#This Row],[1Y Return vs Nifty]]-AVERAGE(Table2[1Y Return vs Nifty]))/_xlfn.STDEV.P(Table2[1Y Return vs Nifty])</f>
        <v>0.85724535527105783</v>
      </c>
      <c r="I200">
        <v>6.2436860133212697</v>
      </c>
      <c r="J200">
        <f>(Table2[[#This Row],[1M Return vs Nifty]]-AVERAGE(Table2[1M Return vs Nifty]))/_xlfn.STDEV.P(Table2[1M Return vs Nifty])</f>
        <v>0.8966679056123622</v>
      </c>
      <c r="K200">
        <v>-3.2830306241052201</v>
      </c>
      <c r="L200">
        <f>(Table2[[#This Row],[6M Return vs Nifty]]-AVERAGE(Table2[6M Return vs Nifty]))/_xlfn.STDEV.P(Table2[6M Return vs Nifty])</f>
        <v>-0.46250115251909646</v>
      </c>
      <c r="M200">
        <v>0.23578516978391501</v>
      </c>
      <c r="N200">
        <f>(Table2[[#This Row],[1W Return vs Nifty]]-AVERAGE(Table2[1W Return vs Nifty]))/_xlfn.STDEV.P(Table2[1W Return vs Nifty])</f>
        <v>0.18403337188763108</v>
      </c>
      <c r="O200">
        <v>6867.1</v>
      </c>
      <c r="P200">
        <v>6721.0762438371303</v>
      </c>
      <c r="Q200">
        <v>5995.0037199624503</v>
      </c>
      <c r="R200">
        <v>45.229130614154798</v>
      </c>
      <c r="S200" s="2">
        <f>(Table2[[#This Row],[Close Price]]-Table2[[#This Row],[20D EMA]])/Table2[[#This Row],[20D EMA]]</f>
        <v>-3.7352011766248554E-3</v>
      </c>
      <c r="T200" s="2">
        <f>(Table2[[#This Row],[Close Price]]-Table2[[#This Row],[50D EMA]])/Table2[[#This Row],[50D EMA]]</f>
        <v>1.7909892968889601E-2</v>
      </c>
      <c r="U200" s="2">
        <f>(Table2[[#This Row],[Close Price]]-Table2[[#This Row],[200D EMA]])/Table2[[#This Row],[200D EMA]]</f>
        <v>0.14119195242848845</v>
      </c>
      <c r="V200">
        <v>0.62461018607230401</v>
      </c>
      <c r="W200">
        <v>6775</v>
      </c>
      <c r="X200">
        <v>7104</v>
      </c>
      <c r="Y200">
        <v>6745.35</v>
      </c>
      <c r="Z200">
        <v>7244</v>
      </c>
      <c r="AA200">
        <v>6570</v>
      </c>
      <c r="AB200">
        <v>7472.7</v>
      </c>
      <c r="AC200" s="2">
        <f>(Table2[[#This Row],[Close Price]]/Table2[[#This Row],[Day Low]])-1</f>
        <v>9.8081180811808721E-3</v>
      </c>
      <c r="AD200" s="2">
        <f>(Table2[[#This Row],[Day High]]/Table2[[#This Row],[Close Price]])-1</f>
        <v>3.8376367582895421E-2</v>
      </c>
      <c r="AE200" s="2">
        <f>(Table2[[#This Row],[Close Price]]/Table2[[#This Row],[Current Week Low]])-1</f>
        <v>1.4246851534760907E-2</v>
      </c>
      <c r="AF200" s="2">
        <f>(Table2[[#This Row],[Current Week High]]/Table2[[#This Row],[Close Price]])-1</f>
        <v>5.8839865817918779E-2</v>
      </c>
      <c r="AG200" s="2">
        <f>(Table2[[#This Row],[Close Price]]/Table2[[#This Row],[Current Month Low]])-1</f>
        <v>4.1316590563165834E-2</v>
      </c>
      <c r="AH200" s="2">
        <f>(Table2[[#This Row],[Current Month High]]/Table2[[#This Row],[Close Price]])-1</f>
        <v>9.2268451863274592E-2</v>
      </c>
      <c r="AI200">
        <v>42.613773395990599</v>
      </c>
      <c r="AJ200">
        <v>137.138648180242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0.01</v>
      </c>
      <c r="AM200" t="s">
        <v>10451</v>
      </c>
      <c r="AN200">
        <v>-1.86</v>
      </c>
      <c r="AO200" t="s">
        <v>10450</v>
      </c>
      <c r="AP200">
        <v>0.13673264996779899</v>
      </c>
      <c r="AQ200">
        <f>(Table2[[#This Row],[Sharpe Ratio]]-AVERAGE(Table2[Sharpe Ratio]))/_xlfn.STDEV.P(Table2[Sharpe Ratio])</f>
        <v>0.9033329085440932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2.3787783887960479</v>
      </c>
      <c r="AS200">
        <f>_xlfn.RANK.AVG(Table2[[#This Row],[1Y Return vs Nifty Z-Score]],Table2[1Y Return vs Nifty Z-Score])</f>
        <v>114</v>
      </c>
      <c r="AT200">
        <f>_xlfn.RANK.AVG(Table2[[#This Row],[6M Return vs Nifty Z-Score]],Table2[6M Return vs Nifty Z-Score])</f>
        <v>478</v>
      </c>
      <c r="AU200">
        <f>_xlfn.RANK.AVG(Table2[[#This Row],[Sharpe Ratio Z-Score]],Table2[Sharpe Ratio Z-Score])</f>
        <v>131</v>
      </c>
      <c r="AV200">
        <f>(Table2[[#This Row],[Rank 1Y]]+Table2[[#This Row],[Rank 6M]]+Table2[[#This Row],[Rank Sharpe]])/3</f>
        <v>241</v>
      </c>
    </row>
    <row r="201" spans="1:48" x14ac:dyDescent="0.3">
      <c r="A201" t="s">
        <v>342</v>
      </c>
      <c r="B201" t="s">
        <v>343</v>
      </c>
      <c r="C201" t="s">
        <v>10407</v>
      </c>
      <c r="D201" t="s">
        <v>127</v>
      </c>
      <c r="E201">
        <v>74425.688096479993</v>
      </c>
      <c r="F201">
        <v>1640.8</v>
      </c>
      <c r="G201">
        <v>88.116716181465605</v>
      </c>
      <c r="H201">
        <f>(Table2[[#This Row],[1Y Return vs Nifty]]-AVERAGE(Table2[1Y Return vs Nifty]))/_xlfn.STDEV.P(Table2[1Y Return vs Nifty])</f>
        <v>1.0504305873101181</v>
      </c>
      <c r="I201">
        <v>-10.9335394381244</v>
      </c>
      <c r="J201">
        <f>(Table2[[#This Row],[1M Return vs Nifty]]-AVERAGE(Table2[1M Return vs Nifty]))/_xlfn.STDEV.P(Table2[1M Return vs Nifty])</f>
        <v>-0.69508496620655924</v>
      </c>
      <c r="K201">
        <v>29.856791651692699</v>
      </c>
      <c r="L201">
        <f>(Table2[[#This Row],[6M Return vs Nifty]]-AVERAGE(Table2[6M Return vs Nifty]))/_xlfn.STDEV.P(Table2[6M Return vs Nifty])</f>
        <v>0.52204307285643192</v>
      </c>
      <c r="M201">
        <v>-11.1124675872656</v>
      </c>
      <c r="N201">
        <f>(Table2[[#This Row],[1W Return vs Nifty]]-AVERAGE(Table2[1W Return vs Nifty]))/_xlfn.STDEV.P(Table2[1W Return vs Nifty])</f>
        <v>-2.3485203745828716</v>
      </c>
      <c r="O201">
        <v>1763.06</v>
      </c>
      <c r="P201">
        <v>1666.3921634660401</v>
      </c>
      <c r="Q201">
        <v>1319.3709329492499</v>
      </c>
      <c r="R201">
        <v>28.865991387047</v>
      </c>
      <c r="S201" s="2">
        <f>(Table2[[#This Row],[Close Price]]-Table2[[#This Row],[20D EMA]])/Table2[[#This Row],[20D EMA]]</f>
        <v>-6.9345342756344075E-2</v>
      </c>
      <c r="T201" s="2">
        <f>(Table2[[#This Row],[Close Price]]-Table2[[#This Row],[50D EMA]])/Table2[[#This Row],[50D EMA]]</f>
        <v>-1.5357827543313258E-2</v>
      </c>
      <c r="U201" s="2">
        <f>(Table2[[#This Row],[Close Price]]-Table2[[#This Row],[200D EMA]])/Table2[[#This Row],[200D EMA]]</f>
        <v>0.24362297139004346</v>
      </c>
      <c r="V201">
        <v>1.5547617351046401</v>
      </c>
      <c r="W201">
        <v>1600</v>
      </c>
      <c r="X201">
        <v>1740</v>
      </c>
      <c r="Y201">
        <v>1545.05</v>
      </c>
      <c r="Z201">
        <v>1933.9</v>
      </c>
      <c r="AA201">
        <v>1545.05</v>
      </c>
      <c r="AB201">
        <v>1966.5</v>
      </c>
      <c r="AC201" s="2">
        <f>(Table2[[#This Row],[Close Price]]/Table2[[#This Row],[Day Low]])-1</f>
        <v>2.5500000000000078E-2</v>
      </c>
      <c r="AD201" s="2">
        <f>(Table2[[#This Row],[Day High]]/Table2[[#This Row],[Close Price]])-1</f>
        <v>6.0458313018040055E-2</v>
      </c>
      <c r="AE201" s="2">
        <f>(Table2[[#This Row],[Close Price]]/Table2[[#This Row],[Current Week Low]])-1</f>
        <v>6.1972104462638677E-2</v>
      </c>
      <c r="AF201" s="2">
        <f>(Table2[[#This Row],[Current Week High]]/Table2[[#This Row],[Close Price]])-1</f>
        <v>0.17863237445148727</v>
      </c>
      <c r="AG201" s="2">
        <f>(Table2[[#This Row],[Close Price]]/Table2[[#This Row],[Current Month Low]])-1</f>
        <v>6.1972104462638677E-2</v>
      </c>
      <c r="AH201" s="2">
        <f>(Table2[[#This Row],[Current Month High]]/Table2[[#This Row],[Close Price]])-1</f>
        <v>0.19850073135056068</v>
      </c>
      <c r="AI201">
        <v>19.850073135056</v>
      </c>
      <c r="AJ201">
        <v>148.11734462422501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0.02</v>
      </c>
      <c r="AM201" t="s">
        <v>10451</v>
      </c>
      <c r="AN201">
        <v>-7.96</v>
      </c>
      <c r="AO201" t="s">
        <v>10450</v>
      </c>
      <c r="AP201">
        <v>1.6151325180826001E-2</v>
      </c>
      <c r="AQ201">
        <f>(Table2[[#This Row],[Sharpe Ratio]]-AVERAGE(Table2[Sharpe Ratio]))/_xlfn.STDEV.P(Table2[Sharpe Ratio])</f>
        <v>-0.50006023581976189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-1.9711919164426428</v>
      </c>
      <c r="AS201">
        <f>_xlfn.RANK.AVG(Table2[[#This Row],[1Y Return vs Nifty Z-Score]],Table2[1Y Return vs Nifty Z-Score])</f>
        <v>96</v>
      </c>
      <c r="AT201">
        <f>_xlfn.RANK.AVG(Table2[[#This Row],[6M Return vs Nifty Z-Score]],Table2[6M Return vs Nifty Z-Score])</f>
        <v>161</v>
      </c>
      <c r="AU201">
        <f>_xlfn.RANK.AVG(Table2[[#This Row],[Sharpe Ratio Z-Score]],Table2[Sharpe Ratio Z-Score])</f>
        <v>467</v>
      </c>
      <c r="AV201">
        <f>(Table2[[#This Row],[Rank 1Y]]+Table2[[#This Row],[Rank 6M]]+Table2[[#This Row],[Rank Sharpe]])/3</f>
        <v>241.33333333333334</v>
      </c>
    </row>
    <row r="202" spans="1:48" x14ac:dyDescent="0.3">
      <c r="A202" t="s">
        <v>178</v>
      </c>
      <c r="B202" t="s">
        <v>179</v>
      </c>
      <c r="C202" t="s">
        <v>10405</v>
      </c>
      <c r="D202" t="s">
        <v>180</v>
      </c>
      <c r="E202">
        <v>155816.237379814</v>
      </c>
      <c r="F202">
        <v>236.98</v>
      </c>
      <c r="G202">
        <v>62.750854070214103</v>
      </c>
      <c r="H202">
        <f>(Table2[[#This Row],[1Y Return vs Nifty]]-AVERAGE(Table2[1Y Return vs Nifty]))/_xlfn.STDEV.P(Table2[1Y Return vs Nifty])</f>
        <v>0.63277253755551111</v>
      </c>
      <c r="I202">
        <v>-6.6308775392213297</v>
      </c>
      <c r="J202">
        <f>(Table2[[#This Row],[1M Return vs Nifty]]-AVERAGE(Table2[1M Return vs Nifty]))/_xlfn.STDEV.P(Table2[1M Return vs Nifty])</f>
        <v>-0.29637247020980845</v>
      </c>
      <c r="K202">
        <v>13.106336732662699</v>
      </c>
      <c r="L202">
        <f>(Table2[[#This Row],[6M Return vs Nifty]]-AVERAGE(Table2[6M Return vs Nifty]))/_xlfn.STDEV.P(Table2[6M Return vs Nifty])</f>
        <v>2.44072217737928E-2</v>
      </c>
      <c r="M202">
        <v>7.0757705641570299</v>
      </c>
      <c r="N202">
        <f>(Table2[[#This Row],[1W Return vs Nifty]]-AVERAGE(Table2[1W Return vs Nifty]))/_xlfn.STDEV.P(Table2[1W Return vs Nifty])</f>
        <v>1.7104913215982032</v>
      </c>
      <c r="O202">
        <v>224.42</v>
      </c>
      <c r="P202">
        <v>224.59632367384799</v>
      </c>
      <c r="Q202">
        <v>198.409912624599</v>
      </c>
      <c r="R202">
        <v>74.641353204910104</v>
      </c>
      <c r="S202" s="2">
        <f>(Table2[[#This Row],[Close Price]]-Table2[[#This Row],[20D EMA]])/Table2[[#This Row],[20D EMA]]</f>
        <v>5.5966491400053484E-2</v>
      </c>
      <c r="T202" s="2">
        <f>(Table2[[#This Row],[Close Price]]-Table2[[#This Row],[50D EMA]])/Table2[[#This Row],[50D EMA]]</f>
        <v>5.5137484548211928E-2</v>
      </c>
      <c r="U202" s="2">
        <f>(Table2[[#This Row],[Close Price]]-Table2[[#This Row],[200D EMA]])/Table2[[#This Row],[200D EMA]]</f>
        <v>0.19439596976375584</v>
      </c>
      <c r="V202">
        <v>0.98153948514909695</v>
      </c>
      <c r="W202">
        <v>232</v>
      </c>
      <c r="X202">
        <v>237.9</v>
      </c>
      <c r="Y202">
        <v>211.63</v>
      </c>
      <c r="Z202">
        <v>237.9</v>
      </c>
      <c r="AA202">
        <v>208.62</v>
      </c>
      <c r="AB202">
        <v>240.29</v>
      </c>
      <c r="AC202" s="2">
        <f>(Table2[[#This Row],[Close Price]]/Table2[[#This Row],[Day Low]])-1</f>
        <v>2.146551724137935E-2</v>
      </c>
      <c r="AD202" s="2">
        <f>(Table2[[#This Row],[Day High]]/Table2[[#This Row],[Close Price]])-1</f>
        <v>3.8821841505611854E-3</v>
      </c>
      <c r="AE202" s="2">
        <f>(Table2[[#This Row],[Close Price]]/Table2[[#This Row],[Current Week Low]])-1</f>
        <v>0.11978452960355335</v>
      </c>
      <c r="AF202" s="2">
        <f>(Table2[[#This Row],[Current Week High]]/Table2[[#This Row],[Close Price]])-1</f>
        <v>3.8821841505611854E-3</v>
      </c>
      <c r="AG202" s="2">
        <f>(Table2[[#This Row],[Close Price]]/Table2[[#This Row],[Current Month Low]])-1</f>
        <v>0.13594094525932299</v>
      </c>
      <c r="AH202" s="2">
        <f>(Table2[[#This Row],[Current Month High]]/Table2[[#This Row],[Close Price]])-1</f>
        <v>1.396742341125834E-2</v>
      </c>
      <c r="AI202">
        <v>3.9328213351337702</v>
      </c>
      <c r="AJ202">
        <v>104.02927249246601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-0.01</v>
      </c>
      <c r="AM202" t="s">
        <v>10450</v>
      </c>
      <c r="AN202">
        <v>9.11</v>
      </c>
      <c r="AO202" t="s">
        <v>10451</v>
      </c>
      <c r="AP202">
        <v>8.4105365610834995E-2</v>
      </c>
      <c r="AQ202">
        <f>(Table2[[#This Row],[Sharpe Ratio]]-AVERAGE(Table2[Sharpe Ratio]))/_xlfn.STDEV.P(Table2[Sharpe Ratio])</f>
        <v>0.29082703167194307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149</v>
      </c>
      <c r="AT202">
        <f>_xlfn.RANK.AVG(Table2[[#This Row],[6M Return vs Nifty Z-Score]],Table2[6M Return vs Nifty Z-Score])</f>
        <v>304</v>
      </c>
      <c r="AU202">
        <f>_xlfn.RANK.AVG(Table2[[#This Row],[Sharpe Ratio Z-Score]],Table2[Sharpe Ratio Z-Score])</f>
        <v>271</v>
      </c>
      <c r="AV202">
        <f>(Table2[[#This Row],[Rank 1Y]]+Table2[[#This Row],[Rank 6M]]+Table2[[#This Row],[Rank Sharpe]])/3</f>
        <v>241.33333333333334</v>
      </c>
    </row>
    <row r="203" spans="1:48" x14ac:dyDescent="0.3">
      <c r="A203" t="s">
        <v>855</v>
      </c>
      <c r="B203" t="s">
        <v>856</v>
      </c>
      <c r="C203" t="s">
        <v>10405</v>
      </c>
      <c r="D203" t="s">
        <v>180</v>
      </c>
      <c r="E203">
        <v>19228.082265479999</v>
      </c>
      <c r="F203">
        <v>1946.6</v>
      </c>
      <c r="G203">
        <v>58.084650465835601</v>
      </c>
      <c r="H203">
        <f>(Table2[[#This Row],[1Y Return vs Nifty]]-AVERAGE(Table2[1Y Return vs Nifty]))/_xlfn.STDEV.P(Table2[1Y Return vs Nifty])</f>
        <v>0.55594181567367196</v>
      </c>
      <c r="I203">
        <v>6.0599039189217896</v>
      </c>
      <c r="J203">
        <f>(Table2[[#This Row],[1M Return vs Nifty]]-AVERAGE(Table2[1M Return vs Nifty]))/_xlfn.STDEV.P(Table2[1M Return vs Nifty])</f>
        <v>0.87963746740939586</v>
      </c>
      <c r="K203">
        <v>23.731509580567799</v>
      </c>
      <c r="L203">
        <f>(Table2[[#This Row],[6M Return vs Nifty]]-AVERAGE(Table2[6M Return vs Nifty]))/_xlfn.STDEV.P(Table2[6M Return vs Nifty])</f>
        <v>0.3400683162710158</v>
      </c>
      <c r="M203">
        <v>1.31872557521726</v>
      </c>
      <c r="N203">
        <f>(Table2[[#This Row],[1W Return vs Nifty]]-AVERAGE(Table2[1W Return vs Nifty]))/_xlfn.STDEV.P(Table2[1W Return vs Nifty])</f>
        <v>0.4257097638133221</v>
      </c>
      <c r="O203">
        <v>1884.92</v>
      </c>
      <c r="P203">
        <v>1809.8015261161499</v>
      </c>
      <c r="Q203">
        <v>1534.8776588779299</v>
      </c>
      <c r="R203">
        <v>64.454937851832895</v>
      </c>
      <c r="S203" s="2">
        <f>(Table2[[#This Row],[Close Price]]-Table2[[#This Row],[20D EMA]])/Table2[[#This Row],[20D EMA]]</f>
        <v>3.2722874180336481E-2</v>
      </c>
      <c r="T203" s="2">
        <f>(Table2[[#This Row],[Close Price]]-Table2[[#This Row],[50D EMA]])/Table2[[#This Row],[50D EMA]]</f>
        <v>7.5587555822997171E-2</v>
      </c>
      <c r="U203" s="2">
        <f>(Table2[[#This Row],[Close Price]]-Table2[[#This Row],[200D EMA]])/Table2[[#This Row],[200D EMA]]</f>
        <v>0.26824440289466395</v>
      </c>
      <c r="V203">
        <v>1.2913995140421599</v>
      </c>
      <c r="W203">
        <v>1940</v>
      </c>
      <c r="X203">
        <v>1970</v>
      </c>
      <c r="Y203">
        <v>1870</v>
      </c>
      <c r="Z203">
        <v>1988</v>
      </c>
      <c r="AA203">
        <v>1790.05</v>
      </c>
      <c r="AB203">
        <v>1988</v>
      </c>
      <c r="AC203" s="2">
        <f>(Table2[[#This Row],[Close Price]]/Table2[[#This Row],[Day Low]])-1</f>
        <v>3.4020618556700466E-3</v>
      </c>
      <c r="AD203" s="2">
        <f>(Table2[[#This Row],[Day High]]/Table2[[#This Row],[Close Price]])-1</f>
        <v>1.202095962190497E-2</v>
      </c>
      <c r="AE203" s="2">
        <f>(Table2[[#This Row],[Close Price]]/Table2[[#This Row],[Current Week Low]])-1</f>
        <v>4.0962566844919834E-2</v>
      </c>
      <c r="AF203" s="2">
        <f>(Table2[[#This Row],[Current Week High]]/Table2[[#This Row],[Close Price]])-1</f>
        <v>2.1267851638754776E-2</v>
      </c>
      <c r="AG203" s="2">
        <f>(Table2[[#This Row],[Close Price]]/Table2[[#This Row],[Current Month Low]])-1</f>
        <v>8.7455657663193742E-2</v>
      </c>
      <c r="AH203" s="2">
        <f>(Table2[[#This Row],[Current Month High]]/Table2[[#This Row],[Close Price]])-1</f>
        <v>2.1267851638754776E-2</v>
      </c>
      <c r="AI203">
        <v>2.12678516387547</v>
      </c>
      <c r="AJ203">
        <v>98.886334610472503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0.09</v>
      </c>
      <c r="AM203" t="s">
        <v>10451</v>
      </c>
      <c r="AN203">
        <v>7.65</v>
      </c>
      <c r="AO203" t="s">
        <v>10451</v>
      </c>
      <c r="AP203">
        <v>5.2579819652888E-2</v>
      </c>
      <c r="AQ203">
        <f>(Table2[[#This Row],[Sharpe Ratio]]-AVERAGE(Table2[Sharpe Ratio]))/_xlfn.STDEV.P(Table2[Sharpe Ratio])</f>
        <v>-7.608496857247804E-2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2.1252723945949277</v>
      </c>
      <c r="AS203">
        <f>_xlfn.RANK.AVG(Table2[[#This Row],[1Y Return vs Nifty Z-Score]],Table2[1Y Return vs Nifty Z-Score])</f>
        <v>164</v>
      </c>
      <c r="AT203">
        <f>_xlfn.RANK.AVG(Table2[[#This Row],[6M Return vs Nifty Z-Score]],Table2[6M Return vs Nifty Z-Score])</f>
        <v>199</v>
      </c>
      <c r="AU203">
        <f>_xlfn.RANK.AVG(Table2[[#This Row],[Sharpe Ratio Z-Score]],Table2[Sharpe Ratio Z-Score])</f>
        <v>362</v>
      </c>
      <c r="AV203">
        <f>(Table2[[#This Row],[Rank 1Y]]+Table2[[#This Row],[Rank 6M]]+Table2[[#This Row],[Rank Sharpe]])/3</f>
        <v>241.66666666666666</v>
      </c>
    </row>
    <row r="204" spans="1:48" x14ac:dyDescent="0.3">
      <c r="A204" t="s">
        <v>1673</v>
      </c>
      <c r="B204" t="s">
        <v>1674</v>
      </c>
      <c r="C204" t="s">
        <v>10409</v>
      </c>
      <c r="D204" t="s">
        <v>1675</v>
      </c>
      <c r="E204">
        <v>5257.6708067400004</v>
      </c>
      <c r="F204">
        <v>1028.1500000000001</v>
      </c>
      <c r="G204">
        <v>33.227483593180899</v>
      </c>
      <c r="H204">
        <f>(Table2[[#This Row],[1Y Return vs Nifty]]-AVERAGE(Table2[1Y Return vs Nifty]))/_xlfn.STDEV.P(Table2[1Y Return vs Nifty])</f>
        <v>0.14665961612040923</v>
      </c>
      <c r="I204">
        <v>-7.1482063142214196</v>
      </c>
      <c r="J204">
        <f>(Table2[[#This Row],[1M Return vs Nifty]]-AVERAGE(Table2[1M Return vs Nifty]))/_xlfn.STDEV.P(Table2[1M Return vs Nifty])</f>
        <v>-0.34431150236657937</v>
      </c>
      <c r="K204">
        <v>46.7019447303908</v>
      </c>
      <c r="L204">
        <f>(Table2[[#This Row],[6M Return vs Nifty]]-AVERAGE(Table2[6M Return vs Nifty]))/_xlfn.STDEV.P(Table2[6M Return vs Nifty])</f>
        <v>1.0224922922631072</v>
      </c>
      <c r="M204">
        <v>-3.6290495688346902</v>
      </c>
      <c r="N204">
        <f>(Table2[[#This Row],[1W Return vs Nifty]]-AVERAGE(Table2[1W Return vs Nifty]))/_xlfn.STDEV.P(Table2[1W Return vs Nifty])</f>
        <v>-0.67846959718817368</v>
      </c>
      <c r="O204">
        <v>1077.9000000000001</v>
      </c>
      <c r="P204">
        <v>1059.91268659814</v>
      </c>
      <c r="Q204">
        <v>882.57328622621003</v>
      </c>
      <c r="R204">
        <v>30.735041858923001</v>
      </c>
      <c r="S204" s="2">
        <f>(Table2[[#This Row],[Close Price]]-Table2[[#This Row],[20D EMA]])/Table2[[#This Row],[20D EMA]]</f>
        <v>-4.6154559792188514E-2</v>
      </c>
      <c r="T204" s="2">
        <f>(Table2[[#This Row],[Close Price]]-Table2[[#This Row],[50D EMA]])/Table2[[#This Row],[50D EMA]]</f>
        <v>-2.9967267115260557E-2</v>
      </c>
      <c r="U204" s="2">
        <f>(Table2[[#This Row],[Close Price]]-Table2[[#This Row],[200D EMA]])/Table2[[#This Row],[200D EMA]]</f>
        <v>0.16494575129988431</v>
      </c>
      <c r="V204">
        <v>0.47087061532415497</v>
      </c>
      <c r="W204">
        <v>1022</v>
      </c>
      <c r="X204">
        <v>1068</v>
      </c>
      <c r="Y204">
        <v>1022</v>
      </c>
      <c r="Z204">
        <v>1125</v>
      </c>
      <c r="AA204">
        <v>1022</v>
      </c>
      <c r="AB204">
        <v>1201</v>
      </c>
      <c r="AC204" s="2">
        <f>(Table2[[#This Row],[Close Price]]/Table2[[#This Row],[Day Low]])-1</f>
        <v>6.0176125244619794E-3</v>
      </c>
      <c r="AD204" s="2">
        <f>(Table2[[#This Row],[Day High]]/Table2[[#This Row],[Close Price]])-1</f>
        <v>3.8758935952925011E-2</v>
      </c>
      <c r="AE204" s="2">
        <f>(Table2[[#This Row],[Close Price]]/Table2[[#This Row],[Current Week Low]])-1</f>
        <v>6.0176125244619794E-3</v>
      </c>
      <c r="AF204" s="2">
        <f>(Table2[[#This Row],[Current Week High]]/Table2[[#This Row],[Close Price]])-1</f>
        <v>9.4198317366142925E-2</v>
      </c>
      <c r="AG204" s="2">
        <f>(Table2[[#This Row],[Close Price]]/Table2[[#This Row],[Current Month Low]])-1</f>
        <v>6.0176125244619794E-3</v>
      </c>
      <c r="AH204" s="2">
        <f>(Table2[[#This Row],[Current Month High]]/Table2[[#This Row],[Close Price]])-1</f>
        <v>0.16811749258376696</v>
      </c>
      <c r="AI204">
        <v>16.811749258376601</v>
      </c>
      <c r="AJ204">
        <v>77.880622837370197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-7.0000000000000007E-2</v>
      </c>
      <c r="AM204" t="s">
        <v>10450</v>
      </c>
      <c r="AN204">
        <v>-10.050000000000001</v>
      </c>
      <c r="AO204" t="s">
        <v>10450</v>
      </c>
      <c r="AP204">
        <v>4.5933674952079999E-2</v>
      </c>
      <c r="AQ204">
        <f>(Table2[[#This Row],[Sharpe Ratio]]-AVERAGE(Table2[Sharpe Ratio]))/_xlfn.STDEV.P(Table2[Sharpe Ratio])</f>
        <v>-0.15343653131274554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-7.0657224839821842E-3</v>
      </c>
      <c r="AS204">
        <f>_xlfn.RANK.AVG(Table2[[#This Row],[1Y Return vs Nifty Z-Score]],Table2[1Y Return vs Nifty Z-Score])</f>
        <v>252</v>
      </c>
      <c r="AT204">
        <f>_xlfn.RANK.AVG(Table2[[#This Row],[6M Return vs Nifty Z-Score]],Table2[6M Return vs Nifty Z-Score])</f>
        <v>96</v>
      </c>
      <c r="AU204">
        <f>_xlfn.RANK.AVG(Table2[[#This Row],[Sharpe Ratio Z-Score]],Table2[Sharpe Ratio Z-Score])</f>
        <v>378</v>
      </c>
      <c r="AV204">
        <f>(Table2[[#This Row],[Rank 1Y]]+Table2[[#This Row],[Rank 6M]]+Table2[[#This Row],[Rank Sharpe]])/3</f>
        <v>242</v>
      </c>
    </row>
    <row r="205" spans="1:48" x14ac:dyDescent="0.3">
      <c r="A205" t="s">
        <v>679</v>
      </c>
      <c r="B205" t="s">
        <v>680</v>
      </c>
      <c r="C205" t="s">
        <v>10410</v>
      </c>
      <c r="D205" t="s">
        <v>46</v>
      </c>
      <c r="E205">
        <v>27288.162</v>
      </c>
      <c r="F205">
        <v>1025.0999999999999</v>
      </c>
      <c r="G205">
        <v>22.247375934120701</v>
      </c>
      <c r="H205">
        <f>(Table2[[#This Row],[1Y Return vs Nifty]]-AVERAGE(Table2[1Y Return vs Nifty]))/_xlfn.STDEV.P(Table2[1Y Return vs Nifty])</f>
        <v>-3.4131808624603854E-2</v>
      </c>
      <c r="I205">
        <v>14.075476600292999</v>
      </c>
      <c r="J205">
        <f>(Table2[[#This Row],[1M Return vs Nifty]]-AVERAGE(Table2[1M Return vs Nifty]))/_xlfn.STDEV.P(Table2[1M Return vs Nifty])</f>
        <v>1.622412304411498</v>
      </c>
      <c r="K205">
        <v>32.508570665578702</v>
      </c>
      <c r="L205">
        <f>(Table2[[#This Row],[6M Return vs Nifty]]-AVERAGE(Table2[6M Return vs Nifty]))/_xlfn.STDEV.P(Table2[6M Return vs Nifty])</f>
        <v>0.60082423508976546</v>
      </c>
      <c r="M205">
        <v>3.5940184852064601</v>
      </c>
      <c r="N205">
        <f>(Table2[[#This Row],[1W Return vs Nifty]]-AVERAGE(Table2[1W Return vs Nifty]))/_xlfn.STDEV.P(Table2[1W Return vs Nifty])</f>
        <v>0.93347970046118078</v>
      </c>
      <c r="O205">
        <v>971.35</v>
      </c>
      <c r="P205">
        <v>924.29322575639003</v>
      </c>
      <c r="Q205">
        <v>796.46252313378602</v>
      </c>
      <c r="R205">
        <v>65.998032402644895</v>
      </c>
      <c r="S205" s="2">
        <f>(Table2[[#This Row],[Close Price]]-Table2[[#This Row],[20D EMA]])/Table2[[#This Row],[20D EMA]]</f>
        <v>5.5335358006897498E-2</v>
      </c>
      <c r="T205" s="2">
        <f>(Table2[[#This Row],[Close Price]]-Table2[[#This Row],[50D EMA]])/Table2[[#This Row],[50D EMA]]</f>
        <v>0.10906362984659466</v>
      </c>
      <c r="U205" s="2">
        <f>(Table2[[#This Row],[Close Price]]-Table2[[#This Row],[200D EMA]])/Table2[[#This Row],[200D EMA]]</f>
        <v>0.28706620867308336</v>
      </c>
      <c r="V205">
        <v>0.85228591683950095</v>
      </c>
      <c r="W205">
        <v>1004.6</v>
      </c>
      <c r="X205">
        <v>1032</v>
      </c>
      <c r="Y205">
        <v>938.7</v>
      </c>
      <c r="Z205">
        <v>1037.55</v>
      </c>
      <c r="AA205">
        <v>920.8</v>
      </c>
      <c r="AB205">
        <v>1040</v>
      </c>
      <c r="AC205" s="2">
        <f>(Table2[[#This Row],[Close Price]]/Table2[[#This Row],[Day Low]])-1</f>
        <v>2.0406131793748727E-2</v>
      </c>
      <c r="AD205" s="2">
        <f>(Table2[[#This Row],[Day High]]/Table2[[#This Row],[Close Price]])-1</f>
        <v>6.7310506292070915E-3</v>
      </c>
      <c r="AE205" s="2">
        <f>(Table2[[#This Row],[Close Price]]/Table2[[#This Row],[Current Week Low]])-1</f>
        <v>9.2042186001917381E-2</v>
      </c>
      <c r="AF205" s="2">
        <f>(Table2[[#This Row],[Current Week High]]/Table2[[#This Row],[Close Price]])-1</f>
        <v>1.2145156570090743E-2</v>
      </c>
      <c r="AG205" s="2">
        <f>(Table2[[#This Row],[Close Price]]/Table2[[#This Row],[Current Month Low]])-1</f>
        <v>0.11327106863596859</v>
      </c>
      <c r="AH205" s="2">
        <f>(Table2[[#This Row],[Current Month High]]/Table2[[#This Row],[Close Price]])-1</f>
        <v>1.4535167300751217E-2</v>
      </c>
      <c r="AI205">
        <v>1.4535167300751199</v>
      </c>
      <c r="AJ205">
        <v>86.364875920370807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0.12</v>
      </c>
      <c r="AM205" t="s">
        <v>10451</v>
      </c>
      <c r="AN205">
        <v>7.61</v>
      </c>
      <c r="AO205" t="s">
        <v>10451</v>
      </c>
      <c r="AP205">
        <v>8.3136105418544007E-2</v>
      </c>
      <c r="AQ205">
        <f>(Table2[[#This Row],[Sharpe Ratio]]-AVERAGE(Table2[Sharpe Ratio]))/_xlfn.STDEV.P(Table2[Sharpe Ratio])</f>
        <v>0.27954623747459056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3.4021306688124309</v>
      </c>
      <c r="AS205">
        <f>_xlfn.RANK.AVG(Table2[[#This Row],[1Y Return vs Nifty Z-Score]],Table2[1Y Return vs Nifty Z-Score])</f>
        <v>311</v>
      </c>
      <c r="AT205">
        <f>_xlfn.RANK.AVG(Table2[[#This Row],[6M Return vs Nifty Z-Score]],Table2[6M Return vs Nifty Z-Score])</f>
        <v>146</v>
      </c>
      <c r="AU205">
        <f>_xlfn.RANK.AVG(Table2[[#This Row],[Sharpe Ratio Z-Score]],Table2[Sharpe Ratio Z-Score])</f>
        <v>278</v>
      </c>
      <c r="AV205">
        <f>(Table2[[#This Row],[Rank 1Y]]+Table2[[#This Row],[Rank 6M]]+Table2[[#This Row],[Rank Sharpe]])/3</f>
        <v>245</v>
      </c>
    </row>
    <row r="206" spans="1:48" x14ac:dyDescent="0.3">
      <c r="A206" t="s">
        <v>562</v>
      </c>
      <c r="B206" t="s">
        <v>563</v>
      </c>
      <c r="C206" t="s">
        <v>10418</v>
      </c>
      <c r="D206" t="s">
        <v>564</v>
      </c>
      <c r="E206">
        <v>37903.208788759999</v>
      </c>
      <c r="F206">
        <v>4200.2</v>
      </c>
      <c r="G206">
        <v>27.710354519427899</v>
      </c>
      <c r="H206">
        <f>(Table2[[#This Row],[1Y Return vs Nifty]]-AVERAGE(Table2[1Y Return vs Nifty]))/_xlfn.STDEV.P(Table2[1Y Return vs Nifty])</f>
        <v>5.5818100106411216E-2</v>
      </c>
      <c r="I206">
        <v>-11.607731906783799</v>
      </c>
      <c r="J206">
        <f>(Table2[[#This Row],[1M Return vs Nifty]]-AVERAGE(Table2[1M Return vs Nifty]))/_xlfn.STDEV.P(Table2[1M Return vs Nifty])</f>
        <v>-0.75756000335273388</v>
      </c>
      <c r="K206">
        <v>2.4937064552445598</v>
      </c>
      <c r="L206">
        <f>(Table2[[#This Row],[6M Return vs Nifty]]-AVERAGE(Table2[6M Return vs Nifty]))/_xlfn.STDEV.P(Table2[6M Return vs Nifty])</f>
        <v>-0.29088124805328158</v>
      </c>
      <c r="M206">
        <v>-5.6881458712072197</v>
      </c>
      <c r="N206">
        <f>(Table2[[#This Row],[1W Return vs Nifty]]-AVERAGE(Table2[1W Return vs Nifty]))/_xlfn.STDEV.P(Table2[1W Return vs Nifty])</f>
        <v>-1.1379916193494883</v>
      </c>
      <c r="O206">
        <v>4346.67</v>
      </c>
      <c r="P206">
        <v>4365.2361927290804</v>
      </c>
      <c r="Q206">
        <v>3869.92852885209</v>
      </c>
      <c r="R206">
        <v>32.925419364799701</v>
      </c>
      <c r="S206" s="2">
        <f>(Table2[[#This Row],[Close Price]]-Table2[[#This Row],[20D EMA]])/Table2[[#This Row],[20D EMA]]</f>
        <v>-3.3697060048266891E-2</v>
      </c>
      <c r="T206" s="2">
        <f>(Table2[[#This Row],[Close Price]]-Table2[[#This Row],[50D EMA]])/Table2[[#This Row],[50D EMA]]</f>
        <v>-3.7806933105698083E-2</v>
      </c>
      <c r="U206" s="2">
        <f>(Table2[[#This Row],[Close Price]]-Table2[[#This Row],[200D EMA]])/Table2[[#This Row],[200D EMA]]</f>
        <v>8.534304152792091E-2</v>
      </c>
      <c r="V206">
        <v>1.2449659190484099</v>
      </c>
      <c r="W206">
        <v>4190</v>
      </c>
      <c r="X206">
        <v>4254.95</v>
      </c>
      <c r="Y206">
        <v>4150.2</v>
      </c>
      <c r="Z206">
        <v>4370</v>
      </c>
      <c r="AA206">
        <v>4150.2</v>
      </c>
      <c r="AB206">
        <v>4647.5</v>
      </c>
      <c r="AC206" s="2">
        <f>(Table2[[#This Row],[Close Price]]/Table2[[#This Row],[Day Low]])-1</f>
        <v>2.4343675417659583E-3</v>
      </c>
      <c r="AD206" s="2">
        <f>(Table2[[#This Row],[Day High]]/Table2[[#This Row],[Close Price]])-1</f>
        <v>1.3035093566972966E-2</v>
      </c>
      <c r="AE206" s="2">
        <f>(Table2[[#This Row],[Close Price]]/Table2[[#This Row],[Current Week Low]])-1</f>
        <v>1.2047612163269328E-2</v>
      </c>
      <c r="AF206" s="2">
        <f>(Table2[[#This Row],[Current Week High]]/Table2[[#This Row],[Close Price]])-1</f>
        <v>4.04266463501739E-2</v>
      </c>
      <c r="AG206" s="2">
        <f>(Table2[[#This Row],[Close Price]]/Table2[[#This Row],[Current Month Low]])-1</f>
        <v>1.2047612163269328E-2</v>
      </c>
      <c r="AH206" s="2">
        <f>(Table2[[#This Row],[Current Month High]]/Table2[[#This Row],[Close Price]])-1</f>
        <v>0.10649492881291378</v>
      </c>
      <c r="AI206">
        <v>19.9871434693585</v>
      </c>
      <c r="AJ206">
        <v>80.957304726207397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-0.19</v>
      </c>
      <c r="AM206" t="s">
        <v>10450</v>
      </c>
      <c r="AN206">
        <v>-4.05</v>
      </c>
      <c r="AO206" t="s">
        <v>10450</v>
      </c>
      <c r="AP206">
        <v>0.18628169007978301</v>
      </c>
      <c r="AQ206">
        <f>(Table2[[#This Row],[Sharpe Ratio]]-AVERAGE(Table2[Sharpe Ratio]))/_xlfn.STDEV.P(Table2[Sharpe Ratio])</f>
        <v>1.4800124509675685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282</v>
      </c>
      <c r="AT206">
        <f>_xlfn.RANK.AVG(Table2[[#This Row],[6M Return vs Nifty Z-Score]],Table2[6M Return vs Nifty Z-Score])</f>
        <v>410</v>
      </c>
      <c r="AU206">
        <f>_xlfn.RANK.AVG(Table2[[#This Row],[Sharpe Ratio Z-Score]],Table2[Sharpe Ratio Z-Score])</f>
        <v>46</v>
      </c>
      <c r="AV206">
        <f>(Table2[[#This Row],[Rank 1Y]]+Table2[[#This Row],[Rank 6M]]+Table2[[#This Row],[Rank Sharpe]])/3</f>
        <v>246</v>
      </c>
    </row>
    <row r="207" spans="1:48" x14ac:dyDescent="0.3">
      <c r="A207" t="s">
        <v>482</v>
      </c>
      <c r="B207" t="s">
        <v>483</v>
      </c>
      <c r="C207" t="s">
        <v>10411</v>
      </c>
      <c r="D207" t="s">
        <v>54</v>
      </c>
      <c r="E207">
        <v>45697.2776715</v>
      </c>
      <c r="F207">
        <v>2697.5</v>
      </c>
      <c r="G207">
        <v>44.073256913002801</v>
      </c>
      <c r="H207">
        <f>(Table2[[#This Row],[1Y Return vs Nifty]]-AVERAGE(Table2[1Y Return vs Nifty]))/_xlfn.STDEV.P(Table2[1Y Return vs Nifty])</f>
        <v>0.32523917761806775</v>
      </c>
      <c r="I207">
        <v>-11.274506928221999</v>
      </c>
      <c r="J207">
        <f>(Table2[[#This Row],[1M Return vs Nifty]]-AVERAGE(Table2[1M Return vs Nifty]))/_xlfn.STDEV.P(Table2[1M Return vs Nifty])</f>
        <v>-0.72668122039172311</v>
      </c>
      <c r="K207">
        <v>25.1691504387266</v>
      </c>
      <c r="L207">
        <f>(Table2[[#This Row],[6M Return vs Nifty]]-AVERAGE(Table2[6M Return vs Nifty]))/_xlfn.STDEV.P(Table2[6M Return vs Nifty])</f>
        <v>0.38277889550359823</v>
      </c>
      <c r="M207">
        <v>-1.1603880762037899</v>
      </c>
      <c r="N207">
        <f>(Table2[[#This Row],[1W Return vs Nifty]]-AVERAGE(Table2[1W Return vs Nifty]))/_xlfn.STDEV.P(Table2[1W Return vs Nifty])</f>
        <v>-0.12754620432964692</v>
      </c>
      <c r="O207">
        <v>2773.39</v>
      </c>
      <c r="P207">
        <v>2752.5891417653002</v>
      </c>
      <c r="Q207">
        <v>2371.3080746926298</v>
      </c>
      <c r="R207">
        <v>31.5879174121287</v>
      </c>
      <c r="S207" s="2">
        <f>(Table2[[#This Row],[Close Price]]-Table2[[#This Row],[20D EMA]])/Table2[[#This Row],[20D EMA]]</f>
        <v>-2.7363623579806619E-2</v>
      </c>
      <c r="T207" s="2">
        <f>(Table2[[#This Row],[Close Price]]-Table2[[#This Row],[50D EMA]])/Table2[[#This Row],[50D EMA]]</f>
        <v>-2.0013572287061406E-2</v>
      </c>
      <c r="U207" s="2">
        <f>(Table2[[#This Row],[Close Price]]-Table2[[#This Row],[200D EMA]])/Table2[[#This Row],[200D EMA]]</f>
        <v>0.13755780144663463</v>
      </c>
      <c r="V207">
        <v>0.46386166963022402</v>
      </c>
      <c r="W207">
        <v>2689.55</v>
      </c>
      <c r="X207">
        <v>2756.15</v>
      </c>
      <c r="Y207">
        <v>2682.15</v>
      </c>
      <c r="Z207">
        <v>2765.65</v>
      </c>
      <c r="AA207">
        <v>2676.25</v>
      </c>
      <c r="AB207">
        <v>2922.8</v>
      </c>
      <c r="AC207" s="2">
        <f>(Table2[[#This Row],[Close Price]]/Table2[[#This Row],[Day Low]])-1</f>
        <v>2.9558848134445537E-3</v>
      </c>
      <c r="AD207" s="2">
        <f>(Table2[[#This Row],[Day High]]/Table2[[#This Row],[Close Price]])-1</f>
        <v>2.1742354031510702E-2</v>
      </c>
      <c r="AE207" s="2">
        <f>(Table2[[#This Row],[Close Price]]/Table2[[#This Row],[Current Week Low]])-1</f>
        <v>5.7230207109968401E-3</v>
      </c>
      <c r="AF207" s="2">
        <f>(Table2[[#This Row],[Current Week High]]/Table2[[#This Row],[Close Price]])-1</f>
        <v>2.5264133456904592E-2</v>
      </c>
      <c r="AG207" s="2">
        <f>(Table2[[#This Row],[Close Price]]/Table2[[#This Row],[Current Month Low]])-1</f>
        <v>7.9402148528724403E-3</v>
      </c>
      <c r="AH207" s="2">
        <f>(Table2[[#This Row],[Current Month High]]/Table2[[#This Row],[Close Price]])-1</f>
        <v>8.352177942539396E-2</v>
      </c>
      <c r="AI207">
        <v>14.476367006487401</v>
      </c>
      <c r="AJ207">
        <v>94.758311974296902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-0.06</v>
      </c>
      <c r="AM207" t="s">
        <v>10450</v>
      </c>
      <c r="AN207">
        <v>-5.66</v>
      </c>
      <c r="AO207" t="s">
        <v>10450</v>
      </c>
      <c r="AP207">
        <v>5.8269608811568001E-2</v>
      </c>
      <c r="AQ207">
        <f>(Table2[[#This Row],[Sharpe Ratio]]-AVERAGE(Table2[Sharpe Ratio]))/_xlfn.STDEV.P(Table2[Sharpe Ratio])</f>
        <v>-9.8640084671370778E-3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-0.15607336006684114</v>
      </c>
      <c r="AS207">
        <f>_xlfn.RANK.AVG(Table2[[#This Row],[1Y Return vs Nifty Z-Score]],Table2[1Y Return vs Nifty Z-Score])</f>
        <v>208</v>
      </c>
      <c r="AT207">
        <f>_xlfn.RANK.AVG(Table2[[#This Row],[6M Return vs Nifty Z-Score]],Table2[6M Return vs Nifty Z-Score])</f>
        <v>189</v>
      </c>
      <c r="AU207">
        <f>_xlfn.RANK.AVG(Table2[[#This Row],[Sharpe Ratio Z-Score]],Table2[Sharpe Ratio Z-Score])</f>
        <v>344</v>
      </c>
      <c r="AV207">
        <f>(Table2[[#This Row],[Rank 1Y]]+Table2[[#This Row],[Rank 6M]]+Table2[[#This Row],[Rank Sharpe]])/3</f>
        <v>247</v>
      </c>
    </row>
    <row r="208" spans="1:48" x14ac:dyDescent="0.3">
      <c r="A208" t="s">
        <v>318</v>
      </c>
      <c r="B208" t="s">
        <v>319</v>
      </c>
      <c r="C208" t="s">
        <v>10411</v>
      </c>
      <c r="D208" t="s">
        <v>54</v>
      </c>
      <c r="E208">
        <v>87779.453292104998</v>
      </c>
      <c r="F208">
        <v>1511.35</v>
      </c>
      <c r="G208">
        <v>38.918342304410999</v>
      </c>
      <c r="H208">
        <f>(Table2[[#This Row],[1Y Return vs Nifty]]-AVERAGE(Table2[1Y Return vs Nifty]))/_xlfn.STDEV.P(Table2[1Y Return vs Nifty])</f>
        <v>0.24036165314705893</v>
      </c>
      <c r="I208">
        <v>-6.2869139369036597</v>
      </c>
      <c r="J208">
        <f>(Table2[[#This Row],[1M Return vs Nifty]]-AVERAGE(Table2[1M Return vs Nifty]))/_xlfn.STDEV.P(Table2[1M Return vs Nifty])</f>
        <v>-0.26449857687715422</v>
      </c>
      <c r="K208">
        <v>22.871318154319201</v>
      </c>
      <c r="L208">
        <f>(Table2[[#This Row],[6M Return vs Nifty]]-AVERAGE(Table2[6M Return vs Nifty]))/_xlfn.STDEV.P(Table2[6M Return vs Nifty])</f>
        <v>0.31451306451430716</v>
      </c>
      <c r="M208">
        <v>-3.02836793318528</v>
      </c>
      <c r="N208">
        <f>(Table2[[#This Row],[1W Return vs Nifty]]-AVERAGE(Table2[1W Return vs Nifty]))/_xlfn.STDEV.P(Table2[1W Return vs Nifty])</f>
        <v>-0.54441737264154111</v>
      </c>
      <c r="O208">
        <v>1521.1</v>
      </c>
      <c r="P208">
        <v>1475.8413718729801</v>
      </c>
      <c r="Q208">
        <v>1243.7580041139199</v>
      </c>
      <c r="R208">
        <v>44.792008522306404</v>
      </c>
      <c r="S208" s="2">
        <f>(Table2[[#This Row],[Close Price]]-Table2[[#This Row],[20D EMA]])/Table2[[#This Row],[20D EMA]]</f>
        <v>-6.4098349878377496E-3</v>
      </c>
      <c r="T208" s="2">
        <f>(Table2[[#This Row],[Close Price]]-Table2[[#This Row],[50D EMA]])/Table2[[#This Row],[50D EMA]]</f>
        <v>2.4059921888458846E-2</v>
      </c>
      <c r="U208" s="2">
        <f>(Table2[[#This Row],[Close Price]]-Table2[[#This Row],[200D EMA]])/Table2[[#This Row],[200D EMA]]</f>
        <v>0.2151479588480866</v>
      </c>
      <c r="V208">
        <v>0.76997131372598104</v>
      </c>
      <c r="W208">
        <v>1489.65</v>
      </c>
      <c r="X208">
        <v>1520.85</v>
      </c>
      <c r="Y208">
        <v>1470</v>
      </c>
      <c r="Z208">
        <v>1531.45</v>
      </c>
      <c r="AA208">
        <v>1470</v>
      </c>
      <c r="AB208">
        <v>1592</v>
      </c>
      <c r="AC208" s="2">
        <f>(Table2[[#This Row],[Close Price]]/Table2[[#This Row],[Day Low]])-1</f>
        <v>1.4567180210116382E-2</v>
      </c>
      <c r="AD208" s="2">
        <f>(Table2[[#This Row],[Day High]]/Table2[[#This Row],[Close Price]])-1</f>
        <v>6.2857709994375011E-3</v>
      </c>
      <c r="AE208" s="2">
        <f>(Table2[[#This Row],[Close Price]]/Table2[[#This Row],[Current Week Low]])-1</f>
        <v>2.8129251700680147E-2</v>
      </c>
      <c r="AF208" s="2">
        <f>(Table2[[#This Row],[Current Week High]]/Table2[[#This Row],[Close Price]])-1</f>
        <v>1.3299368114599641E-2</v>
      </c>
      <c r="AG208" s="2">
        <f>(Table2[[#This Row],[Close Price]]/Table2[[#This Row],[Current Month Low]])-1</f>
        <v>2.8129251700680147E-2</v>
      </c>
      <c r="AH208" s="2">
        <f>(Table2[[#This Row],[Current Month High]]/Table2[[#This Row],[Close Price]])-1</f>
        <v>5.3362887484699195E-2</v>
      </c>
      <c r="AI208">
        <v>5.3362887484699097</v>
      </c>
      <c r="AJ208">
        <v>81.075900077876895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</v>
      </c>
      <c r="AM208" t="s">
        <v>10452</v>
      </c>
      <c r="AN208">
        <v>0.26</v>
      </c>
      <c r="AO208" t="s">
        <v>10451</v>
      </c>
      <c r="AP208">
        <v>7.5451496219633998E-2</v>
      </c>
      <c r="AQ208">
        <f>(Table2[[#This Row],[Sharpe Ratio]]-AVERAGE(Table2[Sharpe Ratio]))/_xlfn.STDEV.P(Table2[Sharpe Ratio])</f>
        <v>0.19010844197915716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-6.393278987817208E-2</v>
      </c>
      <c r="AS208">
        <f>_xlfn.RANK.AVG(Table2[[#This Row],[1Y Return vs Nifty Z-Score]],Table2[1Y Return vs Nifty Z-Score])</f>
        <v>232</v>
      </c>
      <c r="AT208">
        <f>_xlfn.RANK.AVG(Table2[[#This Row],[6M Return vs Nifty Z-Score]],Table2[6M Return vs Nifty Z-Score])</f>
        <v>210</v>
      </c>
      <c r="AU208">
        <f>_xlfn.RANK.AVG(Table2[[#This Row],[Sharpe Ratio Z-Score]],Table2[Sharpe Ratio Z-Score])</f>
        <v>299</v>
      </c>
      <c r="AV208">
        <f>(Table2[[#This Row],[Rank 1Y]]+Table2[[#This Row],[Rank 6M]]+Table2[[#This Row],[Rank Sharpe]])/3</f>
        <v>247</v>
      </c>
    </row>
    <row r="209" spans="1:48" x14ac:dyDescent="0.3">
      <c r="A209" t="s">
        <v>1403</v>
      </c>
      <c r="B209" t="s">
        <v>1404</v>
      </c>
      <c r="C209" t="s">
        <v>10416</v>
      </c>
      <c r="D209" t="s">
        <v>606</v>
      </c>
      <c r="E209">
        <v>7949.1193130699903</v>
      </c>
      <c r="F209">
        <v>596.70000000000005</v>
      </c>
      <c r="G209">
        <v>55.367212426844297</v>
      </c>
      <c r="H209">
        <f>(Table2[[#This Row],[1Y Return vs Nifty]]-AVERAGE(Table2[1Y Return vs Nifty]))/_xlfn.STDEV.P(Table2[1Y Return vs Nifty])</f>
        <v>0.51119822025726946</v>
      </c>
      <c r="I209">
        <v>7.5786093202099698</v>
      </c>
      <c r="J209">
        <f>(Table2[[#This Row],[1M Return vs Nifty]]-AVERAGE(Table2[1M Return vs Nifty]))/_xlfn.STDEV.P(Table2[1M Return vs Nifty])</f>
        <v>1.0203705381128438</v>
      </c>
      <c r="K209">
        <v>15.309259694827899</v>
      </c>
      <c r="L209">
        <f>(Table2[[#This Row],[6M Return vs Nifty]]-AVERAGE(Table2[6M Return vs Nifty]))/_xlfn.STDEV.P(Table2[6M Return vs Nifty])</f>
        <v>8.9853411053173307E-2</v>
      </c>
      <c r="M209">
        <v>-0.393102599376219</v>
      </c>
      <c r="N209">
        <f>(Table2[[#This Row],[1W Return vs Nifty]]-AVERAGE(Table2[1W Return vs Nifty]))/_xlfn.STDEV.P(Table2[1W Return vs Nifty])</f>
        <v>4.3686473559463652E-2</v>
      </c>
      <c r="O209">
        <v>577.03</v>
      </c>
      <c r="P209">
        <v>545.20765028502399</v>
      </c>
      <c r="Q209">
        <v>479.261052819854</v>
      </c>
      <c r="R209">
        <v>60.9482868646733</v>
      </c>
      <c r="S209" s="2">
        <f>(Table2[[#This Row],[Close Price]]-Table2[[#This Row],[20D EMA]])/Table2[[#This Row],[20D EMA]]</f>
        <v>3.4088348959326331E-2</v>
      </c>
      <c r="T209" s="2">
        <f>(Table2[[#This Row],[Close Price]]-Table2[[#This Row],[50D EMA]])/Table2[[#This Row],[50D EMA]]</f>
        <v>9.4445391013968455E-2</v>
      </c>
      <c r="U209" s="2">
        <f>(Table2[[#This Row],[Close Price]]-Table2[[#This Row],[200D EMA]])/Table2[[#This Row],[200D EMA]]</f>
        <v>0.24504170845756024</v>
      </c>
      <c r="V209">
        <v>0.87823225450684606</v>
      </c>
      <c r="W209">
        <v>590</v>
      </c>
      <c r="X209">
        <v>600</v>
      </c>
      <c r="Y209">
        <v>582.6</v>
      </c>
      <c r="Z209">
        <v>622.9</v>
      </c>
      <c r="AA209">
        <v>531.5</v>
      </c>
      <c r="AB209">
        <v>622.9</v>
      </c>
      <c r="AC209" s="2">
        <f>(Table2[[#This Row],[Close Price]]/Table2[[#This Row],[Day Low]])-1</f>
        <v>1.1355932203389818E-2</v>
      </c>
      <c r="AD209" s="2">
        <f>(Table2[[#This Row],[Day High]]/Table2[[#This Row],[Close Price]])-1</f>
        <v>5.5304172951231578E-3</v>
      </c>
      <c r="AE209" s="2">
        <f>(Table2[[#This Row],[Close Price]]/Table2[[#This Row],[Current Week Low]])-1</f>
        <v>2.4201853759011405E-2</v>
      </c>
      <c r="AF209" s="2">
        <f>(Table2[[#This Row],[Current Week High]]/Table2[[#This Row],[Close Price]])-1</f>
        <v>4.3908161555220371E-2</v>
      </c>
      <c r="AG209" s="2">
        <f>(Table2[[#This Row],[Close Price]]/Table2[[#This Row],[Current Month Low]])-1</f>
        <v>0.12267168391345251</v>
      </c>
      <c r="AH209" s="2">
        <f>(Table2[[#This Row],[Current Month High]]/Table2[[#This Row],[Close Price]])-1</f>
        <v>4.3908161555220371E-2</v>
      </c>
      <c r="AI209">
        <v>4.39081615552203</v>
      </c>
      <c r="AJ209">
        <v>99.665383971892197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0.01</v>
      </c>
      <c r="AM209" t="s">
        <v>10451</v>
      </c>
      <c r="AN209">
        <v>2.1800000000000002</v>
      </c>
      <c r="AO209" t="s">
        <v>10451</v>
      </c>
      <c r="AP209">
        <v>7.9102759517515997E-2</v>
      </c>
      <c r="AQ209">
        <f>(Table2[[#This Row],[Sharpe Ratio]]-AVERAGE(Table2[Sharpe Ratio]))/_xlfn.STDEV.P(Table2[Sharpe Ratio])</f>
        <v>0.23260389382103763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1.8977125368037879</v>
      </c>
      <c r="AS209">
        <f>_xlfn.RANK.AVG(Table2[[#This Row],[1Y Return vs Nifty Z-Score]],Table2[1Y Return vs Nifty Z-Score])</f>
        <v>171</v>
      </c>
      <c r="AT209">
        <f>_xlfn.RANK.AVG(Table2[[#This Row],[6M Return vs Nifty Z-Score]],Table2[6M Return vs Nifty Z-Score])</f>
        <v>280</v>
      </c>
      <c r="AU209">
        <f>_xlfn.RANK.AVG(Table2[[#This Row],[Sharpe Ratio Z-Score]],Table2[Sharpe Ratio Z-Score])</f>
        <v>290</v>
      </c>
      <c r="AV209">
        <f>(Table2[[#This Row],[Rank 1Y]]+Table2[[#This Row],[Rank 6M]]+Table2[[#This Row],[Rank Sharpe]])/3</f>
        <v>247</v>
      </c>
    </row>
    <row r="210" spans="1:48" x14ac:dyDescent="0.3">
      <c r="A210" t="s">
        <v>725</v>
      </c>
      <c r="B210" t="s">
        <v>726</v>
      </c>
      <c r="C210" t="s">
        <v>10407</v>
      </c>
      <c r="D210" t="s">
        <v>400</v>
      </c>
      <c r="E210">
        <v>24439.632984299998</v>
      </c>
      <c r="F210">
        <v>6842.65</v>
      </c>
      <c r="G210">
        <v>142.92488434644301</v>
      </c>
      <c r="H210">
        <f>(Table2[[#This Row],[1Y Return vs Nifty]]-AVERAGE(Table2[1Y Return vs Nifty]))/_xlfn.STDEV.P(Table2[1Y Return vs Nifty])</f>
        <v>1.9528668035920489</v>
      </c>
      <c r="I210">
        <v>2.1957725263694501</v>
      </c>
      <c r="J210">
        <f>(Table2[[#This Row],[1M Return vs Nifty]]-AVERAGE(Table2[1M Return vs Nifty]))/_xlfn.STDEV.P(Table2[1M Return vs Nifty])</f>
        <v>0.52156204605762124</v>
      </c>
      <c r="K210">
        <v>26.839618497081599</v>
      </c>
      <c r="L210">
        <f>(Table2[[#This Row],[6M Return vs Nifty]]-AVERAGE(Table2[6M Return vs Nifty]))/_xlfn.STDEV.P(Table2[6M Return vs Nifty])</f>
        <v>0.43240649057156499</v>
      </c>
      <c r="M210">
        <v>0.203242500428121</v>
      </c>
      <c r="N210">
        <f>(Table2[[#This Row],[1W Return vs Nifty]]-AVERAGE(Table2[1W Return vs Nifty]))/_xlfn.STDEV.P(Table2[1W Return vs Nifty])</f>
        <v>0.17677092709004139</v>
      </c>
      <c r="O210">
        <v>6694.61</v>
      </c>
      <c r="P210">
        <v>6319.9224505840002</v>
      </c>
      <c r="Q210">
        <v>4930.6177309490604</v>
      </c>
      <c r="R210">
        <v>57.251853302541797</v>
      </c>
      <c r="S210" s="2">
        <f>(Table2[[#This Row],[Close Price]]-Table2[[#This Row],[20D EMA]])/Table2[[#This Row],[20D EMA]]</f>
        <v>2.2113312052531808E-2</v>
      </c>
      <c r="T210" s="2">
        <f>(Table2[[#This Row],[Close Price]]-Table2[[#This Row],[50D EMA]])/Table2[[#This Row],[50D EMA]]</f>
        <v>8.2711070191643907E-2</v>
      </c>
      <c r="U210" s="2">
        <f>(Table2[[#This Row],[Close Price]]-Table2[[#This Row],[200D EMA]])/Table2[[#This Row],[200D EMA]]</f>
        <v>0.38778757011505444</v>
      </c>
      <c r="V210">
        <v>0.82606092274966803</v>
      </c>
      <c r="W210">
        <v>6810.05</v>
      </c>
      <c r="X210">
        <v>7074</v>
      </c>
      <c r="Y210">
        <v>6611</v>
      </c>
      <c r="Z210">
        <v>7100</v>
      </c>
      <c r="AA210">
        <v>6418.4</v>
      </c>
      <c r="AB210">
        <v>7100</v>
      </c>
      <c r="AC210" s="2">
        <f>(Table2[[#This Row],[Close Price]]/Table2[[#This Row],[Day Low]])-1</f>
        <v>4.7870426795690868E-3</v>
      </c>
      <c r="AD210" s="2">
        <f>(Table2[[#This Row],[Day High]]/Table2[[#This Row],[Close Price]])-1</f>
        <v>3.3810000511497851E-2</v>
      </c>
      <c r="AE210" s="2">
        <f>(Table2[[#This Row],[Close Price]]/Table2[[#This Row],[Current Week Low]])-1</f>
        <v>3.5040084707306018E-2</v>
      </c>
      <c r="AF210" s="2">
        <f>(Table2[[#This Row],[Current Week High]]/Table2[[#This Row],[Close Price]])-1</f>
        <v>3.7609697997120994E-2</v>
      </c>
      <c r="AG210" s="2">
        <f>(Table2[[#This Row],[Close Price]]/Table2[[#This Row],[Current Month Low]])-1</f>
        <v>6.6099027795089027E-2</v>
      </c>
      <c r="AH210" s="2">
        <f>(Table2[[#This Row],[Current Month High]]/Table2[[#This Row],[Close Price]])-1</f>
        <v>3.7609697997120994E-2</v>
      </c>
      <c r="AI210">
        <v>3.7609697997120901</v>
      </c>
      <c r="AJ210">
        <v>225.84047619047601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0.33</v>
      </c>
      <c r="AM210" t="s">
        <v>10451</v>
      </c>
      <c r="AN210">
        <v>0.28000000000000003</v>
      </c>
      <c r="AO210" t="s">
        <v>10451</v>
      </c>
      <c r="AQ210">
        <f>(Table2[[#This Row],[Sharpe Ratio]]-AVERAGE(Table2[Sharpe Ratio]))/_xlfn.STDEV.P(Table2[Sharpe Ratio])</f>
        <v>-0.68803842457500186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2.3955678427362748</v>
      </c>
      <c r="AS210">
        <f>_xlfn.RANK.AVG(Table2[[#This Row],[1Y Return vs Nifty Z-Score]],Table2[1Y Return vs Nifty Z-Score])</f>
        <v>40</v>
      </c>
      <c r="AT210">
        <f>_xlfn.RANK.AVG(Table2[[#This Row],[6M Return vs Nifty Z-Score]],Table2[6M Return vs Nifty Z-Score])</f>
        <v>176</v>
      </c>
      <c r="AU210">
        <f>_xlfn.RANK.AVG(Table2[[#This Row],[Sharpe Ratio Z-Score]],Table2[Sharpe Ratio Z-Score])</f>
        <v>526.5</v>
      </c>
      <c r="AV210">
        <f>(Table2[[#This Row],[Rank 1Y]]+Table2[[#This Row],[Rank 6M]]+Table2[[#This Row],[Rank Sharpe]])/3</f>
        <v>247.5</v>
      </c>
    </row>
    <row r="211" spans="1:48" x14ac:dyDescent="0.3">
      <c r="A211" t="s">
        <v>141</v>
      </c>
      <c r="B211" t="s">
        <v>142</v>
      </c>
      <c r="C211" t="s">
        <v>10407</v>
      </c>
      <c r="D211" t="s">
        <v>143</v>
      </c>
      <c r="E211">
        <v>204927.24258600001</v>
      </c>
      <c r="F211">
        <v>156.81</v>
      </c>
      <c r="G211">
        <v>75.193623546100696</v>
      </c>
      <c r="H211">
        <f>(Table2[[#This Row],[1Y Return vs Nifty]]-AVERAGE(Table2[1Y Return vs Nifty]))/_xlfn.STDEV.P(Table2[1Y Return vs Nifty])</f>
        <v>0.83764721557955502</v>
      </c>
      <c r="I211">
        <v>-18.222771749413202</v>
      </c>
      <c r="J211">
        <f>(Table2[[#This Row],[1M Return vs Nifty]]-AVERAGE(Table2[1M Return vs Nifty]))/_xlfn.STDEV.P(Table2[1M Return vs Nifty])</f>
        <v>-1.3705524040442993</v>
      </c>
      <c r="K211">
        <v>-8.5576693739099099</v>
      </c>
      <c r="L211">
        <f>(Table2[[#This Row],[6M Return vs Nifty]]-AVERAGE(Table2[6M Return vs Nifty]))/_xlfn.STDEV.P(Table2[6M Return vs Nifty])</f>
        <v>-0.61920432005101012</v>
      </c>
      <c r="M211">
        <v>-1.4022912251463799</v>
      </c>
      <c r="N211">
        <f>(Table2[[#This Row],[1W Return vs Nifty]]-AVERAGE(Table2[1W Return vs Nifty]))/_xlfn.STDEV.P(Table2[1W Return vs Nifty])</f>
        <v>-0.1815309664999292</v>
      </c>
      <c r="O211">
        <v>164.42</v>
      </c>
      <c r="P211">
        <v>172.031866583549</v>
      </c>
      <c r="Q211">
        <v>152.089286475091</v>
      </c>
      <c r="R211">
        <v>28.884493552833099</v>
      </c>
      <c r="S211" s="2">
        <f>(Table2[[#This Row],[Close Price]]-Table2[[#This Row],[20D EMA]])/Table2[[#This Row],[20D EMA]]</f>
        <v>-4.6283907067266671E-2</v>
      </c>
      <c r="T211" s="2">
        <f>(Table2[[#This Row],[Close Price]]-Table2[[#This Row],[50D EMA]])/Table2[[#This Row],[50D EMA]]</f>
        <v>-8.8482831035006815E-2</v>
      </c>
      <c r="U211" s="2">
        <f>(Table2[[#This Row],[Close Price]]-Table2[[#This Row],[200D EMA]])/Table2[[#This Row],[200D EMA]]</f>
        <v>3.1039093116411946E-2</v>
      </c>
      <c r="V211">
        <v>0.402640834608536</v>
      </c>
      <c r="W211">
        <v>156.16</v>
      </c>
      <c r="X211">
        <v>158.84</v>
      </c>
      <c r="Y211">
        <v>154.83000000000001</v>
      </c>
      <c r="Z211">
        <v>163</v>
      </c>
      <c r="AA211">
        <v>151.69999999999999</v>
      </c>
      <c r="AB211">
        <v>180.25</v>
      </c>
      <c r="AC211" s="2">
        <f>(Table2[[#This Row],[Close Price]]/Table2[[#This Row],[Day Low]])-1</f>
        <v>4.1623975409836866E-3</v>
      </c>
      <c r="AD211" s="2">
        <f>(Table2[[#This Row],[Day High]]/Table2[[#This Row],[Close Price]])-1</f>
        <v>1.294560295899494E-2</v>
      </c>
      <c r="AE211" s="2">
        <f>(Table2[[#This Row],[Close Price]]/Table2[[#This Row],[Current Week Low]])-1</f>
        <v>1.2788219337337647E-2</v>
      </c>
      <c r="AF211" s="2">
        <f>(Table2[[#This Row],[Current Week High]]/Table2[[#This Row],[Close Price]])-1</f>
        <v>3.947452330846235E-2</v>
      </c>
      <c r="AG211" s="2">
        <f>(Table2[[#This Row],[Close Price]]/Table2[[#This Row],[Current Month Low]])-1</f>
        <v>3.3684904416611872E-2</v>
      </c>
      <c r="AH211" s="2">
        <f>(Table2[[#This Row],[Current Month High]]/Table2[[#This Row],[Close Price]])-1</f>
        <v>0.1494802627383458</v>
      </c>
      <c r="AI211">
        <v>46.036604808366803</v>
      </c>
      <c r="AJ211">
        <v>138.49429657794599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-0.27</v>
      </c>
      <c r="AM211" t="s">
        <v>10450</v>
      </c>
      <c r="AN211">
        <v>-5.47</v>
      </c>
      <c r="AO211" t="s">
        <v>10450</v>
      </c>
      <c r="AP211">
        <v>0.15898693615762499</v>
      </c>
      <c r="AQ211">
        <f>(Table2[[#This Row],[Sharpe Ratio]]-AVERAGE(Table2[Sharpe Ratio]))/_xlfn.STDEV.P(Table2[Sharpe Ratio])</f>
        <v>1.1623407833264336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115</v>
      </c>
      <c r="AT211">
        <f>_xlfn.RANK.AVG(Table2[[#This Row],[6M Return vs Nifty Z-Score]],Table2[6M Return vs Nifty Z-Score])</f>
        <v>536</v>
      </c>
      <c r="AU211">
        <f>_xlfn.RANK.AVG(Table2[[#This Row],[Sharpe Ratio Z-Score]],Table2[Sharpe Ratio Z-Score])</f>
        <v>92</v>
      </c>
      <c r="AV211">
        <f>(Table2[[#This Row],[Rank 1Y]]+Table2[[#This Row],[Rank 6M]]+Table2[[#This Row],[Rank Sharpe]])/3</f>
        <v>247.66666666666666</v>
      </c>
    </row>
    <row r="212" spans="1:48" x14ac:dyDescent="0.3">
      <c r="A212" t="s">
        <v>203</v>
      </c>
      <c r="B212" t="s">
        <v>204</v>
      </c>
      <c r="C212" t="s">
        <v>10407</v>
      </c>
      <c r="D212" t="s">
        <v>51</v>
      </c>
      <c r="E212">
        <v>135224.26262950001</v>
      </c>
      <c r="F212">
        <v>1609</v>
      </c>
      <c r="G212">
        <v>1.4963554667194601</v>
      </c>
      <c r="H212">
        <f>(Table2[[#This Row],[1Y Return vs Nifty]]-AVERAGE(Table2[1Y Return vs Nifty]))/_xlfn.STDEV.P(Table2[1Y Return vs Nifty])</f>
        <v>-0.3758048296644998</v>
      </c>
      <c r="I212">
        <v>12.840337394583401</v>
      </c>
      <c r="J212">
        <f>(Table2[[#This Row],[1M Return vs Nifty]]-AVERAGE(Table2[1M Return vs Nifty]))/_xlfn.STDEV.P(Table2[1M Return vs Nifty])</f>
        <v>1.5079563124737003</v>
      </c>
      <c r="K212">
        <v>24.034025332042798</v>
      </c>
      <c r="L212">
        <f>(Table2[[#This Row],[6M Return vs Nifty]]-AVERAGE(Table2[6M Return vs Nifty]))/_xlfn.STDEV.P(Table2[6M Return vs Nifty])</f>
        <v>0.3490556950723005</v>
      </c>
      <c r="M212">
        <v>0.82994775404703403</v>
      </c>
      <c r="N212">
        <f>(Table2[[#This Row],[1W Return vs Nifty]]-AVERAGE(Table2[1W Return vs Nifty]))/_xlfn.STDEV.P(Table2[1W Return vs Nifty])</f>
        <v>0.3166307603140926</v>
      </c>
      <c r="O212">
        <v>1562.94</v>
      </c>
      <c r="P212">
        <v>1486.84465919685</v>
      </c>
      <c r="Q212">
        <v>1316.1527798971699</v>
      </c>
      <c r="R212">
        <v>59.190192925550498</v>
      </c>
      <c r="S212" s="2">
        <f>(Table2[[#This Row],[Close Price]]-Table2[[#This Row],[20D EMA]])/Table2[[#This Row],[20D EMA]]</f>
        <v>2.9470101219496555E-2</v>
      </c>
      <c r="T212" s="2">
        <f>(Table2[[#This Row],[Close Price]]-Table2[[#This Row],[50D EMA]])/Table2[[#This Row],[50D EMA]]</f>
        <v>8.2157433224486778E-2</v>
      </c>
      <c r="U212" s="2">
        <f>(Table2[[#This Row],[Close Price]]-Table2[[#This Row],[200D EMA]])/Table2[[#This Row],[200D EMA]]</f>
        <v>0.22250245152064338</v>
      </c>
      <c r="V212">
        <v>0.88796753355004199</v>
      </c>
      <c r="W212">
        <v>1590.5</v>
      </c>
      <c r="X212">
        <v>1638</v>
      </c>
      <c r="Y212">
        <v>1590.5</v>
      </c>
      <c r="Z212">
        <v>1652</v>
      </c>
      <c r="AA212">
        <v>1452.55</v>
      </c>
      <c r="AB212">
        <v>1652</v>
      </c>
      <c r="AC212" s="2">
        <f>(Table2[[#This Row],[Close Price]]/Table2[[#This Row],[Day Low]])-1</f>
        <v>1.1631562401760442E-2</v>
      </c>
      <c r="AD212" s="2">
        <f>(Table2[[#This Row],[Day High]]/Table2[[#This Row],[Close Price]])-1</f>
        <v>1.8023617153511529E-2</v>
      </c>
      <c r="AE212" s="2">
        <f>(Table2[[#This Row],[Close Price]]/Table2[[#This Row],[Current Week Low]])-1</f>
        <v>1.1631562401760442E-2</v>
      </c>
      <c r="AF212" s="2">
        <f>(Table2[[#This Row],[Current Week High]]/Table2[[#This Row],[Close Price]])-1</f>
        <v>2.672467371037901E-2</v>
      </c>
      <c r="AG212" s="2">
        <f>(Table2[[#This Row],[Close Price]]/Table2[[#This Row],[Current Month Low]])-1</f>
        <v>0.10770713572682533</v>
      </c>
      <c r="AH212" s="2">
        <f>(Table2[[#This Row],[Current Month High]]/Table2[[#This Row],[Close Price]])-1</f>
        <v>2.672467371037901E-2</v>
      </c>
      <c r="AI212">
        <v>2.6724673710379001</v>
      </c>
      <c r="AJ212">
        <v>59.117879746835399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7.0000000000000007E-2</v>
      </c>
      <c r="AM212" t="s">
        <v>10451</v>
      </c>
      <c r="AN212">
        <v>5.75</v>
      </c>
      <c r="AO212" t="s">
        <v>10451</v>
      </c>
      <c r="AP212">
        <v>0.13337250771620099</v>
      </c>
      <c r="AQ212">
        <f>(Table2[[#This Row],[Sharpe Ratio]]-AVERAGE(Table2[Sharpe Ratio]))/_xlfn.STDEV.P(Table2[Sharpe Ratio])</f>
        <v>0.86422568685523837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2.6620636250508318</v>
      </c>
      <c r="AS212">
        <f>_xlfn.RANK.AVG(Table2[[#This Row],[1Y Return vs Nifty Z-Score]],Table2[1Y Return vs Nifty Z-Score])</f>
        <v>416</v>
      </c>
      <c r="AT212">
        <f>_xlfn.RANK.AVG(Table2[[#This Row],[6M Return vs Nifty Z-Score]],Table2[6M Return vs Nifty Z-Score])</f>
        <v>196</v>
      </c>
      <c r="AU212">
        <f>_xlfn.RANK.AVG(Table2[[#This Row],[Sharpe Ratio Z-Score]],Table2[Sharpe Ratio Z-Score])</f>
        <v>141</v>
      </c>
      <c r="AV212">
        <f>(Table2[[#This Row],[Rank 1Y]]+Table2[[#This Row],[Rank 6M]]+Table2[[#This Row],[Rank Sharpe]])/3</f>
        <v>251</v>
      </c>
    </row>
    <row r="213" spans="1:48" x14ac:dyDescent="0.3">
      <c r="A213" t="s">
        <v>1921</v>
      </c>
      <c r="B213" t="s">
        <v>1922</v>
      </c>
      <c r="C213" t="s">
        <v>10420</v>
      </c>
      <c r="D213" t="s">
        <v>264</v>
      </c>
      <c r="E213">
        <v>3800.5241249999999</v>
      </c>
      <c r="F213">
        <v>1227.5</v>
      </c>
      <c r="G213">
        <v>42.180041857863998</v>
      </c>
      <c r="H213">
        <f>(Table2[[#This Row],[1Y Return vs Nifty]]-AVERAGE(Table2[1Y Return vs Nifty]))/_xlfn.STDEV.P(Table2[1Y Return vs Nifty])</f>
        <v>0.2940667102985125</v>
      </c>
      <c r="I213">
        <v>-10.322447375720101</v>
      </c>
      <c r="J213">
        <f>(Table2[[#This Row],[1M Return vs Nifty]]-AVERAGE(Table2[1M Return vs Nifty]))/_xlfn.STDEV.P(Table2[1M Return vs Nifty])</f>
        <v>-0.63845722105485747</v>
      </c>
      <c r="K213">
        <v>44.059046922944702</v>
      </c>
      <c r="L213">
        <f>(Table2[[#This Row],[6M Return vs Nifty]]-AVERAGE(Table2[6M Return vs Nifty]))/_xlfn.STDEV.P(Table2[6M Return vs Nifty])</f>
        <v>0.94397497998171376</v>
      </c>
      <c r="M213">
        <v>-1.4758112412248401</v>
      </c>
      <c r="N213">
        <f>(Table2[[#This Row],[1W Return vs Nifty]]-AVERAGE(Table2[1W Return vs Nifty]))/_xlfn.STDEV.P(Table2[1W Return vs Nifty])</f>
        <v>-0.19793819641859778</v>
      </c>
      <c r="O213">
        <v>1251.74</v>
      </c>
      <c r="P213">
        <v>1203.1797839994899</v>
      </c>
      <c r="Q213">
        <v>983.36662888905198</v>
      </c>
      <c r="R213">
        <v>42.134402079212002</v>
      </c>
      <c r="S213" s="2">
        <f>(Table2[[#This Row],[Close Price]]-Table2[[#This Row],[20D EMA]])/Table2[[#This Row],[20D EMA]]</f>
        <v>-1.9365043858948352E-2</v>
      </c>
      <c r="T213" s="2">
        <f>(Table2[[#This Row],[Close Price]]-Table2[[#This Row],[50D EMA]])/Table2[[#This Row],[50D EMA]]</f>
        <v>2.0213285099976698E-2</v>
      </c>
      <c r="U213" s="2">
        <f>(Table2[[#This Row],[Close Price]]-Table2[[#This Row],[200D EMA]])/Table2[[#This Row],[200D EMA]]</f>
        <v>0.24826281870756089</v>
      </c>
      <c r="V213">
        <v>0.29995266631705497</v>
      </c>
      <c r="W213">
        <v>1220.25</v>
      </c>
      <c r="X213">
        <v>1262</v>
      </c>
      <c r="Y213">
        <v>1216.3499999999999</v>
      </c>
      <c r="Z213">
        <v>1333</v>
      </c>
      <c r="AA213">
        <v>1191.05</v>
      </c>
      <c r="AB213">
        <v>1399.9</v>
      </c>
      <c r="AC213" s="2">
        <f>(Table2[[#This Row],[Close Price]]/Table2[[#This Row],[Day Low]])-1</f>
        <v>5.9414054497028967E-3</v>
      </c>
      <c r="AD213" s="2">
        <f>(Table2[[#This Row],[Day High]]/Table2[[#This Row],[Close Price]])-1</f>
        <v>2.8105906313645512E-2</v>
      </c>
      <c r="AE213" s="2">
        <f>(Table2[[#This Row],[Close Price]]/Table2[[#This Row],[Current Week Low]])-1</f>
        <v>9.1667694331400984E-3</v>
      </c>
      <c r="AF213" s="2">
        <f>(Table2[[#This Row],[Current Week High]]/Table2[[#This Row],[Close Price]])-1</f>
        <v>8.5947046843177111E-2</v>
      </c>
      <c r="AG213" s="2">
        <f>(Table2[[#This Row],[Close Price]]/Table2[[#This Row],[Current Month Low]])-1</f>
        <v>3.0603249233869256E-2</v>
      </c>
      <c r="AH213" s="2">
        <f>(Table2[[#This Row],[Current Month High]]/Table2[[#This Row],[Close Price]])-1</f>
        <v>0.14044806517311614</v>
      </c>
      <c r="AI213">
        <v>14.044806517311599</v>
      </c>
      <c r="AJ213">
        <v>97.521924531337902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0.27</v>
      </c>
      <c r="AM213" t="s">
        <v>10451</v>
      </c>
      <c r="AN213">
        <v>-0.64</v>
      </c>
      <c r="AO213" t="s">
        <v>10450</v>
      </c>
      <c r="AP213">
        <v>2.8001003718679002E-2</v>
      </c>
      <c r="AQ213">
        <f>(Table2[[#This Row],[Sharpe Ratio]]-AVERAGE(Table2[Sharpe Ratio]))/_xlfn.STDEV.P(Table2[Sharpe Ratio])</f>
        <v>-0.36214702535937215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3.9499247447398855E-2</v>
      </c>
      <c r="AS213">
        <f>_xlfn.RANK.AVG(Table2[[#This Row],[1Y Return vs Nifty Z-Score]],Table2[1Y Return vs Nifty Z-Score])</f>
        <v>218</v>
      </c>
      <c r="AT213">
        <f>_xlfn.RANK.AVG(Table2[[#This Row],[6M Return vs Nifty Z-Score]],Table2[6M Return vs Nifty Z-Score])</f>
        <v>109</v>
      </c>
      <c r="AU213">
        <f>_xlfn.RANK.AVG(Table2[[#This Row],[Sharpe Ratio Z-Score]],Table2[Sharpe Ratio Z-Score])</f>
        <v>431</v>
      </c>
      <c r="AV213">
        <f>(Table2[[#This Row],[Rank 1Y]]+Table2[[#This Row],[Rank 6M]]+Table2[[#This Row],[Rank Sharpe]])/3</f>
        <v>252.66666666666666</v>
      </c>
    </row>
    <row r="214" spans="1:48" x14ac:dyDescent="0.3">
      <c r="A214" t="s">
        <v>1156</v>
      </c>
      <c r="B214" t="s">
        <v>1157</v>
      </c>
      <c r="C214" t="s">
        <v>5532</v>
      </c>
      <c r="D214" t="s">
        <v>80</v>
      </c>
      <c r="E214">
        <v>11131.50745992</v>
      </c>
      <c r="F214">
        <v>359.2</v>
      </c>
      <c r="G214">
        <v>21.684207414148801</v>
      </c>
      <c r="H214">
        <f>(Table2[[#This Row],[1Y Return vs Nifty]]-AVERAGE(Table2[1Y Return vs Nifty]))/_xlfn.STDEV.P(Table2[1Y Return vs Nifty])</f>
        <v>-4.3404581010696705E-2</v>
      </c>
      <c r="I214">
        <v>-5.7876363369400199</v>
      </c>
      <c r="J214">
        <f>(Table2[[#This Row],[1M Return vs Nifty]]-AVERAGE(Table2[1M Return vs Nifty]))/_xlfn.STDEV.P(Table2[1M Return vs Nifty])</f>
        <v>-0.21823228341646636</v>
      </c>
      <c r="K214">
        <v>50.784719591112697</v>
      </c>
      <c r="L214">
        <f>(Table2[[#This Row],[6M Return vs Nifty]]-AVERAGE(Table2[6M Return vs Nifty]))/_xlfn.STDEV.P(Table2[6M Return vs Nifty])</f>
        <v>1.1437866184420287</v>
      </c>
      <c r="M214">
        <v>-3.0401470850183299</v>
      </c>
      <c r="N214">
        <f>(Table2[[#This Row],[1W Return vs Nifty]]-AVERAGE(Table2[1W Return vs Nifty]))/_xlfn.STDEV.P(Table2[1W Return vs Nifty])</f>
        <v>-0.54704608877464844</v>
      </c>
      <c r="O214">
        <v>364.35</v>
      </c>
      <c r="P214">
        <v>350.26859005320699</v>
      </c>
      <c r="Q214">
        <v>285.88027589160703</v>
      </c>
      <c r="R214">
        <v>35.076242118140797</v>
      </c>
      <c r="S214" s="2">
        <f>(Table2[[#This Row],[Close Price]]-Table2[[#This Row],[20D EMA]])/Table2[[#This Row],[20D EMA]]</f>
        <v>-1.4134760532455149E-2</v>
      </c>
      <c r="T214" s="2">
        <f>(Table2[[#This Row],[Close Price]]-Table2[[#This Row],[50D EMA]])/Table2[[#This Row],[50D EMA]]</f>
        <v>2.5498746391836861E-2</v>
      </c>
      <c r="U214" s="2">
        <f>(Table2[[#This Row],[Close Price]]-Table2[[#This Row],[200D EMA]])/Table2[[#This Row],[200D EMA]]</f>
        <v>0.25647003410683888</v>
      </c>
      <c r="V214">
        <v>0.18950092588981099</v>
      </c>
      <c r="W214">
        <v>358.3</v>
      </c>
      <c r="X214">
        <v>363.9</v>
      </c>
      <c r="Y214">
        <v>358.3</v>
      </c>
      <c r="Z214">
        <v>367.9</v>
      </c>
      <c r="AA214">
        <v>358.3</v>
      </c>
      <c r="AB214">
        <v>381.65</v>
      </c>
      <c r="AC214" s="2">
        <f>(Table2[[#This Row],[Close Price]]/Table2[[#This Row],[Day Low]])-1</f>
        <v>2.5118615685180146E-3</v>
      </c>
      <c r="AD214" s="2">
        <f>(Table2[[#This Row],[Day High]]/Table2[[#This Row],[Close Price]])-1</f>
        <v>1.3084632516703776E-2</v>
      </c>
      <c r="AE214" s="2">
        <f>(Table2[[#This Row],[Close Price]]/Table2[[#This Row],[Current Week Low]])-1</f>
        <v>2.5118615685180146E-3</v>
      </c>
      <c r="AF214" s="2">
        <f>(Table2[[#This Row],[Current Week High]]/Table2[[#This Row],[Close Price]])-1</f>
        <v>2.4220489977728299E-2</v>
      </c>
      <c r="AG214" s="2">
        <f>(Table2[[#This Row],[Close Price]]/Table2[[#This Row],[Current Month Low]])-1</f>
        <v>2.5118615685180146E-3</v>
      </c>
      <c r="AH214" s="2">
        <f>(Table2[[#This Row],[Current Month High]]/Table2[[#This Row],[Close Price]])-1</f>
        <v>6.25E-2</v>
      </c>
      <c r="AI214">
        <v>7.1826280623608003</v>
      </c>
      <c r="AJ214">
        <v>108.17154447986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0.16</v>
      </c>
      <c r="AM214" t="s">
        <v>10451</v>
      </c>
      <c r="AN214">
        <v>-1.1299999999999999</v>
      </c>
      <c r="AO214" t="s">
        <v>10450</v>
      </c>
      <c r="AP214">
        <v>5.4106350309072002E-2</v>
      </c>
      <c r="AQ214">
        <f>(Table2[[#This Row],[Sharpe Ratio]]-AVERAGE(Table2[Sharpe Ratio]))/_xlfn.STDEV.P(Table2[Sharpe Ratio])</f>
        <v>-5.8318347901037793E-2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0.27678531733917944</v>
      </c>
      <c r="AS214">
        <f>_xlfn.RANK.AVG(Table2[[#This Row],[1Y Return vs Nifty Z-Score]],Table2[1Y Return vs Nifty Z-Score])</f>
        <v>312</v>
      </c>
      <c r="AT214">
        <f>_xlfn.RANK.AVG(Table2[[#This Row],[6M Return vs Nifty Z-Score]],Table2[6M Return vs Nifty Z-Score])</f>
        <v>91</v>
      </c>
      <c r="AU214">
        <f>_xlfn.RANK.AVG(Table2[[#This Row],[Sharpe Ratio Z-Score]],Table2[Sharpe Ratio Z-Score])</f>
        <v>356</v>
      </c>
      <c r="AV214">
        <f>(Table2[[#This Row],[Rank 1Y]]+Table2[[#This Row],[Rank 6M]]+Table2[[#This Row],[Rank Sharpe]])/3</f>
        <v>253</v>
      </c>
    </row>
    <row r="215" spans="1:48" x14ac:dyDescent="0.3">
      <c r="A215" t="s">
        <v>1854</v>
      </c>
      <c r="B215" t="s">
        <v>1855</v>
      </c>
      <c r="C215" t="s">
        <v>10418</v>
      </c>
      <c r="D215" t="s">
        <v>106</v>
      </c>
      <c r="E215">
        <v>4159.9415065650001</v>
      </c>
      <c r="F215">
        <v>1066.6500000000001</v>
      </c>
      <c r="G215">
        <v>12.1382282060381</v>
      </c>
      <c r="H215">
        <f>(Table2[[#This Row],[1Y Return vs Nifty]]-AVERAGE(Table2[1Y Return vs Nifty]))/_xlfn.STDEV.P(Table2[1Y Return vs Nifty])</f>
        <v>-0.2005825646160343</v>
      </c>
      <c r="I215">
        <v>-21.2875153760891</v>
      </c>
      <c r="J215">
        <f>(Table2[[#This Row],[1M Return vs Nifty]]-AVERAGE(Table2[1M Return vs Nifty]))/_xlfn.STDEV.P(Table2[1M Return vs Nifty])</f>
        <v>-1.6545513818151552</v>
      </c>
      <c r="K215">
        <v>54.602721379090703</v>
      </c>
      <c r="L215">
        <f>(Table2[[#This Row],[6M Return vs Nifty]]-AVERAGE(Table2[6M Return vs Nifty]))/_xlfn.STDEV.P(Table2[6M Return vs Nifty])</f>
        <v>1.2572148553693094</v>
      </c>
      <c r="M215">
        <v>-1.40207809508807</v>
      </c>
      <c r="N215">
        <f>(Table2[[#This Row],[1W Return vs Nifty]]-AVERAGE(Table2[1W Return vs Nifty]))/_xlfn.STDEV.P(Table2[1W Return vs Nifty])</f>
        <v>-0.18148340293757173</v>
      </c>
      <c r="O215">
        <v>1141.74</v>
      </c>
      <c r="P215">
        <v>1182.53972082019</v>
      </c>
      <c r="Q215">
        <v>1005.8261530040199</v>
      </c>
      <c r="R215">
        <v>26.825487789963798</v>
      </c>
      <c r="S215" s="2">
        <f>(Table2[[#This Row],[Close Price]]-Table2[[#This Row],[20D EMA]])/Table2[[#This Row],[20D EMA]]</f>
        <v>-6.5768038257396536E-2</v>
      </c>
      <c r="T215" s="2">
        <f>(Table2[[#This Row],[Close Price]]-Table2[[#This Row],[50D EMA]])/Table2[[#This Row],[50D EMA]]</f>
        <v>-9.8000700339952007E-2</v>
      </c>
      <c r="U215" s="2">
        <f>(Table2[[#This Row],[Close Price]]-Table2[[#This Row],[200D EMA]])/Table2[[#This Row],[200D EMA]]</f>
        <v>6.0471530606280681E-2</v>
      </c>
      <c r="V215">
        <v>0.180504792448864</v>
      </c>
      <c r="W215">
        <v>1060</v>
      </c>
      <c r="X215">
        <v>1089.7</v>
      </c>
      <c r="Y215">
        <v>1060</v>
      </c>
      <c r="Z215">
        <v>1139</v>
      </c>
      <c r="AA215">
        <v>1053</v>
      </c>
      <c r="AB215">
        <v>1277</v>
      </c>
      <c r="AC215" s="2">
        <f>(Table2[[#This Row],[Close Price]]/Table2[[#This Row],[Day Low]])-1</f>
        <v>6.2735849056605453E-3</v>
      </c>
      <c r="AD215" s="2">
        <f>(Table2[[#This Row],[Day High]]/Table2[[#This Row],[Close Price]])-1</f>
        <v>2.1609712651760038E-2</v>
      </c>
      <c r="AE215" s="2">
        <f>(Table2[[#This Row],[Close Price]]/Table2[[#This Row],[Current Week Low]])-1</f>
        <v>6.2735849056605453E-3</v>
      </c>
      <c r="AF215" s="2">
        <f>(Table2[[#This Row],[Current Week High]]/Table2[[#This Row],[Close Price]])-1</f>
        <v>6.7829184831012856E-2</v>
      </c>
      <c r="AG215" s="2">
        <f>(Table2[[#This Row],[Close Price]]/Table2[[#This Row],[Current Month Low]])-1</f>
        <v>1.2962962962963065E-2</v>
      </c>
      <c r="AH215" s="2">
        <f>(Table2[[#This Row],[Current Month High]]/Table2[[#This Row],[Close Price]])-1</f>
        <v>0.19720620634697417</v>
      </c>
      <c r="AI215">
        <v>49.3179580930952</v>
      </c>
      <c r="AJ215">
        <v>74.860655737704903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0</v>
      </c>
      <c r="AM215">
        <v>0</v>
      </c>
      <c r="AN215">
        <v>-8.26</v>
      </c>
      <c r="AO215" t="s">
        <v>10450</v>
      </c>
      <c r="AP215">
        <v>6.2695695850224997E-2</v>
      </c>
      <c r="AQ215">
        <f>(Table2[[#This Row],[Sharpe Ratio]]-AVERAGE(Table2[Sharpe Ratio]))/_xlfn.STDEV.P(Table2[Sharpe Ratio])</f>
        <v>4.1649277005407423E-2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353</v>
      </c>
      <c r="AT215">
        <f>_xlfn.RANK.AVG(Table2[[#This Row],[6M Return vs Nifty Z-Score]],Table2[6M Return vs Nifty Z-Score])</f>
        <v>78</v>
      </c>
      <c r="AU215">
        <f>_xlfn.RANK.AVG(Table2[[#This Row],[Sharpe Ratio Z-Score]],Table2[Sharpe Ratio Z-Score])</f>
        <v>331</v>
      </c>
      <c r="AV215">
        <f>(Table2[[#This Row],[Rank 1Y]]+Table2[[#This Row],[Rank 6M]]+Table2[[#This Row],[Rank Sharpe]])/3</f>
        <v>254</v>
      </c>
    </row>
    <row r="216" spans="1:48" x14ac:dyDescent="0.3">
      <c r="A216" t="s">
        <v>1577</v>
      </c>
      <c r="B216" t="s">
        <v>1578</v>
      </c>
      <c r="C216" t="s">
        <v>10415</v>
      </c>
      <c r="D216" t="s">
        <v>327</v>
      </c>
      <c r="E216">
        <v>6291.6986487599997</v>
      </c>
      <c r="F216">
        <v>2313.9</v>
      </c>
      <c r="G216">
        <v>52.379238809944397</v>
      </c>
      <c r="H216">
        <f>(Table2[[#This Row],[1Y Return vs Nifty]]-AVERAGE(Table2[1Y Return vs Nifty]))/_xlfn.STDEV.P(Table2[1Y Return vs Nifty])</f>
        <v>0.46200015917504511</v>
      </c>
      <c r="I216">
        <v>13.238339089397799</v>
      </c>
      <c r="J216">
        <f>(Table2[[#This Row],[1M Return vs Nifty]]-AVERAGE(Table2[1M Return vs Nifty]))/_xlfn.STDEV.P(Table2[1M Return vs Nifty])</f>
        <v>1.5448377251617025</v>
      </c>
      <c r="K216">
        <v>120.29003381355901</v>
      </c>
      <c r="L216">
        <f>(Table2[[#This Row],[6M Return vs Nifty]]-AVERAGE(Table2[6M Return vs Nifty]))/_xlfn.STDEV.P(Table2[6M Return vs Nifty])</f>
        <v>3.2087058319827855</v>
      </c>
      <c r="M216">
        <v>3.8458209331236799</v>
      </c>
      <c r="N216">
        <f>(Table2[[#This Row],[1W Return vs Nifty]]-AVERAGE(Table2[1W Return vs Nifty]))/_xlfn.STDEV.P(Table2[1W Return vs Nifty])</f>
        <v>0.98967365793600504</v>
      </c>
      <c r="O216">
        <v>2123.4</v>
      </c>
      <c r="P216">
        <v>2029.87737560297</v>
      </c>
      <c r="Q216">
        <v>1647.1957858865601</v>
      </c>
      <c r="R216">
        <v>70.361281361144705</v>
      </c>
      <c r="S216" s="2">
        <f>(Table2[[#This Row],[Close Price]]-Table2[[#This Row],[20D EMA]])/Table2[[#This Row],[20D EMA]]</f>
        <v>8.9714608646510305E-2</v>
      </c>
      <c r="T216" s="2">
        <f>(Table2[[#This Row],[Close Price]]-Table2[[#This Row],[50D EMA]])/Table2[[#This Row],[50D EMA]]</f>
        <v>0.139921074943092</v>
      </c>
      <c r="U216" s="2">
        <f>(Table2[[#This Row],[Close Price]]-Table2[[#This Row],[200D EMA]])/Table2[[#This Row],[200D EMA]]</f>
        <v>0.40475104406280632</v>
      </c>
      <c r="V216">
        <v>1.3233944279385199</v>
      </c>
      <c r="W216">
        <v>2221</v>
      </c>
      <c r="X216">
        <v>2325</v>
      </c>
      <c r="Y216">
        <v>2014.85</v>
      </c>
      <c r="Z216">
        <v>2355</v>
      </c>
      <c r="AA216">
        <v>1930</v>
      </c>
      <c r="AB216">
        <v>2355</v>
      </c>
      <c r="AC216" s="2">
        <f>(Table2[[#This Row],[Close Price]]/Table2[[#This Row],[Day Low]])-1</f>
        <v>4.1828005402971602E-2</v>
      </c>
      <c r="AD216" s="2">
        <f>(Table2[[#This Row],[Day High]]/Table2[[#This Row],[Close Price]])-1</f>
        <v>4.797095812264951E-3</v>
      </c>
      <c r="AE216" s="2">
        <f>(Table2[[#This Row],[Close Price]]/Table2[[#This Row],[Current Week Low]])-1</f>
        <v>0.14842295952552309</v>
      </c>
      <c r="AF216" s="2">
        <f>(Table2[[#This Row],[Current Week High]]/Table2[[#This Row],[Close Price]])-1</f>
        <v>1.7762219629197329E-2</v>
      </c>
      <c r="AG216" s="2">
        <f>(Table2[[#This Row],[Close Price]]/Table2[[#This Row],[Current Month Low]])-1</f>
        <v>0.19891191709844569</v>
      </c>
      <c r="AH216" s="2">
        <f>(Table2[[#This Row],[Current Month High]]/Table2[[#This Row],[Close Price]])-1</f>
        <v>1.7762219629197329E-2</v>
      </c>
      <c r="AI216">
        <v>1.77622196291973</v>
      </c>
      <c r="AJ216">
        <v>143.22278866873299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0.05</v>
      </c>
      <c r="AM216" t="s">
        <v>10451</v>
      </c>
      <c r="AN216">
        <v>10.42</v>
      </c>
      <c r="AO216" t="s">
        <v>10451</v>
      </c>
      <c r="AP216">
        <v>-1.0470841415253999E-2</v>
      </c>
      <c r="AQ216">
        <f>(Table2[[#This Row],[Sharpe Ratio]]-AVERAGE(Table2[Sharpe Ratio]))/_xlfn.STDEV.P(Table2[Sharpe Ratio])</f>
        <v>-0.80990395461333287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5.3953134196422052</v>
      </c>
      <c r="AS216">
        <f>_xlfn.RANK.AVG(Table2[[#This Row],[1Y Return vs Nifty Z-Score]],Table2[1Y Return vs Nifty Z-Score])</f>
        <v>180</v>
      </c>
      <c r="AT216">
        <f>_xlfn.RANK.AVG(Table2[[#This Row],[6M Return vs Nifty Z-Score]],Table2[6M Return vs Nifty Z-Score])</f>
        <v>5</v>
      </c>
      <c r="AU216">
        <f>_xlfn.RANK.AVG(Table2[[#This Row],[Sharpe Ratio Z-Score]],Table2[Sharpe Ratio Z-Score])</f>
        <v>580</v>
      </c>
      <c r="AV216">
        <f>(Table2[[#This Row],[Rank 1Y]]+Table2[[#This Row],[Rank 6M]]+Table2[[#This Row],[Rank Sharpe]])/3</f>
        <v>255</v>
      </c>
    </row>
    <row r="217" spans="1:48" x14ac:dyDescent="0.3">
      <c r="A217" t="s">
        <v>767</v>
      </c>
      <c r="B217" t="s">
        <v>768</v>
      </c>
      <c r="C217" t="s">
        <v>10418</v>
      </c>
      <c r="D217" t="s">
        <v>161</v>
      </c>
      <c r="E217">
        <v>22205.291757614999</v>
      </c>
      <c r="F217">
        <v>698.55</v>
      </c>
      <c r="G217">
        <v>24.094573104142999</v>
      </c>
      <c r="H217">
        <f>(Table2[[#This Row],[1Y Return vs Nifty]]-AVERAGE(Table2[1Y Return vs Nifty]))/_xlfn.STDEV.P(Table2[1Y Return vs Nifty])</f>
        <v>-3.7170423469960368E-3</v>
      </c>
      <c r="I217">
        <v>-6.5103411637388398</v>
      </c>
      <c r="J217">
        <f>(Table2[[#This Row],[1M Return vs Nifty]]-AVERAGE(Table2[1M Return vs Nifty]))/_xlfn.STDEV.P(Table2[1M Return vs Nifty])</f>
        <v>-0.28520278961294876</v>
      </c>
      <c r="K217">
        <v>9.6094024412192898</v>
      </c>
      <c r="L217">
        <f>(Table2[[#This Row],[6M Return vs Nifty]]-AVERAGE(Table2[6M Return vs Nifty]))/_xlfn.STDEV.P(Table2[6M Return vs Nifty])</f>
        <v>-7.9482486339476729E-2</v>
      </c>
      <c r="M217">
        <v>-6.4983948635577899</v>
      </c>
      <c r="N217">
        <f>(Table2[[#This Row],[1W Return vs Nifty]]-AVERAGE(Table2[1W Return vs Nifty]))/_xlfn.STDEV.P(Table2[1W Return vs Nifty])</f>
        <v>-1.3188123293814082</v>
      </c>
      <c r="O217">
        <v>732.3</v>
      </c>
      <c r="P217">
        <v>707.91241108469296</v>
      </c>
      <c r="Q217">
        <v>583.76171624809297</v>
      </c>
      <c r="R217">
        <v>27.002890912844599</v>
      </c>
      <c r="S217" s="2">
        <f>(Table2[[#This Row],[Close Price]]-Table2[[#This Row],[20D EMA]])/Table2[[#This Row],[20D EMA]]</f>
        <v>-4.6087668988119626E-2</v>
      </c>
      <c r="T217" s="2">
        <f>(Table2[[#This Row],[Close Price]]-Table2[[#This Row],[50D EMA]])/Table2[[#This Row],[50D EMA]]</f>
        <v>-1.322538062349766E-2</v>
      </c>
      <c r="U217" s="2">
        <f>(Table2[[#This Row],[Close Price]]-Table2[[#This Row],[200D EMA]])/Table2[[#This Row],[200D EMA]]</f>
        <v>0.19663551164277293</v>
      </c>
      <c r="V217">
        <v>0.50618610480181003</v>
      </c>
      <c r="W217">
        <v>694</v>
      </c>
      <c r="X217">
        <v>721.15</v>
      </c>
      <c r="Y217">
        <v>694</v>
      </c>
      <c r="Z217">
        <v>748</v>
      </c>
      <c r="AA217">
        <v>694</v>
      </c>
      <c r="AB217">
        <v>801.45</v>
      </c>
      <c r="AC217" s="2">
        <f>(Table2[[#This Row],[Close Price]]/Table2[[#This Row],[Day Low]])-1</f>
        <v>6.5561959654178992E-3</v>
      </c>
      <c r="AD217" s="2">
        <f>(Table2[[#This Row],[Day High]]/Table2[[#This Row],[Close Price]])-1</f>
        <v>3.2352730656359574E-2</v>
      </c>
      <c r="AE217" s="2">
        <f>(Table2[[#This Row],[Close Price]]/Table2[[#This Row],[Current Week Low]])-1</f>
        <v>6.5561959654178992E-3</v>
      </c>
      <c r="AF217" s="2">
        <f>(Table2[[#This Row],[Current Week High]]/Table2[[#This Row],[Close Price]])-1</f>
        <v>7.0789492520220598E-2</v>
      </c>
      <c r="AG217" s="2">
        <f>(Table2[[#This Row],[Close Price]]/Table2[[#This Row],[Current Month Low]])-1</f>
        <v>6.5561959654178992E-3</v>
      </c>
      <c r="AH217" s="2">
        <f>(Table2[[#This Row],[Current Month High]]/Table2[[#This Row],[Close Price]])-1</f>
        <v>0.14730513205926576</v>
      </c>
      <c r="AI217">
        <v>20.8145444134278</v>
      </c>
      <c r="AJ217">
        <v>123.89423076923001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7.0000000000000007E-2</v>
      </c>
      <c r="AM217" t="s">
        <v>10451</v>
      </c>
      <c r="AN217">
        <v>-7.33</v>
      </c>
      <c r="AO217" t="s">
        <v>10450</v>
      </c>
      <c r="AP217">
        <v>0.14157906340628601</v>
      </c>
      <c r="AQ217">
        <f>(Table2[[#This Row],[Sharpe Ratio]]-AVERAGE(Table2[Sharpe Ratio]))/_xlfn.STDEV.P(Table2[Sharpe Ratio])</f>
        <v>0.95973818860169247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-0.72747645907913727</v>
      </c>
      <c r="AS217">
        <f>_xlfn.RANK.AVG(Table2[[#This Row],[1Y Return vs Nifty Z-Score]],Table2[1Y Return vs Nifty Z-Score])</f>
        <v>304</v>
      </c>
      <c r="AT217">
        <f>_xlfn.RANK.AVG(Table2[[#This Row],[6M Return vs Nifty Z-Score]],Table2[6M Return vs Nifty Z-Score])</f>
        <v>342</v>
      </c>
      <c r="AU217">
        <f>_xlfn.RANK.AVG(Table2[[#This Row],[Sharpe Ratio Z-Score]],Table2[Sharpe Ratio Z-Score])</f>
        <v>119</v>
      </c>
      <c r="AV217">
        <f>(Table2[[#This Row],[Rank 1Y]]+Table2[[#This Row],[Rank 6M]]+Table2[[#This Row],[Rank Sharpe]])/3</f>
        <v>255</v>
      </c>
    </row>
    <row r="218" spans="1:48" x14ac:dyDescent="0.3">
      <c r="A218" t="s">
        <v>1056</v>
      </c>
      <c r="B218" t="s">
        <v>1057</v>
      </c>
      <c r="C218" t="s">
        <v>10409</v>
      </c>
      <c r="D218" t="s">
        <v>997</v>
      </c>
      <c r="E218">
        <v>13210.540562599999</v>
      </c>
      <c r="F218">
        <v>654.79999999999995</v>
      </c>
      <c r="G218">
        <v>14.220219605937</v>
      </c>
      <c r="H218">
        <f>(Table2[[#This Row],[1Y Return vs Nifty]]-AVERAGE(Table2[1Y Return vs Nifty]))/_xlfn.STDEV.P(Table2[1Y Return vs Nifty])</f>
        <v>-0.16630182683255762</v>
      </c>
      <c r="I218">
        <v>4.4664014511235397</v>
      </c>
      <c r="J218">
        <f>(Table2[[#This Row],[1M Return vs Nifty]]-AVERAGE(Table2[1M Return vs Nifty]))/_xlfn.STDEV.P(Table2[1M Return vs Nifty])</f>
        <v>0.73197321647794356</v>
      </c>
      <c r="K218">
        <v>62.478899022230401</v>
      </c>
      <c r="L218">
        <f>(Table2[[#This Row],[6M Return vs Nifty]]-AVERAGE(Table2[6M Return vs Nifty]))/_xlfn.STDEV.P(Table2[6M Return vs Nifty])</f>
        <v>1.4912066116331359</v>
      </c>
      <c r="M218">
        <v>7.0399473122881598E-2</v>
      </c>
      <c r="N218">
        <f>(Table2[[#This Row],[1W Return vs Nifty]]-AVERAGE(Table2[1W Return vs Nifty]))/_xlfn.STDEV.P(Table2[1W Return vs Nifty])</f>
        <v>0.14712476801190699</v>
      </c>
      <c r="O218">
        <v>587.04</v>
      </c>
      <c r="P218">
        <v>544.87993909751003</v>
      </c>
      <c r="Q218">
        <v>457.47449252645401</v>
      </c>
      <c r="R218">
        <v>86.033167152373494</v>
      </c>
      <c r="S218" s="2">
        <f>(Table2[[#This Row],[Close Price]]-Table2[[#This Row],[20D EMA]])/Table2[[#This Row],[20D EMA]]</f>
        <v>0.11542654674298174</v>
      </c>
      <c r="T218" s="2">
        <f>(Table2[[#This Row],[Close Price]]-Table2[[#This Row],[50D EMA]])/Table2[[#This Row],[50D EMA]]</f>
        <v>0.2017326258781918</v>
      </c>
      <c r="U218" s="2">
        <f>(Table2[[#This Row],[Close Price]]-Table2[[#This Row],[200D EMA]])/Table2[[#This Row],[200D EMA]]</f>
        <v>0.43133663340177453</v>
      </c>
      <c r="V218">
        <v>1.0858531313698701</v>
      </c>
      <c r="W218">
        <v>620</v>
      </c>
      <c r="X218">
        <v>664.85</v>
      </c>
      <c r="Y218">
        <v>586.25</v>
      </c>
      <c r="Z218">
        <v>664.85</v>
      </c>
      <c r="AA218">
        <v>546.1</v>
      </c>
      <c r="AB218">
        <v>664.85</v>
      </c>
      <c r="AC218" s="2">
        <f>(Table2[[#This Row],[Close Price]]/Table2[[#This Row],[Day Low]])-1</f>
        <v>5.6129032258064537E-2</v>
      </c>
      <c r="AD218" s="2">
        <f>(Table2[[#This Row],[Day High]]/Table2[[#This Row],[Close Price]])-1</f>
        <v>1.5348197923030105E-2</v>
      </c>
      <c r="AE218" s="2">
        <f>(Table2[[#This Row],[Close Price]]/Table2[[#This Row],[Current Week Low]])-1</f>
        <v>0.11692963752665242</v>
      </c>
      <c r="AF218" s="2">
        <f>(Table2[[#This Row],[Current Week High]]/Table2[[#This Row],[Close Price]])-1</f>
        <v>1.5348197923030105E-2</v>
      </c>
      <c r="AG218" s="2">
        <f>(Table2[[#This Row],[Close Price]]/Table2[[#This Row],[Current Month Low]])-1</f>
        <v>0.19904779344442391</v>
      </c>
      <c r="AH218" s="2">
        <f>(Table2[[#This Row],[Current Month High]]/Table2[[#This Row],[Close Price]])-1</f>
        <v>1.5348197923030105E-2</v>
      </c>
      <c r="AI218">
        <v>1.53481979230301</v>
      </c>
      <c r="AJ218">
        <v>90.625909752547301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0.35</v>
      </c>
      <c r="AM218" t="s">
        <v>10451</v>
      </c>
      <c r="AN218">
        <v>18.72</v>
      </c>
      <c r="AO218" t="s">
        <v>10451</v>
      </c>
      <c r="AP218">
        <v>5.0565522707763003E-2</v>
      </c>
      <c r="AQ218">
        <f>(Table2[[#This Row],[Sharpe Ratio]]-AVERAGE(Table2[Sharpe Ratio]))/_xlfn.STDEV.P(Table2[Sharpe Ratio])</f>
        <v>-9.9528487114802736E-2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2.1044742821756262</v>
      </c>
      <c r="AS218">
        <f>_xlfn.RANK.AVG(Table2[[#This Row],[1Y Return vs Nifty Z-Score]],Table2[1Y Return vs Nifty Z-Score])</f>
        <v>339</v>
      </c>
      <c r="AT218">
        <f>_xlfn.RANK.AVG(Table2[[#This Row],[6M Return vs Nifty Z-Score]],Table2[6M Return vs Nifty Z-Score])</f>
        <v>58</v>
      </c>
      <c r="AU218">
        <f>_xlfn.RANK.AVG(Table2[[#This Row],[Sharpe Ratio Z-Score]],Table2[Sharpe Ratio Z-Score])</f>
        <v>369</v>
      </c>
      <c r="AV218">
        <f>(Table2[[#This Row],[Rank 1Y]]+Table2[[#This Row],[Rank 6M]]+Table2[[#This Row],[Rank Sharpe]])/3</f>
        <v>255.33333333333334</v>
      </c>
    </row>
    <row r="219" spans="1:48" x14ac:dyDescent="0.3">
      <c r="A219" t="s">
        <v>211</v>
      </c>
      <c r="B219" t="s">
        <v>212</v>
      </c>
      <c r="C219" t="s">
        <v>10413</v>
      </c>
      <c r="D219" t="s">
        <v>60</v>
      </c>
      <c r="E219">
        <v>129140.189026639</v>
      </c>
      <c r="F219">
        <v>740.3</v>
      </c>
      <c r="G219">
        <v>38.232272274404501</v>
      </c>
      <c r="H219">
        <f>(Table2[[#This Row],[1Y Return vs Nifty]]-AVERAGE(Table2[1Y Return vs Nifty]))/_xlfn.STDEV.P(Table2[1Y Return vs Nifty])</f>
        <v>0.22906526316153988</v>
      </c>
      <c r="I219">
        <v>3.4922002035936002</v>
      </c>
      <c r="J219">
        <f>(Table2[[#This Row],[1M Return vs Nifty]]-AVERAGE(Table2[1M Return vs Nifty]))/_xlfn.STDEV.P(Table2[1M Return vs Nifty])</f>
        <v>0.64169742439099453</v>
      </c>
      <c r="K219">
        <v>24.9583351788581</v>
      </c>
      <c r="L219">
        <f>(Table2[[#This Row],[6M Return vs Nifty]]-AVERAGE(Table2[6M Return vs Nifty]))/_xlfn.STDEV.P(Table2[6M Return vs Nifty])</f>
        <v>0.37651582791689747</v>
      </c>
      <c r="M219">
        <v>2.2993265193852799</v>
      </c>
      <c r="N219">
        <f>(Table2[[#This Row],[1W Return vs Nifty]]-AVERAGE(Table2[1W Return vs Nifty]))/_xlfn.STDEV.P(Table2[1W Return vs Nifty])</f>
        <v>0.64454738120799393</v>
      </c>
      <c r="O219">
        <v>752.03</v>
      </c>
      <c r="P219">
        <v>725.85238693254303</v>
      </c>
      <c r="Q219">
        <v>612.03285291373595</v>
      </c>
      <c r="R219">
        <v>39.629088728510503</v>
      </c>
      <c r="S219" s="2">
        <f>(Table2[[#This Row],[Close Price]]-Table2[[#This Row],[20D EMA]])/Table2[[#This Row],[20D EMA]]</f>
        <v>-1.5597782003377549E-2</v>
      </c>
      <c r="T219" s="2">
        <f>(Table2[[#This Row],[Close Price]]-Table2[[#This Row],[50D EMA]])/Table2[[#This Row],[50D EMA]]</f>
        <v>1.9904340507183059E-2</v>
      </c>
      <c r="U219" s="2">
        <f>(Table2[[#This Row],[Close Price]]-Table2[[#This Row],[200D EMA]])/Table2[[#This Row],[200D EMA]]</f>
        <v>0.2095755913683654</v>
      </c>
      <c r="V219">
        <v>1.23495124956604</v>
      </c>
      <c r="W219">
        <v>730</v>
      </c>
      <c r="X219">
        <v>779.45</v>
      </c>
      <c r="Y219">
        <v>730</v>
      </c>
      <c r="Z219">
        <v>804.9</v>
      </c>
      <c r="AA219">
        <v>676.25</v>
      </c>
      <c r="AB219">
        <v>804.9</v>
      </c>
      <c r="AC219" s="2">
        <f>(Table2[[#This Row],[Close Price]]/Table2[[#This Row],[Day Low]])-1</f>
        <v>1.4109589041095827E-2</v>
      </c>
      <c r="AD219" s="2">
        <f>(Table2[[#This Row],[Day High]]/Table2[[#This Row],[Close Price]])-1</f>
        <v>5.2883965959746204E-2</v>
      </c>
      <c r="AE219" s="2">
        <f>(Table2[[#This Row],[Close Price]]/Table2[[#This Row],[Current Week Low]])-1</f>
        <v>1.4109589041095827E-2</v>
      </c>
      <c r="AF219" s="2">
        <f>(Table2[[#This Row],[Current Week High]]/Table2[[#This Row],[Close Price]])-1</f>
        <v>8.7261920842901519E-2</v>
      </c>
      <c r="AG219" s="2">
        <f>(Table2[[#This Row],[Close Price]]/Table2[[#This Row],[Current Month Low]])-1</f>
        <v>9.471349353049896E-2</v>
      </c>
      <c r="AH219" s="2">
        <f>(Table2[[#This Row],[Current Month High]]/Table2[[#This Row],[Close Price]])-1</f>
        <v>8.7261920842901519E-2</v>
      </c>
      <c r="AI219">
        <v>8.7261920842901493</v>
      </c>
      <c r="AJ219">
        <v>113.03597122302099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-0.02</v>
      </c>
      <c r="AM219" t="s">
        <v>10450</v>
      </c>
      <c r="AN219">
        <v>-0.2</v>
      </c>
      <c r="AO219" t="s">
        <v>10450</v>
      </c>
      <c r="AP219">
        <v>5.9221855458552998E-2</v>
      </c>
      <c r="AQ219">
        <f>(Table2[[#This Row],[Sharpe Ratio]]-AVERAGE(Table2[Sharpe Ratio]))/_xlfn.STDEV.P(Table2[Sharpe Ratio])</f>
        <v>1.2187725396493776E-3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1.8930446692170753</v>
      </c>
      <c r="AS219">
        <f>_xlfn.RANK.AVG(Table2[[#This Row],[1Y Return vs Nifty Z-Score]],Table2[1Y Return vs Nifty Z-Score])</f>
        <v>234</v>
      </c>
      <c r="AT219">
        <f>_xlfn.RANK.AVG(Table2[[#This Row],[6M Return vs Nifty Z-Score]],Table2[6M Return vs Nifty Z-Score])</f>
        <v>192</v>
      </c>
      <c r="AU219">
        <f>_xlfn.RANK.AVG(Table2[[#This Row],[Sharpe Ratio Z-Score]],Table2[Sharpe Ratio Z-Score])</f>
        <v>343</v>
      </c>
      <c r="AV219">
        <f>(Table2[[#This Row],[Rank 1Y]]+Table2[[#This Row],[Rank 6M]]+Table2[[#This Row],[Rank Sharpe]])/3</f>
        <v>256.33333333333331</v>
      </c>
    </row>
    <row r="220" spans="1:48" x14ac:dyDescent="0.3">
      <c r="A220" t="s">
        <v>1903</v>
      </c>
      <c r="B220" t="s">
        <v>1904</v>
      </c>
      <c r="C220" t="s">
        <v>10405</v>
      </c>
      <c r="D220" t="s">
        <v>264</v>
      </c>
      <c r="E220">
        <v>3869.0498275999998</v>
      </c>
      <c r="F220">
        <v>2276.6</v>
      </c>
      <c r="G220">
        <v>52.575945983028397</v>
      </c>
      <c r="H220">
        <f>(Table2[[#This Row],[1Y Return vs Nifty]]-AVERAGE(Table2[1Y Return vs Nifty]))/_xlfn.STDEV.P(Table2[1Y Return vs Nifty])</f>
        <v>0.46523901358191205</v>
      </c>
      <c r="I220">
        <v>-16.762716652994499</v>
      </c>
      <c r="J220">
        <f>(Table2[[#This Row],[1M Return vs Nifty]]-AVERAGE(Table2[1M Return vs Nifty]))/_xlfn.STDEV.P(Table2[1M Return vs Nifty])</f>
        <v>-1.2352542501423416</v>
      </c>
      <c r="K220">
        <v>44.639168033370701</v>
      </c>
      <c r="L220">
        <f>(Table2[[#This Row],[6M Return vs Nifty]]-AVERAGE(Table2[6M Return vs Nifty]))/_xlfn.STDEV.P(Table2[6M Return vs Nifty])</f>
        <v>0.96120967981006722</v>
      </c>
      <c r="M220">
        <v>1.7236992846503201</v>
      </c>
      <c r="N220">
        <f>(Table2[[#This Row],[1W Return vs Nifty]]-AVERAGE(Table2[1W Return vs Nifty]))/_xlfn.STDEV.P(Table2[1W Return vs Nifty])</f>
        <v>0.51608646822798554</v>
      </c>
      <c r="O220">
        <v>2386.54</v>
      </c>
      <c r="P220">
        <v>2384.9161975094298</v>
      </c>
      <c r="Q220">
        <v>1971.5682310264799</v>
      </c>
      <c r="R220">
        <v>34.0664184115086</v>
      </c>
      <c r="S220" s="2">
        <f>(Table2[[#This Row],[Close Price]]-Table2[[#This Row],[20D EMA]])/Table2[[#This Row],[20D EMA]]</f>
        <v>-4.6066690690288056E-2</v>
      </c>
      <c r="T220" s="2">
        <f>(Table2[[#This Row],[Close Price]]-Table2[[#This Row],[50D EMA]])/Table2[[#This Row],[50D EMA]]</f>
        <v>-4.5417192278095396E-2</v>
      </c>
      <c r="U220" s="2">
        <f>(Table2[[#This Row],[Close Price]]-Table2[[#This Row],[200D EMA]])/Table2[[#This Row],[200D EMA]]</f>
        <v>0.15471529931008671</v>
      </c>
      <c r="V220">
        <v>0.40322517482928699</v>
      </c>
      <c r="W220">
        <v>2266.75</v>
      </c>
      <c r="X220">
        <v>2348</v>
      </c>
      <c r="Y220">
        <v>2266.75</v>
      </c>
      <c r="Z220">
        <v>2429</v>
      </c>
      <c r="AA220">
        <v>2228.15</v>
      </c>
      <c r="AB220">
        <v>2637.2</v>
      </c>
      <c r="AC220" s="2">
        <f>(Table2[[#This Row],[Close Price]]/Table2[[#This Row],[Day Low]])-1</f>
        <v>4.3454284768942308E-3</v>
      </c>
      <c r="AD220" s="2">
        <f>(Table2[[#This Row],[Day High]]/Table2[[#This Row],[Close Price]])-1</f>
        <v>3.1362558200825896E-2</v>
      </c>
      <c r="AE220" s="2">
        <f>(Table2[[#This Row],[Close Price]]/Table2[[#This Row],[Current Week Low]])-1</f>
        <v>4.3454284768942308E-3</v>
      </c>
      <c r="AF220" s="2">
        <f>(Table2[[#This Row],[Current Week High]]/Table2[[#This Row],[Close Price]])-1</f>
        <v>6.6941930949661721E-2</v>
      </c>
      <c r="AG220" s="2">
        <f>(Table2[[#This Row],[Close Price]]/Table2[[#This Row],[Current Month Low]])-1</f>
        <v>2.1744496555438309E-2</v>
      </c>
      <c r="AH220" s="2">
        <f>(Table2[[#This Row],[Current Month High]]/Table2[[#This Row],[Close Price]])-1</f>
        <v>0.15839409645963265</v>
      </c>
      <c r="AI220">
        <v>22.9904243169638</v>
      </c>
      <c r="AJ220">
        <v>105.422964132641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-0.1</v>
      </c>
      <c r="AM220" t="s">
        <v>10450</v>
      </c>
      <c r="AN220">
        <v>-6.09</v>
      </c>
      <c r="AO220" t="s">
        <v>10450</v>
      </c>
      <c r="AP220">
        <v>4.5428707111780002E-3</v>
      </c>
      <c r="AQ220">
        <f>(Table2[[#This Row],[Sharpe Ratio]]-AVERAGE(Table2[Sharpe Ratio]))/_xlfn.STDEV.P(Table2[Sharpe Ratio])</f>
        <v>-0.63516594516691915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7.2114966310704021E-2</v>
      </c>
      <c r="AS220">
        <f>_xlfn.RANK.AVG(Table2[[#This Row],[1Y Return vs Nifty Z-Score]],Table2[1Y Return vs Nifty Z-Score])</f>
        <v>179</v>
      </c>
      <c r="AT220">
        <f>_xlfn.RANK.AVG(Table2[[#This Row],[6M Return vs Nifty Z-Score]],Table2[6M Return vs Nifty Z-Score])</f>
        <v>103</v>
      </c>
      <c r="AU220">
        <f>_xlfn.RANK.AVG(Table2[[#This Row],[Sharpe Ratio Z-Score]],Table2[Sharpe Ratio Z-Score])</f>
        <v>488</v>
      </c>
      <c r="AV220">
        <f>(Table2[[#This Row],[Rank 1Y]]+Table2[[#This Row],[Rank 6M]]+Table2[[#This Row],[Rank Sharpe]])/3</f>
        <v>256.66666666666669</v>
      </c>
    </row>
    <row r="221" spans="1:48" x14ac:dyDescent="0.3">
      <c r="A221" t="s">
        <v>1475</v>
      </c>
      <c r="B221" t="s">
        <v>1476</v>
      </c>
      <c r="C221" t="s">
        <v>10406</v>
      </c>
      <c r="D221" t="s">
        <v>21</v>
      </c>
      <c r="E221">
        <v>7257.2039429449997</v>
      </c>
      <c r="F221">
        <v>876.35</v>
      </c>
      <c r="G221">
        <v>50.291529069404</v>
      </c>
      <c r="H221">
        <f>(Table2[[#This Row],[1Y Return vs Nifty]]-AVERAGE(Table2[1Y Return vs Nifty]))/_xlfn.STDEV.P(Table2[1Y Return vs Nifty])</f>
        <v>0.42762526685466823</v>
      </c>
      <c r="I221">
        <v>3.5454465347169299</v>
      </c>
      <c r="J221">
        <f>(Table2[[#This Row],[1M Return vs Nifty]]-AVERAGE(Table2[1M Return vs Nifty]))/_xlfn.STDEV.P(Table2[1M Return vs Nifty])</f>
        <v>0.64663157401364202</v>
      </c>
      <c r="K221">
        <v>1.0147963799783599</v>
      </c>
      <c r="L221">
        <f>(Table2[[#This Row],[6M Return vs Nifty]]-AVERAGE(Table2[6M Return vs Nifty]))/_xlfn.STDEV.P(Table2[6M Return vs Nifty])</f>
        <v>-0.33481788604534418</v>
      </c>
      <c r="M221">
        <v>-1.2369462661688599</v>
      </c>
      <c r="N221">
        <f>(Table2[[#This Row],[1W Return vs Nifty]]-AVERAGE(Table2[1W Return vs Nifty]))/_xlfn.STDEV.P(Table2[1W Return vs Nifty])</f>
        <v>-0.14463145392444429</v>
      </c>
      <c r="O221">
        <v>852.51</v>
      </c>
      <c r="P221">
        <v>839.46230117935397</v>
      </c>
      <c r="Q221">
        <v>725.04406471612401</v>
      </c>
      <c r="R221">
        <v>61.370481849384497</v>
      </c>
      <c r="S221" s="2">
        <f>(Table2[[#This Row],[Close Price]]-Table2[[#This Row],[20D EMA]])/Table2[[#This Row],[20D EMA]]</f>
        <v>2.7964481355057455E-2</v>
      </c>
      <c r="T221" s="2">
        <f>(Table2[[#This Row],[Close Price]]-Table2[[#This Row],[50D EMA]])/Table2[[#This Row],[50D EMA]]</f>
        <v>4.3942055252299973E-2</v>
      </c>
      <c r="U221" s="2">
        <f>(Table2[[#This Row],[Close Price]]-Table2[[#This Row],[200D EMA]])/Table2[[#This Row],[200D EMA]]</f>
        <v>0.20868515811258551</v>
      </c>
      <c r="V221">
        <v>0.665030030277174</v>
      </c>
      <c r="W221">
        <v>853</v>
      </c>
      <c r="X221">
        <v>883.95</v>
      </c>
      <c r="Y221">
        <v>853</v>
      </c>
      <c r="Z221">
        <v>899.9</v>
      </c>
      <c r="AA221">
        <v>787</v>
      </c>
      <c r="AB221">
        <v>899.9</v>
      </c>
      <c r="AC221" s="2">
        <f>(Table2[[#This Row],[Close Price]]/Table2[[#This Row],[Day Low]])-1</f>
        <v>2.7373974208675378E-2</v>
      </c>
      <c r="AD221" s="2">
        <f>(Table2[[#This Row],[Day High]]/Table2[[#This Row],[Close Price]])-1</f>
        <v>8.6723341130827691E-3</v>
      </c>
      <c r="AE221" s="2">
        <f>(Table2[[#This Row],[Close Price]]/Table2[[#This Row],[Current Week Low]])-1</f>
        <v>2.7373974208675378E-2</v>
      </c>
      <c r="AF221" s="2">
        <f>(Table2[[#This Row],[Current Week High]]/Table2[[#This Row],[Close Price]])-1</f>
        <v>2.6872824784617944E-2</v>
      </c>
      <c r="AG221" s="2">
        <f>(Table2[[#This Row],[Close Price]]/Table2[[#This Row],[Current Month Low]])-1</f>
        <v>0.11353240152477762</v>
      </c>
      <c r="AH221" s="2">
        <f>(Table2[[#This Row],[Current Month High]]/Table2[[#This Row],[Close Price]])-1</f>
        <v>2.6872824784617944E-2</v>
      </c>
      <c r="AI221">
        <v>5.85953100929994</v>
      </c>
      <c r="AJ221">
        <v>111.168674698795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-0.14000000000000001</v>
      </c>
      <c r="AM221" t="s">
        <v>10450</v>
      </c>
      <c r="AN221">
        <v>3.56</v>
      </c>
      <c r="AO221" t="s">
        <v>10451</v>
      </c>
      <c r="AP221">
        <v>0.124609207267134</v>
      </c>
      <c r="AQ221">
        <f>(Table2[[#This Row],[Sharpe Ratio]]-AVERAGE(Table2[Sharpe Ratio]))/_xlfn.STDEV.P(Table2[Sharpe Ratio])</f>
        <v>0.76223347708354772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1.3570409779820698</v>
      </c>
      <c r="AS221">
        <f>_xlfn.RANK.AVG(Table2[[#This Row],[1Y Return vs Nifty Z-Score]],Table2[1Y Return vs Nifty Z-Score])</f>
        <v>189</v>
      </c>
      <c r="AT221">
        <f>_xlfn.RANK.AVG(Table2[[#This Row],[6M Return vs Nifty Z-Score]],Table2[6M Return vs Nifty Z-Score])</f>
        <v>425</v>
      </c>
      <c r="AU221">
        <f>_xlfn.RANK.AVG(Table2[[#This Row],[Sharpe Ratio Z-Score]],Table2[Sharpe Ratio Z-Score])</f>
        <v>160</v>
      </c>
      <c r="AV221">
        <f>(Table2[[#This Row],[Rank 1Y]]+Table2[[#This Row],[Rank 6M]]+Table2[[#This Row],[Rank Sharpe]])/3</f>
        <v>258</v>
      </c>
    </row>
    <row r="222" spans="1:48" x14ac:dyDescent="0.3">
      <c r="A222" t="s">
        <v>884</v>
      </c>
      <c r="B222" t="s">
        <v>885</v>
      </c>
      <c r="C222" t="s">
        <v>10411</v>
      </c>
      <c r="D222" t="s">
        <v>54</v>
      </c>
      <c r="E222">
        <v>17964</v>
      </c>
      <c r="F222">
        <v>7185.6</v>
      </c>
      <c r="G222">
        <v>29.570718708252102</v>
      </c>
      <c r="H222">
        <f>(Table2[[#This Row],[1Y Return vs Nifty]]-AVERAGE(Table2[1Y Return vs Nifty]))/_xlfn.STDEV.P(Table2[1Y Return vs Nifty])</f>
        <v>8.6449666087879545E-2</v>
      </c>
      <c r="I222">
        <v>2.1626566787515298</v>
      </c>
      <c r="J222">
        <f>(Table2[[#This Row],[1M Return vs Nifty]]-AVERAGE(Table2[1M Return vs Nifty]))/_xlfn.STDEV.P(Table2[1M Return vs Nifty])</f>
        <v>0.51849331730992321</v>
      </c>
      <c r="K222">
        <v>16.870933304166002</v>
      </c>
      <c r="L222">
        <f>(Table2[[#This Row],[6M Return vs Nifty]]-AVERAGE(Table2[6M Return vs Nifty]))/_xlfn.STDEV.P(Table2[6M Return vs Nifty])</f>
        <v>0.13624885400997075</v>
      </c>
      <c r="M222">
        <v>6.6889711715212901</v>
      </c>
      <c r="N222">
        <f>(Table2[[#This Row],[1W Return vs Nifty]]-AVERAGE(Table2[1W Return vs Nifty]))/_xlfn.STDEV.P(Table2[1W Return vs Nifty])</f>
        <v>1.6241705220950693</v>
      </c>
      <c r="O222">
        <v>7000.93</v>
      </c>
      <c r="P222">
        <v>6815.2043653153996</v>
      </c>
      <c r="Q222">
        <v>6022.3255047885004</v>
      </c>
      <c r="R222">
        <v>54.136692698978997</v>
      </c>
      <c r="S222" s="2">
        <f>(Table2[[#This Row],[Close Price]]-Table2[[#This Row],[20D EMA]])/Table2[[#This Row],[20D EMA]]</f>
        <v>2.6377924075801366E-2</v>
      </c>
      <c r="T222" s="2">
        <f>(Table2[[#This Row],[Close Price]]-Table2[[#This Row],[50D EMA]])/Table2[[#This Row],[50D EMA]]</f>
        <v>5.4348426669294646E-2</v>
      </c>
      <c r="U222" s="2">
        <f>(Table2[[#This Row],[Close Price]]-Table2[[#This Row],[200D EMA]])/Table2[[#This Row],[200D EMA]]</f>
        <v>0.19316034881982908</v>
      </c>
      <c r="V222">
        <v>3.1224192416310501</v>
      </c>
      <c r="W222">
        <v>7155.55</v>
      </c>
      <c r="X222">
        <v>7355.8</v>
      </c>
      <c r="Y222">
        <v>6721.8</v>
      </c>
      <c r="Z222">
        <v>8040</v>
      </c>
      <c r="AA222">
        <v>6367.55</v>
      </c>
      <c r="AB222">
        <v>8040</v>
      </c>
      <c r="AC222" s="2">
        <f>(Table2[[#This Row],[Close Price]]/Table2[[#This Row],[Day Low]])-1</f>
        <v>4.1995374220011872E-3</v>
      </c>
      <c r="AD222" s="2">
        <f>(Table2[[#This Row],[Day High]]/Table2[[#This Row],[Close Price]])-1</f>
        <v>2.3686261411712373E-2</v>
      </c>
      <c r="AE222" s="2">
        <f>(Table2[[#This Row],[Close Price]]/Table2[[#This Row],[Current Week Low]])-1</f>
        <v>6.8999375167365873E-2</v>
      </c>
      <c r="AF222" s="2">
        <f>(Table2[[#This Row],[Current Week High]]/Table2[[#This Row],[Close Price]])-1</f>
        <v>0.11890447561790252</v>
      </c>
      <c r="AG222" s="2">
        <f>(Table2[[#This Row],[Close Price]]/Table2[[#This Row],[Current Month Low]])-1</f>
        <v>0.12847170418763887</v>
      </c>
      <c r="AH222" s="2">
        <f>(Table2[[#This Row],[Current Month High]]/Table2[[#This Row],[Close Price]])-1</f>
        <v>0.11890447561790252</v>
      </c>
      <c r="AI222">
        <v>11.8904475617902</v>
      </c>
      <c r="AJ222">
        <v>66.6805845511482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-0.06</v>
      </c>
      <c r="AM222" t="s">
        <v>10450</v>
      </c>
      <c r="AN222">
        <v>4.0999999999999996</v>
      </c>
      <c r="AO222" t="s">
        <v>10451</v>
      </c>
      <c r="AP222">
        <v>9.2100511814969005E-2</v>
      </c>
      <c r="AQ222">
        <f>(Table2[[#This Row],[Sharpe Ratio]]-AVERAGE(Table2[Sharpe Ratio]))/_xlfn.STDEV.P(Table2[Sharpe Ratio])</f>
        <v>0.38387903114939914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2.7492413906522417</v>
      </c>
      <c r="AS222">
        <f>_xlfn.RANK.AVG(Table2[[#This Row],[1Y Return vs Nifty Z-Score]],Table2[1Y Return vs Nifty Z-Score])</f>
        <v>273</v>
      </c>
      <c r="AT222">
        <f>_xlfn.RANK.AVG(Table2[[#This Row],[6M Return vs Nifty Z-Score]],Table2[6M Return vs Nifty Z-Score])</f>
        <v>264</v>
      </c>
      <c r="AU222">
        <f>_xlfn.RANK.AVG(Table2[[#This Row],[Sharpe Ratio Z-Score]],Table2[Sharpe Ratio Z-Score])</f>
        <v>238</v>
      </c>
      <c r="AV222">
        <f>(Table2[[#This Row],[Rank 1Y]]+Table2[[#This Row],[Rank 6M]]+Table2[[#This Row],[Rank Sharpe]])/3</f>
        <v>258.33333333333331</v>
      </c>
    </row>
    <row r="223" spans="1:48" x14ac:dyDescent="0.3">
      <c r="A223" t="s">
        <v>1790</v>
      </c>
      <c r="B223" t="s">
        <v>1791</v>
      </c>
      <c r="C223" t="s">
        <v>10411</v>
      </c>
      <c r="D223" t="s">
        <v>54</v>
      </c>
      <c r="E223">
        <v>4540.034748</v>
      </c>
      <c r="F223">
        <v>564.1</v>
      </c>
      <c r="G223">
        <v>69.481675413373907</v>
      </c>
      <c r="H223">
        <f>(Table2[[#This Row],[1Y Return vs Nifty]]-AVERAGE(Table2[1Y Return vs Nifty]))/_xlfn.STDEV.P(Table2[1Y Return vs Nifty])</f>
        <v>0.74359793363711535</v>
      </c>
      <c r="I223">
        <v>-1.83482445833661</v>
      </c>
      <c r="J223">
        <f>(Table2[[#This Row],[1M Return vs Nifty]]-AVERAGE(Table2[1M Return vs Nifty]))/_xlfn.STDEV.P(Table2[1M Return vs Nifty])</f>
        <v>0.14806084566378247</v>
      </c>
      <c r="K223">
        <v>47.825953930966598</v>
      </c>
      <c r="L223">
        <f>(Table2[[#This Row],[6M Return vs Nifty]]-AVERAGE(Table2[6M Return vs Nifty]))/_xlfn.STDEV.P(Table2[6M Return vs Nifty])</f>
        <v>1.0558852525055054</v>
      </c>
      <c r="M223">
        <v>-6.6818230313221303</v>
      </c>
      <c r="N223">
        <f>(Table2[[#This Row],[1W Return vs Nifty]]-AVERAGE(Table2[1W Return vs Nifty]))/_xlfn.STDEV.P(Table2[1W Return vs Nifty])</f>
        <v>-1.3597474145813064</v>
      </c>
      <c r="O223">
        <v>592.63</v>
      </c>
      <c r="P223">
        <v>538.81650710861004</v>
      </c>
      <c r="Q223">
        <v>417.30894028765101</v>
      </c>
      <c r="R223">
        <v>30.406200542013099</v>
      </c>
      <c r="S223" s="2">
        <f>(Table2[[#This Row],[Close Price]]-Table2[[#This Row],[20D EMA]])/Table2[[#This Row],[20D EMA]]</f>
        <v>-4.814133607816002E-2</v>
      </c>
      <c r="T223" s="2">
        <f>(Table2[[#This Row],[Close Price]]-Table2[[#This Row],[50D EMA]])/Table2[[#This Row],[50D EMA]]</f>
        <v>4.6924124554137969E-2</v>
      </c>
      <c r="U223" s="2">
        <f>(Table2[[#This Row],[Close Price]]-Table2[[#This Row],[200D EMA]])/Table2[[#This Row],[200D EMA]]</f>
        <v>0.35175632616728975</v>
      </c>
      <c r="V223">
        <v>0.65793042749656006</v>
      </c>
      <c r="W223">
        <v>561.20000000000005</v>
      </c>
      <c r="X223">
        <v>597.45000000000005</v>
      </c>
      <c r="Y223">
        <v>561.20000000000005</v>
      </c>
      <c r="Z223">
        <v>639.54999999999995</v>
      </c>
      <c r="AA223">
        <v>525</v>
      </c>
      <c r="AB223">
        <v>675</v>
      </c>
      <c r="AC223" s="2">
        <f>(Table2[[#This Row],[Close Price]]/Table2[[#This Row],[Day Low]])-1</f>
        <v>5.1674982181040274E-3</v>
      </c>
      <c r="AD223" s="2">
        <f>(Table2[[#This Row],[Day High]]/Table2[[#This Row],[Close Price]])-1</f>
        <v>5.9120723276014919E-2</v>
      </c>
      <c r="AE223" s="2">
        <f>(Table2[[#This Row],[Close Price]]/Table2[[#This Row],[Current Week Low]])-1</f>
        <v>5.1674982181040274E-3</v>
      </c>
      <c r="AF223" s="2">
        <f>(Table2[[#This Row],[Current Week High]]/Table2[[#This Row],[Close Price]])-1</f>
        <v>0.1337528806949122</v>
      </c>
      <c r="AG223" s="2">
        <f>(Table2[[#This Row],[Close Price]]/Table2[[#This Row],[Current Month Low]])-1</f>
        <v>7.4476190476190585E-2</v>
      </c>
      <c r="AH223" s="2">
        <f>(Table2[[#This Row],[Current Month High]]/Table2[[#This Row],[Close Price]])-1</f>
        <v>0.19659634816521887</v>
      </c>
      <c r="AI223">
        <v>19.659634816521798</v>
      </c>
      <c r="AJ223">
        <v>140.144742443593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0.24</v>
      </c>
      <c r="AM223" t="s">
        <v>10451</v>
      </c>
      <c r="AN223">
        <v>-8.91</v>
      </c>
      <c r="AO223" t="s">
        <v>10450</v>
      </c>
      <c r="AP223">
        <v>-2.8230823283149999E-3</v>
      </c>
      <c r="AQ223">
        <f>(Table2[[#This Row],[Sharpe Ratio]]-AVERAGE(Table2[Sharpe Ratio]))/_xlfn.STDEV.P(Table2[Sharpe Ratio])</f>
        <v>-0.72089504140626792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-0.13309842418117124</v>
      </c>
      <c r="AS223">
        <f>_xlfn.RANK.AVG(Table2[[#This Row],[1Y Return vs Nifty Z-Score]],Table2[1Y Return vs Nifty Z-Score])</f>
        <v>124</v>
      </c>
      <c r="AT223">
        <f>_xlfn.RANK.AVG(Table2[[#This Row],[6M Return vs Nifty Z-Score]],Table2[6M Return vs Nifty Z-Score])</f>
        <v>94</v>
      </c>
      <c r="AU223">
        <f>_xlfn.RANK.AVG(Table2[[#This Row],[Sharpe Ratio Z-Score]],Table2[Sharpe Ratio Z-Score])</f>
        <v>559</v>
      </c>
      <c r="AV223">
        <f>(Table2[[#This Row],[Rank 1Y]]+Table2[[#This Row],[Rank 6M]]+Table2[[#This Row],[Rank Sharpe]])/3</f>
        <v>259</v>
      </c>
    </row>
    <row r="224" spans="1:48" x14ac:dyDescent="0.3">
      <c r="A224" t="s">
        <v>769</v>
      </c>
      <c r="B224" t="s">
        <v>770</v>
      </c>
      <c r="C224" t="s">
        <v>10418</v>
      </c>
      <c r="D224" t="s">
        <v>564</v>
      </c>
      <c r="E224">
        <v>22074.500360574999</v>
      </c>
      <c r="F224">
        <v>1443.35</v>
      </c>
      <c r="G224">
        <v>-3.92392015630465</v>
      </c>
      <c r="H224">
        <f>(Table2[[#This Row],[1Y Return vs Nifty]]-AVERAGE(Table2[1Y Return vs Nifty]))/_xlfn.STDEV.P(Table2[1Y Return vs Nifty])</f>
        <v>-0.46505161875118045</v>
      </c>
      <c r="I224">
        <v>-6.8009117007459903</v>
      </c>
      <c r="J224">
        <f>(Table2[[#This Row],[1M Return vs Nifty]]-AVERAGE(Table2[1M Return vs Nifty]))/_xlfn.STDEV.P(Table2[1M Return vs Nifty])</f>
        <v>-0.31212893598358815</v>
      </c>
      <c r="K224">
        <v>29.781694233572601</v>
      </c>
      <c r="L224">
        <f>(Table2[[#This Row],[6M Return vs Nifty]]-AVERAGE(Table2[6M Return vs Nifty]))/_xlfn.STDEV.P(Table2[6M Return vs Nifty])</f>
        <v>0.51981201896798812</v>
      </c>
      <c r="M224">
        <v>2.3280637635564401</v>
      </c>
      <c r="N224">
        <f>(Table2[[#This Row],[1W Return vs Nifty]]-AVERAGE(Table2[1W Return vs Nifty]))/_xlfn.STDEV.P(Table2[1W Return vs Nifty])</f>
        <v>0.65096058127914136</v>
      </c>
      <c r="O224">
        <v>1441.65</v>
      </c>
      <c r="P224">
        <v>1450.77797020404</v>
      </c>
      <c r="Q224">
        <v>1279.20561364888</v>
      </c>
      <c r="R224">
        <v>50.498392003270403</v>
      </c>
      <c r="S224" s="2">
        <f>(Table2[[#This Row],[Close Price]]-Table2[[#This Row],[20D EMA]])/Table2[[#This Row],[20D EMA]]</f>
        <v>1.1792043838655831E-3</v>
      </c>
      <c r="T224" s="2">
        <f>(Table2[[#This Row],[Close Price]]-Table2[[#This Row],[50D EMA]])/Table2[[#This Row],[50D EMA]]</f>
        <v>-5.1199910369437241E-3</v>
      </c>
      <c r="U224" s="2">
        <f>(Table2[[#This Row],[Close Price]]-Table2[[#This Row],[200D EMA]])/Table2[[#This Row],[200D EMA]]</f>
        <v>0.12831743747817442</v>
      </c>
      <c r="V224">
        <v>2.1786803105385002</v>
      </c>
      <c r="W224">
        <v>1440.5</v>
      </c>
      <c r="X224">
        <v>1463.7</v>
      </c>
      <c r="Y224">
        <v>1392</v>
      </c>
      <c r="Z224">
        <v>1559</v>
      </c>
      <c r="AA224">
        <v>1369.15</v>
      </c>
      <c r="AB224">
        <v>1559</v>
      </c>
      <c r="AC224" s="2">
        <f>(Table2[[#This Row],[Close Price]]/Table2[[#This Row],[Day Low]])-1</f>
        <v>1.9784796945503391E-3</v>
      </c>
      <c r="AD224" s="2">
        <f>(Table2[[#This Row],[Day High]]/Table2[[#This Row],[Close Price]])-1</f>
        <v>1.4099144351682025E-2</v>
      </c>
      <c r="AE224" s="2">
        <f>(Table2[[#This Row],[Close Price]]/Table2[[#This Row],[Current Week Low]])-1</f>
        <v>3.6889367816091978E-2</v>
      </c>
      <c r="AF224" s="2">
        <f>(Table2[[#This Row],[Current Week High]]/Table2[[#This Row],[Close Price]])-1</f>
        <v>8.0126095541622089E-2</v>
      </c>
      <c r="AG224" s="2">
        <f>(Table2[[#This Row],[Close Price]]/Table2[[#This Row],[Current Month Low]])-1</f>
        <v>5.4194208085308171E-2</v>
      </c>
      <c r="AH224" s="2">
        <f>(Table2[[#This Row],[Current Month High]]/Table2[[#This Row],[Close Price]])-1</f>
        <v>8.0126095541622089E-2</v>
      </c>
      <c r="AI224">
        <v>17.7815498666297</v>
      </c>
      <c r="AJ224">
        <v>73.636090225563905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-0.21</v>
      </c>
      <c r="AM224" t="s">
        <v>10450</v>
      </c>
      <c r="AN224">
        <v>4.59</v>
      </c>
      <c r="AO224" t="s">
        <v>10451</v>
      </c>
      <c r="AP224">
        <v>0.120584033388741</v>
      </c>
      <c r="AQ224">
        <f>(Table2[[#This Row],[Sharpe Ratio]]-AVERAGE(Table2[Sharpe Ratio]))/_xlfn.STDEV.P(Table2[Sharpe Ratio])</f>
        <v>0.71538624401666173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445</v>
      </c>
      <c r="AT224">
        <f>_xlfn.RANK.AVG(Table2[[#This Row],[6M Return vs Nifty Z-Score]],Table2[6M Return vs Nifty Z-Score])</f>
        <v>162</v>
      </c>
      <c r="AU224">
        <f>_xlfn.RANK.AVG(Table2[[#This Row],[Sharpe Ratio Z-Score]],Table2[Sharpe Ratio Z-Score])</f>
        <v>172</v>
      </c>
      <c r="AV224">
        <f>(Table2[[#This Row],[Rank 1Y]]+Table2[[#This Row],[Rank 6M]]+Table2[[#This Row],[Rank Sharpe]])/3</f>
        <v>259.66666666666669</v>
      </c>
    </row>
    <row r="225" spans="1:48" x14ac:dyDescent="0.3">
      <c r="A225" t="s">
        <v>441</v>
      </c>
      <c r="B225" t="s">
        <v>442</v>
      </c>
      <c r="C225" t="s">
        <v>10413</v>
      </c>
      <c r="D225" t="s">
        <v>103</v>
      </c>
      <c r="E225">
        <v>52596.378622199998</v>
      </c>
      <c r="F225">
        <v>133.84</v>
      </c>
      <c r="G225">
        <v>58.696334884389898</v>
      </c>
      <c r="H225">
        <f>(Table2[[#This Row],[1Y Return vs Nifty]]-AVERAGE(Table2[1Y Return vs Nifty]))/_xlfn.STDEV.P(Table2[1Y Return vs Nifty])</f>
        <v>0.56601341979255382</v>
      </c>
      <c r="I225">
        <v>-10.0757160457057</v>
      </c>
      <c r="J225">
        <f>(Table2[[#This Row],[1M Return vs Nifty]]-AVERAGE(Table2[1M Return vs Nifty]))/_xlfn.STDEV.P(Table2[1M Return vs Nifty])</f>
        <v>-0.61559349930722962</v>
      </c>
      <c r="K225">
        <v>-9.3399299853118105</v>
      </c>
      <c r="L225">
        <f>(Table2[[#This Row],[6M Return vs Nifty]]-AVERAGE(Table2[6M Return vs Nifty]))/_xlfn.STDEV.P(Table2[6M Return vs Nifty])</f>
        <v>-0.64244434111343218</v>
      </c>
      <c r="M225">
        <v>-4.04926753786956</v>
      </c>
      <c r="N225">
        <f>(Table2[[#This Row],[1W Return vs Nifty]]-AVERAGE(Table2[1W Return vs Nifty]))/_xlfn.STDEV.P(Table2[1W Return vs Nifty])</f>
        <v>-0.77224831489891466</v>
      </c>
      <c r="O225">
        <v>130.96</v>
      </c>
      <c r="P225">
        <v>133.95456896925</v>
      </c>
      <c r="Q225">
        <v>121.881761218514</v>
      </c>
      <c r="R225">
        <v>62.692681437968602</v>
      </c>
      <c r="S225" s="2">
        <f>(Table2[[#This Row],[Close Price]]-Table2[[#This Row],[20D EMA]])/Table2[[#This Row],[20D EMA]]</f>
        <v>2.199144777031151E-2</v>
      </c>
      <c r="T225" s="2">
        <f>(Table2[[#This Row],[Close Price]]-Table2[[#This Row],[50D EMA]])/Table2[[#This Row],[50D EMA]]</f>
        <v>-8.5528228063875373E-4</v>
      </c>
      <c r="U225" s="2">
        <f>(Table2[[#This Row],[Close Price]]-Table2[[#This Row],[200D EMA]])/Table2[[#This Row],[200D EMA]]</f>
        <v>9.8113439303250977E-2</v>
      </c>
      <c r="V225">
        <v>0.44473241849249201</v>
      </c>
      <c r="W225">
        <v>127.11</v>
      </c>
      <c r="X225">
        <v>134.88999999999999</v>
      </c>
      <c r="Y225">
        <v>125.8</v>
      </c>
      <c r="Z225">
        <v>134.88999999999999</v>
      </c>
      <c r="AA225">
        <v>124.76</v>
      </c>
      <c r="AB225">
        <v>140</v>
      </c>
      <c r="AC225" s="2">
        <f>(Table2[[#This Row],[Close Price]]/Table2[[#This Row],[Day Low]])-1</f>
        <v>5.2946267012823567E-2</v>
      </c>
      <c r="AD225" s="2">
        <f>(Table2[[#This Row],[Day High]]/Table2[[#This Row],[Close Price]])-1</f>
        <v>7.8451882845187448E-3</v>
      </c>
      <c r="AE225" s="2">
        <f>(Table2[[#This Row],[Close Price]]/Table2[[#This Row],[Current Week Low]])-1</f>
        <v>6.3910969793322892E-2</v>
      </c>
      <c r="AF225" s="2">
        <f>(Table2[[#This Row],[Current Week High]]/Table2[[#This Row],[Close Price]])-1</f>
        <v>7.8451882845187448E-3</v>
      </c>
      <c r="AG225" s="2">
        <f>(Table2[[#This Row],[Close Price]]/Table2[[#This Row],[Current Month Low]])-1</f>
        <v>7.2779737095222785E-2</v>
      </c>
      <c r="AH225" s="2">
        <f>(Table2[[#This Row],[Current Month High]]/Table2[[#This Row],[Close Price]])-1</f>
        <v>4.6025104602510414E-2</v>
      </c>
      <c r="AI225">
        <v>27.390914524805702</v>
      </c>
      <c r="AJ225">
        <v>111.104100946372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-0.1</v>
      </c>
      <c r="AM225" t="s">
        <v>10450</v>
      </c>
      <c r="AN225">
        <v>1.52</v>
      </c>
      <c r="AO225" t="s">
        <v>10451</v>
      </c>
      <c r="AP225">
        <v>0.17229457534845299</v>
      </c>
      <c r="AQ225">
        <f>(Table2[[#This Row],[Sharpe Ratio]]-AVERAGE(Table2[Sharpe Ratio]))/_xlfn.STDEV.P(Table2[Sharpe Ratio])</f>
        <v>1.3172225582701886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160</v>
      </c>
      <c r="AT225">
        <f>_xlfn.RANK.AVG(Table2[[#This Row],[6M Return vs Nifty Z-Score]],Table2[6M Return vs Nifty Z-Score])</f>
        <v>547</v>
      </c>
      <c r="AU225">
        <f>_xlfn.RANK.AVG(Table2[[#This Row],[Sharpe Ratio Z-Score]],Table2[Sharpe Ratio Z-Score])</f>
        <v>73</v>
      </c>
      <c r="AV225">
        <f>(Table2[[#This Row],[Rank 1Y]]+Table2[[#This Row],[Rank 6M]]+Table2[[#This Row],[Rank Sharpe]])/3</f>
        <v>260</v>
      </c>
    </row>
    <row r="226" spans="1:48" x14ac:dyDescent="0.3">
      <c r="A226" t="s">
        <v>1407</v>
      </c>
      <c r="B226" t="s">
        <v>1408</v>
      </c>
      <c r="C226" t="s">
        <v>10416</v>
      </c>
      <c r="D226" t="s">
        <v>86</v>
      </c>
      <c r="E226">
        <v>7915.3209299849996</v>
      </c>
      <c r="F226">
        <v>4000.35</v>
      </c>
      <c r="G226">
        <v>63.950038226747203</v>
      </c>
      <c r="H226">
        <f>(Table2[[#This Row],[1Y Return vs Nifty]]-AVERAGE(Table2[1Y Return vs Nifty]))/_xlfn.STDEV.P(Table2[1Y Return vs Nifty])</f>
        <v>0.6525175363226563</v>
      </c>
      <c r="I226">
        <v>3.7704537786947898</v>
      </c>
      <c r="J226">
        <f>(Table2[[#This Row],[1M Return vs Nifty]]-AVERAGE(Table2[1M Return vs Nifty]))/_xlfn.STDEV.P(Table2[1M Return vs Nifty])</f>
        <v>0.66748220136287295</v>
      </c>
      <c r="K226">
        <v>71.152126958081695</v>
      </c>
      <c r="L226">
        <f>(Table2[[#This Row],[6M Return vs Nifty]]-AVERAGE(Table2[6M Return vs Nifty]))/_xlfn.STDEV.P(Table2[6M Return vs Nifty])</f>
        <v>1.7488777725869555</v>
      </c>
      <c r="M226">
        <v>6.9864083509089498</v>
      </c>
      <c r="N226">
        <f>(Table2[[#This Row],[1W Return vs Nifty]]-AVERAGE(Table2[1W Return vs Nifty]))/_xlfn.STDEV.P(Table2[1W Return vs Nifty])</f>
        <v>1.6905486385438682</v>
      </c>
      <c r="O226">
        <v>3762.74</v>
      </c>
      <c r="P226">
        <v>3553.8162388317301</v>
      </c>
      <c r="Q226">
        <v>2830.5558919764198</v>
      </c>
      <c r="R226">
        <v>73.933548060603201</v>
      </c>
      <c r="S226" s="2">
        <f>(Table2[[#This Row],[Close Price]]-Table2[[#This Row],[20D EMA]])/Table2[[#This Row],[20D EMA]]</f>
        <v>6.3148131414873243E-2</v>
      </c>
      <c r="T226" s="2">
        <f>(Table2[[#This Row],[Close Price]]-Table2[[#This Row],[50D EMA]])/Table2[[#This Row],[50D EMA]]</f>
        <v>0.12564908570372843</v>
      </c>
      <c r="U226" s="2">
        <f>(Table2[[#This Row],[Close Price]]-Table2[[#This Row],[200D EMA]])/Table2[[#This Row],[200D EMA]]</f>
        <v>0.41327362986878802</v>
      </c>
      <c r="V226">
        <v>1.1243593064897</v>
      </c>
      <c r="W226">
        <v>3906.7</v>
      </c>
      <c r="X226">
        <v>4036.4</v>
      </c>
      <c r="Y226">
        <v>3724.95</v>
      </c>
      <c r="Z226">
        <v>4100</v>
      </c>
      <c r="AA226">
        <v>3487.4</v>
      </c>
      <c r="AB226">
        <v>4100</v>
      </c>
      <c r="AC226" s="2">
        <f>(Table2[[#This Row],[Close Price]]/Table2[[#This Row],[Day Low]])-1</f>
        <v>2.397163846724859E-2</v>
      </c>
      <c r="AD226" s="2">
        <f>(Table2[[#This Row],[Day High]]/Table2[[#This Row],[Close Price]])-1</f>
        <v>9.0117114752459315E-3</v>
      </c>
      <c r="AE226" s="2">
        <f>(Table2[[#This Row],[Close Price]]/Table2[[#This Row],[Current Week Low]])-1</f>
        <v>7.3933878307091305E-2</v>
      </c>
      <c r="AF226" s="2">
        <f>(Table2[[#This Row],[Current Week High]]/Table2[[#This Row],[Close Price]])-1</f>
        <v>2.4910320346969606E-2</v>
      </c>
      <c r="AG226" s="2">
        <f>(Table2[[#This Row],[Close Price]]/Table2[[#This Row],[Current Month Low]])-1</f>
        <v>0.14708665481447492</v>
      </c>
      <c r="AH226" s="2">
        <f>(Table2[[#This Row],[Current Month High]]/Table2[[#This Row],[Close Price]])-1</f>
        <v>2.4910320346969606E-2</v>
      </c>
      <c r="AI226">
        <v>2.4910320346969601</v>
      </c>
      <c r="AJ226">
        <v>150.80564263322799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0.08</v>
      </c>
      <c r="AM226" t="s">
        <v>10451</v>
      </c>
      <c r="AN226">
        <v>10.67</v>
      </c>
      <c r="AO226" t="s">
        <v>10451</v>
      </c>
      <c r="AP226">
        <v>-2.0447241467909001E-2</v>
      </c>
      <c r="AQ226">
        <f>(Table2[[#This Row],[Sharpe Ratio]]-AVERAGE(Table2[Sharpe Ratio]))/_xlfn.STDEV.P(Table2[Sharpe Ratio])</f>
        <v>-0.92601489852659624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3.8334112502897568</v>
      </c>
      <c r="AS226">
        <f>_xlfn.RANK.AVG(Table2[[#This Row],[1Y Return vs Nifty Z-Score]],Table2[1Y Return vs Nifty Z-Score])</f>
        <v>144</v>
      </c>
      <c r="AT226">
        <f>_xlfn.RANK.AVG(Table2[[#This Row],[6M Return vs Nifty Z-Score]],Table2[6M Return vs Nifty Z-Score])</f>
        <v>36</v>
      </c>
      <c r="AU226">
        <f>_xlfn.RANK.AVG(Table2[[#This Row],[Sharpe Ratio Z-Score]],Table2[Sharpe Ratio Z-Score])</f>
        <v>601</v>
      </c>
      <c r="AV226">
        <f>(Table2[[#This Row],[Rank 1Y]]+Table2[[#This Row],[Rank 6M]]+Table2[[#This Row],[Rank Sharpe]])/3</f>
        <v>260.33333333333331</v>
      </c>
    </row>
    <row r="227" spans="1:48" x14ac:dyDescent="0.3">
      <c r="A227" t="s">
        <v>903</v>
      </c>
      <c r="B227" t="s">
        <v>904</v>
      </c>
      <c r="C227" t="s">
        <v>10407</v>
      </c>
      <c r="D227" t="s">
        <v>24</v>
      </c>
      <c r="E227">
        <v>17481.288175427999</v>
      </c>
      <c r="F227">
        <v>217.21</v>
      </c>
      <c r="G227">
        <v>27.407167046644499</v>
      </c>
      <c r="H227">
        <f>(Table2[[#This Row],[1Y Return vs Nifty]]-AVERAGE(Table2[1Y Return vs Nifty]))/_xlfn.STDEV.P(Table2[1Y Return vs Nifty])</f>
        <v>5.0826009238875744E-2</v>
      </c>
      <c r="I227">
        <v>-7.8792350029679596</v>
      </c>
      <c r="J227">
        <f>(Table2[[#This Row],[1M Return vs Nifty]]-AVERAGE(Table2[1M Return vs Nifty]))/_xlfn.STDEV.P(Table2[1M Return vs Nifty])</f>
        <v>-0.41205335147856115</v>
      </c>
      <c r="K227">
        <v>-0.91934718753032296</v>
      </c>
      <c r="L227">
        <f>(Table2[[#This Row],[6M Return vs Nifty]]-AVERAGE(Table2[6M Return vs Nifty]))/_xlfn.STDEV.P(Table2[6M Return vs Nifty])</f>
        <v>-0.39227896307195742</v>
      </c>
      <c r="M227">
        <v>0.50508033685054199</v>
      </c>
      <c r="N227">
        <f>(Table2[[#This Row],[1W Return vs Nifty]]-AVERAGE(Table2[1W Return vs Nifty]))/_xlfn.STDEV.P(Table2[1W Return vs Nifty])</f>
        <v>0.24413112427839681</v>
      </c>
      <c r="O227">
        <v>217.85</v>
      </c>
      <c r="P227">
        <v>216.062609431873</v>
      </c>
      <c r="Q227">
        <v>193.46601287738801</v>
      </c>
      <c r="R227">
        <v>48.561156219349698</v>
      </c>
      <c r="S227" s="2">
        <f>(Table2[[#This Row],[Close Price]]-Table2[[#This Row],[20D EMA]])/Table2[[#This Row],[20D EMA]]</f>
        <v>-2.9378012393848352E-3</v>
      </c>
      <c r="T227" s="2">
        <f>(Table2[[#This Row],[Close Price]]-Table2[[#This Row],[50D EMA]])/Table2[[#This Row],[50D EMA]]</f>
        <v>5.3104540908027568E-3</v>
      </c>
      <c r="U227" s="2">
        <f>(Table2[[#This Row],[Close Price]]-Table2[[#This Row],[200D EMA]])/Table2[[#This Row],[200D EMA]]</f>
        <v>0.12272950049195518</v>
      </c>
      <c r="V227">
        <v>0.86305186152864799</v>
      </c>
      <c r="W227">
        <v>216.55</v>
      </c>
      <c r="X227">
        <v>221.9</v>
      </c>
      <c r="Y227">
        <v>211.1</v>
      </c>
      <c r="Z227">
        <v>222.5</v>
      </c>
      <c r="AA227">
        <v>206.1</v>
      </c>
      <c r="AB227">
        <v>226</v>
      </c>
      <c r="AC227" s="2">
        <f>(Table2[[#This Row],[Close Price]]/Table2[[#This Row],[Day Low]])-1</f>
        <v>3.0477949665204118E-3</v>
      </c>
      <c r="AD227" s="2">
        <f>(Table2[[#This Row],[Day High]]/Table2[[#This Row],[Close Price]])-1</f>
        <v>2.1592007734450469E-2</v>
      </c>
      <c r="AE227" s="2">
        <f>(Table2[[#This Row],[Close Price]]/Table2[[#This Row],[Current Week Low]])-1</f>
        <v>2.8943628612032368E-2</v>
      </c>
      <c r="AF227" s="2">
        <f>(Table2[[#This Row],[Current Week High]]/Table2[[#This Row],[Close Price]])-1</f>
        <v>2.4354311495787373E-2</v>
      </c>
      <c r="AG227" s="2">
        <f>(Table2[[#This Row],[Close Price]]/Table2[[#This Row],[Current Month Low]])-1</f>
        <v>5.3905870936438616E-2</v>
      </c>
      <c r="AH227" s="2">
        <f>(Table2[[#This Row],[Current Month High]]/Table2[[#This Row],[Close Price]])-1</f>
        <v>4.0467750103586386E-2</v>
      </c>
      <c r="AI227">
        <v>7.1543667418627104</v>
      </c>
      <c r="AJ227">
        <v>70.360784313725503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0.1</v>
      </c>
      <c r="AM227" t="s">
        <v>10451</v>
      </c>
      <c r="AN227">
        <v>-0.71</v>
      </c>
      <c r="AO227" t="s">
        <v>10450</v>
      </c>
      <c r="AP227">
        <v>0.183872092063913</v>
      </c>
      <c r="AQ227">
        <f>(Table2[[#This Row],[Sharpe Ratio]]-AVERAGE(Table2[Sharpe Ratio]))/_xlfn.STDEV.P(Table2[Sharpe Ratio])</f>
        <v>1.4519681966676683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0.94259301563442222</v>
      </c>
      <c r="AS227">
        <f>_xlfn.RANK.AVG(Table2[[#This Row],[1Y Return vs Nifty Z-Score]],Table2[1Y Return vs Nifty Z-Score])</f>
        <v>286</v>
      </c>
      <c r="AT227">
        <f>_xlfn.RANK.AVG(Table2[[#This Row],[6M Return vs Nifty Z-Score]],Table2[6M Return vs Nifty Z-Score])</f>
        <v>447</v>
      </c>
      <c r="AU227">
        <f>_xlfn.RANK.AVG(Table2[[#This Row],[Sharpe Ratio Z-Score]],Table2[Sharpe Ratio Z-Score])</f>
        <v>49</v>
      </c>
      <c r="AV227">
        <f>(Table2[[#This Row],[Rank 1Y]]+Table2[[#This Row],[Rank 6M]]+Table2[[#This Row],[Rank Sharpe]])/3</f>
        <v>260.66666666666669</v>
      </c>
    </row>
    <row r="228" spans="1:48" x14ac:dyDescent="0.3">
      <c r="A228" t="s">
        <v>52</v>
      </c>
      <c r="B228" t="s">
        <v>53</v>
      </c>
      <c r="C228" t="s">
        <v>10411</v>
      </c>
      <c r="D228" t="s">
        <v>54</v>
      </c>
      <c r="E228">
        <v>467558.40560390003</v>
      </c>
      <c r="F228">
        <v>1948.7</v>
      </c>
      <c r="G228">
        <v>38.168895391868901</v>
      </c>
      <c r="H228">
        <f>(Table2[[#This Row],[1Y Return vs Nifty]]-AVERAGE(Table2[1Y Return vs Nifty]))/_xlfn.STDEV.P(Table2[1Y Return vs Nifty])</f>
        <v>0.22802173997895489</v>
      </c>
      <c r="I228">
        <v>2.4191767224472001</v>
      </c>
      <c r="J228">
        <f>(Table2[[#This Row],[1M Return vs Nifty]]-AVERAGE(Table2[1M Return vs Nifty]))/_xlfn.STDEV.P(Table2[1M Return vs Nifty])</f>
        <v>0.54226412461439</v>
      </c>
      <c r="K228">
        <v>3.14850671505847</v>
      </c>
      <c r="L228">
        <f>(Table2[[#This Row],[6M Return vs Nifty]]-AVERAGE(Table2[6M Return vs Nifty]))/_xlfn.STDEV.P(Table2[6M Return vs Nifty])</f>
        <v>-0.27142792059699672</v>
      </c>
      <c r="M228">
        <v>0.95120644818601896</v>
      </c>
      <c r="N228">
        <f>(Table2[[#This Row],[1W Return vs Nifty]]-AVERAGE(Table2[1W Return vs Nifty]))/_xlfn.STDEV.P(Table2[1W Return vs Nifty])</f>
        <v>0.3436916803260337</v>
      </c>
      <c r="O228">
        <v>1852.53</v>
      </c>
      <c r="P228">
        <v>1778.17788859897</v>
      </c>
      <c r="Q228">
        <v>1559.4489361027399</v>
      </c>
      <c r="R228">
        <v>85.557798325890303</v>
      </c>
      <c r="S228" s="2">
        <f>(Table2[[#This Row],[Close Price]]-Table2[[#This Row],[20D EMA]])/Table2[[#This Row],[20D EMA]]</f>
        <v>5.1912789536471785E-2</v>
      </c>
      <c r="T228" s="2">
        <f>(Table2[[#This Row],[Close Price]]-Table2[[#This Row],[50D EMA]])/Table2[[#This Row],[50D EMA]]</f>
        <v>9.5897104836560984E-2</v>
      </c>
      <c r="U228" s="2">
        <f>(Table2[[#This Row],[Close Price]]-Table2[[#This Row],[200D EMA]])/Table2[[#This Row],[200D EMA]]</f>
        <v>0.24960808583450494</v>
      </c>
      <c r="V228">
        <v>0.91707680973967998</v>
      </c>
      <c r="W228">
        <v>1915.25</v>
      </c>
      <c r="X228">
        <v>1959.3</v>
      </c>
      <c r="Y228">
        <v>1856</v>
      </c>
      <c r="Z228">
        <v>1959.3</v>
      </c>
      <c r="AA228">
        <v>1801.3</v>
      </c>
      <c r="AB228">
        <v>1959.3</v>
      </c>
      <c r="AC228" s="2">
        <f>(Table2[[#This Row],[Close Price]]/Table2[[#This Row],[Day Low]])-1</f>
        <v>1.7465082887351491E-2</v>
      </c>
      <c r="AD228" s="2">
        <f>(Table2[[#This Row],[Day High]]/Table2[[#This Row],[Close Price]])-1</f>
        <v>5.4395237850874967E-3</v>
      </c>
      <c r="AE228" s="2">
        <f>(Table2[[#This Row],[Close Price]]/Table2[[#This Row],[Current Week Low]])-1</f>
        <v>4.9946120689655205E-2</v>
      </c>
      <c r="AF228" s="2">
        <f>(Table2[[#This Row],[Current Week High]]/Table2[[#This Row],[Close Price]])-1</f>
        <v>5.4395237850874967E-3</v>
      </c>
      <c r="AG228" s="2">
        <f>(Table2[[#This Row],[Close Price]]/Table2[[#This Row],[Current Month Low]])-1</f>
        <v>8.1829789596402636E-2</v>
      </c>
      <c r="AH228" s="2">
        <f>(Table2[[#This Row],[Current Month High]]/Table2[[#This Row],[Close Price]])-1</f>
        <v>5.4395237850874967E-3</v>
      </c>
      <c r="AI228">
        <v>0.543952378508749</v>
      </c>
      <c r="AJ228">
        <v>82.402770627603303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7.0000000000000007E-2</v>
      </c>
      <c r="AM228" t="s">
        <v>10451</v>
      </c>
      <c r="AN228">
        <v>5.58</v>
      </c>
      <c r="AO228" t="s">
        <v>10451</v>
      </c>
      <c r="AP228">
        <v>0.126774892470321</v>
      </c>
      <c r="AQ228">
        <f>(Table2[[#This Row],[Sharpe Ratio]]-AVERAGE(Table2[Sharpe Ratio]))/_xlfn.STDEV.P(Table2[Sharpe Ratio])</f>
        <v>0.78743893715269464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1.6299885614750764</v>
      </c>
      <c r="AS228">
        <f>_xlfn.RANK.AVG(Table2[[#This Row],[1Y Return vs Nifty Z-Score]],Table2[1Y Return vs Nifty Z-Score])</f>
        <v>235</v>
      </c>
      <c r="AT228">
        <f>_xlfn.RANK.AVG(Table2[[#This Row],[6M Return vs Nifty Z-Score]],Table2[6M Return vs Nifty Z-Score])</f>
        <v>397</v>
      </c>
      <c r="AU228">
        <f>_xlfn.RANK.AVG(Table2[[#This Row],[Sharpe Ratio Z-Score]],Table2[Sharpe Ratio Z-Score])</f>
        <v>153</v>
      </c>
      <c r="AV228">
        <f>(Table2[[#This Row],[Rank 1Y]]+Table2[[#This Row],[Rank 6M]]+Table2[[#This Row],[Rank Sharpe]])/3</f>
        <v>261.66666666666669</v>
      </c>
    </row>
    <row r="229" spans="1:48" x14ac:dyDescent="0.3">
      <c r="A229" t="s">
        <v>1167</v>
      </c>
      <c r="B229" t="s">
        <v>1168</v>
      </c>
      <c r="C229" t="s">
        <v>10422</v>
      </c>
      <c r="D229" t="s">
        <v>1169</v>
      </c>
      <c r="E229">
        <v>10886.5326699</v>
      </c>
      <c r="F229">
        <v>566.1</v>
      </c>
      <c r="G229">
        <v>27.7502363989191</v>
      </c>
      <c r="H229">
        <f>(Table2[[#This Row],[1Y Return vs Nifty]]-AVERAGE(Table2[1Y Return vs Nifty]))/_xlfn.STDEV.P(Table2[1Y Return vs Nifty])</f>
        <v>5.6474769607167304E-2</v>
      </c>
      <c r="I229">
        <v>9.8148061478292199</v>
      </c>
      <c r="J229">
        <f>(Table2[[#This Row],[1M Return vs Nifty]]-AVERAGE(Table2[1M Return vs Nifty]))/_xlfn.STDEV.P(Table2[1M Return vs Nifty])</f>
        <v>1.2275910075871923</v>
      </c>
      <c r="K229">
        <v>44.178812864297001</v>
      </c>
      <c r="L229">
        <f>(Table2[[#This Row],[6M Return vs Nifty]]-AVERAGE(Table2[6M Return vs Nifty]))/_xlfn.STDEV.P(Table2[6M Return vs Nifty])</f>
        <v>0.94753308192244701</v>
      </c>
      <c r="M229">
        <v>12.929686791386899</v>
      </c>
      <c r="N229">
        <f>(Table2[[#This Row],[1W Return vs Nifty]]-AVERAGE(Table2[1W Return vs Nifty]))/_xlfn.STDEV.P(Table2[1W Return vs Nifty])</f>
        <v>3.0168913278534379</v>
      </c>
      <c r="O229">
        <v>535.38</v>
      </c>
      <c r="P229">
        <v>523.77331035731299</v>
      </c>
      <c r="Q229">
        <v>466.46489177285298</v>
      </c>
      <c r="R229">
        <v>60.569865584656903</v>
      </c>
      <c r="S229" s="2">
        <f>(Table2[[#This Row],[Close Price]]-Table2[[#This Row],[20D EMA]])/Table2[[#This Row],[20D EMA]]</f>
        <v>5.7379804998319003E-2</v>
      </c>
      <c r="T229" s="2">
        <f>(Table2[[#This Row],[Close Price]]-Table2[[#This Row],[50D EMA]])/Table2[[#This Row],[50D EMA]]</f>
        <v>8.0811085264753516E-2</v>
      </c>
      <c r="U229" s="2">
        <f>(Table2[[#This Row],[Close Price]]-Table2[[#This Row],[200D EMA]])/Table2[[#This Row],[200D EMA]]</f>
        <v>0.21359615693363859</v>
      </c>
      <c r="V229">
        <v>2.8730678608727001</v>
      </c>
      <c r="W229">
        <v>562.20000000000005</v>
      </c>
      <c r="X229">
        <v>588.25</v>
      </c>
      <c r="Y229">
        <v>503.65</v>
      </c>
      <c r="Z229">
        <v>632</v>
      </c>
      <c r="AA229">
        <v>488.3</v>
      </c>
      <c r="AB229">
        <v>632</v>
      </c>
      <c r="AC229" s="2">
        <f>(Table2[[#This Row],[Close Price]]/Table2[[#This Row],[Day Low]])-1</f>
        <v>6.9370330843114836E-3</v>
      </c>
      <c r="AD229" s="2">
        <f>(Table2[[#This Row],[Day High]]/Table2[[#This Row],[Close Price]])-1</f>
        <v>3.91273626567743E-2</v>
      </c>
      <c r="AE229" s="2">
        <f>(Table2[[#This Row],[Close Price]]/Table2[[#This Row],[Current Week Low]])-1</f>
        <v>0.12399483768490027</v>
      </c>
      <c r="AF229" s="2">
        <f>(Table2[[#This Row],[Current Week High]]/Table2[[#This Row],[Close Price]])-1</f>
        <v>0.11641052817523412</v>
      </c>
      <c r="AG229" s="2">
        <f>(Table2[[#This Row],[Close Price]]/Table2[[#This Row],[Current Month Low]])-1</f>
        <v>0.15932828179397918</v>
      </c>
      <c r="AH229" s="2">
        <f>(Table2[[#This Row],[Current Month High]]/Table2[[#This Row],[Close Price]])-1</f>
        <v>0.11641052817523412</v>
      </c>
      <c r="AI229">
        <v>11.6410528175234</v>
      </c>
      <c r="AJ229">
        <v>82.848837209302303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0.03</v>
      </c>
      <c r="AM229" t="s">
        <v>10451</v>
      </c>
      <c r="AN229">
        <v>8.75</v>
      </c>
      <c r="AO229" t="s">
        <v>10451</v>
      </c>
      <c r="AP229">
        <v>3.8703045925092001E-2</v>
      </c>
      <c r="AQ229">
        <f>(Table2[[#This Row],[Sharpe Ratio]]-AVERAGE(Table2[Sharpe Ratio]))/_xlfn.STDEV.P(Table2[Sharpe Ratio])</f>
        <v>-0.23759065073248445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5.0108995362377602</v>
      </c>
      <c r="AS229">
        <f>_xlfn.RANK.AVG(Table2[[#This Row],[1Y Return vs Nifty Z-Score]],Table2[1Y Return vs Nifty Z-Score])</f>
        <v>281</v>
      </c>
      <c r="AT229">
        <f>_xlfn.RANK.AVG(Table2[[#This Row],[6M Return vs Nifty Z-Score]],Table2[6M Return vs Nifty Z-Score])</f>
        <v>107</v>
      </c>
      <c r="AU229">
        <f>_xlfn.RANK.AVG(Table2[[#This Row],[Sharpe Ratio Z-Score]],Table2[Sharpe Ratio Z-Score])</f>
        <v>397</v>
      </c>
      <c r="AV229">
        <f>(Table2[[#This Row],[Rank 1Y]]+Table2[[#This Row],[Rank 6M]]+Table2[[#This Row],[Rank Sharpe]])/3</f>
        <v>261.66666666666669</v>
      </c>
    </row>
    <row r="230" spans="1:48" x14ac:dyDescent="0.3">
      <c r="A230" t="s">
        <v>1923</v>
      </c>
      <c r="B230" t="s">
        <v>1924</v>
      </c>
      <c r="C230" t="s">
        <v>10420</v>
      </c>
      <c r="D230" t="s">
        <v>264</v>
      </c>
      <c r="E230">
        <v>3788.6211950400002</v>
      </c>
      <c r="F230">
        <v>152.24</v>
      </c>
      <c r="G230">
        <v>38.086998795797797</v>
      </c>
      <c r="H230">
        <f>(Table2[[#This Row],[1Y Return vs Nifty]]-AVERAGE(Table2[1Y Return vs Nifty]))/_xlfn.STDEV.P(Table2[1Y Return vs Nifty])</f>
        <v>0.22667328304709189</v>
      </c>
      <c r="I230">
        <v>-13.3950896178245</v>
      </c>
      <c r="J230">
        <f>(Table2[[#This Row],[1M Return vs Nifty]]-AVERAGE(Table2[1M Return vs Nifty]))/_xlfn.STDEV.P(Table2[1M Return vs Nifty])</f>
        <v>-0.92318813564678193</v>
      </c>
      <c r="K230">
        <v>51.391135201212897</v>
      </c>
      <c r="L230">
        <f>(Table2[[#This Row],[6M Return vs Nifty]]-AVERAGE(Table2[6M Return vs Nifty]))/_xlfn.STDEV.P(Table2[6M Return vs Nifty])</f>
        <v>1.1618024962018123</v>
      </c>
      <c r="M230">
        <v>-1.91525537858332</v>
      </c>
      <c r="N230">
        <f>(Table2[[#This Row],[1W Return vs Nifty]]-AVERAGE(Table2[1W Return vs Nifty]))/_xlfn.STDEV.P(Table2[1W Return vs Nifty])</f>
        <v>-0.29600755742576912</v>
      </c>
      <c r="O230">
        <v>157.57</v>
      </c>
      <c r="P230">
        <v>152.17751350619</v>
      </c>
      <c r="Q230">
        <v>124.06524789792699</v>
      </c>
      <c r="R230">
        <v>38.687304176705901</v>
      </c>
      <c r="S230" s="2">
        <f>(Table2[[#This Row],[Close Price]]-Table2[[#This Row],[20D EMA]])/Table2[[#This Row],[20D EMA]]</f>
        <v>-3.3826235958621463E-2</v>
      </c>
      <c r="T230" s="2">
        <f>(Table2[[#This Row],[Close Price]]-Table2[[#This Row],[50D EMA]])/Table2[[#This Row],[50D EMA]]</f>
        <v>4.1061581550595798E-4</v>
      </c>
      <c r="U230" s="2">
        <f>(Table2[[#This Row],[Close Price]]-Table2[[#This Row],[200D EMA]])/Table2[[#This Row],[200D EMA]]</f>
        <v>0.22709624636589137</v>
      </c>
      <c r="V230">
        <v>0.51071753722241797</v>
      </c>
      <c r="W230">
        <v>151</v>
      </c>
      <c r="X230">
        <v>157.80000000000001</v>
      </c>
      <c r="Y230">
        <v>151</v>
      </c>
      <c r="Z230">
        <v>165.7</v>
      </c>
      <c r="AA230">
        <v>148.19999999999999</v>
      </c>
      <c r="AB230">
        <v>177</v>
      </c>
      <c r="AC230" s="2">
        <f>(Table2[[#This Row],[Close Price]]/Table2[[#This Row],[Day Low]])-1</f>
        <v>8.2119205298014641E-3</v>
      </c>
      <c r="AD230" s="2">
        <f>(Table2[[#This Row],[Day High]]/Table2[[#This Row],[Close Price]])-1</f>
        <v>3.652128218602213E-2</v>
      </c>
      <c r="AE230" s="2">
        <f>(Table2[[#This Row],[Close Price]]/Table2[[#This Row],[Current Week Low]])-1</f>
        <v>8.2119205298014641E-3</v>
      </c>
      <c r="AF230" s="2">
        <f>(Table2[[#This Row],[Current Week High]]/Table2[[#This Row],[Close Price]])-1</f>
        <v>8.8413032054650342E-2</v>
      </c>
      <c r="AG230" s="2">
        <f>(Table2[[#This Row],[Close Price]]/Table2[[#This Row],[Current Month Low]])-1</f>
        <v>2.726045883940631E-2</v>
      </c>
      <c r="AH230" s="2">
        <f>(Table2[[#This Row],[Current Month High]]/Table2[[#This Row],[Close Price]])-1</f>
        <v>0.16263794009458743</v>
      </c>
      <c r="AI230">
        <v>16.263794009458699</v>
      </c>
      <c r="AJ230">
        <v>86.568627450980401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-0.02</v>
      </c>
      <c r="AM230" t="s">
        <v>10450</v>
      </c>
      <c r="AN230">
        <v>-2.99</v>
      </c>
      <c r="AO230" t="s">
        <v>10450</v>
      </c>
      <c r="AP230">
        <v>1.8147263898522999E-2</v>
      </c>
      <c r="AQ230">
        <f>(Table2[[#This Row],[Sharpe Ratio]]-AVERAGE(Table2[Sharpe Ratio]))/_xlfn.STDEV.P(Table2[Sharpe Ratio])</f>
        <v>-0.47683038063335598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-0.30755029445700288</v>
      </c>
      <c r="AS230">
        <f>_xlfn.RANK.AVG(Table2[[#This Row],[1Y Return vs Nifty Z-Score]],Table2[1Y Return vs Nifty Z-Score])</f>
        <v>236</v>
      </c>
      <c r="AT230">
        <f>_xlfn.RANK.AVG(Table2[[#This Row],[6M Return vs Nifty Z-Score]],Table2[6M Return vs Nifty Z-Score])</f>
        <v>87</v>
      </c>
      <c r="AU230">
        <f>_xlfn.RANK.AVG(Table2[[#This Row],[Sharpe Ratio Z-Score]],Table2[Sharpe Ratio Z-Score])</f>
        <v>463</v>
      </c>
      <c r="AV230">
        <f>(Table2[[#This Row],[Rank 1Y]]+Table2[[#This Row],[Rank 6M]]+Table2[[#This Row],[Rank Sharpe]])/3</f>
        <v>262</v>
      </c>
    </row>
    <row r="231" spans="1:48" x14ac:dyDescent="0.3">
      <c r="A231" t="s">
        <v>1631</v>
      </c>
      <c r="B231" t="s">
        <v>1632</v>
      </c>
      <c r="C231" t="s">
        <v>10412</v>
      </c>
      <c r="D231" t="s">
        <v>185</v>
      </c>
      <c r="E231">
        <v>5776.5735977100003</v>
      </c>
      <c r="F231">
        <v>473.95</v>
      </c>
      <c r="G231">
        <v>13.120908083465199</v>
      </c>
      <c r="H231">
        <f>(Table2[[#This Row],[1Y Return vs Nifty]]-AVERAGE(Table2[1Y Return vs Nifty]))/_xlfn.STDEV.P(Table2[1Y Return vs Nifty])</f>
        <v>-0.18440238673210393</v>
      </c>
      <c r="I231">
        <v>-11.0386136244672</v>
      </c>
      <c r="J231">
        <f>(Table2[[#This Row],[1M Return vs Nifty]]-AVERAGE(Table2[1M Return vs Nifty]))/_xlfn.STDEV.P(Table2[1M Return vs Nifty])</f>
        <v>-0.70482182029501217</v>
      </c>
      <c r="K231">
        <v>5.96829466360483</v>
      </c>
      <c r="L231">
        <f>(Table2[[#This Row],[6M Return vs Nifty]]-AVERAGE(Table2[6M Return vs Nifty]))/_xlfn.STDEV.P(Table2[6M Return vs Nifty])</f>
        <v>-0.18765541516771159</v>
      </c>
      <c r="M231">
        <v>-2.4449721519356098</v>
      </c>
      <c r="N231">
        <f>(Table2[[#This Row],[1W Return vs Nifty]]-AVERAGE(Table2[1W Return vs Nifty]))/_xlfn.STDEV.P(Table2[1W Return vs Nifty])</f>
        <v>-0.41422277765764554</v>
      </c>
      <c r="O231">
        <v>487.3</v>
      </c>
      <c r="P231">
        <v>490.02118207944</v>
      </c>
      <c r="Q231">
        <v>436.96492886776502</v>
      </c>
      <c r="R231">
        <v>30.355299578345399</v>
      </c>
      <c r="S231" s="2">
        <f>(Table2[[#This Row],[Close Price]]-Table2[[#This Row],[20D EMA]])/Table2[[#This Row],[20D EMA]]</f>
        <v>-2.7395854709624506E-2</v>
      </c>
      <c r="T231" s="2">
        <f>(Table2[[#This Row],[Close Price]]-Table2[[#This Row],[50D EMA]])/Table2[[#This Row],[50D EMA]]</f>
        <v>-3.2796913005353756E-2</v>
      </c>
      <c r="U231" s="2">
        <f>(Table2[[#This Row],[Close Price]]-Table2[[#This Row],[200D EMA]])/Table2[[#This Row],[200D EMA]]</f>
        <v>8.4640822841476698E-2</v>
      </c>
      <c r="V231">
        <v>0.55214546360900396</v>
      </c>
      <c r="W231">
        <v>469.5</v>
      </c>
      <c r="X231">
        <v>478</v>
      </c>
      <c r="Y231">
        <v>469</v>
      </c>
      <c r="Z231">
        <v>492.75</v>
      </c>
      <c r="AA231">
        <v>468.5</v>
      </c>
      <c r="AB231">
        <v>515</v>
      </c>
      <c r="AC231" s="2">
        <f>(Table2[[#This Row],[Close Price]]/Table2[[#This Row],[Day Low]])-1</f>
        <v>9.4781682641107423E-3</v>
      </c>
      <c r="AD231" s="2">
        <f>(Table2[[#This Row],[Day High]]/Table2[[#This Row],[Close Price]])-1</f>
        <v>8.5452051904209014E-3</v>
      </c>
      <c r="AE231" s="2">
        <f>(Table2[[#This Row],[Close Price]]/Table2[[#This Row],[Current Week Low]])-1</f>
        <v>1.0554371002132079E-2</v>
      </c>
      <c r="AF231" s="2">
        <f>(Table2[[#This Row],[Current Week High]]/Table2[[#This Row],[Close Price]])-1</f>
        <v>3.9666631501213301E-2</v>
      </c>
      <c r="AG231" s="2">
        <f>(Table2[[#This Row],[Close Price]]/Table2[[#This Row],[Current Month Low]])-1</f>
        <v>1.1632870864461076E-2</v>
      </c>
      <c r="AH231" s="2">
        <f>(Table2[[#This Row],[Current Month High]]/Table2[[#This Row],[Close Price]])-1</f>
        <v>8.6612511868340514E-2</v>
      </c>
      <c r="AI231">
        <v>14.463551007490199</v>
      </c>
      <c r="AJ231">
        <v>52.444515921518096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-0.13</v>
      </c>
      <c r="AM231" t="s">
        <v>10450</v>
      </c>
      <c r="AN231">
        <v>-1.05</v>
      </c>
      <c r="AO231" t="s">
        <v>10450</v>
      </c>
      <c r="AP231">
        <v>0.172949738001587</v>
      </c>
      <c r="AQ231">
        <f>(Table2[[#This Row],[Sharpe Ratio]]-AVERAGE(Table2[Sharpe Ratio]))/_xlfn.STDEV.P(Table2[Sharpe Ratio])</f>
        <v>1.3248477089929549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344</v>
      </c>
      <c r="AT231">
        <f>_xlfn.RANK.AVG(Table2[[#This Row],[6M Return vs Nifty Z-Score]],Table2[6M Return vs Nifty Z-Score])</f>
        <v>372</v>
      </c>
      <c r="AU231">
        <f>_xlfn.RANK.AVG(Table2[[#This Row],[Sharpe Ratio Z-Score]],Table2[Sharpe Ratio Z-Score])</f>
        <v>71</v>
      </c>
      <c r="AV231">
        <f>(Table2[[#This Row],[Rank 1Y]]+Table2[[#This Row],[Rank 6M]]+Table2[[#This Row],[Rank Sharpe]])/3</f>
        <v>262.33333333333331</v>
      </c>
    </row>
    <row r="232" spans="1:48" x14ac:dyDescent="0.3">
      <c r="A232" t="s">
        <v>265</v>
      </c>
      <c r="B232" t="s">
        <v>266</v>
      </c>
      <c r="C232" t="s">
        <v>10418</v>
      </c>
      <c r="D232" t="s">
        <v>217</v>
      </c>
      <c r="E232">
        <v>106096.07898000001</v>
      </c>
      <c r="F232">
        <v>7054.8</v>
      </c>
      <c r="G232">
        <v>-1.1713000866068199</v>
      </c>
      <c r="H232">
        <f>(Table2[[#This Row],[1Y Return vs Nifty]]-AVERAGE(Table2[1Y Return vs Nifty]))/_xlfn.STDEV.P(Table2[1Y Return vs Nifty])</f>
        <v>-0.41972873853590736</v>
      </c>
      <c r="I232">
        <v>-4.92377749417067</v>
      </c>
      <c r="J232">
        <f>(Table2[[#This Row],[1M Return vs Nifty]]-AVERAGE(Table2[1M Return vs Nifty]))/_xlfn.STDEV.P(Table2[1M Return vs Nifty])</f>
        <v>-0.13818153262955415</v>
      </c>
      <c r="K232">
        <v>21.696041834932601</v>
      </c>
      <c r="L232">
        <f>(Table2[[#This Row],[6M Return vs Nifty]]-AVERAGE(Table2[6M Return vs Nifty]))/_xlfn.STDEV.P(Table2[6M Return vs Nifty])</f>
        <v>0.27959701988851193</v>
      </c>
      <c r="M232">
        <v>2.2131913001134702</v>
      </c>
      <c r="N232">
        <f>(Table2[[#This Row],[1W Return vs Nifty]]-AVERAGE(Table2[1W Return vs Nifty]))/_xlfn.STDEV.P(Table2[1W Return vs Nifty])</f>
        <v>0.62532485621317735</v>
      </c>
      <c r="O232">
        <v>6714.76</v>
      </c>
      <c r="P232">
        <v>6666.7157560055803</v>
      </c>
      <c r="Q232">
        <v>5982.7806590055898</v>
      </c>
      <c r="R232">
        <v>76.916455963387406</v>
      </c>
      <c r="S232" s="2">
        <f>(Table2[[#This Row],[Close Price]]-Table2[[#This Row],[20D EMA]])/Table2[[#This Row],[20D EMA]]</f>
        <v>5.0640678147841463E-2</v>
      </c>
      <c r="T232" s="2">
        <f>(Table2[[#This Row],[Close Price]]-Table2[[#This Row],[50D EMA]])/Table2[[#This Row],[50D EMA]]</f>
        <v>5.8212207959342177E-2</v>
      </c>
      <c r="U232" s="2">
        <f>(Table2[[#This Row],[Close Price]]-Table2[[#This Row],[200D EMA]])/Table2[[#This Row],[200D EMA]]</f>
        <v>0.17918412893522206</v>
      </c>
      <c r="V232">
        <v>0.71460714012079496</v>
      </c>
      <c r="W232">
        <v>6735.9</v>
      </c>
      <c r="X232">
        <v>7119</v>
      </c>
      <c r="Y232">
        <v>6525</v>
      </c>
      <c r="Z232">
        <v>7119</v>
      </c>
      <c r="AA232">
        <v>6425.55</v>
      </c>
      <c r="AB232">
        <v>7119</v>
      </c>
      <c r="AC232" s="2">
        <f>(Table2[[#This Row],[Close Price]]/Table2[[#This Row],[Day Low]])-1</f>
        <v>4.7343339420122144E-2</v>
      </c>
      <c r="AD232" s="2">
        <f>(Table2[[#This Row],[Day High]]/Table2[[#This Row],[Close Price]])-1</f>
        <v>9.1001871066507256E-3</v>
      </c>
      <c r="AE232" s="2">
        <f>(Table2[[#This Row],[Close Price]]/Table2[[#This Row],[Current Week Low]])-1</f>
        <v>8.1195402298850583E-2</v>
      </c>
      <c r="AF232" s="2">
        <f>(Table2[[#This Row],[Current Week High]]/Table2[[#This Row],[Close Price]])-1</f>
        <v>9.1001871066507256E-3</v>
      </c>
      <c r="AG232" s="2">
        <f>(Table2[[#This Row],[Close Price]]/Table2[[#This Row],[Current Month Low]])-1</f>
        <v>9.7929360132595678E-2</v>
      </c>
      <c r="AH232" s="2">
        <f>(Table2[[#This Row],[Current Month High]]/Table2[[#This Row],[Close Price]])-1</f>
        <v>9.1001871066507256E-3</v>
      </c>
      <c r="AI232">
        <v>3.9214435561603298</v>
      </c>
      <c r="AJ232">
        <v>85.603788476716602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-0.03</v>
      </c>
      <c r="AM232" t="s">
        <v>10450</v>
      </c>
      <c r="AN232">
        <v>3.58</v>
      </c>
      <c r="AO232" t="s">
        <v>10451</v>
      </c>
      <c r="AP232">
        <v>0.133242269858003</v>
      </c>
      <c r="AQ232">
        <f>(Table2[[#This Row],[Sharpe Ratio]]-AVERAGE(Table2[Sharpe Ratio]))/_xlfn.STDEV.P(Table2[Sharpe Ratio])</f>
        <v>0.8627099055544889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1.2097215104907166</v>
      </c>
      <c r="AS232">
        <f>_xlfn.RANK.AVG(Table2[[#This Row],[1Y Return vs Nifty Z-Score]],Table2[1Y Return vs Nifty Z-Score])</f>
        <v>430</v>
      </c>
      <c r="AT232">
        <f>_xlfn.RANK.AVG(Table2[[#This Row],[6M Return vs Nifty Z-Score]],Table2[6M Return vs Nifty Z-Score])</f>
        <v>217</v>
      </c>
      <c r="AU232">
        <f>_xlfn.RANK.AVG(Table2[[#This Row],[Sharpe Ratio Z-Score]],Table2[Sharpe Ratio Z-Score])</f>
        <v>142</v>
      </c>
      <c r="AV232">
        <f>(Table2[[#This Row],[Rank 1Y]]+Table2[[#This Row],[Rank 6M]]+Table2[[#This Row],[Rank Sharpe]])/3</f>
        <v>263</v>
      </c>
    </row>
    <row r="233" spans="1:48" x14ac:dyDescent="0.3">
      <c r="A233" t="s">
        <v>777</v>
      </c>
      <c r="B233" t="s">
        <v>778</v>
      </c>
      <c r="C233" t="s">
        <v>10407</v>
      </c>
      <c r="D233" t="s">
        <v>400</v>
      </c>
      <c r="E233">
        <v>21955.309146734999</v>
      </c>
      <c r="F233">
        <v>4454.95</v>
      </c>
      <c r="G233">
        <v>47.144450666197599</v>
      </c>
      <c r="H233">
        <f>(Table2[[#This Row],[1Y Return vs Nifty]]-AVERAGE(Table2[1Y Return vs Nifty]))/_xlfn.STDEV.P(Table2[1Y Return vs Nifty])</f>
        <v>0.37580748819832993</v>
      </c>
      <c r="I233">
        <v>-3.2380156328245699</v>
      </c>
      <c r="J233">
        <f>(Table2[[#This Row],[1M Return vs Nifty]]-AVERAGE(Table2[1M Return vs Nifty]))/_xlfn.STDEV.P(Table2[1M Return vs Nifty])</f>
        <v>1.8032070759730831E-2</v>
      </c>
      <c r="K233">
        <v>34.205279925373098</v>
      </c>
      <c r="L233">
        <f>(Table2[[#This Row],[6M Return vs Nifty]]-AVERAGE(Table2[6M Return vs Nifty]))/_xlfn.STDEV.P(Table2[6M Return vs Nifty])</f>
        <v>0.65123142466276795</v>
      </c>
      <c r="M233">
        <v>-1.56468970017358</v>
      </c>
      <c r="N233">
        <f>(Table2[[#This Row],[1W Return vs Nifty]]-AVERAGE(Table2[1W Return vs Nifty]))/_xlfn.STDEV.P(Table2[1W Return vs Nifty])</f>
        <v>-0.21777292155294331</v>
      </c>
      <c r="O233">
        <v>4435.45</v>
      </c>
      <c r="P233">
        <v>4286.8089937137202</v>
      </c>
      <c r="Q233">
        <v>3593.5623208604302</v>
      </c>
      <c r="R233">
        <v>49.870846051223197</v>
      </c>
      <c r="S233" s="2">
        <f>(Table2[[#This Row],[Close Price]]-Table2[[#This Row],[20D EMA]])/Table2[[#This Row],[20D EMA]]</f>
        <v>4.3963972088514134E-3</v>
      </c>
      <c r="T233" s="2">
        <f>(Table2[[#This Row],[Close Price]]-Table2[[#This Row],[50D EMA]])/Table2[[#This Row],[50D EMA]]</f>
        <v>3.9222882692661533E-2</v>
      </c>
      <c r="U233" s="2">
        <f>(Table2[[#This Row],[Close Price]]-Table2[[#This Row],[200D EMA]])/Table2[[#This Row],[200D EMA]]</f>
        <v>0.23970300282236984</v>
      </c>
      <c r="V233">
        <v>0.84937162555714496</v>
      </c>
      <c r="W233">
        <v>4421</v>
      </c>
      <c r="X233">
        <v>4568</v>
      </c>
      <c r="Y233">
        <v>4411</v>
      </c>
      <c r="Z233">
        <v>4773.75</v>
      </c>
      <c r="AA233">
        <v>4234.6000000000004</v>
      </c>
      <c r="AB233">
        <v>4773.75</v>
      </c>
      <c r="AC233" s="2">
        <f>(Table2[[#This Row],[Close Price]]/Table2[[#This Row],[Day Low]])-1</f>
        <v>7.6792580864057935E-3</v>
      </c>
      <c r="AD233" s="2">
        <f>(Table2[[#This Row],[Day High]]/Table2[[#This Row],[Close Price]])-1</f>
        <v>2.5376266849235218E-2</v>
      </c>
      <c r="AE233" s="2">
        <f>(Table2[[#This Row],[Close Price]]/Table2[[#This Row],[Current Week Low]])-1</f>
        <v>9.9637270460213312E-3</v>
      </c>
      <c r="AF233" s="2">
        <f>(Table2[[#This Row],[Current Week High]]/Table2[[#This Row],[Close Price]])-1</f>
        <v>7.1560848045432612E-2</v>
      </c>
      <c r="AG233" s="2">
        <f>(Table2[[#This Row],[Close Price]]/Table2[[#This Row],[Current Month Low]])-1</f>
        <v>5.2035611391866965E-2</v>
      </c>
      <c r="AH233" s="2">
        <f>(Table2[[#This Row],[Current Month High]]/Table2[[#This Row],[Close Price]])-1</f>
        <v>7.1560848045432612E-2</v>
      </c>
      <c r="AI233">
        <v>10.2144805216669</v>
      </c>
      <c r="AJ233">
        <v>99.773542600896803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0.04</v>
      </c>
      <c r="AM233" t="s">
        <v>10451</v>
      </c>
      <c r="AN233">
        <v>1.93</v>
      </c>
      <c r="AO233" t="s">
        <v>10451</v>
      </c>
      <c r="AP233">
        <v>2.0010887556963002E-2</v>
      </c>
      <c r="AQ233">
        <f>(Table2[[#This Row],[Sharpe Ratio]]-AVERAGE(Table2[Sharpe Ratio]))/_xlfn.STDEV.P(Table2[Sharpe Ratio])</f>
        <v>-0.45514048237962956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0.37215757968825586</v>
      </c>
      <c r="AS233">
        <f>_xlfn.RANK.AVG(Table2[[#This Row],[1Y Return vs Nifty Z-Score]],Table2[1Y Return vs Nifty Z-Score])</f>
        <v>198</v>
      </c>
      <c r="AT233">
        <f>_xlfn.RANK.AVG(Table2[[#This Row],[6M Return vs Nifty Z-Score]],Table2[6M Return vs Nifty Z-Score])</f>
        <v>138</v>
      </c>
      <c r="AU233">
        <f>_xlfn.RANK.AVG(Table2[[#This Row],[Sharpe Ratio Z-Score]],Table2[Sharpe Ratio Z-Score])</f>
        <v>456</v>
      </c>
      <c r="AV233">
        <f>(Table2[[#This Row],[Rank 1Y]]+Table2[[#This Row],[Rank 6M]]+Table2[[#This Row],[Rank Sharpe]])/3</f>
        <v>264</v>
      </c>
    </row>
    <row r="234" spans="1:48" x14ac:dyDescent="0.3">
      <c r="A234" t="s">
        <v>526</v>
      </c>
      <c r="B234" t="s">
        <v>527</v>
      </c>
      <c r="C234" t="s">
        <v>10407</v>
      </c>
      <c r="D234" t="s">
        <v>232</v>
      </c>
      <c r="E234">
        <v>41653.735603479901</v>
      </c>
      <c r="F234">
        <v>657.8</v>
      </c>
      <c r="G234">
        <v>65.654173813953193</v>
      </c>
      <c r="H234">
        <f>(Table2[[#This Row],[1Y Return vs Nifty]]-AVERAGE(Table2[1Y Return vs Nifty]))/_xlfn.STDEV.P(Table2[1Y Return vs Nifty])</f>
        <v>0.6805767421461465</v>
      </c>
      <c r="I234">
        <v>-8.7038266717938093</v>
      </c>
      <c r="J234">
        <f>(Table2[[#This Row],[1M Return vs Nifty]]-AVERAGE(Table2[1M Return vs Nifty]))/_xlfn.STDEV.P(Table2[1M Return vs Nifty])</f>
        <v>-0.48846535181247053</v>
      </c>
      <c r="K234">
        <v>23.177855339294599</v>
      </c>
      <c r="L234">
        <f>(Table2[[#This Row],[6M Return vs Nifty]]-AVERAGE(Table2[6M Return vs Nifty]))/_xlfn.STDEV.P(Table2[6M Return vs Nifty])</f>
        <v>0.32361991526379963</v>
      </c>
      <c r="M234">
        <v>0.81747203487555498</v>
      </c>
      <c r="N234">
        <f>(Table2[[#This Row],[1W Return vs Nifty]]-AVERAGE(Table2[1W Return vs Nifty]))/_xlfn.STDEV.P(Table2[1W Return vs Nifty])</f>
        <v>0.31384659344681726</v>
      </c>
      <c r="O234">
        <v>674.83</v>
      </c>
      <c r="P234">
        <v>666.98044161043595</v>
      </c>
      <c r="Q234">
        <v>575.60651170771598</v>
      </c>
      <c r="R234">
        <v>39.874951609502403</v>
      </c>
      <c r="S234" s="2">
        <f>(Table2[[#This Row],[Close Price]]-Table2[[#This Row],[20D EMA]])/Table2[[#This Row],[20D EMA]]</f>
        <v>-2.5235985359275796E-2</v>
      </c>
      <c r="T234" s="2">
        <f>(Table2[[#This Row],[Close Price]]-Table2[[#This Row],[50D EMA]])/Table2[[#This Row],[50D EMA]]</f>
        <v>-1.3764184131501149E-2</v>
      </c>
      <c r="U234" s="2">
        <f>(Table2[[#This Row],[Close Price]]-Table2[[#This Row],[200D EMA]])/Table2[[#This Row],[200D EMA]]</f>
        <v>0.14279457688626801</v>
      </c>
      <c r="V234">
        <v>0.84390194367170401</v>
      </c>
      <c r="W234">
        <v>650.29999999999995</v>
      </c>
      <c r="X234">
        <v>687.65</v>
      </c>
      <c r="Y234">
        <v>650.29999999999995</v>
      </c>
      <c r="Z234">
        <v>698</v>
      </c>
      <c r="AA234">
        <v>639.75</v>
      </c>
      <c r="AB234">
        <v>714</v>
      </c>
      <c r="AC234" s="2">
        <f>(Table2[[#This Row],[Close Price]]/Table2[[#This Row],[Day Low]])-1</f>
        <v>1.1533138551437894E-2</v>
      </c>
      <c r="AD234" s="2">
        <f>(Table2[[#This Row],[Day High]]/Table2[[#This Row],[Close Price]])-1</f>
        <v>4.5378534508969226E-2</v>
      </c>
      <c r="AE234" s="2">
        <f>(Table2[[#This Row],[Close Price]]/Table2[[#This Row],[Current Week Low]])-1</f>
        <v>1.1533138551437894E-2</v>
      </c>
      <c r="AF234" s="2">
        <f>(Table2[[#This Row],[Current Week High]]/Table2[[#This Row],[Close Price]])-1</f>
        <v>6.1112800243235066E-2</v>
      </c>
      <c r="AG234" s="2">
        <f>(Table2[[#This Row],[Close Price]]/Table2[[#This Row],[Current Month Low]])-1</f>
        <v>2.8214146150840058E-2</v>
      </c>
      <c r="AH234" s="2">
        <f>(Table2[[#This Row],[Current Month High]]/Table2[[#This Row],[Close Price]])-1</f>
        <v>8.543630282760728E-2</v>
      </c>
      <c r="AI234">
        <v>12.412587412587399</v>
      </c>
      <c r="AJ234">
        <v>106.855345911949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-7.0000000000000007E-2</v>
      </c>
      <c r="AM234" t="s">
        <v>10450</v>
      </c>
      <c r="AN234">
        <v>-2.61</v>
      </c>
      <c r="AO234" t="s">
        <v>10450</v>
      </c>
      <c r="AP234">
        <v>2.1649813711641999E-2</v>
      </c>
      <c r="AQ234">
        <f>(Table2[[#This Row],[Sharpe Ratio]]-AVERAGE(Table2[Sharpe Ratio]))/_xlfn.STDEV.P(Table2[Sharpe Ratio])</f>
        <v>-0.43606573980520064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0.39351215923909222</v>
      </c>
      <c r="AS234">
        <f>_xlfn.RANK.AVG(Table2[[#This Row],[1Y Return vs Nifty Z-Score]],Table2[1Y Return vs Nifty Z-Score])</f>
        <v>135</v>
      </c>
      <c r="AT234">
        <f>_xlfn.RANK.AVG(Table2[[#This Row],[6M Return vs Nifty Z-Score]],Table2[6M Return vs Nifty Z-Score])</f>
        <v>206</v>
      </c>
      <c r="AU234">
        <f>_xlfn.RANK.AVG(Table2[[#This Row],[Sharpe Ratio Z-Score]],Table2[Sharpe Ratio Z-Score])</f>
        <v>452</v>
      </c>
      <c r="AV234">
        <f>(Table2[[#This Row],[Rank 1Y]]+Table2[[#This Row],[Rank 6M]]+Table2[[#This Row],[Rank Sharpe]])/3</f>
        <v>264.33333333333331</v>
      </c>
    </row>
    <row r="235" spans="1:48" x14ac:dyDescent="0.3">
      <c r="A235" t="s">
        <v>316</v>
      </c>
      <c r="B235" t="s">
        <v>317</v>
      </c>
      <c r="C235" t="s">
        <v>10419</v>
      </c>
      <c r="D235" t="s">
        <v>132</v>
      </c>
      <c r="E235">
        <v>88740.74242368</v>
      </c>
      <c r="F235">
        <v>3191.4</v>
      </c>
      <c r="G235">
        <v>69.165408915137604</v>
      </c>
      <c r="H235">
        <f>(Table2[[#This Row],[1Y Return vs Nifty]]-AVERAGE(Table2[1Y Return vs Nifty]))/_xlfn.STDEV.P(Table2[1Y Return vs Nifty])</f>
        <v>0.73839049190788275</v>
      </c>
      <c r="I235">
        <v>9.8260058998535502</v>
      </c>
      <c r="J235">
        <f>(Table2[[#This Row],[1M Return vs Nifty]]-AVERAGE(Table2[1M Return vs Nifty]))/_xlfn.STDEV.P(Table2[1M Return vs Nifty])</f>
        <v>1.2286288490883581</v>
      </c>
      <c r="K235">
        <v>21.827944768457201</v>
      </c>
      <c r="L235">
        <f>(Table2[[#This Row],[6M Return vs Nifty]]-AVERAGE(Table2[6M Return vs Nifty]))/_xlfn.STDEV.P(Table2[6M Return vs Nifty])</f>
        <v>0.28351569725590919</v>
      </c>
      <c r="M235">
        <v>11.1722047598182</v>
      </c>
      <c r="N235">
        <f>(Table2[[#This Row],[1W Return vs Nifty]]-AVERAGE(Table2[1W Return vs Nifty]))/_xlfn.STDEV.P(Table2[1W Return vs Nifty])</f>
        <v>2.6246796104470738</v>
      </c>
      <c r="O235">
        <v>3039.26</v>
      </c>
      <c r="P235">
        <v>2994.9470329375099</v>
      </c>
      <c r="Q235">
        <v>2659.58878555719</v>
      </c>
      <c r="R235">
        <v>63.011696438262398</v>
      </c>
      <c r="S235" s="2">
        <f>(Table2[[#This Row],[Close Price]]-Table2[[#This Row],[20D EMA]])/Table2[[#This Row],[20D EMA]]</f>
        <v>5.0058237860531797E-2</v>
      </c>
      <c r="T235" s="2">
        <f>(Table2[[#This Row],[Close Price]]-Table2[[#This Row],[50D EMA]])/Table2[[#This Row],[50D EMA]]</f>
        <v>6.5594805150795868E-2</v>
      </c>
      <c r="U235" s="2">
        <f>(Table2[[#This Row],[Close Price]]-Table2[[#This Row],[200D EMA]])/Table2[[#This Row],[200D EMA]]</f>
        <v>0.19995994017225274</v>
      </c>
      <c r="V235">
        <v>1.38779091600599</v>
      </c>
      <c r="W235">
        <v>3179.35</v>
      </c>
      <c r="X235">
        <v>3287</v>
      </c>
      <c r="Y235">
        <v>3001</v>
      </c>
      <c r="Z235">
        <v>3399</v>
      </c>
      <c r="AA235">
        <v>2797.5</v>
      </c>
      <c r="AB235">
        <v>3399</v>
      </c>
      <c r="AC235" s="2">
        <f>(Table2[[#This Row],[Close Price]]/Table2[[#This Row],[Day Low]])-1</f>
        <v>3.7900828785759622E-3</v>
      </c>
      <c r="AD235" s="2">
        <f>(Table2[[#This Row],[Day High]]/Table2[[#This Row],[Close Price]])-1</f>
        <v>2.9955505420818485E-2</v>
      </c>
      <c r="AE235" s="2">
        <f>(Table2[[#This Row],[Close Price]]/Table2[[#This Row],[Current Week Low]])-1</f>
        <v>6.3445518160613057E-2</v>
      </c>
      <c r="AF235" s="2">
        <f>(Table2[[#This Row],[Current Week High]]/Table2[[#This Row],[Close Price]])-1</f>
        <v>6.5049821394999041E-2</v>
      </c>
      <c r="AG235" s="2">
        <f>(Table2[[#This Row],[Close Price]]/Table2[[#This Row],[Current Month Low]])-1</f>
        <v>0.14080428954423585</v>
      </c>
      <c r="AH235" s="2">
        <f>(Table2[[#This Row],[Current Month High]]/Table2[[#This Row],[Close Price]])-1</f>
        <v>6.5049821394999041E-2</v>
      </c>
      <c r="AI235">
        <v>6.6209187190574497</v>
      </c>
      <c r="AJ235">
        <v>108.31592689295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-0.03</v>
      </c>
      <c r="AM235" t="s">
        <v>10450</v>
      </c>
      <c r="AN235">
        <v>12.65</v>
      </c>
      <c r="AO235" t="s">
        <v>10451</v>
      </c>
      <c r="AP235">
        <v>2.1236876753787E-2</v>
      </c>
      <c r="AQ235">
        <f>(Table2[[#This Row],[Sharpe Ratio]]-AVERAGE(Table2[Sharpe Ratio]))/_xlfn.STDEV.P(Table2[Sharpe Ratio])</f>
        <v>-0.44087173191659912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4.4343429167826249</v>
      </c>
      <c r="AS235">
        <f>_xlfn.RANK.AVG(Table2[[#This Row],[1Y Return vs Nifty Z-Score]],Table2[1Y Return vs Nifty Z-Score])</f>
        <v>126</v>
      </c>
      <c r="AT235">
        <f>_xlfn.RANK.AVG(Table2[[#This Row],[6M Return vs Nifty Z-Score]],Table2[6M Return vs Nifty Z-Score])</f>
        <v>214</v>
      </c>
      <c r="AU235">
        <f>_xlfn.RANK.AVG(Table2[[#This Row],[Sharpe Ratio Z-Score]],Table2[Sharpe Ratio Z-Score])</f>
        <v>454</v>
      </c>
      <c r="AV235">
        <f>(Table2[[#This Row],[Rank 1Y]]+Table2[[#This Row],[Rank 6M]]+Table2[[#This Row],[Rank Sharpe]])/3</f>
        <v>264.66666666666669</v>
      </c>
    </row>
    <row r="236" spans="1:48" x14ac:dyDescent="0.3">
      <c r="A236" t="s">
        <v>1073</v>
      </c>
      <c r="B236" t="s">
        <v>1074</v>
      </c>
      <c r="C236" t="s">
        <v>10413</v>
      </c>
      <c r="D236" t="s">
        <v>220</v>
      </c>
      <c r="E236">
        <v>12778.524160229999</v>
      </c>
      <c r="F236">
        <v>322.95</v>
      </c>
      <c r="G236">
        <v>54.277536277965702</v>
      </c>
      <c r="H236">
        <f>(Table2[[#This Row],[1Y Return vs Nifty]]-AVERAGE(Table2[1Y Return vs Nifty]))/_xlfn.STDEV.P(Table2[1Y Return vs Nifty])</f>
        <v>0.49325631025205535</v>
      </c>
      <c r="I236">
        <v>53.293935952413896</v>
      </c>
      <c r="J236">
        <f>(Table2[[#This Row],[1M Return vs Nifty]]-AVERAGE(Table2[1M Return vs Nifty]))/_xlfn.STDEV.P(Table2[1M Return vs Nifty])</f>
        <v>5.2566485481232652</v>
      </c>
      <c r="K236">
        <v>2.6475531835281201</v>
      </c>
      <c r="L236">
        <f>(Table2[[#This Row],[6M Return vs Nifty]]-AVERAGE(Table2[6M Return vs Nifty]))/_xlfn.STDEV.P(Table2[6M Return vs Nifty])</f>
        <v>-0.28631064696001279</v>
      </c>
      <c r="M236">
        <v>12.413550727230801</v>
      </c>
      <c r="N236">
        <f>(Table2[[#This Row],[1W Return vs Nifty]]-AVERAGE(Table2[1W Return vs Nifty]))/_xlfn.STDEV.P(Table2[1W Return vs Nifty])</f>
        <v>2.9017068716246963</v>
      </c>
      <c r="O236">
        <v>273.02</v>
      </c>
      <c r="P236">
        <v>239.274724917567</v>
      </c>
      <c r="Q236">
        <v>209.348204708167</v>
      </c>
      <c r="R236">
        <v>77.234143489157802</v>
      </c>
      <c r="S236" s="2">
        <f>(Table2[[#This Row],[Close Price]]-Table2[[#This Row],[20D EMA]])/Table2[[#This Row],[20D EMA]]</f>
        <v>0.18288037506409791</v>
      </c>
      <c r="T236" s="2">
        <f>(Table2[[#This Row],[Close Price]]-Table2[[#This Row],[50D EMA]])/Table2[[#This Row],[50D EMA]]</f>
        <v>0.34970377715933065</v>
      </c>
      <c r="U236" s="2">
        <f>(Table2[[#This Row],[Close Price]]-Table2[[#This Row],[200D EMA]])/Table2[[#This Row],[200D EMA]]</f>
        <v>0.54264518508861714</v>
      </c>
      <c r="V236">
        <v>2.4611378734540001</v>
      </c>
      <c r="W236">
        <v>317.14999999999998</v>
      </c>
      <c r="X236">
        <v>335</v>
      </c>
      <c r="Y236">
        <v>310.01</v>
      </c>
      <c r="Z236">
        <v>351</v>
      </c>
      <c r="AA236">
        <v>195</v>
      </c>
      <c r="AB236">
        <v>351</v>
      </c>
      <c r="AC236" s="2">
        <f>(Table2[[#This Row],[Close Price]]/Table2[[#This Row],[Day Low]])-1</f>
        <v>1.8287876399180281E-2</v>
      </c>
      <c r="AD236" s="2">
        <f>(Table2[[#This Row],[Day High]]/Table2[[#This Row],[Close Price]])-1</f>
        <v>3.7312277442328678E-2</v>
      </c>
      <c r="AE236" s="2">
        <f>(Table2[[#This Row],[Close Price]]/Table2[[#This Row],[Current Week Low]])-1</f>
        <v>4.1740589013257612E-2</v>
      </c>
      <c r="AF236" s="2">
        <f>(Table2[[#This Row],[Current Week High]]/Table2[[#This Row],[Close Price]])-1</f>
        <v>8.6855550394798087E-2</v>
      </c>
      <c r="AG236" s="2">
        <f>(Table2[[#This Row],[Close Price]]/Table2[[#This Row],[Current Month Low]])-1</f>
        <v>0.65615384615384609</v>
      </c>
      <c r="AH236" s="2">
        <f>(Table2[[#This Row],[Current Month High]]/Table2[[#This Row],[Close Price]])-1</f>
        <v>8.6855550394798087E-2</v>
      </c>
      <c r="AI236">
        <v>8.6855550394797998</v>
      </c>
      <c r="AJ236">
        <v>123.57217030114199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0.64</v>
      </c>
      <c r="AM236" t="s">
        <v>10451</v>
      </c>
      <c r="AN236">
        <v>53.07</v>
      </c>
      <c r="AO236" t="s">
        <v>10451</v>
      </c>
      <c r="AP236">
        <v>0.10253690670828799</v>
      </c>
      <c r="AQ236">
        <f>(Table2[[#This Row],[Sharpe Ratio]]-AVERAGE(Table2[Sharpe Ratio]))/_xlfn.STDEV.P(Table2[Sharpe Ratio])</f>
        <v>0.5053436532294191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8.8706447362694227</v>
      </c>
      <c r="AS236">
        <f>_xlfn.RANK.AVG(Table2[[#This Row],[1Y Return vs Nifty Z-Score]],Table2[1Y Return vs Nifty Z-Score])</f>
        <v>174</v>
      </c>
      <c r="AT236">
        <f>_xlfn.RANK.AVG(Table2[[#This Row],[6M Return vs Nifty Z-Score]],Table2[6M Return vs Nifty Z-Score])</f>
        <v>406</v>
      </c>
      <c r="AU236">
        <f>_xlfn.RANK.AVG(Table2[[#This Row],[Sharpe Ratio Z-Score]],Table2[Sharpe Ratio Z-Score])</f>
        <v>214</v>
      </c>
      <c r="AV236">
        <f>(Table2[[#This Row],[Rank 1Y]]+Table2[[#This Row],[Rank 6M]]+Table2[[#This Row],[Rank Sharpe]])/3</f>
        <v>264.66666666666669</v>
      </c>
    </row>
    <row r="237" spans="1:48" x14ac:dyDescent="0.3">
      <c r="A237" t="s">
        <v>368</v>
      </c>
      <c r="B237" t="s">
        <v>369</v>
      </c>
      <c r="C237" t="s">
        <v>10407</v>
      </c>
      <c r="D237" t="s">
        <v>43</v>
      </c>
      <c r="E237">
        <v>70404.072</v>
      </c>
      <c r="F237">
        <v>401.3</v>
      </c>
      <c r="G237">
        <v>46.134972464220198</v>
      </c>
      <c r="H237">
        <f>(Table2[[#This Row],[1Y Return vs Nifty]]-AVERAGE(Table2[1Y Return vs Nifty]))/_xlfn.STDEV.P(Table2[1Y Return vs Nifty])</f>
        <v>0.35918606625499089</v>
      </c>
      <c r="I237">
        <v>-6.6145437474687103</v>
      </c>
      <c r="J237">
        <f>(Table2[[#This Row],[1M Return vs Nifty]]-AVERAGE(Table2[1M Return vs Nifty]))/_xlfn.STDEV.P(Table2[1M Return vs Nifty])</f>
        <v>-0.29485887536275845</v>
      </c>
      <c r="K237">
        <v>2.7804501199627598</v>
      </c>
      <c r="L237">
        <f>(Table2[[#This Row],[6M Return vs Nifty]]-AVERAGE(Table2[6M Return vs Nifty]))/_xlfn.STDEV.P(Table2[6M Return vs Nifty])</f>
        <v>-0.28236243896276053</v>
      </c>
      <c r="M237">
        <v>2.1095859608222698</v>
      </c>
      <c r="N237">
        <f>(Table2[[#This Row],[1W Return vs Nifty]]-AVERAGE(Table2[1W Return vs Nifty]))/_xlfn.STDEV.P(Table2[1W Return vs Nifty])</f>
        <v>0.60220357967893001</v>
      </c>
      <c r="O237">
        <v>397.45</v>
      </c>
      <c r="P237">
        <v>395.80198688740802</v>
      </c>
      <c r="Q237">
        <v>355.86654825097497</v>
      </c>
      <c r="R237">
        <v>57.435272807625402</v>
      </c>
      <c r="S237" s="2">
        <f>(Table2[[#This Row],[Close Price]]-Table2[[#This Row],[20D EMA]])/Table2[[#This Row],[20D EMA]]</f>
        <v>9.6867530506982592E-3</v>
      </c>
      <c r="T237" s="2">
        <f>(Table2[[#This Row],[Close Price]]-Table2[[#This Row],[50D EMA]])/Table2[[#This Row],[50D EMA]]</f>
        <v>1.3890817365088128E-2</v>
      </c>
      <c r="U237" s="2">
        <f>(Table2[[#This Row],[Close Price]]-Table2[[#This Row],[200D EMA]])/Table2[[#This Row],[200D EMA]]</f>
        <v>0.12766991438875869</v>
      </c>
      <c r="V237">
        <v>0.45639807517909903</v>
      </c>
      <c r="W237">
        <v>394.8</v>
      </c>
      <c r="X237">
        <v>403.85</v>
      </c>
      <c r="Y237">
        <v>387.4</v>
      </c>
      <c r="Z237">
        <v>405.5</v>
      </c>
      <c r="AA237">
        <v>379.3</v>
      </c>
      <c r="AB237">
        <v>429.2</v>
      </c>
      <c r="AC237" s="2">
        <f>(Table2[[#This Row],[Close Price]]/Table2[[#This Row],[Day Low]])-1</f>
        <v>1.6464032421479313E-2</v>
      </c>
      <c r="AD237" s="2">
        <f>(Table2[[#This Row],[Day High]]/Table2[[#This Row],[Close Price]])-1</f>
        <v>6.3543483678045742E-3</v>
      </c>
      <c r="AE237" s="2">
        <f>(Table2[[#This Row],[Close Price]]/Table2[[#This Row],[Current Week Low]])-1</f>
        <v>3.5880227155395072E-2</v>
      </c>
      <c r="AF237" s="2">
        <f>(Table2[[#This Row],[Current Week High]]/Table2[[#This Row],[Close Price]])-1</f>
        <v>1.0465985546972201E-2</v>
      </c>
      <c r="AG237" s="2">
        <f>(Table2[[#This Row],[Close Price]]/Table2[[#This Row],[Current Month Low]])-1</f>
        <v>5.8001581861323537E-2</v>
      </c>
      <c r="AH237" s="2">
        <f>(Table2[[#This Row],[Current Month High]]/Table2[[#This Row],[Close Price]])-1</f>
        <v>6.9524046847744714E-2</v>
      </c>
      <c r="AI237">
        <v>16.571143782706201</v>
      </c>
      <c r="AJ237">
        <v>89.158614188074395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-0.08</v>
      </c>
      <c r="AM237" t="s">
        <v>10450</v>
      </c>
      <c r="AN237">
        <v>4.22</v>
      </c>
      <c r="AO237" t="s">
        <v>10451</v>
      </c>
      <c r="AP237">
        <v>0.10841820573534799</v>
      </c>
      <c r="AQ237">
        <f>(Table2[[#This Row],[Sharpe Ratio]]-AVERAGE(Table2[Sharpe Ratio]))/_xlfn.STDEV.P(Table2[Sharpe Ratio])</f>
        <v>0.57379351268411893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0.95796184429252085</v>
      </c>
      <c r="AS237">
        <f>_xlfn.RANK.AVG(Table2[[#This Row],[1Y Return vs Nifty Z-Score]],Table2[1Y Return vs Nifty Z-Score])</f>
        <v>200</v>
      </c>
      <c r="AT237">
        <f>_xlfn.RANK.AVG(Table2[[#This Row],[6M Return vs Nifty Z-Score]],Table2[6M Return vs Nifty Z-Score])</f>
        <v>405</v>
      </c>
      <c r="AU237">
        <f>_xlfn.RANK.AVG(Table2[[#This Row],[Sharpe Ratio Z-Score]],Table2[Sharpe Ratio Z-Score])</f>
        <v>199</v>
      </c>
      <c r="AV237">
        <f>(Table2[[#This Row],[Rank 1Y]]+Table2[[#This Row],[Rank 6M]]+Table2[[#This Row],[Rank Sharpe]])/3</f>
        <v>268</v>
      </c>
    </row>
    <row r="238" spans="1:48" x14ac:dyDescent="0.3">
      <c r="A238" t="s">
        <v>92</v>
      </c>
      <c r="B238" t="s">
        <v>93</v>
      </c>
      <c r="C238" t="s">
        <v>10405</v>
      </c>
      <c r="D238" t="s">
        <v>94</v>
      </c>
      <c r="E238">
        <v>318058.40895647003</v>
      </c>
      <c r="F238">
        <v>516.1</v>
      </c>
      <c r="G238">
        <v>44.242180445177098</v>
      </c>
      <c r="H238">
        <f>(Table2[[#This Row],[1Y Return vs Nifty]]-AVERAGE(Table2[1Y Return vs Nifty]))/_xlfn.STDEV.P(Table2[1Y Return vs Nifty])</f>
        <v>0.32802056437701738</v>
      </c>
      <c r="I238">
        <v>-10.8272624723324</v>
      </c>
      <c r="J238">
        <f>(Table2[[#This Row],[1M Return vs Nifty]]-AVERAGE(Table2[1M Return vs Nifty]))/_xlfn.STDEV.P(Table2[1M Return vs Nifty])</f>
        <v>-0.68523665479062101</v>
      </c>
      <c r="K238">
        <v>1.8468125453775801</v>
      </c>
      <c r="L238">
        <f>(Table2[[#This Row],[6M Return vs Nifty]]-AVERAGE(Table2[6M Return vs Nifty]))/_xlfn.STDEV.P(Table2[6M Return vs Nifty])</f>
        <v>-0.3100996873704791</v>
      </c>
      <c r="M238">
        <v>3.2954308119824902</v>
      </c>
      <c r="N238">
        <f>(Table2[[#This Row],[1W Return vs Nifty]]-AVERAGE(Table2[1W Return vs Nifty]))/_xlfn.STDEV.P(Table2[1W Return vs Nifty])</f>
        <v>0.86684483193452311</v>
      </c>
      <c r="O238">
        <v>501.77</v>
      </c>
      <c r="P238">
        <v>502.431763243266</v>
      </c>
      <c r="Q238">
        <v>451.24511294326101</v>
      </c>
      <c r="R238">
        <v>69.377884860088699</v>
      </c>
      <c r="S238" s="2">
        <f>(Table2[[#This Row],[Close Price]]-Table2[[#This Row],[20D EMA]])/Table2[[#This Row],[20D EMA]]</f>
        <v>2.8558901488729978E-2</v>
      </c>
      <c r="T238" s="2">
        <f>(Table2[[#This Row],[Close Price]]-Table2[[#This Row],[50D EMA]])/Table2[[#This Row],[50D EMA]]</f>
        <v>2.7204165334818151E-2</v>
      </c>
      <c r="U238" s="2">
        <f>(Table2[[#This Row],[Close Price]]-Table2[[#This Row],[200D EMA]])/Table2[[#This Row],[200D EMA]]</f>
        <v>0.14372429794025002</v>
      </c>
      <c r="V238">
        <v>0.766329407299006</v>
      </c>
      <c r="W238">
        <v>504.9</v>
      </c>
      <c r="X238">
        <v>517.85</v>
      </c>
      <c r="Y238">
        <v>490.5</v>
      </c>
      <c r="Z238">
        <v>517.85</v>
      </c>
      <c r="AA238">
        <v>476.25</v>
      </c>
      <c r="AB238">
        <v>529</v>
      </c>
      <c r="AC238" s="2">
        <f>(Table2[[#This Row],[Close Price]]/Table2[[#This Row],[Day Low]])-1</f>
        <v>2.2182610417904591E-2</v>
      </c>
      <c r="AD238" s="2">
        <f>(Table2[[#This Row],[Day High]]/Table2[[#This Row],[Close Price]])-1</f>
        <v>3.3908157333850664E-3</v>
      </c>
      <c r="AE238" s="2">
        <f>(Table2[[#This Row],[Close Price]]/Table2[[#This Row],[Current Week Low]])-1</f>
        <v>5.2191641182466997E-2</v>
      </c>
      <c r="AF238" s="2">
        <f>(Table2[[#This Row],[Current Week High]]/Table2[[#This Row],[Close Price]])-1</f>
        <v>3.3908157333850664E-3</v>
      </c>
      <c r="AG238" s="2">
        <f>(Table2[[#This Row],[Close Price]]/Table2[[#This Row],[Current Month Low]])-1</f>
        <v>8.3674540682414644E-2</v>
      </c>
      <c r="AH238" s="2">
        <f>(Table2[[#This Row],[Current Month High]]/Table2[[#This Row],[Close Price]])-1</f>
        <v>2.4995155977523664E-2</v>
      </c>
      <c r="AI238">
        <v>5.3187366789381798</v>
      </c>
      <c r="AJ238">
        <v>82.335276452923495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0.02</v>
      </c>
      <c r="AM238" t="s">
        <v>10451</v>
      </c>
      <c r="AN238">
        <v>6.64</v>
      </c>
      <c r="AO238" t="s">
        <v>10451</v>
      </c>
      <c r="AP238">
        <v>0.115965412452754</v>
      </c>
      <c r="AQ238">
        <f>(Table2[[#This Row],[Sharpe Ratio]]-AVERAGE(Table2[Sharpe Ratio]))/_xlfn.STDEV.P(Table2[Sharpe Ratio])</f>
        <v>0.66163214097101519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207</v>
      </c>
      <c r="AT238">
        <f>_xlfn.RANK.AVG(Table2[[#This Row],[6M Return vs Nifty Z-Score]],Table2[6M Return vs Nifty Z-Score])</f>
        <v>419</v>
      </c>
      <c r="AU238">
        <f>_xlfn.RANK.AVG(Table2[[#This Row],[Sharpe Ratio Z-Score]],Table2[Sharpe Ratio Z-Score])</f>
        <v>182</v>
      </c>
      <c r="AV238">
        <f>(Table2[[#This Row],[Rank 1Y]]+Table2[[#This Row],[Rank 6M]]+Table2[[#This Row],[Rank Sharpe]])/3</f>
        <v>269.33333333333331</v>
      </c>
    </row>
    <row r="239" spans="1:48" x14ac:dyDescent="0.3">
      <c r="A239" t="s">
        <v>354</v>
      </c>
      <c r="B239" t="s">
        <v>355</v>
      </c>
      <c r="C239" t="s">
        <v>10417</v>
      </c>
      <c r="D239" t="s">
        <v>100</v>
      </c>
      <c r="E239">
        <v>72811.125908629998</v>
      </c>
      <c r="F239">
        <v>352.7</v>
      </c>
      <c r="G239">
        <v>91.444034577075897</v>
      </c>
      <c r="H239">
        <f>(Table2[[#This Row],[1Y Return vs Nifty]]-AVERAGE(Table2[1Y Return vs Nifty]))/_xlfn.STDEV.P(Table2[1Y Return vs Nifty])</f>
        <v>1.1052160823162902</v>
      </c>
      <c r="I239">
        <v>5.0047977190214201</v>
      </c>
      <c r="J239">
        <f>(Table2[[#This Row],[1M Return vs Nifty]]-AVERAGE(Table2[1M Return vs Nifty]))/_xlfn.STDEV.P(Table2[1M Return vs Nifty])</f>
        <v>0.78186449886376774</v>
      </c>
      <c r="K239">
        <v>24.146109422381901</v>
      </c>
      <c r="L239">
        <f>(Table2[[#This Row],[6M Return vs Nifty]]-AVERAGE(Table2[6M Return vs Nifty]))/_xlfn.STDEV.P(Table2[6M Return vs Nifty])</f>
        <v>0.35238557846701091</v>
      </c>
      <c r="M239">
        <v>2.6177337280967299</v>
      </c>
      <c r="N239">
        <f>(Table2[[#This Row],[1W Return vs Nifty]]-AVERAGE(Table2[1W Return vs Nifty]))/_xlfn.STDEV.P(Table2[1W Return vs Nifty])</f>
        <v>0.71560531290804996</v>
      </c>
      <c r="O239">
        <v>333.26</v>
      </c>
      <c r="P239">
        <v>325.02761555546499</v>
      </c>
      <c r="Q239">
        <v>273.10115862511901</v>
      </c>
      <c r="R239">
        <v>68.241958459426598</v>
      </c>
      <c r="S239" s="2">
        <f>(Table2[[#This Row],[Close Price]]-Table2[[#This Row],[20D EMA]])/Table2[[#This Row],[20D EMA]]</f>
        <v>5.8332833223309122E-2</v>
      </c>
      <c r="T239" s="2">
        <f>(Table2[[#This Row],[Close Price]]-Table2[[#This Row],[50D EMA]])/Table2[[#This Row],[50D EMA]]</f>
        <v>8.5138563987073854E-2</v>
      </c>
      <c r="U239" s="2">
        <f>(Table2[[#This Row],[Close Price]]-Table2[[#This Row],[200D EMA]])/Table2[[#This Row],[200D EMA]]</f>
        <v>0.29146284759686741</v>
      </c>
      <c r="V239">
        <v>1.2687420063233701</v>
      </c>
      <c r="W239">
        <v>344</v>
      </c>
      <c r="X239">
        <v>355</v>
      </c>
      <c r="Y239">
        <v>336</v>
      </c>
      <c r="Z239">
        <v>355</v>
      </c>
      <c r="AA239">
        <v>302.25</v>
      </c>
      <c r="AB239">
        <v>355</v>
      </c>
      <c r="AC239" s="2">
        <f>(Table2[[#This Row],[Close Price]]/Table2[[#This Row],[Day Low]])-1</f>
        <v>2.5290697674418494E-2</v>
      </c>
      <c r="AD239" s="2">
        <f>(Table2[[#This Row],[Day High]]/Table2[[#This Row],[Close Price]])-1</f>
        <v>6.5211227672243854E-3</v>
      </c>
      <c r="AE239" s="2">
        <f>(Table2[[#This Row],[Close Price]]/Table2[[#This Row],[Current Week Low]])-1</f>
        <v>4.9702380952380887E-2</v>
      </c>
      <c r="AF239" s="2">
        <f>(Table2[[#This Row],[Current Week High]]/Table2[[#This Row],[Close Price]])-1</f>
        <v>6.5211227672243854E-3</v>
      </c>
      <c r="AG239" s="2">
        <f>(Table2[[#This Row],[Close Price]]/Table2[[#This Row],[Current Month Low]])-1</f>
        <v>0.16691480562448291</v>
      </c>
      <c r="AH239" s="2">
        <f>(Table2[[#This Row],[Current Month High]]/Table2[[#This Row],[Close Price]])-1</f>
        <v>6.5211227672243854E-3</v>
      </c>
      <c r="AI239">
        <v>2.3390983838956498</v>
      </c>
      <c r="AJ239">
        <v>148.030942334739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-0.02</v>
      </c>
      <c r="AM239" t="s">
        <v>10450</v>
      </c>
      <c r="AN239">
        <v>6.65</v>
      </c>
      <c r="AO239" t="s">
        <v>10451</v>
      </c>
      <c r="AQ239">
        <f>(Table2[[#This Row],[Sharpe Ratio]]-AVERAGE(Table2[Sharpe Ratio]))/_xlfn.STDEV.P(Table2[Sharpe Ratio])</f>
        <v>-0.68803842457500186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2.2670330479801168</v>
      </c>
      <c r="AS239">
        <f>_xlfn.RANK.AVG(Table2[[#This Row],[1Y Return vs Nifty Z-Score]],Table2[1Y Return vs Nifty Z-Score])</f>
        <v>87</v>
      </c>
      <c r="AT239">
        <f>_xlfn.RANK.AVG(Table2[[#This Row],[6M Return vs Nifty Z-Score]],Table2[6M Return vs Nifty Z-Score])</f>
        <v>195</v>
      </c>
      <c r="AU239">
        <f>_xlfn.RANK.AVG(Table2[[#This Row],[Sharpe Ratio Z-Score]],Table2[Sharpe Ratio Z-Score])</f>
        <v>526.5</v>
      </c>
      <c r="AV239">
        <f>(Table2[[#This Row],[Rank 1Y]]+Table2[[#This Row],[Rank 6M]]+Table2[[#This Row],[Rank Sharpe]])/3</f>
        <v>269.5</v>
      </c>
    </row>
    <row r="240" spans="1:48" x14ac:dyDescent="0.3">
      <c r="A240" t="s">
        <v>567</v>
      </c>
      <c r="B240" t="s">
        <v>568</v>
      </c>
      <c r="C240" t="s">
        <v>10416</v>
      </c>
      <c r="D240" t="s">
        <v>111</v>
      </c>
      <c r="E240">
        <v>37555.448624190001</v>
      </c>
      <c r="F240">
        <v>352.1</v>
      </c>
      <c r="G240">
        <v>30.534489576621901</v>
      </c>
      <c r="H240">
        <f>(Table2[[#This Row],[1Y Return vs Nifty]]-AVERAGE(Table2[1Y Return vs Nifty]))/_xlfn.STDEV.P(Table2[1Y Return vs Nifty])</f>
        <v>0.10231850033164397</v>
      </c>
      <c r="I240">
        <v>0.92948312253855303</v>
      </c>
      <c r="J240">
        <f>(Table2[[#This Row],[1M Return vs Nifty]]-AVERAGE(Table2[1M Return vs Nifty]))/_xlfn.STDEV.P(Table2[1M Return vs Nifty])</f>
        <v>0.40421947517507734</v>
      </c>
      <c r="K240">
        <v>53.467841513734903</v>
      </c>
      <c r="L240">
        <f>(Table2[[#This Row],[6M Return vs Nifty]]-AVERAGE(Table2[6M Return vs Nifty]))/_xlfn.STDEV.P(Table2[6M Return vs Nifty])</f>
        <v>1.22349894076264</v>
      </c>
      <c r="M240">
        <v>0.17514448047259701</v>
      </c>
      <c r="N240">
        <f>(Table2[[#This Row],[1W Return vs Nifty]]-AVERAGE(Table2[1W Return vs Nifty]))/_xlfn.STDEV.P(Table2[1W Return vs Nifty])</f>
        <v>0.17050038066935466</v>
      </c>
      <c r="O240">
        <v>332.63</v>
      </c>
      <c r="P240">
        <v>324.11420744993302</v>
      </c>
      <c r="Q240">
        <v>286.18718701782302</v>
      </c>
      <c r="R240">
        <v>71.3173770477364</v>
      </c>
      <c r="S240" s="2">
        <f>(Table2[[#This Row],[Close Price]]-Table2[[#This Row],[20D EMA]])/Table2[[#This Row],[20D EMA]]</f>
        <v>5.8533505697020795E-2</v>
      </c>
      <c r="T240" s="2">
        <f>(Table2[[#This Row],[Close Price]]-Table2[[#This Row],[50D EMA]])/Table2[[#This Row],[50D EMA]]</f>
        <v>8.6345466834834947E-2</v>
      </c>
      <c r="U240" s="2">
        <f>(Table2[[#This Row],[Close Price]]-Table2[[#This Row],[200D EMA]])/Table2[[#This Row],[200D EMA]]</f>
        <v>0.23031364076432995</v>
      </c>
      <c r="V240">
        <v>1.4529841493353</v>
      </c>
      <c r="W240">
        <v>343.45</v>
      </c>
      <c r="X240">
        <v>364.4</v>
      </c>
      <c r="Y240">
        <v>327.7</v>
      </c>
      <c r="Z240">
        <v>364.4</v>
      </c>
      <c r="AA240">
        <v>303</v>
      </c>
      <c r="AB240">
        <v>364.4</v>
      </c>
      <c r="AC240" s="2">
        <f>(Table2[[#This Row],[Close Price]]/Table2[[#This Row],[Day Low]])-1</f>
        <v>2.5185616538069722E-2</v>
      </c>
      <c r="AD240" s="2">
        <f>(Table2[[#This Row],[Day High]]/Table2[[#This Row],[Close Price]])-1</f>
        <v>3.4933257597273393E-2</v>
      </c>
      <c r="AE240" s="2">
        <f>(Table2[[#This Row],[Close Price]]/Table2[[#This Row],[Current Week Low]])-1</f>
        <v>7.4458346048214885E-2</v>
      </c>
      <c r="AF240" s="2">
        <f>(Table2[[#This Row],[Current Week High]]/Table2[[#This Row],[Close Price]])-1</f>
        <v>3.4933257597273393E-2</v>
      </c>
      <c r="AG240" s="2">
        <f>(Table2[[#This Row],[Close Price]]/Table2[[#This Row],[Current Month Low]])-1</f>
        <v>0.16204620462046204</v>
      </c>
      <c r="AH240" s="2">
        <f>(Table2[[#This Row],[Current Month High]]/Table2[[#This Row],[Close Price]])-1</f>
        <v>3.4933257597273393E-2</v>
      </c>
      <c r="AI240">
        <v>3.4933257597273299</v>
      </c>
      <c r="AJ240">
        <v>77.157232704402503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-0.06</v>
      </c>
      <c r="AM240" t="s">
        <v>10450</v>
      </c>
      <c r="AN240">
        <v>10.95</v>
      </c>
      <c r="AO240" t="s">
        <v>10451</v>
      </c>
      <c r="AP240">
        <v>1.8973290723999E-2</v>
      </c>
      <c r="AQ240">
        <f>(Table2[[#This Row],[Sharpe Ratio]]-AVERAGE(Table2[Sharpe Ratio]))/_xlfn.STDEV.P(Table2[Sharpe Ratio])</f>
        <v>-0.46721661676086867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1.4333206801778473</v>
      </c>
      <c r="AS240">
        <f>_xlfn.RANK.AVG(Table2[[#This Row],[1Y Return vs Nifty Z-Score]],Table2[1Y Return vs Nifty Z-Score])</f>
        <v>268</v>
      </c>
      <c r="AT240">
        <f>_xlfn.RANK.AVG(Table2[[#This Row],[6M Return vs Nifty Z-Score]],Table2[6M Return vs Nifty Z-Score])</f>
        <v>80</v>
      </c>
      <c r="AU240">
        <f>_xlfn.RANK.AVG(Table2[[#This Row],[Sharpe Ratio Z-Score]],Table2[Sharpe Ratio Z-Score])</f>
        <v>461</v>
      </c>
      <c r="AV240">
        <f>(Table2[[#This Row],[Rank 1Y]]+Table2[[#This Row],[Rank 6M]]+Table2[[#This Row],[Rank Sharpe]])/3</f>
        <v>269.66666666666669</v>
      </c>
    </row>
    <row r="241" spans="1:48" x14ac:dyDescent="0.3">
      <c r="A241" t="s">
        <v>267</v>
      </c>
      <c r="B241" t="s">
        <v>268</v>
      </c>
      <c r="C241" t="s">
        <v>10416</v>
      </c>
      <c r="D241" t="s">
        <v>127</v>
      </c>
      <c r="E241">
        <v>105707.66131695001</v>
      </c>
      <c r="F241">
        <v>8170.75</v>
      </c>
      <c r="G241">
        <v>59.967809108487103</v>
      </c>
      <c r="H241">
        <f>(Table2[[#This Row],[1Y Return vs Nifty]]-AVERAGE(Table2[1Y Return vs Nifty]))/_xlfn.STDEV.P(Table2[1Y Return vs Nifty])</f>
        <v>0.58694870054195669</v>
      </c>
      <c r="I241">
        <v>1.34337325029226</v>
      </c>
      <c r="J241">
        <f>(Table2[[#This Row],[1M Return vs Nifty]]-AVERAGE(Table2[1M Return vs Nifty]))/_xlfn.STDEV.P(Table2[1M Return vs Nifty])</f>
        <v>0.44257321288037232</v>
      </c>
      <c r="K241">
        <v>30.892294540673198</v>
      </c>
      <c r="L241">
        <f>(Table2[[#This Row],[6M Return vs Nifty]]-AVERAGE(Table2[6M Return vs Nifty]))/_xlfn.STDEV.P(Table2[6M Return vs Nifty])</f>
        <v>0.55280661712715562</v>
      </c>
      <c r="M241">
        <v>-1.3443532669056</v>
      </c>
      <c r="N241">
        <f>(Table2[[#This Row],[1W Return vs Nifty]]-AVERAGE(Table2[1W Return vs Nifty]))/_xlfn.STDEV.P(Table2[1W Return vs Nifty])</f>
        <v>-0.16860113524336068</v>
      </c>
      <c r="O241">
        <v>7811.74</v>
      </c>
      <c r="P241">
        <v>7454.1352194053998</v>
      </c>
      <c r="Q241">
        <v>6308.8494557321101</v>
      </c>
      <c r="R241">
        <v>69.225136763397003</v>
      </c>
      <c r="S241" s="2">
        <f>(Table2[[#This Row],[Close Price]]-Table2[[#This Row],[20D EMA]])/Table2[[#This Row],[20D EMA]]</f>
        <v>4.5957750769994934E-2</v>
      </c>
      <c r="T241" s="2">
        <f>(Table2[[#This Row],[Close Price]]-Table2[[#This Row],[50D EMA]])/Table2[[#This Row],[50D EMA]]</f>
        <v>9.6136541597613118E-2</v>
      </c>
      <c r="U241" s="2">
        <f>(Table2[[#This Row],[Close Price]]-Table2[[#This Row],[200D EMA]])/Table2[[#This Row],[200D EMA]]</f>
        <v>0.29512521377034917</v>
      </c>
      <c r="V241">
        <v>1.07103048230066</v>
      </c>
      <c r="W241">
        <v>8000.45</v>
      </c>
      <c r="X241">
        <v>8227.0499999999993</v>
      </c>
      <c r="Y241">
        <v>7834.1</v>
      </c>
      <c r="Z241">
        <v>8260.35</v>
      </c>
      <c r="AA241">
        <v>7264.05</v>
      </c>
      <c r="AB241">
        <v>8260.35</v>
      </c>
      <c r="AC241" s="2">
        <f>(Table2[[#This Row],[Close Price]]/Table2[[#This Row],[Day Low]])-1</f>
        <v>2.1286302645476152E-2</v>
      </c>
      <c r="AD241" s="2">
        <f>(Table2[[#This Row],[Day High]]/Table2[[#This Row],[Close Price]])-1</f>
        <v>6.8904323348528695E-3</v>
      </c>
      <c r="AE241" s="2">
        <f>(Table2[[#This Row],[Close Price]]/Table2[[#This Row],[Current Week Low]])-1</f>
        <v>4.2972389936304145E-2</v>
      </c>
      <c r="AF241" s="2">
        <f>(Table2[[#This Row],[Current Week High]]/Table2[[#This Row],[Close Price]])-1</f>
        <v>1.096594559862929E-2</v>
      </c>
      <c r="AG241" s="2">
        <f>(Table2[[#This Row],[Close Price]]/Table2[[#This Row],[Current Month Low]])-1</f>
        <v>0.12482017607257667</v>
      </c>
      <c r="AH241" s="2">
        <f>(Table2[[#This Row],[Current Month High]]/Table2[[#This Row],[Close Price]])-1</f>
        <v>1.096594559862929E-2</v>
      </c>
      <c r="AI241">
        <v>1.0965945598629201</v>
      </c>
      <c r="AJ241">
        <v>105.706121524149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0.06</v>
      </c>
      <c r="AM241" t="s">
        <v>10451</v>
      </c>
      <c r="AN241">
        <v>6.53</v>
      </c>
      <c r="AO241" t="s">
        <v>10451</v>
      </c>
      <c r="AP241">
        <v>8.37941329858E-4</v>
      </c>
      <c r="AQ241">
        <f>(Table2[[#This Row],[Sharpe Ratio]]-AVERAGE(Table2[Sharpe Ratio]))/_xlfn.STDEV.P(Table2[Sharpe Ratio])</f>
        <v>-0.67828599301249104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0.73544140229363286</v>
      </c>
      <c r="AS241">
        <f>_xlfn.RANK.AVG(Table2[[#This Row],[1Y Return vs Nifty Z-Score]],Table2[1Y Return vs Nifty Z-Score])</f>
        <v>156</v>
      </c>
      <c r="AT241">
        <f>_xlfn.RANK.AVG(Table2[[#This Row],[6M Return vs Nifty Z-Score]],Table2[6M Return vs Nifty Z-Score])</f>
        <v>155</v>
      </c>
      <c r="AU241">
        <f>_xlfn.RANK.AVG(Table2[[#This Row],[Sharpe Ratio Z-Score]],Table2[Sharpe Ratio Z-Score])</f>
        <v>500</v>
      </c>
      <c r="AV241">
        <f>(Table2[[#This Row],[Rank 1Y]]+Table2[[#This Row],[Rank 6M]]+Table2[[#This Row],[Rank Sharpe]])/3</f>
        <v>270.33333333333331</v>
      </c>
    </row>
    <row r="242" spans="1:48" x14ac:dyDescent="0.3">
      <c r="A242" t="s">
        <v>927</v>
      </c>
      <c r="B242" t="s">
        <v>928</v>
      </c>
      <c r="C242" t="s">
        <v>10418</v>
      </c>
      <c r="D242" t="s">
        <v>929</v>
      </c>
      <c r="E242">
        <v>16885.951630520001</v>
      </c>
      <c r="F242">
        <v>1418.8</v>
      </c>
      <c r="G242">
        <v>69.417471351865302</v>
      </c>
      <c r="H242">
        <f>(Table2[[#This Row],[1Y Return vs Nifty]]-AVERAGE(Table2[1Y Return vs Nifty]))/_xlfn.STDEV.P(Table2[1Y Return vs Nifty])</f>
        <v>0.74254079065500822</v>
      </c>
      <c r="I242">
        <v>3.53122239262078</v>
      </c>
      <c r="J242">
        <f>(Table2[[#This Row],[1M Return vs Nifty]]-AVERAGE(Table2[1M Return vs Nifty]))/_xlfn.STDEV.P(Table2[1M Return vs Nifty])</f>
        <v>0.64531347295624442</v>
      </c>
      <c r="K242">
        <v>-17.6274821519361</v>
      </c>
      <c r="L242">
        <f>(Table2[[#This Row],[6M Return vs Nifty]]-AVERAGE(Table2[6M Return vs Nifty]))/_xlfn.STDEV.P(Table2[6M Return vs Nifty])</f>
        <v>-0.88865753924839219</v>
      </c>
      <c r="M242">
        <v>4.47157229949255</v>
      </c>
      <c r="N242">
        <f>(Table2[[#This Row],[1W Return vs Nifty]]-AVERAGE(Table2[1W Return vs Nifty]))/_xlfn.STDEV.P(Table2[1W Return vs Nifty])</f>
        <v>1.1293206151534565</v>
      </c>
      <c r="O242">
        <v>1355.28</v>
      </c>
      <c r="P242">
        <v>1346.81839147139</v>
      </c>
      <c r="Q242">
        <v>1241.2193267709299</v>
      </c>
      <c r="R242">
        <v>66.028083762362101</v>
      </c>
      <c r="S242" s="2">
        <f>(Table2[[#This Row],[Close Price]]-Table2[[#This Row],[20D EMA]])/Table2[[#This Row],[20D EMA]]</f>
        <v>4.6868543769553142E-2</v>
      </c>
      <c r="T242" s="2">
        <f>(Table2[[#This Row],[Close Price]]-Table2[[#This Row],[50D EMA]])/Table2[[#This Row],[50D EMA]]</f>
        <v>5.3445667941889735E-2</v>
      </c>
      <c r="U242" s="2">
        <f>(Table2[[#This Row],[Close Price]]-Table2[[#This Row],[200D EMA]])/Table2[[#This Row],[200D EMA]]</f>
        <v>0.14306953605939379</v>
      </c>
      <c r="V242">
        <v>1.5109953010489601</v>
      </c>
      <c r="W242">
        <v>1410</v>
      </c>
      <c r="X242">
        <v>1432</v>
      </c>
      <c r="Y242">
        <v>1392.15</v>
      </c>
      <c r="Z242">
        <v>1464.9</v>
      </c>
      <c r="AA242">
        <v>1225.05</v>
      </c>
      <c r="AB242">
        <v>1464.9</v>
      </c>
      <c r="AC242" s="2">
        <f>(Table2[[#This Row],[Close Price]]/Table2[[#This Row],[Day Low]])-1</f>
        <v>6.2411347517730142E-3</v>
      </c>
      <c r="AD242" s="2">
        <f>(Table2[[#This Row],[Day High]]/Table2[[#This Row],[Close Price]])-1</f>
        <v>9.3036368762333677E-3</v>
      </c>
      <c r="AE242" s="2">
        <f>(Table2[[#This Row],[Close Price]]/Table2[[#This Row],[Current Week Low]])-1</f>
        <v>1.9143052113637093E-2</v>
      </c>
      <c r="AF242" s="2">
        <f>(Table2[[#This Row],[Current Week High]]/Table2[[#This Row],[Close Price]])-1</f>
        <v>3.2492246969269889E-2</v>
      </c>
      <c r="AG242" s="2">
        <f>(Table2[[#This Row],[Close Price]]/Table2[[#This Row],[Current Month Low]])-1</f>
        <v>0.15815680992612546</v>
      </c>
      <c r="AH242" s="2">
        <f>(Table2[[#This Row],[Current Month High]]/Table2[[#This Row],[Close Price]])-1</f>
        <v>3.2492246969269889E-2</v>
      </c>
      <c r="AI242">
        <v>19.467155342542899</v>
      </c>
      <c r="AJ242">
        <v>115.852730868705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-0.04</v>
      </c>
      <c r="AM242" t="s">
        <v>10450</v>
      </c>
      <c r="AN242">
        <v>13.22</v>
      </c>
      <c r="AO242" t="s">
        <v>10451</v>
      </c>
      <c r="AP242">
        <v>0.18034044479511599</v>
      </c>
      <c r="AQ242">
        <f>(Table2[[#This Row],[Sharpe Ratio]]-AVERAGE(Table2[Sharpe Ratio]))/_xlfn.STDEV.P(Table2[Sharpe Ratio])</f>
        <v>1.4108649033169181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3.0393822428332351</v>
      </c>
      <c r="AS242">
        <f>_xlfn.RANK.AVG(Table2[[#This Row],[1Y Return vs Nifty Z-Score]],Table2[1Y Return vs Nifty Z-Score])</f>
        <v>125</v>
      </c>
      <c r="AT242">
        <f>_xlfn.RANK.AVG(Table2[[#This Row],[6M Return vs Nifty Z-Score]],Table2[6M Return vs Nifty Z-Score])</f>
        <v>627</v>
      </c>
      <c r="AU242">
        <f>_xlfn.RANK.AVG(Table2[[#This Row],[Sharpe Ratio Z-Score]],Table2[Sharpe Ratio Z-Score])</f>
        <v>59</v>
      </c>
      <c r="AV242">
        <f>(Table2[[#This Row],[Rank 1Y]]+Table2[[#This Row],[Rank 6M]]+Table2[[#This Row],[Rank Sharpe]])/3</f>
        <v>270.33333333333331</v>
      </c>
    </row>
    <row r="243" spans="1:48" x14ac:dyDescent="0.3">
      <c r="A243" t="s">
        <v>1510</v>
      </c>
      <c r="B243" t="s">
        <v>1511</v>
      </c>
      <c r="C243" t="s">
        <v>606</v>
      </c>
      <c r="D243" t="s">
        <v>473</v>
      </c>
      <c r="E243">
        <v>6990.4986905599999</v>
      </c>
      <c r="F243">
        <v>978.95</v>
      </c>
      <c r="G243">
        <v>-4.8098784736284896</v>
      </c>
      <c r="H243">
        <f>(Table2[[#This Row],[1Y Return vs Nifty]]-AVERAGE(Table2[1Y Return vs Nifty]))/_xlfn.STDEV.P(Table2[1Y Return vs Nifty])</f>
        <v>-0.47963924133441665</v>
      </c>
      <c r="I243">
        <v>-3.44208025543508</v>
      </c>
      <c r="J243">
        <f>(Table2[[#This Row],[1M Return vs Nifty]]-AVERAGE(Table2[1M Return vs Nifty]))/_xlfn.STDEV.P(Table2[1M Return vs Nifty])</f>
        <v>-8.7787776455696461E-4</v>
      </c>
      <c r="K243">
        <v>17.654006468945902</v>
      </c>
      <c r="L243">
        <f>(Table2[[#This Row],[6M Return vs Nifty]]-AVERAGE(Table2[6M Return vs Nifty]))/_xlfn.STDEV.P(Table2[6M Return vs Nifty])</f>
        <v>0.15951301505508386</v>
      </c>
      <c r="M243">
        <v>-7.0895232865694497</v>
      </c>
      <c r="N243">
        <f>(Table2[[#This Row],[1W Return vs Nifty]]-AVERAGE(Table2[1W Return vs Nifty]))/_xlfn.STDEV.P(Table2[1W Return vs Nifty])</f>
        <v>-1.4507325936188615</v>
      </c>
      <c r="O243">
        <v>953.76</v>
      </c>
      <c r="P243">
        <v>937.874764160209</v>
      </c>
      <c r="Q243">
        <v>861.16136250733405</v>
      </c>
      <c r="R243">
        <v>58.234246151871602</v>
      </c>
      <c r="S243" s="2">
        <f>(Table2[[#This Row],[Close Price]]-Table2[[#This Row],[20D EMA]])/Table2[[#This Row],[20D EMA]]</f>
        <v>2.6411256500587208E-2</v>
      </c>
      <c r="T243" s="2">
        <f>(Table2[[#This Row],[Close Price]]-Table2[[#This Row],[50D EMA]])/Table2[[#This Row],[50D EMA]]</f>
        <v>4.37960774822325E-2</v>
      </c>
      <c r="U243" s="2">
        <f>(Table2[[#This Row],[Close Price]]-Table2[[#This Row],[200D EMA]])/Table2[[#This Row],[200D EMA]]</f>
        <v>0.13677882290226748</v>
      </c>
      <c r="V243">
        <v>0.54353819600312603</v>
      </c>
      <c r="W243">
        <v>945.5</v>
      </c>
      <c r="X243">
        <v>982.45</v>
      </c>
      <c r="Y243">
        <v>938.5</v>
      </c>
      <c r="Z243">
        <v>1004</v>
      </c>
      <c r="AA243">
        <v>893.2</v>
      </c>
      <c r="AB243">
        <v>1022.95</v>
      </c>
      <c r="AC243" s="2">
        <f>(Table2[[#This Row],[Close Price]]/Table2[[#This Row],[Day Low]])-1</f>
        <v>3.5378106821787547E-2</v>
      </c>
      <c r="AD243" s="2">
        <f>(Table2[[#This Row],[Day High]]/Table2[[#This Row],[Close Price]])-1</f>
        <v>3.5752592062925359E-3</v>
      </c>
      <c r="AE243" s="2">
        <f>(Table2[[#This Row],[Close Price]]/Table2[[#This Row],[Current Week Low]])-1</f>
        <v>4.3100692594565837E-2</v>
      </c>
      <c r="AF243" s="2">
        <f>(Table2[[#This Row],[Current Week High]]/Table2[[#This Row],[Close Price]])-1</f>
        <v>2.5588640890750192E-2</v>
      </c>
      <c r="AG243" s="2">
        <f>(Table2[[#This Row],[Close Price]]/Table2[[#This Row],[Current Month Low]])-1</f>
        <v>9.6003134796238232E-2</v>
      </c>
      <c r="AH243" s="2">
        <f>(Table2[[#This Row],[Current Month High]]/Table2[[#This Row],[Close Price]])-1</f>
        <v>4.4946115736248071E-2</v>
      </c>
      <c r="AI243">
        <v>15.225496705654001</v>
      </c>
      <c r="AJ243">
        <v>42.558613659530998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-7.0000000000000007E-2</v>
      </c>
      <c r="AM243" t="s">
        <v>10450</v>
      </c>
      <c r="AN243">
        <v>8.8800000000000008</v>
      </c>
      <c r="AO243" t="s">
        <v>10451</v>
      </c>
      <c r="AP243">
        <v>0.15178009754970401</v>
      </c>
      <c r="AQ243">
        <f>(Table2[[#This Row],[Sharpe Ratio]]-AVERAGE(Table2[Sharpe Ratio]))/_xlfn.STDEV.P(Table2[Sharpe Ratio])</f>
        <v>1.0784635501581867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-0.69327314750456448</v>
      </c>
      <c r="AS243">
        <f>_xlfn.RANK.AVG(Table2[[#This Row],[1Y Return vs Nifty Z-Score]],Table2[1Y Return vs Nifty Z-Score])</f>
        <v>456</v>
      </c>
      <c r="AT243">
        <f>_xlfn.RANK.AVG(Table2[[#This Row],[6M Return vs Nifty Z-Score]],Table2[6M Return vs Nifty Z-Score])</f>
        <v>252</v>
      </c>
      <c r="AU243">
        <f>_xlfn.RANK.AVG(Table2[[#This Row],[Sharpe Ratio Z-Score]],Table2[Sharpe Ratio Z-Score])</f>
        <v>103</v>
      </c>
      <c r="AV243">
        <f>(Table2[[#This Row],[Rank 1Y]]+Table2[[#This Row],[Rank 6M]]+Table2[[#This Row],[Rank Sharpe]])/3</f>
        <v>270.33333333333331</v>
      </c>
    </row>
    <row r="244" spans="1:48" x14ac:dyDescent="0.3">
      <c r="A244" t="s">
        <v>295</v>
      </c>
      <c r="B244" t="s">
        <v>296</v>
      </c>
      <c r="C244" t="s">
        <v>10411</v>
      </c>
      <c r="D244" t="s">
        <v>273</v>
      </c>
      <c r="E244">
        <v>96702.835972175002</v>
      </c>
      <c r="F244">
        <v>994.75</v>
      </c>
      <c r="G244">
        <v>40.6450467321581</v>
      </c>
      <c r="H244">
        <f>(Table2[[#This Row],[1Y Return vs Nifty]]-AVERAGE(Table2[1Y Return vs Nifty]))/_xlfn.STDEV.P(Table2[1Y Return vs Nifty])</f>
        <v>0.26879246305340193</v>
      </c>
      <c r="I244">
        <v>10.2671883652738</v>
      </c>
      <c r="J244">
        <f>(Table2[[#This Row],[1M Return vs Nifty]]-AVERAGE(Table2[1M Return vs Nifty]))/_xlfn.STDEV.P(Table2[1M Return vs Nifty])</f>
        <v>1.2695116714227257</v>
      </c>
      <c r="K244">
        <v>5.6571285528242603</v>
      </c>
      <c r="L244">
        <f>(Table2[[#This Row],[6M Return vs Nifty]]-AVERAGE(Table2[6M Return vs Nifty]))/_xlfn.STDEV.P(Table2[6M Return vs Nifty])</f>
        <v>-0.1968997857304742</v>
      </c>
      <c r="M244">
        <v>-0.65501796436450599</v>
      </c>
      <c r="N244">
        <f>(Table2[[#This Row],[1W Return vs Nifty]]-AVERAGE(Table2[1W Return vs Nifty]))/_xlfn.STDEV.P(Table2[1W Return vs Nifty])</f>
        <v>-1.4764351696188616E-2</v>
      </c>
      <c r="O244">
        <v>958.82</v>
      </c>
      <c r="P244">
        <v>921.17530694556206</v>
      </c>
      <c r="Q244">
        <v>823.36899593846601</v>
      </c>
      <c r="R244">
        <v>57.486458876858599</v>
      </c>
      <c r="S244" s="2">
        <f>(Table2[[#This Row],[Close Price]]-Table2[[#This Row],[20D EMA]])/Table2[[#This Row],[20D EMA]]</f>
        <v>3.7473144072922911E-2</v>
      </c>
      <c r="T244" s="2">
        <f>(Table2[[#This Row],[Close Price]]-Table2[[#This Row],[50D EMA]])/Table2[[#This Row],[50D EMA]]</f>
        <v>7.9870457338242495E-2</v>
      </c>
      <c r="U244" s="2">
        <f>(Table2[[#This Row],[Close Price]]-Table2[[#This Row],[200D EMA]])/Table2[[#This Row],[200D EMA]]</f>
        <v>0.20814604983540339</v>
      </c>
      <c r="V244">
        <v>2.0040629834571799</v>
      </c>
      <c r="W244">
        <v>976.6</v>
      </c>
      <c r="X244">
        <v>999.75</v>
      </c>
      <c r="Y244">
        <v>972.5</v>
      </c>
      <c r="Z244">
        <v>1118</v>
      </c>
      <c r="AA244">
        <v>860.25</v>
      </c>
      <c r="AB244">
        <v>1118</v>
      </c>
      <c r="AC244" s="2">
        <f>(Table2[[#This Row],[Close Price]]/Table2[[#This Row],[Day Low]])-1</f>
        <v>1.8584886340364593E-2</v>
      </c>
      <c r="AD244" s="2">
        <f>(Table2[[#This Row],[Day High]]/Table2[[#This Row],[Close Price]])-1</f>
        <v>5.0263885398340591E-3</v>
      </c>
      <c r="AE244" s="2">
        <f>(Table2[[#This Row],[Close Price]]/Table2[[#This Row],[Current Week Low]])-1</f>
        <v>2.2879177377892024E-2</v>
      </c>
      <c r="AF244" s="2">
        <f>(Table2[[#This Row],[Current Week High]]/Table2[[#This Row],[Close Price]])-1</f>
        <v>0.12390047750691124</v>
      </c>
      <c r="AG244" s="2">
        <f>(Table2[[#This Row],[Close Price]]/Table2[[#This Row],[Current Month Low]])-1</f>
        <v>0.15634989828538215</v>
      </c>
      <c r="AH244" s="2">
        <f>(Table2[[#This Row],[Current Month High]]/Table2[[#This Row],[Close Price]])-1</f>
        <v>0.12390047750691124</v>
      </c>
      <c r="AI244">
        <v>12.3900477506911</v>
      </c>
      <c r="AJ244">
        <v>84.6746495869303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-0.03</v>
      </c>
      <c r="AM244" t="s">
        <v>10450</v>
      </c>
      <c r="AN244">
        <v>13.43</v>
      </c>
      <c r="AO244" t="s">
        <v>10451</v>
      </c>
      <c r="AP244">
        <v>0.10655003081270099</v>
      </c>
      <c r="AQ244">
        <f>(Table2[[#This Row],[Sharpe Ratio]]-AVERAGE(Table2[Sharpe Ratio]))/_xlfn.STDEV.P(Table2[Sharpe Ratio])</f>
        <v>0.55205064426276851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1.8786906413122333</v>
      </c>
      <c r="AS244">
        <f>_xlfn.RANK.AVG(Table2[[#This Row],[1Y Return vs Nifty Z-Score]],Table2[1Y Return vs Nifty Z-Score])</f>
        <v>227</v>
      </c>
      <c r="AT244">
        <f>_xlfn.RANK.AVG(Table2[[#This Row],[6M Return vs Nifty Z-Score]],Table2[6M Return vs Nifty Z-Score])</f>
        <v>379</v>
      </c>
      <c r="AU244">
        <f>_xlfn.RANK.AVG(Table2[[#This Row],[Sharpe Ratio Z-Score]],Table2[Sharpe Ratio Z-Score])</f>
        <v>206</v>
      </c>
      <c r="AV244">
        <f>(Table2[[#This Row],[Rank 1Y]]+Table2[[#This Row],[Rank 6M]]+Table2[[#This Row],[Rank Sharpe]])/3</f>
        <v>270.66666666666669</v>
      </c>
    </row>
    <row r="245" spans="1:48" x14ac:dyDescent="0.3">
      <c r="A245" t="s">
        <v>1003</v>
      </c>
      <c r="B245" t="s">
        <v>1004</v>
      </c>
      <c r="C245" t="s">
        <v>10418</v>
      </c>
      <c r="D245" t="s">
        <v>46</v>
      </c>
      <c r="E245">
        <v>14733.5380686399</v>
      </c>
      <c r="F245">
        <v>801.55</v>
      </c>
      <c r="G245">
        <v>4.3923058426695203</v>
      </c>
      <c r="H245">
        <f>(Table2[[#This Row],[1Y Return vs Nifty]]-AVERAGE(Table2[1Y Return vs Nifty]))/_xlfn.STDEV.P(Table2[1Y Return vs Nifty])</f>
        <v>-0.3281219643670133</v>
      </c>
      <c r="I245">
        <v>-3.9327074994559901</v>
      </c>
      <c r="J245">
        <f>(Table2[[#This Row],[1M Return vs Nifty]]-AVERAGE(Table2[1M Return vs Nifty]))/_xlfn.STDEV.P(Table2[1M Return vs Nifty])</f>
        <v>-4.6342573263279632E-2</v>
      </c>
      <c r="K245">
        <v>30.4218137934376</v>
      </c>
      <c r="L245">
        <f>(Table2[[#This Row],[6M Return vs Nifty]]-AVERAGE(Table2[6M Return vs Nifty]))/_xlfn.STDEV.P(Table2[6M Return vs Nifty])</f>
        <v>0.53882920050173655</v>
      </c>
      <c r="M245">
        <v>1.6367089422411301</v>
      </c>
      <c r="N245">
        <f>(Table2[[#This Row],[1W Return vs Nifty]]-AVERAGE(Table2[1W Return vs Nifty]))/_xlfn.STDEV.P(Table2[1W Return vs Nifty])</f>
        <v>0.49667310810183823</v>
      </c>
      <c r="O245">
        <v>749.95</v>
      </c>
      <c r="P245">
        <v>727.07407285117495</v>
      </c>
      <c r="Q245">
        <v>624.84833430213905</v>
      </c>
      <c r="R245">
        <v>78.297494312654194</v>
      </c>
      <c r="S245" s="2">
        <f>(Table2[[#This Row],[Close Price]]-Table2[[#This Row],[20D EMA]])/Table2[[#This Row],[20D EMA]]</f>
        <v>6.8804586972464707E-2</v>
      </c>
      <c r="T245" s="2">
        <f>(Table2[[#This Row],[Close Price]]-Table2[[#This Row],[50D EMA]])/Table2[[#This Row],[50D EMA]]</f>
        <v>0.10243237921656644</v>
      </c>
      <c r="U245" s="2">
        <f>(Table2[[#This Row],[Close Price]]-Table2[[#This Row],[200D EMA]])/Table2[[#This Row],[200D EMA]]</f>
        <v>0.28279128869761638</v>
      </c>
      <c r="V245">
        <v>1.2720805184541899</v>
      </c>
      <c r="W245">
        <v>760.65</v>
      </c>
      <c r="X245">
        <v>825</v>
      </c>
      <c r="Y245">
        <v>742.95</v>
      </c>
      <c r="Z245">
        <v>825</v>
      </c>
      <c r="AA245">
        <v>712.3</v>
      </c>
      <c r="AB245">
        <v>825</v>
      </c>
      <c r="AC245" s="2">
        <f>(Table2[[#This Row],[Close Price]]/Table2[[#This Row],[Day Low]])-1</f>
        <v>5.3769802142904055E-2</v>
      </c>
      <c r="AD245" s="2">
        <f>(Table2[[#This Row],[Day High]]/Table2[[#This Row],[Close Price]])-1</f>
        <v>2.9255816854843797E-2</v>
      </c>
      <c r="AE245" s="2">
        <f>(Table2[[#This Row],[Close Price]]/Table2[[#This Row],[Current Week Low]])-1</f>
        <v>7.8874756040110183E-2</v>
      </c>
      <c r="AF245" s="2">
        <f>(Table2[[#This Row],[Current Week High]]/Table2[[#This Row],[Close Price]])-1</f>
        <v>2.9255816854843797E-2</v>
      </c>
      <c r="AG245" s="2">
        <f>(Table2[[#This Row],[Close Price]]/Table2[[#This Row],[Current Month Low]])-1</f>
        <v>0.1252983293556087</v>
      </c>
      <c r="AH245" s="2">
        <f>(Table2[[#This Row],[Current Month High]]/Table2[[#This Row],[Close Price]])-1</f>
        <v>2.9255816854843797E-2</v>
      </c>
      <c r="AI245">
        <v>2.9255816854843699</v>
      </c>
      <c r="AJ245">
        <v>78.917410714285694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0.05</v>
      </c>
      <c r="AM245" t="s">
        <v>10451</v>
      </c>
      <c r="AN245">
        <v>11.92</v>
      </c>
      <c r="AO245" t="s">
        <v>10451</v>
      </c>
      <c r="AP245">
        <v>8.5792005324168003E-2</v>
      </c>
      <c r="AQ245">
        <f>(Table2[[#This Row],[Sharpe Ratio]]-AVERAGE(Table2[Sharpe Ratio]))/_xlfn.STDEV.P(Table2[Sharpe Ratio])</f>
        <v>0.31045709142526801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0.97149486239854987</v>
      </c>
      <c r="AS245">
        <f>_xlfn.RANK.AVG(Table2[[#This Row],[1Y Return vs Nifty Z-Score]],Table2[1Y Return vs Nifty Z-Score])</f>
        <v>398</v>
      </c>
      <c r="AT245">
        <f>_xlfn.RANK.AVG(Table2[[#This Row],[6M Return vs Nifty Z-Score]],Table2[6M Return vs Nifty Z-Score])</f>
        <v>158</v>
      </c>
      <c r="AU245">
        <f>_xlfn.RANK.AVG(Table2[[#This Row],[Sharpe Ratio Z-Score]],Table2[Sharpe Ratio Z-Score])</f>
        <v>260</v>
      </c>
      <c r="AV245">
        <f>(Table2[[#This Row],[Rank 1Y]]+Table2[[#This Row],[Rank 6M]]+Table2[[#This Row],[Rank Sharpe]])/3</f>
        <v>272</v>
      </c>
    </row>
    <row r="246" spans="1:48" x14ac:dyDescent="0.3">
      <c r="A246" t="s">
        <v>1273</v>
      </c>
      <c r="B246" t="s">
        <v>1274</v>
      </c>
      <c r="C246" t="s">
        <v>10416</v>
      </c>
      <c r="D246" t="s">
        <v>827</v>
      </c>
      <c r="E246">
        <v>9334.5967335719997</v>
      </c>
      <c r="F246">
        <v>200.58</v>
      </c>
      <c r="G246">
        <v>31.497985540117799</v>
      </c>
      <c r="H246">
        <f>(Table2[[#This Row],[1Y Return vs Nifty]]-AVERAGE(Table2[1Y Return vs Nifty]))/_xlfn.STDEV.P(Table2[1Y Return vs Nifty])</f>
        <v>0.11818280816771139</v>
      </c>
      <c r="I246">
        <v>-15.489186650987699</v>
      </c>
      <c r="J246">
        <f>(Table2[[#This Row],[1M Return vs Nifty]]-AVERAGE(Table2[1M Return vs Nifty]))/_xlfn.STDEV.P(Table2[1M Return vs Nifty])</f>
        <v>-1.1172407185756779</v>
      </c>
      <c r="K246">
        <v>6.0219808733265499</v>
      </c>
      <c r="L246">
        <f>(Table2[[#This Row],[6M Return vs Nifty]]-AVERAGE(Table2[6M Return vs Nifty]))/_xlfn.STDEV.P(Table2[6M Return vs Nifty])</f>
        <v>-0.18606046250550554</v>
      </c>
      <c r="M246">
        <v>-7.2326949930100204</v>
      </c>
      <c r="N246">
        <f>(Table2[[#This Row],[1W Return vs Nifty]]-AVERAGE(Table2[1W Return vs Nifty]))/_xlfn.STDEV.P(Table2[1W Return vs Nifty])</f>
        <v>-1.4826837714166421</v>
      </c>
      <c r="O246">
        <v>210.54</v>
      </c>
      <c r="P246">
        <v>216.623377281003</v>
      </c>
      <c r="Q246">
        <v>194.685772546718</v>
      </c>
      <c r="R246">
        <v>33.001699391308001</v>
      </c>
      <c r="S246" s="2">
        <f>(Table2[[#This Row],[Close Price]]-Table2[[#This Row],[20D EMA]])/Table2[[#This Row],[20D EMA]]</f>
        <v>-4.7306925049871662E-2</v>
      </c>
      <c r="T246" s="2">
        <f>(Table2[[#This Row],[Close Price]]-Table2[[#This Row],[50D EMA]])/Table2[[#This Row],[50D EMA]]</f>
        <v>-7.4061153890106618E-2</v>
      </c>
      <c r="U246" s="2">
        <f>(Table2[[#This Row],[Close Price]]-Table2[[#This Row],[200D EMA]])/Table2[[#This Row],[200D EMA]]</f>
        <v>3.0275594236695434E-2</v>
      </c>
      <c r="V246">
        <v>0.79940205165964895</v>
      </c>
      <c r="W246">
        <v>199.2</v>
      </c>
      <c r="X246">
        <v>204.29</v>
      </c>
      <c r="Y246">
        <v>199.2</v>
      </c>
      <c r="Z246">
        <v>212</v>
      </c>
      <c r="AA246">
        <v>199.2</v>
      </c>
      <c r="AB246">
        <v>230</v>
      </c>
      <c r="AC246" s="2">
        <f>(Table2[[#This Row],[Close Price]]/Table2[[#This Row],[Day Low]])-1</f>
        <v>6.9277108433736245E-3</v>
      </c>
      <c r="AD246" s="2">
        <f>(Table2[[#This Row],[Day High]]/Table2[[#This Row],[Close Price]])-1</f>
        <v>1.8496360554392188E-2</v>
      </c>
      <c r="AE246" s="2">
        <f>(Table2[[#This Row],[Close Price]]/Table2[[#This Row],[Current Week Low]])-1</f>
        <v>6.9277108433736245E-3</v>
      </c>
      <c r="AF246" s="2">
        <f>(Table2[[#This Row],[Current Week High]]/Table2[[#This Row],[Close Price]])-1</f>
        <v>5.693488882241482E-2</v>
      </c>
      <c r="AG246" s="2">
        <f>(Table2[[#This Row],[Close Price]]/Table2[[#This Row],[Current Month Low]])-1</f>
        <v>6.9277108433736245E-3</v>
      </c>
      <c r="AH246" s="2">
        <f>(Table2[[#This Row],[Current Month High]]/Table2[[#This Row],[Close Price]])-1</f>
        <v>0.14667464353375204</v>
      </c>
      <c r="AI246">
        <v>31.618306909961099</v>
      </c>
      <c r="AJ246">
        <v>76.644649933949793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-0.27</v>
      </c>
      <c r="AM246" t="s">
        <v>10450</v>
      </c>
      <c r="AN246">
        <v>-2.2999999999999998</v>
      </c>
      <c r="AO246" t="s">
        <v>10450</v>
      </c>
      <c r="AP246">
        <v>0.113708488668535</v>
      </c>
      <c r="AQ246">
        <f>(Table2[[#This Row],[Sharpe Ratio]]-AVERAGE(Table2[Sharpe Ratio]))/_xlfn.STDEV.P(Table2[Sharpe Ratio])</f>
        <v>0.63536479508042776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261</v>
      </c>
      <c r="AT246">
        <f>_xlfn.RANK.AVG(Table2[[#This Row],[6M Return vs Nifty Z-Score]],Table2[6M Return vs Nifty Z-Score])</f>
        <v>370</v>
      </c>
      <c r="AU246">
        <f>_xlfn.RANK.AVG(Table2[[#This Row],[Sharpe Ratio Z-Score]],Table2[Sharpe Ratio Z-Score])</f>
        <v>186</v>
      </c>
      <c r="AV246">
        <f>(Table2[[#This Row],[Rank 1Y]]+Table2[[#This Row],[Rank 6M]]+Table2[[#This Row],[Rank Sharpe]])/3</f>
        <v>272.33333333333331</v>
      </c>
    </row>
    <row r="247" spans="1:48" x14ac:dyDescent="0.3">
      <c r="A247" t="s">
        <v>711</v>
      </c>
      <c r="B247" t="s">
        <v>712</v>
      </c>
      <c r="C247" t="s">
        <v>10407</v>
      </c>
      <c r="D247" t="s">
        <v>573</v>
      </c>
      <c r="E247">
        <v>25255.425902945</v>
      </c>
      <c r="F247">
        <v>971.95</v>
      </c>
      <c r="G247">
        <v>14.0430429567764</v>
      </c>
      <c r="H247">
        <f>(Table2[[#This Row],[1Y Return vs Nifty]]-AVERAGE(Table2[1Y Return vs Nifty]))/_xlfn.STDEV.P(Table2[1Y Return vs Nifty])</f>
        <v>-0.16921910413328256</v>
      </c>
      <c r="I247">
        <v>9.2301074510991494</v>
      </c>
      <c r="J247">
        <f>(Table2[[#This Row],[1M Return vs Nifty]]-AVERAGE(Table2[1M Return vs Nifty]))/_xlfn.STDEV.P(Table2[1M Return vs Nifty])</f>
        <v>1.1734090425021071</v>
      </c>
      <c r="K247">
        <v>35.8619574930525</v>
      </c>
      <c r="L247">
        <f>(Table2[[#This Row],[6M Return vs Nifty]]-AVERAGE(Table2[6M Return vs Nifty]))/_xlfn.STDEV.P(Table2[6M Return vs Nifty])</f>
        <v>0.70044932085405531</v>
      </c>
      <c r="M247">
        <v>-4.6400215776580502</v>
      </c>
      <c r="N247">
        <f>(Table2[[#This Row],[1W Return vs Nifty]]-AVERAGE(Table2[1W Return vs Nifty]))/_xlfn.STDEV.P(Table2[1W Return vs Nifty])</f>
        <v>-0.9040850292142123</v>
      </c>
      <c r="O247">
        <v>1004.77</v>
      </c>
      <c r="P247">
        <v>940.25608459706098</v>
      </c>
      <c r="Q247">
        <v>809.50477436265396</v>
      </c>
      <c r="R247">
        <v>34.520189330645501</v>
      </c>
      <c r="S247" s="2">
        <f>(Table2[[#This Row],[Close Price]]-Table2[[#This Row],[20D EMA]])/Table2[[#This Row],[20D EMA]]</f>
        <v>-3.2664191805089657E-2</v>
      </c>
      <c r="T247" s="2">
        <f>(Table2[[#This Row],[Close Price]]-Table2[[#This Row],[50D EMA]])/Table2[[#This Row],[50D EMA]]</f>
        <v>3.3707748263624625E-2</v>
      </c>
      <c r="U247" s="2">
        <f>(Table2[[#This Row],[Close Price]]-Table2[[#This Row],[200D EMA]])/Table2[[#This Row],[200D EMA]]</f>
        <v>0.20067235028384336</v>
      </c>
      <c r="V247">
        <v>1.2030187121151601</v>
      </c>
      <c r="W247">
        <v>963</v>
      </c>
      <c r="X247">
        <v>1002.65</v>
      </c>
      <c r="Y247">
        <v>963</v>
      </c>
      <c r="Z247">
        <v>1028</v>
      </c>
      <c r="AA247">
        <v>951</v>
      </c>
      <c r="AB247">
        <v>1202.2</v>
      </c>
      <c r="AC247" s="2">
        <f>(Table2[[#This Row],[Close Price]]/Table2[[#This Row],[Day Low]])-1</f>
        <v>9.2938733125649264E-3</v>
      </c>
      <c r="AD247" s="2">
        <f>(Table2[[#This Row],[Day High]]/Table2[[#This Row],[Close Price]])-1</f>
        <v>3.1585986933484245E-2</v>
      </c>
      <c r="AE247" s="2">
        <f>(Table2[[#This Row],[Close Price]]/Table2[[#This Row],[Current Week Low]])-1</f>
        <v>9.2938733125649264E-3</v>
      </c>
      <c r="AF247" s="2">
        <f>(Table2[[#This Row],[Current Week High]]/Table2[[#This Row],[Close Price]])-1</f>
        <v>5.7667575492566403E-2</v>
      </c>
      <c r="AG247" s="2">
        <f>(Table2[[#This Row],[Close Price]]/Table2[[#This Row],[Current Month Low]])-1</f>
        <v>2.2029442691903212E-2</v>
      </c>
      <c r="AH247" s="2">
        <f>(Table2[[#This Row],[Current Month High]]/Table2[[#This Row],[Close Price]])-1</f>
        <v>0.23689490200113172</v>
      </c>
      <c r="AI247">
        <v>23.689490200113099</v>
      </c>
      <c r="AJ247">
        <v>60.918874172185397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0.14000000000000001</v>
      </c>
      <c r="AM247" t="s">
        <v>10451</v>
      </c>
      <c r="AN247">
        <v>-12.31</v>
      </c>
      <c r="AO247" t="s">
        <v>10450</v>
      </c>
      <c r="AP247">
        <v>5.5688069166960001E-2</v>
      </c>
      <c r="AQ247">
        <f>(Table2[[#This Row],[Sharpe Ratio]]-AVERAGE(Table2[Sharpe Ratio]))/_xlfn.STDEV.P(Table2[Sharpe Ratio])</f>
        <v>-3.9909415959108602E-2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0.76064481404955886</v>
      </c>
      <c r="AS247">
        <f>_xlfn.RANK.AVG(Table2[[#This Row],[1Y Return vs Nifty Z-Score]],Table2[1Y Return vs Nifty Z-Score])</f>
        <v>340</v>
      </c>
      <c r="AT247">
        <f>_xlfn.RANK.AVG(Table2[[#This Row],[6M Return vs Nifty Z-Score]],Table2[6M Return vs Nifty Z-Score])</f>
        <v>133</v>
      </c>
      <c r="AU247">
        <f>_xlfn.RANK.AVG(Table2[[#This Row],[Sharpe Ratio Z-Score]],Table2[Sharpe Ratio Z-Score])</f>
        <v>347</v>
      </c>
      <c r="AV247">
        <f>(Table2[[#This Row],[Rank 1Y]]+Table2[[#This Row],[Rank 6M]]+Table2[[#This Row],[Rank Sharpe]])/3</f>
        <v>273.33333333333331</v>
      </c>
    </row>
    <row r="248" spans="1:48" x14ac:dyDescent="0.3">
      <c r="A248" t="s">
        <v>1784</v>
      </c>
      <c r="B248" t="s">
        <v>1785</v>
      </c>
      <c r="C248" t="s">
        <v>10416</v>
      </c>
      <c r="D248" t="s">
        <v>1454</v>
      </c>
      <c r="E248">
        <v>4585.852770296</v>
      </c>
      <c r="F248">
        <v>84.56</v>
      </c>
      <c r="G248">
        <v>30.9401294353111</v>
      </c>
      <c r="H248">
        <f>(Table2[[#This Row],[1Y Return vs Nifty]]-AVERAGE(Table2[1Y Return vs Nifty]))/_xlfn.STDEV.P(Table2[1Y Return vs Nifty])</f>
        <v>0.10899750660944425</v>
      </c>
      <c r="I248">
        <v>-17.069522540367899</v>
      </c>
      <c r="J248">
        <f>(Table2[[#This Row],[1M Return vs Nifty]]-AVERAGE(Table2[1M Return vs Nifty]))/_xlfn.STDEV.P(Table2[1M Return vs Nifty])</f>
        <v>-1.2636848691441118</v>
      </c>
      <c r="K248">
        <v>-3.04726774612572</v>
      </c>
      <c r="L248">
        <f>(Table2[[#This Row],[6M Return vs Nifty]]-AVERAGE(Table2[6M Return vs Nifty]))/_xlfn.STDEV.P(Table2[6M Return vs Nifty])</f>
        <v>-0.45549692123080288</v>
      </c>
      <c r="M248">
        <v>1.12136319468222</v>
      </c>
      <c r="N248">
        <f>(Table2[[#This Row],[1W Return vs Nifty]]-AVERAGE(Table2[1W Return vs Nifty]))/_xlfn.STDEV.P(Table2[1W Return vs Nifty])</f>
        <v>0.38166502433341776</v>
      </c>
      <c r="O248">
        <v>87.03</v>
      </c>
      <c r="P248">
        <v>86.839288172700094</v>
      </c>
      <c r="Q248">
        <v>77.478869746243703</v>
      </c>
      <c r="R248">
        <v>42.247532354065001</v>
      </c>
      <c r="S248" s="2">
        <f>(Table2[[#This Row],[Close Price]]-Table2[[#This Row],[20D EMA]])/Table2[[#This Row],[20D EMA]]</f>
        <v>-2.8381018039756394E-2</v>
      </c>
      <c r="T248" s="2">
        <f>(Table2[[#This Row],[Close Price]]-Table2[[#This Row],[50D EMA]])/Table2[[#This Row],[50D EMA]]</f>
        <v>-2.624720009412327E-2</v>
      </c>
      <c r="U248" s="2">
        <f>(Table2[[#This Row],[Close Price]]-Table2[[#This Row],[200D EMA]])/Table2[[#This Row],[200D EMA]]</f>
        <v>9.1394341153248473E-2</v>
      </c>
      <c r="V248">
        <v>0.77449807592458597</v>
      </c>
      <c r="W248">
        <v>82.9</v>
      </c>
      <c r="X248">
        <v>85.39</v>
      </c>
      <c r="Y248">
        <v>82.15</v>
      </c>
      <c r="Z248">
        <v>87.25</v>
      </c>
      <c r="AA248">
        <v>78.540000000000006</v>
      </c>
      <c r="AB248">
        <v>95.85</v>
      </c>
      <c r="AC248" s="2">
        <f>(Table2[[#This Row],[Close Price]]/Table2[[#This Row],[Day Low]])-1</f>
        <v>2.0024125452352104E-2</v>
      </c>
      <c r="AD248" s="2">
        <f>(Table2[[#This Row],[Day High]]/Table2[[#This Row],[Close Price]])-1</f>
        <v>9.81551561021754E-3</v>
      </c>
      <c r="AE248" s="2">
        <f>(Table2[[#This Row],[Close Price]]/Table2[[#This Row],[Current Week Low]])-1</f>
        <v>2.9336579427875709E-2</v>
      </c>
      <c r="AF248" s="2">
        <f>(Table2[[#This Row],[Current Week High]]/Table2[[#This Row],[Close Price]])-1</f>
        <v>3.1811731315042557E-2</v>
      </c>
      <c r="AG248" s="2">
        <f>(Table2[[#This Row],[Close Price]]/Table2[[#This Row],[Current Month Low]])-1</f>
        <v>7.6648841354723718E-2</v>
      </c>
      <c r="AH248" s="2">
        <f>(Table2[[#This Row],[Current Month High]]/Table2[[#This Row],[Close Price]])-1</f>
        <v>0.1335146641438032</v>
      </c>
      <c r="AI248">
        <v>22.102649006622499</v>
      </c>
      <c r="AJ248">
        <v>97.109557109557102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</v>
      </c>
      <c r="AM248" t="s">
        <v>10452</v>
      </c>
      <c r="AN248">
        <v>-3.53</v>
      </c>
      <c r="AO248" t="s">
        <v>10450</v>
      </c>
      <c r="AP248">
        <v>0.16137614232627201</v>
      </c>
      <c r="AQ248">
        <f>(Table2[[#This Row],[Sharpe Ratio]]-AVERAGE(Table2[Sharpe Ratio]))/_xlfn.STDEV.P(Table2[Sharpe Ratio])</f>
        <v>1.1901477058616994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-3.8371553570353378E-2</v>
      </c>
      <c r="AS248">
        <f>_xlfn.RANK.AVG(Table2[[#This Row],[1Y Return vs Nifty Z-Score]],Table2[1Y Return vs Nifty Z-Score])</f>
        <v>266</v>
      </c>
      <c r="AT248">
        <f>_xlfn.RANK.AVG(Table2[[#This Row],[6M Return vs Nifty Z-Score]],Table2[6M Return vs Nifty Z-Score])</f>
        <v>476</v>
      </c>
      <c r="AU248">
        <f>_xlfn.RANK.AVG(Table2[[#This Row],[Sharpe Ratio Z-Score]],Table2[Sharpe Ratio Z-Score])</f>
        <v>90</v>
      </c>
      <c r="AV248">
        <f>(Table2[[#This Row],[Rank 1Y]]+Table2[[#This Row],[Rank 6M]]+Table2[[#This Row],[Rank Sharpe]])/3</f>
        <v>277.33333333333331</v>
      </c>
    </row>
    <row r="249" spans="1:48" x14ac:dyDescent="0.3">
      <c r="A249" t="s">
        <v>276</v>
      </c>
      <c r="B249" t="s">
        <v>277</v>
      </c>
      <c r="C249" t="s">
        <v>10408</v>
      </c>
      <c r="D249" t="s">
        <v>278</v>
      </c>
      <c r="E249">
        <v>103510.69153056</v>
      </c>
      <c r="F249">
        <v>392.4</v>
      </c>
      <c r="G249">
        <v>72.506609792268094</v>
      </c>
      <c r="H249">
        <f>(Table2[[#This Row],[1Y Return vs Nifty]]-AVERAGE(Table2[1Y Return vs Nifty]))/_xlfn.STDEV.P(Table2[1Y Return vs Nifty])</f>
        <v>0.79340456696909312</v>
      </c>
      <c r="I249">
        <v>-14.0722118348301</v>
      </c>
      <c r="J249">
        <f>(Table2[[#This Row],[1M Return vs Nifty]]-AVERAGE(Table2[1M Return vs Nifty]))/_xlfn.STDEV.P(Table2[1M Return vs Nifty])</f>
        <v>-0.98593466223442405</v>
      </c>
      <c r="K249">
        <v>20.0337348084289</v>
      </c>
      <c r="L249">
        <f>(Table2[[#This Row],[6M Return vs Nifty]]-AVERAGE(Table2[6M Return vs Nifty]))/_xlfn.STDEV.P(Table2[6M Return vs Nifty])</f>
        <v>0.23021187925241968</v>
      </c>
      <c r="M249">
        <v>-1.9720477614177001</v>
      </c>
      <c r="N249">
        <f>(Table2[[#This Row],[1W Return vs Nifty]]-AVERAGE(Table2[1W Return vs Nifty]))/_xlfn.STDEV.P(Table2[1W Return vs Nifty])</f>
        <v>-0.30868173423495671</v>
      </c>
      <c r="O249">
        <v>412.07</v>
      </c>
      <c r="P249">
        <v>411.53922809074902</v>
      </c>
      <c r="Q249">
        <v>337.99272844856398</v>
      </c>
      <c r="R249">
        <v>32.896969312862801</v>
      </c>
      <c r="S249" s="2">
        <f>(Table2[[#This Row],[Close Price]]-Table2[[#This Row],[20D EMA]])/Table2[[#This Row],[20D EMA]]</f>
        <v>-4.7734608197636363E-2</v>
      </c>
      <c r="T249" s="2">
        <f>(Table2[[#This Row],[Close Price]]-Table2[[#This Row],[50D EMA]])/Table2[[#This Row],[50D EMA]]</f>
        <v>-4.6506448922357967E-2</v>
      </c>
      <c r="U249" s="2">
        <f>(Table2[[#This Row],[Close Price]]-Table2[[#This Row],[200D EMA]])/Table2[[#This Row],[200D EMA]]</f>
        <v>0.16097172208755298</v>
      </c>
      <c r="V249">
        <v>1.1317211838215699</v>
      </c>
      <c r="W249">
        <v>389.25</v>
      </c>
      <c r="X249">
        <v>395.65</v>
      </c>
      <c r="Y249">
        <v>385.05</v>
      </c>
      <c r="Z249">
        <v>412.6</v>
      </c>
      <c r="AA249">
        <v>366.35</v>
      </c>
      <c r="AB249">
        <v>460</v>
      </c>
      <c r="AC249" s="2">
        <f>(Table2[[#This Row],[Close Price]]/Table2[[#This Row],[Day Low]])-1</f>
        <v>8.0924855491328884E-3</v>
      </c>
      <c r="AD249" s="2">
        <f>(Table2[[#This Row],[Day High]]/Table2[[#This Row],[Close Price]])-1</f>
        <v>8.2823649337411265E-3</v>
      </c>
      <c r="AE249" s="2">
        <f>(Table2[[#This Row],[Close Price]]/Table2[[#This Row],[Current Week Low]])-1</f>
        <v>1.9088430074016172E-2</v>
      </c>
      <c r="AF249" s="2">
        <f>(Table2[[#This Row],[Current Week High]]/Table2[[#This Row],[Close Price]])-1</f>
        <v>5.1478083588175405E-2</v>
      </c>
      <c r="AG249" s="2">
        <f>(Table2[[#This Row],[Close Price]]/Table2[[#This Row],[Current Month Low]])-1</f>
        <v>7.1106865019789689E-2</v>
      </c>
      <c r="AH249" s="2">
        <f>(Table2[[#This Row],[Current Month High]]/Table2[[#This Row],[Close Price]])-1</f>
        <v>0.17227319062181445</v>
      </c>
      <c r="AI249">
        <v>17.316513761467899</v>
      </c>
      <c r="AJ249">
        <v>135.39292141571599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-0.06</v>
      </c>
      <c r="AM249" t="s">
        <v>10450</v>
      </c>
      <c r="AN249">
        <v>-8.32</v>
      </c>
      <c r="AO249" t="s">
        <v>10450</v>
      </c>
      <c r="AP249">
        <v>3.3477838079309999E-3</v>
      </c>
      <c r="AQ249">
        <f>(Table2[[#This Row],[Sharpe Ratio]]-AVERAGE(Table2[Sharpe Ratio]))/_xlfn.STDEV.P(Table2[Sharpe Ratio])</f>
        <v>-0.64907503739076799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-0.92007498763863593</v>
      </c>
      <c r="AS249">
        <f>_xlfn.RANK.AVG(Table2[[#This Row],[1Y Return vs Nifty Z-Score]],Table2[1Y Return vs Nifty Z-Score])</f>
        <v>119</v>
      </c>
      <c r="AT249">
        <f>_xlfn.RANK.AVG(Table2[[#This Row],[6M Return vs Nifty Z-Score]],Table2[6M Return vs Nifty Z-Score])</f>
        <v>233</v>
      </c>
      <c r="AU249">
        <f>_xlfn.RANK.AVG(Table2[[#This Row],[Sharpe Ratio Z-Score]],Table2[Sharpe Ratio Z-Score])</f>
        <v>489</v>
      </c>
      <c r="AV249">
        <f>(Table2[[#This Row],[Rank 1Y]]+Table2[[#This Row],[Rank 6M]]+Table2[[#This Row],[Rank Sharpe]])/3</f>
        <v>280.33333333333331</v>
      </c>
    </row>
    <row r="250" spans="1:48" x14ac:dyDescent="0.3">
      <c r="A250" t="s">
        <v>360</v>
      </c>
      <c r="B250" t="s">
        <v>361</v>
      </c>
      <c r="C250" t="s">
        <v>10420</v>
      </c>
      <c r="D250" t="s">
        <v>264</v>
      </c>
      <c r="E250">
        <v>71837.033138475002</v>
      </c>
      <c r="F250">
        <v>8423.25</v>
      </c>
      <c r="G250">
        <v>7.3021267488689396</v>
      </c>
      <c r="H250">
        <f>(Table2[[#This Row],[1Y Return vs Nifty]]-AVERAGE(Table2[1Y Return vs Nifty]))/_xlfn.STDEV.P(Table2[1Y Return vs Nifty])</f>
        <v>-0.28021071579646462</v>
      </c>
      <c r="I250">
        <v>12.8765187598559</v>
      </c>
      <c r="J250">
        <f>(Table2[[#This Row],[1M Return vs Nifty]]-AVERAGE(Table2[1M Return vs Nifty]))/_xlfn.STDEV.P(Table2[1M Return vs Nifty])</f>
        <v>1.5113091119256039</v>
      </c>
      <c r="K250">
        <v>13.7640286499252</v>
      </c>
      <c r="L250">
        <f>(Table2[[#This Row],[6M Return vs Nifty]]-AVERAGE(Table2[6M Return vs Nifty]))/_xlfn.STDEV.P(Table2[6M Return vs Nifty])</f>
        <v>4.3946456891835198E-2</v>
      </c>
      <c r="M250">
        <v>3.2311763268115201</v>
      </c>
      <c r="N250">
        <f>(Table2[[#This Row],[1W Return vs Nifty]]-AVERAGE(Table2[1W Return vs Nifty]))/_xlfn.STDEV.P(Table2[1W Return vs Nifty])</f>
        <v>0.85250536130137333</v>
      </c>
      <c r="O250">
        <v>8096.06</v>
      </c>
      <c r="P250">
        <v>7948.7870895887299</v>
      </c>
      <c r="Q250">
        <v>7310.59685374949</v>
      </c>
      <c r="R250">
        <v>59.622314653306397</v>
      </c>
      <c r="S250" s="2">
        <f>(Table2[[#This Row],[Close Price]]-Table2[[#This Row],[20D EMA]])/Table2[[#This Row],[20D EMA]]</f>
        <v>4.041348507792674E-2</v>
      </c>
      <c r="T250" s="2">
        <f>(Table2[[#This Row],[Close Price]]-Table2[[#This Row],[50D EMA]])/Table2[[#This Row],[50D EMA]]</f>
        <v>5.9689975975418752E-2</v>
      </c>
      <c r="U250" s="2">
        <f>(Table2[[#This Row],[Close Price]]-Table2[[#This Row],[200D EMA]])/Table2[[#This Row],[200D EMA]]</f>
        <v>0.15219730598054354</v>
      </c>
      <c r="V250">
        <v>1.43759624561696</v>
      </c>
      <c r="W250">
        <v>8397</v>
      </c>
      <c r="X250">
        <v>8649</v>
      </c>
      <c r="Y250">
        <v>8164</v>
      </c>
      <c r="Z250">
        <v>8780</v>
      </c>
      <c r="AA250">
        <v>7160.15</v>
      </c>
      <c r="AB250">
        <v>8780</v>
      </c>
      <c r="AC250" s="2">
        <f>(Table2[[#This Row],[Close Price]]/Table2[[#This Row],[Day Low]])-1</f>
        <v>3.1261164701679167E-3</v>
      </c>
      <c r="AD250" s="2">
        <f>(Table2[[#This Row],[Day High]]/Table2[[#This Row],[Close Price]])-1</f>
        <v>2.68008191612501E-2</v>
      </c>
      <c r="AE250" s="2">
        <f>(Table2[[#This Row],[Close Price]]/Table2[[#This Row],[Current Week Low]])-1</f>
        <v>3.1755267025967759E-2</v>
      </c>
      <c r="AF250" s="2">
        <f>(Table2[[#This Row],[Current Week High]]/Table2[[#This Row],[Close Price]])-1</f>
        <v>4.2353011011189379E-2</v>
      </c>
      <c r="AG250" s="2">
        <f>(Table2[[#This Row],[Close Price]]/Table2[[#This Row],[Current Month Low]])-1</f>
        <v>0.17640691884946547</v>
      </c>
      <c r="AH250" s="2">
        <f>(Table2[[#This Row],[Current Month High]]/Table2[[#This Row],[Close Price]])-1</f>
        <v>4.2353011011189379E-2</v>
      </c>
      <c r="AI250">
        <v>17.9479417089603</v>
      </c>
      <c r="AJ250">
        <v>58.183098591549196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-7.0000000000000007E-2</v>
      </c>
      <c r="AM250" t="s">
        <v>10450</v>
      </c>
      <c r="AN250">
        <v>9.61</v>
      </c>
      <c r="AO250" t="s">
        <v>10451</v>
      </c>
      <c r="AP250">
        <v>0.122732914538696</v>
      </c>
      <c r="AQ250">
        <f>(Table2[[#This Row],[Sharpe Ratio]]-AVERAGE(Table2[Sharpe Ratio]))/_xlfn.STDEV.P(Table2[Sharpe Ratio])</f>
        <v>0.7403961290815948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2.8679463434039425</v>
      </c>
      <c r="AS250">
        <f>_xlfn.RANK.AVG(Table2[[#This Row],[1Y Return vs Nifty Z-Score]],Table2[1Y Return vs Nifty Z-Score])</f>
        <v>384</v>
      </c>
      <c r="AT250">
        <f>_xlfn.RANK.AVG(Table2[[#This Row],[6M Return vs Nifty Z-Score]],Table2[6M Return vs Nifty Z-Score])</f>
        <v>292</v>
      </c>
      <c r="AU250">
        <f>_xlfn.RANK.AVG(Table2[[#This Row],[Sharpe Ratio Z-Score]],Table2[Sharpe Ratio Z-Score])</f>
        <v>165</v>
      </c>
      <c r="AV250">
        <f>(Table2[[#This Row],[Rank 1Y]]+Table2[[#This Row],[Rank 6M]]+Table2[[#This Row],[Rank Sharpe]])/3</f>
        <v>280.33333333333331</v>
      </c>
    </row>
    <row r="251" spans="1:48" x14ac:dyDescent="0.3">
      <c r="A251" t="s">
        <v>1301</v>
      </c>
      <c r="B251" t="s">
        <v>1302</v>
      </c>
      <c r="C251" t="s">
        <v>10411</v>
      </c>
      <c r="D251" t="s">
        <v>273</v>
      </c>
      <c r="E251">
        <v>9033.3253167500006</v>
      </c>
      <c r="F251">
        <v>880.25</v>
      </c>
      <c r="G251">
        <v>46.957359713121399</v>
      </c>
      <c r="H251">
        <f>(Table2[[#This Row],[1Y Return vs Nifty]]-AVERAGE(Table2[1Y Return vs Nifty]))/_xlfn.STDEV.P(Table2[1Y Return vs Nifty])</f>
        <v>0.37272696831511748</v>
      </c>
      <c r="I251">
        <v>-5.6001101962704496</v>
      </c>
      <c r="J251">
        <f>(Table2[[#This Row],[1M Return vs Nifty]]-AVERAGE(Table2[1M Return vs Nifty]))/_xlfn.STDEV.P(Table2[1M Return vs Nifty])</f>
        <v>-0.20085489765671982</v>
      </c>
      <c r="K251">
        <v>20.576264599102402</v>
      </c>
      <c r="L251">
        <f>(Table2[[#This Row],[6M Return vs Nifty]]-AVERAGE(Table2[6M Return vs Nifty]))/_xlfn.STDEV.P(Table2[6M Return vs Nifty])</f>
        <v>0.24632978622417423</v>
      </c>
      <c r="M251">
        <v>-0.95142867095366701</v>
      </c>
      <c r="N251">
        <f>(Table2[[#This Row],[1W Return vs Nifty]]-AVERAGE(Table2[1W Return vs Nifty]))/_xlfn.STDEV.P(Table2[1W Return vs Nifty])</f>
        <v>-8.0913393450658691E-2</v>
      </c>
      <c r="O251">
        <v>903.38</v>
      </c>
      <c r="P251">
        <v>871.78182648255597</v>
      </c>
      <c r="Q251">
        <v>747.58210079163496</v>
      </c>
      <c r="R251">
        <v>34.745361185488797</v>
      </c>
      <c r="S251" s="2">
        <f>(Table2[[#This Row],[Close Price]]-Table2[[#This Row],[20D EMA]])/Table2[[#This Row],[20D EMA]]</f>
        <v>-2.5603843343886289E-2</v>
      </c>
      <c r="T251" s="2">
        <f>(Table2[[#This Row],[Close Price]]-Table2[[#This Row],[50D EMA]])/Table2[[#This Row],[50D EMA]]</f>
        <v>9.7136385047291128E-3</v>
      </c>
      <c r="U251" s="2">
        <f>(Table2[[#This Row],[Close Price]]-Table2[[#This Row],[200D EMA]])/Table2[[#This Row],[200D EMA]]</f>
        <v>0.17746264800599079</v>
      </c>
      <c r="V251">
        <v>0.347826957845905</v>
      </c>
      <c r="W251">
        <v>872</v>
      </c>
      <c r="X251">
        <v>917.25</v>
      </c>
      <c r="Y251">
        <v>872</v>
      </c>
      <c r="Z251">
        <v>933</v>
      </c>
      <c r="AA251">
        <v>872</v>
      </c>
      <c r="AB251">
        <v>973</v>
      </c>
      <c r="AC251" s="2">
        <f>(Table2[[#This Row],[Close Price]]/Table2[[#This Row],[Day Low]])-1</f>
        <v>9.4610091743119185E-3</v>
      </c>
      <c r="AD251" s="2">
        <f>(Table2[[#This Row],[Day High]]/Table2[[#This Row],[Close Price]])-1</f>
        <v>4.2033513206475526E-2</v>
      </c>
      <c r="AE251" s="2">
        <f>(Table2[[#This Row],[Close Price]]/Table2[[#This Row],[Current Week Low]])-1</f>
        <v>9.4610091743119185E-3</v>
      </c>
      <c r="AF251" s="2">
        <f>(Table2[[#This Row],[Current Week High]]/Table2[[#This Row],[Close Price]])-1</f>
        <v>5.9926157341664288E-2</v>
      </c>
      <c r="AG251" s="2">
        <f>(Table2[[#This Row],[Close Price]]/Table2[[#This Row],[Current Month Low]])-1</f>
        <v>9.4610091743119185E-3</v>
      </c>
      <c r="AH251" s="2">
        <f>(Table2[[#This Row],[Current Month High]]/Table2[[#This Row],[Close Price]])-1</f>
        <v>0.10536779324055656</v>
      </c>
      <c r="AI251">
        <v>10.536779324055599</v>
      </c>
      <c r="AJ251">
        <v>90.922893395510201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-0.04</v>
      </c>
      <c r="AM251" t="s">
        <v>10450</v>
      </c>
      <c r="AN251">
        <v>-3.99</v>
      </c>
      <c r="AO251" t="s">
        <v>10450</v>
      </c>
      <c r="AP251">
        <v>3.1762012536637997E-2</v>
      </c>
      <c r="AQ251">
        <f>(Table2[[#This Row],[Sharpe Ratio]]-AVERAGE(Table2[Sharpe Ratio]))/_xlfn.STDEV.P(Table2[Sharpe Ratio])</f>
        <v>-0.31837429355085672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1.8914169881056472E-2</v>
      </c>
      <c r="AS251">
        <f>_xlfn.RANK.AVG(Table2[[#This Row],[1Y Return vs Nifty Z-Score]],Table2[1Y Return vs Nifty Z-Score])</f>
        <v>199</v>
      </c>
      <c r="AT251">
        <f>_xlfn.RANK.AVG(Table2[[#This Row],[6M Return vs Nifty Z-Score]],Table2[6M Return vs Nifty Z-Score])</f>
        <v>226</v>
      </c>
      <c r="AU251">
        <f>_xlfn.RANK.AVG(Table2[[#This Row],[Sharpe Ratio Z-Score]],Table2[Sharpe Ratio Z-Score])</f>
        <v>417</v>
      </c>
      <c r="AV251">
        <f>(Table2[[#This Row],[Rank 1Y]]+Table2[[#This Row],[Rank 6M]]+Table2[[#This Row],[Rank Sharpe]])/3</f>
        <v>280.66666666666669</v>
      </c>
    </row>
    <row r="252" spans="1:48" x14ac:dyDescent="0.3">
      <c r="A252" t="s">
        <v>382</v>
      </c>
      <c r="B252" t="s">
        <v>383</v>
      </c>
      <c r="C252" t="s">
        <v>10414</v>
      </c>
      <c r="D252" t="s">
        <v>124</v>
      </c>
      <c r="E252">
        <v>64182.60896166</v>
      </c>
      <c r="F252">
        <v>779.45</v>
      </c>
      <c r="G252">
        <v>36.245895702752101</v>
      </c>
      <c r="H252">
        <f>(Table2[[#This Row],[1Y Return vs Nifty]]-AVERAGE(Table2[1Y Return vs Nifty]))/_xlfn.STDEV.P(Table2[1Y Return vs Nifty])</f>
        <v>0.19635885794038294</v>
      </c>
      <c r="I252">
        <v>0.29809278365379799</v>
      </c>
      <c r="J252">
        <f>(Table2[[#This Row],[1M Return vs Nifty]]-AVERAGE(Table2[1M Return vs Nifty]))/_xlfn.STDEV.P(Table2[1M Return vs Nifty])</f>
        <v>0.3457107603654952</v>
      </c>
      <c r="K252">
        <v>-7.4316732576425499</v>
      </c>
      <c r="L252">
        <f>(Table2[[#This Row],[6M Return vs Nifty]]-AVERAGE(Table2[6M Return vs Nifty]))/_xlfn.STDEV.P(Table2[6M Return vs Nifty])</f>
        <v>-0.58575233093530765</v>
      </c>
      <c r="M252">
        <v>4.5670975785196299</v>
      </c>
      <c r="N252">
        <f>(Table2[[#This Row],[1W Return vs Nifty]]-AVERAGE(Table2[1W Return vs Nifty]))/_xlfn.STDEV.P(Table2[1W Return vs Nifty])</f>
        <v>1.1506386901436694</v>
      </c>
      <c r="O252">
        <v>758.77</v>
      </c>
      <c r="P252">
        <v>748.78824736948297</v>
      </c>
      <c r="Q252">
        <v>679.11806601840897</v>
      </c>
      <c r="R252">
        <v>60.357009406731599</v>
      </c>
      <c r="S252" s="2">
        <f>(Table2[[#This Row],[Close Price]]-Table2[[#This Row],[20D EMA]])/Table2[[#This Row],[20D EMA]]</f>
        <v>2.7254635792137358E-2</v>
      </c>
      <c r="T252" s="2">
        <f>(Table2[[#This Row],[Close Price]]-Table2[[#This Row],[50D EMA]])/Table2[[#This Row],[50D EMA]]</f>
        <v>4.0948496104516584E-2</v>
      </c>
      <c r="U252" s="2">
        <f>(Table2[[#This Row],[Close Price]]-Table2[[#This Row],[200D EMA]])/Table2[[#This Row],[200D EMA]]</f>
        <v>0.14773857301400573</v>
      </c>
      <c r="V252">
        <v>0.80568488329369803</v>
      </c>
      <c r="W252">
        <v>772.45</v>
      </c>
      <c r="X252">
        <v>797</v>
      </c>
      <c r="Y252">
        <v>750.75</v>
      </c>
      <c r="Z252">
        <v>803</v>
      </c>
      <c r="AA252">
        <v>710</v>
      </c>
      <c r="AB252">
        <v>803</v>
      </c>
      <c r="AC252" s="2">
        <f>(Table2[[#This Row],[Close Price]]/Table2[[#This Row],[Day Low]])-1</f>
        <v>9.0620752152243966E-3</v>
      </c>
      <c r="AD252" s="2">
        <f>(Table2[[#This Row],[Day High]]/Table2[[#This Row],[Close Price]])-1</f>
        <v>2.2515876579639382E-2</v>
      </c>
      <c r="AE252" s="2">
        <f>(Table2[[#This Row],[Close Price]]/Table2[[#This Row],[Current Week Low]])-1</f>
        <v>3.8228438228438355E-2</v>
      </c>
      <c r="AF252" s="2">
        <f>(Table2[[#This Row],[Current Week High]]/Table2[[#This Row],[Close Price]])-1</f>
        <v>3.0213612162422132E-2</v>
      </c>
      <c r="AG252" s="2">
        <f>(Table2[[#This Row],[Close Price]]/Table2[[#This Row],[Current Month Low]])-1</f>
        <v>9.7816901408450674E-2</v>
      </c>
      <c r="AH252" s="2">
        <f>(Table2[[#This Row],[Current Month High]]/Table2[[#This Row],[Close Price]])-1</f>
        <v>3.0213612162422132E-2</v>
      </c>
      <c r="AI252">
        <v>8.7946629033292592</v>
      </c>
      <c r="AJ252">
        <v>82.476881657497302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-0.05</v>
      </c>
      <c r="AM252" t="s">
        <v>10450</v>
      </c>
      <c r="AN252">
        <v>6.24</v>
      </c>
      <c r="AO252" t="s">
        <v>10451</v>
      </c>
      <c r="AP252">
        <v>0.16842883475907799</v>
      </c>
      <c r="AQ252">
        <f>(Table2[[#This Row],[Sharpe Ratio]]-AVERAGE(Table2[Sharpe Ratio]))/_xlfn.STDEV.P(Table2[Sharpe Ratio])</f>
        <v>1.2722308993163465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2.3791868768305866</v>
      </c>
      <c r="AS252">
        <f>_xlfn.RANK.AVG(Table2[[#This Row],[1Y Return vs Nifty Z-Score]],Table2[1Y Return vs Nifty Z-Score])</f>
        <v>240</v>
      </c>
      <c r="AT252">
        <f>_xlfn.RANK.AVG(Table2[[#This Row],[6M Return vs Nifty Z-Score]],Table2[6M Return vs Nifty Z-Score])</f>
        <v>524</v>
      </c>
      <c r="AU252">
        <f>_xlfn.RANK.AVG(Table2[[#This Row],[Sharpe Ratio Z-Score]],Table2[Sharpe Ratio Z-Score])</f>
        <v>79</v>
      </c>
      <c r="AV252">
        <f>(Table2[[#This Row],[Rank 1Y]]+Table2[[#This Row],[Rank 6M]]+Table2[[#This Row],[Rank Sharpe]])/3</f>
        <v>281</v>
      </c>
    </row>
    <row r="253" spans="1:48" x14ac:dyDescent="0.3">
      <c r="A253" t="s">
        <v>675</v>
      </c>
      <c r="B253" t="s">
        <v>676</v>
      </c>
      <c r="C253" t="s">
        <v>10409</v>
      </c>
      <c r="D253" t="s">
        <v>237</v>
      </c>
      <c r="E253">
        <v>27627.390605240002</v>
      </c>
      <c r="F253">
        <v>2065.4</v>
      </c>
      <c r="G253">
        <v>39.5620728240307</v>
      </c>
      <c r="H253">
        <f>(Table2[[#This Row],[1Y Return vs Nifty]]-AVERAGE(Table2[1Y Return vs Nifty]))/_xlfn.STDEV.P(Table2[1Y Return vs Nifty])</f>
        <v>0.25096090785453551</v>
      </c>
      <c r="I253">
        <v>11.7229745695617</v>
      </c>
      <c r="J253">
        <f>(Table2[[#This Row],[1M Return vs Nifty]]-AVERAGE(Table2[1M Return vs Nifty]))/_xlfn.STDEV.P(Table2[1M Return vs Nifty])</f>
        <v>1.4044142421539383</v>
      </c>
      <c r="K253">
        <v>5.3131716433721703</v>
      </c>
      <c r="L253">
        <f>(Table2[[#This Row],[6M Return vs Nifty]]-AVERAGE(Table2[6M Return vs Nifty]))/_xlfn.STDEV.P(Table2[6M Return vs Nifty])</f>
        <v>-0.2071183314474915</v>
      </c>
      <c r="M253">
        <v>-1.55124318092146</v>
      </c>
      <c r="N253">
        <f>(Table2[[#This Row],[1W Return vs Nifty]]-AVERAGE(Table2[1W Return vs Nifty]))/_xlfn.STDEV.P(Table2[1W Return vs Nifty])</f>
        <v>-0.21477210429604973</v>
      </c>
      <c r="O253">
        <v>2055.5</v>
      </c>
      <c r="P253">
        <v>1927.63712271861</v>
      </c>
      <c r="Q253">
        <v>1709.22177597059</v>
      </c>
      <c r="R253">
        <v>45.501090628846597</v>
      </c>
      <c r="S253" s="2">
        <f>(Table2[[#This Row],[Close Price]]-Table2[[#This Row],[20D EMA]])/Table2[[#This Row],[20D EMA]]</f>
        <v>4.8163463877402531E-3</v>
      </c>
      <c r="T253" s="2">
        <f>(Table2[[#This Row],[Close Price]]-Table2[[#This Row],[50D EMA]])/Table2[[#This Row],[50D EMA]]</f>
        <v>7.1467225681511329E-2</v>
      </c>
      <c r="U253" s="2">
        <f>(Table2[[#This Row],[Close Price]]-Table2[[#This Row],[200D EMA]])/Table2[[#This Row],[200D EMA]]</f>
        <v>0.20838619600850367</v>
      </c>
      <c r="V253">
        <v>1.4437809638927801</v>
      </c>
      <c r="W253">
        <v>2045.4</v>
      </c>
      <c r="X253">
        <v>2137.8000000000002</v>
      </c>
      <c r="Y253">
        <v>2045.4</v>
      </c>
      <c r="Z253">
        <v>2174</v>
      </c>
      <c r="AA253">
        <v>1940.2</v>
      </c>
      <c r="AB253">
        <v>2332.6999999999998</v>
      </c>
      <c r="AC253" s="2">
        <f>(Table2[[#This Row],[Close Price]]/Table2[[#This Row],[Day Low]])-1</f>
        <v>9.7780385254717661E-3</v>
      </c>
      <c r="AD253" s="2">
        <f>(Table2[[#This Row],[Day High]]/Table2[[#This Row],[Close Price]])-1</f>
        <v>3.505374261644234E-2</v>
      </c>
      <c r="AE253" s="2">
        <f>(Table2[[#This Row],[Close Price]]/Table2[[#This Row],[Current Week Low]])-1</f>
        <v>9.7780385254717661E-3</v>
      </c>
      <c r="AF253" s="2">
        <f>(Table2[[#This Row],[Current Week High]]/Table2[[#This Row],[Close Price]])-1</f>
        <v>5.25806139246634E-2</v>
      </c>
      <c r="AG253" s="2">
        <f>(Table2[[#This Row],[Close Price]]/Table2[[#This Row],[Current Month Low]])-1</f>
        <v>6.4529429955674678E-2</v>
      </c>
      <c r="AH253" s="2">
        <f>(Table2[[#This Row],[Current Month High]]/Table2[[#This Row],[Close Price]])-1</f>
        <v>0.12941803040573241</v>
      </c>
      <c r="AI253">
        <v>12.9418030405732</v>
      </c>
      <c r="AJ253">
        <v>80.976998904709703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0.08</v>
      </c>
      <c r="AM253" t="s">
        <v>10451</v>
      </c>
      <c r="AN253">
        <v>2.2799999999999998</v>
      </c>
      <c r="AO253" t="s">
        <v>10451</v>
      </c>
      <c r="AP253">
        <v>9.3027254465309003E-2</v>
      </c>
      <c r="AQ253">
        <f>(Table2[[#This Row],[Sharpe Ratio]]-AVERAGE(Table2[Sharpe Ratio]))/_xlfn.STDEV.P(Table2[Sharpe Ratio])</f>
        <v>0.39466498232695041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1.6281496965918831</v>
      </c>
      <c r="AS253">
        <f>_xlfn.RANK.AVG(Table2[[#This Row],[1Y Return vs Nifty Z-Score]],Table2[1Y Return vs Nifty Z-Score])</f>
        <v>229</v>
      </c>
      <c r="AT253">
        <f>_xlfn.RANK.AVG(Table2[[#This Row],[6M Return vs Nifty Z-Score]],Table2[6M Return vs Nifty Z-Score])</f>
        <v>381</v>
      </c>
      <c r="AU253">
        <f>_xlfn.RANK.AVG(Table2[[#This Row],[Sharpe Ratio Z-Score]],Table2[Sharpe Ratio Z-Score])</f>
        <v>234</v>
      </c>
      <c r="AV253">
        <f>(Table2[[#This Row],[Rank 1Y]]+Table2[[#This Row],[Rank 6M]]+Table2[[#This Row],[Rank Sharpe]])/3</f>
        <v>281.33333333333331</v>
      </c>
    </row>
    <row r="254" spans="1:48" x14ac:dyDescent="0.3">
      <c r="A254" t="s">
        <v>408</v>
      </c>
      <c r="B254" t="s">
        <v>409</v>
      </c>
      <c r="C254" t="s">
        <v>10407</v>
      </c>
      <c r="D254" t="s">
        <v>51</v>
      </c>
      <c r="E254">
        <v>58830.374262500001</v>
      </c>
      <c r="F254">
        <v>5339</v>
      </c>
      <c r="G254">
        <v>34.933932270603499</v>
      </c>
      <c r="H254">
        <f>(Table2[[#This Row],[1Y Return vs Nifty]]-AVERAGE(Table2[1Y Return vs Nifty]))/_xlfn.STDEV.P(Table2[1Y Return vs Nifty])</f>
        <v>0.17475690780688083</v>
      </c>
      <c r="I254">
        <v>11.224252009742001</v>
      </c>
      <c r="J254">
        <f>(Table2[[#This Row],[1M Return vs Nifty]]-AVERAGE(Table2[1M Return vs Nifty]))/_xlfn.STDEV.P(Table2[1M Return vs Nifty])</f>
        <v>1.3581993823049003</v>
      </c>
      <c r="K254">
        <v>10.0405035710076</v>
      </c>
      <c r="L254">
        <f>(Table2[[#This Row],[6M Return vs Nifty]]-AVERAGE(Table2[6M Return vs Nifty]))/_xlfn.STDEV.P(Table2[6M Return vs Nifty])</f>
        <v>-6.6674990742377094E-2</v>
      </c>
      <c r="M254">
        <v>0.95636091104173604</v>
      </c>
      <c r="N254">
        <f>(Table2[[#This Row],[1W Return vs Nifty]]-AVERAGE(Table2[1W Return vs Nifty]))/_xlfn.STDEV.P(Table2[1W Return vs Nifty])</f>
        <v>0.34484198553122752</v>
      </c>
      <c r="O254">
        <v>4909.75</v>
      </c>
      <c r="P254">
        <v>4686.2489291964002</v>
      </c>
      <c r="Q254">
        <v>4211.1977976611897</v>
      </c>
      <c r="R254">
        <v>75.608115024693404</v>
      </c>
      <c r="S254" s="2">
        <f>(Table2[[#This Row],[Close Price]]-Table2[[#This Row],[20D EMA]])/Table2[[#This Row],[20D EMA]]</f>
        <v>8.7428076785987061E-2</v>
      </c>
      <c r="T254" s="2">
        <f>(Table2[[#This Row],[Close Price]]-Table2[[#This Row],[50D EMA]])/Table2[[#This Row],[50D EMA]]</f>
        <v>0.1392907377874896</v>
      </c>
      <c r="U254" s="2">
        <f>(Table2[[#This Row],[Close Price]]-Table2[[#This Row],[200D EMA]])/Table2[[#This Row],[200D EMA]]</f>
        <v>0.26781031348495854</v>
      </c>
      <c r="V254">
        <v>0.97666426871825895</v>
      </c>
      <c r="W254">
        <v>5035.3</v>
      </c>
      <c r="X254">
        <v>5535.85</v>
      </c>
      <c r="Y254">
        <v>4861.05</v>
      </c>
      <c r="Z254">
        <v>5535.85</v>
      </c>
      <c r="AA254">
        <v>4600</v>
      </c>
      <c r="AB254">
        <v>5535.85</v>
      </c>
      <c r="AC254" s="2">
        <f>(Table2[[#This Row],[Close Price]]/Table2[[#This Row],[Day Low]])-1</f>
        <v>6.0314181875955608E-2</v>
      </c>
      <c r="AD254" s="2">
        <f>(Table2[[#This Row],[Day High]]/Table2[[#This Row],[Close Price]])-1</f>
        <v>3.6870200412062237E-2</v>
      </c>
      <c r="AE254" s="2">
        <f>(Table2[[#This Row],[Close Price]]/Table2[[#This Row],[Current Week Low]])-1</f>
        <v>9.8322378909906361E-2</v>
      </c>
      <c r="AF254" s="2">
        <f>(Table2[[#This Row],[Current Week High]]/Table2[[#This Row],[Close Price]])-1</f>
        <v>3.6870200412062237E-2</v>
      </c>
      <c r="AG254" s="2">
        <f>(Table2[[#This Row],[Close Price]]/Table2[[#This Row],[Current Month Low]])-1</f>
        <v>0.16065217391304354</v>
      </c>
      <c r="AH254" s="2">
        <f>(Table2[[#This Row],[Current Month High]]/Table2[[#This Row],[Close Price]])-1</f>
        <v>3.6870200412062237E-2</v>
      </c>
      <c r="AI254">
        <v>3.6870200412062202</v>
      </c>
      <c r="AJ254">
        <v>81.432018214564806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0.11</v>
      </c>
      <c r="AM254" t="s">
        <v>10451</v>
      </c>
      <c r="AN254">
        <v>15.49</v>
      </c>
      <c r="AO254" t="s">
        <v>10451</v>
      </c>
      <c r="AP254">
        <v>8.5317941415348E-2</v>
      </c>
      <c r="AQ254">
        <f>(Table2[[#This Row],[Sharpe Ratio]]-AVERAGE(Table2[Sharpe Ratio]))/_xlfn.STDEV.P(Table2[Sharpe Ratio])</f>
        <v>0.30493966954585439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2.1160629544464862</v>
      </c>
      <c r="AS254">
        <f>_xlfn.RANK.AVG(Table2[[#This Row],[1Y Return vs Nifty Z-Score]],Table2[1Y Return vs Nifty Z-Score])</f>
        <v>246</v>
      </c>
      <c r="AT254">
        <f>_xlfn.RANK.AVG(Table2[[#This Row],[6M Return vs Nifty Z-Score]],Table2[6M Return vs Nifty Z-Score])</f>
        <v>338</v>
      </c>
      <c r="AU254">
        <f>_xlfn.RANK.AVG(Table2[[#This Row],[Sharpe Ratio Z-Score]],Table2[Sharpe Ratio Z-Score])</f>
        <v>263</v>
      </c>
      <c r="AV254">
        <f>(Table2[[#This Row],[Rank 1Y]]+Table2[[#This Row],[Rank 6M]]+Table2[[#This Row],[Rank Sharpe]])/3</f>
        <v>282.33333333333331</v>
      </c>
    </row>
    <row r="255" spans="1:48" x14ac:dyDescent="0.3">
      <c r="A255" t="s">
        <v>1212</v>
      </c>
      <c r="B255" t="s">
        <v>1213</v>
      </c>
      <c r="C255" t="s">
        <v>10420</v>
      </c>
      <c r="D255" t="s">
        <v>392</v>
      </c>
      <c r="E255">
        <v>10089.271972799999</v>
      </c>
      <c r="F255">
        <v>182.88</v>
      </c>
      <c r="G255">
        <v>11.449930602473</v>
      </c>
      <c r="H255">
        <f>(Table2[[#This Row],[1Y Return vs Nifty]]-AVERAGE(Table2[1Y Return vs Nifty]))/_xlfn.STDEV.P(Table2[1Y Return vs Nifty])</f>
        <v>-0.21191563240198016</v>
      </c>
      <c r="I255">
        <v>-13.861504531782399</v>
      </c>
      <c r="J255">
        <f>(Table2[[#This Row],[1M Return vs Nifty]]-AVERAGE(Table2[1M Return vs Nifty]))/_xlfn.STDEV.P(Table2[1M Return vs Nifty])</f>
        <v>-0.96640915995307786</v>
      </c>
      <c r="K255">
        <v>24.8804919625045</v>
      </c>
      <c r="L255">
        <f>(Table2[[#This Row],[6M Return vs Nifty]]-AVERAGE(Table2[6M Return vs Nifty]))/_xlfn.STDEV.P(Table2[6M Return vs Nifty])</f>
        <v>0.374203199668388</v>
      </c>
      <c r="M255">
        <v>-4.36154653362627</v>
      </c>
      <c r="N255">
        <f>(Table2[[#This Row],[1W Return vs Nifty]]-AVERAGE(Table2[1W Return vs Nifty]))/_xlfn.STDEV.P(Table2[1W Return vs Nifty])</f>
        <v>-0.84193863265786828</v>
      </c>
      <c r="O255">
        <v>189.36</v>
      </c>
      <c r="P255">
        <v>192.78541521318701</v>
      </c>
      <c r="Q255">
        <v>171.72203645792499</v>
      </c>
      <c r="R255">
        <v>35.147845050854002</v>
      </c>
      <c r="S255" s="2">
        <f>(Table2[[#This Row],[Close Price]]-Table2[[#This Row],[20D EMA]])/Table2[[#This Row],[20D EMA]]</f>
        <v>-3.4220532319391726E-2</v>
      </c>
      <c r="T255" s="2">
        <f>(Table2[[#This Row],[Close Price]]-Table2[[#This Row],[50D EMA]])/Table2[[#This Row],[50D EMA]]</f>
        <v>-5.1380521717544619E-2</v>
      </c>
      <c r="U255" s="2">
        <f>(Table2[[#This Row],[Close Price]]-Table2[[#This Row],[200D EMA]])/Table2[[#This Row],[200D EMA]]</f>
        <v>6.4976888069976466E-2</v>
      </c>
      <c r="V255">
        <v>0.23632217096417699</v>
      </c>
      <c r="W255">
        <v>181.82</v>
      </c>
      <c r="X255">
        <v>185.65</v>
      </c>
      <c r="Y255">
        <v>181.05</v>
      </c>
      <c r="Z255">
        <v>190.4</v>
      </c>
      <c r="AA255">
        <v>181.05</v>
      </c>
      <c r="AB255">
        <v>205.5</v>
      </c>
      <c r="AC255" s="2">
        <f>(Table2[[#This Row],[Close Price]]/Table2[[#This Row],[Day Low]])-1</f>
        <v>5.8299417005829302E-3</v>
      </c>
      <c r="AD255" s="2">
        <f>(Table2[[#This Row],[Day High]]/Table2[[#This Row],[Close Price]])-1</f>
        <v>1.5146544181977362E-2</v>
      </c>
      <c r="AE255" s="2">
        <f>(Table2[[#This Row],[Close Price]]/Table2[[#This Row],[Current Week Low]])-1</f>
        <v>1.01077050538525E-2</v>
      </c>
      <c r="AF255" s="2">
        <f>(Table2[[#This Row],[Current Week High]]/Table2[[#This Row],[Close Price]])-1</f>
        <v>4.1119860017497789E-2</v>
      </c>
      <c r="AG255" s="2">
        <f>(Table2[[#This Row],[Close Price]]/Table2[[#This Row],[Current Month Low]])-1</f>
        <v>1.01077050538525E-2</v>
      </c>
      <c r="AH255" s="2">
        <f>(Table2[[#This Row],[Current Month High]]/Table2[[#This Row],[Close Price]])-1</f>
        <v>0.12368766404199483</v>
      </c>
      <c r="AI255">
        <v>33.967629046369197</v>
      </c>
      <c r="AJ255">
        <v>55.510204081632601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-0.21</v>
      </c>
      <c r="AM255" t="s">
        <v>10450</v>
      </c>
      <c r="AN255">
        <v>-4.29</v>
      </c>
      <c r="AO255" t="s">
        <v>10450</v>
      </c>
      <c r="AP255">
        <v>7.8303468598323003E-2</v>
      </c>
      <c r="AQ255">
        <f>(Table2[[#This Row],[Sharpe Ratio]]-AVERAGE(Table2[Sharpe Ratio]))/_xlfn.STDEV.P(Table2[Sharpe Ratio])</f>
        <v>0.22330129743366639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364</v>
      </c>
      <c r="AT255">
        <f>_xlfn.RANK.AVG(Table2[[#This Row],[6M Return vs Nifty Z-Score]],Table2[6M Return vs Nifty Z-Score])</f>
        <v>193</v>
      </c>
      <c r="AU255">
        <f>_xlfn.RANK.AVG(Table2[[#This Row],[Sharpe Ratio Z-Score]],Table2[Sharpe Ratio Z-Score])</f>
        <v>293</v>
      </c>
      <c r="AV255">
        <f>(Table2[[#This Row],[Rank 1Y]]+Table2[[#This Row],[Rank 6M]]+Table2[[#This Row],[Rank Sharpe]])/3</f>
        <v>283.33333333333331</v>
      </c>
    </row>
    <row r="256" spans="1:48" x14ac:dyDescent="0.3">
      <c r="A256" t="s">
        <v>980</v>
      </c>
      <c r="B256" t="s">
        <v>981</v>
      </c>
      <c r="C256" t="s">
        <v>10416</v>
      </c>
      <c r="D256" t="s">
        <v>773</v>
      </c>
      <c r="E256">
        <v>15369.0700027</v>
      </c>
      <c r="F256">
        <v>373.55</v>
      </c>
      <c r="G256">
        <v>14.029639543573801</v>
      </c>
      <c r="H256">
        <f>(Table2[[#This Row],[1Y Return vs Nifty]]-AVERAGE(Table2[1Y Return vs Nifty]))/_xlfn.STDEV.P(Table2[1Y Return vs Nifty])</f>
        <v>-0.16943979615603741</v>
      </c>
      <c r="I256">
        <v>-14.4339285965179</v>
      </c>
      <c r="J256">
        <f>(Table2[[#This Row],[1M Return vs Nifty]]-AVERAGE(Table2[1M Return vs Nifty]))/_xlfn.STDEV.P(Table2[1M Return vs Nifty])</f>
        <v>-1.0194536782029275</v>
      </c>
      <c r="K256">
        <v>-0.30488153704571602</v>
      </c>
      <c r="L256">
        <f>(Table2[[#This Row],[6M Return vs Nifty]]-AVERAGE(Table2[6M Return vs Nifty]))/_xlfn.STDEV.P(Table2[6M Return vs Nifty])</f>
        <v>-0.37402392830316666</v>
      </c>
      <c r="M256">
        <v>-3.8406149512421699</v>
      </c>
      <c r="N256">
        <f>(Table2[[#This Row],[1W Return vs Nifty]]-AVERAGE(Table2[1W Return vs Nifty]))/_xlfn.STDEV.P(Table2[1W Return vs Nifty])</f>
        <v>-0.72568397576347365</v>
      </c>
      <c r="O256">
        <v>404.23</v>
      </c>
      <c r="P256">
        <v>396.84136132076202</v>
      </c>
      <c r="Q256">
        <v>350.64347159120501</v>
      </c>
      <c r="R256">
        <v>20.845307568896299</v>
      </c>
      <c r="S256" s="2">
        <f>(Table2[[#This Row],[Close Price]]-Table2[[#This Row],[20D EMA]])/Table2[[#This Row],[20D EMA]]</f>
        <v>-7.5897385152017424E-2</v>
      </c>
      <c r="T256" s="2">
        <f>(Table2[[#This Row],[Close Price]]-Table2[[#This Row],[50D EMA]])/Table2[[#This Row],[50D EMA]]</f>
        <v>-5.8691869323409272E-2</v>
      </c>
      <c r="U256" s="2">
        <f>(Table2[[#This Row],[Close Price]]-Table2[[#This Row],[200D EMA]])/Table2[[#This Row],[200D EMA]]</f>
        <v>6.5327120749877801E-2</v>
      </c>
      <c r="V256">
        <v>1.07891619423515</v>
      </c>
      <c r="W256">
        <v>370.45</v>
      </c>
      <c r="X256">
        <v>387</v>
      </c>
      <c r="Y256">
        <v>370.45</v>
      </c>
      <c r="Z256">
        <v>396.95</v>
      </c>
      <c r="AA256">
        <v>370.45</v>
      </c>
      <c r="AB256">
        <v>474.4</v>
      </c>
      <c r="AC256" s="2">
        <f>(Table2[[#This Row],[Close Price]]/Table2[[#This Row],[Day Low]])-1</f>
        <v>8.3682008368202165E-3</v>
      </c>
      <c r="AD256" s="2">
        <f>(Table2[[#This Row],[Day High]]/Table2[[#This Row],[Close Price]])-1</f>
        <v>3.6005889439164829E-2</v>
      </c>
      <c r="AE256" s="2">
        <f>(Table2[[#This Row],[Close Price]]/Table2[[#This Row],[Current Week Low]])-1</f>
        <v>8.3682008368202165E-3</v>
      </c>
      <c r="AF256" s="2">
        <f>(Table2[[#This Row],[Current Week High]]/Table2[[#This Row],[Close Price]])-1</f>
        <v>6.2642216570740095E-2</v>
      </c>
      <c r="AG256" s="2">
        <f>(Table2[[#This Row],[Close Price]]/Table2[[#This Row],[Current Month Low]])-1</f>
        <v>8.3682008368202165E-3</v>
      </c>
      <c r="AH256" s="2">
        <f>(Table2[[#This Row],[Current Month High]]/Table2[[#This Row],[Close Price]])-1</f>
        <v>0.2699772453486815</v>
      </c>
      <c r="AI256">
        <v>26.997724534868102</v>
      </c>
      <c r="AJ256">
        <v>62.554395126196603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-0.09</v>
      </c>
      <c r="AM256" t="s">
        <v>10450</v>
      </c>
      <c r="AN256">
        <v>-14.85</v>
      </c>
      <c r="AO256" t="s">
        <v>10450</v>
      </c>
      <c r="AP256">
        <v>0.17362607355086801</v>
      </c>
      <c r="AQ256">
        <f>(Table2[[#This Row],[Sharpe Ratio]]-AVERAGE(Table2[Sharpe Ratio]))/_xlfn.STDEV.P(Table2[Sharpe Ratio])</f>
        <v>1.3327192817661633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-0.95588209665944202</v>
      </c>
      <c r="AS256">
        <f>_xlfn.RANK.AVG(Table2[[#This Row],[1Y Return vs Nifty Z-Score]],Table2[1Y Return vs Nifty Z-Score])</f>
        <v>341</v>
      </c>
      <c r="AT256">
        <f>_xlfn.RANK.AVG(Table2[[#This Row],[6M Return vs Nifty Z-Score]],Table2[6M Return vs Nifty Z-Score])</f>
        <v>443</v>
      </c>
      <c r="AU256">
        <f>_xlfn.RANK.AVG(Table2[[#This Row],[Sharpe Ratio Z-Score]],Table2[Sharpe Ratio Z-Score])</f>
        <v>68</v>
      </c>
      <c r="AV256">
        <f>(Table2[[#This Row],[Rank 1Y]]+Table2[[#This Row],[Rank 6M]]+Table2[[#This Row],[Rank Sharpe]])/3</f>
        <v>284</v>
      </c>
    </row>
    <row r="257" spans="1:48" x14ac:dyDescent="0.3">
      <c r="A257" t="s">
        <v>235</v>
      </c>
      <c r="B257" t="s">
        <v>236</v>
      </c>
      <c r="C257" t="s">
        <v>10409</v>
      </c>
      <c r="D257" t="s">
        <v>237</v>
      </c>
      <c r="E257">
        <v>116128.83718998</v>
      </c>
      <c r="F257">
        <v>1596.6</v>
      </c>
      <c r="G257">
        <v>24.2139517074114</v>
      </c>
      <c r="H257">
        <f>(Table2[[#This Row],[1Y Return vs Nifty]]-AVERAGE(Table2[1Y Return vs Nifty]))/_xlfn.STDEV.P(Table2[1Y Return vs Nifty])</f>
        <v>-1.7514306754970617E-3</v>
      </c>
      <c r="I257">
        <v>7.6485405317161304</v>
      </c>
      <c r="J257">
        <f>(Table2[[#This Row],[1M Return vs Nifty]]-AVERAGE(Table2[1M Return vs Nifty]))/_xlfn.STDEV.P(Table2[1M Return vs Nifty])</f>
        <v>1.0268508167270678</v>
      </c>
      <c r="K257">
        <v>21.7900754476196</v>
      </c>
      <c r="L257">
        <f>(Table2[[#This Row],[6M Return vs Nifty]]-AVERAGE(Table2[6M Return vs Nifty]))/_xlfn.STDEV.P(Table2[6M Return vs Nifty])</f>
        <v>0.28239064532173569</v>
      </c>
      <c r="M257">
        <v>5.2878041157243603</v>
      </c>
      <c r="N257">
        <f>(Table2[[#This Row],[1W Return vs Nifty]]-AVERAGE(Table2[1W Return vs Nifty]))/_xlfn.STDEV.P(Table2[1W Return vs Nifty])</f>
        <v>1.3114764931058738</v>
      </c>
      <c r="O257">
        <v>1552.14</v>
      </c>
      <c r="P257">
        <v>1472.2663787341201</v>
      </c>
      <c r="Q257">
        <v>1271.4952235562801</v>
      </c>
      <c r="R257">
        <v>57.643076300424298</v>
      </c>
      <c r="S257" s="2">
        <f>(Table2[[#This Row],[Close Price]]-Table2[[#This Row],[20D EMA]])/Table2[[#This Row],[20D EMA]]</f>
        <v>2.8644323321349752E-2</v>
      </c>
      <c r="T257" s="2">
        <f>(Table2[[#This Row],[Close Price]]-Table2[[#This Row],[50D EMA]])/Table2[[#This Row],[50D EMA]]</f>
        <v>8.4450492833222229E-2</v>
      </c>
      <c r="U257" s="2">
        <f>(Table2[[#This Row],[Close Price]]-Table2[[#This Row],[200D EMA]])/Table2[[#This Row],[200D EMA]]</f>
        <v>0.25568698208273671</v>
      </c>
      <c r="V257">
        <v>1.03316164733557</v>
      </c>
      <c r="W257">
        <v>1574</v>
      </c>
      <c r="X257">
        <v>1611</v>
      </c>
      <c r="Y257">
        <v>1561.15</v>
      </c>
      <c r="Z257">
        <v>1647.5</v>
      </c>
      <c r="AA257">
        <v>1453.45</v>
      </c>
      <c r="AB257">
        <v>1647.5</v>
      </c>
      <c r="AC257" s="2">
        <f>(Table2[[#This Row],[Close Price]]/Table2[[#This Row],[Day Low]])-1</f>
        <v>1.4358322744599583E-2</v>
      </c>
      <c r="AD257" s="2">
        <f>(Table2[[#This Row],[Day High]]/Table2[[#This Row],[Close Price]])-1</f>
        <v>9.0191657271703196E-3</v>
      </c>
      <c r="AE257" s="2">
        <f>(Table2[[#This Row],[Close Price]]/Table2[[#This Row],[Current Week Low]])-1</f>
        <v>2.2707619383147026E-2</v>
      </c>
      <c r="AF257" s="2">
        <f>(Table2[[#This Row],[Current Week High]]/Table2[[#This Row],[Close Price]])-1</f>
        <v>3.1880245521733741E-2</v>
      </c>
      <c r="AG257" s="2">
        <f>(Table2[[#This Row],[Close Price]]/Table2[[#This Row],[Current Month Low]])-1</f>
        <v>9.8489800130723282E-2</v>
      </c>
      <c r="AH257" s="2">
        <f>(Table2[[#This Row],[Current Month High]]/Table2[[#This Row],[Close Price]])-1</f>
        <v>3.1880245521733741E-2</v>
      </c>
      <c r="AI257">
        <v>3.1880245521733701</v>
      </c>
      <c r="AJ257">
        <v>62.694247719977497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0.09</v>
      </c>
      <c r="AM257" t="s">
        <v>10451</v>
      </c>
      <c r="AN257">
        <v>4.8099999999999996</v>
      </c>
      <c r="AO257" t="s">
        <v>10451</v>
      </c>
      <c r="AP257">
        <v>6.0986526295377999E-2</v>
      </c>
      <c r="AQ257">
        <f>(Table2[[#This Row],[Sharpe Ratio]]-AVERAGE(Table2[Sharpe Ratio]))/_xlfn.STDEV.P(Table2[Sharpe Ratio])</f>
        <v>2.1757002309758734E-2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2.6407235267889391</v>
      </c>
      <c r="AS257">
        <f>_xlfn.RANK.AVG(Table2[[#This Row],[1Y Return vs Nifty Z-Score]],Table2[1Y Return vs Nifty Z-Score])</f>
        <v>302</v>
      </c>
      <c r="AT257">
        <f>_xlfn.RANK.AVG(Table2[[#This Row],[6M Return vs Nifty Z-Score]],Table2[6M Return vs Nifty Z-Score])</f>
        <v>215</v>
      </c>
      <c r="AU257">
        <f>_xlfn.RANK.AVG(Table2[[#This Row],[Sharpe Ratio Z-Score]],Table2[Sharpe Ratio Z-Score])</f>
        <v>337</v>
      </c>
      <c r="AV257">
        <f>(Table2[[#This Row],[Rank 1Y]]+Table2[[#This Row],[Rank 6M]]+Table2[[#This Row],[Rank Sharpe]])/3</f>
        <v>284.66666666666669</v>
      </c>
    </row>
    <row r="258" spans="1:48" x14ac:dyDescent="0.3">
      <c r="A258" t="s">
        <v>1257</v>
      </c>
      <c r="B258" t="s">
        <v>1258</v>
      </c>
      <c r="C258" t="s">
        <v>10412</v>
      </c>
      <c r="D258" t="s">
        <v>57</v>
      </c>
      <c r="E258">
        <v>9498.9649197300005</v>
      </c>
      <c r="F258">
        <v>7629</v>
      </c>
      <c r="G258">
        <v>65.327189735460706</v>
      </c>
      <c r="H258">
        <f>(Table2[[#This Row],[1Y Return vs Nifty]]-AVERAGE(Table2[1Y Return vs Nifty]))/_xlfn.STDEV.P(Table2[1Y Return vs Nifty])</f>
        <v>0.67519283160035026</v>
      </c>
      <c r="I258">
        <v>-23.694411508526599</v>
      </c>
      <c r="J258">
        <f>(Table2[[#This Row],[1M Return vs Nifty]]-AVERAGE(Table2[1M Return vs Nifty]))/_xlfn.STDEV.P(Table2[1M Return vs Nifty])</f>
        <v>-1.8775899535453064</v>
      </c>
      <c r="K258">
        <v>-12.179426464101899</v>
      </c>
      <c r="L258">
        <f>(Table2[[#This Row],[6M Return vs Nifty]]-AVERAGE(Table2[6M Return vs Nifty]))/_xlfn.STDEV.P(Table2[6M Return vs Nifty])</f>
        <v>-0.72680236325070147</v>
      </c>
      <c r="M258">
        <v>0.87061378688028301</v>
      </c>
      <c r="N258">
        <f>(Table2[[#This Row],[1W Return vs Nifty]]-AVERAGE(Table2[1W Return vs Nifty]))/_xlfn.STDEV.P(Table2[1W Return vs Nifty])</f>
        <v>0.32570607049714795</v>
      </c>
      <c r="O258">
        <v>7405.26</v>
      </c>
      <c r="P258">
        <v>7847.4564318644498</v>
      </c>
      <c r="Q258">
        <v>7099.6543002690196</v>
      </c>
      <c r="R258">
        <v>23.936272497429499</v>
      </c>
      <c r="S258" s="2">
        <f>(Table2[[#This Row],[Close Price]]-Table2[[#This Row],[20D EMA]])/Table2[[#This Row],[20D EMA]]</f>
        <v>3.0213658939726596E-2</v>
      </c>
      <c r="T258" s="2">
        <f>(Table2[[#This Row],[Close Price]]-Table2[[#This Row],[50D EMA]])/Table2[[#This Row],[50D EMA]]</f>
        <v>-2.783786488796695E-2</v>
      </c>
      <c r="U258" s="2">
        <f>(Table2[[#This Row],[Close Price]]-Table2[[#This Row],[200D EMA]])/Table2[[#This Row],[200D EMA]]</f>
        <v>7.4559362659520262E-2</v>
      </c>
      <c r="V258">
        <v>1.60475564709023</v>
      </c>
      <c r="W258">
        <v>7002</v>
      </c>
      <c r="X258">
        <v>7850</v>
      </c>
      <c r="Y258">
        <v>6902</v>
      </c>
      <c r="Z258">
        <v>7850</v>
      </c>
      <c r="AA258">
        <v>6660</v>
      </c>
      <c r="AB258">
        <v>8561.7000000000007</v>
      </c>
      <c r="AC258" s="2">
        <f>(Table2[[#This Row],[Close Price]]/Table2[[#This Row],[Day Low]])-1</f>
        <v>8.9545844044558676E-2</v>
      </c>
      <c r="AD258" s="2">
        <f>(Table2[[#This Row],[Day High]]/Table2[[#This Row],[Close Price]])-1</f>
        <v>2.8968410014418744E-2</v>
      </c>
      <c r="AE258" s="2">
        <f>(Table2[[#This Row],[Close Price]]/Table2[[#This Row],[Current Week Low]])-1</f>
        <v>0.10533178788756881</v>
      </c>
      <c r="AF258" s="2">
        <f>(Table2[[#This Row],[Current Week High]]/Table2[[#This Row],[Close Price]])-1</f>
        <v>2.8968410014418744E-2</v>
      </c>
      <c r="AG258" s="2">
        <f>(Table2[[#This Row],[Close Price]]/Table2[[#This Row],[Current Month Low]])-1</f>
        <v>0.14549549549549545</v>
      </c>
      <c r="AH258" s="2">
        <f>(Table2[[#This Row],[Current Month High]]/Table2[[#This Row],[Close Price]])-1</f>
        <v>0.12225717656311463</v>
      </c>
      <c r="AI258">
        <v>34.720802202123402</v>
      </c>
      <c r="AJ258">
        <v>139.800088011567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-0.16</v>
      </c>
      <c r="AM258" t="s">
        <v>10450</v>
      </c>
      <c r="AN258">
        <v>5.55</v>
      </c>
      <c r="AO258" t="s">
        <v>10451</v>
      </c>
      <c r="AP258">
        <v>0.133895434314561</v>
      </c>
      <c r="AQ258">
        <f>(Table2[[#This Row],[Sharpe Ratio]]-AVERAGE(Table2[Sharpe Ratio]))/_xlfn.STDEV.P(Table2[Sharpe Ratio])</f>
        <v>0.87031180014384624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139</v>
      </c>
      <c r="AT258">
        <f>_xlfn.RANK.AVG(Table2[[#This Row],[6M Return vs Nifty Z-Score]],Table2[6M Return vs Nifty Z-Score])</f>
        <v>581</v>
      </c>
      <c r="AU258">
        <f>_xlfn.RANK.AVG(Table2[[#This Row],[Sharpe Ratio Z-Score]],Table2[Sharpe Ratio Z-Score])</f>
        <v>137</v>
      </c>
      <c r="AV258">
        <f>(Table2[[#This Row],[Rank 1Y]]+Table2[[#This Row],[Rank 6M]]+Table2[[#This Row],[Rank Sharpe]])/3</f>
        <v>285.66666666666669</v>
      </c>
    </row>
    <row r="259" spans="1:48" x14ac:dyDescent="0.3">
      <c r="A259" t="s">
        <v>1468</v>
      </c>
      <c r="B259" t="s">
        <v>1469</v>
      </c>
      <c r="C259" t="s">
        <v>10415</v>
      </c>
      <c r="D259" t="s">
        <v>185</v>
      </c>
      <c r="E259">
        <v>7315.6686178</v>
      </c>
      <c r="F259">
        <v>1805.5</v>
      </c>
      <c r="G259">
        <v>67.856204976457093</v>
      </c>
      <c r="H259">
        <f>(Table2[[#This Row],[1Y Return vs Nifty]]-AVERAGE(Table2[1Y Return vs Nifty]))/_xlfn.STDEV.P(Table2[1Y Return vs Nifty])</f>
        <v>0.71683397782757441</v>
      </c>
      <c r="I259">
        <v>-17.630164451304399</v>
      </c>
      <c r="J259">
        <f>(Table2[[#This Row],[1M Return vs Nifty]]-AVERAGE(Table2[1M Return vs Nifty]))/_xlfn.STDEV.P(Table2[1M Return vs Nifty])</f>
        <v>-1.3156375767753734</v>
      </c>
      <c r="K259">
        <v>13.5303495787996</v>
      </c>
      <c r="L259">
        <f>(Table2[[#This Row],[6M Return vs Nifty]]-AVERAGE(Table2[6M Return vs Nifty]))/_xlfn.STDEV.P(Table2[6M Return vs Nifty])</f>
        <v>3.700413299663901E-2</v>
      </c>
      <c r="M259">
        <v>-5.4329943383392001</v>
      </c>
      <c r="N259">
        <f>(Table2[[#This Row],[1W Return vs Nifty]]-AVERAGE(Table2[1W Return vs Nifty]))/_xlfn.STDEV.P(Table2[1W Return vs Nifty])</f>
        <v>-1.0810502571577461</v>
      </c>
      <c r="O259">
        <v>1887.29</v>
      </c>
      <c r="P259">
        <v>1863.6085683369799</v>
      </c>
      <c r="Q259">
        <v>1546.0585353189499</v>
      </c>
      <c r="R259">
        <v>30.6891021966666</v>
      </c>
      <c r="S259" s="2">
        <f>(Table2[[#This Row],[Close Price]]-Table2[[#This Row],[20D EMA]])/Table2[[#This Row],[20D EMA]]</f>
        <v>-4.3337271961383768E-2</v>
      </c>
      <c r="T259" s="2">
        <f>(Table2[[#This Row],[Close Price]]-Table2[[#This Row],[50D EMA]])/Table2[[#This Row],[50D EMA]]</f>
        <v>-3.1180672446056646E-2</v>
      </c>
      <c r="U259" s="2">
        <f>(Table2[[#This Row],[Close Price]]-Table2[[#This Row],[200D EMA]])/Table2[[#This Row],[200D EMA]]</f>
        <v>0.16780830657716828</v>
      </c>
      <c r="V259">
        <v>0.49838201417511702</v>
      </c>
      <c r="W259">
        <v>1790</v>
      </c>
      <c r="X259">
        <v>1827.6</v>
      </c>
      <c r="Y259">
        <v>1777.15</v>
      </c>
      <c r="Z259">
        <v>1953.95</v>
      </c>
      <c r="AA259">
        <v>1777.15</v>
      </c>
      <c r="AB259">
        <v>2015</v>
      </c>
      <c r="AC259" s="2">
        <f>(Table2[[#This Row],[Close Price]]/Table2[[#This Row],[Day Low]])-1</f>
        <v>8.6592178770950046E-3</v>
      </c>
      <c r="AD259" s="2">
        <f>(Table2[[#This Row],[Day High]]/Table2[[#This Row],[Close Price]])-1</f>
        <v>1.2240376626973193E-2</v>
      </c>
      <c r="AE259" s="2">
        <f>(Table2[[#This Row],[Close Price]]/Table2[[#This Row],[Current Week Low]])-1</f>
        <v>1.5952508229468476E-2</v>
      </c>
      <c r="AF259" s="2">
        <f>(Table2[[#This Row],[Current Week High]]/Table2[[#This Row],[Close Price]])-1</f>
        <v>8.2220991415120404E-2</v>
      </c>
      <c r="AG259" s="2">
        <f>(Table2[[#This Row],[Close Price]]/Table2[[#This Row],[Current Month Low]])-1</f>
        <v>1.5952508229468476E-2</v>
      </c>
      <c r="AH259" s="2">
        <f>(Table2[[#This Row],[Current Month High]]/Table2[[#This Row],[Close Price]])-1</f>
        <v>0.11603433951813913</v>
      </c>
      <c r="AI259">
        <v>20.299086125726902</v>
      </c>
      <c r="AJ259">
        <v>112.41176470588201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-0.01</v>
      </c>
      <c r="AM259" t="s">
        <v>10450</v>
      </c>
      <c r="AN259">
        <v>-5.29</v>
      </c>
      <c r="AO259" t="s">
        <v>10450</v>
      </c>
      <c r="AP259">
        <v>2.8739196498005999E-2</v>
      </c>
      <c r="AQ259">
        <f>(Table2[[#This Row],[Sharpe Ratio]]-AVERAGE(Table2[Sharpe Ratio]))/_xlfn.STDEV.P(Table2[Sharpe Ratio])</f>
        <v>-0.35355552342027313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-1.9964052465291791</v>
      </c>
      <c r="AS259">
        <f>_xlfn.RANK.AVG(Table2[[#This Row],[1Y Return vs Nifty Z-Score]],Table2[1Y Return vs Nifty Z-Score])</f>
        <v>130</v>
      </c>
      <c r="AT259">
        <f>_xlfn.RANK.AVG(Table2[[#This Row],[6M Return vs Nifty Z-Score]],Table2[6M Return vs Nifty Z-Score])</f>
        <v>297</v>
      </c>
      <c r="AU259">
        <f>_xlfn.RANK.AVG(Table2[[#This Row],[Sharpe Ratio Z-Score]],Table2[Sharpe Ratio Z-Score])</f>
        <v>430</v>
      </c>
      <c r="AV259">
        <f>(Table2[[#This Row],[Rank 1Y]]+Table2[[#This Row],[Rank 6M]]+Table2[[#This Row],[Rank Sharpe]])/3</f>
        <v>285.66666666666669</v>
      </c>
    </row>
    <row r="260" spans="1:48" x14ac:dyDescent="0.3">
      <c r="A260" t="s">
        <v>1772</v>
      </c>
      <c r="B260" t="s">
        <v>1773</v>
      </c>
      <c r="C260" t="s">
        <v>10410</v>
      </c>
      <c r="D260" t="s">
        <v>46</v>
      </c>
      <c r="E260">
        <v>4631.4081516300002</v>
      </c>
      <c r="F260">
        <v>669.3</v>
      </c>
      <c r="G260">
        <v>-22.8034885806135</v>
      </c>
      <c r="H260">
        <f>(Table2[[#This Row],[1Y Return vs Nifty]]-AVERAGE(Table2[1Y Return vs Nifty]))/_xlfn.STDEV.P(Table2[1Y Return vs Nifty])</f>
        <v>-0.77591050829816188</v>
      </c>
      <c r="I260">
        <v>-9.2868102544632798</v>
      </c>
      <c r="J260">
        <f>(Table2[[#This Row],[1M Return vs Nifty]]-AVERAGE(Table2[1M Return vs Nifty]))/_xlfn.STDEV.P(Table2[1M Return vs Nifty])</f>
        <v>-0.54248838332943272</v>
      </c>
      <c r="K260">
        <v>30.883976434832402</v>
      </c>
      <c r="L260">
        <f>(Table2[[#This Row],[6M Return vs Nifty]]-AVERAGE(Table2[6M Return vs Nifty]))/_xlfn.STDEV.P(Table2[6M Return vs Nifty])</f>
        <v>0.55255949621614231</v>
      </c>
      <c r="M260">
        <v>-1.10664292221116</v>
      </c>
      <c r="N260">
        <f>(Table2[[#This Row],[1W Return vs Nifty]]-AVERAGE(Table2[1W Return vs Nifty]))/_xlfn.STDEV.P(Table2[1W Return vs Nifty])</f>
        <v>-0.11555206796234438</v>
      </c>
      <c r="O260">
        <v>692.31</v>
      </c>
      <c r="P260">
        <v>683.23269451405599</v>
      </c>
      <c r="Q260">
        <v>625.95647247004797</v>
      </c>
      <c r="R260">
        <v>35.706468326187803</v>
      </c>
      <c r="S260" s="2">
        <f>(Table2[[#This Row],[Close Price]]-Table2[[#This Row],[20D EMA]])/Table2[[#This Row],[20D EMA]]</f>
        <v>-3.3236555878147063E-2</v>
      </c>
      <c r="T260" s="2">
        <f>(Table2[[#This Row],[Close Price]]-Table2[[#This Row],[50D EMA]])/Table2[[#This Row],[50D EMA]]</f>
        <v>-2.0392312349697433E-2</v>
      </c>
      <c r="U260" s="2">
        <f>(Table2[[#This Row],[Close Price]]-Table2[[#This Row],[200D EMA]])/Table2[[#This Row],[200D EMA]]</f>
        <v>6.9243676575332438E-2</v>
      </c>
      <c r="V260">
        <v>0.35213300843140899</v>
      </c>
      <c r="W260">
        <v>666.6</v>
      </c>
      <c r="X260">
        <v>684.45</v>
      </c>
      <c r="Y260">
        <v>666.6</v>
      </c>
      <c r="Z260">
        <v>724</v>
      </c>
      <c r="AA260">
        <v>654.79999999999995</v>
      </c>
      <c r="AB260">
        <v>736.25</v>
      </c>
      <c r="AC260" s="2">
        <f>(Table2[[#This Row],[Close Price]]/Table2[[#This Row],[Day Low]])-1</f>
        <v>4.0504050405039127E-3</v>
      </c>
      <c r="AD260" s="2">
        <f>(Table2[[#This Row],[Day High]]/Table2[[#This Row],[Close Price]])-1</f>
        <v>2.2635589421784008E-2</v>
      </c>
      <c r="AE260" s="2">
        <f>(Table2[[#This Row],[Close Price]]/Table2[[#This Row],[Current Week Low]])-1</f>
        <v>4.0504050405039127E-3</v>
      </c>
      <c r="AF260" s="2">
        <f>(Table2[[#This Row],[Current Week High]]/Table2[[#This Row],[Close Price]])-1</f>
        <v>8.1727177648289295E-2</v>
      </c>
      <c r="AG260" s="2">
        <f>(Table2[[#This Row],[Close Price]]/Table2[[#This Row],[Current Month Low]])-1</f>
        <v>2.2144166157605394E-2</v>
      </c>
      <c r="AH260" s="2">
        <f>(Table2[[#This Row],[Current Month High]]/Table2[[#This Row],[Close Price]])-1</f>
        <v>0.10002988196623352</v>
      </c>
      <c r="AI260">
        <v>50.761990138951099</v>
      </c>
      <c r="AJ260">
        <v>56.836555360281103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0.06</v>
      </c>
      <c r="AM260" t="s">
        <v>10451</v>
      </c>
      <c r="AN260">
        <v>-2.5499999999999998</v>
      </c>
      <c r="AO260" t="s">
        <v>10450</v>
      </c>
      <c r="AP260">
        <v>0.13785826521364899</v>
      </c>
      <c r="AQ260">
        <f>(Table2[[#This Row],[Sharpe Ratio]]-AVERAGE(Table2[Sharpe Ratio]))/_xlfn.STDEV.P(Table2[Sharpe Ratio])</f>
        <v>0.91643345062229731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3.5041987248500633E-2</v>
      </c>
      <c r="AS260">
        <f>_xlfn.RANK.AVG(Table2[[#This Row],[1Y Return vs Nifty Z-Score]],Table2[1Y Return vs Nifty Z-Score])</f>
        <v>584</v>
      </c>
      <c r="AT260">
        <f>_xlfn.RANK.AVG(Table2[[#This Row],[6M Return vs Nifty Z-Score]],Table2[6M Return vs Nifty Z-Score])</f>
        <v>156</v>
      </c>
      <c r="AU260">
        <f>_xlfn.RANK.AVG(Table2[[#This Row],[Sharpe Ratio Z-Score]],Table2[Sharpe Ratio Z-Score])</f>
        <v>123</v>
      </c>
      <c r="AV260">
        <f>(Table2[[#This Row],[Rank 1Y]]+Table2[[#This Row],[Rank 6M]]+Table2[[#This Row],[Rank Sharpe]])/3</f>
        <v>287.66666666666669</v>
      </c>
    </row>
    <row r="261" spans="1:48" x14ac:dyDescent="0.3">
      <c r="A261" t="s">
        <v>1099</v>
      </c>
      <c r="B261" t="s">
        <v>1100</v>
      </c>
      <c r="C261" t="s">
        <v>10413</v>
      </c>
      <c r="D261" t="s">
        <v>103</v>
      </c>
      <c r="E261">
        <v>12041.527159039</v>
      </c>
      <c r="F261">
        <v>17.57</v>
      </c>
      <c r="G261">
        <v>35.356772556799598</v>
      </c>
      <c r="H261">
        <f>(Table2[[#This Row],[1Y Return vs Nifty]]-AVERAGE(Table2[1Y Return vs Nifty]))/_xlfn.STDEV.P(Table2[1Y Return vs Nifty])</f>
        <v>0.1817191253146393</v>
      </c>
      <c r="I261">
        <v>-9.5541682872409393</v>
      </c>
      <c r="J261">
        <f>(Table2[[#This Row],[1M Return vs Nifty]]-AVERAGE(Table2[1M Return vs Nifty]))/_xlfn.STDEV.P(Table2[1M Return vs Nifty])</f>
        <v>-0.56726350883969834</v>
      </c>
      <c r="K261">
        <v>-1.9725421043014</v>
      </c>
      <c r="L261">
        <f>(Table2[[#This Row],[6M Return vs Nifty]]-AVERAGE(Table2[6M Return vs Nifty]))/_xlfn.STDEV.P(Table2[6M Return vs Nifty])</f>
        <v>-0.42356811619029167</v>
      </c>
      <c r="M261">
        <v>0.96618455881070897</v>
      </c>
      <c r="N261">
        <f>(Table2[[#This Row],[1W Return vs Nifty]]-AVERAGE(Table2[1W Return vs Nifty]))/_xlfn.STDEV.P(Table2[1W Return vs Nifty])</f>
        <v>0.34703429799499996</v>
      </c>
      <c r="O261">
        <v>17.57</v>
      </c>
      <c r="P261">
        <v>17.9350106798586</v>
      </c>
      <c r="Q261">
        <v>16.925196785605699</v>
      </c>
      <c r="R261">
        <v>52.420923618019998</v>
      </c>
      <c r="S261" s="2">
        <f>(Table2[[#This Row],[Close Price]]-Table2[[#This Row],[20D EMA]])/Table2[[#This Row],[20D EMA]]</f>
        <v>0</v>
      </c>
      <c r="T261" s="2">
        <f>(Table2[[#This Row],[Close Price]]-Table2[[#This Row],[50D EMA]])/Table2[[#This Row],[50D EMA]]</f>
        <v>-2.0351851826244757E-2</v>
      </c>
      <c r="U261" s="2">
        <f>(Table2[[#This Row],[Close Price]]-Table2[[#This Row],[200D EMA]])/Table2[[#This Row],[200D EMA]]</f>
        <v>3.8097235888133608E-2</v>
      </c>
      <c r="V261">
        <v>0.72397885675652696</v>
      </c>
      <c r="W261">
        <v>16.75</v>
      </c>
      <c r="X261">
        <v>18.11</v>
      </c>
      <c r="Y261">
        <v>16.75</v>
      </c>
      <c r="Z261">
        <v>18.27</v>
      </c>
      <c r="AA261">
        <v>16.75</v>
      </c>
      <c r="AB261">
        <v>18.48</v>
      </c>
      <c r="AC261" s="2">
        <f>(Table2[[#This Row],[Close Price]]/Table2[[#This Row],[Day Low]])-1</f>
        <v>4.8955223880597032E-2</v>
      </c>
      <c r="AD261" s="2">
        <f>(Table2[[#This Row],[Day High]]/Table2[[#This Row],[Close Price]])-1</f>
        <v>3.0734206033010691E-2</v>
      </c>
      <c r="AE261" s="2">
        <f>(Table2[[#This Row],[Close Price]]/Table2[[#This Row],[Current Week Low]])-1</f>
        <v>4.8955223880597032E-2</v>
      </c>
      <c r="AF261" s="2">
        <f>(Table2[[#This Row],[Current Week High]]/Table2[[#This Row],[Close Price]])-1</f>
        <v>3.9840637450199168E-2</v>
      </c>
      <c r="AG261" s="2">
        <f>(Table2[[#This Row],[Close Price]]/Table2[[#This Row],[Current Month Low]])-1</f>
        <v>4.8955223880597032E-2</v>
      </c>
      <c r="AH261" s="2">
        <f>(Table2[[#This Row],[Current Month High]]/Table2[[#This Row],[Close Price]])-1</f>
        <v>5.1792828685258918E-2</v>
      </c>
      <c r="AI261">
        <v>36.596471257825797</v>
      </c>
      <c r="AJ261">
        <v>110.419161676646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-0.11</v>
      </c>
      <c r="AM261" t="s">
        <v>10450</v>
      </c>
      <c r="AN261">
        <v>2.21</v>
      </c>
      <c r="AO261" t="s">
        <v>10451</v>
      </c>
      <c r="AP261">
        <v>0.12475895876008999</v>
      </c>
      <c r="AQ261">
        <f>(Table2[[#This Row],[Sharpe Ratio]]-AVERAGE(Table2[Sharpe Ratio]))/_xlfn.STDEV.P(Table2[Sharpe Ratio])</f>
        <v>0.763976369019293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243</v>
      </c>
      <c r="AT261">
        <f>_xlfn.RANK.AVG(Table2[[#This Row],[6M Return vs Nifty Z-Score]],Table2[6M Return vs Nifty Z-Score])</f>
        <v>462</v>
      </c>
      <c r="AU261">
        <f>_xlfn.RANK.AVG(Table2[[#This Row],[Sharpe Ratio Z-Score]],Table2[Sharpe Ratio Z-Score])</f>
        <v>159</v>
      </c>
      <c r="AV261">
        <f>(Table2[[#This Row],[Rank 1Y]]+Table2[[#This Row],[Rank 6M]]+Table2[[#This Row],[Rank Sharpe]])/3</f>
        <v>288</v>
      </c>
    </row>
    <row r="262" spans="1:48" x14ac:dyDescent="0.3">
      <c r="A262" t="s">
        <v>1821</v>
      </c>
      <c r="B262" t="s">
        <v>1822</v>
      </c>
      <c r="C262" t="s">
        <v>606</v>
      </c>
      <c r="D262" t="s">
        <v>606</v>
      </c>
      <c r="E262">
        <v>4415.0965573000003</v>
      </c>
      <c r="F262">
        <v>213.77</v>
      </c>
      <c r="G262">
        <v>12.3976739304684</v>
      </c>
      <c r="H262">
        <f>(Table2[[#This Row],[1Y Return vs Nifty]]-AVERAGE(Table2[1Y Return vs Nifty]))/_xlfn.STDEV.P(Table2[1Y Return vs Nifty])</f>
        <v>-0.19631069737937273</v>
      </c>
      <c r="I262">
        <v>-7.9846796396634296</v>
      </c>
      <c r="J262">
        <f>(Table2[[#This Row],[1M Return vs Nifty]]-AVERAGE(Table2[1M Return vs Nifty]))/_xlfn.STDEV.P(Table2[1M Return vs Nifty])</f>
        <v>-0.42182453389404206</v>
      </c>
      <c r="K262">
        <v>19.808775765794501</v>
      </c>
      <c r="L262">
        <f>(Table2[[#This Row],[6M Return vs Nifty]]-AVERAGE(Table2[6M Return vs Nifty]))/_xlfn.STDEV.P(Table2[6M Return vs Nifty])</f>
        <v>0.22352861690633721</v>
      </c>
      <c r="M262">
        <v>2.8044198529283402</v>
      </c>
      <c r="N262">
        <f>(Table2[[#This Row],[1W Return vs Nifty]]-AVERAGE(Table2[1W Return vs Nifty]))/_xlfn.STDEV.P(Table2[1W Return vs Nifty])</f>
        <v>0.75726746610274831</v>
      </c>
      <c r="O262">
        <v>212.56</v>
      </c>
      <c r="P262">
        <v>211.43507981792499</v>
      </c>
      <c r="Q262">
        <v>185.839057811207</v>
      </c>
      <c r="R262">
        <v>53.6627113951307</v>
      </c>
      <c r="S262" s="2">
        <f>(Table2[[#This Row],[Close Price]]-Table2[[#This Row],[20D EMA]])/Table2[[#This Row],[20D EMA]]</f>
        <v>5.6925103500188555E-3</v>
      </c>
      <c r="T262" s="2">
        <f>(Table2[[#This Row],[Close Price]]-Table2[[#This Row],[50D EMA]])/Table2[[#This Row],[50D EMA]]</f>
        <v>1.1043201459690203E-2</v>
      </c>
      <c r="U262" s="2">
        <f>(Table2[[#This Row],[Close Price]]-Table2[[#This Row],[200D EMA]])/Table2[[#This Row],[200D EMA]]</f>
        <v>0.15029640441444725</v>
      </c>
      <c r="V262">
        <v>0.41304135253164598</v>
      </c>
      <c r="W262">
        <v>212.17</v>
      </c>
      <c r="X262">
        <v>217.25</v>
      </c>
      <c r="Y262">
        <v>206.5</v>
      </c>
      <c r="Z262">
        <v>220.62</v>
      </c>
      <c r="AA262">
        <v>198.99</v>
      </c>
      <c r="AB262">
        <v>220.62</v>
      </c>
      <c r="AC262" s="2">
        <f>(Table2[[#This Row],[Close Price]]/Table2[[#This Row],[Day Low]])-1</f>
        <v>7.5411226846398005E-3</v>
      </c>
      <c r="AD262" s="2">
        <f>(Table2[[#This Row],[Day High]]/Table2[[#This Row],[Close Price]])-1</f>
        <v>1.6279178556392271E-2</v>
      </c>
      <c r="AE262" s="2">
        <f>(Table2[[#This Row],[Close Price]]/Table2[[#This Row],[Current Week Low]])-1</f>
        <v>3.5205811138014687E-2</v>
      </c>
      <c r="AF262" s="2">
        <f>(Table2[[#This Row],[Current Week High]]/Table2[[#This Row],[Close Price]])-1</f>
        <v>3.2043785376806744E-2</v>
      </c>
      <c r="AG262" s="2">
        <f>(Table2[[#This Row],[Close Price]]/Table2[[#This Row],[Current Month Low]])-1</f>
        <v>7.4275089200462441E-2</v>
      </c>
      <c r="AH262" s="2">
        <f>(Table2[[#This Row],[Current Month High]]/Table2[[#This Row],[Close Price]])-1</f>
        <v>3.2043785376806744E-2</v>
      </c>
      <c r="AI262">
        <v>13.767132899845601</v>
      </c>
      <c r="AJ262">
        <v>59.410887397464499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-0.16</v>
      </c>
      <c r="AM262" t="s">
        <v>10450</v>
      </c>
      <c r="AN262">
        <v>1.58</v>
      </c>
      <c r="AO262" t="s">
        <v>10451</v>
      </c>
      <c r="AP262">
        <v>8.2630853976132998E-2</v>
      </c>
      <c r="AQ262">
        <f>(Table2[[#This Row],[Sharpe Ratio]]-AVERAGE(Table2[Sharpe Ratio]))/_xlfn.STDEV.P(Table2[Sharpe Ratio])</f>
        <v>0.2736658375725971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0.63632668930826786</v>
      </c>
      <c r="AS262">
        <f>_xlfn.RANK.AVG(Table2[[#This Row],[1Y Return vs Nifty Z-Score]],Table2[1Y Return vs Nifty Z-Score])</f>
        <v>351</v>
      </c>
      <c r="AT262">
        <f>_xlfn.RANK.AVG(Table2[[#This Row],[6M Return vs Nifty Z-Score]],Table2[6M Return vs Nifty Z-Score])</f>
        <v>235</v>
      </c>
      <c r="AU262">
        <f>_xlfn.RANK.AVG(Table2[[#This Row],[Sharpe Ratio Z-Score]],Table2[Sharpe Ratio Z-Score])</f>
        <v>279</v>
      </c>
      <c r="AV262">
        <f>(Table2[[#This Row],[Rank 1Y]]+Table2[[#This Row],[Rank 6M]]+Table2[[#This Row],[Rank Sharpe]])/3</f>
        <v>288.33333333333331</v>
      </c>
    </row>
    <row r="263" spans="1:48" x14ac:dyDescent="0.3">
      <c r="A263" t="s">
        <v>512</v>
      </c>
      <c r="B263" t="s">
        <v>513</v>
      </c>
      <c r="C263" t="s">
        <v>10414</v>
      </c>
      <c r="D263" t="s">
        <v>124</v>
      </c>
      <c r="E263">
        <v>42899.882688004996</v>
      </c>
      <c r="F263">
        <v>942.85</v>
      </c>
      <c r="G263">
        <v>43.209735469319902</v>
      </c>
      <c r="H263">
        <f>(Table2[[#This Row],[1Y Return vs Nifty]]-AVERAGE(Table2[1Y Return vs Nifty]))/_xlfn.STDEV.P(Table2[1Y Return vs Nifty])</f>
        <v>0.31102098623517344</v>
      </c>
      <c r="I263">
        <v>11.2790503231986</v>
      </c>
      <c r="J263">
        <f>(Table2[[#This Row],[1M Return vs Nifty]]-AVERAGE(Table2[1M Return vs Nifty]))/_xlfn.STDEV.P(Table2[1M Return vs Nifty])</f>
        <v>1.3632773486541183</v>
      </c>
      <c r="K263">
        <v>36.286109630389603</v>
      </c>
      <c r="L263">
        <f>(Table2[[#This Row],[6M Return vs Nifty]]-AVERAGE(Table2[6M Return vs Nifty]))/_xlfn.STDEV.P(Table2[6M Return vs Nifty])</f>
        <v>0.71305037025077778</v>
      </c>
      <c r="M263">
        <v>11.5714312457135</v>
      </c>
      <c r="N263">
        <f>(Table2[[#This Row],[1W Return vs Nifty]]-AVERAGE(Table2[1W Return vs Nifty]))/_xlfn.STDEV.P(Table2[1W Return vs Nifty])</f>
        <v>2.71377372512621</v>
      </c>
      <c r="O263">
        <v>829.45</v>
      </c>
      <c r="P263">
        <v>786.19930206164702</v>
      </c>
      <c r="Q263">
        <v>684.17675759364795</v>
      </c>
      <c r="R263">
        <v>76.027211725536006</v>
      </c>
      <c r="S263" s="2">
        <f>(Table2[[#This Row],[Close Price]]-Table2[[#This Row],[20D EMA]])/Table2[[#This Row],[20D EMA]]</f>
        <v>0.13671710169389351</v>
      </c>
      <c r="T263" s="2">
        <f>(Table2[[#This Row],[Close Price]]-Table2[[#This Row],[50D EMA]])/Table2[[#This Row],[50D EMA]]</f>
        <v>0.19925061943907679</v>
      </c>
      <c r="U263" s="2">
        <f>(Table2[[#This Row],[Close Price]]-Table2[[#This Row],[200D EMA]])/Table2[[#This Row],[200D EMA]]</f>
        <v>0.37807955259419301</v>
      </c>
      <c r="V263">
        <v>1.22550102494473</v>
      </c>
      <c r="W263">
        <v>915.7</v>
      </c>
      <c r="X263">
        <v>947.8</v>
      </c>
      <c r="Y263">
        <v>839.05</v>
      </c>
      <c r="Z263">
        <v>947.8</v>
      </c>
      <c r="AA263">
        <v>732.75</v>
      </c>
      <c r="AB263">
        <v>947.8</v>
      </c>
      <c r="AC263" s="2">
        <f>(Table2[[#This Row],[Close Price]]/Table2[[#This Row],[Day Low]])-1</f>
        <v>2.964944850933704E-2</v>
      </c>
      <c r="AD263" s="2">
        <f>(Table2[[#This Row],[Day High]]/Table2[[#This Row],[Close Price]])-1</f>
        <v>5.2500397730284032E-3</v>
      </c>
      <c r="AE263" s="2">
        <f>(Table2[[#This Row],[Close Price]]/Table2[[#This Row],[Current Week Low]])-1</f>
        <v>0.12371134020618557</v>
      </c>
      <c r="AF263" s="2">
        <f>(Table2[[#This Row],[Current Week High]]/Table2[[#This Row],[Close Price]])-1</f>
        <v>5.2500397730284032E-3</v>
      </c>
      <c r="AG263" s="2">
        <f>(Table2[[#This Row],[Close Price]]/Table2[[#This Row],[Current Month Low]])-1</f>
        <v>0.28672807915387244</v>
      </c>
      <c r="AH263" s="2">
        <f>(Table2[[#This Row],[Current Month High]]/Table2[[#This Row],[Close Price]])-1</f>
        <v>5.2500397730284032E-3</v>
      </c>
      <c r="AI263">
        <v>0.52500397730283999</v>
      </c>
      <c r="AJ263">
        <v>91.636178861788594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0.21</v>
      </c>
      <c r="AM263" t="s">
        <v>10451</v>
      </c>
      <c r="AN263">
        <v>27.41</v>
      </c>
      <c r="AO263" t="s">
        <v>10451</v>
      </c>
      <c r="AQ263">
        <f>(Table2[[#This Row],[Sharpe Ratio]]-AVERAGE(Table2[Sharpe Ratio]))/_xlfn.STDEV.P(Table2[Sharpe Ratio])</f>
        <v>-0.68803842457500186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4.4130840056912781</v>
      </c>
      <c r="AS263">
        <f>_xlfn.RANK.AVG(Table2[[#This Row],[1Y Return vs Nifty Z-Score]],Table2[1Y Return vs Nifty Z-Score])</f>
        <v>211</v>
      </c>
      <c r="AT263">
        <f>_xlfn.RANK.AVG(Table2[[#This Row],[6M Return vs Nifty Z-Score]],Table2[6M Return vs Nifty Z-Score])</f>
        <v>129</v>
      </c>
      <c r="AU263">
        <f>_xlfn.RANK.AVG(Table2[[#This Row],[Sharpe Ratio Z-Score]],Table2[Sharpe Ratio Z-Score])</f>
        <v>526.5</v>
      </c>
      <c r="AV263">
        <f>(Table2[[#This Row],[Rank 1Y]]+Table2[[#This Row],[Rank 6M]]+Table2[[#This Row],[Rank Sharpe]])/3</f>
        <v>288.83333333333331</v>
      </c>
    </row>
    <row r="264" spans="1:48" x14ac:dyDescent="0.3">
      <c r="A264" t="s">
        <v>832</v>
      </c>
      <c r="B264" t="s">
        <v>833</v>
      </c>
      <c r="C264" t="s">
        <v>10409</v>
      </c>
      <c r="D264" t="s">
        <v>37</v>
      </c>
      <c r="E264">
        <v>19948.609585300001</v>
      </c>
      <c r="F264">
        <v>543.25</v>
      </c>
      <c r="G264">
        <v>15.672042964619299</v>
      </c>
      <c r="H264">
        <f>(Table2[[#This Row],[1Y Return vs Nifty]]-AVERAGE(Table2[1Y Return vs Nifty]))/_xlfn.STDEV.P(Table2[1Y Return vs Nifty])</f>
        <v>-0.14239703266802312</v>
      </c>
      <c r="I264">
        <v>-6.0151309054088102</v>
      </c>
      <c r="J264">
        <f>(Table2[[#This Row],[1M Return vs Nifty]]-AVERAGE(Table2[1M Return vs Nifty]))/_xlfn.STDEV.P(Table2[1M Return vs Nifty])</f>
        <v>-0.23931340234961321</v>
      </c>
      <c r="K264">
        <v>3.3928982418560301</v>
      </c>
      <c r="L264">
        <f>(Table2[[#This Row],[6M Return vs Nifty]]-AVERAGE(Table2[6M Return vs Nifty]))/_xlfn.STDEV.P(Table2[6M Return vs Nifty])</f>
        <v>-0.26416734253967361</v>
      </c>
      <c r="M264">
        <v>-3.9765579823785502</v>
      </c>
      <c r="N264">
        <f>(Table2[[#This Row],[1W Return vs Nifty]]-AVERAGE(Table2[1W Return vs Nifty]))/_xlfn.STDEV.P(Table2[1W Return vs Nifty])</f>
        <v>-0.7560219529112886</v>
      </c>
      <c r="O264">
        <v>544.59</v>
      </c>
      <c r="P264">
        <v>533.46437298803005</v>
      </c>
      <c r="Q264">
        <v>469.529482522107</v>
      </c>
      <c r="R264">
        <v>49.535527094824197</v>
      </c>
      <c r="S264" s="2">
        <f>(Table2[[#This Row],[Close Price]]-Table2[[#This Row],[20D EMA]])/Table2[[#This Row],[20D EMA]]</f>
        <v>-2.460566664830481E-3</v>
      </c>
      <c r="T264" s="2">
        <f>(Table2[[#This Row],[Close Price]]-Table2[[#This Row],[50D EMA]])/Table2[[#This Row],[50D EMA]]</f>
        <v>1.8343543650645104E-2</v>
      </c>
      <c r="U264" s="2">
        <f>(Table2[[#This Row],[Close Price]]-Table2[[#This Row],[200D EMA]])/Table2[[#This Row],[200D EMA]]</f>
        <v>0.15700934706357228</v>
      </c>
      <c r="V264">
        <v>0.38310418429186699</v>
      </c>
      <c r="W264">
        <v>535.35</v>
      </c>
      <c r="X264">
        <v>545</v>
      </c>
      <c r="Y264">
        <v>525</v>
      </c>
      <c r="Z264">
        <v>545</v>
      </c>
      <c r="AA264">
        <v>525</v>
      </c>
      <c r="AB264">
        <v>595.85</v>
      </c>
      <c r="AC264" s="2">
        <f>(Table2[[#This Row],[Close Price]]/Table2[[#This Row],[Day Low]])-1</f>
        <v>1.4756701223498592E-2</v>
      </c>
      <c r="AD264" s="2">
        <f>(Table2[[#This Row],[Day High]]/Table2[[#This Row],[Close Price]])-1</f>
        <v>3.2213529682467712E-3</v>
      </c>
      <c r="AE264" s="2">
        <f>(Table2[[#This Row],[Close Price]]/Table2[[#This Row],[Current Week Low]])-1</f>
        <v>3.4761904761904772E-2</v>
      </c>
      <c r="AF264" s="2">
        <f>(Table2[[#This Row],[Current Week High]]/Table2[[#This Row],[Close Price]])-1</f>
        <v>3.2213529682467712E-3</v>
      </c>
      <c r="AG264" s="2">
        <f>(Table2[[#This Row],[Close Price]]/Table2[[#This Row],[Current Month Low]])-1</f>
        <v>3.4761904761904772E-2</v>
      </c>
      <c r="AH264" s="2">
        <f>(Table2[[#This Row],[Current Month High]]/Table2[[#This Row],[Close Price]])-1</f>
        <v>9.6824666359871081E-2</v>
      </c>
      <c r="AI264">
        <v>9.6824666359870992</v>
      </c>
      <c r="AJ264">
        <v>63.138138138138103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-0.01</v>
      </c>
      <c r="AM264" t="s">
        <v>10450</v>
      </c>
      <c r="AN264">
        <v>-6.21</v>
      </c>
      <c r="AO264" t="s">
        <v>10450</v>
      </c>
      <c r="AP264">
        <v>0.13209432406989899</v>
      </c>
      <c r="AQ264">
        <f>(Table2[[#This Row],[Sharpe Ratio]]-AVERAGE(Table2[Sharpe Ratio]))/_xlfn.STDEV.P(Table2[Sharpe Ratio])</f>
        <v>0.84934946809062239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-0.55255026237797611</v>
      </c>
      <c r="AS264">
        <f>_xlfn.RANK.AVG(Table2[[#This Row],[1Y Return vs Nifty Z-Score]],Table2[1Y Return vs Nifty Z-Score])</f>
        <v>330</v>
      </c>
      <c r="AT264">
        <f>_xlfn.RANK.AVG(Table2[[#This Row],[6M Return vs Nifty Z-Score]],Table2[6M Return vs Nifty Z-Score])</f>
        <v>394</v>
      </c>
      <c r="AU264">
        <f>_xlfn.RANK.AVG(Table2[[#This Row],[Sharpe Ratio Z-Score]],Table2[Sharpe Ratio Z-Score])</f>
        <v>144</v>
      </c>
      <c r="AV264">
        <f>(Table2[[#This Row],[Rank 1Y]]+Table2[[#This Row],[Rank 6M]]+Table2[[#This Row],[Rank Sharpe]])/3</f>
        <v>289.33333333333331</v>
      </c>
    </row>
    <row r="265" spans="1:48" x14ac:dyDescent="0.3">
      <c r="A265" t="s">
        <v>1633</v>
      </c>
      <c r="B265" t="s">
        <v>1634</v>
      </c>
      <c r="C265" t="s">
        <v>5532</v>
      </c>
      <c r="D265" t="s">
        <v>80</v>
      </c>
      <c r="E265">
        <v>5702.5219346000003</v>
      </c>
      <c r="F265">
        <v>278.35000000000002</v>
      </c>
      <c r="G265">
        <v>29.810418087363502</v>
      </c>
      <c r="H265">
        <f>(Table2[[#This Row],[1Y Return vs Nifty]]-AVERAGE(Table2[1Y Return vs Nifty]))/_xlfn.STDEV.P(Table2[1Y Return vs Nifty])</f>
        <v>9.0396402641440277E-2</v>
      </c>
      <c r="I265">
        <v>-12.4080264806488</v>
      </c>
      <c r="J265">
        <f>(Table2[[#This Row],[1M Return vs Nifty]]-AVERAGE(Table2[1M Return vs Nifty]))/_xlfn.STDEV.P(Table2[1M Return vs Nifty])</f>
        <v>-0.83172047763023171</v>
      </c>
      <c r="K265">
        <v>20.324885588209298</v>
      </c>
      <c r="L265">
        <f>(Table2[[#This Row],[6M Return vs Nifty]]-AVERAGE(Table2[6M Return vs Nifty]))/_xlfn.STDEV.P(Table2[6M Return vs Nifty])</f>
        <v>0.23886161842605777</v>
      </c>
      <c r="M265">
        <v>-2.86295913650061</v>
      </c>
      <c r="N265">
        <f>(Table2[[#This Row],[1W Return vs Nifty]]-AVERAGE(Table2[1W Return vs Nifty]))/_xlfn.STDEV.P(Table2[1W Return vs Nifty])</f>
        <v>-0.50750361360645846</v>
      </c>
      <c r="O265">
        <v>293.33999999999997</v>
      </c>
      <c r="P265">
        <v>298.65042633449298</v>
      </c>
      <c r="Q265">
        <v>261.02017173806303</v>
      </c>
      <c r="R265">
        <v>37.324414611475603</v>
      </c>
      <c r="S265" s="2">
        <f>(Table2[[#This Row],[Close Price]]-Table2[[#This Row],[20D EMA]])/Table2[[#This Row],[20D EMA]]</f>
        <v>-5.1101111338378517E-2</v>
      </c>
      <c r="T265" s="2">
        <f>(Table2[[#This Row],[Close Price]]-Table2[[#This Row],[50D EMA]])/Table2[[#This Row],[50D EMA]]</f>
        <v>-6.7973873614217348E-2</v>
      </c>
      <c r="U265" s="2">
        <f>(Table2[[#This Row],[Close Price]]-Table2[[#This Row],[200D EMA]])/Table2[[#This Row],[200D EMA]]</f>
        <v>6.6392678184763798E-2</v>
      </c>
      <c r="V265">
        <v>0.35569409673021302</v>
      </c>
      <c r="W265">
        <v>271</v>
      </c>
      <c r="X265">
        <v>288.10000000000002</v>
      </c>
      <c r="Y265">
        <v>271</v>
      </c>
      <c r="Z265">
        <v>292.95</v>
      </c>
      <c r="AA265">
        <v>271</v>
      </c>
      <c r="AB265">
        <v>321.8</v>
      </c>
      <c r="AC265" s="2">
        <f>(Table2[[#This Row],[Close Price]]/Table2[[#This Row],[Day Low]])-1</f>
        <v>2.7121771217712309E-2</v>
      </c>
      <c r="AD265" s="2">
        <f>(Table2[[#This Row],[Day High]]/Table2[[#This Row],[Close Price]])-1</f>
        <v>3.502784264415304E-2</v>
      </c>
      <c r="AE265" s="2">
        <f>(Table2[[#This Row],[Close Price]]/Table2[[#This Row],[Current Week Low]])-1</f>
        <v>2.7121771217712309E-2</v>
      </c>
      <c r="AF265" s="2">
        <f>(Table2[[#This Row],[Current Week High]]/Table2[[#This Row],[Close Price]])-1</f>
        <v>5.2451948985090535E-2</v>
      </c>
      <c r="AG265" s="2">
        <f>(Table2[[#This Row],[Close Price]]/Table2[[#This Row],[Current Month Low]])-1</f>
        <v>2.7121771217712309E-2</v>
      </c>
      <c r="AH265" s="2">
        <f>(Table2[[#This Row],[Current Month High]]/Table2[[#This Row],[Close Price]])-1</f>
        <v>0.15609843721932815</v>
      </c>
      <c r="AI265">
        <v>32.782468115681603</v>
      </c>
      <c r="AJ265">
        <v>64.460856720827195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-0.14000000000000001</v>
      </c>
      <c r="AM265" t="s">
        <v>10450</v>
      </c>
      <c r="AN265">
        <v>-4.53</v>
      </c>
      <c r="AO265" t="s">
        <v>10450</v>
      </c>
      <c r="AP265">
        <v>5.0772624489229E-2</v>
      </c>
      <c r="AQ265">
        <f>(Table2[[#This Row],[Sharpe Ratio]]-AVERAGE(Table2[Sharpe Ratio]))/_xlfn.STDEV.P(Table2[Sharpe Ratio])</f>
        <v>-9.7118120328665708E-2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272</v>
      </c>
      <c r="AT265">
        <f>_xlfn.RANK.AVG(Table2[[#This Row],[6M Return vs Nifty Z-Score]],Table2[6M Return vs Nifty Z-Score])</f>
        <v>231</v>
      </c>
      <c r="AU265">
        <f>_xlfn.RANK.AVG(Table2[[#This Row],[Sharpe Ratio Z-Score]],Table2[Sharpe Ratio Z-Score])</f>
        <v>365</v>
      </c>
      <c r="AV265">
        <f>(Table2[[#This Row],[Rank 1Y]]+Table2[[#This Row],[Rank 6M]]+Table2[[#This Row],[Rank Sharpe]])/3</f>
        <v>289.33333333333331</v>
      </c>
    </row>
    <row r="266" spans="1:48" x14ac:dyDescent="0.3">
      <c r="A266" t="s">
        <v>147</v>
      </c>
      <c r="B266" t="s">
        <v>148</v>
      </c>
      <c r="C266" t="s">
        <v>10409</v>
      </c>
      <c r="D266" t="s">
        <v>149</v>
      </c>
      <c r="E266">
        <v>197698.263481275</v>
      </c>
      <c r="F266">
        <v>608.54999999999995</v>
      </c>
      <c r="G266">
        <v>24.535902288612601</v>
      </c>
      <c r="H266">
        <f>(Table2[[#This Row],[1Y Return vs Nifty]]-AVERAGE(Table2[1Y Return vs Nifty]))/_xlfn.STDEV.P(Table2[1Y Return vs Nifty])</f>
        <v>3.5496015256600566E-3</v>
      </c>
      <c r="I266">
        <v>-5.5504517338058301</v>
      </c>
      <c r="J266">
        <f>(Table2[[#This Row],[1M Return vs Nifty]]-AVERAGE(Table2[1M Return vs Nifty]))/_xlfn.STDEV.P(Table2[1M Return vs Nifty])</f>
        <v>-0.19625322316268692</v>
      </c>
      <c r="K266">
        <v>-8.4042186919827699</v>
      </c>
      <c r="L266">
        <f>(Table2[[#This Row],[6M Return vs Nifty]]-AVERAGE(Table2[6M Return vs Nifty]))/_xlfn.STDEV.P(Table2[6M Return vs Nifty])</f>
        <v>-0.61464548501822125</v>
      </c>
      <c r="M266">
        <v>-4.0160677511334901</v>
      </c>
      <c r="N266">
        <f>(Table2[[#This Row],[1W Return vs Nifty]]-AVERAGE(Table2[1W Return vs Nifty]))/_xlfn.STDEV.P(Table2[1W Return vs Nifty])</f>
        <v>-0.76483922328979226</v>
      </c>
      <c r="O266">
        <v>629.9</v>
      </c>
      <c r="P266">
        <v>623.67316562072403</v>
      </c>
      <c r="Q266">
        <v>565.53650600605602</v>
      </c>
      <c r="R266">
        <v>32.4292571094268</v>
      </c>
      <c r="S266" s="2">
        <f>(Table2[[#This Row],[Close Price]]-Table2[[#This Row],[20D EMA]])/Table2[[#This Row],[20D EMA]]</f>
        <v>-3.3894268931576481E-2</v>
      </c>
      <c r="T266" s="2">
        <f>(Table2[[#This Row],[Close Price]]-Table2[[#This Row],[50D EMA]])/Table2[[#This Row],[50D EMA]]</f>
        <v>-2.4248543074115475E-2</v>
      </c>
      <c r="U266" s="2">
        <f>(Table2[[#This Row],[Close Price]]-Table2[[#This Row],[200D EMA]])/Table2[[#This Row],[200D EMA]]</f>
        <v>7.6057855747836259E-2</v>
      </c>
      <c r="V266">
        <v>1.02968562542549</v>
      </c>
      <c r="W266">
        <v>606</v>
      </c>
      <c r="X266">
        <v>625.9</v>
      </c>
      <c r="Y266">
        <v>606</v>
      </c>
      <c r="Z266">
        <v>663</v>
      </c>
      <c r="AA266">
        <v>549.22</v>
      </c>
      <c r="AB266">
        <v>668</v>
      </c>
      <c r="AC266" s="2">
        <f>(Table2[[#This Row],[Close Price]]/Table2[[#This Row],[Day Low]])-1</f>
        <v>4.2079207920791006E-3</v>
      </c>
      <c r="AD266" s="2">
        <f>(Table2[[#This Row],[Day High]]/Table2[[#This Row],[Close Price]])-1</f>
        <v>2.8510393558458746E-2</v>
      </c>
      <c r="AE266" s="2">
        <f>(Table2[[#This Row],[Close Price]]/Table2[[#This Row],[Current Week Low]])-1</f>
        <v>4.2079207920791006E-3</v>
      </c>
      <c r="AF266" s="2">
        <f>(Table2[[#This Row],[Current Week High]]/Table2[[#This Row],[Close Price]])-1</f>
        <v>8.9474981513433693E-2</v>
      </c>
      <c r="AG266" s="2">
        <f>(Table2[[#This Row],[Close Price]]/Table2[[#This Row],[Current Month Low]])-1</f>
        <v>0.10802592767925412</v>
      </c>
      <c r="AH266" s="2">
        <f>(Table2[[#This Row],[Current Month High]]/Table2[[#This Row],[Close Price]])-1</f>
        <v>9.7691233259387111E-2</v>
      </c>
      <c r="AI266">
        <v>11.9250677840769</v>
      </c>
      <c r="AJ266">
        <v>83.707661655497105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-0.14000000000000001</v>
      </c>
      <c r="AM266" t="s">
        <v>10450</v>
      </c>
      <c r="AN266">
        <v>-3.04</v>
      </c>
      <c r="AO266" t="s">
        <v>10450</v>
      </c>
      <c r="AP266">
        <v>0.194751787169789</v>
      </c>
      <c r="AQ266">
        <f>(Table2[[#This Row],[Sharpe Ratio]]-AVERAGE(Table2[Sharpe Ratio]))/_xlfn.STDEV.P(Table2[Sharpe Ratio])</f>
        <v>1.5785921954612601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6.4038655162195202E-3</v>
      </c>
      <c r="AS266">
        <f>_xlfn.RANK.AVG(Table2[[#This Row],[1Y Return vs Nifty Z-Score]],Table2[1Y Return vs Nifty Z-Score])</f>
        <v>300</v>
      </c>
      <c r="AT266">
        <f>_xlfn.RANK.AVG(Table2[[#This Row],[6M Return vs Nifty Z-Score]],Table2[6M Return vs Nifty Z-Score])</f>
        <v>534</v>
      </c>
      <c r="AU266">
        <f>_xlfn.RANK.AVG(Table2[[#This Row],[Sharpe Ratio Z-Score]],Table2[Sharpe Ratio Z-Score])</f>
        <v>35</v>
      </c>
      <c r="AV266">
        <f>(Table2[[#This Row],[Rank 1Y]]+Table2[[#This Row],[Rank 6M]]+Table2[[#This Row],[Rank Sharpe]])/3</f>
        <v>289.66666666666669</v>
      </c>
    </row>
    <row r="267" spans="1:48" x14ac:dyDescent="0.3">
      <c r="A267" t="s">
        <v>911</v>
      </c>
      <c r="B267" t="s">
        <v>912</v>
      </c>
      <c r="C267" t="s">
        <v>10411</v>
      </c>
      <c r="D267" t="s">
        <v>54</v>
      </c>
      <c r="E267">
        <v>17252.08966496</v>
      </c>
      <c r="F267">
        <v>1267.55</v>
      </c>
      <c r="G267">
        <v>19.893683529311701</v>
      </c>
      <c r="H267">
        <f>(Table2[[#This Row],[1Y Return vs Nifty]]-AVERAGE(Table2[1Y Return vs Nifty]))/_xlfn.STDEV.P(Table2[1Y Return vs Nifty])</f>
        <v>-7.288620124896146E-2</v>
      </c>
      <c r="I267">
        <v>-4.0535941782470797</v>
      </c>
      <c r="J267">
        <f>(Table2[[#This Row],[1M Return vs Nifty]]-AVERAGE(Table2[1M Return vs Nifty]))/_xlfn.STDEV.P(Table2[1M Return vs Nifty])</f>
        <v>-5.7544715231683141E-2</v>
      </c>
      <c r="K267">
        <v>32.389223690124901</v>
      </c>
      <c r="L267">
        <f>(Table2[[#This Row],[6M Return vs Nifty]]-AVERAGE(Table2[6M Return vs Nifty]))/_xlfn.STDEV.P(Table2[6M Return vs Nifty])</f>
        <v>0.59727858012151636</v>
      </c>
      <c r="M267">
        <v>-11.727674559706299</v>
      </c>
      <c r="N267">
        <f>(Table2[[#This Row],[1W Return vs Nifty]]-AVERAGE(Table2[1W Return vs Nifty]))/_xlfn.STDEV.P(Table2[1W Return vs Nifty])</f>
        <v>-2.4858141726912728</v>
      </c>
      <c r="O267">
        <v>1341.03</v>
      </c>
      <c r="P267">
        <v>1269.4397024288</v>
      </c>
      <c r="Q267">
        <v>1045.5841747689799</v>
      </c>
      <c r="R267">
        <v>19.1852227097413</v>
      </c>
      <c r="S267" s="2">
        <f>(Table2[[#This Row],[Close Price]]-Table2[[#This Row],[20D EMA]])/Table2[[#This Row],[20D EMA]]</f>
        <v>-5.4793703347426989E-2</v>
      </c>
      <c r="T267" s="2">
        <f>(Table2[[#This Row],[Close Price]]-Table2[[#This Row],[50D EMA]])/Table2[[#This Row],[50D EMA]]</f>
        <v>-1.4886114127237021E-3</v>
      </c>
      <c r="U267" s="2">
        <f>(Table2[[#This Row],[Close Price]]-Table2[[#This Row],[200D EMA]])/Table2[[#This Row],[200D EMA]]</f>
        <v>0.21228881479586573</v>
      </c>
      <c r="V267">
        <v>1.45437016619236</v>
      </c>
      <c r="W267">
        <v>1248.5999999999999</v>
      </c>
      <c r="X267">
        <v>1277.55</v>
      </c>
      <c r="Y267">
        <v>1248.5999999999999</v>
      </c>
      <c r="Z267">
        <v>1349.15</v>
      </c>
      <c r="AA267">
        <v>1248.5999999999999</v>
      </c>
      <c r="AB267">
        <v>1522.05</v>
      </c>
      <c r="AC267" s="2">
        <f>(Table2[[#This Row],[Close Price]]/Table2[[#This Row],[Day Low]])-1</f>
        <v>1.517699823802654E-2</v>
      </c>
      <c r="AD267" s="2">
        <f>(Table2[[#This Row],[Day High]]/Table2[[#This Row],[Close Price]])-1</f>
        <v>7.88923513865325E-3</v>
      </c>
      <c r="AE267" s="2">
        <f>(Table2[[#This Row],[Close Price]]/Table2[[#This Row],[Current Week Low]])-1</f>
        <v>1.517699823802654E-2</v>
      </c>
      <c r="AF267" s="2">
        <f>(Table2[[#This Row],[Current Week High]]/Table2[[#This Row],[Close Price]])-1</f>
        <v>6.4376158731411115E-2</v>
      </c>
      <c r="AG267" s="2">
        <f>(Table2[[#This Row],[Close Price]]/Table2[[#This Row],[Current Month Low]])-1</f>
        <v>1.517699823802654E-2</v>
      </c>
      <c r="AH267" s="2">
        <f>(Table2[[#This Row],[Current Month High]]/Table2[[#This Row],[Close Price]])-1</f>
        <v>0.20078103427872662</v>
      </c>
      <c r="AI267">
        <v>20.078103427872598</v>
      </c>
      <c r="AJ267">
        <v>57.655472636815901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0.08</v>
      </c>
      <c r="AM267" t="s">
        <v>10451</v>
      </c>
      <c r="AN267">
        <v>-12.75</v>
      </c>
      <c r="AO267" t="s">
        <v>10450</v>
      </c>
      <c r="AP267">
        <v>3.4819938113852998E-2</v>
      </c>
      <c r="AQ267">
        <f>(Table2[[#This Row],[Sharpe Ratio]]-AVERAGE(Table2[Sharpe Ratio]))/_xlfn.STDEV.P(Table2[Sharpe Ratio])</f>
        <v>-0.28278443916320578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-2.3017509482136069</v>
      </c>
      <c r="AS267">
        <f>_xlfn.RANK.AVG(Table2[[#This Row],[1Y Return vs Nifty Z-Score]],Table2[1Y Return vs Nifty Z-Score])</f>
        <v>317</v>
      </c>
      <c r="AT267">
        <f>_xlfn.RANK.AVG(Table2[[#This Row],[6M Return vs Nifty Z-Score]],Table2[6M Return vs Nifty Z-Score])</f>
        <v>148</v>
      </c>
      <c r="AU267">
        <f>_xlfn.RANK.AVG(Table2[[#This Row],[Sharpe Ratio Z-Score]],Table2[Sharpe Ratio Z-Score])</f>
        <v>405</v>
      </c>
      <c r="AV267">
        <f>(Table2[[#This Row],[Rank 1Y]]+Table2[[#This Row],[Rank 6M]]+Table2[[#This Row],[Rank Sharpe]])/3</f>
        <v>290</v>
      </c>
    </row>
    <row r="268" spans="1:48" x14ac:dyDescent="0.3">
      <c r="A268" t="s">
        <v>1398</v>
      </c>
      <c r="B268" t="s">
        <v>1399</v>
      </c>
      <c r="C268" t="s">
        <v>10424</v>
      </c>
      <c r="D268" t="s">
        <v>1400</v>
      </c>
      <c r="E268">
        <v>7983.1034229999996</v>
      </c>
      <c r="F268">
        <v>649.4</v>
      </c>
      <c r="G268">
        <v>-2.3232011456730799</v>
      </c>
      <c r="H268">
        <f>(Table2[[#This Row],[1Y Return vs Nifty]]-AVERAGE(Table2[1Y Return vs Nifty]))/_xlfn.STDEV.P(Table2[1Y Return vs Nifty])</f>
        <v>-0.43869520408436108</v>
      </c>
      <c r="I268">
        <v>-14.4495034227507</v>
      </c>
      <c r="J268">
        <f>(Table2[[#This Row],[1M Return vs Nifty]]-AVERAGE(Table2[1M Return vs Nifty]))/_xlfn.STDEV.P(Table2[1M Return vs Nifty])</f>
        <v>-1.0208969423933067</v>
      </c>
      <c r="K268">
        <v>13.7556754197408</v>
      </c>
      <c r="L268">
        <f>(Table2[[#This Row],[6M Return vs Nifty]]-AVERAGE(Table2[6M Return vs Nifty]))/_xlfn.STDEV.P(Table2[6M Return vs Nifty])</f>
        <v>4.3698292478856773E-2</v>
      </c>
      <c r="M268">
        <v>-4.7681015428130404</v>
      </c>
      <c r="N268">
        <f>(Table2[[#This Row],[1W Return vs Nifty]]-AVERAGE(Table2[1W Return vs Nifty]))/_xlfn.STDEV.P(Table2[1W Return vs Nifty])</f>
        <v>-0.93266823074711647</v>
      </c>
      <c r="O268">
        <v>663.9</v>
      </c>
      <c r="P268">
        <v>657.34771373028798</v>
      </c>
      <c r="Q268">
        <v>584.54072989014799</v>
      </c>
      <c r="R268">
        <v>38.573722324689101</v>
      </c>
      <c r="S268" s="2">
        <f>(Table2[[#This Row],[Close Price]]-Table2[[#This Row],[20D EMA]])/Table2[[#This Row],[20D EMA]]</f>
        <v>-2.1840638650399157E-2</v>
      </c>
      <c r="T268" s="2">
        <f>(Table2[[#This Row],[Close Price]]-Table2[[#This Row],[50D EMA]])/Table2[[#This Row],[50D EMA]]</f>
        <v>-1.2090577884855892E-2</v>
      </c>
      <c r="U268" s="2">
        <f>(Table2[[#This Row],[Close Price]]-Table2[[#This Row],[200D EMA]])/Table2[[#This Row],[200D EMA]]</f>
        <v>0.11095765751351649</v>
      </c>
      <c r="V268">
        <v>1.0445328564241501</v>
      </c>
      <c r="W268">
        <v>647.35</v>
      </c>
      <c r="X268">
        <v>656</v>
      </c>
      <c r="Y268">
        <v>645.4</v>
      </c>
      <c r="Z268">
        <v>684.9</v>
      </c>
      <c r="AA268">
        <v>644.35</v>
      </c>
      <c r="AB268">
        <v>709.15</v>
      </c>
      <c r="AC268" s="2">
        <f>(Table2[[#This Row],[Close Price]]/Table2[[#This Row],[Day Low]])-1</f>
        <v>3.1667567776318961E-3</v>
      </c>
      <c r="AD268" s="2">
        <f>(Table2[[#This Row],[Day High]]/Table2[[#This Row],[Close Price]])-1</f>
        <v>1.0163227594702784E-2</v>
      </c>
      <c r="AE268" s="2">
        <f>(Table2[[#This Row],[Close Price]]/Table2[[#This Row],[Current Week Low]])-1</f>
        <v>6.1977068484659892E-3</v>
      </c>
      <c r="AF268" s="2">
        <f>(Table2[[#This Row],[Current Week High]]/Table2[[#This Row],[Close Price]])-1</f>
        <v>5.4665845395750035E-2</v>
      </c>
      <c r="AG268" s="2">
        <f>(Table2[[#This Row],[Close Price]]/Table2[[#This Row],[Current Month Low]])-1</f>
        <v>7.8373554745090335E-3</v>
      </c>
      <c r="AH268" s="2">
        <f>(Table2[[#This Row],[Current Month High]]/Table2[[#This Row],[Close Price]])-1</f>
        <v>9.2008007391438218E-2</v>
      </c>
      <c r="AI268">
        <v>18.324607329842902</v>
      </c>
      <c r="AJ268">
        <v>59.5773436540115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-0.06</v>
      </c>
      <c r="AM268" t="s">
        <v>10450</v>
      </c>
      <c r="AN268">
        <v>-2.21</v>
      </c>
      <c r="AO268" t="s">
        <v>10450</v>
      </c>
      <c r="AP268">
        <v>0.12903513523197799</v>
      </c>
      <c r="AQ268">
        <f>(Table2[[#This Row],[Sharpe Ratio]]-AVERAGE(Table2[Sharpe Ratio]))/_xlfn.STDEV.P(Table2[Sharpe Ratio])</f>
        <v>0.81374491116576275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-1.5348171735801648</v>
      </c>
      <c r="AS268">
        <f>_xlfn.RANK.AVG(Table2[[#This Row],[1Y Return vs Nifty Z-Score]],Table2[1Y Return vs Nifty Z-Score])</f>
        <v>433</v>
      </c>
      <c r="AT268">
        <f>_xlfn.RANK.AVG(Table2[[#This Row],[6M Return vs Nifty Z-Score]],Table2[6M Return vs Nifty Z-Score])</f>
        <v>293</v>
      </c>
      <c r="AU268">
        <f>_xlfn.RANK.AVG(Table2[[#This Row],[Sharpe Ratio Z-Score]],Table2[Sharpe Ratio Z-Score])</f>
        <v>147</v>
      </c>
      <c r="AV268">
        <f>(Table2[[#This Row],[Rank 1Y]]+Table2[[#This Row],[Rank 6M]]+Table2[[#This Row],[Rank Sharpe]])/3</f>
        <v>291</v>
      </c>
    </row>
    <row r="269" spans="1:48" x14ac:dyDescent="0.3">
      <c r="A269" t="s">
        <v>1409</v>
      </c>
      <c r="B269" t="s">
        <v>1410</v>
      </c>
      <c r="C269" t="s">
        <v>10418</v>
      </c>
      <c r="D269" t="s">
        <v>124</v>
      </c>
      <c r="E269">
        <v>7900.3092484399904</v>
      </c>
      <c r="F269">
        <v>728.15</v>
      </c>
      <c r="G269">
        <v>15.235810717113599</v>
      </c>
      <c r="H269">
        <f>(Table2[[#This Row],[1Y Return vs Nifty]]-AVERAGE(Table2[1Y Return vs Nifty]))/_xlfn.STDEV.P(Table2[1Y Return vs Nifty])</f>
        <v>-0.14957975363899625</v>
      </c>
      <c r="I269">
        <v>0.63818000158983801</v>
      </c>
      <c r="J269">
        <f>(Table2[[#This Row],[1M Return vs Nifty]]-AVERAGE(Table2[1M Return vs Nifty]))/_xlfn.STDEV.P(Table2[1M Return vs Nifty])</f>
        <v>0.37722544283553511</v>
      </c>
      <c r="K269">
        <v>27.445617777434599</v>
      </c>
      <c r="L269">
        <f>(Table2[[#This Row],[6M Return vs Nifty]]-AVERAGE(Table2[6M Return vs Nifty]))/_xlfn.STDEV.P(Table2[6M Return vs Nifty])</f>
        <v>0.45040999967574613</v>
      </c>
      <c r="M269">
        <v>9.1912351441553994</v>
      </c>
      <c r="N269">
        <f>(Table2[[#This Row],[1W Return vs Nifty]]-AVERAGE(Table2[1W Return vs Nifty]))/_xlfn.STDEV.P(Table2[1W Return vs Nifty])</f>
        <v>2.1825928743480247</v>
      </c>
      <c r="O269">
        <v>678.06</v>
      </c>
      <c r="P269">
        <v>656.17402609927501</v>
      </c>
      <c r="Q269">
        <v>604.871878292068</v>
      </c>
      <c r="R269">
        <v>74.300160961585206</v>
      </c>
      <c r="S269" s="2">
        <f>(Table2[[#This Row],[Close Price]]-Table2[[#This Row],[20D EMA]])/Table2[[#This Row],[20D EMA]]</f>
        <v>7.3872518656166175E-2</v>
      </c>
      <c r="T269" s="2">
        <f>(Table2[[#This Row],[Close Price]]-Table2[[#This Row],[50D EMA]])/Table2[[#This Row],[50D EMA]]</f>
        <v>0.10969037334287209</v>
      </c>
      <c r="U269" s="2">
        <f>(Table2[[#This Row],[Close Price]]-Table2[[#This Row],[200D EMA]])/Table2[[#This Row],[200D EMA]]</f>
        <v>0.20380865127342884</v>
      </c>
      <c r="V269">
        <v>1.35131367068352</v>
      </c>
      <c r="W269">
        <v>715.25</v>
      </c>
      <c r="X269">
        <v>735.85</v>
      </c>
      <c r="Y269">
        <v>658</v>
      </c>
      <c r="Z269">
        <v>735.85</v>
      </c>
      <c r="AA269">
        <v>630.1</v>
      </c>
      <c r="AB269">
        <v>735.85</v>
      </c>
      <c r="AC269" s="2">
        <f>(Table2[[#This Row],[Close Price]]/Table2[[#This Row],[Day Low]])-1</f>
        <v>1.8035651869975577E-2</v>
      </c>
      <c r="AD269" s="2">
        <f>(Table2[[#This Row],[Day High]]/Table2[[#This Row],[Close Price]])-1</f>
        <v>1.0574744214790988E-2</v>
      </c>
      <c r="AE269" s="2">
        <f>(Table2[[#This Row],[Close Price]]/Table2[[#This Row],[Current Week Low]])-1</f>
        <v>0.10661094224924006</v>
      </c>
      <c r="AF269" s="2">
        <f>(Table2[[#This Row],[Current Week High]]/Table2[[#This Row],[Close Price]])-1</f>
        <v>1.0574744214790988E-2</v>
      </c>
      <c r="AG269" s="2">
        <f>(Table2[[#This Row],[Close Price]]/Table2[[#This Row],[Current Month Low]])-1</f>
        <v>0.15561022059990459</v>
      </c>
      <c r="AH269" s="2">
        <f>(Table2[[#This Row],[Current Month High]]/Table2[[#This Row],[Close Price]])-1</f>
        <v>1.0574744214790988E-2</v>
      </c>
      <c r="AI269">
        <v>15.587447641282701</v>
      </c>
      <c r="AJ269">
        <v>61.523957409050503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</v>
      </c>
      <c r="AM269">
        <v>0</v>
      </c>
      <c r="AN269">
        <v>12.75</v>
      </c>
      <c r="AO269" t="s">
        <v>10451</v>
      </c>
      <c r="AP269">
        <v>5.0027617838707003E-2</v>
      </c>
      <c r="AQ269">
        <f>(Table2[[#This Row],[Sharpe Ratio]]-AVERAGE(Table2[Sharpe Ratio]))/_xlfn.STDEV.P(Table2[Sharpe Ratio])</f>
        <v>-0.10578892592559512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2.7548596372947145</v>
      </c>
      <c r="AS269">
        <f>_xlfn.RANK.AVG(Table2[[#This Row],[1Y Return vs Nifty Z-Score]],Table2[1Y Return vs Nifty Z-Score])</f>
        <v>333</v>
      </c>
      <c r="AT269">
        <f>_xlfn.RANK.AVG(Table2[[#This Row],[6M Return vs Nifty Z-Score]],Table2[6M Return vs Nifty Z-Score])</f>
        <v>171</v>
      </c>
      <c r="AU269">
        <f>_xlfn.RANK.AVG(Table2[[#This Row],[Sharpe Ratio Z-Score]],Table2[Sharpe Ratio Z-Score])</f>
        <v>370</v>
      </c>
      <c r="AV269">
        <f>(Table2[[#This Row],[Rank 1Y]]+Table2[[#This Row],[Rank 6M]]+Table2[[#This Row],[Rank Sharpe]])/3</f>
        <v>291.33333333333331</v>
      </c>
    </row>
    <row r="270" spans="1:48" x14ac:dyDescent="0.3">
      <c r="A270" t="s">
        <v>702</v>
      </c>
      <c r="B270" t="s">
        <v>703</v>
      </c>
      <c r="C270" t="s">
        <v>10418</v>
      </c>
      <c r="D270" t="s">
        <v>438</v>
      </c>
      <c r="E270">
        <v>25555.5432</v>
      </c>
      <c r="F270">
        <v>3646</v>
      </c>
      <c r="G270">
        <v>9.77274848313745</v>
      </c>
      <c r="H270">
        <f>(Table2[[#This Row],[1Y Return vs Nifty]]-AVERAGE(Table2[1Y Return vs Nifty]))/_xlfn.STDEV.P(Table2[1Y Return vs Nifty])</f>
        <v>-0.23953103967545381</v>
      </c>
      <c r="I270">
        <v>-1.50338768549769</v>
      </c>
      <c r="J270">
        <f>(Table2[[#This Row],[1M Return vs Nifty]]-AVERAGE(Table2[1M Return vs Nifty]))/_xlfn.STDEV.P(Table2[1M Return vs Nifty])</f>
        <v>0.17877392191023445</v>
      </c>
      <c r="K270">
        <v>14.398868740405399</v>
      </c>
      <c r="L270">
        <f>(Table2[[#This Row],[6M Return vs Nifty]]-AVERAGE(Table2[6M Return vs Nifty]))/_xlfn.STDEV.P(Table2[6M Return vs Nifty])</f>
        <v>6.2806791745701265E-2</v>
      </c>
      <c r="M270">
        <v>-3.1647381770986001</v>
      </c>
      <c r="N270">
        <f>(Table2[[#This Row],[1W Return vs Nifty]]-AVERAGE(Table2[1W Return vs Nifty]))/_xlfn.STDEV.P(Table2[1W Return vs Nifty])</f>
        <v>-0.5748506895162675</v>
      </c>
      <c r="O270">
        <v>3691.88</v>
      </c>
      <c r="P270">
        <v>3640.1925129454598</v>
      </c>
      <c r="Q270">
        <v>3331.23789839761</v>
      </c>
      <c r="R270">
        <v>34.335837907762901</v>
      </c>
      <c r="S270" s="2">
        <f>(Table2[[#This Row],[Close Price]]-Table2[[#This Row],[20D EMA]])/Table2[[#This Row],[20D EMA]]</f>
        <v>-1.2427272825769014E-2</v>
      </c>
      <c r="T270" s="2">
        <f>(Table2[[#This Row],[Close Price]]-Table2[[#This Row],[50D EMA]])/Table2[[#This Row],[50D EMA]]</f>
        <v>1.5953790998380565E-3</v>
      </c>
      <c r="U270" s="2">
        <f>(Table2[[#This Row],[Close Price]]-Table2[[#This Row],[200D EMA]])/Table2[[#This Row],[200D EMA]]</f>
        <v>9.4488028535517271E-2</v>
      </c>
      <c r="V270">
        <v>1.0693906984512001</v>
      </c>
      <c r="W270">
        <v>3630.15</v>
      </c>
      <c r="X270">
        <v>3773</v>
      </c>
      <c r="Y270">
        <v>3619.5</v>
      </c>
      <c r="Z270">
        <v>3773</v>
      </c>
      <c r="AA270">
        <v>3619.5</v>
      </c>
      <c r="AB270">
        <v>3978.5</v>
      </c>
      <c r="AC270" s="2">
        <f>(Table2[[#This Row],[Close Price]]/Table2[[#This Row],[Day Low]])-1</f>
        <v>4.3662107626405433E-3</v>
      </c>
      <c r="AD270" s="2">
        <f>(Table2[[#This Row],[Day High]]/Table2[[#This Row],[Close Price]])-1</f>
        <v>3.4832693362589096E-2</v>
      </c>
      <c r="AE270" s="2">
        <f>(Table2[[#This Row],[Close Price]]/Table2[[#This Row],[Current Week Low]])-1</f>
        <v>7.3214532393977017E-3</v>
      </c>
      <c r="AF270" s="2">
        <f>(Table2[[#This Row],[Current Week High]]/Table2[[#This Row],[Close Price]])-1</f>
        <v>3.4832693362589096E-2</v>
      </c>
      <c r="AG270" s="2">
        <f>(Table2[[#This Row],[Close Price]]/Table2[[#This Row],[Current Month Low]])-1</f>
        <v>7.3214532393977017E-3</v>
      </c>
      <c r="AH270" s="2">
        <f>(Table2[[#This Row],[Current Month High]]/Table2[[#This Row],[Close Price]])-1</f>
        <v>9.1195831047723441E-2</v>
      </c>
      <c r="AI270">
        <v>9.1195831047723406</v>
      </c>
      <c r="AJ270">
        <v>45.2502838475788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-0.04</v>
      </c>
      <c r="AM270" t="s">
        <v>10450</v>
      </c>
      <c r="AN270">
        <v>-4.5599999999999996</v>
      </c>
      <c r="AO270" t="s">
        <v>10450</v>
      </c>
      <c r="AP270">
        <v>0.100622518728015</v>
      </c>
      <c r="AQ270">
        <f>(Table2[[#This Row],[Sharpe Ratio]]-AVERAGE(Table2[Sharpe Ratio]))/_xlfn.STDEV.P(Table2[Sharpe Ratio])</f>
        <v>0.48306293130242017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-8.9738084233365434E-2</v>
      </c>
      <c r="AS270">
        <f>_xlfn.RANK.AVG(Table2[[#This Row],[1Y Return vs Nifty Z-Score]],Table2[1Y Return vs Nifty Z-Score])</f>
        <v>369</v>
      </c>
      <c r="AT270">
        <f>_xlfn.RANK.AVG(Table2[[#This Row],[6M Return vs Nifty Z-Score]],Table2[6M Return vs Nifty Z-Score])</f>
        <v>286</v>
      </c>
      <c r="AU270">
        <f>_xlfn.RANK.AVG(Table2[[#This Row],[Sharpe Ratio Z-Score]],Table2[Sharpe Ratio Z-Score])</f>
        <v>220</v>
      </c>
      <c r="AV270">
        <f>(Table2[[#This Row],[Rank 1Y]]+Table2[[#This Row],[Rank 6M]]+Table2[[#This Row],[Rank Sharpe]])/3</f>
        <v>291.66666666666669</v>
      </c>
    </row>
    <row r="271" spans="1:48" x14ac:dyDescent="0.3">
      <c r="A271" t="s">
        <v>972</v>
      </c>
      <c r="B271" t="s">
        <v>973</v>
      </c>
      <c r="C271" t="s">
        <v>10418</v>
      </c>
      <c r="D271" t="s">
        <v>261</v>
      </c>
      <c r="E271">
        <v>15497.3223449</v>
      </c>
      <c r="F271">
        <v>890.45</v>
      </c>
      <c r="G271">
        <v>19.634481396386398</v>
      </c>
      <c r="H271">
        <f>(Table2[[#This Row],[1Y Return vs Nifty]]-AVERAGE(Table2[1Y Return vs Nifty]))/_xlfn.STDEV.P(Table2[1Y Return vs Nifty])</f>
        <v>-7.7154057663815848E-2</v>
      </c>
      <c r="I271">
        <v>-6.0376650902466498</v>
      </c>
      <c r="J271">
        <f>(Table2[[#This Row],[1M Return vs Nifty]]-AVERAGE(Table2[1M Return vs Nifty]))/_xlfn.STDEV.P(Table2[1M Return vs Nifty])</f>
        <v>-0.2414015657454491</v>
      </c>
      <c r="K271">
        <v>-0.447530941402149</v>
      </c>
      <c r="L271">
        <f>(Table2[[#This Row],[6M Return vs Nifty]]-AVERAGE(Table2[6M Return vs Nifty]))/_xlfn.STDEV.P(Table2[6M Return vs Nifty])</f>
        <v>-0.37826187038214254</v>
      </c>
      <c r="M271">
        <v>0.36622963431216699</v>
      </c>
      <c r="N271">
        <f>(Table2[[#This Row],[1W Return vs Nifty]]-AVERAGE(Table2[1W Return vs Nifty]))/_xlfn.STDEV.P(Table2[1W Return vs Nifty])</f>
        <v>0.21314425128200704</v>
      </c>
      <c r="O271">
        <v>900.43</v>
      </c>
      <c r="P271">
        <v>913.04153202969701</v>
      </c>
      <c r="Q271">
        <v>839.01676411796905</v>
      </c>
      <c r="R271">
        <v>42.373433849066501</v>
      </c>
      <c r="S271" s="2">
        <f>(Table2[[#This Row],[Close Price]]-Table2[[#This Row],[20D EMA]])/Table2[[#This Row],[20D EMA]]</f>
        <v>-1.1083593394267078E-2</v>
      </c>
      <c r="T271" s="2">
        <f>(Table2[[#This Row],[Close Price]]-Table2[[#This Row],[50D EMA]])/Table2[[#This Row],[50D EMA]]</f>
        <v>-2.4743159250900502E-2</v>
      </c>
      <c r="U271" s="2">
        <f>(Table2[[#This Row],[Close Price]]-Table2[[#This Row],[200D EMA]])/Table2[[#This Row],[200D EMA]]</f>
        <v>6.1301797629873443E-2</v>
      </c>
      <c r="V271">
        <v>0.78601841977734299</v>
      </c>
      <c r="W271">
        <v>885.65</v>
      </c>
      <c r="X271">
        <v>911.65</v>
      </c>
      <c r="Y271">
        <v>869.7</v>
      </c>
      <c r="Z271">
        <v>915</v>
      </c>
      <c r="AA271">
        <v>856.5</v>
      </c>
      <c r="AB271">
        <v>947.8</v>
      </c>
      <c r="AC271" s="2">
        <f>(Table2[[#This Row],[Close Price]]/Table2[[#This Row],[Day Low]])-1</f>
        <v>5.4197482075313275E-3</v>
      </c>
      <c r="AD271" s="2">
        <f>(Table2[[#This Row],[Day High]]/Table2[[#This Row],[Close Price]])-1</f>
        <v>2.3808186871806303E-2</v>
      </c>
      <c r="AE271" s="2">
        <f>(Table2[[#This Row],[Close Price]]/Table2[[#This Row],[Current Week Low]])-1</f>
        <v>2.385880188570777E-2</v>
      </c>
      <c r="AF271" s="2">
        <f>(Table2[[#This Row],[Current Week High]]/Table2[[#This Row],[Close Price]])-1</f>
        <v>2.7570329608624711E-2</v>
      </c>
      <c r="AG271" s="2">
        <f>(Table2[[#This Row],[Close Price]]/Table2[[#This Row],[Current Month Low]])-1</f>
        <v>3.9638061879743169E-2</v>
      </c>
      <c r="AH271" s="2">
        <f>(Table2[[#This Row],[Current Month High]]/Table2[[#This Row],[Close Price]])-1</f>
        <v>6.4405637598966781E-2</v>
      </c>
      <c r="AI271">
        <v>19.040934359031901</v>
      </c>
      <c r="AJ271">
        <v>59.310480552474303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-0.12</v>
      </c>
      <c r="AM271" t="s">
        <v>10450</v>
      </c>
      <c r="AN271">
        <v>-0.39</v>
      </c>
      <c r="AO271" t="s">
        <v>10450</v>
      </c>
      <c r="AP271">
        <v>0.14736540944472301</v>
      </c>
      <c r="AQ271">
        <f>(Table2[[#This Row],[Sharpe Ratio]]-AVERAGE(Table2[Sharpe Ratio]))/_xlfn.STDEV.P(Table2[Sharpe Ratio])</f>
        <v>1.0270829318743815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319</v>
      </c>
      <c r="AT271">
        <f>_xlfn.RANK.AVG(Table2[[#This Row],[6M Return vs Nifty Z-Score]],Table2[6M Return vs Nifty Z-Score])</f>
        <v>446</v>
      </c>
      <c r="AU271">
        <f>_xlfn.RANK.AVG(Table2[[#This Row],[Sharpe Ratio Z-Score]],Table2[Sharpe Ratio Z-Score])</f>
        <v>110</v>
      </c>
      <c r="AV271">
        <f>(Table2[[#This Row],[Rank 1Y]]+Table2[[#This Row],[Rank 6M]]+Table2[[#This Row],[Rank Sharpe]])/3</f>
        <v>291.66666666666669</v>
      </c>
    </row>
    <row r="272" spans="1:48" x14ac:dyDescent="0.3">
      <c r="A272" t="s">
        <v>1140</v>
      </c>
      <c r="B272" t="s">
        <v>1141</v>
      </c>
      <c r="C272" t="s">
        <v>10415</v>
      </c>
      <c r="D272" t="s">
        <v>473</v>
      </c>
      <c r="E272">
        <v>11390.191461925</v>
      </c>
      <c r="F272">
        <v>2330.15</v>
      </c>
      <c r="G272">
        <v>-12.619921437141899</v>
      </c>
      <c r="H272">
        <f>(Table2[[#This Row],[1Y Return vs Nifty]]-AVERAGE(Table2[1Y Return vs Nifty]))/_xlfn.STDEV.P(Table2[1Y Return vs Nifty])</f>
        <v>-0.60823440984610755</v>
      </c>
      <c r="I272">
        <v>-5.0262088560271998</v>
      </c>
      <c r="J272">
        <f>(Table2[[#This Row],[1M Return vs Nifty]]-AVERAGE(Table2[1M Return vs Nifty]))/_xlfn.STDEV.P(Table2[1M Return vs Nifty])</f>
        <v>-0.14767348549821327</v>
      </c>
      <c r="K272">
        <v>11.1406018294127</v>
      </c>
      <c r="L272">
        <f>(Table2[[#This Row],[6M Return vs Nifty]]-AVERAGE(Table2[6M Return vs Nifty]))/_xlfn.STDEV.P(Table2[6M Return vs Nifty])</f>
        <v>-3.3992395807358244E-2</v>
      </c>
      <c r="M272">
        <v>-8.3001000632578705</v>
      </c>
      <c r="N272">
        <f>(Table2[[#This Row],[1W Return vs Nifty]]-AVERAGE(Table2[1W Return vs Nifty]))/_xlfn.STDEV.P(Table2[1W Return vs Nifty])</f>
        <v>-1.7208931916270389</v>
      </c>
      <c r="O272">
        <v>2436.1</v>
      </c>
      <c r="P272">
        <v>2357.3421004434599</v>
      </c>
      <c r="Q272">
        <v>2101.3613335640798</v>
      </c>
      <c r="R272">
        <v>23.003097328603001</v>
      </c>
      <c r="S272" s="2">
        <f>(Table2[[#This Row],[Close Price]]-Table2[[#This Row],[20D EMA]])/Table2[[#This Row],[20D EMA]]</f>
        <v>-4.3491646484134401E-2</v>
      </c>
      <c r="T272" s="2">
        <f>(Table2[[#This Row],[Close Price]]-Table2[[#This Row],[50D EMA]])/Table2[[#This Row],[50D EMA]]</f>
        <v>-1.1535067582403285E-2</v>
      </c>
      <c r="U272" s="2">
        <f>(Table2[[#This Row],[Close Price]]-Table2[[#This Row],[200D EMA]])/Table2[[#This Row],[200D EMA]]</f>
        <v>0.10887640444391164</v>
      </c>
      <c r="V272">
        <v>0.75771185235917504</v>
      </c>
      <c r="W272">
        <v>2315</v>
      </c>
      <c r="X272">
        <v>2381.5</v>
      </c>
      <c r="Y272">
        <v>2315</v>
      </c>
      <c r="Z272">
        <v>2471.4499999999998</v>
      </c>
      <c r="AA272">
        <v>2315</v>
      </c>
      <c r="AB272">
        <v>2613.75</v>
      </c>
      <c r="AC272" s="2">
        <f>(Table2[[#This Row],[Close Price]]/Table2[[#This Row],[Day Low]])-1</f>
        <v>6.5442764578833579E-3</v>
      </c>
      <c r="AD272" s="2">
        <f>(Table2[[#This Row],[Day High]]/Table2[[#This Row],[Close Price]])-1</f>
        <v>2.2037207905070355E-2</v>
      </c>
      <c r="AE272" s="2">
        <f>(Table2[[#This Row],[Close Price]]/Table2[[#This Row],[Current Week Low]])-1</f>
        <v>6.5442764578833579E-3</v>
      </c>
      <c r="AF272" s="2">
        <f>(Table2[[#This Row],[Current Week High]]/Table2[[#This Row],[Close Price]])-1</f>
        <v>6.0639872969551201E-2</v>
      </c>
      <c r="AG272" s="2">
        <f>(Table2[[#This Row],[Close Price]]/Table2[[#This Row],[Current Month Low]])-1</f>
        <v>6.5442764578833579E-3</v>
      </c>
      <c r="AH272" s="2">
        <f>(Table2[[#This Row],[Current Month High]]/Table2[[#This Row],[Close Price]])-1</f>
        <v>0.12170890286033087</v>
      </c>
      <c r="AI272">
        <v>12.170890286033</v>
      </c>
      <c r="AJ272">
        <v>41.341137935217702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-0.01</v>
      </c>
      <c r="AM272" t="s">
        <v>10450</v>
      </c>
      <c r="AN272">
        <v>-6.08</v>
      </c>
      <c r="AO272" t="s">
        <v>10450</v>
      </c>
      <c r="AP272">
        <v>0.189962794348501</v>
      </c>
      <c r="AQ272">
        <f>(Table2[[#This Row],[Sharpe Ratio]]-AVERAGE(Table2[Sharpe Ratio]))/_xlfn.STDEV.P(Table2[Sharpe Ratio])</f>
        <v>1.5228552087788134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-0.98793827399990453</v>
      </c>
      <c r="AS272">
        <f>_xlfn.RANK.AVG(Table2[[#This Row],[1Y Return vs Nifty Z-Score]],Table2[1Y Return vs Nifty Z-Score])</f>
        <v>516</v>
      </c>
      <c r="AT272">
        <f>_xlfn.RANK.AVG(Table2[[#This Row],[6M Return vs Nifty Z-Score]],Table2[6M Return vs Nifty Z-Score])</f>
        <v>320</v>
      </c>
      <c r="AU272">
        <f>_xlfn.RANK.AVG(Table2[[#This Row],[Sharpe Ratio Z-Score]],Table2[Sharpe Ratio Z-Score])</f>
        <v>40</v>
      </c>
      <c r="AV272">
        <f>(Table2[[#This Row],[Rank 1Y]]+Table2[[#This Row],[Rank 6M]]+Table2[[#This Row],[Rank Sharpe]])/3</f>
        <v>292</v>
      </c>
    </row>
    <row r="273" spans="1:48" x14ac:dyDescent="0.3">
      <c r="A273" t="s">
        <v>170</v>
      </c>
      <c r="B273" t="s">
        <v>171</v>
      </c>
      <c r="C273" t="s">
        <v>10405</v>
      </c>
      <c r="D273" t="s">
        <v>18</v>
      </c>
      <c r="E273">
        <v>159353.30657423899</v>
      </c>
      <c r="F273">
        <v>367.3</v>
      </c>
      <c r="G273">
        <v>77.709907282125499</v>
      </c>
      <c r="H273">
        <f>(Table2[[#This Row],[1Y Return vs Nifty]]-AVERAGE(Table2[1Y Return vs Nifty]))/_xlfn.STDEV.P(Table2[1Y Return vs Nifty])</f>
        <v>0.87907873299489214</v>
      </c>
      <c r="I273">
        <v>-5.4035462284035596</v>
      </c>
      <c r="J273">
        <f>(Table2[[#This Row],[1M Return vs Nifty]]-AVERAGE(Table2[1M Return vs Nifty]))/_xlfn.STDEV.P(Table2[1M Return vs Nifty])</f>
        <v>-0.18264000834105845</v>
      </c>
      <c r="K273">
        <v>5.0905409263900303</v>
      </c>
      <c r="L273">
        <f>(Table2[[#This Row],[6M Return vs Nifty]]-AVERAGE(Table2[6M Return vs Nifty]))/_xlfn.STDEV.P(Table2[6M Return vs Nifty])</f>
        <v>-0.21373242204133436</v>
      </c>
      <c r="M273">
        <v>4.3220299328388698</v>
      </c>
      <c r="N273">
        <f>(Table2[[#This Row],[1W Return vs Nifty]]-AVERAGE(Table2[1W Return vs Nifty]))/_xlfn.STDEV.P(Table2[1W Return vs Nifty])</f>
        <v>1.0959477172252199</v>
      </c>
      <c r="O273">
        <v>343.8</v>
      </c>
      <c r="P273">
        <v>338.205407526209</v>
      </c>
      <c r="Q273">
        <v>299.10002747789099</v>
      </c>
      <c r="R273">
        <v>77.385146915930804</v>
      </c>
      <c r="S273" s="2">
        <f>(Table2[[#This Row],[Close Price]]-Table2[[#This Row],[20D EMA]])/Table2[[#This Row],[20D EMA]]</f>
        <v>6.835369400814427E-2</v>
      </c>
      <c r="T273" s="2">
        <f>(Table2[[#This Row],[Close Price]]-Table2[[#This Row],[50D EMA]])/Table2[[#This Row],[50D EMA]]</f>
        <v>8.6026396463032145E-2</v>
      </c>
      <c r="U273" s="2">
        <f>(Table2[[#This Row],[Close Price]]-Table2[[#This Row],[200D EMA]])/Table2[[#This Row],[200D EMA]]</f>
        <v>0.22801727267360503</v>
      </c>
      <c r="V273">
        <v>0.781088014404412</v>
      </c>
      <c r="W273">
        <v>346.35</v>
      </c>
      <c r="X273">
        <v>370.5</v>
      </c>
      <c r="Y273">
        <v>331.3</v>
      </c>
      <c r="Z273">
        <v>370.5</v>
      </c>
      <c r="AA273">
        <v>322.95</v>
      </c>
      <c r="AB273">
        <v>370.5</v>
      </c>
      <c r="AC273" s="2">
        <f>(Table2[[#This Row],[Close Price]]/Table2[[#This Row],[Day Low]])-1</f>
        <v>6.0487945719647662E-2</v>
      </c>
      <c r="AD273" s="2">
        <f>(Table2[[#This Row],[Day High]]/Table2[[#This Row],[Close Price]])-1</f>
        <v>8.7122243397768084E-3</v>
      </c>
      <c r="AE273" s="2">
        <f>(Table2[[#This Row],[Close Price]]/Table2[[#This Row],[Current Week Low]])-1</f>
        <v>0.10866284334440079</v>
      </c>
      <c r="AF273" s="2">
        <f>(Table2[[#This Row],[Current Week High]]/Table2[[#This Row],[Close Price]])-1</f>
        <v>8.7122243397768084E-3</v>
      </c>
      <c r="AG273" s="2">
        <f>(Table2[[#This Row],[Close Price]]/Table2[[#This Row],[Current Month Low]])-1</f>
        <v>0.13732775971512634</v>
      </c>
      <c r="AH273" s="2">
        <f>(Table2[[#This Row],[Current Month High]]/Table2[[#This Row],[Close Price]])-1</f>
        <v>8.7122243397768084E-3</v>
      </c>
      <c r="AI273">
        <v>0.87122243397767996</v>
      </c>
      <c r="AJ273">
        <v>121.63222205460799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0.17</v>
      </c>
      <c r="AM273" t="s">
        <v>10451</v>
      </c>
      <c r="AN273">
        <v>7.95</v>
      </c>
      <c r="AO273" t="s">
        <v>10451</v>
      </c>
      <c r="AP273">
        <v>4.3559778064080998E-2</v>
      </c>
      <c r="AQ273">
        <f>(Table2[[#This Row],[Sharpe Ratio]]-AVERAGE(Table2[Sharpe Ratio]))/_xlfn.STDEV.P(Table2[Sharpe Ratio])</f>
        <v>-0.18106527584619761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1.3975887439915216</v>
      </c>
      <c r="AS273">
        <f>_xlfn.RANK.AVG(Table2[[#This Row],[1Y Return vs Nifty Z-Score]],Table2[1Y Return vs Nifty Z-Score])</f>
        <v>111</v>
      </c>
      <c r="AT273">
        <f>_xlfn.RANK.AVG(Table2[[#This Row],[6M Return vs Nifty Z-Score]],Table2[6M Return vs Nifty Z-Score])</f>
        <v>383</v>
      </c>
      <c r="AU273">
        <f>_xlfn.RANK.AVG(Table2[[#This Row],[Sharpe Ratio Z-Score]],Table2[Sharpe Ratio Z-Score])</f>
        <v>385</v>
      </c>
      <c r="AV273">
        <f>(Table2[[#This Row],[Rank 1Y]]+Table2[[#This Row],[Rank 6M]]+Table2[[#This Row],[Rank Sharpe]])/3</f>
        <v>293</v>
      </c>
    </row>
    <row r="274" spans="1:48" x14ac:dyDescent="0.3">
      <c r="A274" t="s">
        <v>1530</v>
      </c>
      <c r="B274" t="s">
        <v>1531</v>
      </c>
      <c r="C274" t="s">
        <v>10419</v>
      </c>
      <c r="D274" t="s">
        <v>132</v>
      </c>
      <c r="E274">
        <v>6801.8849313000001</v>
      </c>
      <c r="F274">
        <v>815.7</v>
      </c>
      <c r="G274">
        <v>49.583632921539902</v>
      </c>
      <c r="H274">
        <f>(Table2[[#This Row],[1Y Return vs Nifty]]-AVERAGE(Table2[1Y Return vs Nifty]))/_xlfn.STDEV.P(Table2[1Y Return vs Nifty])</f>
        <v>0.41596950198261318</v>
      </c>
      <c r="I274">
        <v>-8.32216808802918</v>
      </c>
      <c r="J274">
        <f>(Table2[[#This Row],[1M Return vs Nifty]]-AVERAGE(Table2[1M Return vs Nifty]))/_xlfn.STDEV.P(Table2[1M Return vs Nifty])</f>
        <v>-0.45309839755790193</v>
      </c>
      <c r="K274">
        <v>-10.0394178722209</v>
      </c>
      <c r="L274">
        <f>(Table2[[#This Row],[6M Return vs Nifty]]-AVERAGE(Table2[6M Return vs Nifty]))/_xlfn.STDEV.P(Table2[6M Return vs Nifty])</f>
        <v>-0.663225284174778</v>
      </c>
      <c r="M274">
        <v>2.2429595199429402</v>
      </c>
      <c r="N274">
        <f>(Table2[[#This Row],[1W Return vs Nifty]]-AVERAGE(Table2[1W Return vs Nifty]))/_xlfn.STDEV.P(Table2[1W Return vs Nifty])</f>
        <v>0.6319681358676642</v>
      </c>
      <c r="O274">
        <v>836.25</v>
      </c>
      <c r="P274">
        <v>856.43476155584096</v>
      </c>
      <c r="Q274">
        <v>770.61308469292896</v>
      </c>
      <c r="R274">
        <v>41.4485019770364</v>
      </c>
      <c r="S274" s="2">
        <f>(Table2[[#This Row],[Close Price]]-Table2[[#This Row],[20D EMA]])/Table2[[#This Row],[20D EMA]]</f>
        <v>-2.4573991031390081E-2</v>
      </c>
      <c r="T274" s="2">
        <f>(Table2[[#This Row],[Close Price]]-Table2[[#This Row],[50D EMA]])/Table2[[#This Row],[50D EMA]]</f>
        <v>-4.7563180973458123E-2</v>
      </c>
      <c r="U274" s="2">
        <f>(Table2[[#This Row],[Close Price]]-Table2[[#This Row],[200D EMA]])/Table2[[#This Row],[200D EMA]]</f>
        <v>5.8507850700507048E-2</v>
      </c>
      <c r="V274">
        <v>1.14779418171289</v>
      </c>
      <c r="W274">
        <v>811.55</v>
      </c>
      <c r="X274">
        <v>844.95</v>
      </c>
      <c r="Y274">
        <v>811.55</v>
      </c>
      <c r="Z274">
        <v>912.8</v>
      </c>
      <c r="AA274">
        <v>793</v>
      </c>
      <c r="AB274">
        <v>912.8</v>
      </c>
      <c r="AC274" s="2">
        <f>(Table2[[#This Row],[Close Price]]/Table2[[#This Row],[Day Low]])-1</f>
        <v>5.1136713696013913E-3</v>
      </c>
      <c r="AD274" s="2">
        <f>(Table2[[#This Row],[Day High]]/Table2[[#This Row],[Close Price]])-1</f>
        <v>3.5858771607208517E-2</v>
      </c>
      <c r="AE274" s="2">
        <f>(Table2[[#This Row],[Close Price]]/Table2[[#This Row],[Current Week Low]])-1</f>
        <v>5.1136713696013913E-3</v>
      </c>
      <c r="AF274" s="2">
        <f>(Table2[[#This Row],[Current Week High]]/Table2[[#This Row],[Close Price]])-1</f>
        <v>0.11903886232683569</v>
      </c>
      <c r="AG274" s="2">
        <f>(Table2[[#This Row],[Close Price]]/Table2[[#This Row],[Current Month Low]])-1</f>
        <v>2.8625472887767955E-2</v>
      </c>
      <c r="AH274" s="2">
        <f>(Table2[[#This Row],[Current Month High]]/Table2[[#This Row],[Close Price]])-1</f>
        <v>0.11903886232683569</v>
      </c>
      <c r="AI274">
        <v>36.0794409709452</v>
      </c>
      <c r="AJ274">
        <v>125.456053067993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-0.19</v>
      </c>
      <c r="AM274" t="s">
        <v>10450</v>
      </c>
      <c r="AN274">
        <v>-0.42</v>
      </c>
      <c r="AO274" t="s">
        <v>10450</v>
      </c>
      <c r="AP274">
        <v>0.13406237024258899</v>
      </c>
      <c r="AQ274">
        <f>(Table2[[#This Row],[Sharpe Ratio]]-AVERAGE(Table2[Sharpe Ratio]))/_xlfn.STDEV.P(Table2[Sharpe Ratio])</f>
        <v>0.87225469418118073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193</v>
      </c>
      <c r="AT274">
        <f>_xlfn.RANK.AVG(Table2[[#This Row],[6M Return vs Nifty Z-Score]],Table2[6M Return vs Nifty Z-Score])</f>
        <v>557</v>
      </c>
      <c r="AU274">
        <f>_xlfn.RANK.AVG(Table2[[#This Row],[Sharpe Ratio Z-Score]],Table2[Sharpe Ratio Z-Score])</f>
        <v>136</v>
      </c>
      <c r="AV274">
        <f>(Table2[[#This Row],[Rank 1Y]]+Table2[[#This Row],[Rank 6M]]+Table2[[#This Row],[Rank Sharpe]])/3</f>
        <v>295.33333333333331</v>
      </c>
    </row>
    <row r="275" spans="1:48" x14ac:dyDescent="0.3">
      <c r="A275" t="s">
        <v>1034</v>
      </c>
      <c r="B275" t="s">
        <v>1035</v>
      </c>
      <c r="C275" t="s">
        <v>10405</v>
      </c>
      <c r="D275" t="s">
        <v>18</v>
      </c>
      <c r="E275">
        <v>13709.528041</v>
      </c>
      <c r="F275">
        <v>920.65</v>
      </c>
      <c r="G275">
        <v>45.401628437374001</v>
      </c>
      <c r="H275">
        <f>(Table2[[#This Row],[1Y Return vs Nifty]]-AVERAGE(Table2[1Y Return vs Nifty]))/_xlfn.STDEV.P(Table2[1Y Return vs Nifty])</f>
        <v>0.34711129289588188</v>
      </c>
      <c r="I275">
        <v>-13.2967831095955</v>
      </c>
      <c r="J275">
        <f>(Table2[[#This Row],[1M Return vs Nifty]]-AVERAGE(Table2[1M Return vs Nifty]))/_xlfn.STDEV.P(Table2[1M Return vs Nifty])</f>
        <v>-0.91407841840901727</v>
      </c>
      <c r="K275">
        <v>-17.5805410143183</v>
      </c>
      <c r="L275">
        <f>(Table2[[#This Row],[6M Return vs Nifty]]-AVERAGE(Table2[6M Return vs Nifty]))/_xlfn.STDEV.P(Table2[6M Return vs Nifty])</f>
        <v>-0.8872629745585292</v>
      </c>
      <c r="M275">
        <v>2.8880825615280501</v>
      </c>
      <c r="N275">
        <f>(Table2[[#This Row],[1W Return vs Nifty]]-AVERAGE(Table2[1W Return vs Nifty]))/_xlfn.STDEV.P(Table2[1W Return vs Nifty])</f>
        <v>0.77593820869547436</v>
      </c>
      <c r="O275">
        <v>917.97</v>
      </c>
      <c r="P275">
        <v>941.38911279084698</v>
      </c>
      <c r="Q275">
        <v>870.83183862742999</v>
      </c>
      <c r="R275">
        <v>57.706310033012699</v>
      </c>
      <c r="S275" s="2">
        <f>(Table2[[#This Row],[Close Price]]-Table2[[#This Row],[20D EMA]])/Table2[[#This Row],[20D EMA]]</f>
        <v>2.9194853862326109E-3</v>
      </c>
      <c r="T275" s="2">
        <f>(Table2[[#This Row],[Close Price]]-Table2[[#This Row],[50D EMA]])/Table2[[#This Row],[50D EMA]]</f>
        <v>-2.2030329976266375E-2</v>
      </c>
      <c r="U275" s="2">
        <f>(Table2[[#This Row],[Close Price]]-Table2[[#This Row],[200D EMA]])/Table2[[#This Row],[200D EMA]]</f>
        <v>5.7207556227033871E-2</v>
      </c>
      <c r="V275">
        <v>0.43839184965624001</v>
      </c>
      <c r="W275">
        <v>913.15</v>
      </c>
      <c r="X275">
        <v>933.85</v>
      </c>
      <c r="Y275">
        <v>903.2</v>
      </c>
      <c r="Z275">
        <v>933.85</v>
      </c>
      <c r="AA275">
        <v>853.35</v>
      </c>
      <c r="AB275">
        <v>993.75</v>
      </c>
      <c r="AC275" s="2">
        <f>(Table2[[#This Row],[Close Price]]/Table2[[#This Row],[Day Low]])-1</f>
        <v>8.2133274927449484E-3</v>
      </c>
      <c r="AD275" s="2">
        <f>(Table2[[#This Row],[Day High]]/Table2[[#This Row],[Close Price]])-1</f>
        <v>1.4337696192907146E-2</v>
      </c>
      <c r="AE275" s="2">
        <f>(Table2[[#This Row],[Close Price]]/Table2[[#This Row],[Current Week Low]])-1</f>
        <v>1.9320194862710194E-2</v>
      </c>
      <c r="AF275" s="2">
        <f>(Table2[[#This Row],[Current Week High]]/Table2[[#This Row],[Close Price]])-1</f>
        <v>1.4337696192907146E-2</v>
      </c>
      <c r="AG275" s="2">
        <f>(Table2[[#This Row],[Close Price]]/Table2[[#This Row],[Current Month Low]])-1</f>
        <v>7.8865647155328844E-2</v>
      </c>
      <c r="AH275" s="2">
        <f>(Table2[[#This Row],[Current Month High]]/Table2[[#This Row],[Close Price]])-1</f>
        <v>7.9400423613751103E-2</v>
      </c>
      <c r="AI275">
        <v>38.489110954217097</v>
      </c>
      <c r="AJ275">
        <v>93.739478114478104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-0.12</v>
      </c>
      <c r="AM275" t="s">
        <v>10450</v>
      </c>
      <c r="AN275">
        <v>4.83</v>
      </c>
      <c r="AO275" t="s">
        <v>10451</v>
      </c>
      <c r="AP275">
        <v>0.17737366756082601</v>
      </c>
      <c r="AQ275">
        <f>(Table2[[#This Row],[Sharpe Ratio]]-AVERAGE(Table2[Sharpe Ratio]))/_xlfn.STDEV.P(Table2[Sharpe Ratio])</f>
        <v>1.3763358845089646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201</v>
      </c>
      <c r="AT275">
        <f>_xlfn.RANK.AVG(Table2[[#This Row],[6M Return vs Nifty Z-Score]],Table2[6M Return vs Nifty Z-Score])</f>
        <v>625</v>
      </c>
      <c r="AU275">
        <f>_xlfn.RANK.AVG(Table2[[#This Row],[Sharpe Ratio Z-Score]],Table2[Sharpe Ratio Z-Score])</f>
        <v>61</v>
      </c>
      <c r="AV275">
        <f>(Table2[[#This Row],[Rank 1Y]]+Table2[[#This Row],[Rank 6M]]+Table2[[#This Row],[Rank Sharpe]])/3</f>
        <v>295.66666666666669</v>
      </c>
    </row>
    <row r="276" spans="1:48" x14ac:dyDescent="0.3">
      <c r="A276" t="s">
        <v>709</v>
      </c>
      <c r="B276" t="s">
        <v>710</v>
      </c>
      <c r="C276" t="s">
        <v>10411</v>
      </c>
      <c r="D276" t="s">
        <v>54</v>
      </c>
      <c r="E276">
        <v>25310.91127905</v>
      </c>
      <c r="F276">
        <v>1413.15</v>
      </c>
      <c r="G276">
        <v>28.0090113002049</v>
      </c>
      <c r="H276">
        <f>(Table2[[#This Row],[1Y Return vs Nifty]]-AVERAGE(Table2[1Y Return vs Nifty]))/_xlfn.STDEV.P(Table2[1Y Return vs Nifty])</f>
        <v>6.0735591499301127E-2</v>
      </c>
      <c r="I276">
        <v>-16.7238974876933</v>
      </c>
      <c r="J276">
        <f>(Table2[[#This Row],[1M Return vs Nifty]]-AVERAGE(Table2[1M Return vs Nifty]))/_xlfn.STDEV.P(Table2[1M Return vs Nifty])</f>
        <v>-1.2316570150693982</v>
      </c>
      <c r="K276">
        <v>26.831629366836001</v>
      </c>
      <c r="L276">
        <f>(Table2[[#This Row],[6M Return vs Nifty]]-AVERAGE(Table2[6M Return vs Nifty]))/_xlfn.STDEV.P(Table2[6M Return vs Nifty])</f>
        <v>0.43216914312945698</v>
      </c>
      <c r="M276">
        <v>-10.3592397285512</v>
      </c>
      <c r="N276">
        <f>(Table2[[#This Row],[1W Return vs Nifty]]-AVERAGE(Table2[1W Return vs Nifty]))/_xlfn.STDEV.P(Table2[1W Return vs Nifty])</f>
        <v>-2.1804248909545114</v>
      </c>
      <c r="O276">
        <v>1483.72</v>
      </c>
      <c r="P276">
        <v>1436.63271244364</v>
      </c>
      <c r="Q276">
        <v>1163.28090238816</v>
      </c>
      <c r="R276">
        <v>29.3914604981826</v>
      </c>
      <c r="S276" s="2">
        <f>(Table2[[#This Row],[Close Price]]-Table2[[#This Row],[20D EMA]])/Table2[[#This Row],[20D EMA]]</f>
        <v>-4.7562882484565777E-2</v>
      </c>
      <c r="T276" s="2">
        <f>(Table2[[#This Row],[Close Price]]-Table2[[#This Row],[50D EMA]])/Table2[[#This Row],[50D EMA]]</f>
        <v>-1.6345661796672441E-2</v>
      </c>
      <c r="U276" s="2">
        <f>(Table2[[#This Row],[Close Price]]-Table2[[#This Row],[200D EMA]])/Table2[[#This Row],[200D EMA]]</f>
        <v>0.21479687072904813</v>
      </c>
      <c r="V276">
        <v>0.77285906667650195</v>
      </c>
      <c r="W276">
        <v>1385.85</v>
      </c>
      <c r="X276">
        <v>1423</v>
      </c>
      <c r="Y276">
        <v>1376.05</v>
      </c>
      <c r="Z276">
        <v>1500.7</v>
      </c>
      <c r="AA276">
        <v>1376.05</v>
      </c>
      <c r="AB276">
        <v>1639</v>
      </c>
      <c r="AC276" s="2">
        <f>(Table2[[#This Row],[Close Price]]/Table2[[#This Row],[Day Low]])-1</f>
        <v>1.9699101634376159E-2</v>
      </c>
      <c r="AD276" s="2">
        <f>(Table2[[#This Row],[Day High]]/Table2[[#This Row],[Close Price]])-1</f>
        <v>6.9702437816225871E-3</v>
      </c>
      <c r="AE276" s="2">
        <f>(Table2[[#This Row],[Close Price]]/Table2[[#This Row],[Current Week Low]])-1</f>
        <v>2.6961229606482506E-2</v>
      </c>
      <c r="AF276" s="2">
        <f>(Table2[[#This Row],[Current Week High]]/Table2[[#This Row],[Close Price]])-1</f>
        <v>6.1953791175742179E-2</v>
      </c>
      <c r="AG276" s="2">
        <f>(Table2[[#This Row],[Close Price]]/Table2[[#This Row],[Current Month Low]])-1</f>
        <v>2.6961229606482506E-2</v>
      </c>
      <c r="AH276" s="2">
        <f>(Table2[[#This Row],[Current Month High]]/Table2[[#This Row],[Close Price]])-1</f>
        <v>0.15982025970349922</v>
      </c>
      <c r="AI276">
        <v>15.9820259703499</v>
      </c>
      <c r="AJ276">
        <v>95.132560066280007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0.05</v>
      </c>
      <c r="AM276" t="s">
        <v>10451</v>
      </c>
      <c r="AN276">
        <v>-11.23</v>
      </c>
      <c r="AO276" t="s">
        <v>10450</v>
      </c>
      <c r="AP276">
        <v>2.7508085619572999E-2</v>
      </c>
      <c r="AQ276">
        <f>(Table2[[#This Row],[Sharpe Ratio]]-AVERAGE(Table2[Sharpe Ratio]))/_xlfn.STDEV.P(Table2[Sharpe Ratio])</f>
        <v>-0.36788388288884727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-3.2870610542839991</v>
      </c>
      <c r="AS276">
        <f>_xlfn.RANK.AVG(Table2[[#This Row],[1Y Return vs Nifty Z-Score]],Table2[1Y Return vs Nifty Z-Score])</f>
        <v>280</v>
      </c>
      <c r="AT276">
        <f>_xlfn.RANK.AVG(Table2[[#This Row],[6M Return vs Nifty Z-Score]],Table2[6M Return vs Nifty Z-Score])</f>
        <v>177</v>
      </c>
      <c r="AU276">
        <f>_xlfn.RANK.AVG(Table2[[#This Row],[Sharpe Ratio Z-Score]],Table2[Sharpe Ratio Z-Score])</f>
        <v>432</v>
      </c>
      <c r="AV276">
        <f>(Table2[[#This Row],[Rank 1Y]]+Table2[[#This Row],[Rank 6M]]+Table2[[#This Row],[Rank Sharpe]])/3</f>
        <v>296.33333333333331</v>
      </c>
    </row>
    <row r="277" spans="1:48" x14ac:dyDescent="0.3">
      <c r="A277" t="s">
        <v>297</v>
      </c>
      <c r="B277" t="s">
        <v>298</v>
      </c>
      <c r="C277" t="s">
        <v>10413</v>
      </c>
      <c r="D277" t="s">
        <v>103</v>
      </c>
      <c r="E277">
        <v>95769.361830869995</v>
      </c>
      <c r="F277">
        <v>95.34</v>
      </c>
      <c r="G277">
        <v>50.568955111087398</v>
      </c>
      <c r="H277">
        <f>(Table2[[#This Row],[1Y Return vs Nifty]]-AVERAGE(Table2[1Y Return vs Nifty]))/_xlfn.STDEV.P(Table2[1Y Return vs Nifty])</f>
        <v>0.43219318648666971</v>
      </c>
      <c r="I277">
        <v>-7.9230780307472202</v>
      </c>
      <c r="J277">
        <f>(Table2[[#This Row],[1M Return vs Nifty]]-AVERAGE(Table2[1M Return vs Nifty]))/_xlfn.STDEV.P(Table2[1M Return vs Nifty])</f>
        <v>-0.4161161301603768</v>
      </c>
      <c r="K277">
        <v>-11.025712303349501</v>
      </c>
      <c r="L277">
        <f>(Table2[[#This Row],[6M Return vs Nifty]]-AVERAGE(Table2[6M Return vs Nifty]))/_xlfn.STDEV.P(Table2[6M Return vs Nifty])</f>
        <v>-0.69252690440093312</v>
      </c>
      <c r="M277">
        <v>-0.70604355133506302</v>
      </c>
      <c r="N277">
        <f>(Table2[[#This Row],[1W Return vs Nifty]]-AVERAGE(Table2[1W Return vs Nifty]))/_xlfn.STDEV.P(Table2[1W Return vs Nifty])</f>
        <v>-2.6151570875622764E-2</v>
      </c>
      <c r="O277">
        <v>95.02</v>
      </c>
      <c r="P277">
        <v>97.029852898198996</v>
      </c>
      <c r="Q277">
        <v>89.450011925584604</v>
      </c>
      <c r="R277">
        <v>55.397130264255502</v>
      </c>
      <c r="S277" s="2">
        <f>(Table2[[#This Row],[Close Price]]-Table2[[#This Row],[20D EMA]])/Table2[[#This Row],[20D EMA]]</f>
        <v>3.367712060618895E-3</v>
      </c>
      <c r="T277" s="2">
        <f>(Table2[[#This Row],[Close Price]]-Table2[[#This Row],[50D EMA]])/Table2[[#This Row],[50D EMA]]</f>
        <v>-1.7415803979131443E-2</v>
      </c>
      <c r="U277" s="2">
        <f>(Table2[[#This Row],[Close Price]]-Table2[[#This Row],[200D EMA]])/Table2[[#This Row],[200D EMA]]</f>
        <v>6.5846699711067755E-2</v>
      </c>
      <c r="V277">
        <v>0.52723868387489703</v>
      </c>
      <c r="W277">
        <v>93.15</v>
      </c>
      <c r="X277">
        <v>96</v>
      </c>
      <c r="Y277">
        <v>92.2</v>
      </c>
      <c r="Z277">
        <v>96</v>
      </c>
      <c r="AA277">
        <v>91.39</v>
      </c>
      <c r="AB277">
        <v>100.5</v>
      </c>
      <c r="AC277" s="2">
        <f>(Table2[[#This Row],[Close Price]]/Table2[[#This Row],[Day Low]])-1</f>
        <v>2.3510466988727829E-2</v>
      </c>
      <c r="AD277" s="2">
        <f>(Table2[[#This Row],[Day High]]/Table2[[#This Row],[Close Price]])-1</f>
        <v>6.9225928256764213E-3</v>
      </c>
      <c r="AE277" s="2">
        <f>(Table2[[#This Row],[Close Price]]/Table2[[#This Row],[Current Week Low]])-1</f>
        <v>3.4056399132321058E-2</v>
      </c>
      <c r="AF277" s="2">
        <f>(Table2[[#This Row],[Current Week High]]/Table2[[#This Row],[Close Price]])-1</f>
        <v>6.9225928256764213E-3</v>
      </c>
      <c r="AG277" s="2">
        <f>(Table2[[#This Row],[Close Price]]/Table2[[#This Row],[Current Month Low]])-1</f>
        <v>4.3221359010832794E-2</v>
      </c>
      <c r="AH277" s="2">
        <f>(Table2[[#This Row],[Current Month High]]/Table2[[#This Row],[Close Price]])-1</f>
        <v>5.4122089364380122E-2</v>
      </c>
      <c r="AI277">
        <v>24.187119781833399</v>
      </c>
      <c r="AJ277">
        <v>96.983471074380105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-0.16</v>
      </c>
      <c r="AM277" t="s">
        <v>10450</v>
      </c>
      <c r="AN277">
        <v>1.02</v>
      </c>
      <c r="AO277" t="s">
        <v>10451</v>
      </c>
      <c r="AP277">
        <v>0.13517560815779001</v>
      </c>
      <c r="AQ277">
        <f>(Table2[[#This Row],[Sharpe Ratio]]-AVERAGE(Table2[Sharpe Ratio]))/_xlfn.STDEV.P(Table2[Sharpe Ratio])</f>
        <v>0.88521118193746562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188</v>
      </c>
      <c r="AT277">
        <f>_xlfn.RANK.AVG(Table2[[#This Row],[6M Return vs Nifty Z-Score]],Table2[6M Return vs Nifty Z-Score])</f>
        <v>569</v>
      </c>
      <c r="AU277">
        <f>_xlfn.RANK.AVG(Table2[[#This Row],[Sharpe Ratio Z-Score]],Table2[Sharpe Ratio Z-Score])</f>
        <v>133</v>
      </c>
      <c r="AV277">
        <f>(Table2[[#This Row],[Rank 1Y]]+Table2[[#This Row],[Rank 6M]]+Table2[[#This Row],[Rank Sharpe]])/3</f>
        <v>296.66666666666669</v>
      </c>
    </row>
    <row r="278" spans="1:48" x14ac:dyDescent="0.3">
      <c r="A278" t="s">
        <v>787</v>
      </c>
      <c r="B278" t="s">
        <v>788</v>
      </c>
      <c r="C278" t="s">
        <v>10411</v>
      </c>
      <c r="D278" t="s">
        <v>54</v>
      </c>
      <c r="E278">
        <v>21423.306255119998</v>
      </c>
      <c r="F278">
        <v>2047.8</v>
      </c>
      <c r="G278">
        <v>69.006316070077105</v>
      </c>
      <c r="H278">
        <f>(Table2[[#This Row],[1Y Return vs Nifty]]-AVERAGE(Table2[1Y Return vs Nifty]))/_xlfn.STDEV.P(Table2[1Y Return vs Nifty])</f>
        <v>0.73577097095068233</v>
      </c>
      <c r="I278">
        <v>27.516962872662798</v>
      </c>
      <c r="J278">
        <f>(Table2[[#This Row],[1M Return vs Nifty]]-AVERAGE(Table2[1M Return vs Nifty]))/_xlfn.STDEV.P(Table2[1M Return vs Nifty])</f>
        <v>2.8679874082626582</v>
      </c>
      <c r="K278">
        <v>18.349301370922898</v>
      </c>
      <c r="L278">
        <f>(Table2[[#This Row],[6M Return vs Nifty]]-AVERAGE(Table2[6M Return vs Nifty]))/_xlfn.STDEV.P(Table2[6M Return vs Nifty])</f>
        <v>0.18016938958170356</v>
      </c>
      <c r="M278">
        <v>-7.1000635524798703</v>
      </c>
      <c r="N278">
        <f>(Table2[[#This Row],[1W Return vs Nifty]]-AVERAGE(Table2[1W Return vs Nifty]))/_xlfn.STDEV.P(Table2[1W Return vs Nifty])</f>
        <v>-1.4530848314912201</v>
      </c>
      <c r="O278">
        <v>2063.58</v>
      </c>
      <c r="P278">
        <v>1870.7526284410901</v>
      </c>
      <c r="Q278">
        <v>1567.97018775581</v>
      </c>
      <c r="R278">
        <v>43.821844265285101</v>
      </c>
      <c r="S278" s="2">
        <f>(Table2[[#This Row],[Close Price]]-Table2[[#This Row],[20D EMA]])/Table2[[#This Row],[20D EMA]]</f>
        <v>-7.6469048934376055E-3</v>
      </c>
      <c r="T278" s="2">
        <f>(Table2[[#This Row],[Close Price]]-Table2[[#This Row],[50D EMA]])/Table2[[#This Row],[50D EMA]]</f>
        <v>9.4639648699274867E-2</v>
      </c>
      <c r="U278" s="2">
        <f>(Table2[[#This Row],[Close Price]]-Table2[[#This Row],[200D EMA]])/Table2[[#This Row],[200D EMA]]</f>
        <v>0.30601972919584419</v>
      </c>
      <c r="V278">
        <v>2.67934669415266</v>
      </c>
      <c r="W278">
        <v>2030</v>
      </c>
      <c r="X278">
        <v>2190</v>
      </c>
      <c r="Y278">
        <v>2030</v>
      </c>
      <c r="Z278">
        <v>2609.6</v>
      </c>
      <c r="AA278">
        <v>1694.75</v>
      </c>
      <c r="AB278">
        <v>2664</v>
      </c>
      <c r="AC278" s="2">
        <f>(Table2[[#This Row],[Close Price]]/Table2[[#This Row],[Day Low]])-1</f>
        <v>8.7684729064039235E-3</v>
      </c>
      <c r="AD278" s="2">
        <f>(Table2[[#This Row],[Day High]]/Table2[[#This Row],[Close Price]])-1</f>
        <v>6.9440375036624591E-2</v>
      </c>
      <c r="AE278" s="2">
        <f>(Table2[[#This Row],[Close Price]]/Table2[[#This Row],[Current Week Low]])-1</f>
        <v>8.7684729064039235E-3</v>
      </c>
      <c r="AF278" s="2">
        <f>(Table2[[#This Row],[Current Week High]]/Table2[[#This Row],[Close Price]])-1</f>
        <v>0.2743431975778885</v>
      </c>
      <c r="AG278" s="2">
        <f>(Table2[[#This Row],[Close Price]]/Table2[[#This Row],[Current Month Low]])-1</f>
        <v>0.20831981118159026</v>
      </c>
      <c r="AH278" s="2">
        <f>(Table2[[#This Row],[Current Month High]]/Table2[[#This Row],[Close Price]])-1</f>
        <v>0.3009082918253736</v>
      </c>
      <c r="AI278">
        <v>30.090829182537298</v>
      </c>
      <c r="AJ278">
        <v>105.221225635115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0.06</v>
      </c>
      <c r="AM278" t="s">
        <v>10451</v>
      </c>
      <c r="AN278">
        <v>5.5</v>
      </c>
      <c r="AO278" t="s">
        <v>10451</v>
      </c>
      <c r="AQ278">
        <f>(Table2[[#This Row],[Sharpe Ratio]]-AVERAGE(Table2[Sharpe Ratio]))/_xlfn.STDEV.P(Table2[Sharpe Ratio])</f>
        <v>-0.68803842457500186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1.6428045127288222</v>
      </c>
      <c r="AS278">
        <f>_xlfn.RANK.AVG(Table2[[#This Row],[1Y Return vs Nifty Z-Score]],Table2[1Y Return vs Nifty Z-Score])</f>
        <v>127</v>
      </c>
      <c r="AT278">
        <f>_xlfn.RANK.AVG(Table2[[#This Row],[6M Return vs Nifty Z-Score]],Table2[6M Return vs Nifty Z-Score])</f>
        <v>244</v>
      </c>
      <c r="AU278">
        <f>_xlfn.RANK.AVG(Table2[[#This Row],[Sharpe Ratio Z-Score]],Table2[Sharpe Ratio Z-Score])</f>
        <v>526.5</v>
      </c>
      <c r="AV278">
        <f>(Table2[[#This Row],[Rank 1Y]]+Table2[[#This Row],[Rank 6M]]+Table2[[#This Row],[Rank Sharpe]])/3</f>
        <v>299.16666666666669</v>
      </c>
    </row>
    <row r="279" spans="1:48" x14ac:dyDescent="0.3">
      <c r="A279" t="s">
        <v>1204</v>
      </c>
      <c r="B279" t="s">
        <v>1205</v>
      </c>
      <c r="C279" t="s">
        <v>10409</v>
      </c>
      <c r="D279" t="s">
        <v>997</v>
      </c>
      <c r="E279">
        <v>10291.48796552</v>
      </c>
      <c r="F279">
        <v>470.15</v>
      </c>
      <c r="G279">
        <v>-10.5015160302549</v>
      </c>
      <c r="H279">
        <f>(Table2[[#This Row],[1Y Return vs Nifty]]-AVERAGE(Table2[1Y Return vs Nifty]))/_xlfn.STDEV.P(Table2[1Y Return vs Nifty])</f>
        <v>-0.57335410233085127</v>
      </c>
      <c r="I279">
        <v>1.5677193152366899</v>
      </c>
      <c r="J279">
        <f>(Table2[[#This Row],[1M Return vs Nifty]]-AVERAGE(Table2[1M Return vs Nifty]))/_xlfn.STDEV.P(Table2[1M Return vs Nifty])</f>
        <v>0.46336257110158113</v>
      </c>
      <c r="K279">
        <v>31.232431471994399</v>
      </c>
      <c r="L279">
        <f>(Table2[[#This Row],[6M Return vs Nifty]]-AVERAGE(Table2[6M Return vs Nifty]))/_xlfn.STDEV.P(Table2[6M Return vs Nifty])</f>
        <v>0.56291167589247704</v>
      </c>
      <c r="M279">
        <v>-2.7696969944798502</v>
      </c>
      <c r="N279">
        <f>(Table2[[#This Row],[1W Return vs Nifty]]-AVERAGE(Table2[1W Return vs Nifty]))/_xlfn.STDEV.P(Table2[1W Return vs Nifty])</f>
        <v>-0.48669059575824231</v>
      </c>
      <c r="O279">
        <v>471.16</v>
      </c>
      <c r="P279">
        <v>446.94469799420398</v>
      </c>
      <c r="Q279">
        <v>387.09907299346003</v>
      </c>
      <c r="R279">
        <v>44.4139958951396</v>
      </c>
      <c r="S279" s="2">
        <f>(Table2[[#This Row],[Close Price]]-Table2[[#This Row],[20D EMA]])/Table2[[#This Row],[20D EMA]]</f>
        <v>-2.1436454707531361E-3</v>
      </c>
      <c r="T279" s="2">
        <f>(Table2[[#This Row],[Close Price]]-Table2[[#This Row],[50D EMA]])/Table2[[#This Row],[50D EMA]]</f>
        <v>5.1919850733069726E-2</v>
      </c>
      <c r="U279" s="2">
        <f>(Table2[[#This Row],[Close Price]]-Table2[[#This Row],[200D EMA]])/Table2[[#This Row],[200D EMA]]</f>
        <v>0.21454695399888773</v>
      </c>
      <c r="V279">
        <v>1.55357434669809</v>
      </c>
      <c r="W279">
        <v>466.5</v>
      </c>
      <c r="X279">
        <v>502.3</v>
      </c>
      <c r="Y279">
        <v>466.5</v>
      </c>
      <c r="Z279">
        <v>502.3</v>
      </c>
      <c r="AA279">
        <v>450</v>
      </c>
      <c r="AB279">
        <v>518</v>
      </c>
      <c r="AC279" s="2">
        <f>(Table2[[#This Row],[Close Price]]/Table2[[#This Row],[Day Low]])-1</f>
        <v>7.8242229367631033E-3</v>
      </c>
      <c r="AD279" s="2">
        <f>(Table2[[#This Row],[Day High]]/Table2[[#This Row],[Close Price]])-1</f>
        <v>6.8382431138998223E-2</v>
      </c>
      <c r="AE279" s="2">
        <f>(Table2[[#This Row],[Close Price]]/Table2[[#This Row],[Current Week Low]])-1</f>
        <v>7.8242229367631033E-3</v>
      </c>
      <c r="AF279" s="2">
        <f>(Table2[[#This Row],[Current Week High]]/Table2[[#This Row],[Close Price]])-1</f>
        <v>6.8382431138998223E-2</v>
      </c>
      <c r="AG279" s="2">
        <f>(Table2[[#This Row],[Close Price]]/Table2[[#This Row],[Current Month Low]])-1</f>
        <v>4.4777777777777805E-2</v>
      </c>
      <c r="AH279" s="2">
        <f>(Table2[[#This Row],[Current Month High]]/Table2[[#This Row],[Close Price]])-1</f>
        <v>0.10177602892693827</v>
      </c>
      <c r="AI279">
        <v>10.1776028926938</v>
      </c>
      <c r="AJ279">
        <v>75.757009345794302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0.06</v>
      </c>
      <c r="AM279" t="s">
        <v>10451</v>
      </c>
      <c r="AN279">
        <v>1.57</v>
      </c>
      <c r="AO279" t="s">
        <v>10451</v>
      </c>
      <c r="AP279">
        <v>8.9627964480094996E-2</v>
      </c>
      <c r="AQ279">
        <f>(Table2[[#This Row],[Sharpe Ratio]]-AVERAGE(Table2[Sharpe Ratio]))/_xlfn.STDEV.P(Table2[Sharpe Ratio])</f>
        <v>0.35510213733928747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0.32133168624425207</v>
      </c>
      <c r="AS279">
        <f>_xlfn.RANK.AVG(Table2[[#This Row],[1Y Return vs Nifty Z-Score]],Table2[1Y Return vs Nifty Z-Score])</f>
        <v>501</v>
      </c>
      <c r="AT279">
        <f>_xlfn.RANK.AVG(Table2[[#This Row],[6M Return vs Nifty Z-Score]],Table2[6M Return vs Nifty Z-Score])</f>
        <v>153</v>
      </c>
      <c r="AU279">
        <f>_xlfn.RANK.AVG(Table2[[#This Row],[Sharpe Ratio Z-Score]],Table2[Sharpe Ratio Z-Score])</f>
        <v>244</v>
      </c>
      <c r="AV279">
        <f>(Table2[[#This Row],[Rank 1Y]]+Table2[[#This Row],[Rank 6M]]+Table2[[#This Row],[Rank Sharpe]])/3</f>
        <v>299.33333333333331</v>
      </c>
    </row>
    <row r="280" spans="1:48" x14ac:dyDescent="0.3">
      <c r="A280" t="s">
        <v>364</v>
      </c>
      <c r="B280" t="s">
        <v>365</v>
      </c>
      <c r="C280" t="s">
        <v>10412</v>
      </c>
      <c r="D280" t="s">
        <v>124</v>
      </c>
      <c r="E280">
        <v>70885.869221999994</v>
      </c>
      <c r="F280">
        <v>1522.5</v>
      </c>
      <c r="G280">
        <v>6.9401546649519403</v>
      </c>
      <c r="H280">
        <f>(Table2[[#This Row],[1Y Return vs Nifty]]-AVERAGE(Table2[1Y Return vs Nifty]))/_xlfn.STDEV.P(Table2[1Y Return vs Nifty])</f>
        <v>-0.28617071644502629</v>
      </c>
      <c r="I280">
        <v>-11.1295287586338</v>
      </c>
      <c r="J280">
        <f>(Table2[[#This Row],[1M Return vs Nifty]]-AVERAGE(Table2[1M Return vs Nifty]))/_xlfn.STDEV.P(Table2[1M Return vs Nifty])</f>
        <v>-0.71324660497927617</v>
      </c>
      <c r="K280">
        <v>18.683880878548699</v>
      </c>
      <c r="L280">
        <f>(Table2[[#This Row],[6M Return vs Nifty]]-AVERAGE(Table2[6M Return vs Nifty]))/_xlfn.STDEV.P(Table2[6M Return vs Nifty])</f>
        <v>0.19010934397918194</v>
      </c>
      <c r="M280">
        <v>-5.4840499999435304</v>
      </c>
      <c r="N280">
        <f>(Table2[[#This Row],[1W Return vs Nifty]]-AVERAGE(Table2[1W Return vs Nifty]))/_xlfn.STDEV.P(Table2[1W Return vs Nifty])</f>
        <v>-1.0924441879982674</v>
      </c>
      <c r="O280">
        <v>1573.92</v>
      </c>
      <c r="P280">
        <v>1584.2889050584199</v>
      </c>
      <c r="Q280">
        <v>1418.8027976593501</v>
      </c>
      <c r="R280">
        <v>26.565740965730299</v>
      </c>
      <c r="S280" s="2">
        <f>(Table2[[#This Row],[Close Price]]-Table2[[#This Row],[20D EMA]])/Table2[[#This Row],[20D EMA]]</f>
        <v>-3.2670021347971985E-2</v>
      </c>
      <c r="T280" s="2">
        <f>(Table2[[#This Row],[Close Price]]-Table2[[#This Row],[50D EMA]])/Table2[[#This Row],[50D EMA]]</f>
        <v>-3.9001033751569117E-2</v>
      </c>
      <c r="U280" s="2">
        <f>(Table2[[#This Row],[Close Price]]-Table2[[#This Row],[200D EMA]])/Table2[[#This Row],[200D EMA]]</f>
        <v>7.3087819189335504E-2</v>
      </c>
      <c r="V280">
        <v>1.1012147570592099</v>
      </c>
      <c r="W280">
        <v>1520</v>
      </c>
      <c r="X280">
        <v>1539</v>
      </c>
      <c r="Y280">
        <v>1502.6</v>
      </c>
      <c r="Z280">
        <v>1626</v>
      </c>
      <c r="AA280">
        <v>1502.6</v>
      </c>
      <c r="AB280">
        <v>1629.9</v>
      </c>
      <c r="AC280" s="2">
        <f>(Table2[[#This Row],[Close Price]]/Table2[[#This Row],[Day Low]])-1</f>
        <v>1.6447368421053099E-3</v>
      </c>
      <c r="AD280" s="2">
        <f>(Table2[[#This Row],[Day High]]/Table2[[#This Row],[Close Price]])-1</f>
        <v>1.0837438423645374E-2</v>
      </c>
      <c r="AE280" s="2">
        <f>(Table2[[#This Row],[Close Price]]/Table2[[#This Row],[Current Week Low]])-1</f>
        <v>1.3243710901104766E-2</v>
      </c>
      <c r="AF280" s="2">
        <f>(Table2[[#This Row],[Current Week High]]/Table2[[#This Row],[Close Price]])-1</f>
        <v>6.7980295566502535E-2</v>
      </c>
      <c r="AG280" s="2">
        <f>(Table2[[#This Row],[Close Price]]/Table2[[#This Row],[Current Month Low]])-1</f>
        <v>1.3243710901104766E-2</v>
      </c>
      <c r="AH280" s="2">
        <f>(Table2[[#This Row],[Current Month High]]/Table2[[#This Row],[Close Price]])-1</f>
        <v>7.0541871921182331E-2</v>
      </c>
      <c r="AI280">
        <v>18.522167487684701</v>
      </c>
      <c r="AJ280">
        <v>51.900628554325003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-0.16</v>
      </c>
      <c r="AM280" t="s">
        <v>10450</v>
      </c>
      <c r="AN280">
        <v>-2.5099999999999998</v>
      </c>
      <c r="AO280" t="s">
        <v>10450</v>
      </c>
      <c r="AP280">
        <v>8.4043540333887001E-2</v>
      </c>
      <c r="AQ280">
        <f>(Table2[[#This Row],[Sharpe Ratio]]-AVERAGE(Table2[Sharpe Ratio]))/_xlfn.STDEV.P(Table2[Sharpe Ratio])</f>
        <v>0.29010747439414325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385</v>
      </c>
      <c r="AT280">
        <f>_xlfn.RANK.AVG(Table2[[#This Row],[6M Return vs Nifty Z-Score]],Table2[6M Return vs Nifty Z-Score])</f>
        <v>242</v>
      </c>
      <c r="AU280">
        <f>_xlfn.RANK.AVG(Table2[[#This Row],[Sharpe Ratio Z-Score]],Table2[Sharpe Ratio Z-Score])</f>
        <v>272</v>
      </c>
      <c r="AV280">
        <f>(Table2[[#This Row],[Rank 1Y]]+Table2[[#This Row],[Rank 6M]]+Table2[[#This Row],[Rank Sharpe]])/3</f>
        <v>299.66666666666669</v>
      </c>
    </row>
    <row r="281" spans="1:48" x14ac:dyDescent="0.3">
      <c r="A281" t="s">
        <v>490</v>
      </c>
      <c r="B281" t="s">
        <v>491</v>
      </c>
      <c r="C281" t="s">
        <v>10406</v>
      </c>
      <c r="D281" t="s">
        <v>21</v>
      </c>
      <c r="E281">
        <v>45343.228167900001</v>
      </c>
      <c r="F281">
        <v>1671</v>
      </c>
      <c r="G281">
        <v>15.3217111293313</v>
      </c>
      <c r="H281">
        <f>(Table2[[#This Row],[1Y Return vs Nifty]]-AVERAGE(Table2[1Y Return vs Nifty]))/_xlfn.STDEV.P(Table2[1Y Return vs Nifty])</f>
        <v>-0.14816537243316105</v>
      </c>
      <c r="I281">
        <v>-12.9523576885442</v>
      </c>
      <c r="J281">
        <f>(Table2[[#This Row],[1M Return vs Nifty]]-AVERAGE(Table2[1M Return vs Nifty]))/_xlfn.STDEV.P(Table2[1M Return vs Nifty])</f>
        <v>-0.8821617299638701</v>
      </c>
      <c r="K281">
        <v>-5.5771215610941702</v>
      </c>
      <c r="L281">
        <f>(Table2[[#This Row],[6M Return vs Nifty]]-AVERAGE(Table2[6M Return vs Nifty]))/_xlfn.STDEV.P(Table2[6M Return vs Nifty])</f>
        <v>-0.53065583258050064</v>
      </c>
      <c r="M281">
        <v>-1.35857034315008</v>
      </c>
      <c r="N281">
        <f>(Table2[[#This Row],[1W Return vs Nifty]]-AVERAGE(Table2[1W Return vs Nifty]))/_xlfn.STDEV.P(Table2[1W Return vs Nifty])</f>
        <v>-0.17177391527193803</v>
      </c>
      <c r="O281">
        <v>1724.14</v>
      </c>
      <c r="P281">
        <v>1735.00764170099</v>
      </c>
      <c r="Q281">
        <v>1573.64008206534</v>
      </c>
      <c r="R281">
        <v>37.642608143192</v>
      </c>
      <c r="S281" s="2">
        <f>(Table2[[#This Row],[Close Price]]-Table2[[#This Row],[20D EMA]])/Table2[[#This Row],[20D EMA]]</f>
        <v>-3.0821163014604438E-2</v>
      </c>
      <c r="T281" s="2">
        <f>(Table2[[#This Row],[Close Price]]-Table2[[#This Row],[50D EMA]])/Table2[[#This Row],[50D EMA]]</f>
        <v>-3.6891850019886561E-2</v>
      </c>
      <c r="U281" s="2">
        <f>(Table2[[#This Row],[Close Price]]-Table2[[#This Row],[200D EMA]])/Table2[[#This Row],[200D EMA]]</f>
        <v>6.1869241286024529E-2</v>
      </c>
      <c r="V281">
        <v>0.85419899031155599</v>
      </c>
      <c r="W281">
        <v>1661</v>
      </c>
      <c r="X281">
        <v>1713.7</v>
      </c>
      <c r="Y281">
        <v>1630</v>
      </c>
      <c r="Z281">
        <v>1713.7</v>
      </c>
      <c r="AA281">
        <v>1626.1</v>
      </c>
      <c r="AB281">
        <v>1859.95</v>
      </c>
      <c r="AC281" s="2">
        <f>(Table2[[#This Row],[Close Price]]/Table2[[#This Row],[Day Low]])-1</f>
        <v>6.0204695966286081E-3</v>
      </c>
      <c r="AD281" s="2">
        <f>(Table2[[#This Row],[Day High]]/Table2[[#This Row],[Close Price]])-1</f>
        <v>2.5553560742070713E-2</v>
      </c>
      <c r="AE281" s="2">
        <f>(Table2[[#This Row],[Close Price]]/Table2[[#This Row],[Current Week Low]])-1</f>
        <v>2.5153374233128911E-2</v>
      </c>
      <c r="AF281" s="2">
        <f>(Table2[[#This Row],[Current Week High]]/Table2[[#This Row],[Close Price]])-1</f>
        <v>2.5553560742070713E-2</v>
      </c>
      <c r="AG281" s="2">
        <f>(Table2[[#This Row],[Close Price]]/Table2[[#This Row],[Current Month Low]])-1</f>
        <v>2.7612077977984262E-2</v>
      </c>
      <c r="AH281" s="2">
        <f>(Table2[[#This Row],[Current Month High]]/Table2[[#This Row],[Close Price]])-1</f>
        <v>0.11307600239377624</v>
      </c>
      <c r="AI281">
        <v>15.4219030520646</v>
      </c>
      <c r="AJ281">
        <v>55.146000649923401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-0.13</v>
      </c>
      <c r="AM281" t="s">
        <v>10450</v>
      </c>
      <c r="AN281">
        <v>-6.61</v>
      </c>
      <c r="AO281" t="s">
        <v>10450</v>
      </c>
      <c r="AP281">
        <v>0.173296721483749</v>
      </c>
      <c r="AQ281">
        <f>(Table2[[#This Row],[Sharpe Ratio]]-AVERAGE(Table2[Sharpe Ratio]))/_xlfn.STDEV.P(Table2[Sharpe Ratio])</f>
        <v>1.3288860975322576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332</v>
      </c>
      <c r="AT281">
        <f>_xlfn.RANK.AVG(Table2[[#This Row],[6M Return vs Nifty Z-Score]],Table2[6M Return vs Nifty Z-Score])</f>
        <v>499</v>
      </c>
      <c r="AU281">
        <f>_xlfn.RANK.AVG(Table2[[#This Row],[Sharpe Ratio Z-Score]],Table2[Sharpe Ratio Z-Score])</f>
        <v>69</v>
      </c>
      <c r="AV281">
        <f>(Table2[[#This Row],[Rank 1Y]]+Table2[[#This Row],[Rank 6M]]+Table2[[#This Row],[Rank Sharpe]])/3</f>
        <v>300</v>
      </c>
    </row>
    <row r="282" spans="1:48" x14ac:dyDescent="0.3">
      <c r="A282" t="s">
        <v>1657</v>
      </c>
      <c r="B282" t="s">
        <v>1658</v>
      </c>
      <c r="C282" t="s">
        <v>10418</v>
      </c>
      <c r="D282" t="s">
        <v>185</v>
      </c>
      <c r="E282">
        <v>5493.1907561199996</v>
      </c>
      <c r="F282">
        <v>8088.4</v>
      </c>
      <c r="G282">
        <v>70.635478720388903</v>
      </c>
      <c r="H282">
        <f>(Table2[[#This Row],[1Y Return vs Nifty]]-AVERAGE(Table2[1Y Return vs Nifty]))/_xlfn.STDEV.P(Table2[1Y Return vs Nifty])</f>
        <v>0.76259572038273304</v>
      </c>
      <c r="I282">
        <v>-8.6747785554456893</v>
      </c>
      <c r="J282">
        <f>(Table2[[#This Row],[1M Return vs Nifty]]-AVERAGE(Table2[1M Return vs Nifty]))/_xlfn.STDEV.P(Table2[1M Return vs Nifty])</f>
        <v>-0.48577356536833566</v>
      </c>
      <c r="K282">
        <v>-8.6457833161700695</v>
      </c>
      <c r="L282">
        <f>(Table2[[#This Row],[6M Return vs Nifty]]-AVERAGE(Table2[6M Return vs Nifty]))/_xlfn.STDEV.P(Table2[6M Return vs Nifty])</f>
        <v>-0.62182207920208032</v>
      </c>
      <c r="M282">
        <v>-2.6892520600212499</v>
      </c>
      <c r="N282">
        <f>(Table2[[#This Row],[1W Return vs Nifty]]-AVERAGE(Table2[1W Return vs Nifty]))/_xlfn.STDEV.P(Table2[1W Return vs Nifty])</f>
        <v>-0.46873795366352472</v>
      </c>
      <c r="O282">
        <v>7669.2</v>
      </c>
      <c r="P282">
        <v>7540.1823463751998</v>
      </c>
      <c r="Q282">
        <v>6856.16488279637</v>
      </c>
      <c r="R282">
        <v>66.640593441442206</v>
      </c>
      <c r="S282" s="2">
        <f>(Table2[[#This Row],[Close Price]]-Table2[[#This Row],[20D EMA]])/Table2[[#This Row],[20D EMA]]</f>
        <v>5.4660199238512466E-2</v>
      </c>
      <c r="T282" s="2">
        <f>(Table2[[#This Row],[Close Price]]-Table2[[#This Row],[50D EMA]])/Table2[[#This Row],[50D EMA]]</f>
        <v>7.2706153305210866E-2</v>
      </c>
      <c r="U282" s="2">
        <f>(Table2[[#This Row],[Close Price]]-Table2[[#This Row],[200D EMA]])/Table2[[#This Row],[200D EMA]]</f>
        <v>0.17972658742434555</v>
      </c>
      <c r="V282">
        <v>1.19187060430002</v>
      </c>
      <c r="W282">
        <v>7418.85</v>
      </c>
      <c r="X282">
        <v>8261.4</v>
      </c>
      <c r="Y282">
        <v>7351.05</v>
      </c>
      <c r="Z282">
        <v>8261.4</v>
      </c>
      <c r="AA282">
        <v>7330</v>
      </c>
      <c r="AB282">
        <v>8261.4</v>
      </c>
      <c r="AC282" s="2">
        <f>(Table2[[#This Row],[Close Price]]/Table2[[#This Row],[Day Low]])-1</f>
        <v>9.0249836564966213E-2</v>
      </c>
      <c r="AD282" s="2">
        <f>(Table2[[#This Row],[Day High]]/Table2[[#This Row],[Close Price]])-1</f>
        <v>2.1388655358290931E-2</v>
      </c>
      <c r="AE282" s="2">
        <f>(Table2[[#This Row],[Close Price]]/Table2[[#This Row],[Current Week Low]])-1</f>
        <v>0.10030539854850651</v>
      </c>
      <c r="AF282" s="2">
        <f>(Table2[[#This Row],[Current Week High]]/Table2[[#This Row],[Close Price]])-1</f>
        <v>2.1388655358290931E-2</v>
      </c>
      <c r="AG282" s="2">
        <f>(Table2[[#This Row],[Close Price]]/Table2[[#This Row],[Current Month Low]])-1</f>
        <v>0.10346521145975429</v>
      </c>
      <c r="AH282" s="2">
        <f>(Table2[[#This Row],[Current Month High]]/Table2[[#This Row],[Close Price]])-1</f>
        <v>2.1388655358290931E-2</v>
      </c>
      <c r="AI282">
        <v>12.295385984867201</v>
      </c>
      <c r="AJ282">
        <v>114.259413782598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0.1</v>
      </c>
      <c r="AM282" t="s">
        <v>10451</v>
      </c>
      <c r="AN282">
        <v>2.77</v>
      </c>
      <c r="AO282" t="s">
        <v>10451</v>
      </c>
      <c r="AP282">
        <v>9.1334925690680996E-2</v>
      </c>
      <c r="AQ282">
        <f>(Table2[[#This Row],[Sharpe Ratio]]-AVERAGE(Table2[Sharpe Ratio]))/_xlfn.STDEV.P(Table2[Sharpe Ratio])</f>
        <v>0.3749687100848062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-0.43876916776640157</v>
      </c>
      <c r="AS282">
        <f>_xlfn.RANK.AVG(Table2[[#This Row],[1Y Return vs Nifty Z-Score]],Table2[1Y Return vs Nifty Z-Score])</f>
        <v>122</v>
      </c>
      <c r="AT282">
        <f>_xlfn.RANK.AVG(Table2[[#This Row],[6M Return vs Nifty Z-Score]],Table2[6M Return vs Nifty Z-Score])</f>
        <v>538</v>
      </c>
      <c r="AU282">
        <f>_xlfn.RANK.AVG(Table2[[#This Row],[Sharpe Ratio Z-Score]],Table2[Sharpe Ratio Z-Score])</f>
        <v>240</v>
      </c>
      <c r="AV282">
        <f>(Table2[[#This Row],[Rank 1Y]]+Table2[[#This Row],[Rank 6M]]+Table2[[#This Row],[Rank Sharpe]])/3</f>
        <v>300</v>
      </c>
    </row>
    <row r="283" spans="1:48" x14ac:dyDescent="0.3">
      <c r="A283" t="s">
        <v>1044</v>
      </c>
      <c r="B283" t="s">
        <v>1045</v>
      </c>
      <c r="C283" t="s">
        <v>10417</v>
      </c>
      <c r="D283" t="s">
        <v>74</v>
      </c>
      <c r="E283">
        <v>13459.5</v>
      </c>
      <c r="F283">
        <v>89.73</v>
      </c>
      <c r="G283">
        <v>22.330839294319901</v>
      </c>
      <c r="H283">
        <f>(Table2[[#This Row],[1Y Return vs Nifty]]-AVERAGE(Table2[1Y Return vs Nifty]))/_xlfn.STDEV.P(Table2[1Y Return vs Nifty])</f>
        <v>-3.2757554357436575E-2</v>
      </c>
      <c r="I283">
        <v>-15.797631013995799</v>
      </c>
      <c r="J283">
        <f>(Table2[[#This Row],[1M Return vs Nifty]]-AVERAGE(Table2[1M Return vs Nifty]))/_xlfn.STDEV.P(Table2[1M Return vs Nifty])</f>
        <v>-1.145823169333066</v>
      </c>
      <c r="K283">
        <v>17.0092085174959</v>
      </c>
      <c r="L283">
        <f>(Table2[[#This Row],[6M Return vs Nifty]]-AVERAGE(Table2[6M Return vs Nifty]))/_xlfn.STDEV.P(Table2[6M Return vs Nifty])</f>
        <v>0.14035684413929447</v>
      </c>
      <c r="M283">
        <v>-2.2659930804569202</v>
      </c>
      <c r="N283">
        <f>(Table2[[#This Row],[1W Return vs Nifty]]-AVERAGE(Table2[1W Return vs Nifty]))/_xlfn.STDEV.P(Table2[1W Return vs Nifty])</f>
        <v>-0.37428058323202401</v>
      </c>
      <c r="O283">
        <v>93.93</v>
      </c>
      <c r="P283">
        <v>94.473289582714997</v>
      </c>
      <c r="Q283">
        <v>80.631759259062306</v>
      </c>
      <c r="R283">
        <v>32.584692569077902</v>
      </c>
      <c r="S283" s="2">
        <f>(Table2[[#This Row],[Close Price]]-Table2[[#This Row],[20D EMA]])/Table2[[#This Row],[20D EMA]]</f>
        <v>-4.4714148834238292E-2</v>
      </c>
      <c r="T283" s="2">
        <f>(Table2[[#This Row],[Close Price]]-Table2[[#This Row],[50D EMA]])/Table2[[#This Row],[50D EMA]]</f>
        <v>-5.0207731769116193E-2</v>
      </c>
      <c r="U283" s="2">
        <f>(Table2[[#This Row],[Close Price]]-Table2[[#This Row],[200D EMA]])/Table2[[#This Row],[200D EMA]]</f>
        <v>0.11283693701517662</v>
      </c>
      <c r="V283">
        <v>0.14037284747458101</v>
      </c>
      <c r="W283">
        <v>89.24</v>
      </c>
      <c r="X283">
        <v>92.67</v>
      </c>
      <c r="Y283">
        <v>89.24</v>
      </c>
      <c r="Z283">
        <v>96</v>
      </c>
      <c r="AA283">
        <v>88.5</v>
      </c>
      <c r="AB283">
        <v>101.65</v>
      </c>
      <c r="AC283" s="2">
        <f>(Table2[[#This Row],[Close Price]]/Table2[[#This Row],[Day Low]])-1</f>
        <v>5.4908112953833133E-3</v>
      </c>
      <c r="AD283" s="2">
        <f>(Table2[[#This Row],[Day High]]/Table2[[#This Row],[Close Price]])-1</f>
        <v>3.2764961551320582E-2</v>
      </c>
      <c r="AE283" s="2">
        <f>(Table2[[#This Row],[Close Price]]/Table2[[#This Row],[Current Week Low]])-1</f>
        <v>5.4908112953833133E-3</v>
      </c>
      <c r="AF283" s="2">
        <f>(Table2[[#This Row],[Current Week High]]/Table2[[#This Row],[Close Price]])-1</f>
        <v>6.9876295553326528E-2</v>
      </c>
      <c r="AG283" s="2">
        <f>(Table2[[#This Row],[Close Price]]/Table2[[#This Row],[Current Month Low]])-1</f>
        <v>1.3898305084745877E-2</v>
      </c>
      <c r="AH283" s="2">
        <f>(Table2[[#This Row],[Current Month High]]/Table2[[#This Row],[Close Price]])-1</f>
        <v>0.13284297336453799</v>
      </c>
      <c r="AI283">
        <v>46.885099743675397</v>
      </c>
      <c r="AJ283">
        <v>80.543259557344001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-0.01</v>
      </c>
      <c r="AM283" t="s">
        <v>10450</v>
      </c>
      <c r="AN283">
        <v>-4</v>
      </c>
      <c r="AO283" t="s">
        <v>10450</v>
      </c>
      <c r="AP283">
        <v>6.2932556909346002E-2</v>
      </c>
      <c r="AQ283">
        <f>(Table2[[#This Row],[Sharpe Ratio]]-AVERAGE(Table2[Sharpe Ratio]))/_xlfn.STDEV.P(Table2[Sharpe Ratio])</f>
        <v>4.4405998969811414E-2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310</v>
      </c>
      <c r="AT283">
        <f>_xlfn.RANK.AVG(Table2[[#This Row],[6M Return vs Nifty Z-Score]],Table2[6M Return vs Nifty Z-Score])</f>
        <v>261</v>
      </c>
      <c r="AU283">
        <f>_xlfn.RANK.AVG(Table2[[#This Row],[Sharpe Ratio Z-Score]],Table2[Sharpe Ratio Z-Score])</f>
        <v>330</v>
      </c>
      <c r="AV283">
        <f>(Table2[[#This Row],[Rank 1Y]]+Table2[[#This Row],[Rank 6M]]+Table2[[#This Row],[Rank Sharpe]])/3</f>
        <v>300.33333333333331</v>
      </c>
    </row>
    <row r="284" spans="1:48" x14ac:dyDescent="0.3">
      <c r="A284" t="s">
        <v>372</v>
      </c>
      <c r="B284" t="s">
        <v>373</v>
      </c>
      <c r="C284" t="s">
        <v>10419</v>
      </c>
      <c r="D284" t="s">
        <v>132</v>
      </c>
      <c r="E284">
        <v>68969.890325344997</v>
      </c>
      <c r="F284">
        <v>1896.85</v>
      </c>
      <c r="G284">
        <v>33.949530631198797</v>
      </c>
      <c r="H284">
        <f>(Table2[[#This Row],[1Y Return vs Nifty]]-AVERAGE(Table2[1Y Return vs Nifty]))/_xlfn.STDEV.P(Table2[1Y Return vs Nifty])</f>
        <v>0.15854838049226472</v>
      </c>
      <c r="I284">
        <v>7.6952988270488696</v>
      </c>
      <c r="J284">
        <f>(Table2[[#This Row],[1M Return vs Nifty]]-AVERAGE(Table2[1M Return vs Nifty]))/_xlfn.STDEV.P(Table2[1M Return vs Nifty])</f>
        <v>1.0311837429663855</v>
      </c>
      <c r="K284">
        <v>6.8785947657764703</v>
      </c>
      <c r="L284">
        <f>(Table2[[#This Row],[6M Return vs Nifty]]-AVERAGE(Table2[6M Return vs Nifty]))/_xlfn.STDEV.P(Table2[6M Return vs Nifty])</f>
        <v>-0.16061149497124266</v>
      </c>
      <c r="M284">
        <v>3.5374097629744798</v>
      </c>
      <c r="N284">
        <f>(Table2[[#This Row],[1W Return vs Nifty]]-AVERAGE(Table2[1W Return vs Nifty]))/_xlfn.STDEV.P(Table2[1W Return vs Nifty])</f>
        <v>0.92084651060889711</v>
      </c>
      <c r="O284">
        <v>1839.14</v>
      </c>
      <c r="P284">
        <v>1794.2091361852299</v>
      </c>
      <c r="Q284">
        <v>1607.00471945868</v>
      </c>
      <c r="R284">
        <v>61.237684989133001</v>
      </c>
      <c r="S284" s="2">
        <f>(Table2[[#This Row],[Close Price]]-Table2[[#This Row],[20D EMA]])/Table2[[#This Row],[20D EMA]]</f>
        <v>3.1378796611459599E-2</v>
      </c>
      <c r="T284" s="2">
        <f>(Table2[[#This Row],[Close Price]]-Table2[[#This Row],[50D EMA]])/Table2[[#This Row],[50D EMA]]</f>
        <v>5.7206744601134167E-2</v>
      </c>
      <c r="U284" s="2">
        <f>(Table2[[#This Row],[Close Price]]-Table2[[#This Row],[200D EMA]])/Table2[[#This Row],[200D EMA]]</f>
        <v>0.18036367723857982</v>
      </c>
      <c r="V284">
        <v>0.98357026537941405</v>
      </c>
      <c r="W284">
        <v>1888.55</v>
      </c>
      <c r="X284">
        <v>1965</v>
      </c>
      <c r="Y284">
        <v>1846.15</v>
      </c>
      <c r="Z284">
        <v>1970</v>
      </c>
      <c r="AA284">
        <v>1719.05</v>
      </c>
      <c r="AB284">
        <v>1970</v>
      </c>
      <c r="AC284" s="2">
        <f>(Table2[[#This Row],[Close Price]]/Table2[[#This Row],[Day Low]])-1</f>
        <v>4.3949061449259919E-3</v>
      </c>
      <c r="AD284" s="2">
        <f>(Table2[[#This Row],[Day High]]/Table2[[#This Row],[Close Price]])-1</f>
        <v>3.5927985871313073E-2</v>
      </c>
      <c r="AE284" s="2">
        <f>(Table2[[#This Row],[Close Price]]/Table2[[#This Row],[Current Week Low]])-1</f>
        <v>2.7462557213660865E-2</v>
      </c>
      <c r="AF284" s="2">
        <f>(Table2[[#This Row],[Current Week High]]/Table2[[#This Row],[Close Price]])-1</f>
        <v>3.8563934944776834E-2</v>
      </c>
      <c r="AG284" s="2">
        <f>(Table2[[#This Row],[Close Price]]/Table2[[#This Row],[Current Month Low]])-1</f>
        <v>0.1034292196271196</v>
      </c>
      <c r="AH284" s="2">
        <f>(Table2[[#This Row],[Current Month High]]/Table2[[#This Row],[Close Price]])-1</f>
        <v>3.8563934944776834E-2</v>
      </c>
      <c r="AI284">
        <v>3.8563934944776799</v>
      </c>
      <c r="AJ284">
        <v>80.463324136618695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0.11</v>
      </c>
      <c r="AM284" t="s">
        <v>10451</v>
      </c>
      <c r="AN284">
        <v>8.2899999999999991</v>
      </c>
      <c r="AO284" t="s">
        <v>10451</v>
      </c>
      <c r="AP284">
        <v>7.8952705429353995E-2</v>
      </c>
      <c r="AQ284">
        <f>(Table2[[#This Row],[Sharpe Ratio]]-AVERAGE(Table2[Sharpe Ratio]))/_xlfn.STDEV.P(Table2[Sharpe Ratio])</f>
        <v>0.23085748011242763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2.1808246192087322</v>
      </c>
      <c r="AS284">
        <f>_xlfn.RANK.AVG(Table2[[#This Row],[1Y Return vs Nifty Z-Score]],Table2[1Y Return vs Nifty Z-Score])</f>
        <v>250</v>
      </c>
      <c r="AT284">
        <f>_xlfn.RANK.AVG(Table2[[#This Row],[6M Return vs Nifty Z-Score]],Table2[6M Return vs Nifty Z-Score])</f>
        <v>361</v>
      </c>
      <c r="AU284">
        <f>_xlfn.RANK.AVG(Table2[[#This Row],[Sharpe Ratio Z-Score]],Table2[Sharpe Ratio Z-Score])</f>
        <v>291</v>
      </c>
      <c r="AV284">
        <f>(Table2[[#This Row],[Rank 1Y]]+Table2[[#This Row],[Rank 6M]]+Table2[[#This Row],[Rank Sharpe]])/3</f>
        <v>300.66666666666669</v>
      </c>
    </row>
    <row r="285" spans="1:48" x14ac:dyDescent="0.3">
      <c r="A285" t="s">
        <v>909</v>
      </c>
      <c r="B285" t="s">
        <v>910</v>
      </c>
      <c r="C285" t="s">
        <v>10417</v>
      </c>
      <c r="D285" t="s">
        <v>447</v>
      </c>
      <c r="E285">
        <v>17270.543466169998</v>
      </c>
      <c r="F285">
        <v>1209.7</v>
      </c>
      <c r="G285">
        <v>8.5098837223033605</v>
      </c>
      <c r="H285">
        <f>(Table2[[#This Row],[1Y Return vs Nifty]]-AVERAGE(Table2[1Y Return vs Nifty]))/_xlfn.STDEV.P(Table2[1Y Return vs Nifty])</f>
        <v>-0.26032456251337166</v>
      </c>
      <c r="I285">
        <v>-10.679210982390099</v>
      </c>
      <c r="J285">
        <f>(Table2[[#This Row],[1M Return vs Nifty]]-AVERAGE(Table2[1M Return vs Nifty]))/_xlfn.STDEV.P(Table2[1M Return vs Nifty])</f>
        <v>-0.6715172456253361</v>
      </c>
      <c r="K285">
        <v>3.0099292678206502</v>
      </c>
      <c r="L285">
        <f>(Table2[[#This Row],[6M Return vs Nifty]]-AVERAGE(Table2[6M Return vs Nifty]))/_xlfn.STDEV.P(Table2[6M Return vs Nifty])</f>
        <v>-0.27554488973188906</v>
      </c>
      <c r="M285">
        <v>-2.5301709504043099</v>
      </c>
      <c r="N285">
        <f>(Table2[[#This Row],[1W Return vs Nifty]]-AVERAGE(Table2[1W Return vs Nifty]))/_xlfn.STDEV.P(Table2[1W Return vs Nifty])</f>
        <v>-0.43323632457769062</v>
      </c>
      <c r="O285">
        <v>1253.3800000000001</v>
      </c>
      <c r="P285">
        <v>1272.19445564069</v>
      </c>
      <c r="Q285">
        <v>1123.45579689037</v>
      </c>
      <c r="R285">
        <v>31.7965743331002</v>
      </c>
      <c r="S285" s="2">
        <f>(Table2[[#This Row],[Close Price]]-Table2[[#This Row],[20D EMA]])/Table2[[#This Row],[20D EMA]]</f>
        <v>-3.4849766232108427E-2</v>
      </c>
      <c r="T285" s="2">
        <f>(Table2[[#This Row],[Close Price]]-Table2[[#This Row],[50D EMA]])/Table2[[#This Row],[50D EMA]]</f>
        <v>-4.9123351672851839E-2</v>
      </c>
      <c r="U285" s="2">
        <f>(Table2[[#This Row],[Close Price]]-Table2[[#This Row],[200D EMA]])/Table2[[#This Row],[200D EMA]]</f>
        <v>7.6766886021102584E-2</v>
      </c>
      <c r="V285">
        <v>0.31450564986851498</v>
      </c>
      <c r="W285">
        <v>1202.4000000000001</v>
      </c>
      <c r="X285">
        <v>1228.7</v>
      </c>
      <c r="Y285">
        <v>1200</v>
      </c>
      <c r="Z285">
        <v>1245.7</v>
      </c>
      <c r="AA285">
        <v>1183.05</v>
      </c>
      <c r="AB285">
        <v>1349.4</v>
      </c>
      <c r="AC285" s="2">
        <f>(Table2[[#This Row],[Close Price]]/Table2[[#This Row],[Day Low]])-1</f>
        <v>6.071190951430383E-3</v>
      </c>
      <c r="AD285" s="2">
        <f>(Table2[[#This Row],[Day High]]/Table2[[#This Row],[Close Price]])-1</f>
        <v>1.5706373481028324E-2</v>
      </c>
      <c r="AE285" s="2">
        <f>(Table2[[#This Row],[Close Price]]/Table2[[#This Row],[Current Week Low]])-1</f>
        <v>8.0833333333334423E-3</v>
      </c>
      <c r="AF285" s="2">
        <f>(Table2[[#This Row],[Current Week High]]/Table2[[#This Row],[Close Price]])-1</f>
        <v>2.9759444490369491E-2</v>
      </c>
      <c r="AG285" s="2">
        <f>(Table2[[#This Row],[Close Price]]/Table2[[#This Row],[Current Month Low]])-1</f>
        <v>2.2526520434470232E-2</v>
      </c>
      <c r="AH285" s="2">
        <f>(Table2[[#This Row],[Current Month High]]/Table2[[#This Row],[Close Price]])-1</f>
        <v>0.11548317764735061</v>
      </c>
      <c r="AI285">
        <v>27.610151277176101</v>
      </c>
      <c r="AJ285">
        <v>66.281786941580705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-0.15</v>
      </c>
      <c r="AM285" t="s">
        <v>10450</v>
      </c>
      <c r="AN285">
        <v>-5.39</v>
      </c>
      <c r="AO285" t="s">
        <v>10450</v>
      </c>
      <c r="AP285">
        <v>0.13739235205861999</v>
      </c>
      <c r="AQ285">
        <f>(Table2[[#This Row],[Sharpe Ratio]]-AVERAGE(Table2[Sharpe Ratio]))/_xlfn.STDEV.P(Table2[Sharpe Ratio])</f>
        <v>0.91101089179080508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380</v>
      </c>
      <c r="AT285">
        <f>_xlfn.RANK.AVG(Table2[[#This Row],[6M Return vs Nifty Z-Score]],Table2[6M Return vs Nifty Z-Score])</f>
        <v>400</v>
      </c>
      <c r="AU285">
        <f>_xlfn.RANK.AVG(Table2[[#This Row],[Sharpe Ratio Z-Score]],Table2[Sharpe Ratio Z-Score])</f>
        <v>126</v>
      </c>
      <c r="AV285">
        <f>(Table2[[#This Row],[Rank 1Y]]+Table2[[#This Row],[Rank 6M]]+Table2[[#This Row],[Rank Sharpe]])/3</f>
        <v>302</v>
      </c>
    </row>
    <row r="286" spans="1:48" x14ac:dyDescent="0.3">
      <c r="A286" t="s">
        <v>465</v>
      </c>
      <c r="B286" t="s">
        <v>466</v>
      </c>
      <c r="C286" t="s">
        <v>10420</v>
      </c>
      <c r="D286" t="s">
        <v>467</v>
      </c>
      <c r="E286">
        <v>47231.106</v>
      </c>
      <c r="F286">
        <v>4299.6000000000004</v>
      </c>
      <c r="G286">
        <v>8.6523595031494498</v>
      </c>
      <c r="H286">
        <f>(Table2[[#This Row],[1Y Return vs Nifty]]-AVERAGE(Table2[1Y Return vs Nifty]))/_xlfn.STDEV.P(Table2[1Y Return vs Nifty])</f>
        <v>-0.25797864749954497</v>
      </c>
      <c r="I286">
        <v>26.367272117105401</v>
      </c>
      <c r="J286">
        <f>(Table2[[#This Row],[1M Return vs Nifty]]-AVERAGE(Table2[1M Return vs Nifty]))/_xlfn.STDEV.P(Table2[1M Return vs Nifty])</f>
        <v>2.7614496226909999</v>
      </c>
      <c r="K286">
        <v>20.161113018859101</v>
      </c>
      <c r="L286">
        <f>(Table2[[#This Row],[6M Return vs Nifty]]-AVERAGE(Table2[6M Return vs Nifty]))/_xlfn.STDEV.P(Table2[6M Return vs Nifty])</f>
        <v>0.23399613254364238</v>
      </c>
      <c r="M286">
        <v>-0.63217303834671401</v>
      </c>
      <c r="N286">
        <f>(Table2[[#This Row],[1W Return vs Nifty]]-AVERAGE(Table2[1W Return vs Nifty]))/_xlfn.STDEV.P(Table2[1W Return vs Nifty])</f>
        <v>-9.6661216679351063E-3</v>
      </c>
      <c r="O286">
        <v>4062.22</v>
      </c>
      <c r="P286">
        <v>3730.4448020359901</v>
      </c>
      <c r="Q286">
        <v>3404.9607191945702</v>
      </c>
      <c r="R286">
        <v>61.847267611919598</v>
      </c>
      <c r="S286" s="2">
        <f>(Table2[[#This Row],[Close Price]]-Table2[[#This Row],[20D EMA]])/Table2[[#This Row],[20D EMA]]</f>
        <v>5.8436027590824863E-2</v>
      </c>
      <c r="T286" s="2">
        <f>(Table2[[#This Row],[Close Price]]-Table2[[#This Row],[50D EMA]])/Table2[[#This Row],[50D EMA]]</f>
        <v>0.15257033093034339</v>
      </c>
      <c r="U286" s="2">
        <f>(Table2[[#This Row],[Close Price]]-Table2[[#This Row],[200D EMA]])/Table2[[#This Row],[200D EMA]]</f>
        <v>0.26274584483813179</v>
      </c>
      <c r="V286">
        <v>0.87847493412625699</v>
      </c>
      <c r="W286">
        <v>4172</v>
      </c>
      <c r="X286">
        <v>4312.3500000000004</v>
      </c>
      <c r="Y286">
        <v>4172</v>
      </c>
      <c r="Z286">
        <v>4442.8999999999996</v>
      </c>
      <c r="AA286">
        <v>3105.1</v>
      </c>
      <c r="AB286">
        <v>4510.5</v>
      </c>
      <c r="AC286" s="2">
        <f>(Table2[[#This Row],[Close Price]]/Table2[[#This Row],[Day Low]])-1</f>
        <v>3.0584851390220713E-2</v>
      </c>
      <c r="AD286" s="2">
        <f>(Table2[[#This Row],[Day High]]/Table2[[#This Row],[Close Price]])-1</f>
        <v>2.9653921295003105E-3</v>
      </c>
      <c r="AE286" s="2">
        <f>(Table2[[#This Row],[Close Price]]/Table2[[#This Row],[Current Week Low]])-1</f>
        <v>3.0584851390220713E-2</v>
      </c>
      <c r="AF286" s="2">
        <f>(Table2[[#This Row],[Current Week High]]/Table2[[#This Row],[Close Price]])-1</f>
        <v>3.3328681737835986E-2</v>
      </c>
      <c r="AG286" s="2">
        <f>(Table2[[#This Row],[Close Price]]/Table2[[#This Row],[Current Month Low]])-1</f>
        <v>0.38468970403529701</v>
      </c>
      <c r="AH286" s="2">
        <f>(Table2[[#This Row],[Current Month High]]/Table2[[#This Row],[Close Price]])-1</f>
        <v>4.9051074518559723E-2</v>
      </c>
      <c r="AI286">
        <v>4.9051074518559696</v>
      </c>
      <c r="AJ286">
        <v>73.651050080775406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0.27</v>
      </c>
      <c r="AM286" t="s">
        <v>10451</v>
      </c>
      <c r="AN286">
        <v>6.59</v>
      </c>
      <c r="AO286" t="s">
        <v>10451</v>
      </c>
      <c r="AP286">
        <v>7.5768094518486998E-2</v>
      </c>
      <c r="AQ286">
        <f>(Table2[[#This Row],[Sharpe Ratio]]-AVERAGE(Table2[Sharpe Ratio]))/_xlfn.STDEV.P(Table2[Sharpe Ratio])</f>
        <v>0.19379319069884912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2.9215941767660119</v>
      </c>
      <c r="AS286">
        <f>_xlfn.RANK.AVG(Table2[[#This Row],[1Y Return vs Nifty Z-Score]],Table2[1Y Return vs Nifty Z-Score])</f>
        <v>378</v>
      </c>
      <c r="AT286">
        <f>_xlfn.RANK.AVG(Table2[[#This Row],[6M Return vs Nifty Z-Score]],Table2[6M Return vs Nifty Z-Score])</f>
        <v>232</v>
      </c>
      <c r="AU286">
        <f>_xlfn.RANK.AVG(Table2[[#This Row],[Sharpe Ratio Z-Score]],Table2[Sharpe Ratio Z-Score])</f>
        <v>297</v>
      </c>
      <c r="AV286">
        <f>(Table2[[#This Row],[Rank 1Y]]+Table2[[#This Row],[Rank 6M]]+Table2[[#This Row],[Rank Sharpe]])/3</f>
        <v>302.33333333333331</v>
      </c>
    </row>
    <row r="287" spans="1:48" x14ac:dyDescent="0.3">
      <c r="A287" t="s">
        <v>1483</v>
      </c>
      <c r="B287" t="s">
        <v>1484</v>
      </c>
      <c r="C287" t="s">
        <v>10412</v>
      </c>
      <c r="D287" t="s">
        <v>261</v>
      </c>
      <c r="E287">
        <v>7217.7808459199996</v>
      </c>
      <c r="F287">
        <v>2650.35</v>
      </c>
      <c r="G287">
        <v>-15.7148547055617</v>
      </c>
      <c r="H287">
        <f>(Table2[[#This Row],[1Y Return vs Nifty]]-AVERAGE(Table2[1Y Return vs Nifty]))/_xlfn.STDEV.P(Table2[1Y Return vs Nifty])</f>
        <v>-0.65919360008926109</v>
      </c>
      <c r="I287">
        <v>-7.3236917964805199</v>
      </c>
      <c r="J287">
        <f>(Table2[[#This Row],[1M Return vs Nifty]]-AVERAGE(Table2[1M Return vs Nifty]))/_xlfn.STDEV.P(Table2[1M Return vs Nifty])</f>
        <v>-0.36057312279754034</v>
      </c>
      <c r="K287">
        <v>31.6868228133416</v>
      </c>
      <c r="L287">
        <f>(Table2[[#This Row],[6M Return vs Nifty]]-AVERAGE(Table2[6M Return vs Nifty]))/_xlfn.STDEV.P(Table2[6M Return vs Nifty])</f>
        <v>0.5764110956377283</v>
      </c>
      <c r="M287">
        <v>-5.0599861224337097</v>
      </c>
      <c r="N287">
        <f>(Table2[[#This Row],[1W Return vs Nifty]]-AVERAGE(Table2[1W Return vs Nifty]))/_xlfn.STDEV.P(Table2[1W Return vs Nifty])</f>
        <v>-0.99780719103297155</v>
      </c>
      <c r="O287">
        <v>2473.81</v>
      </c>
      <c r="P287">
        <v>2437.0605693257498</v>
      </c>
      <c r="Q287">
        <v>2298.2123452051701</v>
      </c>
      <c r="R287">
        <v>71.482530865036296</v>
      </c>
      <c r="S287" s="2">
        <f>(Table2[[#This Row],[Close Price]]-Table2[[#This Row],[20D EMA]])/Table2[[#This Row],[20D EMA]]</f>
        <v>7.1363605127313726E-2</v>
      </c>
      <c r="T287" s="2">
        <f>(Table2[[#This Row],[Close Price]]-Table2[[#This Row],[50D EMA]])/Table2[[#This Row],[50D EMA]]</f>
        <v>8.7519134057985212E-2</v>
      </c>
      <c r="U287" s="2">
        <f>(Table2[[#This Row],[Close Price]]-Table2[[#This Row],[200D EMA]])/Table2[[#This Row],[200D EMA]]</f>
        <v>0.15322241895075764</v>
      </c>
      <c r="V287">
        <v>0.72068658186625201</v>
      </c>
      <c r="W287">
        <v>2375.0500000000002</v>
      </c>
      <c r="X287">
        <v>2794</v>
      </c>
      <c r="Y287">
        <v>2375.0500000000002</v>
      </c>
      <c r="Z287">
        <v>2794</v>
      </c>
      <c r="AA287">
        <v>2375.0500000000002</v>
      </c>
      <c r="AB287">
        <v>2794</v>
      </c>
      <c r="AC287" s="2">
        <f>(Table2[[#This Row],[Close Price]]/Table2[[#This Row],[Day Low]])-1</f>
        <v>0.11591334919264851</v>
      </c>
      <c r="AD287" s="2">
        <f>(Table2[[#This Row],[Day High]]/Table2[[#This Row],[Close Price]])-1</f>
        <v>5.4200388627917206E-2</v>
      </c>
      <c r="AE287" s="2">
        <f>(Table2[[#This Row],[Close Price]]/Table2[[#This Row],[Current Week Low]])-1</f>
        <v>0.11591334919264851</v>
      </c>
      <c r="AF287" s="2">
        <f>(Table2[[#This Row],[Current Week High]]/Table2[[#This Row],[Close Price]])-1</f>
        <v>5.4200388627917206E-2</v>
      </c>
      <c r="AG287" s="2">
        <f>(Table2[[#This Row],[Close Price]]/Table2[[#This Row],[Current Month Low]])-1</f>
        <v>0.11591334919264851</v>
      </c>
      <c r="AH287" s="2">
        <f>(Table2[[#This Row],[Current Month High]]/Table2[[#This Row],[Close Price]])-1</f>
        <v>5.4200388627917206E-2</v>
      </c>
      <c r="AI287">
        <v>5.4200388627917198</v>
      </c>
      <c r="AJ287">
        <v>54.090116279069697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-0.01</v>
      </c>
      <c r="AM287" t="s">
        <v>10450</v>
      </c>
      <c r="AN287">
        <v>6.65</v>
      </c>
      <c r="AO287" t="s">
        <v>10451</v>
      </c>
      <c r="AP287">
        <v>0.101338361365108</v>
      </c>
      <c r="AQ287">
        <f>(Table2[[#This Row],[Sharpe Ratio]]-AVERAGE(Table2[Sharpe Ratio]))/_xlfn.STDEV.P(Table2[Sharpe Ratio])</f>
        <v>0.49139430974028747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-0.94976850854175721</v>
      </c>
      <c r="AS287">
        <f>_xlfn.RANK.AVG(Table2[[#This Row],[1Y Return vs Nifty Z-Score]],Table2[1Y Return vs Nifty Z-Score])</f>
        <v>540</v>
      </c>
      <c r="AT287">
        <f>_xlfn.RANK.AVG(Table2[[#This Row],[6M Return vs Nifty Z-Score]],Table2[6M Return vs Nifty Z-Score])</f>
        <v>151</v>
      </c>
      <c r="AU287">
        <f>_xlfn.RANK.AVG(Table2[[#This Row],[Sharpe Ratio Z-Score]],Table2[Sharpe Ratio Z-Score])</f>
        <v>217</v>
      </c>
      <c r="AV287">
        <f>(Table2[[#This Row],[Rank 1Y]]+Table2[[#This Row],[Rank 6M]]+Table2[[#This Row],[Rank Sharpe]])/3</f>
        <v>302.66666666666669</v>
      </c>
    </row>
    <row r="288" spans="1:48" x14ac:dyDescent="0.3">
      <c r="A288" t="s">
        <v>288</v>
      </c>
      <c r="B288" t="s">
        <v>289</v>
      </c>
      <c r="C288" t="s">
        <v>10417</v>
      </c>
      <c r="D288" t="s">
        <v>46</v>
      </c>
      <c r="E288">
        <v>100405.302327568</v>
      </c>
      <c r="F288">
        <v>95.09</v>
      </c>
      <c r="G288">
        <v>28.392292790357299</v>
      </c>
      <c r="H288">
        <f>(Table2[[#This Row],[1Y Return vs Nifty]]-AVERAGE(Table2[1Y Return vs Nifty]))/_xlfn.STDEV.P(Table2[1Y Return vs Nifty])</f>
        <v>6.7046459191556051E-2</v>
      </c>
      <c r="I288">
        <v>-7.3098259714349298</v>
      </c>
      <c r="J288">
        <f>(Table2[[#This Row],[1M Return vs Nifty]]-AVERAGE(Table2[1M Return vs Nifty]))/_xlfn.STDEV.P(Table2[1M Return vs Nifty])</f>
        <v>-0.35928822571687713</v>
      </c>
      <c r="K288">
        <v>0.83024300416513697</v>
      </c>
      <c r="L288">
        <f>(Table2[[#This Row],[6M Return vs Nifty]]-AVERAGE(Table2[6M Return vs Nifty]))/_xlfn.STDEV.P(Table2[6M Return vs Nifty])</f>
        <v>-0.34030074467138954</v>
      </c>
      <c r="M288">
        <v>-1.17391327136614</v>
      </c>
      <c r="N288">
        <f>(Table2[[#This Row],[1W Return vs Nifty]]-AVERAGE(Table2[1W Return vs Nifty]))/_xlfn.STDEV.P(Table2[1W Return vs Nifty])</f>
        <v>-0.13056457944108213</v>
      </c>
      <c r="O288">
        <v>94.57</v>
      </c>
      <c r="P288">
        <v>94.465270591010096</v>
      </c>
      <c r="Q288">
        <v>85.487573688486904</v>
      </c>
      <c r="R288">
        <v>53.961665500252401</v>
      </c>
      <c r="S288" s="2">
        <f>(Table2[[#This Row],[Close Price]]-Table2[[#This Row],[20D EMA]])/Table2[[#This Row],[20D EMA]]</f>
        <v>5.4985724859893228E-3</v>
      </c>
      <c r="T288" s="2">
        <f>(Table2[[#This Row],[Close Price]]-Table2[[#This Row],[50D EMA]])/Table2[[#This Row],[50D EMA]]</f>
        <v>6.6133236593868419E-3</v>
      </c>
      <c r="U288" s="2">
        <f>(Table2[[#This Row],[Close Price]]-Table2[[#This Row],[200D EMA]])/Table2[[#This Row],[200D EMA]]</f>
        <v>0.11232540470155269</v>
      </c>
      <c r="V288">
        <v>0.97673187098516701</v>
      </c>
      <c r="W288">
        <v>93.89</v>
      </c>
      <c r="X288">
        <v>95.84</v>
      </c>
      <c r="Y288">
        <v>92.74</v>
      </c>
      <c r="Z288">
        <v>96</v>
      </c>
      <c r="AA288">
        <v>89.21</v>
      </c>
      <c r="AB288">
        <v>98.23</v>
      </c>
      <c r="AC288" s="2">
        <f>(Table2[[#This Row],[Close Price]]/Table2[[#This Row],[Day Low]])-1</f>
        <v>1.2780913835339192E-2</v>
      </c>
      <c r="AD288" s="2">
        <f>(Table2[[#This Row],[Day High]]/Table2[[#This Row],[Close Price]])-1</f>
        <v>7.88726469660328E-3</v>
      </c>
      <c r="AE288" s="2">
        <f>(Table2[[#This Row],[Close Price]]/Table2[[#This Row],[Current Week Low]])-1</f>
        <v>2.5339659262454184E-2</v>
      </c>
      <c r="AF288" s="2">
        <f>(Table2[[#This Row],[Current Week High]]/Table2[[#This Row],[Close Price]])-1</f>
        <v>9.5698811652118465E-3</v>
      </c>
      <c r="AG288" s="2">
        <f>(Table2[[#This Row],[Close Price]]/Table2[[#This Row],[Current Month Low]])-1</f>
        <v>6.5911893285506284E-2</v>
      </c>
      <c r="AH288" s="2">
        <f>(Table2[[#This Row],[Current Month High]]/Table2[[#This Row],[Close Price]])-1</f>
        <v>3.3021348196445421E-2</v>
      </c>
      <c r="AI288">
        <v>9.1071616363445003</v>
      </c>
      <c r="AJ288">
        <v>82.865384615384599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-7.0000000000000007E-2</v>
      </c>
      <c r="AM288" t="s">
        <v>10450</v>
      </c>
      <c r="AN288">
        <v>2.76</v>
      </c>
      <c r="AO288" t="s">
        <v>10451</v>
      </c>
      <c r="AP288">
        <v>0.10581134774999899</v>
      </c>
      <c r="AQ288">
        <f>(Table2[[#This Row],[Sharpe Ratio]]-AVERAGE(Table2[Sharpe Ratio]))/_xlfn.STDEV.P(Table2[Sharpe Ratio])</f>
        <v>0.54345343613053809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-0.21965365450725466</v>
      </c>
      <c r="AS288">
        <f>_xlfn.RANK.AVG(Table2[[#This Row],[1Y Return vs Nifty Z-Score]],Table2[1Y Return vs Nifty Z-Score])</f>
        <v>278</v>
      </c>
      <c r="AT288">
        <f>_xlfn.RANK.AVG(Table2[[#This Row],[6M Return vs Nifty Z-Score]],Table2[6M Return vs Nifty Z-Score])</f>
        <v>427</v>
      </c>
      <c r="AU288">
        <f>_xlfn.RANK.AVG(Table2[[#This Row],[Sharpe Ratio Z-Score]],Table2[Sharpe Ratio Z-Score])</f>
        <v>209</v>
      </c>
      <c r="AV288">
        <f>(Table2[[#This Row],[Rank 1Y]]+Table2[[#This Row],[Rank 6M]]+Table2[[#This Row],[Rank Sharpe]])/3</f>
        <v>304.66666666666669</v>
      </c>
    </row>
    <row r="289" spans="1:48" x14ac:dyDescent="0.3">
      <c r="A289" t="s">
        <v>269</v>
      </c>
      <c r="B289" t="s">
        <v>270</v>
      </c>
      <c r="C289" t="s">
        <v>10414</v>
      </c>
      <c r="D289" t="s">
        <v>124</v>
      </c>
      <c r="E289">
        <v>104015.98306749</v>
      </c>
      <c r="F289">
        <v>1028.05</v>
      </c>
      <c r="G289">
        <v>15.6241004349083</v>
      </c>
      <c r="H289">
        <f>(Table2[[#This Row],[1Y Return vs Nifty]]-AVERAGE(Table2[1Y Return vs Nifty]))/_xlfn.STDEV.P(Table2[1Y Return vs Nifty])</f>
        <v>-0.14318642367596823</v>
      </c>
      <c r="I289">
        <v>-0.25064158761999999</v>
      </c>
      <c r="J289">
        <f>(Table2[[#This Row],[1M Return vs Nifty]]-AVERAGE(Table2[1M Return vs Nifty]))/_xlfn.STDEV.P(Table2[1M Return vs Nifty])</f>
        <v>0.29486148241838023</v>
      </c>
      <c r="K289">
        <v>5.0703941562621297</v>
      </c>
      <c r="L289">
        <f>(Table2[[#This Row],[6M Return vs Nifty]]-AVERAGE(Table2[6M Return vs Nifty]))/_xlfn.STDEV.P(Table2[6M Return vs Nifty])</f>
        <v>-0.21433095832871446</v>
      </c>
      <c r="M289">
        <v>-0.59169942210391302</v>
      </c>
      <c r="N289">
        <f>(Table2[[#This Row],[1W Return vs Nifty]]-AVERAGE(Table2[1W Return vs Nifty]))/_xlfn.STDEV.P(Table2[1W Return vs Nifty])</f>
        <v>-6.3375248799758539E-4</v>
      </c>
      <c r="O289">
        <v>1005.2</v>
      </c>
      <c r="P289">
        <v>988.51642066275997</v>
      </c>
      <c r="Q289">
        <v>902.80935446997603</v>
      </c>
      <c r="R289">
        <v>58.602299051639399</v>
      </c>
      <c r="S289" s="2">
        <f>(Table2[[#This Row],[Close Price]]-Table2[[#This Row],[20D EMA]])/Table2[[#This Row],[20D EMA]]</f>
        <v>2.2731794667727723E-2</v>
      </c>
      <c r="T289" s="2">
        <f>(Table2[[#This Row],[Close Price]]-Table2[[#This Row],[50D EMA]])/Table2[[#This Row],[50D EMA]]</f>
        <v>3.9992840291650726E-2</v>
      </c>
      <c r="U289" s="2">
        <f>(Table2[[#This Row],[Close Price]]-Table2[[#This Row],[200D EMA]])/Table2[[#This Row],[200D EMA]]</f>
        <v>0.13872324750506221</v>
      </c>
      <c r="V289">
        <v>1.3197423520888101</v>
      </c>
      <c r="W289">
        <v>1011.1</v>
      </c>
      <c r="X289">
        <v>1048.9000000000001</v>
      </c>
      <c r="Y289">
        <v>1008.6</v>
      </c>
      <c r="Z289">
        <v>1054.75</v>
      </c>
      <c r="AA289">
        <v>929.05</v>
      </c>
      <c r="AB289">
        <v>1073.7</v>
      </c>
      <c r="AC289" s="2">
        <f>(Table2[[#This Row],[Close Price]]/Table2[[#This Row],[Day Low]])-1</f>
        <v>1.6763920482642636E-2</v>
      </c>
      <c r="AD289" s="2">
        <f>(Table2[[#This Row],[Day High]]/Table2[[#This Row],[Close Price]])-1</f>
        <v>2.0281114731773853E-2</v>
      </c>
      <c r="AE289" s="2">
        <f>(Table2[[#This Row],[Close Price]]/Table2[[#This Row],[Current Week Low]])-1</f>
        <v>1.9284156256196727E-2</v>
      </c>
      <c r="AF289" s="2">
        <f>(Table2[[#This Row],[Current Week High]]/Table2[[#This Row],[Close Price]])-1</f>
        <v>2.5971499440688772E-2</v>
      </c>
      <c r="AG289" s="2">
        <f>(Table2[[#This Row],[Close Price]]/Table2[[#This Row],[Current Month Low]])-1</f>
        <v>0.10656046499112004</v>
      </c>
      <c r="AH289" s="2">
        <f>(Table2[[#This Row],[Current Month High]]/Table2[[#This Row],[Close Price]])-1</f>
        <v>4.4404455036233692E-2</v>
      </c>
      <c r="AI289">
        <v>6.7068722338407598</v>
      </c>
      <c r="AJ289">
        <v>76.762379642365801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-0.01</v>
      </c>
      <c r="AM289" t="s">
        <v>10450</v>
      </c>
      <c r="AN289">
        <v>6.32</v>
      </c>
      <c r="AO289" t="s">
        <v>10451</v>
      </c>
      <c r="AP289">
        <v>0.10754206658958999</v>
      </c>
      <c r="AQ289">
        <f>(Table2[[#This Row],[Sharpe Ratio]]-AVERAGE(Table2[Sharpe Ratio]))/_xlfn.STDEV.P(Table2[Sharpe Ratio])</f>
        <v>0.56359651349840068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0.50030686142410064</v>
      </c>
      <c r="AS289">
        <f>_xlfn.RANK.AVG(Table2[[#This Row],[1Y Return vs Nifty Z-Score]],Table2[1Y Return vs Nifty Z-Score])</f>
        <v>331</v>
      </c>
      <c r="AT289">
        <f>_xlfn.RANK.AVG(Table2[[#This Row],[6M Return vs Nifty Z-Score]],Table2[6M Return vs Nifty Z-Score])</f>
        <v>384</v>
      </c>
      <c r="AU289">
        <f>_xlfn.RANK.AVG(Table2[[#This Row],[Sharpe Ratio Z-Score]],Table2[Sharpe Ratio Z-Score])</f>
        <v>200</v>
      </c>
      <c r="AV289">
        <f>(Table2[[#This Row],[Rank 1Y]]+Table2[[#This Row],[Rank 6M]]+Table2[[#This Row],[Rank Sharpe]])/3</f>
        <v>305</v>
      </c>
    </row>
    <row r="290" spans="1:48" x14ac:dyDescent="0.3">
      <c r="A290" t="s">
        <v>1388</v>
      </c>
      <c r="B290" t="s">
        <v>1389</v>
      </c>
      <c r="C290" t="s">
        <v>10405</v>
      </c>
      <c r="D290" t="s">
        <v>1378</v>
      </c>
      <c r="E290">
        <v>8075.8213099199902</v>
      </c>
      <c r="F290">
        <v>490</v>
      </c>
      <c r="G290">
        <v>65.529772362029803</v>
      </c>
      <c r="H290">
        <f>(Table2[[#This Row],[1Y Return vs Nifty]]-AVERAGE(Table2[1Y Return vs Nifty]))/_xlfn.STDEV.P(Table2[1Y Return vs Nifty])</f>
        <v>0.67852842746363795</v>
      </c>
      <c r="I290">
        <v>-7.3020823139724396</v>
      </c>
      <c r="J290">
        <f>(Table2[[#This Row],[1M Return vs Nifty]]-AVERAGE(Table2[1M Return vs Nifty]))/_xlfn.STDEV.P(Table2[1M Return vs Nifty])</f>
        <v>-0.35857064830374119</v>
      </c>
      <c r="K290">
        <v>17.253682621470698</v>
      </c>
      <c r="L290">
        <f>(Table2[[#This Row],[6M Return vs Nifty]]-AVERAGE(Table2[6M Return vs Nifty]))/_xlfn.STDEV.P(Table2[6M Return vs Nifty])</f>
        <v>0.14761987546514516</v>
      </c>
      <c r="M290">
        <v>-3.4347897536988499</v>
      </c>
      <c r="N290">
        <f>(Table2[[#This Row],[1W Return vs Nifty]]-AVERAGE(Table2[1W Return vs Nifty]))/_xlfn.STDEV.P(Table2[1W Return vs Nifty])</f>
        <v>-0.63511724743500775</v>
      </c>
      <c r="O290">
        <v>493.49</v>
      </c>
      <c r="P290">
        <v>507.19785086564798</v>
      </c>
      <c r="Q290">
        <v>465.90549843247101</v>
      </c>
      <c r="R290">
        <v>55.590716742397703</v>
      </c>
      <c r="S290" s="2">
        <f>(Table2[[#This Row],[Close Price]]-Table2[[#This Row],[20D EMA]])/Table2[[#This Row],[20D EMA]]</f>
        <v>-7.0720784615696548E-3</v>
      </c>
      <c r="T290" s="2">
        <f>(Table2[[#This Row],[Close Price]]-Table2[[#This Row],[50D EMA]])/Table2[[#This Row],[50D EMA]]</f>
        <v>-3.3907578346982249E-2</v>
      </c>
      <c r="U290" s="2">
        <f>(Table2[[#This Row],[Close Price]]-Table2[[#This Row],[200D EMA]])/Table2[[#This Row],[200D EMA]]</f>
        <v>5.1715426515880202E-2</v>
      </c>
      <c r="V290">
        <v>0.87931394204221203</v>
      </c>
      <c r="W290">
        <v>487.3</v>
      </c>
      <c r="X290">
        <v>497.8</v>
      </c>
      <c r="Y290">
        <v>485</v>
      </c>
      <c r="Z290">
        <v>503.7</v>
      </c>
      <c r="AA290">
        <v>474.1</v>
      </c>
      <c r="AB290">
        <v>515</v>
      </c>
      <c r="AC290" s="2">
        <f>(Table2[[#This Row],[Close Price]]/Table2[[#This Row],[Day Low]])-1</f>
        <v>5.5407346603735252E-3</v>
      </c>
      <c r="AD290" s="2">
        <f>(Table2[[#This Row],[Day High]]/Table2[[#This Row],[Close Price]])-1</f>
        <v>1.5918367346938744E-2</v>
      </c>
      <c r="AE290" s="2">
        <f>(Table2[[#This Row],[Close Price]]/Table2[[#This Row],[Current Week Low]])-1</f>
        <v>1.0309278350515427E-2</v>
      </c>
      <c r="AF290" s="2">
        <f>(Table2[[#This Row],[Current Week High]]/Table2[[#This Row],[Close Price]])-1</f>
        <v>2.795918367346939E-2</v>
      </c>
      <c r="AG290" s="2">
        <f>(Table2[[#This Row],[Close Price]]/Table2[[#This Row],[Current Month Low]])-1</f>
        <v>3.3537228432819921E-2</v>
      </c>
      <c r="AH290" s="2">
        <f>(Table2[[#This Row],[Current Month High]]/Table2[[#This Row],[Close Price]])-1</f>
        <v>5.1020408163265252E-2</v>
      </c>
      <c r="AI290">
        <v>29.5510204081632</v>
      </c>
      <c r="AJ290">
        <v>105.65193060996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-0.16</v>
      </c>
      <c r="AM290" t="s">
        <v>10450</v>
      </c>
      <c r="AN290">
        <v>0.83</v>
      </c>
      <c r="AO290" t="s">
        <v>10451</v>
      </c>
      <c r="AQ290">
        <f>(Table2[[#This Row],[Sharpe Ratio]]-AVERAGE(Table2[Sharpe Ratio]))/_xlfn.STDEV.P(Table2[Sharpe Ratio])</f>
        <v>-0.68803842457500186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136</v>
      </c>
      <c r="AT290">
        <f>_xlfn.RANK.AVG(Table2[[#This Row],[6M Return vs Nifty Z-Score]],Table2[6M Return vs Nifty Z-Score])</f>
        <v>257</v>
      </c>
      <c r="AU290">
        <f>_xlfn.RANK.AVG(Table2[[#This Row],[Sharpe Ratio Z-Score]],Table2[Sharpe Ratio Z-Score])</f>
        <v>526.5</v>
      </c>
      <c r="AV290">
        <f>(Table2[[#This Row],[Rank 1Y]]+Table2[[#This Row],[Rank 6M]]+Table2[[#This Row],[Rank Sharpe]])/3</f>
        <v>306.5</v>
      </c>
    </row>
    <row r="291" spans="1:48" x14ac:dyDescent="0.3">
      <c r="A291" t="s">
        <v>558</v>
      </c>
      <c r="B291" t="s">
        <v>559</v>
      </c>
      <c r="C291" t="s">
        <v>10410</v>
      </c>
      <c r="D291" t="s">
        <v>46</v>
      </c>
      <c r="E291">
        <v>37991.349000000002</v>
      </c>
      <c r="F291">
        <v>62.91</v>
      </c>
      <c r="G291">
        <v>67.254597767318302</v>
      </c>
      <c r="H291">
        <f>(Table2[[#This Row],[1Y Return vs Nifty]]-AVERAGE(Table2[1Y Return vs Nifty]))/_xlfn.STDEV.P(Table2[1Y Return vs Nifty])</f>
        <v>0.70692829858887174</v>
      </c>
      <c r="I291">
        <v>-10.914398304676199</v>
      </c>
      <c r="J291">
        <f>(Table2[[#This Row],[1M Return vs Nifty]]-AVERAGE(Table2[1M Return vs Nifty]))/_xlfn.STDEV.P(Table2[1M Return vs Nifty])</f>
        <v>-0.69331122491043629</v>
      </c>
      <c r="K291">
        <v>-11.5220085925686</v>
      </c>
      <c r="L291">
        <f>(Table2[[#This Row],[6M Return vs Nifty]]-AVERAGE(Table2[6M Return vs Nifty]))/_xlfn.STDEV.P(Table2[6M Return vs Nifty])</f>
        <v>-0.70727126970137133</v>
      </c>
      <c r="M291">
        <v>1.1021126142433899</v>
      </c>
      <c r="N291">
        <f>(Table2[[#This Row],[1W Return vs Nifty]]-AVERAGE(Table2[1W Return vs Nifty]))/_xlfn.STDEV.P(Table2[1W Return vs Nifty])</f>
        <v>0.37736893306229186</v>
      </c>
      <c r="O291">
        <v>62.08</v>
      </c>
      <c r="P291">
        <v>63.3047422026251</v>
      </c>
      <c r="Q291">
        <v>59.101021956091202</v>
      </c>
      <c r="R291">
        <v>57.783609392295403</v>
      </c>
      <c r="S291" s="2">
        <f>(Table2[[#This Row],[Close Price]]-Table2[[#This Row],[20D EMA]])/Table2[[#This Row],[20D EMA]]</f>
        <v>1.3369845360824716E-2</v>
      </c>
      <c r="T291" s="2">
        <f>(Table2[[#This Row],[Close Price]]-Table2[[#This Row],[50D EMA]])/Table2[[#This Row],[50D EMA]]</f>
        <v>-6.2355866067919036E-3</v>
      </c>
      <c r="U291" s="2">
        <f>(Table2[[#This Row],[Close Price]]-Table2[[#This Row],[200D EMA]])/Table2[[#This Row],[200D EMA]]</f>
        <v>6.4448598650944738E-2</v>
      </c>
      <c r="V291">
        <v>0.79927285880679</v>
      </c>
      <c r="W291">
        <v>61.02</v>
      </c>
      <c r="X291">
        <v>63.46</v>
      </c>
      <c r="Y291">
        <v>60.6</v>
      </c>
      <c r="Z291">
        <v>64.3</v>
      </c>
      <c r="AA291">
        <v>58</v>
      </c>
      <c r="AB291">
        <v>65.5</v>
      </c>
      <c r="AC291" s="2">
        <f>(Table2[[#This Row],[Close Price]]/Table2[[#This Row],[Day Low]])-1</f>
        <v>3.0973451327433565E-2</v>
      </c>
      <c r="AD291" s="2">
        <f>(Table2[[#This Row],[Day High]]/Table2[[#This Row],[Close Price]])-1</f>
        <v>8.7426482276269368E-3</v>
      </c>
      <c r="AE291" s="2">
        <f>(Table2[[#This Row],[Close Price]]/Table2[[#This Row],[Current Week Low]])-1</f>
        <v>3.8118811881187931E-2</v>
      </c>
      <c r="AF291" s="2">
        <f>(Table2[[#This Row],[Current Week High]]/Table2[[#This Row],[Close Price]])-1</f>
        <v>2.2095056429820348E-2</v>
      </c>
      <c r="AG291" s="2">
        <f>(Table2[[#This Row],[Close Price]]/Table2[[#This Row],[Current Month Low]])-1</f>
        <v>8.4655172413792945E-2</v>
      </c>
      <c r="AH291" s="2">
        <f>(Table2[[#This Row],[Current Month High]]/Table2[[#This Row],[Close Price]])-1</f>
        <v>4.1169925290096998E-2</v>
      </c>
      <c r="AI291">
        <v>24.2250834525512</v>
      </c>
      <c r="AJ291">
        <v>106.94078947368401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-0.11</v>
      </c>
      <c r="AM291" t="s">
        <v>10450</v>
      </c>
      <c r="AN291">
        <v>5.1100000000000003</v>
      </c>
      <c r="AO291" t="s">
        <v>10451</v>
      </c>
      <c r="AP291">
        <v>0.104380369565057</v>
      </c>
      <c r="AQ291">
        <f>(Table2[[#This Row],[Sharpe Ratio]]-AVERAGE(Table2[Sharpe Ratio]))/_xlfn.STDEV.P(Table2[Sharpe Ratio])</f>
        <v>0.52679890875633906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132</v>
      </c>
      <c r="AT291">
        <f>_xlfn.RANK.AVG(Table2[[#This Row],[6M Return vs Nifty Z-Score]],Table2[6M Return vs Nifty Z-Score])</f>
        <v>575</v>
      </c>
      <c r="AU291">
        <f>_xlfn.RANK.AVG(Table2[[#This Row],[Sharpe Ratio Z-Score]],Table2[Sharpe Ratio Z-Score])</f>
        <v>213</v>
      </c>
      <c r="AV291">
        <f>(Table2[[#This Row],[Rank 1Y]]+Table2[[#This Row],[Rank 6M]]+Table2[[#This Row],[Rank Sharpe]])/3</f>
        <v>306.66666666666669</v>
      </c>
    </row>
    <row r="292" spans="1:48" x14ac:dyDescent="0.3">
      <c r="A292" t="s">
        <v>612</v>
      </c>
      <c r="B292" t="s">
        <v>613</v>
      </c>
      <c r="C292" t="s">
        <v>10409</v>
      </c>
      <c r="D292" t="s">
        <v>195</v>
      </c>
      <c r="E292">
        <v>32809.522499999999</v>
      </c>
      <c r="F292">
        <v>751.65</v>
      </c>
      <c r="G292">
        <v>14.0294418899335</v>
      </c>
      <c r="H292">
        <f>(Table2[[#This Row],[1Y Return vs Nifty]]-AVERAGE(Table2[1Y Return vs Nifty]))/_xlfn.STDEV.P(Table2[1Y Return vs Nifty])</f>
        <v>-0.16944305059436768</v>
      </c>
      <c r="I292">
        <v>-14.012688902966801</v>
      </c>
      <c r="J292">
        <f>(Table2[[#This Row],[1M Return vs Nifty]]-AVERAGE(Table2[1M Return vs Nifty]))/_xlfn.STDEV.P(Table2[1M Return vs Nifty])</f>
        <v>-0.98041888216852791</v>
      </c>
      <c r="K292">
        <v>53.377437661281903</v>
      </c>
      <c r="L292">
        <f>(Table2[[#This Row],[6M Return vs Nifty]]-AVERAGE(Table2[6M Return vs Nifty]))/_xlfn.STDEV.P(Table2[6M Return vs Nifty])</f>
        <v>1.220813151136384</v>
      </c>
      <c r="M292">
        <v>-2.53773700981675</v>
      </c>
      <c r="N292">
        <f>(Table2[[#This Row],[1W Return vs Nifty]]-AVERAGE(Table2[1W Return vs Nifty]))/_xlfn.STDEV.P(Table2[1W Return vs Nifty])</f>
        <v>-0.43492481817412471</v>
      </c>
      <c r="O292">
        <v>773.25</v>
      </c>
      <c r="P292">
        <v>772.01374107838706</v>
      </c>
      <c r="Q292">
        <v>646.46042977518596</v>
      </c>
      <c r="R292">
        <v>37.677579106113299</v>
      </c>
      <c r="S292" s="2">
        <f>(Table2[[#This Row],[Close Price]]-Table2[[#This Row],[20D EMA]])/Table2[[#This Row],[20D EMA]]</f>
        <v>-2.7934044616876846E-2</v>
      </c>
      <c r="T292" s="2">
        <f>(Table2[[#This Row],[Close Price]]-Table2[[#This Row],[50D EMA]])/Table2[[#This Row],[50D EMA]]</f>
        <v>-2.637743345078547E-2</v>
      </c>
      <c r="U292" s="2">
        <f>(Table2[[#This Row],[Close Price]]-Table2[[#This Row],[200D EMA]])/Table2[[#This Row],[200D EMA]]</f>
        <v>0.16271617778894046</v>
      </c>
      <c r="V292">
        <v>0.77276394568515405</v>
      </c>
      <c r="W292">
        <v>740</v>
      </c>
      <c r="X292">
        <v>758.7</v>
      </c>
      <c r="Y292">
        <v>736.05</v>
      </c>
      <c r="Z292">
        <v>771.95</v>
      </c>
      <c r="AA292">
        <v>725.4</v>
      </c>
      <c r="AB292">
        <v>860</v>
      </c>
      <c r="AC292" s="2">
        <f>(Table2[[#This Row],[Close Price]]/Table2[[#This Row],[Day Low]])-1</f>
        <v>1.5743243243243166E-2</v>
      </c>
      <c r="AD292" s="2">
        <f>(Table2[[#This Row],[Day High]]/Table2[[#This Row],[Close Price]])-1</f>
        <v>9.3793653961287138E-3</v>
      </c>
      <c r="AE292" s="2">
        <f>(Table2[[#This Row],[Close Price]]/Table2[[#This Row],[Current Week Low]])-1</f>
        <v>2.1194212349704644E-2</v>
      </c>
      <c r="AF292" s="2">
        <f>(Table2[[#This Row],[Current Week High]]/Table2[[#This Row],[Close Price]])-1</f>
        <v>2.7007250715093578E-2</v>
      </c>
      <c r="AG292" s="2">
        <f>(Table2[[#This Row],[Close Price]]/Table2[[#This Row],[Current Month Low]])-1</f>
        <v>3.6186931348221707E-2</v>
      </c>
      <c r="AH292" s="2">
        <f>(Table2[[#This Row],[Current Month High]]/Table2[[#This Row],[Close Price]])-1</f>
        <v>0.14414953768376249</v>
      </c>
      <c r="AI292">
        <v>14.414953768376201</v>
      </c>
      <c r="AJ292">
        <v>80.208583073603407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-0.12</v>
      </c>
      <c r="AM292" t="s">
        <v>10450</v>
      </c>
      <c r="AN292">
        <v>-7.66</v>
      </c>
      <c r="AO292" t="s">
        <v>10450</v>
      </c>
      <c r="AP292">
        <v>9.0991369540899996E-4</v>
      </c>
      <c r="AQ292">
        <f>(Table2[[#This Row],[Sharpe Ratio]]-AVERAGE(Table2[Sharpe Ratio]))/_xlfn.STDEV.P(Table2[Sharpe Ratio])</f>
        <v>-0.67744833822161554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-1.0414219380222518</v>
      </c>
      <c r="AS292">
        <f>_xlfn.RANK.AVG(Table2[[#This Row],[1Y Return vs Nifty Z-Score]],Table2[1Y Return vs Nifty Z-Score])</f>
        <v>342</v>
      </c>
      <c r="AT292">
        <f>_xlfn.RANK.AVG(Table2[[#This Row],[6M Return vs Nifty Z-Score]],Table2[6M Return vs Nifty Z-Score])</f>
        <v>81</v>
      </c>
      <c r="AU292">
        <f>_xlfn.RANK.AVG(Table2[[#This Row],[Sharpe Ratio Z-Score]],Table2[Sharpe Ratio Z-Score])</f>
        <v>499</v>
      </c>
      <c r="AV292">
        <f>(Table2[[#This Row],[Rank 1Y]]+Table2[[#This Row],[Rank 6M]]+Table2[[#This Row],[Rank Sharpe]])/3</f>
        <v>307.33333333333331</v>
      </c>
    </row>
    <row r="293" spans="1:48" x14ac:dyDescent="0.3">
      <c r="A293" t="s">
        <v>727</v>
      </c>
      <c r="B293" t="s">
        <v>728</v>
      </c>
      <c r="C293" t="s">
        <v>10405</v>
      </c>
      <c r="D293" t="s">
        <v>264</v>
      </c>
      <c r="E293">
        <v>24159.314229200001</v>
      </c>
      <c r="F293">
        <v>244.25</v>
      </c>
      <c r="G293">
        <v>43.767795843899897</v>
      </c>
      <c r="H293">
        <f>(Table2[[#This Row],[1Y Return vs Nifty]]-AVERAGE(Table2[1Y Return vs Nifty]))/_xlfn.STDEV.P(Table2[1Y Return vs Nifty])</f>
        <v>0.32020965116878197</v>
      </c>
      <c r="I293">
        <v>-11.6786820735123</v>
      </c>
      <c r="J293">
        <f>(Table2[[#This Row],[1M Return vs Nifty]]-AVERAGE(Table2[1M Return vs Nifty]))/_xlfn.STDEV.P(Table2[1M Return vs Nifty])</f>
        <v>-0.76413470495197378</v>
      </c>
      <c r="K293">
        <v>10.391844636704899</v>
      </c>
      <c r="L293">
        <f>(Table2[[#This Row],[6M Return vs Nifty]]-AVERAGE(Table2[6M Return vs Nifty]))/_xlfn.STDEV.P(Table2[6M Return vs Nifty])</f>
        <v>-5.623707063252243E-2</v>
      </c>
      <c r="M293">
        <v>-3.6409851461319702</v>
      </c>
      <c r="N293">
        <f>(Table2[[#This Row],[1W Return vs Nifty]]-AVERAGE(Table2[1W Return vs Nifty]))/_xlfn.STDEV.P(Table2[1W Return vs Nifty])</f>
        <v>-0.68113322229836848</v>
      </c>
      <c r="O293">
        <v>253.58</v>
      </c>
      <c r="P293">
        <v>251.810033561008</v>
      </c>
      <c r="Q293">
        <v>215.92934600989099</v>
      </c>
      <c r="R293">
        <v>29.262508213526701</v>
      </c>
      <c r="S293" s="2">
        <f>(Table2[[#This Row],[Close Price]]-Table2[[#This Row],[20D EMA]])/Table2[[#This Row],[20D EMA]]</f>
        <v>-3.6793122486000522E-2</v>
      </c>
      <c r="T293" s="2">
        <f>(Table2[[#This Row],[Close Price]]-Table2[[#This Row],[50D EMA]])/Table2[[#This Row],[50D EMA]]</f>
        <v>-3.0022765392215277E-2</v>
      </c>
      <c r="U293" s="2">
        <f>(Table2[[#This Row],[Close Price]]-Table2[[#This Row],[200D EMA]])/Table2[[#This Row],[200D EMA]]</f>
        <v>0.131157040547938</v>
      </c>
      <c r="V293">
        <v>0.23335520001625401</v>
      </c>
      <c r="W293">
        <v>243.5</v>
      </c>
      <c r="X293">
        <v>250.8</v>
      </c>
      <c r="Y293">
        <v>243.5</v>
      </c>
      <c r="Z293">
        <v>256.8</v>
      </c>
      <c r="AA293">
        <v>242.6</v>
      </c>
      <c r="AB293">
        <v>278.8</v>
      </c>
      <c r="AC293" s="2">
        <f>(Table2[[#This Row],[Close Price]]/Table2[[#This Row],[Day Low]])-1</f>
        <v>3.0800821355236874E-3</v>
      </c>
      <c r="AD293" s="2">
        <f>(Table2[[#This Row],[Day High]]/Table2[[#This Row],[Close Price]])-1</f>
        <v>2.6816786079836286E-2</v>
      </c>
      <c r="AE293" s="2">
        <f>(Table2[[#This Row],[Close Price]]/Table2[[#This Row],[Current Week Low]])-1</f>
        <v>3.0800821355236874E-3</v>
      </c>
      <c r="AF293" s="2">
        <f>(Table2[[#This Row],[Current Week High]]/Table2[[#This Row],[Close Price]])-1</f>
        <v>5.1381780962129087E-2</v>
      </c>
      <c r="AG293" s="2">
        <f>(Table2[[#This Row],[Close Price]]/Table2[[#This Row],[Current Month Low]])-1</f>
        <v>6.8013190436932991E-3</v>
      </c>
      <c r="AH293" s="2">
        <f>(Table2[[#This Row],[Current Month High]]/Table2[[#This Row],[Close Price]])-1</f>
        <v>0.14145342886386914</v>
      </c>
      <c r="AI293">
        <v>16.4380757420675</v>
      </c>
      <c r="AJ293">
        <v>84.478851963746195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-0.11</v>
      </c>
      <c r="AM293" t="s">
        <v>10450</v>
      </c>
      <c r="AN293">
        <v>-4.57</v>
      </c>
      <c r="AO293" t="s">
        <v>10450</v>
      </c>
      <c r="AP293">
        <v>4.3728592968169E-2</v>
      </c>
      <c r="AQ293">
        <f>(Table2[[#This Row],[Sharpe Ratio]]-AVERAGE(Table2[Sharpe Ratio]))/_xlfn.STDEV.P(Table2[Sharpe Ratio])</f>
        <v>-0.17910051323074208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-1.3603958599448247</v>
      </c>
      <c r="AS293">
        <f>_xlfn.RANK.AVG(Table2[[#This Row],[1Y Return vs Nifty Z-Score]],Table2[1Y Return vs Nifty Z-Score])</f>
        <v>209</v>
      </c>
      <c r="AT293">
        <f>_xlfn.RANK.AVG(Table2[[#This Row],[6M Return vs Nifty Z-Score]],Table2[6M Return vs Nifty Z-Score])</f>
        <v>330</v>
      </c>
      <c r="AU293">
        <f>_xlfn.RANK.AVG(Table2[[#This Row],[Sharpe Ratio Z-Score]],Table2[Sharpe Ratio Z-Score])</f>
        <v>383</v>
      </c>
      <c r="AV293">
        <f>(Table2[[#This Row],[Rank 1Y]]+Table2[[#This Row],[Rank 6M]]+Table2[[#This Row],[Rank Sharpe]])/3</f>
        <v>307.33333333333331</v>
      </c>
    </row>
    <row r="294" spans="1:48" x14ac:dyDescent="0.3">
      <c r="A294" t="s">
        <v>760</v>
      </c>
      <c r="B294" t="s">
        <v>761</v>
      </c>
      <c r="C294" t="s">
        <v>10406</v>
      </c>
      <c r="D294" t="s">
        <v>762</v>
      </c>
      <c r="E294">
        <v>22411.117339674998</v>
      </c>
      <c r="F294">
        <v>1597.85</v>
      </c>
      <c r="G294">
        <v>13.512570090751799</v>
      </c>
      <c r="H294">
        <f>(Table2[[#This Row],[1Y Return vs Nifty]]-AVERAGE(Table2[1Y Return vs Nifty]))/_xlfn.STDEV.P(Table2[1Y Return vs Nifty])</f>
        <v>-0.17795353080878262</v>
      </c>
      <c r="I294">
        <v>-11.650481402451099</v>
      </c>
      <c r="J294">
        <f>(Table2[[#This Row],[1M Return vs Nifty]]-AVERAGE(Table2[1M Return vs Nifty]))/_xlfn.STDEV.P(Table2[1M Return vs Nifty])</f>
        <v>-0.76152144827232138</v>
      </c>
      <c r="K294">
        <v>33.657856840429901</v>
      </c>
      <c r="L294">
        <f>(Table2[[#This Row],[6M Return vs Nifty]]-AVERAGE(Table2[6M Return vs Nifty]))/_xlfn.STDEV.P(Table2[6M Return vs Nifty])</f>
        <v>0.63496814380891475</v>
      </c>
      <c r="M294">
        <v>1.7656076889979799</v>
      </c>
      <c r="N294">
        <f>(Table2[[#This Row],[1W Return vs Nifty]]-AVERAGE(Table2[1W Return vs Nifty]))/_xlfn.STDEV.P(Table2[1W Return vs Nifty])</f>
        <v>0.52543903454030483</v>
      </c>
      <c r="O294">
        <v>1576.15</v>
      </c>
      <c r="P294">
        <v>1530.74054408962</v>
      </c>
      <c r="Q294">
        <v>1321.63582193363</v>
      </c>
      <c r="R294">
        <v>59.866166250423497</v>
      </c>
      <c r="S294" s="2">
        <f>(Table2[[#This Row],[Close Price]]-Table2[[#This Row],[20D EMA]])/Table2[[#This Row],[20D EMA]]</f>
        <v>1.3767725153062727E-2</v>
      </c>
      <c r="T294" s="2">
        <f>(Table2[[#This Row],[Close Price]]-Table2[[#This Row],[50D EMA]])/Table2[[#This Row],[50D EMA]]</f>
        <v>4.3841169667516722E-2</v>
      </c>
      <c r="U294" s="2">
        <f>(Table2[[#This Row],[Close Price]]-Table2[[#This Row],[200D EMA]])/Table2[[#This Row],[200D EMA]]</f>
        <v>0.20899416729054185</v>
      </c>
      <c r="V294">
        <v>0.32356482296611</v>
      </c>
      <c r="W294">
        <v>1578.05</v>
      </c>
      <c r="X294">
        <v>1605.6</v>
      </c>
      <c r="Y294">
        <v>1543.75</v>
      </c>
      <c r="Z294">
        <v>1606</v>
      </c>
      <c r="AA294">
        <v>1484.9</v>
      </c>
      <c r="AB294">
        <v>1682.95</v>
      </c>
      <c r="AC294" s="2">
        <f>(Table2[[#This Row],[Close Price]]/Table2[[#This Row],[Day Low]])-1</f>
        <v>1.2547130952758057E-2</v>
      </c>
      <c r="AD294" s="2">
        <f>(Table2[[#This Row],[Day High]]/Table2[[#This Row],[Close Price]])-1</f>
        <v>4.8502675470163403E-3</v>
      </c>
      <c r="AE294" s="2">
        <f>(Table2[[#This Row],[Close Price]]/Table2[[#This Row],[Current Week Low]])-1</f>
        <v>3.5044534412955297E-2</v>
      </c>
      <c r="AF294" s="2">
        <f>(Table2[[#This Row],[Current Week High]]/Table2[[#This Row],[Close Price]])-1</f>
        <v>5.1006039365397715E-3</v>
      </c>
      <c r="AG294" s="2">
        <f>(Table2[[#This Row],[Close Price]]/Table2[[#This Row],[Current Month Low]])-1</f>
        <v>7.6065728331873972E-2</v>
      </c>
      <c r="AH294" s="2">
        <f>(Table2[[#This Row],[Current Month High]]/Table2[[#This Row],[Close Price]])-1</f>
        <v>5.3259066871108152E-2</v>
      </c>
      <c r="AI294">
        <v>7.3317270081672197</v>
      </c>
      <c r="AJ294">
        <v>61.701158730961801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0.01</v>
      </c>
      <c r="AM294" t="s">
        <v>10451</v>
      </c>
      <c r="AN294">
        <v>3.2</v>
      </c>
      <c r="AO294" t="s">
        <v>10451</v>
      </c>
      <c r="AP294">
        <v>2.3912518960409E-2</v>
      </c>
      <c r="AQ294">
        <f>(Table2[[#This Row],[Sharpe Ratio]]-AVERAGE(Table2[Sharpe Ratio]))/_xlfn.STDEV.P(Table2[Sharpe Ratio])</f>
        <v>-0.40973110598486645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-0.18879890671675081</v>
      </c>
      <c r="AS294">
        <f>_xlfn.RANK.AVG(Table2[[#This Row],[1Y Return vs Nifty Z-Score]],Table2[1Y Return vs Nifty Z-Score])</f>
        <v>343</v>
      </c>
      <c r="AT294">
        <f>_xlfn.RANK.AVG(Table2[[#This Row],[6M Return vs Nifty Z-Score]],Table2[6M Return vs Nifty Z-Score])</f>
        <v>140</v>
      </c>
      <c r="AU294">
        <f>_xlfn.RANK.AVG(Table2[[#This Row],[Sharpe Ratio Z-Score]],Table2[Sharpe Ratio Z-Score])</f>
        <v>441</v>
      </c>
      <c r="AV294">
        <f>(Table2[[#This Row],[Rank 1Y]]+Table2[[#This Row],[Rank 6M]]+Table2[[#This Row],[Rank Sharpe]])/3</f>
        <v>308</v>
      </c>
    </row>
    <row r="295" spans="1:48" x14ac:dyDescent="0.3">
      <c r="A295" t="s">
        <v>1024</v>
      </c>
      <c r="B295" t="s">
        <v>1025</v>
      </c>
      <c r="C295" t="s">
        <v>10417</v>
      </c>
      <c r="D295" t="s">
        <v>773</v>
      </c>
      <c r="E295">
        <v>14072.350775429901</v>
      </c>
      <c r="F295">
        <v>2997.3</v>
      </c>
      <c r="G295">
        <v>34.3522760056495</v>
      </c>
      <c r="H295">
        <f>(Table2[[#This Row],[1Y Return vs Nifty]]-AVERAGE(Table2[1Y Return vs Nifty]))/_xlfn.STDEV.P(Table2[1Y Return vs Nifty])</f>
        <v>0.16517972804524841</v>
      </c>
      <c r="I295">
        <v>2.4890936291121801</v>
      </c>
      <c r="J295">
        <f>(Table2[[#This Row],[1M Return vs Nifty]]-AVERAGE(Table2[1M Return vs Nifty]))/_xlfn.STDEV.P(Table2[1M Return vs Nifty])</f>
        <v>0.54874307764945729</v>
      </c>
      <c r="K295">
        <v>7.2322398903103702</v>
      </c>
      <c r="L295">
        <f>(Table2[[#This Row],[6M Return vs Nifty]]-AVERAGE(Table2[6M Return vs Nifty]))/_xlfn.STDEV.P(Table2[6M Return vs Nifty])</f>
        <v>-0.15010512404702872</v>
      </c>
      <c r="M295">
        <v>7.1056441265899002</v>
      </c>
      <c r="N295">
        <f>(Table2[[#This Row],[1W Return vs Nifty]]-AVERAGE(Table2[1W Return vs Nifty]))/_xlfn.STDEV.P(Table2[1W Return vs Nifty])</f>
        <v>1.7171581102289717</v>
      </c>
      <c r="O295">
        <v>2795.91</v>
      </c>
      <c r="P295">
        <v>2691.5794507831101</v>
      </c>
      <c r="Q295">
        <v>2446.05069299569</v>
      </c>
      <c r="R295">
        <v>80.497658111477605</v>
      </c>
      <c r="S295" s="2">
        <f>(Table2[[#This Row],[Close Price]]-Table2[[#This Row],[20D EMA]])/Table2[[#This Row],[20D EMA]]</f>
        <v>7.2030215564878819E-2</v>
      </c>
      <c r="T295" s="2">
        <f>(Table2[[#This Row],[Close Price]]-Table2[[#This Row],[50D EMA]])/Table2[[#This Row],[50D EMA]]</f>
        <v>0.11358407017409099</v>
      </c>
      <c r="U295" s="2">
        <f>(Table2[[#This Row],[Close Price]]-Table2[[#This Row],[200D EMA]])/Table2[[#This Row],[200D EMA]]</f>
        <v>0.22536299373632052</v>
      </c>
      <c r="V295">
        <v>2.59685031763212</v>
      </c>
      <c r="W295">
        <v>2971.15</v>
      </c>
      <c r="X295">
        <v>3065</v>
      </c>
      <c r="Y295">
        <v>2680</v>
      </c>
      <c r="Z295">
        <v>3118</v>
      </c>
      <c r="AA295">
        <v>2650</v>
      </c>
      <c r="AB295">
        <v>3118</v>
      </c>
      <c r="AC295" s="2">
        <f>(Table2[[#This Row],[Close Price]]/Table2[[#This Row],[Day Low]])-1</f>
        <v>8.8013058916580622E-3</v>
      </c>
      <c r="AD295" s="2">
        <f>(Table2[[#This Row],[Day High]]/Table2[[#This Row],[Close Price]])-1</f>
        <v>2.2586994962132456E-2</v>
      </c>
      <c r="AE295" s="2">
        <f>(Table2[[#This Row],[Close Price]]/Table2[[#This Row],[Current Week Low]])-1</f>
        <v>0.11839552238805973</v>
      </c>
      <c r="AF295" s="2">
        <f>(Table2[[#This Row],[Current Week High]]/Table2[[#This Row],[Close Price]])-1</f>
        <v>4.0269575951689784E-2</v>
      </c>
      <c r="AG295" s="2">
        <f>(Table2[[#This Row],[Close Price]]/Table2[[#This Row],[Current Month Low]])-1</f>
        <v>0.13105660377358497</v>
      </c>
      <c r="AH295" s="2">
        <f>(Table2[[#This Row],[Current Month High]]/Table2[[#This Row],[Close Price]])-1</f>
        <v>4.0269575951689784E-2</v>
      </c>
      <c r="AI295">
        <v>4.0269575951689696</v>
      </c>
      <c r="AJ295">
        <v>69.338983050847403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0.04</v>
      </c>
      <c r="AM295" t="s">
        <v>10451</v>
      </c>
      <c r="AN295">
        <v>7.43</v>
      </c>
      <c r="AO295" t="s">
        <v>10451</v>
      </c>
      <c r="AP295">
        <v>6.9523235725757998E-2</v>
      </c>
      <c r="AQ295">
        <f>(Table2[[#This Row],[Sharpe Ratio]]-AVERAGE(Table2[Sharpe Ratio]))/_xlfn.STDEV.P(Table2[Sharpe Ratio])</f>
        <v>0.12111201861254743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2.4020878104891961</v>
      </c>
      <c r="AS295">
        <f>_xlfn.RANK.AVG(Table2[[#This Row],[1Y Return vs Nifty Z-Score]],Table2[1Y Return vs Nifty Z-Score])</f>
        <v>249</v>
      </c>
      <c r="AT295">
        <f>_xlfn.RANK.AVG(Table2[[#This Row],[6M Return vs Nifty Z-Score]],Table2[6M Return vs Nifty Z-Score])</f>
        <v>360</v>
      </c>
      <c r="AU295">
        <f>_xlfn.RANK.AVG(Table2[[#This Row],[Sharpe Ratio Z-Score]],Table2[Sharpe Ratio Z-Score])</f>
        <v>315</v>
      </c>
      <c r="AV295">
        <f>(Table2[[#This Row],[Rank 1Y]]+Table2[[#This Row],[Rank 6M]]+Table2[[#This Row],[Rank Sharpe]])/3</f>
        <v>308</v>
      </c>
    </row>
    <row r="296" spans="1:48" x14ac:dyDescent="0.3">
      <c r="A296" t="s">
        <v>1062</v>
      </c>
      <c r="B296" t="s">
        <v>1063</v>
      </c>
      <c r="C296" t="s">
        <v>10418</v>
      </c>
      <c r="D296" t="s">
        <v>261</v>
      </c>
      <c r="E296">
        <v>13096.773999999999</v>
      </c>
      <c r="F296">
        <v>4148.75</v>
      </c>
      <c r="G296">
        <v>7.5824331750763498</v>
      </c>
      <c r="H296">
        <f>(Table2[[#This Row],[1Y Return vs Nifty]]-AVERAGE(Table2[1Y Return vs Nifty]))/_xlfn.STDEV.P(Table2[1Y Return vs Nifty])</f>
        <v>-0.27559536959652053</v>
      </c>
      <c r="I296">
        <v>-4.9819807222586299</v>
      </c>
      <c r="J296">
        <f>(Table2[[#This Row],[1M Return vs Nifty]]-AVERAGE(Table2[1M Return vs Nifty]))/_xlfn.STDEV.P(Table2[1M Return vs Nifty])</f>
        <v>-0.14357502040323558</v>
      </c>
      <c r="K296">
        <v>-2.6887821481906098</v>
      </c>
      <c r="L296">
        <f>(Table2[[#This Row],[6M Return vs Nifty]]-AVERAGE(Table2[6M Return vs Nifty]))/_xlfn.STDEV.P(Table2[6M Return vs Nifty])</f>
        <v>-0.44484674566890609</v>
      </c>
      <c r="M296">
        <v>0.36470971152797599</v>
      </c>
      <c r="N296">
        <f>(Table2[[#This Row],[1W Return vs Nifty]]-AVERAGE(Table2[1W Return vs Nifty]))/_xlfn.STDEV.P(Table2[1W Return vs Nifty])</f>
        <v>0.21280505491197049</v>
      </c>
      <c r="O296">
        <v>4182.96</v>
      </c>
      <c r="P296">
        <v>4217.3103742191797</v>
      </c>
      <c r="Q296">
        <v>3924.13211827446</v>
      </c>
      <c r="R296">
        <v>45.265536619504502</v>
      </c>
      <c r="S296" s="2">
        <f>(Table2[[#This Row],[Close Price]]-Table2[[#This Row],[20D EMA]])/Table2[[#This Row],[20D EMA]]</f>
        <v>-8.1784191099126061E-3</v>
      </c>
      <c r="T296" s="2">
        <f>(Table2[[#This Row],[Close Price]]-Table2[[#This Row],[50D EMA]])/Table2[[#This Row],[50D EMA]]</f>
        <v>-1.6256895541361106E-2</v>
      </c>
      <c r="U296" s="2">
        <f>(Table2[[#This Row],[Close Price]]-Table2[[#This Row],[200D EMA]])/Table2[[#This Row],[200D EMA]]</f>
        <v>5.7240142522089733E-2</v>
      </c>
      <c r="V296">
        <v>0.49511840541956598</v>
      </c>
      <c r="W296">
        <v>4135.25</v>
      </c>
      <c r="X296">
        <v>4197.45</v>
      </c>
      <c r="Y296">
        <v>4040.05</v>
      </c>
      <c r="Z296">
        <v>4240</v>
      </c>
      <c r="AA296">
        <v>4040.05</v>
      </c>
      <c r="AB296">
        <v>4409.7</v>
      </c>
      <c r="AC296" s="2">
        <f>(Table2[[#This Row],[Close Price]]/Table2[[#This Row],[Day Low]])-1</f>
        <v>3.2646151985973315E-3</v>
      </c>
      <c r="AD296" s="2">
        <f>(Table2[[#This Row],[Day High]]/Table2[[#This Row],[Close Price]])-1</f>
        <v>1.1738475444410978E-2</v>
      </c>
      <c r="AE296" s="2">
        <f>(Table2[[#This Row],[Close Price]]/Table2[[#This Row],[Current Week Low]])-1</f>
        <v>2.6905607603866288E-2</v>
      </c>
      <c r="AF296" s="2">
        <f>(Table2[[#This Row],[Current Week High]]/Table2[[#This Row],[Close Price]])-1</f>
        <v>2.199457667972271E-2</v>
      </c>
      <c r="AG296" s="2">
        <f>(Table2[[#This Row],[Close Price]]/Table2[[#This Row],[Current Month Low]])-1</f>
        <v>2.6905607603866288E-2</v>
      </c>
      <c r="AH296" s="2">
        <f>(Table2[[#This Row],[Current Month High]]/Table2[[#This Row],[Close Price]])-1</f>
        <v>6.2898463392587978E-2</v>
      </c>
      <c r="AI296">
        <v>20.5182283820427</v>
      </c>
      <c r="AJ296">
        <v>50.3170289855072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-0.1</v>
      </c>
      <c r="AM296" t="s">
        <v>10450</v>
      </c>
      <c r="AN296">
        <v>-4.34</v>
      </c>
      <c r="AO296" t="s">
        <v>10450</v>
      </c>
      <c r="AP296">
        <v>0.17273723467484201</v>
      </c>
      <c r="AQ296">
        <f>(Table2[[#This Row],[Sharpe Ratio]]-AVERAGE(Table2[Sharpe Ratio]))/_xlfn.STDEV.P(Table2[Sharpe Ratio])</f>
        <v>1.3223744759907856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382</v>
      </c>
      <c r="AT296">
        <f>_xlfn.RANK.AVG(Table2[[#This Row],[6M Return vs Nifty Z-Score]],Table2[6M Return vs Nifty Z-Score])</f>
        <v>471</v>
      </c>
      <c r="AU296">
        <f>_xlfn.RANK.AVG(Table2[[#This Row],[Sharpe Ratio Z-Score]],Table2[Sharpe Ratio Z-Score])</f>
        <v>72</v>
      </c>
      <c r="AV296">
        <f>(Table2[[#This Row],[Rank 1Y]]+Table2[[#This Row],[Rank 6M]]+Table2[[#This Row],[Rank Sharpe]])/3</f>
        <v>308.33333333333331</v>
      </c>
    </row>
    <row r="297" spans="1:48" x14ac:dyDescent="0.3">
      <c r="A297" t="s">
        <v>230</v>
      </c>
      <c r="B297" t="s">
        <v>231</v>
      </c>
      <c r="C297" t="s">
        <v>10407</v>
      </c>
      <c r="D297" t="s">
        <v>232</v>
      </c>
      <c r="E297">
        <v>117341.75580095001</v>
      </c>
      <c r="F297">
        <v>10543.45</v>
      </c>
      <c r="G297">
        <v>11.576502712105601</v>
      </c>
      <c r="H297">
        <f>(Table2[[#This Row],[1Y Return vs Nifty]]-AVERAGE(Table2[1Y Return vs Nifty]))/_xlfn.STDEV.P(Table2[1Y Return vs Nifty])</f>
        <v>-0.20983157705899105</v>
      </c>
      <c r="I297">
        <v>4.27445174191479</v>
      </c>
      <c r="J297">
        <f>(Table2[[#This Row],[1M Return vs Nifty]]-AVERAGE(Table2[1M Return vs Nifty]))/_xlfn.STDEV.P(Table2[1M Return vs Nifty])</f>
        <v>0.7141859142304714</v>
      </c>
      <c r="K297">
        <v>11.895377122639999</v>
      </c>
      <c r="L297">
        <f>(Table2[[#This Row],[6M Return vs Nifty]]-AVERAGE(Table2[6M Return vs Nifty]))/_xlfn.STDEV.P(Table2[6M Return vs Nifty])</f>
        <v>-1.1568930460480001E-2</v>
      </c>
      <c r="M297">
        <v>-0.88947419335910505</v>
      </c>
      <c r="N297">
        <f>(Table2[[#This Row],[1W Return vs Nifty]]-AVERAGE(Table2[1W Return vs Nifty]))/_xlfn.STDEV.P(Table2[1W Return vs Nifty])</f>
        <v>-6.708720824824832E-2</v>
      </c>
      <c r="O297">
        <v>10569.47</v>
      </c>
      <c r="P297">
        <v>10112.487877440901</v>
      </c>
      <c r="Q297">
        <v>8913.3158776497694</v>
      </c>
      <c r="R297">
        <v>44.757956720841399</v>
      </c>
      <c r="S297" s="2">
        <f>(Table2[[#This Row],[Close Price]]-Table2[[#This Row],[20D EMA]])/Table2[[#This Row],[20D EMA]]</f>
        <v>-2.4618074510830363E-3</v>
      </c>
      <c r="T297" s="2">
        <f>(Table2[[#This Row],[Close Price]]-Table2[[#This Row],[50D EMA]])/Table2[[#This Row],[50D EMA]]</f>
        <v>4.2616824641194095E-2</v>
      </c>
      <c r="U297" s="2">
        <f>(Table2[[#This Row],[Close Price]]-Table2[[#This Row],[200D EMA]])/Table2[[#This Row],[200D EMA]]</f>
        <v>0.18288750726739184</v>
      </c>
      <c r="V297">
        <v>1.04820416544923</v>
      </c>
      <c r="W297">
        <v>10356</v>
      </c>
      <c r="X297">
        <v>10897</v>
      </c>
      <c r="Y297">
        <v>10356</v>
      </c>
      <c r="Z297">
        <v>11280</v>
      </c>
      <c r="AA297">
        <v>10100.049999999999</v>
      </c>
      <c r="AB297">
        <v>11350</v>
      </c>
      <c r="AC297" s="2">
        <f>(Table2[[#This Row],[Close Price]]/Table2[[#This Row],[Day Low]])-1</f>
        <v>1.8100617999227575E-2</v>
      </c>
      <c r="AD297" s="2">
        <f>(Table2[[#This Row],[Day High]]/Table2[[#This Row],[Close Price]])-1</f>
        <v>3.3532667200963484E-2</v>
      </c>
      <c r="AE297" s="2">
        <f>(Table2[[#This Row],[Close Price]]/Table2[[#This Row],[Current Week Low]])-1</f>
        <v>1.8100617999227575E-2</v>
      </c>
      <c r="AF297" s="2">
        <f>(Table2[[#This Row],[Current Week High]]/Table2[[#This Row],[Close Price]])-1</f>
        <v>6.9858537765152606E-2</v>
      </c>
      <c r="AG297" s="2">
        <f>(Table2[[#This Row],[Close Price]]/Table2[[#This Row],[Current Month Low]])-1</f>
        <v>4.3900772768451723E-2</v>
      </c>
      <c r="AH297" s="2">
        <f>(Table2[[#This Row],[Current Month High]]/Table2[[#This Row],[Close Price]])-1</f>
        <v>7.6497730818659848E-2</v>
      </c>
      <c r="AI297">
        <v>7.6497730818659804</v>
      </c>
      <c r="AJ297">
        <v>59.076781484331399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0.02</v>
      </c>
      <c r="AM297" t="s">
        <v>10451</v>
      </c>
      <c r="AN297">
        <v>2.2200000000000002</v>
      </c>
      <c r="AO297" t="s">
        <v>10451</v>
      </c>
      <c r="AP297">
        <v>8.6938262730975005E-2</v>
      </c>
      <c r="AQ297">
        <f>(Table2[[#This Row],[Sharpe Ratio]]-AVERAGE(Table2[Sharpe Ratio]))/_xlfn.STDEV.P(Table2[Sharpe Ratio])</f>
        <v>0.32379787855985276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0.74949607702260479</v>
      </c>
      <c r="AS297">
        <f>_xlfn.RANK.AVG(Table2[[#This Row],[1Y Return vs Nifty Z-Score]],Table2[1Y Return vs Nifty Z-Score])</f>
        <v>363</v>
      </c>
      <c r="AT297">
        <f>_xlfn.RANK.AVG(Table2[[#This Row],[6M Return vs Nifty Z-Score]],Table2[6M Return vs Nifty Z-Score])</f>
        <v>311</v>
      </c>
      <c r="AU297">
        <f>_xlfn.RANK.AVG(Table2[[#This Row],[Sharpe Ratio Z-Score]],Table2[Sharpe Ratio Z-Score])</f>
        <v>255</v>
      </c>
      <c r="AV297">
        <f>(Table2[[#This Row],[Rank 1Y]]+Table2[[#This Row],[Rank 6M]]+Table2[[#This Row],[Rank Sharpe]])/3</f>
        <v>309.66666666666669</v>
      </c>
    </row>
    <row r="298" spans="1:48" x14ac:dyDescent="0.3">
      <c r="A298" t="s">
        <v>978</v>
      </c>
      <c r="B298" t="s">
        <v>979</v>
      </c>
      <c r="C298" t="s">
        <v>10418</v>
      </c>
      <c r="D298" t="s">
        <v>776</v>
      </c>
      <c r="E298">
        <v>15454.4821725</v>
      </c>
      <c r="F298">
        <v>3711.05</v>
      </c>
      <c r="G298">
        <v>27.416619792085399</v>
      </c>
      <c r="H298">
        <f>(Table2[[#This Row],[1Y Return vs Nifty]]-AVERAGE(Table2[1Y Return vs Nifty]))/_xlfn.STDEV.P(Table2[1Y Return vs Nifty])</f>
        <v>5.0981652094945741E-2</v>
      </c>
      <c r="I298">
        <v>-8.5548886393587598</v>
      </c>
      <c r="J298">
        <f>(Table2[[#This Row],[1M Return vs Nifty]]-AVERAGE(Table2[1M Return vs Nifty]))/_xlfn.STDEV.P(Table2[1M Return vs Nifty])</f>
        <v>-0.47466378988259572</v>
      </c>
      <c r="K298">
        <v>-1.99083169773138</v>
      </c>
      <c r="L298">
        <f>(Table2[[#This Row],[6M Return vs Nifty]]-AVERAGE(Table2[6M Return vs Nifty]))/_xlfn.STDEV.P(Table2[6M Return vs Nifty])</f>
        <v>-0.4241114779936862</v>
      </c>
      <c r="M298">
        <v>1.84555280861791</v>
      </c>
      <c r="N298">
        <f>(Table2[[#This Row],[1W Return vs Nifty]]-AVERAGE(Table2[1W Return vs Nifty]))/_xlfn.STDEV.P(Table2[1W Return vs Nifty])</f>
        <v>0.54328013453516666</v>
      </c>
      <c r="O298">
        <v>3832.95</v>
      </c>
      <c r="P298">
        <v>3977.1378706557898</v>
      </c>
      <c r="Q298">
        <v>3632.3437956780999</v>
      </c>
      <c r="R298">
        <v>38.639638450856502</v>
      </c>
      <c r="S298" s="2">
        <f>(Table2[[#This Row],[Close Price]]-Table2[[#This Row],[20D EMA]])/Table2[[#This Row],[20D EMA]]</f>
        <v>-3.1803180318031712E-2</v>
      </c>
      <c r="T298" s="2">
        <f>(Table2[[#This Row],[Close Price]]-Table2[[#This Row],[50D EMA]])/Table2[[#This Row],[50D EMA]]</f>
        <v>-6.6904361706705037E-2</v>
      </c>
      <c r="U298" s="2">
        <f>(Table2[[#This Row],[Close Price]]-Table2[[#This Row],[200D EMA]])/Table2[[#This Row],[200D EMA]]</f>
        <v>2.166815938941349E-2</v>
      </c>
      <c r="V298">
        <v>0.37657081886421501</v>
      </c>
      <c r="W298">
        <v>3701.35</v>
      </c>
      <c r="X298">
        <v>3773</v>
      </c>
      <c r="Y298">
        <v>3695</v>
      </c>
      <c r="Z298">
        <v>3868.75</v>
      </c>
      <c r="AA298">
        <v>3542.75</v>
      </c>
      <c r="AB298">
        <v>4188.8</v>
      </c>
      <c r="AC298" s="2">
        <f>(Table2[[#This Row],[Close Price]]/Table2[[#This Row],[Day Low]])-1</f>
        <v>2.6206654328826406E-3</v>
      </c>
      <c r="AD298" s="2">
        <f>(Table2[[#This Row],[Day High]]/Table2[[#This Row],[Close Price]])-1</f>
        <v>1.6693388663585829E-2</v>
      </c>
      <c r="AE298" s="2">
        <f>(Table2[[#This Row],[Close Price]]/Table2[[#This Row],[Current Week Low]])-1</f>
        <v>4.3437077131258661E-3</v>
      </c>
      <c r="AF298" s="2">
        <f>(Table2[[#This Row],[Current Week High]]/Table2[[#This Row],[Close Price]])-1</f>
        <v>4.2494711739265112E-2</v>
      </c>
      <c r="AG298" s="2">
        <f>(Table2[[#This Row],[Close Price]]/Table2[[#This Row],[Current Month Low]])-1</f>
        <v>4.7505468915390647E-2</v>
      </c>
      <c r="AH298" s="2">
        <f>(Table2[[#This Row],[Current Month High]]/Table2[[#This Row],[Close Price]])-1</f>
        <v>0.12873714986324614</v>
      </c>
      <c r="AI298">
        <v>47.882674714703299</v>
      </c>
      <c r="AJ298">
        <v>94.800661399963204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-0.27</v>
      </c>
      <c r="AM298" t="s">
        <v>10450</v>
      </c>
      <c r="AN298">
        <v>-4.5999999999999996</v>
      </c>
      <c r="AO298" t="s">
        <v>10450</v>
      </c>
      <c r="AP298">
        <v>0.113956742074209</v>
      </c>
      <c r="AQ298">
        <f>(Table2[[#This Row],[Sharpe Ratio]]-AVERAGE(Table2[Sharpe Ratio]))/_xlfn.STDEV.P(Table2[Sharpe Ratio])</f>
        <v>0.63825410756893597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284</v>
      </c>
      <c r="AT298">
        <f>_xlfn.RANK.AVG(Table2[[#This Row],[6M Return vs Nifty Z-Score]],Table2[6M Return vs Nifty Z-Score])</f>
        <v>463</v>
      </c>
      <c r="AU298">
        <f>_xlfn.RANK.AVG(Table2[[#This Row],[Sharpe Ratio Z-Score]],Table2[Sharpe Ratio Z-Score])</f>
        <v>184</v>
      </c>
      <c r="AV298">
        <f>(Table2[[#This Row],[Rank 1Y]]+Table2[[#This Row],[Rank 6M]]+Table2[[#This Row],[Rank Sharpe]])/3</f>
        <v>310.33333333333331</v>
      </c>
    </row>
    <row r="299" spans="1:48" x14ac:dyDescent="0.3">
      <c r="A299" t="s">
        <v>779</v>
      </c>
      <c r="B299" t="s">
        <v>780</v>
      </c>
      <c r="C299" t="s">
        <v>10411</v>
      </c>
      <c r="D299" t="s">
        <v>273</v>
      </c>
      <c r="E299">
        <v>21811.57334685</v>
      </c>
      <c r="F299">
        <v>545.1</v>
      </c>
      <c r="G299">
        <v>5.4152210900064599</v>
      </c>
      <c r="H299">
        <f>(Table2[[#This Row],[1Y Return vs Nifty]]-AVERAGE(Table2[1Y Return vs Nifty]))/_xlfn.STDEV.P(Table2[1Y Return vs Nifty])</f>
        <v>-0.31127929663534992</v>
      </c>
      <c r="I299">
        <v>4.7615316973258297</v>
      </c>
      <c r="J299">
        <f>(Table2[[#This Row],[1M Return vs Nifty]]-AVERAGE(Table2[1M Return vs Nifty]))/_xlfn.STDEV.P(Table2[1M Return vs Nifty])</f>
        <v>0.75932189501051661</v>
      </c>
      <c r="K299">
        <v>14.014214148886101</v>
      </c>
      <c r="L299">
        <f>(Table2[[#This Row],[6M Return vs Nifty]]-AVERAGE(Table2[6M Return vs Nifty]))/_xlfn.STDEV.P(Table2[6M Return vs Nifty])</f>
        <v>5.137916688722155E-2</v>
      </c>
      <c r="M299">
        <v>-3.8879258927093501</v>
      </c>
      <c r="N299">
        <f>(Table2[[#This Row],[1W Return vs Nifty]]-AVERAGE(Table2[1W Return vs Nifty]))/_xlfn.STDEV.P(Table2[1W Return vs Nifty])</f>
        <v>-0.73624220923138106</v>
      </c>
      <c r="O299">
        <v>535.20000000000005</v>
      </c>
      <c r="P299">
        <v>499.47081145556598</v>
      </c>
      <c r="Q299">
        <v>434.49403104352598</v>
      </c>
      <c r="R299">
        <v>53.358280343547499</v>
      </c>
      <c r="S299" s="2">
        <f>(Table2[[#This Row],[Close Price]]-Table2[[#This Row],[20D EMA]])/Table2[[#This Row],[20D EMA]]</f>
        <v>1.8497757847533589E-2</v>
      </c>
      <c r="T299" s="2">
        <f>(Table2[[#This Row],[Close Price]]-Table2[[#This Row],[50D EMA]])/Table2[[#This Row],[50D EMA]]</f>
        <v>9.1355065196824459E-2</v>
      </c>
      <c r="U299" s="2">
        <f>(Table2[[#This Row],[Close Price]]-Table2[[#This Row],[200D EMA]])/Table2[[#This Row],[200D EMA]]</f>
        <v>0.25456268913713559</v>
      </c>
      <c r="V299">
        <v>1.0544310142460001</v>
      </c>
      <c r="W299">
        <v>540</v>
      </c>
      <c r="X299">
        <v>547.20000000000005</v>
      </c>
      <c r="Y299">
        <v>540</v>
      </c>
      <c r="Z299">
        <v>554</v>
      </c>
      <c r="AA299">
        <v>503</v>
      </c>
      <c r="AB299">
        <v>580</v>
      </c>
      <c r="AC299" s="2">
        <f>(Table2[[#This Row],[Close Price]]/Table2[[#This Row],[Day Low]])-1</f>
        <v>9.4444444444445885E-3</v>
      </c>
      <c r="AD299" s="2">
        <f>(Table2[[#This Row],[Day High]]/Table2[[#This Row],[Close Price]])-1</f>
        <v>3.8525041276831207E-3</v>
      </c>
      <c r="AE299" s="2">
        <f>(Table2[[#This Row],[Close Price]]/Table2[[#This Row],[Current Week Low]])-1</f>
        <v>9.4444444444445885E-3</v>
      </c>
      <c r="AF299" s="2">
        <f>(Table2[[#This Row],[Current Week High]]/Table2[[#This Row],[Close Price]])-1</f>
        <v>1.6327279398275607E-2</v>
      </c>
      <c r="AG299" s="2">
        <f>(Table2[[#This Row],[Close Price]]/Table2[[#This Row],[Current Month Low]])-1</f>
        <v>8.3697813121272446E-2</v>
      </c>
      <c r="AH299" s="2">
        <f>(Table2[[#This Row],[Current Month High]]/Table2[[#This Row],[Close Price]])-1</f>
        <v>6.4024949550541166E-2</v>
      </c>
      <c r="AI299">
        <v>6.4024949550541104</v>
      </c>
      <c r="AJ299">
        <v>55.742857142857098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0.11</v>
      </c>
      <c r="AM299" t="s">
        <v>10451</v>
      </c>
      <c r="AN299">
        <v>2.2400000000000002</v>
      </c>
      <c r="AO299" t="s">
        <v>10451</v>
      </c>
      <c r="AP299">
        <v>8.8250013775810002E-2</v>
      </c>
      <c r="AQ299">
        <f>(Table2[[#This Row],[Sharpe Ratio]]-AVERAGE(Table2[Sharpe Ratio]))/_xlfn.STDEV.P(Table2[Sharpe Ratio])</f>
        <v>0.3390647735511445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0.10224432958215168</v>
      </c>
      <c r="AS299">
        <f>_xlfn.RANK.AVG(Table2[[#This Row],[1Y Return vs Nifty Z-Score]],Table2[1Y Return vs Nifty Z-Score])</f>
        <v>393</v>
      </c>
      <c r="AT299">
        <f>_xlfn.RANK.AVG(Table2[[#This Row],[6M Return vs Nifty Z-Score]],Table2[6M Return vs Nifty Z-Score])</f>
        <v>290</v>
      </c>
      <c r="AU299">
        <f>_xlfn.RANK.AVG(Table2[[#This Row],[Sharpe Ratio Z-Score]],Table2[Sharpe Ratio Z-Score])</f>
        <v>253</v>
      </c>
      <c r="AV299">
        <f>(Table2[[#This Row],[Rank 1Y]]+Table2[[#This Row],[Rank 6M]]+Table2[[#This Row],[Rank Sharpe]])/3</f>
        <v>312</v>
      </c>
    </row>
    <row r="300" spans="1:48" x14ac:dyDescent="0.3">
      <c r="A300" t="s">
        <v>1637</v>
      </c>
      <c r="B300" t="s">
        <v>1638</v>
      </c>
      <c r="C300" t="s">
        <v>10420</v>
      </c>
      <c r="D300" t="s">
        <v>467</v>
      </c>
      <c r="E300">
        <v>5698.7054007400002</v>
      </c>
      <c r="F300">
        <v>2160.1</v>
      </c>
      <c r="G300">
        <v>-8.6477883224701593</v>
      </c>
      <c r="H300">
        <f>(Table2[[#This Row],[1Y Return vs Nifty]]-AVERAGE(Table2[1Y Return vs Nifty]))/_xlfn.STDEV.P(Table2[1Y Return vs Nifty])</f>
        <v>-0.54283180839840772</v>
      </c>
      <c r="I300">
        <v>36.931565755029403</v>
      </c>
      <c r="J300">
        <f>(Table2[[#This Row],[1M Return vs Nifty]]-AVERAGE(Table2[1M Return vs Nifty]))/_xlfn.STDEV.P(Table2[1M Return vs Nifty])</f>
        <v>3.740405437437476</v>
      </c>
      <c r="K300">
        <v>62.552441231268602</v>
      </c>
      <c r="L300">
        <f>(Table2[[#This Row],[6M Return vs Nifty]]-AVERAGE(Table2[6M Return vs Nifty]))/_xlfn.STDEV.P(Table2[6M Return vs Nifty])</f>
        <v>1.4933914621319511</v>
      </c>
      <c r="M300">
        <v>-6.9900970754736794E-2</v>
      </c>
      <c r="N300">
        <f>(Table2[[#This Row],[1W Return vs Nifty]]-AVERAGE(Table2[1W Return vs Nifty]))/_xlfn.STDEV.P(Table2[1W Return vs Nifty])</f>
        <v>0.11581436081701844</v>
      </c>
      <c r="O300">
        <v>1912.91</v>
      </c>
      <c r="P300">
        <v>1738.5102660376899</v>
      </c>
      <c r="Q300">
        <v>1572.6661958018601</v>
      </c>
      <c r="R300">
        <v>67.977609252814204</v>
      </c>
      <c r="S300" s="2">
        <f>(Table2[[#This Row],[Close Price]]-Table2[[#This Row],[20D EMA]])/Table2[[#This Row],[20D EMA]]</f>
        <v>0.12922197071477479</v>
      </c>
      <c r="T300" s="2">
        <f>(Table2[[#This Row],[Close Price]]-Table2[[#This Row],[50D EMA]])/Table2[[#This Row],[50D EMA]]</f>
        <v>0.24250057201167552</v>
      </c>
      <c r="U300" s="2">
        <f>(Table2[[#This Row],[Close Price]]-Table2[[#This Row],[200D EMA]])/Table2[[#This Row],[200D EMA]]</f>
        <v>0.37352732942709632</v>
      </c>
      <c r="V300">
        <v>3.0973280752925598</v>
      </c>
      <c r="W300">
        <v>2075</v>
      </c>
      <c r="X300">
        <v>2231.4499999999998</v>
      </c>
      <c r="Y300">
        <v>2075</v>
      </c>
      <c r="Z300">
        <v>2379.8000000000002</v>
      </c>
      <c r="AA300">
        <v>1445.85</v>
      </c>
      <c r="AB300">
        <v>2390</v>
      </c>
      <c r="AC300" s="2">
        <f>(Table2[[#This Row],[Close Price]]/Table2[[#This Row],[Day Low]])-1</f>
        <v>4.1012048192770933E-2</v>
      </c>
      <c r="AD300" s="2">
        <f>(Table2[[#This Row],[Day High]]/Table2[[#This Row],[Close Price]])-1</f>
        <v>3.3030878200083214E-2</v>
      </c>
      <c r="AE300" s="2">
        <f>(Table2[[#This Row],[Close Price]]/Table2[[#This Row],[Current Week Low]])-1</f>
        <v>4.1012048192770933E-2</v>
      </c>
      <c r="AF300" s="2">
        <f>(Table2[[#This Row],[Current Week High]]/Table2[[#This Row],[Close Price]])-1</f>
        <v>0.10170825424748875</v>
      </c>
      <c r="AG300" s="2">
        <f>(Table2[[#This Row],[Close Price]]/Table2[[#This Row],[Current Month Low]])-1</f>
        <v>0.49400006916346784</v>
      </c>
      <c r="AH300" s="2">
        <f>(Table2[[#This Row],[Current Month High]]/Table2[[#This Row],[Close Price]])-1</f>
        <v>0.10643025785843263</v>
      </c>
      <c r="AI300">
        <v>10.6430257858432</v>
      </c>
      <c r="AJ300">
        <v>83.681972789115605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0.26</v>
      </c>
      <c r="AM300" t="s">
        <v>10451</v>
      </c>
      <c r="AN300">
        <v>42.12</v>
      </c>
      <c r="AO300" t="s">
        <v>10451</v>
      </c>
      <c r="AP300">
        <v>4.2562270607730997E-2</v>
      </c>
      <c r="AQ300">
        <f>(Table2[[#This Row],[Sharpe Ratio]]-AVERAGE(Table2[Sharpe Ratio]))/_xlfn.STDEV.P(Table2[Sharpe Ratio])</f>
        <v>-0.19267482755884105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4.6141046244291966</v>
      </c>
      <c r="AS300">
        <f>_xlfn.RANK.AVG(Table2[[#This Row],[1Y Return vs Nifty Z-Score]],Table2[1Y Return vs Nifty Z-Score])</f>
        <v>493</v>
      </c>
      <c r="AT300">
        <f>_xlfn.RANK.AVG(Table2[[#This Row],[6M Return vs Nifty Z-Score]],Table2[6M Return vs Nifty Z-Score])</f>
        <v>57</v>
      </c>
      <c r="AU300">
        <f>_xlfn.RANK.AVG(Table2[[#This Row],[Sharpe Ratio Z-Score]],Table2[Sharpe Ratio Z-Score])</f>
        <v>388</v>
      </c>
      <c r="AV300">
        <f>(Table2[[#This Row],[Rank 1Y]]+Table2[[#This Row],[Rank 6M]]+Table2[[#This Row],[Rank Sharpe]])/3</f>
        <v>312.66666666666669</v>
      </c>
    </row>
    <row r="301" spans="1:48" x14ac:dyDescent="0.3">
      <c r="A301" t="s">
        <v>374</v>
      </c>
      <c r="B301" t="s">
        <v>375</v>
      </c>
      <c r="C301" t="s">
        <v>10414</v>
      </c>
      <c r="D301" t="s">
        <v>376</v>
      </c>
      <c r="E301">
        <v>68921.988380299998</v>
      </c>
      <c r="F301">
        <v>235.18</v>
      </c>
      <c r="G301">
        <v>32.3193263614587</v>
      </c>
      <c r="H301">
        <f>(Table2[[#This Row],[1Y Return vs Nifty]]-AVERAGE(Table2[1Y Return vs Nifty]))/_xlfn.STDEV.P(Table2[1Y Return vs Nifty])</f>
        <v>0.13170648042141042</v>
      </c>
      <c r="I301">
        <v>-2.9487227270165999</v>
      </c>
      <c r="J301">
        <f>(Table2[[#This Row],[1M Return vs Nifty]]-AVERAGE(Table2[1M Return vs Nifty]))/_xlfn.STDEV.P(Table2[1M Return vs Nifty])</f>
        <v>4.4839823555332753E-2</v>
      </c>
      <c r="K301">
        <v>-0.14925347572806999</v>
      </c>
      <c r="L301">
        <f>(Table2[[#This Row],[6M Return vs Nifty]]-AVERAGE(Table2[6M Return vs Nifty]))/_xlfn.STDEV.P(Table2[6M Return vs Nifty])</f>
        <v>-0.36940040594986256</v>
      </c>
      <c r="M301">
        <v>7.3158471363358899</v>
      </c>
      <c r="N301">
        <f>(Table2[[#This Row],[1W Return vs Nifty]]-AVERAGE(Table2[1W Return vs Nifty]))/_xlfn.STDEV.P(Table2[1W Return vs Nifty])</f>
        <v>1.7640684523978034</v>
      </c>
      <c r="O301">
        <v>220.92</v>
      </c>
      <c r="P301">
        <v>225.31759554679601</v>
      </c>
      <c r="Q301">
        <v>220.40707180958299</v>
      </c>
      <c r="R301">
        <v>78.350967119477502</v>
      </c>
      <c r="S301" s="2">
        <f>(Table2[[#This Row],[Close Price]]-Table2[[#This Row],[20D EMA]])/Table2[[#This Row],[20D EMA]]</f>
        <v>6.4548252761180605E-2</v>
      </c>
      <c r="T301" s="2">
        <f>(Table2[[#This Row],[Close Price]]-Table2[[#This Row],[50D EMA]])/Table2[[#This Row],[50D EMA]]</f>
        <v>4.3771124173725168E-2</v>
      </c>
      <c r="U301" s="2">
        <f>(Table2[[#This Row],[Close Price]]-Table2[[#This Row],[200D EMA]])/Table2[[#This Row],[200D EMA]]</f>
        <v>6.7025654254777467E-2</v>
      </c>
      <c r="V301">
        <v>1.2868639701946101</v>
      </c>
      <c r="W301">
        <v>234.3</v>
      </c>
      <c r="X301">
        <v>239.8</v>
      </c>
      <c r="Y301">
        <v>212.15</v>
      </c>
      <c r="Z301">
        <v>239.8</v>
      </c>
      <c r="AA301">
        <v>204.9</v>
      </c>
      <c r="AB301">
        <v>239.8</v>
      </c>
      <c r="AC301" s="2">
        <f>(Table2[[#This Row],[Close Price]]/Table2[[#This Row],[Day Low]])-1</f>
        <v>3.7558685446008599E-3</v>
      </c>
      <c r="AD301" s="2">
        <f>(Table2[[#This Row],[Day High]]/Table2[[#This Row],[Close Price]])-1</f>
        <v>1.9644527595884087E-2</v>
      </c>
      <c r="AE301" s="2">
        <f>(Table2[[#This Row],[Close Price]]/Table2[[#This Row],[Current Week Low]])-1</f>
        <v>0.1085552674994108</v>
      </c>
      <c r="AF301" s="2">
        <f>(Table2[[#This Row],[Current Week High]]/Table2[[#This Row],[Close Price]])-1</f>
        <v>1.9644527595884087E-2</v>
      </c>
      <c r="AG301" s="2">
        <f>(Table2[[#This Row],[Close Price]]/Table2[[#This Row],[Current Month Low]])-1</f>
        <v>0.14777940458760375</v>
      </c>
      <c r="AH301" s="2">
        <f>(Table2[[#This Row],[Current Month High]]/Table2[[#This Row],[Close Price]])-1</f>
        <v>1.9644527595884087E-2</v>
      </c>
      <c r="AI301">
        <v>21.7578025342291</v>
      </c>
      <c r="AJ301">
        <v>67.209384998222504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-7.0000000000000007E-2</v>
      </c>
      <c r="AM301" t="s">
        <v>10450</v>
      </c>
      <c r="AN301">
        <v>13.73</v>
      </c>
      <c r="AO301" t="s">
        <v>10451</v>
      </c>
      <c r="AP301">
        <v>9.0416915092529998E-2</v>
      </c>
      <c r="AQ301">
        <f>(Table2[[#This Row],[Sharpe Ratio]]-AVERAGE(Table2[Sharpe Ratio]))/_xlfn.STDEV.P(Table2[Sharpe Ratio])</f>
        <v>0.36428438743223523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258</v>
      </c>
      <c r="AT301">
        <f>_xlfn.RANK.AVG(Table2[[#This Row],[6M Return vs Nifty Z-Score]],Table2[6M Return vs Nifty Z-Score])</f>
        <v>440</v>
      </c>
      <c r="AU301">
        <f>_xlfn.RANK.AVG(Table2[[#This Row],[Sharpe Ratio Z-Score]],Table2[Sharpe Ratio Z-Score])</f>
        <v>242</v>
      </c>
      <c r="AV301">
        <f>(Table2[[#This Row],[Rank 1Y]]+Table2[[#This Row],[Rank 6M]]+Table2[[#This Row],[Rank Sharpe]])/3</f>
        <v>313.33333333333331</v>
      </c>
    </row>
    <row r="302" spans="1:48" x14ac:dyDescent="0.3">
      <c r="A302" t="s">
        <v>118</v>
      </c>
      <c r="B302" t="s">
        <v>119</v>
      </c>
      <c r="C302" t="s">
        <v>10405</v>
      </c>
      <c r="D302" t="s">
        <v>18</v>
      </c>
      <c r="E302">
        <v>254196.412132383</v>
      </c>
      <c r="F302">
        <v>180.01</v>
      </c>
      <c r="G302">
        <v>66.348907459623803</v>
      </c>
      <c r="H302">
        <f>(Table2[[#This Row],[1Y Return vs Nifty]]-AVERAGE(Table2[1Y Return vs Nifty]))/_xlfn.STDEV.P(Table2[1Y Return vs Nifty])</f>
        <v>0.69201578168192435</v>
      </c>
      <c r="I302">
        <v>-5.5092587837782698</v>
      </c>
      <c r="J302">
        <f>(Table2[[#This Row],[1M Return vs Nifty]]-AVERAGE(Table2[1M Return vs Nifty]))/_xlfn.STDEV.P(Table2[1M Return vs Nifty])</f>
        <v>-0.19243601783517905</v>
      </c>
      <c r="K302">
        <v>-10.0208920536961</v>
      </c>
      <c r="L302">
        <f>(Table2[[#This Row],[6M Return vs Nifty]]-AVERAGE(Table2[6M Return vs Nifty]))/_xlfn.STDEV.P(Table2[6M Return vs Nifty])</f>
        <v>-0.66267490440818921</v>
      </c>
      <c r="M302">
        <v>1.8241057301735999</v>
      </c>
      <c r="N302">
        <f>(Table2[[#This Row],[1W Return vs Nifty]]-AVERAGE(Table2[1W Return vs Nifty]))/_xlfn.STDEV.P(Table2[1W Return vs Nifty])</f>
        <v>0.53849385773751224</v>
      </c>
      <c r="O302">
        <v>172.17</v>
      </c>
      <c r="P302">
        <v>171.87680489669299</v>
      </c>
      <c r="Q302">
        <v>157.78805745561701</v>
      </c>
      <c r="R302">
        <v>73.413143786601196</v>
      </c>
      <c r="S302" s="2">
        <f>(Table2[[#This Row],[Close Price]]-Table2[[#This Row],[20D EMA]])/Table2[[#This Row],[20D EMA]]</f>
        <v>4.5536388453272951E-2</v>
      </c>
      <c r="T302" s="2">
        <f>(Table2[[#This Row],[Close Price]]-Table2[[#This Row],[50D EMA]])/Table2[[#This Row],[50D EMA]]</f>
        <v>4.7319910957127002E-2</v>
      </c>
      <c r="U302" s="2">
        <f>(Table2[[#This Row],[Close Price]]-Table2[[#This Row],[200D EMA]])/Table2[[#This Row],[200D EMA]]</f>
        <v>0.14083412206677062</v>
      </c>
      <c r="V302">
        <v>0.67084763997834596</v>
      </c>
      <c r="W302">
        <v>171.5</v>
      </c>
      <c r="X302">
        <v>180.75</v>
      </c>
      <c r="Y302">
        <v>167</v>
      </c>
      <c r="Z302">
        <v>180.75</v>
      </c>
      <c r="AA302">
        <v>162.19</v>
      </c>
      <c r="AB302">
        <v>184</v>
      </c>
      <c r="AC302" s="2">
        <f>(Table2[[#This Row],[Close Price]]/Table2[[#This Row],[Day Low]])-1</f>
        <v>4.9620991253644275E-2</v>
      </c>
      <c r="AD302" s="2">
        <f>(Table2[[#This Row],[Day High]]/Table2[[#This Row],[Close Price]])-1</f>
        <v>4.1108827287372751E-3</v>
      </c>
      <c r="AE302" s="2">
        <f>(Table2[[#This Row],[Close Price]]/Table2[[#This Row],[Current Week Low]])-1</f>
        <v>7.7904191616766427E-2</v>
      </c>
      <c r="AF302" s="2">
        <f>(Table2[[#This Row],[Current Week High]]/Table2[[#This Row],[Close Price]])-1</f>
        <v>4.1108827287372751E-3</v>
      </c>
      <c r="AG302" s="2">
        <f>(Table2[[#This Row],[Close Price]]/Table2[[#This Row],[Current Month Low]])-1</f>
        <v>0.10987113878784127</v>
      </c>
      <c r="AH302" s="2">
        <f>(Table2[[#This Row],[Current Month High]]/Table2[[#This Row],[Close Price]])-1</f>
        <v>2.2165435253597154E-2</v>
      </c>
      <c r="AI302">
        <v>9.3272595966890695</v>
      </c>
      <c r="AJ302">
        <v>110.53801169590599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</v>
      </c>
      <c r="AM302" t="s">
        <v>10452</v>
      </c>
      <c r="AN302">
        <v>6.05</v>
      </c>
      <c r="AO302" t="s">
        <v>10451</v>
      </c>
      <c r="AP302">
        <v>8.6494628094721998E-2</v>
      </c>
      <c r="AQ302">
        <f>(Table2[[#This Row],[Sharpe Ratio]]-AVERAGE(Table2[Sharpe Ratio]))/_xlfn.STDEV.P(Table2[Sharpe Ratio])</f>
        <v>0.31863460963558332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0.69403332681165175</v>
      </c>
      <c r="AS302">
        <f>_xlfn.RANK.AVG(Table2[[#This Row],[1Y Return vs Nifty Z-Score]],Table2[1Y Return vs Nifty Z-Score])</f>
        <v>133</v>
      </c>
      <c r="AT302">
        <f>_xlfn.RANK.AVG(Table2[[#This Row],[6M Return vs Nifty Z-Score]],Table2[6M Return vs Nifty Z-Score])</f>
        <v>555</v>
      </c>
      <c r="AU302">
        <f>_xlfn.RANK.AVG(Table2[[#This Row],[Sharpe Ratio Z-Score]],Table2[Sharpe Ratio Z-Score])</f>
        <v>257</v>
      </c>
      <c r="AV302">
        <f>(Table2[[#This Row],[Rank 1Y]]+Table2[[#This Row],[Rank 6M]]+Table2[[#This Row],[Rank Sharpe]])/3</f>
        <v>315</v>
      </c>
    </row>
    <row r="303" spans="1:48" x14ac:dyDescent="0.3">
      <c r="A303" t="s">
        <v>988</v>
      </c>
      <c r="B303" t="s">
        <v>989</v>
      </c>
      <c r="C303" t="s">
        <v>10410</v>
      </c>
      <c r="D303" t="s">
        <v>252</v>
      </c>
      <c r="E303">
        <v>15141.53604675</v>
      </c>
      <c r="F303">
        <v>648.75</v>
      </c>
      <c r="G303">
        <v>51.004670953318801</v>
      </c>
      <c r="H303">
        <f>(Table2[[#This Row],[1Y Return vs Nifty]]-AVERAGE(Table2[1Y Return vs Nifty]))/_xlfn.STDEV.P(Table2[1Y Return vs Nifty])</f>
        <v>0.4393674046589286</v>
      </c>
      <c r="I303">
        <v>-10.0383533022138</v>
      </c>
      <c r="J303">
        <f>(Table2[[#This Row],[1M Return vs Nifty]]-AVERAGE(Table2[1M Return vs Nifty]))/_xlfn.STDEV.P(Table2[1M Return vs Nifty])</f>
        <v>-0.6121312257042909</v>
      </c>
      <c r="K303">
        <v>6.8628176867225301</v>
      </c>
      <c r="L303">
        <f>(Table2[[#This Row],[6M Return vs Nifty]]-AVERAGE(Table2[6M Return vs Nifty]))/_xlfn.STDEV.P(Table2[6M Return vs Nifty])</f>
        <v>-0.16108021299714451</v>
      </c>
      <c r="M303">
        <v>-9.4760409777296495</v>
      </c>
      <c r="N303">
        <f>(Table2[[#This Row],[1W Return vs Nifty]]-AVERAGE(Table2[1W Return vs Nifty]))/_xlfn.STDEV.P(Table2[1W Return vs Nifty])</f>
        <v>-1.9833242135941378</v>
      </c>
      <c r="O303">
        <v>686.66</v>
      </c>
      <c r="P303">
        <v>687.46097067228902</v>
      </c>
      <c r="Q303">
        <v>612.71110476563001</v>
      </c>
      <c r="R303">
        <v>34.765918158274303</v>
      </c>
      <c r="S303" s="2">
        <f>(Table2[[#This Row],[Close Price]]-Table2[[#This Row],[20D EMA]])/Table2[[#This Row],[20D EMA]]</f>
        <v>-5.5209273876445357E-2</v>
      </c>
      <c r="T303" s="2">
        <f>(Table2[[#This Row],[Close Price]]-Table2[[#This Row],[50D EMA]])/Table2[[#This Row],[50D EMA]]</f>
        <v>-5.6310063150832236E-2</v>
      </c>
      <c r="U303" s="2">
        <f>(Table2[[#This Row],[Close Price]]-Table2[[#This Row],[200D EMA]])/Table2[[#This Row],[200D EMA]]</f>
        <v>5.8818740111059906E-2</v>
      </c>
      <c r="V303">
        <v>2.5640189747381799</v>
      </c>
      <c r="W303">
        <v>623</v>
      </c>
      <c r="X303">
        <v>665</v>
      </c>
      <c r="Y303">
        <v>623</v>
      </c>
      <c r="Z303">
        <v>721.45</v>
      </c>
      <c r="AA303">
        <v>623</v>
      </c>
      <c r="AB303">
        <v>758.45</v>
      </c>
      <c r="AC303" s="2">
        <f>(Table2[[#This Row],[Close Price]]/Table2[[#This Row],[Day Low]])-1</f>
        <v>4.13322632423756E-2</v>
      </c>
      <c r="AD303" s="2">
        <f>(Table2[[#This Row],[Day High]]/Table2[[#This Row],[Close Price]])-1</f>
        <v>2.5048169556840083E-2</v>
      </c>
      <c r="AE303" s="2">
        <f>(Table2[[#This Row],[Close Price]]/Table2[[#This Row],[Current Week Low]])-1</f>
        <v>4.13322632423756E-2</v>
      </c>
      <c r="AF303" s="2">
        <f>(Table2[[#This Row],[Current Week High]]/Table2[[#This Row],[Close Price]])-1</f>
        <v>0.11206165703275528</v>
      </c>
      <c r="AG303" s="2">
        <f>(Table2[[#This Row],[Close Price]]/Table2[[#This Row],[Current Month Low]])-1</f>
        <v>4.13322632423756E-2</v>
      </c>
      <c r="AH303" s="2">
        <f>(Table2[[#This Row],[Current Month High]]/Table2[[#This Row],[Close Price]])-1</f>
        <v>0.16909441233140665</v>
      </c>
      <c r="AI303">
        <v>27.630057803468201</v>
      </c>
      <c r="AJ303">
        <v>156.42292490118501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-0.09</v>
      </c>
      <c r="AM303" t="s">
        <v>10450</v>
      </c>
      <c r="AN303">
        <v>-8.92</v>
      </c>
      <c r="AO303" t="s">
        <v>10450</v>
      </c>
      <c r="AP303">
        <v>3.7577725309131997E-2</v>
      </c>
      <c r="AQ303">
        <f>(Table2[[#This Row],[Sharpe Ratio]]-AVERAGE(Table2[Sharpe Ratio]))/_xlfn.STDEV.P(Table2[Sharpe Ratio])</f>
        <v>-0.25068776374264268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184</v>
      </c>
      <c r="AT303">
        <f>_xlfn.RANK.AVG(Table2[[#This Row],[6M Return vs Nifty Z-Score]],Table2[6M Return vs Nifty Z-Score])</f>
        <v>362</v>
      </c>
      <c r="AU303">
        <f>_xlfn.RANK.AVG(Table2[[#This Row],[Sharpe Ratio Z-Score]],Table2[Sharpe Ratio Z-Score])</f>
        <v>402</v>
      </c>
      <c r="AV303">
        <f>(Table2[[#This Row],[Rank 1Y]]+Table2[[#This Row],[Rank 6M]]+Table2[[#This Row],[Rank Sharpe]])/3</f>
        <v>316</v>
      </c>
    </row>
    <row r="304" spans="1:48" x14ac:dyDescent="0.3">
      <c r="A304" t="s">
        <v>765</v>
      </c>
      <c r="B304" t="s">
        <v>766</v>
      </c>
      <c r="C304" t="s">
        <v>10419</v>
      </c>
      <c r="D304" t="s">
        <v>132</v>
      </c>
      <c r="E304">
        <v>22317.31305153</v>
      </c>
      <c r="F304">
        <v>1588.3</v>
      </c>
      <c r="G304">
        <v>213.59724243819699</v>
      </c>
      <c r="H304">
        <f>(Table2[[#This Row],[1Y Return vs Nifty]]-AVERAGE(Table2[1Y Return vs Nifty]))/_xlfn.STDEV.P(Table2[1Y Return vs Nifty])</f>
        <v>3.1165126171151147</v>
      </c>
      <c r="I304">
        <v>2.704339972239</v>
      </c>
      <c r="J304">
        <f>(Table2[[#This Row],[1M Return vs Nifty]]-AVERAGE(Table2[1M Return vs Nifty]))/_xlfn.STDEV.P(Table2[1M Return vs Nifty])</f>
        <v>0.56868919675868745</v>
      </c>
      <c r="K304">
        <v>1.9500388967743401</v>
      </c>
      <c r="L304">
        <f>(Table2[[#This Row],[6M Return vs Nifty]]-AVERAGE(Table2[6M Return vs Nifty]))/_xlfn.STDEV.P(Table2[6M Return vs Nifty])</f>
        <v>-0.30703295673660708</v>
      </c>
      <c r="M304">
        <v>6.6387428461364202</v>
      </c>
      <c r="N304">
        <f>(Table2[[#This Row],[1W Return vs Nifty]]-AVERAGE(Table2[1W Return vs Nifty]))/_xlfn.STDEV.P(Table2[1W Return vs Nifty])</f>
        <v>1.6129612252671173</v>
      </c>
      <c r="O304">
        <v>1520.47</v>
      </c>
      <c r="P304">
        <v>1483.0715019597101</v>
      </c>
      <c r="Q304">
        <v>1245.31073095279</v>
      </c>
      <c r="R304">
        <v>75.480747804291894</v>
      </c>
      <c r="S304" s="2">
        <f>(Table2[[#This Row],[Close Price]]-Table2[[#This Row],[20D EMA]])/Table2[[#This Row],[20D EMA]]</f>
        <v>4.4611205745591777E-2</v>
      </c>
      <c r="T304" s="2">
        <f>(Table2[[#This Row],[Close Price]]-Table2[[#This Row],[50D EMA]])/Table2[[#This Row],[50D EMA]]</f>
        <v>7.0953084798165436E-2</v>
      </c>
      <c r="U304" s="2">
        <f>(Table2[[#This Row],[Close Price]]-Table2[[#This Row],[200D EMA]])/Table2[[#This Row],[200D EMA]]</f>
        <v>0.27542464745709538</v>
      </c>
      <c r="V304">
        <v>1.1601626843387101</v>
      </c>
      <c r="W304">
        <v>1578</v>
      </c>
      <c r="X304">
        <v>1614.5</v>
      </c>
      <c r="Y304">
        <v>1519.8</v>
      </c>
      <c r="Z304">
        <v>1647</v>
      </c>
      <c r="AA304">
        <v>1387.35</v>
      </c>
      <c r="AB304">
        <v>1647</v>
      </c>
      <c r="AC304" s="2">
        <f>(Table2[[#This Row],[Close Price]]/Table2[[#This Row],[Day Low]])-1</f>
        <v>6.5272496831432214E-3</v>
      </c>
      <c r="AD304" s="2">
        <f>(Table2[[#This Row],[Day High]]/Table2[[#This Row],[Close Price]])-1</f>
        <v>1.6495624252345298E-2</v>
      </c>
      <c r="AE304" s="2">
        <f>(Table2[[#This Row],[Close Price]]/Table2[[#This Row],[Current Week Low]])-1</f>
        <v>4.5071719963152956E-2</v>
      </c>
      <c r="AF304" s="2">
        <f>(Table2[[#This Row],[Current Week High]]/Table2[[#This Row],[Close Price]])-1</f>
        <v>3.6957753573002572E-2</v>
      </c>
      <c r="AG304" s="2">
        <f>(Table2[[#This Row],[Close Price]]/Table2[[#This Row],[Current Month Low]])-1</f>
        <v>0.14484448769236313</v>
      </c>
      <c r="AH304" s="2">
        <f>(Table2[[#This Row],[Current Month High]]/Table2[[#This Row],[Close Price]])-1</f>
        <v>3.6957753573002572E-2</v>
      </c>
      <c r="AI304">
        <v>3.6957753573002501</v>
      </c>
      <c r="AJ304">
        <v>257.72522522522502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0.06</v>
      </c>
      <c r="AM304" t="s">
        <v>10451</v>
      </c>
      <c r="AN304">
        <v>8.41</v>
      </c>
      <c r="AO304" t="s">
        <v>10451</v>
      </c>
      <c r="AQ304">
        <f>(Table2[[#This Row],[Sharpe Ratio]]-AVERAGE(Table2[Sharpe Ratio]))/_xlfn.STDEV.P(Table2[Sharpe Ratio])</f>
        <v>-0.68803842457500186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4.3030916578293104</v>
      </c>
      <c r="AS304">
        <f>_xlfn.RANK.AVG(Table2[[#This Row],[1Y Return vs Nifty Z-Score]],Table2[1Y Return vs Nifty Z-Score])</f>
        <v>8</v>
      </c>
      <c r="AT304">
        <f>_xlfn.RANK.AVG(Table2[[#This Row],[6M Return vs Nifty Z-Score]],Table2[6M Return vs Nifty Z-Score])</f>
        <v>415</v>
      </c>
      <c r="AU304">
        <f>_xlfn.RANK.AVG(Table2[[#This Row],[Sharpe Ratio Z-Score]],Table2[Sharpe Ratio Z-Score])</f>
        <v>526.5</v>
      </c>
      <c r="AV304">
        <f>(Table2[[#This Row],[Rank 1Y]]+Table2[[#This Row],[Rank 6M]]+Table2[[#This Row],[Rank Sharpe]])/3</f>
        <v>316.5</v>
      </c>
    </row>
    <row r="305" spans="1:48" x14ac:dyDescent="0.3">
      <c r="A305" t="s">
        <v>840</v>
      </c>
      <c r="B305" t="s">
        <v>841</v>
      </c>
      <c r="C305" t="s">
        <v>10415</v>
      </c>
      <c r="D305" t="s">
        <v>842</v>
      </c>
      <c r="E305">
        <v>19464.575653899999</v>
      </c>
      <c r="F305">
        <v>876.1</v>
      </c>
      <c r="G305">
        <v>4.1562179576500702</v>
      </c>
      <c r="H305">
        <f>(Table2[[#This Row],[1Y Return vs Nifty]]-AVERAGE(Table2[1Y Return vs Nifty]))/_xlfn.STDEV.P(Table2[1Y Return vs Nifty])</f>
        <v>-0.33200923637044244</v>
      </c>
      <c r="I305">
        <v>5.1544899948999801</v>
      </c>
      <c r="J305">
        <f>(Table2[[#This Row],[1M Return vs Nifty]]-AVERAGE(Table2[1M Return vs Nifty]))/_xlfn.STDEV.P(Table2[1M Return vs Nifty])</f>
        <v>0.79573595387216389</v>
      </c>
      <c r="K305">
        <v>21.599565687970902</v>
      </c>
      <c r="L305">
        <f>(Table2[[#This Row],[6M Return vs Nifty]]-AVERAGE(Table2[6M Return vs Nifty]))/_xlfn.STDEV.P(Table2[6M Return vs Nifty])</f>
        <v>0.27673082970236274</v>
      </c>
      <c r="M305">
        <v>0.183384341949759</v>
      </c>
      <c r="N305">
        <f>(Table2[[#This Row],[1W Return vs Nifty]]-AVERAGE(Table2[1W Return vs Nifty]))/_xlfn.STDEV.P(Table2[1W Return vs Nifty])</f>
        <v>0.17233924454568322</v>
      </c>
      <c r="O305">
        <v>846.26</v>
      </c>
      <c r="P305">
        <v>793.40667852683998</v>
      </c>
      <c r="Q305">
        <v>719.38681774567499</v>
      </c>
      <c r="R305">
        <v>56.9557041576468</v>
      </c>
      <c r="S305" s="2">
        <f>(Table2[[#This Row],[Close Price]]-Table2[[#This Row],[20D EMA]])/Table2[[#This Row],[20D EMA]]</f>
        <v>3.5261030888852164E-2</v>
      </c>
      <c r="T305" s="2">
        <f>(Table2[[#This Row],[Close Price]]-Table2[[#This Row],[50D EMA]])/Table2[[#This Row],[50D EMA]]</f>
        <v>0.10422564330653365</v>
      </c>
      <c r="U305" s="2">
        <f>(Table2[[#This Row],[Close Price]]-Table2[[#This Row],[200D EMA]])/Table2[[#This Row],[200D EMA]]</f>
        <v>0.21784272159088672</v>
      </c>
      <c r="V305">
        <v>2.5002755433047499</v>
      </c>
      <c r="W305">
        <v>867.15</v>
      </c>
      <c r="X305">
        <v>896.9</v>
      </c>
      <c r="Y305">
        <v>867.15</v>
      </c>
      <c r="Z305">
        <v>935</v>
      </c>
      <c r="AA305">
        <v>780</v>
      </c>
      <c r="AB305">
        <v>935</v>
      </c>
      <c r="AC305" s="2">
        <f>(Table2[[#This Row],[Close Price]]/Table2[[#This Row],[Day Low]])-1</f>
        <v>1.0321167041457802E-2</v>
      </c>
      <c r="AD305" s="2">
        <f>(Table2[[#This Row],[Day High]]/Table2[[#This Row],[Close Price]])-1</f>
        <v>2.3741582011185924E-2</v>
      </c>
      <c r="AE305" s="2">
        <f>(Table2[[#This Row],[Close Price]]/Table2[[#This Row],[Current Week Low]])-1</f>
        <v>1.0321167041457802E-2</v>
      </c>
      <c r="AF305" s="2">
        <f>(Table2[[#This Row],[Current Week High]]/Table2[[#This Row],[Close Price]])-1</f>
        <v>6.7229768291291014E-2</v>
      </c>
      <c r="AG305" s="2">
        <f>(Table2[[#This Row],[Close Price]]/Table2[[#This Row],[Current Month Low]])-1</f>
        <v>0.1232051282051283</v>
      </c>
      <c r="AH305" s="2">
        <f>(Table2[[#This Row],[Current Month High]]/Table2[[#This Row],[Close Price]])-1</f>
        <v>6.7229768291291014E-2</v>
      </c>
      <c r="AI305">
        <v>6.7229768291290997</v>
      </c>
      <c r="AJ305">
        <v>47.491582491582498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0.17</v>
      </c>
      <c r="AM305" t="s">
        <v>10451</v>
      </c>
      <c r="AN305">
        <v>9.33</v>
      </c>
      <c r="AO305" t="s">
        <v>10451</v>
      </c>
      <c r="AP305">
        <v>6.1766089372791003E-2</v>
      </c>
      <c r="AQ305">
        <f>(Table2[[#This Row],[Sharpe Ratio]]-AVERAGE(Table2[Sharpe Ratio]))/_xlfn.STDEV.P(Table2[Sharpe Ratio])</f>
        <v>3.0829995000570438E-2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0.94362678675033784</v>
      </c>
      <c r="AS305">
        <f>_xlfn.RANK.AVG(Table2[[#This Row],[1Y Return vs Nifty Z-Score]],Table2[1Y Return vs Nifty Z-Score])</f>
        <v>399</v>
      </c>
      <c r="AT305">
        <f>_xlfn.RANK.AVG(Table2[[#This Row],[6M Return vs Nifty Z-Score]],Table2[6M Return vs Nifty Z-Score])</f>
        <v>219</v>
      </c>
      <c r="AU305">
        <f>_xlfn.RANK.AVG(Table2[[#This Row],[Sharpe Ratio Z-Score]],Table2[Sharpe Ratio Z-Score])</f>
        <v>334</v>
      </c>
      <c r="AV305">
        <f>(Table2[[#This Row],[Rank 1Y]]+Table2[[#This Row],[Rank 6M]]+Table2[[#This Row],[Rank Sharpe]])/3</f>
        <v>317.33333333333331</v>
      </c>
    </row>
    <row r="306" spans="1:48" x14ac:dyDescent="0.3">
      <c r="A306" t="s">
        <v>1058</v>
      </c>
      <c r="B306" t="s">
        <v>1059</v>
      </c>
      <c r="C306" t="s">
        <v>10412</v>
      </c>
      <c r="D306" t="s">
        <v>407</v>
      </c>
      <c r="E306">
        <v>13147.2911523</v>
      </c>
      <c r="F306">
        <v>3250.25</v>
      </c>
      <c r="G306">
        <v>21.058942877958899</v>
      </c>
      <c r="H306">
        <f>(Table2[[#This Row],[1Y Return vs Nifty]]-AVERAGE(Table2[1Y Return vs Nifty]))/_xlfn.STDEV.P(Table2[1Y Return vs Nifty])</f>
        <v>-5.3699786654425138E-2</v>
      </c>
      <c r="I306">
        <v>6.8025318107653998</v>
      </c>
      <c r="J306">
        <f>(Table2[[#This Row],[1M Return vs Nifty]]-AVERAGE(Table2[1M Return vs Nifty]))/_xlfn.STDEV.P(Table2[1M Return vs Nifty])</f>
        <v>0.94845417374396945</v>
      </c>
      <c r="K306">
        <v>3.08373815406827</v>
      </c>
      <c r="L306">
        <f>(Table2[[#This Row],[6M Return vs Nifty]]-AVERAGE(Table2[6M Return vs Nifty]))/_xlfn.STDEV.P(Table2[6M Return vs Nifty])</f>
        <v>-0.27335211657421399</v>
      </c>
      <c r="M306">
        <v>10.3386298332167</v>
      </c>
      <c r="N306">
        <f>(Table2[[#This Row],[1W Return vs Nifty]]-AVERAGE(Table2[1W Return vs Nifty]))/_xlfn.STDEV.P(Table2[1W Return vs Nifty])</f>
        <v>2.4386533252978375</v>
      </c>
      <c r="O306">
        <v>2959.55</v>
      </c>
      <c r="P306">
        <v>2834.5504763373001</v>
      </c>
      <c r="Q306">
        <v>2590.6182037827102</v>
      </c>
      <c r="R306">
        <v>80.6548236280059</v>
      </c>
      <c r="S306" s="2">
        <f>(Table2[[#This Row],[Close Price]]-Table2[[#This Row],[20D EMA]])/Table2[[#This Row],[20D EMA]]</f>
        <v>9.8224392221790413E-2</v>
      </c>
      <c r="T306" s="2">
        <f>(Table2[[#This Row],[Close Price]]-Table2[[#This Row],[50D EMA]])/Table2[[#This Row],[50D EMA]]</f>
        <v>0.14665447912568177</v>
      </c>
      <c r="U306" s="2">
        <f>(Table2[[#This Row],[Close Price]]-Table2[[#This Row],[200D EMA]])/Table2[[#This Row],[200D EMA]]</f>
        <v>0.25462331549053563</v>
      </c>
      <c r="V306">
        <v>0.93234601241358095</v>
      </c>
      <c r="W306">
        <v>3126.8</v>
      </c>
      <c r="X306">
        <v>3263</v>
      </c>
      <c r="Y306">
        <v>2856</v>
      </c>
      <c r="Z306">
        <v>3263</v>
      </c>
      <c r="AA306">
        <v>2757.05</v>
      </c>
      <c r="AB306">
        <v>3263</v>
      </c>
      <c r="AC306" s="2">
        <f>(Table2[[#This Row],[Close Price]]/Table2[[#This Row],[Day Low]])-1</f>
        <v>3.9481258794934027E-2</v>
      </c>
      <c r="AD306" s="2">
        <f>(Table2[[#This Row],[Day High]]/Table2[[#This Row],[Close Price]])-1</f>
        <v>3.9227751711405912E-3</v>
      </c>
      <c r="AE306" s="2">
        <f>(Table2[[#This Row],[Close Price]]/Table2[[#This Row],[Current Week Low]])-1</f>
        <v>0.1380427170868348</v>
      </c>
      <c r="AF306" s="2">
        <f>(Table2[[#This Row],[Current Week High]]/Table2[[#This Row],[Close Price]])-1</f>
        <v>3.9227751711405912E-3</v>
      </c>
      <c r="AG306" s="2">
        <f>(Table2[[#This Row],[Close Price]]/Table2[[#This Row],[Current Month Low]])-1</f>
        <v>0.17888685370232671</v>
      </c>
      <c r="AH306" s="2">
        <f>(Table2[[#This Row],[Current Month High]]/Table2[[#This Row],[Close Price]])-1</f>
        <v>3.9227751711405912E-3</v>
      </c>
      <c r="AI306">
        <v>0.392277517114059</v>
      </c>
      <c r="AJ306">
        <v>58.059182532156498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0.12</v>
      </c>
      <c r="AM306" t="s">
        <v>10451</v>
      </c>
      <c r="AN306">
        <v>13.74</v>
      </c>
      <c r="AO306" t="s">
        <v>10451</v>
      </c>
      <c r="AP306">
        <v>8.8590895778202006E-2</v>
      </c>
      <c r="AQ306">
        <f>(Table2[[#This Row],[Sharpe Ratio]]-AVERAGE(Table2[Sharpe Ratio]))/_xlfn.STDEV.P(Table2[Sharpe Ratio])</f>
        <v>0.3430321496439111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3.4030877454570789</v>
      </c>
      <c r="AS306">
        <f>_xlfn.RANK.AVG(Table2[[#This Row],[1Y Return vs Nifty Z-Score]],Table2[1Y Return vs Nifty Z-Score])</f>
        <v>314</v>
      </c>
      <c r="AT306">
        <f>_xlfn.RANK.AVG(Table2[[#This Row],[6M Return vs Nifty Z-Score]],Table2[6M Return vs Nifty Z-Score])</f>
        <v>398</v>
      </c>
      <c r="AU306">
        <f>_xlfn.RANK.AVG(Table2[[#This Row],[Sharpe Ratio Z-Score]],Table2[Sharpe Ratio Z-Score])</f>
        <v>251</v>
      </c>
      <c r="AV306">
        <f>(Table2[[#This Row],[Rank 1Y]]+Table2[[#This Row],[Rank 6M]]+Table2[[#This Row],[Rank Sharpe]])/3</f>
        <v>321</v>
      </c>
    </row>
    <row r="307" spans="1:48" x14ac:dyDescent="0.3">
      <c r="A307" t="s">
        <v>1172</v>
      </c>
      <c r="B307" t="s">
        <v>1173</v>
      </c>
      <c r="C307" t="s">
        <v>10407</v>
      </c>
      <c r="D307" t="s">
        <v>573</v>
      </c>
      <c r="E307">
        <v>10751.82636255</v>
      </c>
      <c r="F307">
        <v>1205.75</v>
      </c>
      <c r="G307">
        <v>14.552957667670601</v>
      </c>
      <c r="H307">
        <f>(Table2[[#This Row],[1Y Return vs Nifty]]-AVERAGE(Table2[1Y Return vs Nifty]))/_xlfn.STDEV.P(Table2[1Y Return vs Nifty])</f>
        <v>-0.16082317488162942</v>
      </c>
      <c r="I307">
        <v>13.443069185728501</v>
      </c>
      <c r="J307">
        <f>(Table2[[#This Row],[1M Return vs Nifty]]-AVERAGE(Table2[1M Return vs Nifty]))/_xlfn.STDEV.P(Table2[1M Return vs Nifty])</f>
        <v>1.5638093407874802</v>
      </c>
      <c r="K307">
        <v>13.366636278323099</v>
      </c>
      <c r="L307">
        <f>(Table2[[#This Row],[6M Return vs Nifty]]-AVERAGE(Table2[6M Return vs Nifty]))/_xlfn.STDEV.P(Table2[6M Return vs Nifty])</f>
        <v>3.2140407921112002E-2</v>
      </c>
      <c r="M307">
        <v>4.9942210618063196</v>
      </c>
      <c r="N307">
        <f>(Table2[[#This Row],[1W Return vs Nifty]]-AVERAGE(Table2[1W Return vs Nifty]))/_xlfn.STDEV.P(Table2[1W Return vs Nifty])</f>
        <v>1.2459584896723923</v>
      </c>
      <c r="O307">
        <v>1203.42</v>
      </c>
      <c r="P307">
        <v>1128.25685540635</v>
      </c>
      <c r="Q307">
        <v>995.62111896533395</v>
      </c>
      <c r="R307">
        <v>45.703332232042797</v>
      </c>
      <c r="S307" s="2">
        <f>(Table2[[#This Row],[Close Price]]-Table2[[#This Row],[20D EMA]])/Table2[[#This Row],[20D EMA]]</f>
        <v>1.9361486430339591E-3</v>
      </c>
      <c r="T307" s="2">
        <f>(Table2[[#This Row],[Close Price]]-Table2[[#This Row],[50D EMA]])/Table2[[#This Row],[50D EMA]]</f>
        <v>6.8683956336999377E-2</v>
      </c>
      <c r="U307" s="2">
        <f>(Table2[[#This Row],[Close Price]]-Table2[[#This Row],[200D EMA]])/Table2[[#This Row],[200D EMA]]</f>
        <v>0.21105305726442955</v>
      </c>
      <c r="V307">
        <v>2.7391930462913399</v>
      </c>
      <c r="W307">
        <v>1195.7</v>
      </c>
      <c r="X307">
        <v>1295</v>
      </c>
      <c r="Y307">
        <v>1195.7</v>
      </c>
      <c r="Z307">
        <v>1369.6</v>
      </c>
      <c r="AA307">
        <v>1058.6500000000001</v>
      </c>
      <c r="AB307">
        <v>1369.6</v>
      </c>
      <c r="AC307" s="2">
        <f>(Table2[[#This Row],[Close Price]]/Table2[[#This Row],[Day Low]])-1</f>
        <v>8.4051183407207741E-3</v>
      </c>
      <c r="AD307" s="2">
        <f>(Table2[[#This Row],[Day High]]/Table2[[#This Row],[Close Price]])-1</f>
        <v>7.4020319303338189E-2</v>
      </c>
      <c r="AE307" s="2">
        <f>(Table2[[#This Row],[Close Price]]/Table2[[#This Row],[Current Week Low]])-1</f>
        <v>8.4051183407207741E-3</v>
      </c>
      <c r="AF307" s="2">
        <f>(Table2[[#This Row],[Current Week High]]/Table2[[#This Row],[Close Price]])-1</f>
        <v>0.13589052456976969</v>
      </c>
      <c r="AG307" s="2">
        <f>(Table2[[#This Row],[Close Price]]/Table2[[#This Row],[Current Month Low]])-1</f>
        <v>0.13895055022906533</v>
      </c>
      <c r="AH307" s="2">
        <f>(Table2[[#This Row],[Current Month High]]/Table2[[#This Row],[Close Price]])-1</f>
        <v>0.13589052456976969</v>
      </c>
      <c r="AI307">
        <v>13.5890524569769</v>
      </c>
      <c r="AJ307">
        <v>55.250112663361797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0.08</v>
      </c>
      <c r="AM307" t="s">
        <v>10451</v>
      </c>
      <c r="AN307">
        <v>8.76</v>
      </c>
      <c r="AO307" t="s">
        <v>10451</v>
      </c>
      <c r="AP307">
        <v>6.3685990853778005E-2</v>
      </c>
      <c r="AQ307">
        <f>(Table2[[#This Row],[Sharpe Ratio]]-AVERAGE(Table2[Sharpe Ratio]))/_xlfn.STDEV.P(Table2[Sharpe Ratio])</f>
        <v>5.3174886143798762E-2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2.7342599496431541</v>
      </c>
      <c r="AS307">
        <f>_xlfn.RANK.AVG(Table2[[#This Row],[1Y Return vs Nifty Z-Score]],Table2[1Y Return vs Nifty Z-Score])</f>
        <v>336</v>
      </c>
      <c r="AT307">
        <f>_xlfn.RANK.AVG(Table2[[#This Row],[6M Return vs Nifty Z-Score]],Table2[6M Return vs Nifty Z-Score])</f>
        <v>301</v>
      </c>
      <c r="AU307">
        <f>_xlfn.RANK.AVG(Table2[[#This Row],[Sharpe Ratio Z-Score]],Table2[Sharpe Ratio Z-Score])</f>
        <v>327</v>
      </c>
      <c r="AV307">
        <f>(Table2[[#This Row],[Rank 1Y]]+Table2[[#This Row],[Rank 6M]]+Table2[[#This Row],[Rank Sharpe]])/3</f>
        <v>321.33333333333331</v>
      </c>
    </row>
    <row r="308" spans="1:48" x14ac:dyDescent="0.3">
      <c r="A308" t="s">
        <v>880</v>
      </c>
      <c r="B308" t="s">
        <v>881</v>
      </c>
      <c r="C308" t="s">
        <v>10421</v>
      </c>
      <c r="D308" t="s">
        <v>606</v>
      </c>
      <c r="E308">
        <v>18236.921627479998</v>
      </c>
      <c r="F308">
        <v>581.79999999999995</v>
      </c>
      <c r="G308">
        <v>68.363682855253302</v>
      </c>
      <c r="H308">
        <f>(Table2[[#This Row],[1Y Return vs Nifty]]-AVERAGE(Table2[1Y Return vs Nifty]))/_xlfn.STDEV.P(Table2[1Y Return vs Nifty])</f>
        <v>0.7251897837616299</v>
      </c>
      <c r="I308">
        <v>-19.832917769707301</v>
      </c>
      <c r="J308">
        <f>(Table2[[#This Row],[1M Return vs Nifty]]-AVERAGE(Table2[1M Return vs Nifty]))/_xlfn.STDEV.P(Table2[1M Return vs Nifty])</f>
        <v>-1.5197589542578693</v>
      </c>
      <c r="K308">
        <v>-30.801949784109102</v>
      </c>
      <c r="L308">
        <f>(Table2[[#This Row],[6M Return vs Nifty]]-AVERAGE(Table2[6M Return vs Nifty]))/_xlfn.STDEV.P(Table2[6M Return vs Nifty])</f>
        <v>-1.2800551128897382</v>
      </c>
      <c r="M308">
        <v>1.06591220408776</v>
      </c>
      <c r="N308">
        <f>(Table2[[#This Row],[1W Return vs Nifty]]-AVERAGE(Table2[1W Return vs Nifty]))/_xlfn.STDEV.P(Table2[1W Return vs Nifty])</f>
        <v>0.36929020179624222</v>
      </c>
      <c r="O308">
        <v>610.19000000000005</v>
      </c>
      <c r="P308">
        <v>637.41823304180502</v>
      </c>
      <c r="Q308">
        <v>594.25106611060198</v>
      </c>
      <c r="R308">
        <v>39.463692494587697</v>
      </c>
      <c r="S308" s="2">
        <f>(Table2[[#This Row],[Close Price]]-Table2[[#This Row],[20D EMA]])/Table2[[#This Row],[20D EMA]]</f>
        <v>-4.6526491748471947E-2</v>
      </c>
      <c r="T308" s="2">
        <f>(Table2[[#This Row],[Close Price]]-Table2[[#This Row],[50D EMA]])/Table2[[#This Row],[50D EMA]]</f>
        <v>-8.7255478677462542E-2</v>
      </c>
      <c r="U308" s="2">
        <f>(Table2[[#This Row],[Close Price]]-Table2[[#This Row],[200D EMA]])/Table2[[#This Row],[200D EMA]]</f>
        <v>-2.0952534746121323E-2</v>
      </c>
      <c r="V308">
        <v>0.92749125398085097</v>
      </c>
      <c r="W308">
        <v>578.6</v>
      </c>
      <c r="X308">
        <v>596.70000000000005</v>
      </c>
      <c r="Y308">
        <v>565</v>
      </c>
      <c r="Z308">
        <v>624.45000000000005</v>
      </c>
      <c r="AA308">
        <v>565</v>
      </c>
      <c r="AB308">
        <v>687.2</v>
      </c>
      <c r="AC308" s="2">
        <f>(Table2[[#This Row],[Close Price]]/Table2[[#This Row],[Day Low]])-1</f>
        <v>5.5305910819216653E-3</v>
      </c>
      <c r="AD308" s="2">
        <f>(Table2[[#This Row],[Day High]]/Table2[[#This Row],[Close Price]])-1</f>
        <v>2.5610175317978934E-2</v>
      </c>
      <c r="AE308" s="2">
        <f>(Table2[[#This Row],[Close Price]]/Table2[[#This Row],[Current Week Low]])-1</f>
        <v>2.9734513274336294E-2</v>
      </c>
      <c r="AF308" s="2">
        <f>(Table2[[#This Row],[Current Week High]]/Table2[[#This Row],[Close Price]])-1</f>
        <v>7.3306978343073315E-2</v>
      </c>
      <c r="AG308" s="2">
        <f>(Table2[[#This Row],[Close Price]]/Table2[[#This Row],[Current Month Low]])-1</f>
        <v>2.9734513274336294E-2</v>
      </c>
      <c r="AH308" s="2">
        <f>(Table2[[#This Row],[Current Month High]]/Table2[[#This Row],[Close Price]])-1</f>
        <v>0.1811619113097287</v>
      </c>
      <c r="AI308">
        <v>34.453420419388102</v>
      </c>
      <c r="AJ308">
        <v>106.12931798051299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-0.3</v>
      </c>
      <c r="AM308" t="s">
        <v>10450</v>
      </c>
      <c r="AN308">
        <v>-5.0199999999999996</v>
      </c>
      <c r="AO308" t="s">
        <v>10450</v>
      </c>
      <c r="AP308">
        <v>0.13353985027044399</v>
      </c>
      <c r="AQ308">
        <f>(Table2[[#This Row],[Sharpe Ratio]]-AVERAGE(Table2[Sharpe Ratio]))/_xlfn.STDEV.P(Table2[Sharpe Ratio])</f>
        <v>0.86617331343671655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129</v>
      </c>
      <c r="AT308">
        <f>_xlfn.RANK.AVG(Table2[[#This Row],[6M Return vs Nifty Z-Score]],Table2[6M Return vs Nifty Z-Score])</f>
        <v>696</v>
      </c>
      <c r="AU308">
        <f>_xlfn.RANK.AVG(Table2[[#This Row],[Sharpe Ratio Z-Score]],Table2[Sharpe Ratio Z-Score])</f>
        <v>139</v>
      </c>
      <c r="AV308">
        <f>(Table2[[#This Row],[Rank 1Y]]+Table2[[#This Row],[Rank 6M]]+Table2[[#This Row],[Rank Sharpe]])/3</f>
        <v>321.33333333333331</v>
      </c>
    </row>
    <row r="309" spans="1:48" x14ac:dyDescent="0.3">
      <c r="A309" t="s">
        <v>370</v>
      </c>
      <c r="B309" t="s">
        <v>371</v>
      </c>
      <c r="C309" t="s">
        <v>10418</v>
      </c>
      <c r="D309" t="s">
        <v>200</v>
      </c>
      <c r="E309">
        <v>70342.115396580004</v>
      </c>
      <c r="F309">
        <v>239.55</v>
      </c>
      <c r="G309">
        <v>0.82570143225093695</v>
      </c>
      <c r="H309">
        <f>(Table2[[#This Row],[1Y Return vs Nifty]]-AVERAGE(Table2[1Y Return vs Nifty]))/_xlfn.STDEV.P(Table2[1Y Return vs Nifty])</f>
        <v>-0.38684738973471072</v>
      </c>
      <c r="I309">
        <v>-11.9257636130816</v>
      </c>
      <c r="J309">
        <f>(Table2[[#This Row],[1M Return vs Nifty]]-AVERAGE(Table2[1M Return vs Nifty]))/_xlfn.STDEV.P(Table2[1M Return vs Nifty])</f>
        <v>-0.78703087938332084</v>
      </c>
      <c r="K309">
        <v>23.415404131836301</v>
      </c>
      <c r="L309">
        <f>(Table2[[#This Row],[6M Return vs Nifty]]-AVERAGE(Table2[6M Return vs Nifty]))/_xlfn.STDEV.P(Table2[6M Return vs Nifty])</f>
        <v>0.33067720392381345</v>
      </c>
      <c r="M309">
        <v>-0.49937855085528599</v>
      </c>
      <c r="N309">
        <f>(Table2[[#This Row],[1W Return vs Nifty]]-AVERAGE(Table2[1W Return vs Nifty]))/_xlfn.STDEV.P(Table2[1W Return vs Nifty])</f>
        <v>1.9969204933169338E-2</v>
      </c>
      <c r="O309">
        <v>242.8</v>
      </c>
      <c r="P309">
        <v>242.72630175546399</v>
      </c>
      <c r="Q309">
        <v>214.44013915316</v>
      </c>
      <c r="R309">
        <v>43.7491558664804</v>
      </c>
      <c r="S309" s="2">
        <f>(Table2[[#This Row],[Close Price]]-Table2[[#This Row],[20D EMA]])/Table2[[#This Row],[20D EMA]]</f>
        <v>-1.3385502471169687E-2</v>
      </c>
      <c r="T309" s="2">
        <f>(Table2[[#This Row],[Close Price]]-Table2[[#This Row],[50D EMA]])/Table2[[#This Row],[50D EMA]]</f>
        <v>-1.3085939729201515E-2</v>
      </c>
      <c r="U309" s="2">
        <f>(Table2[[#This Row],[Close Price]]-Table2[[#This Row],[200D EMA]])/Table2[[#This Row],[200D EMA]]</f>
        <v>0.11709496620362544</v>
      </c>
      <c r="V309">
        <v>0.78712486694348804</v>
      </c>
      <c r="W309">
        <v>238.25</v>
      </c>
      <c r="X309">
        <v>242.7</v>
      </c>
      <c r="Y309">
        <v>235.05</v>
      </c>
      <c r="Z309">
        <v>242.7</v>
      </c>
      <c r="AA309">
        <v>233.05</v>
      </c>
      <c r="AB309">
        <v>258.10000000000002</v>
      </c>
      <c r="AC309" s="2">
        <f>(Table2[[#This Row],[Close Price]]/Table2[[#This Row],[Day Low]])-1</f>
        <v>5.4564533053516051E-3</v>
      </c>
      <c r="AD309" s="2">
        <f>(Table2[[#This Row],[Day High]]/Table2[[#This Row],[Close Price]])-1</f>
        <v>1.3149655604257848E-2</v>
      </c>
      <c r="AE309" s="2">
        <f>(Table2[[#This Row],[Close Price]]/Table2[[#This Row],[Current Week Low]])-1</f>
        <v>1.9144862795150042E-2</v>
      </c>
      <c r="AF309" s="2">
        <f>(Table2[[#This Row],[Current Week High]]/Table2[[#This Row],[Close Price]])-1</f>
        <v>1.3149655604257848E-2</v>
      </c>
      <c r="AG309" s="2">
        <f>(Table2[[#This Row],[Close Price]]/Table2[[#This Row],[Current Month Low]])-1</f>
        <v>2.7891010512765435E-2</v>
      </c>
      <c r="AH309" s="2">
        <f>(Table2[[#This Row],[Current Month High]]/Table2[[#This Row],[Close Price]])-1</f>
        <v>7.743686078063039E-2</v>
      </c>
      <c r="AI309">
        <v>10.4779795449801</v>
      </c>
      <c r="AJ309">
        <v>52.046969216121802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-0.03</v>
      </c>
      <c r="AM309" t="s">
        <v>10450</v>
      </c>
      <c r="AN309">
        <v>-0.83</v>
      </c>
      <c r="AO309" t="s">
        <v>10450</v>
      </c>
      <c r="AP309">
        <v>6.0143152073298997E-2</v>
      </c>
      <c r="AQ309">
        <f>(Table2[[#This Row],[Sharpe Ratio]]-AVERAGE(Table2[Sharpe Ratio]))/_xlfn.STDEV.P(Table2[Sharpe Ratio])</f>
        <v>1.1941339697908416E-2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-0.81129052056314033</v>
      </c>
      <c r="AS309">
        <f>_xlfn.RANK.AVG(Table2[[#This Row],[1Y Return vs Nifty Z-Score]],Table2[1Y Return vs Nifty Z-Score])</f>
        <v>423</v>
      </c>
      <c r="AT309">
        <f>_xlfn.RANK.AVG(Table2[[#This Row],[6M Return vs Nifty Z-Score]],Table2[6M Return vs Nifty Z-Score])</f>
        <v>202</v>
      </c>
      <c r="AU309">
        <f>_xlfn.RANK.AVG(Table2[[#This Row],[Sharpe Ratio Z-Score]],Table2[Sharpe Ratio Z-Score])</f>
        <v>341</v>
      </c>
      <c r="AV309">
        <f>(Table2[[#This Row],[Rank 1Y]]+Table2[[#This Row],[Rank 6M]]+Table2[[#This Row],[Rank Sharpe]])/3</f>
        <v>322</v>
      </c>
    </row>
    <row r="310" spans="1:48" x14ac:dyDescent="0.3">
      <c r="A310" t="s">
        <v>793</v>
      </c>
      <c r="B310" t="s">
        <v>794</v>
      </c>
      <c r="C310" t="s">
        <v>10407</v>
      </c>
      <c r="D310" t="s">
        <v>232</v>
      </c>
      <c r="E310">
        <v>21195.568825760001</v>
      </c>
      <c r="F310">
        <v>735.2</v>
      </c>
      <c r="G310">
        <v>40.926286202913502</v>
      </c>
      <c r="H310">
        <f>(Table2[[#This Row],[1Y Return vs Nifty]]-AVERAGE(Table2[1Y Return vs Nifty]))/_xlfn.STDEV.P(Table2[1Y Return vs Nifty])</f>
        <v>0.27342317216766521</v>
      </c>
      <c r="I310">
        <v>-4.2043460618370698</v>
      </c>
      <c r="J310">
        <f>(Table2[[#This Row],[1M Return vs Nifty]]-AVERAGE(Table2[1M Return vs Nifty]))/_xlfn.STDEV.P(Table2[1M Return vs Nifty])</f>
        <v>-7.1514360347814693E-2</v>
      </c>
      <c r="K310">
        <v>44.504836464560299</v>
      </c>
      <c r="L310">
        <f>(Table2[[#This Row],[6M Return vs Nifty]]-AVERAGE(Table2[6M Return vs Nifty]))/_xlfn.STDEV.P(Table2[6M Return vs Nifty])</f>
        <v>0.95721885061197265</v>
      </c>
      <c r="M310">
        <v>-2.5275593038393498</v>
      </c>
      <c r="N310">
        <f>(Table2[[#This Row],[1W Return vs Nifty]]-AVERAGE(Table2[1W Return vs Nifty]))/_xlfn.STDEV.P(Table2[1W Return vs Nifty])</f>
        <v>-0.43265349165757983</v>
      </c>
      <c r="O310">
        <v>740.1</v>
      </c>
      <c r="P310">
        <v>716.45773718889302</v>
      </c>
      <c r="Q310">
        <v>602.07623541921805</v>
      </c>
      <c r="R310">
        <v>43.5869328486868</v>
      </c>
      <c r="S310" s="2">
        <f>(Table2[[#This Row],[Close Price]]-Table2[[#This Row],[20D EMA]])/Table2[[#This Row],[20D EMA]]</f>
        <v>-6.6207269287933751E-3</v>
      </c>
      <c r="T310" s="2">
        <f>(Table2[[#This Row],[Close Price]]-Table2[[#This Row],[50D EMA]])/Table2[[#This Row],[50D EMA]]</f>
        <v>2.6159620921458002E-2</v>
      </c>
      <c r="U310" s="2">
        <f>(Table2[[#This Row],[Close Price]]-Table2[[#This Row],[200D EMA]])/Table2[[#This Row],[200D EMA]]</f>
        <v>0.22110782115173439</v>
      </c>
      <c r="V310">
        <v>1.06565583576017</v>
      </c>
      <c r="W310">
        <v>720.95</v>
      </c>
      <c r="X310">
        <v>745.55</v>
      </c>
      <c r="Y310">
        <v>720.95</v>
      </c>
      <c r="Z310">
        <v>770.95</v>
      </c>
      <c r="AA310">
        <v>715.05</v>
      </c>
      <c r="AB310">
        <v>774.9</v>
      </c>
      <c r="AC310" s="2">
        <f>(Table2[[#This Row],[Close Price]]/Table2[[#This Row],[Day Low]])-1</f>
        <v>1.9765587072612556E-2</v>
      </c>
      <c r="AD310" s="2">
        <f>(Table2[[#This Row],[Day High]]/Table2[[#This Row],[Close Price]])-1</f>
        <v>1.4077801958650493E-2</v>
      </c>
      <c r="AE310" s="2">
        <f>(Table2[[#This Row],[Close Price]]/Table2[[#This Row],[Current Week Low]])-1</f>
        <v>1.9765587072612556E-2</v>
      </c>
      <c r="AF310" s="2">
        <f>(Table2[[#This Row],[Current Week High]]/Table2[[#This Row],[Close Price]])-1</f>
        <v>4.8626224156692155E-2</v>
      </c>
      <c r="AG310" s="2">
        <f>(Table2[[#This Row],[Close Price]]/Table2[[#This Row],[Current Month Low]])-1</f>
        <v>2.8179847563107652E-2</v>
      </c>
      <c r="AH310" s="2">
        <f>(Table2[[#This Row],[Current Month High]]/Table2[[#This Row],[Close Price]])-1</f>
        <v>5.3998911860718035E-2</v>
      </c>
      <c r="AI310">
        <v>5.4134929270946497</v>
      </c>
      <c r="AJ310">
        <v>75.885167464114801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0.06</v>
      </c>
      <c r="AM310" t="s">
        <v>10451</v>
      </c>
      <c r="AN310">
        <v>-0.87</v>
      </c>
      <c r="AO310" t="s">
        <v>10450</v>
      </c>
      <c r="AP310">
        <v>-3.5195432281230003E-2</v>
      </c>
      <c r="AQ310">
        <f>(Table2[[#This Row],[Sharpe Ratio]]-AVERAGE(Table2[Sharpe Ratio]))/_xlfn.STDEV.P(Table2[Sharpe Ratio])</f>
        <v>-1.0976626218846726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-0.3711884511104292</v>
      </c>
      <c r="AS310">
        <f>_xlfn.RANK.AVG(Table2[[#This Row],[1Y Return vs Nifty Z-Score]],Table2[1Y Return vs Nifty Z-Score])</f>
        <v>226</v>
      </c>
      <c r="AT310">
        <f>_xlfn.RANK.AVG(Table2[[#This Row],[6M Return vs Nifty Z-Score]],Table2[6M Return vs Nifty Z-Score])</f>
        <v>105</v>
      </c>
      <c r="AU310">
        <f>_xlfn.RANK.AVG(Table2[[#This Row],[Sharpe Ratio Z-Score]],Table2[Sharpe Ratio Z-Score])</f>
        <v>635</v>
      </c>
      <c r="AV310">
        <f>(Table2[[#This Row],[Rank 1Y]]+Table2[[#This Row],[Rank 6M]]+Table2[[#This Row],[Rank Sharpe]])/3</f>
        <v>322</v>
      </c>
    </row>
    <row r="311" spans="1:48" x14ac:dyDescent="0.3">
      <c r="A311" t="s">
        <v>873</v>
      </c>
      <c r="B311" t="s">
        <v>874</v>
      </c>
      <c r="C311" t="s">
        <v>10412</v>
      </c>
      <c r="D311" t="s">
        <v>185</v>
      </c>
      <c r="E311">
        <v>18500.359198754999</v>
      </c>
      <c r="F311">
        <v>761.05</v>
      </c>
      <c r="G311">
        <v>-7.4808536576874101</v>
      </c>
      <c r="H311">
        <f>(Table2[[#This Row],[1Y Return vs Nifty]]-AVERAGE(Table2[1Y Return vs Nifty]))/_xlfn.STDEV.P(Table2[1Y Return vs Nifty])</f>
        <v>-0.52361780912069245</v>
      </c>
      <c r="I311">
        <v>12.3729296915366</v>
      </c>
      <c r="J311">
        <f>(Table2[[#This Row],[1M Return vs Nifty]]-AVERAGE(Table2[1M Return vs Nifty]))/_xlfn.STDEV.P(Table2[1M Return vs Nifty])</f>
        <v>1.4646432899056456</v>
      </c>
      <c r="K311">
        <v>24.228613192068099</v>
      </c>
      <c r="L311">
        <f>(Table2[[#This Row],[6M Return vs Nifty]]-AVERAGE(Table2[6M Return vs Nifty]))/_xlfn.STDEV.P(Table2[6M Return vs Nifty])</f>
        <v>0.3548366661445565</v>
      </c>
      <c r="M311">
        <v>6.0873993767417103</v>
      </c>
      <c r="N311">
        <f>(Table2[[#This Row],[1W Return vs Nifty]]-AVERAGE(Table2[1W Return vs Nifty]))/_xlfn.STDEV.P(Table2[1W Return vs Nifty])</f>
        <v>1.489919643545188</v>
      </c>
      <c r="O311">
        <v>726.12</v>
      </c>
      <c r="P311">
        <v>688.29702581412801</v>
      </c>
      <c r="Q311">
        <v>623.40434435875</v>
      </c>
      <c r="R311">
        <v>57.369664460530103</v>
      </c>
      <c r="S311" s="2">
        <f>(Table2[[#This Row],[Close Price]]-Table2[[#This Row],[20D EMA]])/Table2[[#This Row],[20D EMA]]</f>
        <v>4.8104996419324558E-2</v>
      </c>
      <c r="T311" s="2">
        <f>(Table2[[#This Row],[Close Price]]-Table2[[#This Row],[50D EMA]])/Table2[[#This Row],[50D EMA]]</f>
        <v>0.10569996884676153</v>
      </c>
      <c r="U311" s="2">
        <f>(Table2[[#This Row],[Close Price]]-Table2[[#This Row],[200D EMA]])/Table2[[#This Row],[200D EMA]]</f>
        <v>0.22079675396365081</v>
      </c>
      <c r="V311">
        <v>3.3120430688545799</v>
      </c>
      <c r="W311">
        <v>753.6</v>
      </c>
      <c r="X311">
        <v>796.5</v>
      </c>
      <c r="Y311">
        <v>753.6</v>
      </c>
      <c r="Z311">
        <v>833.95</v>
      </c>
      <c r="AA311">
        <v>625.29999999999995</v>
      </c>
      <c r="AB311">
        <v>833.95</v>
      </c>
      <c r="AC311" s="2">
        <f>(Table2[[#This Row],[Close Price]]/Table2[[#This Row],[Day Low]])-1</f>
        <v>9.8858811040338779E-3</v>
      </c>
      <c r="AD311" s="2">
        <f>(Table2[[#This Row],[Day High]]/Table2[[#This Row],[Close Price]])-1</f>
        <v>4.6580382366467443E-2</v>
      </c>
      <c r="AE311" s="2">
        <f>(Table2[[#This Row],[Close Price]]/Table2[[#This Row],[Current Week Low]])-1</f>
        <v>9.8858811040338779E-3</v>
      </c>
      <c r="AF311" s="2">
        <f>(Table2[[#This Row],[Current Week High]]/Table2[[#This Row],[Close Price]])-1</f>
        <v>9.5788712962354694E-2</v>
      </c>
      <c r="AG311" s="2">
        <f>(Table2[[#This Row],[Close Price]]/Table2[[#This Row],[Current Month Low]])-1</f>
        <v>0.21709579401887091</v>
      </c>
      <c r="AH311" s="2">
        <f>(Table2[[#This Row],[Current Month High]]/Table2[[#This Row],[Close Price]])-1</f>
        <v>9.5788712962354694E-2</v>
      </c>
      <c r="AI311">
        <v>9.5788712962354694</v>
      </c>
      <c r="AJ311">
        <v>51.739607217625299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</v>
      </c>
      <c r="AM311" t="s">
        <v>10451</v>
      </c>
      <c r="AN311">
        <v>10.11</v>
      </c>
      <c r="AO311" t="s">
        <v>10451</v>
      </c>
      <c r="AP311">
        <v>7.4243211829607997E-2</v>
      </c>
      <c r="AQ311">
        <f>(Table2[[#This Row],[Sharpe Ratio]]-AVERAGE(Table2[Sharpe Ratio]))/_xlfn.STDEV.P(Table2[Sharpe Ratio])</f>
        <v>0.17604574999596587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2.9618275404706633</v>
      </c>
      <c r="AS311">
        <f>_xlfn.RANK.AVG(Table2[[#This Row],[1Y Return vs Nifty Z-Score]],Table2[1Y Return vs Nifty Z-Score])</f>
        <v>473</v>
      </c>
      <c r="AT311">
        <f>_xlfn.RANK.AVG(Table2[[#This Row],[6M Return vs Nifty Z-Score]],Table2[6M Return vs Nifty Z-Score])</f>
        <v>194</v>
      </c>
      <c r="AU311">
        <f>_xlfn.RANK.AVG(Table2[[#This Row],[Sharpe Ratio Z-Score]],Table2[Sharpe Ratio Z-Score])</f>
        <v>300</v>
      </c>
      <c r="AV311">
        <f>(Table2[[#This Row],[Rank 1Y]]+Table2[[#This Row],[Rank 6M]]+Table2[[#This Row],[Rank Sharpe]])/3</f>
        <v>322.33333333333331</v>
      </c>
    </row>
    <row r="312" spans="1:48" x14ac:dyDescent="0.3">
      <c r="A312" t="s">
        <v>1762</v>
      </c>
      <c r="B312" t="s">
        <v>1763</v>
      </c>
      <c r="C312" t="s">
        <v>10421</v>
      </c>
      <c r="D312" t="s">
        <v>117</v>
      </c>
      <c r="E312">
        <v>4688.9254573199996</v>
      </c>
      <c r="F312">
        <v>274.2</v>
      </c>
      <c r="G312">
        <v>45.159206196795999</v>
      </c>
      <c r="H312">
        <f>(Table2[[#This Row],[1Y Return vs Nifty]]-AVERAGE(Table2[1Y Return vs Nifty]))/_xlfn.STDEV.P(Table2[1Y Return vs Nifty])</f>
        <v>0.34311972344821706</v>
      </c>
      <c r="I312">
        <v>-10.0454542624826</v>
      </c>
      <c r="J312">
        <f>(Table2[[#This Row],[1M Return vs Nifty]]-AVERAGE(Table2[1M Return vs Nifty]))/_xlfn.STDEV.P(Table2[1M Return vs Nifty])</f>
        <v>-0.61278924663627943</v>
      </c>
      <c r="K312">
        <v>-2.63395546669557</v>
      </c>
      <c r="L312">
        <f>(Table2[[#This Row],[6M Return vs Nifty]]-AVERAGE(Table2[6M Return vs Nifty]))/_xlfn.STDEV.P(Table2[6M Return vs Nifty])</f>
        <v>-0.44321791096323937</v>
      </c>
      <c r="M312">
        <v>-4.7011701655519396</v>
      </c>
      <c r="N312">
        <f>(Table2[[#This Row],[1W Return vs Nifty]]-AVERAGE(Table2[1W Return vs Nifty]))/_xlfn.STDEV.P(Table2[1W Return vs Nifty])</f>
        <v>-0.91773136655595422</v>
      </c>
      <c r="O312">
        <v>273.3</v>
      </c>
      <c r="P312">
        <v>274.981173215166</v>
      </c>
      <c r="Q312">
        <v>251.609354753844</v>
      </c>
      <c r="R312">
        <v>54.120469607694602</v>
      </c>
      <c r="S312" s="2">
        <f>(Table2[[#This Row],[Close Price]]-Table2[[#This Row],[20D EMA]])/Table2[[#This Row],[20D EMA]]</f>
        <v>3.2930845225026609E-3</v>
      </c>
      <c r="T312" s="2">
        <f>(Table2[[#This Row],[Close Price]]-Table2[[#This Row],[50D EMA]])/Table2[[#This Row],[50D EMA]]</f>
        <v>-2.8408243591089705E-3</v>
      </c>
      <c r="U312" s="2">
        <f>(Table2[[#This Row],[Close Price]]-Table2[[#This Row],[200D EMA]])/Table2[[#This Row],[200D EMA]]</f>
        <v>8.9784599893978523E-2</v>
      </c>
      <c r="V312">
        <v>0.84663945115014305</v>
      </c>
      <c r="W312">
        <v>264.25</v>
      </c>
      <c r="X312">
        <v>276.89999999999998</v>
      </c>
      <c r="Y312">
        <v>260.64999999999998</v>
      </c>
      <c r="Z312">
        <v>276.89999999999998</v>
      </c>
      <c r="AA312">
        <v>260.64999999999998</v>
      </c>
      <c r="AB312">
        <v>292.14999999999998</v>
      </c>
      <c r="AC312" s="2">
        <f>(Table2[[#This Row],[Close Price]]/Table2[[#This Row],[Day Low]])-1</f>
        <v>3.7653736991485331E-2</v>
      </c>
      <c r="AD312" s="2">
        <f>(Table2[[#This Row],[Day High]]/Table2[[#This Row],[Close Price]])-1</f>
        <v>9.8468271334790636E-3</v>
      </c>
      <c r="AE312" s="2">
        <f>(Table2[[#This Row],[Close Price]]/Table2[[#This Row],[Current Week Low]])-1</f>
        <v>5.1985421062727744E-2</v>
      </c>
      <c r="AF312" s="2">
        <f>(Table2[[#This Row],[Current Week High]]/Table2[[#This Row],[Close Price]])-1</f>
        <v>9.8468271334790636E-3</v>
      </c>
      <c r="AG312" s="2">
        <f>(Table2[[#This Row],[Close Price]]/Table2[[#This Row],[Current Month Low]])-1</f>
        <v>5.1985421062727744E-2</v>
      </c>
      <c r="AH312" s="2">
        <f>(Table2[[#This Row],[Current Month High]]/Table2[[#This Row],[Close Price]])-1</f>
        <v>6.5463165572574811E-2</v>
      </c>
      <c r="AI312">
        <v>16.867250182348599</v>
      </c>
      <c r="AJ312">
        <v>111.901081916537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0</v>
      </c>
      <c r="AM312">
        <v>0</v>
      </c>
      <c r="AN312">
        <v>-1.49</v>
      </c>
      <c r="AO312" t="s">
        <v>10450</v>
      </c>
      <c r="AP312">
        <v>7.5634238131098E-2</v>
      </c>
      <c r="AQ312">
        <f>(Table2[[#This Row],[Sharpe Ratio]]-AVERAGE(Table2[Sharpe Ratio]))/_xlfn.STDEV.P(Table2[Sharpe Ratio])</f>
        <v>0.19223529492416838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202</v>
      </c>
      <c r="AT312">
        <f>_xlfn.RANK.AVG(Table2[[#This Row],[6M Return vs Nifty Z-Score]],Table2[6M Return vs Nifty Z-Score])</f>
        <v>469</v>
      </c>
      <c r="AU312">
        <f>_xlfn.RANK.AVG(Table2[[#This Row],[Sharpe Ratio Z-Score]],Table2[Sharpe Ratio Z-Score])</f>
        <v>298</v>
      </c>
      <c r="AV312">
        <f>(Table2[[#This Row],[Rank 1Y]]+Table2[[#This Row],[Rank 6M]]+Table2[[#This Row],[Rank Sharpe]])/3</f>
        <v>323</v>
      </c>
    </row>
    <row r="313" spans="1:48" x14ac:dyDescent="0.3">
      <c r="A313" t="s">
        <v>1444</v>
      </c>
      <c r="B313" t="s">
        <v>1445</v>
      </c>
      <c r="C313" t="s">
        <v>10410</v>
      </c>
      <c r="D313" t="s">
        <v>46</v>
      </c>
      <c r="E313">
        <v>7613.8060696000002</v>
      </c>
      <c r="F313">
        <v>1136.5999999999999</v>
      </c>
      <c r="G313">
        <v>23.306294810662699</v>
      </c>
      <c r="H313">
        <f>(Table2[[#This Row],[1Y Return vs Nifty]]-AVERAGE(Table2[1Y Return vs Nifty]))/_xlfn.STDEV.P(Table2[1Y Return vs Nifty])</f>
        <v>-1.6696328179068552E-2</v>
      </c>
      <c r="I313">
        <v>-15.288056255920299</v>
      </c>
      <c r="J313">
        <f>(Table2[[#This Row],[1M Return vs Nifty]]-AVERAGE(Table2[1M Return vs Nifty]))/_xlfn.STDEV.P(Table2[1M Return vs Nifty])</f>
        <v>-1.0986026745642301</v>
      </c>
      <c r="K313">
        <v>-6.5041052631975003</v>
      </c>
      <c r="L313">
        <f>(Table2[[#This Row],[6M Return vs Nifty]]-AVERAGE(Table2[6M Return vs Nifty]))/_xlfn.STDEV.P(Table2[6M Return vs Nifty])</f>
        <v>-0.55819540244685983</v>
      </c>
      <c r="M313">
        <v>-3.4986444466729401</v>
      </c>
      <c r="N313">
        <f>(Table2[[#This Row],[1W Return vs Nifty]]-AVERAGE(Table2[1W Return vs Nifty]))/_xlfn.STDEV.P(Table2[1W Return vs Nifty])</f>
        <v>-0.64936749770554381</v>
      </c>
      <c r="O313">
        <v>1201.93</v>
      </c>
      <c r="P313">
        <v>1242.37500979435</v>
      </c>
      <c r="Q313">
        <v>1123.68423450669</v>
      </c>
      <c r="R313">
        <v>35.733858915449602</v>
      </c>
      <c r="S313" s="2">
        <f>(Table2[[#This Row],[Close Price]]-Table2[[#This Row],[20D EMA]])/Table2[[#This Row],[20D EMA]]</f>
        <v>-5.4354246919537871E-2</v>
      </c>
      <c r="T313" s="2">
        <f>(Table2[[#This Row],[Close Price]]-Table2[[#This Row],[50D EMA]])/Table2[[#This Row],[50D EMA]]</f>
        <v>-8.513935724758262E-2</v>
      </c>
      <c r="U313" s="2">
        <f>(Table2[[#This Row],[Close Price]]-Table2[[#This Row],[200D EMA]])/Table2[[#This Row],[200D EMA]]</f>
        <v>1.1494123612920543E-2</v>
      </c>
      <c r="V313">
        <v>0.60201976501209398</v>
      </c>
      <c r="W313">
        <v>1135</v>
      </c>
      <c r="X313">
        <v>1158.7</v>
      </c>
      <c r="Y313">
        <v>1133.3</v>
      </c>
      <c r="Z313">
        <v>1243</v>
      </c>
      <c r="AA313">
        <v>1133.3</v>
      </c>
      <c r="AB313">
        <v>1285</v>
      </c>
      <c r="AC313" s="2">
        <f>(Table2[[#This Row],[Close Price]]/Table2[[#This Row],[Day Low]])-1</f>
        <v>1.409691629955967E-3</v>
      </c>
      <c r="AD313" s="2">
        <f>(Table2[[#This Row],[Day High]]/Table2[[#This Row],[Close Price]])-1</f>
        <v>1.9443955657223455E-2</v>
      </c>
      <c r="AE313" s="2">
        <f>(Table2[[#This Row],[Close Price]]/Table2[[#This Row],[Current Week Low]])-1</f>
        <v>2.9118503485396907E-3</v>
      </c>
      <c r="AF313" s="2">
        <f>(Table2[[#This Row],[Current Week High]]/Table2[[#This Row],[Close Price]])-1</f>
        <v>9.3612528594052558E-2</v>
      </c>
      <c r="AG313" s="2">
        <f>(Table2[[#This Row],[Close Price]]/Table2[[#This Row],[Current Month Low]])-1</f>
        <v>2.9118503485396907E-3</v>
      </c>
      <c r="AH313" s="2">
        <f>(Table2[[#This Row],[Current Month High]]/Table2[[#This Row],[Close Price]])-1</f>
        <v>0.13056484251275746</v>
      </c>
      <c r="AI313">
        <v>35.707372866443698</v>
      </c>
      <c r="AJ313">
        <v>74.861538461538402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-0.19</v>
      </c>
      <c r="AM313" t="s">
        <v>10450</v>
      </c>
      <c r="AN313">
        <v>-5.09</v>
      </c>
      <c r="AO313" t="s">
        <v>10450</v>
      </c>
      <c r="AP313">
        <v>0.12563692278677699</v>
      </c>
      <c r="AQ313">
        <f>(Table2[[#This Row],[Sharpe Ratio]]-AVERAGE(Table2[Sharpe Ratio]))/_xlfn.STDEV.P(Table2[Sharpe Ratio])</f>
        <v>0.77419460719363198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307</v>
      </c>
      <c r="AT313">
        <f>_xlfn.RANK.AVG(Table2[[#This Row],[6M Return vs Nifty Z-Score]],Table2[6M Return vs Nifty Z-Score])</f>
        <v>509</v>
      </c>
      <c r="AU313">
        <f>_xlfn.RANK.AVG(Table2[[#This Row],[Sharpe Ratio Z-Score]],Table2[Sharpe Ratio Z-Score])</f>
        <v>156</v>
      </c>
      <c r="AV313">
        <f>(Table2[[#This Row],[Rank 1Y]]+Table2[[#This Row],[Rank 6M]]+Table2[[#This Row],[Rank Sharpe]])/3</f>
        <v>324</v>
      </c>
    </row>
    <row r="314" spans="1:48" x14ac:dyDescent="0.3">
      <c r="A314" t="s">
        <v>847</v>
      </c>
      <c r="B314" t="s">
        <v>848</v>
      </c>
      <c r="C314" t="s">
        <v>10416</v>
      </c>
      <c r="D314" t="s">
        <v>287</v>
      </c>
      <c r="E314">
        <v>19431.526644654899</v>
      </c>
      <c r="F314">
        <v>890.35</v>
      </c>
      <c r="G314">
        <v>29.532526905258099</v>
      </c>
      <c r="H314">
        <f>(Table2[[#This Row],[1Y Return vs Nifty]]-AVERAGE(Table2[1Y Return vs Nifty]))/_xlfn.STDEV.P(Table2[1Y Return vs Nifty])</f>
        <v>8.5820824304969581E-2</v>
      </c>
      <c r="I314">
        <v>1.2550056968577501</v>
      </c>
      <c r="J314">
        <f>(Table2[[#This Row],[1M Return vs Nifty]]-AVERAGE(Table2[1M Return vs Nifty]))/_xlfn.STDEV.P(Table2[1M Return vs Nifty])</f>
        <v>0.43438450351327507</v>
      </c>
      <c r="K314">
        <v>-16.196518766910099</v>
      </c>
      <c r="L314">
        <f>(Table2[[#This Row],[6M Return vs Nifty]]-AVERAGE(Table2[6M Return vs Nifty]))/_xlfn.STDEV.P(Table2[6M Return vs Nifty])</f>
        <v>-0.84614533970409789</v>
      </c>
      <c r="M314">
        <v>-1.3906380337075299</v>
      </c>
      <c r="N314">
        <f>(Table2[[#This Row],[1W Return vs Nifty]]-AVERAGE(Table2[1W Return vs Nifty]))/_xlfn.STDEV.P(Table2[1W Return vs Nifty])</f>
        <v>-0.1789303605503953</v>
      </c>
      <c r="O314">
        <v>875.78</v>
      </c>
      <c r="P314">
        <v>850.66968645793099</v>
      </c>
      <c r="Q314">
        <v>777.90216975879696</v>
      </c>
      <c r="R314">
        <v>54.094194770126002</v>
      </c>
      <c r="S314" s="2">
        <f>(Table2[[#This Row],[Close Price]]-Table2[[#This Row],[20D EMA]])/Table2[[#This Row],[20D EMA]]</f>
        <v>1.663659823243286E-2</v>
      </c>
      <c r="T314" s="2">
        <f>(Table2[[#This Row],[Close Price]]-Table2[[#This Row],[50D EMA]])/Table2[[#This Row],[50D EMA]]</f>
        <v>4.6645971019952853E-2</v>
      </c>
      <c r="U314" s="2">
        <f>(Table2[[#This Row],[Close Price]]-Table2[[#This Row],[200D EMA]])/Table2[[#This Row],[200D EMA]]</f>
        <v>0.14455266306310677</v>
      </c>
      <c r="V314">
        <v>1.0373887384172999</v>
      </c>
      <c r="W314">
        <v>878.6</v>
      </c>
      <c r="X314">
        <v>899</v>
      </c>
      <c r="Y314">
        <v>863.05</v>
      </c>
      <c r="Z314">
        <v>937</v>
      </c>
      <c r="AA314">
        <v>830</v>
      </c>
      <c r="AB314">
        <v>937</v>
      </c>
      <c r="AC314" s="2">
        <f>(Table2[[#This Row],[Close Price]]/Table2[[#This Row],[Day Low]])-1</f>
        <v>1.3373548827680493E-2</v>
      </c>
      <c r="AD314" s="2">
        <f>(Table2[[#This Row],[Day High]]/Table2[[#This Row],[Close Price]])-1</f>
        <v>9.715280507665458E-3</v>
      </c>
      <c r="AE314" s="2">
        <f>(Table2[[#This Row],[Close Price]]/Table2[[#This Row],[Current Week Low]])-1</f>
        <v>3.1632002780835444E-2</v>
      </c>
      <c r="AF314" s="2">
        <f>(Table2[[#This Row],[Current Week High]]/Table2[[#This Row],[Close Price]])-1</f>
        <v>5.2395125512438856E-2</v>
      </c>
      <c r="AG314" s="2">
        <f>(Table2[[#This Row],[Close Price]]/Table2[[#This Row],[Current Month Low]])-1</f>
        <v>7.2710843373493983E-2</v>
      </c>
      <c r="AH314" s="2">
        <f>(Table2[[#This Row],[Current Month High]]/Table2[[#This Row],[Close Price]])-1</f>
        <v>5.2395125512438856E-2</v>
      </c>
      <c r="AI314">
        <v>7.5981355646655704</v>
      </c>
      <c r="AJ314">
        <v>66.389459914034703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-0.03</v>
      </c>
      <c r="AM314" t="s">
        <v>10450</v>
      </c>
      <c r="AN314">
        <v>0.92</v>
      </c>
      <c r="AO314" t="s">
        <v>10451</v>
      </c>
      <c r="AP314">
        <v>0.166863967304273</v>
      </c>
      <c r="AQ314">
        <f>(Table2[[#This Row],[Sharpe Ratio]]-AVERAGE(Table2[Sharpe Ratio]))/_xlfn.STDEV.P(Table2[Sharpe Ratio])</f>
        <v>1.2540180934627763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0.7491477210265276</v>
      </c>
      <c r="AS314">
        <f>_xlfn.RANK.AVG(Table2[[#This Row],[1Y Return vs Nifty Z-Score]],Table2[1Y Return vs Nifty Z-Score])</f>
        <v>274</v>
      </c>
      <c r="AT314">
        <f>_xlfn.RANK.AVG(Table2[[#This Row],[6M Return vs Nifty Z-Score]],Table2[6M Return vs Nifty Z-Score])</f>
        <v>614</v>
      </c>
      <c r="AU314">
        <f>_xlfn.RANK.AVG(Table2[[#This Row],[Sharpe Ratio Z-Score]],Table2[Sharpe Ratio Z-Score])</f>
        <v>85</v>
      </c>
      <c r="AV314">
        <f>(Table2[[#This Row],[Rank 1Y]]+Table2[[#This Row],[Rank 6M]]+Table2[[#This Row],[Rank Sharpe]])/3</f>
        <v>324.33333333333331</v>
      </c>
    </row>
    <row r="315" spans="1:48" x14ac:dyDescent="0.3">
      <c r="A315" t="s">
        <v>461</v>
      </c>
      <c r="B315" t="s">
        <v>462</v>
      </c>
      <c r="C315" t="s">
        <v>10407</v>
      </c>
      <c r="D315" t="s">
        <v>24</v>
      </c>
      <c r="E315">
        <v>47502.199341134998</v>
      </c>
      <c r="F315">
        <v>193.71</v>
      </c>
      <c r="G315">
        <v>-4.10898219571071</v>
      </c>
      <c r="H315">
        <f>(Table2[[#This Row],[1Y Return vs Nifty]]-AVERAGE(Table2[1Y Return vs Nifty]))/_xlfn.STDEV.P(Table2[1Y Return vs Nifty])</f>
        <v>-0.46809873184053452</v>
      </c>
      <c r="I315">
        <v>-7.8775228223206</v>
      </c>
      <c r="J315">
        <f>(Table2[[#This Row],[1M Return vs Nifty]]-AVERAGE(Table2[1M Return vs Nifty]))/_xlfn.STDEV.P(Table2[1M Return vs Nifty])</f>
        <v>-0.41189468973949211</v>
      </c>
      <c r="K315">
        <v>10.982258557066</v>
      </c>
      <c r="L315">
        <f>(Table2[[#This Row],[6M Return vs Nifty]]-AVERAGE(Table2[6M Return vs Nifty]))/_xlfn.STDEV.P(Table2[6M Return vs Nifty])</f>
        <v>-3.8696583811705487E-2</v>
      </c>
      <c r="M315">
        <v>1.0792315248803099</v>
      </c>
      <c r="N315">
        <f>(Table2[[#This Row],[1W Return vs Nifty]]-AVERAGE(Table2[1W Return vs Nifty]))/_xlfn.STDEV.P(Table2[1W Return vs Nifty])</f>
        <v>0.37226263257442177</v>
      </c>
      <c r="O315">
        <v>189.84</v>
      </c>
      <c r="P315">
        <v>189.68978450045199</v>
      </c>
      <c r="Q315">
        <v>171.90692885310699</v>
      </c>
      <c r="R315">
        <v>70.371352898092894</v>
      </c>
      <c r="S315" s="2">
        <f>(Table2[[#This Row],[Close Price]]-Table2[[#This Row],[20D EMA]])/Table2[[#This Row],[20D EMA]]</f>
        <v>2.0385587863463995E-2</v>
      </c>
      <c r="T315" s="2">
        <f>(Table2[[#This Row],[Close Price]]-Table2[[#This Row],[50D EMA]])/Table2[[#This Row],[50D EMA]]</f>
        <v>2.1193632066878312E-2</v>
      </c>
      <c r="U315" s="2">
        <f>(Table2[[#This Row],[Close Price]]-Table2[[#This Row],[200D EMA]])/Table2[[#This Row],[200D EMA]]</f>
        <v>0.12683067106343082</v>
      </c>
      <c r="V315">
        <v>0.78464152511853302</v>
      </c>
      <c r="W315">
        <v>191.01</v>
      </c>
      <c r="X315">
        <v>195.5</v>
      </c>
      <c r="Y315">
        <v>184.72</v>
      </c>
      <c r="Z315">
        <v>195.5</v>
      </c>
      <c r="AA315">
        <v>181.73</v>
      </c>
      <c r="AB315">
        <v>197.5</v>
      </c>
      <c r="AC315" s="2">
        <f>(Table2[[#This Row],[Close Price]]/Table2[[#This Row],[Day Low]])-1</f>
        <v>1.4135385581906856E-2</v>
      </c>
      <c r="AD315" s="2">
        <f>(Table2[[#This Row],[Day High]]/Table2[[#This Row],[Close Price]])-1</f>
        <v>9.2406174177894762E-3</v>
      </c>
      <c r="AE315" s="2">
        <f>(Table2[[#This Row],[Close Price]]/Table2[[#This Row],[Current Week Low]])-1</f>
        <v>4.8668254655695131E-2</v>
      </c>
      <c r="AF315" s="2">
        <f>(Table2[[#This Row],[Current Week High]]/Table2[[#This Row],[Close Price]])-1</f>
        <v>9.2406174177894762E-3</v>
      </c>
      <c r="AG315" s="2">
        <f>(Table2[[#This Row],[Close Price]]/Table2[[#This Row],[Current Month Low]])-1</f>
        <v>6.5921972156496089E-2</v>
      </c>
      <c r="AH315" s="2">
        <f>(Table2[[#This Row],[Current Month High]]/Table2[[#This Row],[Close Price]])-1</f>
        <v>1.9565329616436866E-2</v>
      </c>
      <c r="AI315">
        <v>6.64911465592896</v>
      </c>
      <c r="AJ315">
        <v>41.1366120218579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</v>
      </c>
      <c r="AM315" t="s">
        <v>10452</v>
      </c>
      <c r="AN315">
        <v>5.75</v>
      </c>
      <c r="AO315" t="s">
        <v>10451</v>
      </c>
      <c r="AP315">
        <v>0.106596295562462</v>
      </c>
      <c r="AQ315">
        <f>(Table2[[#This Row],[Sharpe Ratio]]-AVERAGE(Table2[Sharpe Ratio]))/_xlfn.STDEV.P(Table2[Sharpe Ratio])</f>
        <v>0.55258909939050083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6.1617265731904736E-3</v>
      </c>
      <c r="AS315">
        <f>_xlfn.RANK.AVG(Table2[[#This Row],[1Y Return vs Nifty Z-Score]],Table2[1Y Return vs Nifty Z-Score])</f>
        <v>450</v>
      </c>
      <c r="AT315">
        <f>_xlfn.RANK.AVG(Table2[[#This Row],[6M Return vs Nifty Z-Score]],Table2[6M Return vs Nifty Z-Score])</f>
        <v>323</v>
      </c>
      <c r="AU315">
        <f>_xlfn.RANK.AVG(Table2[[#This Row],[Sharpe Ratio Z-Score]],Table2[Sharpe Ratio Z-Score])</f>
        <v>205</v>
      </c>
      <c r="AV315">
        <f>(Table2[[#This Row],[Rank 1Y]]+Table2[[#This Row],[Rank 6M]]+Table2[[#This Row],[Rank Sharpe]])/3</f>
        <v>326</v>
      </c>
    </row>
    <row r="316" spans="1:48" x14ac:dyDescent="0.3">
      <c r="A316" t="s">
        <v>398</v>
      </c>
      <c r="B316" t="s">
        <v>399</v>
      </c>
      <c r="C316" t="s">
        <v>10407</v>
      </c>
      <c r="D316" t="s">
        <v>400</v>
      </c>
      <c r="E316">
        <v>61558.573043830002</v>
      </c>
      <c r="F316">
        <v>236.3</v>
      </c>
      <c r="G316">
        <v>-1.8630713112436801</v>
      </c>
      <c r="H316">
        <f>(Table2[[#This Row],[1Y Return vs Nifty]]-AVERAGE(Table2[1Y Return vs Nifty]))/_xlfn.STDEV.P(Table2[1Y Return vs Nifty])</f>
        <v>-0.43111900074308185</v>
      </c>
      <c r="I316">
        <v>1.4384236226854601</v>
      </c>
      <c r="J316">
        <f>(Table2[[#This Row],[1M Return vs Nifty]]-AVERAGE(Table2[1M Return vs Nifty]))/_xlfn.STDEV.P(Table2[1M Return vs Nifty])</f>
        <v>0.45138119549968408</v>
      </c>
      <c r="K316">
        <v>16.2753674929718</v>
      </c>
      <c r="L316">
        <f>(Table2[[#This Row],[6M Return vs Nifty]]-AVERAGE(Table2[6M Return vs Nifty]))/_xlfn.STDEV.P(Table2[6M Return vs Nifty])</f>
        <v>0.11855531071446054</v>
      </c>
      <c r="M316">
        <v>1.2622571900556501</v>
      </c>
      <c r="N316">
        <f>(Table2[[#This Row],[1W Return vs Nifty]]-AVERAGE(Table2[1W Return vs Nifty]))/_xlfn.STDEV.P(Table2[1W Return vs Nifty])</f>
        <v>0.41310789254205199</v>
      </c>
      <c r="O316">
        <v>227.48</v>
      </c>
      <c r="P316">
        <v>223.85823234104399</v>
      </c>
      <c r="Q316">
        <v>208.543614902743</v>
      </c>
      <c r="R316">
        <v>75.011841038100997</v>
      </c>
      <c r="S316" s="2">
        <f>(Table2[[#This Row],[Close Price]]-Table2[[#This Row],[20D EMA]])/Table2[[#This Row],[20D EMA]]</f>
        <v>3.877263935291024E-2</v>
      </c>
      <c r="T316" s="2">
        <f>(Table2[[#This Row],[Close Price]]-Table2[[#This Row],[50D EMA]])/Table2[[#This Row],[50D EMA]]</f>
        <v>5.5578780949191164E-2</v>
      </c>
      <c r="U316" s="2">
        <f>(Table2[[#This Row],[Close Price]]-Table2[[#This Row],[200D EMA]])/Table2[[#This Row],[200D EMA]]</f>
        <v>0.1330963075047949</v>
      </c>
      <c r="V316">
        <v>1.5250926259531701</v>
      </c>
      <c r="W316">
        <v>235.1</v>
      </c>
      <c r="X316">
        <v>240.19</v>
      </c>
      <c r="Y316">
        <v>228.29</v>
      </c>
      <c r="Z316">
        <v>240.19</v>
      </c>
      <c r="AA316">
        <v>212.8</v>
      </c>
      <c r="AB316">
        <v>240.19</v>
      </c>
      <c r="AC316" s="2">
        <f>(Table2[[#This Row],[Close Price]]/Table2[[#This Row],[Day Low]])-1</f>
        <v>5.1042109740535579E-3</v>
      </c>
      <c r="AD316" s="2">
        <f>(Table2[[#This Row],[Day High]]/Table2[[#This Row],[Close Price]])-1</f>
        <v>1.6462124418112456E-2</v>
      </c>
      <c r="AE316" s="2">
        <f>(Table2[[#This Row],[Close Price]]/Table2[[#This Row],[Current Week Low]])-1</f>
        <v>3.5086950808182582E-2</v>
      </c>
      <c r="AF316" s="2">
        <f>(Table2[[#This Row],[Current Week High]]/Table2[[#This Row],[Close Price]])-1</f>
        <v>1.6462124418112456E-2</v>
      </c>
      <c r="AG316" s="2">
        <f>(Table2[[#This Row],[Close Price]]/Table2[[#This Row],[Current Month Low]])-1</f>
        <v>0.1104323308270676</v>
      </c>
      <c r="AH316" s="2">
        <f>(Table2[[#This Row],[Current Month High]]/Table2[[#This Row],[Close Price]])-1</f>
        <v>1.6462124418112456E-2</v>
      </c>
      <c r="AI316">
        <v>4.4858231062208898</v>
      </c>
      <c r="AJ316">
        <v>52.451612903225801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-0.03</v>
      </c>
      <c r="AM316" t="s">
        <v>10450</v>
      </c>
      <c r="AN316">
        <v>10.49</v>
      </c>
      <c r="AO316" t="s">
        <v>10451</v>
      </c>
      <c r="AP316">
        <v>8.3476589257786005E-2</v>
      </c>
      <c r="AQ316">
        <f>(Table2[[#This Row],[Sharpe Ratio]]-AVERAGE(Table2[Sharpe Ratio]))/_xlfn.STDEV.P(Table2[Sharpe Ratio])</f>
        <v>0.28350897952111453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0.83543437753422922</v>
      </c>
      <c r="AS316">
        <f>_xlfn.RANK.AVG(Table2[[#This Row],[1Y Return vs Nifty Z-Score]],Table2[1Y Return vs Nifty Z-Score])</f>
        <v>432</v>
      </c>
      <c r="AT316">
        <f>_xlfn.RANK.AVG(Table2[[#This Row],[6M Return vs Nifty Z-Score]],Table2[6M Return vs Nifty Z-Score])</f>
        <v>270</v>
      </c>
      <c r="AU316">
        <f>_xlfn.RANK.AVG(Table2[[#This Row],[Sharpe Ratio Z-Score]],Table2[Sharpe Ratio Z-Score])</f>
        <v>277</v>
      </c>
      <c r="AV316">
        <f>(Table2[[#This Row],[Rank 1Y]]+Table2[[#This Row],[Rank 6M]]+Table2[[#This Row],[Rank Sharpe]])/3</f>
        <v>326.33333333333331</v>
      </c>
    </row>
    <row r="317" spans="1:48" x14ac:dyDescent="0.3">
      <c r="A317" t="s">
        <v>1077</v>
      </c>
      <c r="B317" t="s">
        <v>1078</v>
      </c>
      <c r="C317" t="s">
        <v>10411</v>
      </c>
      <c r="D317" t="s">
        <v>54</v>
      </c>
      <c r="E317">
        <v>12624.129076159999</v>
      </c>
      <c r="F317">
        <v>1030.3</v>
      </c>
      <c r="G317">
        <v>32.639835863954197</v>
      </c>
      <c r="H317">
        <f>(Table2[[#This Row],[1Y Return vs Nifty]]-AVERAGE(Table2[1Y Return vs Nifty]))/_xlfn.STDEV.P(Table2[1Y Return vs Nifty])</f>
        <v>0.1369837847429817</v>
      </c>
      <c r="I317">
        <v>-6.0389900250126098</v>
      </c>
      <c r="J317">
        <f>(Table2[[#This Row],[1M Return vs Nifty]]-AVERAGE(Table2[1M Return vs Nifty]))/_xlfn.STDEV.P(Table2[1M Return vs Nifty])</f>
        <v>-0.24152434277510682</v>
      </c>
      <c r="K317">
        <v>15.3795298869356</v>
      </c>
      <c r="L317">
        <f>(Table2[[#This Row],[6M Return vs Nifty]]-AVERAGE(Table2[6M Return vs Nifty]))/_xlfn.STDEV.P(Table2[6M Return vs Nifty])</f>
        <v>9.1941053867908365E-2</v>
      </c>
      <c r="M317">
        <v>-16.182842104869501</v>
      </c>
      <c r="N317">
        <f>(Table2[[#This Row],[1W Return vs Nifty]]-AVERAGE(Table2[1W Return vs Nifty]))/_xlfn.STDEV.P(Table2[1W Return vs Nifty])</f>
        <v>-3.4800598507889791</v>
      </c>
      <c r="O317">
        <v>1128.92</v>
      </c>
      <c r="P317">
        <v>1060.4005762475999</v>
      </c>
      <c r="Q317">
        <v>878.81433941687806</v>
      </c>
      <c r="R317">
        <v>24.984950262420899</v>
      </c>
      <c r="S317" s="2">
        <f>(Table2[[#This Row],[Close Price]]-Table2[[#This Row],[20D EMA]])/Table2[[#This Row],[20D EMA]]</f>
        <v>-8.7357828721255817E-2</v>
      </c>
      <c r="T317" s="2">
        <f>(Table2[[#This Row],[Close Price]]-Table2[[#This Row],[50D EMA]])/Table2[[#This Row],[50D EMA]]</f>
        <v>-2.8386042899104943E-2</v>
      </c>
      <c r="U317" s="2">
        <f>(Table2[[#This Row],[Close Price]]-Table2[[#This Row],[200D EMA]])/Table2[[#This Row],[200D EMA]]</f>
        <v>0.17237504418013658</v>
      </c>
      <c r="V317">
        <v>0.793651544459683</v>
      </c>
      <c r="W317">
        <v>1015.85</v>
      </c>
      <c r="X317">
        <v>1075</v>
      </c>
      <c r="Y317">
        <v>1012.2</v>
      </c>
      <c r="Z317">
        <v>1210</v>
      </c>
      <c r="AA317">
        <v>1012.2</v>
      </c>
      <c r="AB317">
        <v>1335.1</v>
      </c>
      <c r="AC317" s="2">
        <f>(Table2[[#This Row],[Close Price]]/Table2[[#This Row],[Day Low]])-1</f>
        <v>1.4224541024757453E-2</v>
      </c>
      <c r="AD317" s="2">
        <f>(Table2[[#This Row],[Day High]]/Table2[[#This Row],[Close Price]])-1</f>
        <v>4.3385421721828576E-2</v>
      </c>
      <c r="AE317" s="2">
        <f>(Table2[[#This Row],[Close Price]]/Table2[[#This Row],[Current Week Low]])-1</f>
        <v>1.7881841533293752E-2</v>
      </c>
      <c r="AF317" s="2">
        <f>(Table2[[#This Row],[Current Week High]]/Table2[[#This Row],[Close Price]])-1</f>
        <v>0.17441521886829081</v>
      </c>
      <c r="AG317" s="2">
        <f>(Table2[[#This Row],[Close Price]]/Table2[[#This Row],[Current Month Low]])-1</f>
        <v>1.7881841533293752E-2</v>
      </c>
      <c r="AH317" s="2">
        <f>(Table2[[#This Row],[Current Month High]]/Table2[[#This Row],[Close Price]])-1</f>
        <v>0.29583616422401238</v>
      </c>
      <c r="AI317">
        <v>29.583616422401199</v>
      </c>
      <c r="AJ317">
        <v>68.570026178010394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0.04</v>
      </c>
      <c r="AM317" t="s">
        <v>10451</v>
      </c>
      <c r="AN317">
        <v>-20.09</v>
      </c>
      <c r="AO317" t="s">
        <v>10450</v>
      </c>
      <c r="AP317">
        <v>2.3001212584877001E-2</v>
      </c>
      <c r="AQ317">
        <f>(Table2[[#This Row],[Sharpe Ratio]]-AVERAGE(Table2[Sharpe Ratio]))/_xlfn.STDEV.P(Table2[Sharpe Ratio])</f>
        <v>-0.42033740113128404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-3.9129967560844801</v>
      </c>
      <c r="AS317">
        <f>_xlfn.RANK.AVG(Table2[[#This Row],[1Y Return vs Nifty Z-Score]],Table2[1Y Return vs Nifty Z-Score])</f>
        <v>254</v>
      </c>
      <c r="AT317">
        <f>_xlfn.RANK.AVG(Table2[[#This Row],[6M Return vs Nifty Z-Score]],Table2[6M Return vs Nifty Z-Score])</f>
        <v>279</v>
      </c>
      <c r="AU317">
        <f>_xlfn.RANK.AVG(Table2[[#This Row],[Sharpe Ratio Z-Score]],Table2[Sharpe Ratio Z-Score])</f>
        <v>446</v>
      </c>
      <c r="AV317">
        <f>(Table2[[#This Row],[Rank 1Y]]+Table2[[#This Row],[Rank 6M]]+Table2[[#This Row],[Rank Sharpe]])/3</f>
        <v>326.33333333333331</v>
      </c>
    </row>
    <row r="318" spans="1:48" x14ac:dyDescent="0.3">
      <c r="A318" t="s">
        <v>1770</v>
      </c>
      <c r="B318" t="s">
        <v>1771</v>
      </c>
      <c r="C318" t="s">
        <v>10416</v>
      </c>
      <c r="D318" t="s">
        <v>127</v>
      </c>
      <c r="E318">
        <v>4633.7528270250004</v>
      </c>
      <c r="F318">
        <v>979.65</v>
      </c>
      <c r="G318">
        <v>44.599227120446898</v>
      </c>
      <c r="H318">
        <f>(Table2[[#This Row],[1Y Return vs Nifty]]-AVERAGE(Table2[1Y Return vs Nifty]))/_xlfn.STDEV.P(Table2[1Y Return vs Nifty])</f>
        <v>0.33389946639936985</v>
      </c>
      <c r="I318">
        <v>9.0419864104529299</v>
      </c>
      <c r="J318">
        <f>(Table2[[#This Row],[1M Return vs Nifty]]-AVERAGE(Table2[1M Return vs Nifty]))/_xlfn.STDEV.P(Table2[1M Return vs Nifty])</f>
        <v>1.1559765294606612</v>
      </c>
      <c r="K318">
        <v>32.478031656831199</v>
      </c>
      <c r="L318">
        <f>(Table2[[#This Row],[6M Return vs Nifty]]-AVERAGE(Table2[6M Return vs Nifty]))/_xlfn.STDEV.P(Table2[6M Return vs Nifty])</f>
        <v>0.59991695790339961</v>
      </c>
      <c r="M318">
        <v>3.8988604654909098</v>
      </c>
      <c r="N318">
        <f>(Table2[[#This Row],[1W Return vs Nifty]]-AVERAGE(Table2[1W Return vs Nifty]))/_xlfn.STDEV.P(Table2[1W Return vs Nifty])</f>
        <v>1.0015103229524966</v>
      </c>
      <c r="O318">
        <v>954.4</v>
      </c>
      <c r="P318">
        <v>912.33066660623797</v>
      </c>
      <c r="Q318">
        <v>806.09956845377803</v>
      </c>
      <c r="R318">
        <v>54.1498751148225</v>
      </c>
      <c r="S318" s="2">
        <f>(Table2[[#This Row],[Close Price]]-Table2[[#This Row],[20D EMA]])/Table2[[#This Row],[20D EMA]]</f>
        <v>2.6456412405699917E-2</v>
      </c>
      <c r="T318" s="2">
        <f>(Table2[[#This Row],[Close Price]]-Table2[[#This Row],[50D EMA]])/Table2[[#This Row],[50D EMA]]</f>
        <v>7.3788304896274012E-2</v>
      </c>
      <c r="U318" s="2">
        <f>(Table2[[#This Row],[Close Price]]-Table2[[#This Row],[200D EMA]])/Table2[[#This Row],[200D EMA]]</f>
        <v>0.21529651960876017</v>
      </c>
      <c r="V318">
        <v>2.53463859301828</v>
      </c>
      <c r="W318">
        <v>955.55</v>
      </c>
      <c r="X318">
        <v>1001.2</v>
      </c>
      <c r="Y318">
        <v>905.55</v>
      </c>
      <c r="Z318">
        <v>1034.3</v>
      </c>
      <c r="AA318">
        <v>830</v>
      </c>
      <c r="AB318">
        <v>1034.3</v>
      </c>
      <c r="AC318" s="2">
        <f>(Table2[[#This Row],[Close Price]]/Table2[[#This Row],[Day Low]])-1</f>
        <v>2.5221076866726033E-2</v>
      </c>
      <c r="AD318" s="2">
        <f>(Table2[[#This Row],[Day High]]/Table2[[#This Row],[Close Price]])-1</f>
        <v>2.1997652222732755E-2</v>
      </c>
      <c r="AE318" s="2">
        <f>(Table2[[#This Row],[Close Price]]/Table2[[#This Row],[Current Week Low]])-1</f>
        <v>8.1828722875600501E-2</v>
      </c>
      <c r="AF318" s="2">
        <f>(Table2[[#This Row],[Current Week High]]/Table2[[#This Row],[Close Price]])-1</f>
        <v>5.5785229418669813E-2</v>
      </c>
      <c r="AG318" s="2">
        <f>(Table2[[#This Row],[Close Price]]/Table2[[#This Row],[Current Month Low]])-1</f>
        <v>0.18030120481927714</v>
      </c>
      <c r="AH318" s="2">
        <f>(Table2[[#This Row],[Current Month High]]/Table2[[#This Row],[Close Price]])-1</f>
        <v>5.5785229418669813E-2</v>
      </c>
      <c r="AI318">
        <v>5.5785229418669804</v>
      </c>
      <c r="AJ318">
        <v>81.736388090158599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0.05</v>
      </c>
      <c r="AM318" t="s">
        <v>10451</v>
      </c>
      <c r="AN318">
        <v>7.08</v>
      </c>
      <c r="AO318" t="s">
        <v>10451</v>
      </c>
      <c r="AP318">
        <v>-3.2883381474183002E-2</v>
      </c>
      <c r="AQ318">
        <f>(Table2[[#This Row],[Sharpe Ratio]]-AVERAGE(Table2[Sharpe Ratio]))/_xlfn.STDEV.P(Table2[Sharpe Ratio])</f>
        <v>-1.0707536767576968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2.0205495999582306</v>
      </c>
      <c r="AS318">
        <f>_xlfn.RANK.AVG(Table2[[#This Row],[1Y Return vs Nifty Z-Score]],Table2[1Y Return vs Nifty Z-Score])</f>
        <v>206</v>
      </c>
      <c r="AT318">
        <f>_xlfn.RANK.AVG(Table2[[#This Row],[6M Return vs Nifty Z-Score]],Table2[6M Return vs Nifty Z-Score])</f>
        <v>147</v>
      </c>
      <c r="AU318">
        <f>_xlfn.RANK.AVG(Table2[[#This Row],[Sharpe Ratio Z-Score]],Table2[Sharpe Ratio Z-Score])</f>
        <v>630</v>
      </c>
      <c r="AV318">
        <f>(Table2[[#This Row],[Rank 1Y]]+Table2[[#This Row],[Rank 6M]]+Table2[[#This Row],[Rank Sharpe]])/3</f>
        <v>327.66666666666669</v>
      </c>
    </row>
    <row r="319" spans="1:48" x14ac:dyDescent="0.3">
      <c r="A319" t="s">
        <v>1127</v>
      </c>
      <c r="B319" t="s">
        <v>1128</v>
      </c>
      <c r="C319" t="s">
        <v>10417</v>
      </c>
      <c r="D319" t="s">
        <v>1129</v>
      </c>
      <c r="E319">
        <v>11670.088236559999</v>
      </c>
      <c r="F319">
        <v>785.2</v>
      </c>
      <c r="G319">
        <v>51.606974095742501</v>
      </c>
      <c r="H319">
        <f>(Table2[[#This Row],[1Y Return vs Nifty]]-AVERAGE(Table2[1Y Return vs Nifty]))/_xlfn.STDEV.P(Table2[1Y Return vs Nifty])</f>
        <v>0.44928454268965895</v>
      </c>
      <c r="I319">
        <v>-2.9747318363183601</v>
      </c>
      <c r="J319">
        <f>(Table2[[#This Row],[1M Return vs Nifty]]-AVERAGE(Table2[1M Return vs Nifty]))/_xlfn.STDEV.P(Table2[1M Return vs Nifty])</f>
        <v>4.2429651170883736E-2</v>
      </c>
      <c r="K319">
        <v>33.9289073497294</v>
      </c>
      <c r="L319">
        <f>(Table2[[#This Row],[6M Return vs Nifty]]-AVERAGE(Table2[6M Return vs Nifty]))/_xlfn.STDEV.P(Table2[6M Return vs Nifty])</f>
        <v>0.64302072814370792</v>
      </c>
      <c r="M319">
        <v>-7.2100916632665202</v>
      </c>
      <c r="N319">
        <f>(Table2[[#This Row],[1W Return vs Nifty]]-AVERAGE(Table2[1W Return vs Nifty]))/_xlfn.STDEV.P(Table2[1W Return vs Nifty])</f>
        <v>-1.4776394576663117</v>
      </c>
      <c r="O319">
        <v>806.42</v>
      </c>
      <c r="P319">
        <v>758.67050845607696</v>
      </c>
      <c r="Q319">
        <v>630.60174154082597</v>
      </c>
      <c r="R319">
        <v>36.707151154050997</v>
      </c>
      <c r="S319" s="2">
        <f>(Table2[[#This Row],[Close Price]]-Table2[[#This Row],[20D EMA]])/Table2[[#This Row],[20D EMA]]</f>
        <v>-2.6313831502194782E-2</v>
      </c>
      <c r="T319" s="2">
        <f>(Table2[[#This Row],[Close Price]]-Table2[[#This Row],[50D EMA]])/Table2[[#This Row],[50D EMA]]</f>
        <v>3.4968397015868721E-2</v>
      </c>
      <c r="U319" s="2">
        <f>(Table2[[#This Row],[Close Price]]-Table2[[#This Row],[200D EMA]])/Table2[[#This Row],[200D EMA]]</f>
        <v>0.24515989772154029</v>
      </c>
      <c r="V319">
        <v>0.89423460413742495</v>
      </c>
      <c r="W319">
        <v>780.6</v>
      </c>
      <c r="X319">
        <v>802</v>
      </c>
      <c r="Y319">
        <v>780.6</v>
      </c>
      <c r="Z319">
        <v>875</v>
      </c>
      <c r="AA319">
        <v>768.55</v>
      </c>
      <c r="AB319">
        <v>875</v>
      </c>
      <c r="AC319" s="2">
        <f>(Table2[[#This Row],[Close Price]]/Table2[[#This Row],[Day Low]])-1</f>
        <v>5.8929028952088292E-3</v>
      </c>
      <c r="AD319" s="2">
        <f>(Table2[[#This Row],[Day High]]/Table2[[#This Row],[Close Price]])-1</f>
        <v>2.1395822720325919E-2</v>
      </c>
      <c r="AE319" s="2">
        <f>(Table2[[#This Row],[Close Price]]/Table2[[#This Row],[Current Week Low]])-1</f>
        <v>5.8929028952088292E-3</v>
      </c>
      <c r="AF319" s="2">
        <f>(Table2[[#This Row],[Current Week High]]/Table2[[#This Row],[Close Price]])-1</f>
        <v>0.11436576668364751</v>
      </c>
      <c r="AG319" s="2">
        <f>(Table2[[#This Row],[Close Price]]/Table2[[#This Row],[Current Month Low]])-1</f>
        <v>2.1664172792921876E-2</v>
      </c>
      <c r="AH319" s="2">
        <f>(Table2[[#This Row],[Current Month High]]/Table2[[#This Row],[Close Price]])-1</f>
        <v>0.11436576668364751</v>
      </c>
      <c r="AI319">
        <v>11.436576668364699</v>
      </c>
      <c r="AJ319">
        <v>96.128387660796804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0.1</v>
      </c>
      <c r="AM319" t="s">
        <v>10451</v>
      </c>
      <c r="AN319">
        <v>-0.47</v>
      </c>
      <c r="AO319" t="s">
        <v>10450</v>
      </c>
      <c r="AP319">
        <v>-5.8690660126129002E-2</v>
      </c>
      <c r="AQ319">
        <f>(Table2[[#This Row],[Sharpe Ratio]]-AVERAGE(Table2[Sharpe Ratio]))/_xlfn.STDEV.P(Table2[Sharpe Ratio])</f>
        <v>-1.3711132722324804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-1.7140178078945414</v>
      </c>
      <c r="AS319">
        <f>_xlfn.RANK.AVG(Table2[[#This Row],[1Y Return vs Nifty Z-Score]],Table2[1Y Return vs Nifty Z-Score])</f>
        <v>181</v>
      </c>
      <c r="AT319">
        <f>_xlfn.RANK.AVG(Table2[[#This Row],[6M Return vs Nifty Z-Score]],Table2[6M Return vs Nifty Z-Score])</f>
        <v>139</v>
      </c>
      <c r="AU319">
        <f>_xlfn.RANK.AVG(Table2[[#This Row],[Sharpe Ratio Z-Score]],Table2[Sharpe Ratio Z-Score])</f>
        <v>666</v>
      </c>
      <c r="AV319">
        <f>(Table2[[#This Row],[Rank 1Y]]+Table2[[#This Row],[Rank 6M]]+Table2[[#This Row],[Rank Sharpe]])/3</f>
        <v>328.66666666666669</v>
      </c>
    </row>
    <row r="320" spans="1:48" x14ac:dyDescent="0.3">
      <c r="A320" t="s">
        <v>586</v>
      </c>
      <c r="B320" t="s">
        <v>587</v>
      </c>
      <c r="C320" t="s">
        <v>10412</v>
      </c>
      <c r="D320" t="s">
        <v>407</v>
      </c>
      <c r="E320">
        <v>34774.952298229997</v>
      </c>
      <c r="F320">
        <v>547.54999999999995</v>
      </c>
      <c r="G320">
        <v>12.654408170644</v>
      </c>
      <c r="H320">
        <f>(Table2[[#This Row],[1Y Return vs Nifty]]-AVERAGE(Table2[1Y Return vs Nifty]))/_xlfn.STDEV.P(Table2[1Y Return vs Nifty])</f>
        <v>-0.19208347570692622</v>
      </c>
      <c r="I320">
        <v>7.4908484093940304</v>
      </c>
      <c r="J320">
        <f>(Table2[[#This Row],[1M Return vs Nifty]]-AVERAGE(Table2[1M Return vs Nifty]))/_xlfn.STDEV.P(Table2[1M Return vs Nifty])</f>
        <v>1.0122380441766383</v>
      </c>
      <c r="K320">
        <v>-1.257248013308</v>
      </c>
      <c r="L320">
        <f>(Table2[[#This Row],[6M Return vs Nifty]]-AVERAGE(Table2[6M Return vs Nifty]))/_xlfn.STDEV.P(Table2[6M Return vs Nifty])</f>
        <v>-0.40231758983345306</v>
      </c>
      <c r="M320">
        <v>7.2038132583012899</v>
      </c>
      <c r="N320">
        <f>(Table2[[#This Row],[1W Return vs Nifty]]-AVERAGE(Table2[1W Return vs Nifty]))/_xlfn.STDEV.P(Table2[1W Return vs Nifty])</f>
        <v>1.7390662054772905</v>
      </c>
      <c r="O320">
        <v>525.16999999999996</v>
      </c>
      <c r="P320">
        <v>517.33645379777397</v>
      </c>
      <c r="Q320">
        <v>488.416509238034</v>
      </c>
      <c r="R320">
        <v>64.090741761157304</v>
      </c>
      <c r="S320" s="2">
        <f>(Table2[[#This Row],[Close Price]]-Table2[[#This Row],[20D EMA]])/Table2[[#This Row],[20D EMA]]</f>
        <v>4.2614772359426463E-2</v>
      </c>
      <c r="T320" s="2">
        <f>(Table2[[#This Row],[Close Price]]-Table2[[#This Row],[50D EMA]])/Table2[[#This Row],[50D EMA]]</f>
        <v>5.8402121057636536E-2</v>
      </c>
      <c r="U320" s="2">
        <f>(Table2[[#This Row],[Close Price]]-Table2[[#This Row],[200D EMA]])/Table2[[#This Row],[200D EMA]]</f>
        <v>0.12107185085577593</v>
      </c>
      <c r="V320">
        <v>0.86019887403554096</v>
      </c>
      <c r="W320">
        <v>545</v>
      </c>
      <c r="X320">
        <v>555.9</v>
      </c>
      <c r="Y320">
        <v>515.79999999999995</v>
      </c>
      <c r="Z320">
        <v>584.9</v>
      </c>
      <c r="AA320">
        <v>492.8</v>
      </c>
      <c r="AB320">
        <v>584.9</v>
      </c>
      <c r="AC320" s="2">
        <f>(Table2[[#This Row],[Close Price]]/Table2[[#This Row],[Day Low]])-1</f>
        <v>4.6788990825687993E-3</v>
      </c>
      <c r="AD320" s="2">
        <f>(Table2[[#This Row],[Day High]]/Table2[[#This Row],[Close Price]])-1</f>
        <v>1.5249748881380754E-2</v>
      </c>
      <c r="AE320" s="2">
        <f>(Table2[[#This Row],[Close Price]]/Table2[[#This Row],[Current Week Low]])-1</f>
        <v>6.155486622721984E-2</v>
      </c>
      <c r="AF320" s="2">
        <f>(Table2[[#This Row],[Current Week High]]/Table2[[#This Row],[Close Price]])-1</f>
        <v>6.8212948589170042E-2</v>
      </c>
      <c r="AG320" s="2">
        <f>(Table2[[#This Row],[Close Price]]/Table2[[#This Row],[Current Month Low]])-1</f>
        <v>0.11109983766233755</v>
      </c>
      <c r="AH320" s="2">
        <f>(Table2[[#This Row],[Current Month High]]/Table2[[#This Row],[Close Price]])-1</f>
        <v>6.8212948589170042E-2</v>
      </c>
      <c r="AI320">
        <v>6.8212948589169997</v>
      </c>
      <c r="AJ320">
        <v>50.013698630136901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-0.05</v>
      </c>
      <c r="AM320" t="s">
        <v>10450</v>
      </c>
      <c r="AN320">
        <v>4.5599999999999996</v>
      </c>
      <c r="AO320" t="s">
        <v>10451</v>
      </c>
      <c r="AP320">
        <v>0.113694507900835</v>
      </c>
      <c r="AQ320">
        <f>(Table2[[#This Row],[Sharpe Ratio]]-AVERAGE(Table2[Sharpe Ratio]))/_xlfn.STDEV.P(Table2[Sharpe Ratio])</f>
        <v>0.63520207905804382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2.7921052631715932</v>
      </c>
      <c r="AS320">
        <f>_xlfn.RANK.AVG(Table2[[#This Row],[1Y Return vs Nifty Z-Score]],Table2[1Y Return vs Nifty Z-Score])</f>
        <v>350</v>
      </c>
      <c r="AT320">
        <f>_xlfn.RANK.AVG(Table2[[#This Row],[6M Return vs Nifty Z-Score]],Table2[6M Return vs Nifty Z-Score])</f>
        <v>450</v>
      </c>
      <c r="AU320">
        <f>_xlfn.RANK.AVG(Table2[[#This Row],[Sharpe Ratio Z-Score]],Table2[Sharpe Ratio Z-Score])</f>
        <v>187</v>
      </c>
      <c r="AV320">
        <f>(Table2[[#This Row],[Rank 1Y]]+Table2[[#This Row],[Rank 6M]]+Table2[[#This Row],[Rank Sharpe]])/3</f>
        <v>329</v>
      </c>
    </row>
    <row r="321" spans="1:48" x14ac:dyDescent="0.3">
      <c r="A321" t="s">
        <v>1729</v>
      </c>
      <c r="B321" t="s">
        <v>1730</v>
      </c>
      <c r="C321" t="s">
        <v>10412</v>
      </c>
      <c r="D321" t="s">
        <v>185</v>
      </c>
      <c r="E321">
        <v>4869.7048784999997</v>
      </c>
      <c r="F321">
        <v>680.9</v>
      </c>
      <c r="G321">
        <v>12.064324345129201</v>
      </c>
      <c r="H321">
        <f>(Table2[[#This Row],[1Y Return vs Nifty]]-AVERAGE(Table2[1Y Return vs Nifty]))/_xlfn.STDEV.P(Table2[1Y Return vs Nifty])</f>
        <v>-0.2017994182865766</v>
      </c>
      <c r="I321">
        <v>-4.35045975566302</v>
      </c>
      <c r="J321">
        <f>(Table2[[#This Row],[1M Return vs Nifty]]-AVERAGE(Table2[1M Return vs Nifty]))/_xlfn.STDEV.P(Table2[1M Return vs Nifty])</f>
        <v>-8.5054200784615425E-2</v>
      </c>
      <c r="K321">
        <v>-3.7776680925537902</v>
      </c>
      <c r="L321">
        <f>(Table2[[#This Row],[6M Return vs Nifty]]-AVERAGE(Table2[6M Return vs Nifty]))/_xlfn.STDEV.P(Table2[6M Return vs Nifty])</f>
        <v>-0.47719623625136681</v>
      </c>
      <c r="M321">
        <v>-3.2589178953590601</v>
      </c>
      <c r="N321">
        <f>(Table2[[#This Row],[1W Return vs Nifty]]-AVERAGE(Table2[1W Return vs Nifty]))/_xlfn.STDEV.P(Table2[1W Return vs Nifty])</f>
        <v>-0.59586847995752279</v>
      </c>
      <c r="O321">
        <v>676.6</v>
      </c>
      <c r="P321">
        <v>675.43383900660899</v>
      </c>
      <c r="Q321">
        <v>623.20649509605403</v>
      </c>
      <c r="R321">
        <v>54.420271896665</v>
      </c>
      <c r="S321" s="2">
        <f>(Table2[[#This Row],[Close Price]]-Table2[[#This Row],[20D EMA]])/Table2[[#This Row],[20D EMA]]</f>
        <v>6.3553059414719988E-3</v>
      </c>
      <c r="T321" s="2">
        <f>(Table2[[#This Row],[Close Price]]-Table2[[#This Row],[50D EMA]])/Table2[[#This Row],[50D EMA]]</f>
        <v>8.0928148365061407E-3</v>
      </c>
      <c r="U321" s="2">
        <f>(Table2[[#This Row],[Close Price]]-Table2[[#This Row],[200D EMA]])/Table2[[#This Row],[200D EMA]]</f>
        <v>9.2575262546090317E-2</v>
      </c>
      <c r="V321">
        <v>0.355735524894917</v>
      </c>
      <c r="W321">
        <v>670.7</v>
      </c>
      <c r="X321">
        <v>684.45</v>
      </c>
      <c r="Y321">
        <v>670.05</v>
      </c>
      <c r="Z321">
        <v>698.8</v>
      </c>
      <c r="AA321">
        <v>649.35</v>
      </c>
      <c r="AB321">
        <v>702.95</v>
      </c>
      <c r="AC321" s="2">
        <f>(Table2[[#This Row],[Close Price]]/Table2[[#This Row],[Day Low]])-1</f>
        <v>1.5207991650514341E-2</v>
      </c>
      <c r="AD321" s="2">
        <f>(Table2[[#This Row],[Day High]]/Table2[[#This Row],[Close Price]])-1</f>
        <v>5.2136877661919101E-3</v>
      </c>
      <c r="AE321" s="2">
        <f>(Table2[[#This Row],[Close Price]]/Table2[[#This Row],[Current Week Low]])-1</f>
        <v>1.619282143123657E-2</v>
      </c>
      <c r="AF321" s="2">
        <f>(Table2[[#This Row],[Current Week High]]/Table2[[#This Row],[Close Price]])-1</f>
        <v>2.6288735497136173E-2</v>
      </c>
      <c r="AG321" s="2">
        <f>(Table2[[#This Row],[Close Price]]/Table2[[#This Row],[Current Month Low]])-1</f>
        <v>4.8587048587048542E-2</v>
      </c>
      <c r="AH321" s="2">
        <f>(Table2[[#This Row],[Current Month High]]/Table2[[#This Row],[Close Price]])-1</f>
        <v>3.2383609928036572E-2</v>
      </c>
      <c r="AI321">
        <v>17.366720516962801</v>
      </c>
      <c r="AJ321">
        <v>65.769933049299993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-0.06</v>
      </c>
      <c r="AM321" t="s">
        <v>10450</v>
      </c>
      <c r="AN321">
        <v>1.55</v>
      </c>
      <c r="AO321" t="s">
        <v>10451</v>
      </c>
      <c r="AP321">
        <v>0.128999941569377</v>
      </c>
      <c r="AQ321">
        <f>(Table2[[#This Row],[Sharpe Ratio]]-AVERAGE(Table2[Sharpe Ratio]))/_xlfn.STDEV.P(Table2[Sharpe Ratio])</f>
        <v>0.81333530756498518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-0.54658302771509648</v>
      </c>
      <c r="AS321">
        <f>_xlfn.RANK.AVG(Table2[[#This Row],[1Y Return vs Nifty Z-Score]],Table2[1Y Return vs Nifty Z-Score])</f>
        <v>355</v>
      </c>
      <c r="AT321">
        <f>_xlfn.RANK.AVG(Table2[[#This Row],[6M Return vs Nifty Z-Score]],Table2[6M Return vs Nifty Z-Score])</f>
        <v>485</v>
      </c>
      <c r="AU321">
        <f>_xlfn.RANK.AVG(Table2[[#This Row],[Sharpe Ratio Z-Score]],Table2[Sharpe Ratio Z-Score])</f>
        <v>148</v>
      </c>
      <c r="AV321">
        <f>(Table2[[#This Row],[Rank 1Y]]+Table2[[#This Row],[Rank 6M]]+Table2[[#This Row],[Rank Sharpe]])/3</f>
        <v>329.33333333333331</v>
      </c>
    </row>
    <row r="322" spans="1:48" x14ac:dyDescent="0.3">
      <c r="A322" t="s">
        <v>958</v>
      </c>
      <c r="B322" t="s">
        <v>959</v>
      </c>
      <c r="C322" t="s">
        <v>10407</v>
      </c>
      <c r="D322" t="s">
        <v>232</v>
      </c>
      <c r="E322">
        <v>15920.553478235001</v>
      </c>
      <c r="F322">
        <v>1248.8499999999999</v>
      </c>
      <c r="G322">
        <v>25.2950751716483</v>
      </c>
      <c r="H322">
        <f>(Table2[[#This Row],[1Y Return vs Nifty]]-AVERAGE(Table2[1Y Return vs Nifty]))/_xlfn.STDEV.P(Table2[1Y Return vs Nifty])</f>
        <v>1.6049656298670435E-2</v>
      </c>
      <c r="I322">
        <v>2.9597096104090101</v>
      </c>
      <c r="J322">
        <f>(Table2[[#This Row],[1M Return vs Nifty]]-AVERAGE(Table2[1M Return vs Nifty]))/_xlfn.STDEV.P(Table2[1M Return vs Nifty])</f>
        <v>0.59235340004235926</v>
      </c>
      <c r="K322">
        <v>35.053531512835399</v>
      </c>
      <c r="L322">
        <f>(Table2[[#This Row],[6M Return vs Nifty]]-AVERAGE(Table2[6M Return vs Nifty]))/_xlfn.STDEV.P(Table2[6M Return vs Nifty])</f>
        <v>0.67643195818257318</v>
      </c>
      <c r="M322">
        <v>-3.8593074629514401</v>
      </c>
      <c r="N322">
        <f>(Table2[[#This Row],[1W Return vs Nifty]]-AVERAGE(Table2[1W Return vs Nifty]))/_xlfn.STDEV.P(Table2[1W Return vs Nifty])</f>
        <v>-0.72985552459779512</v>
      </c>
      <c r="O322">
        <v>1245.0999999999999</v>
      </c>
      <c r="P322">
        <v>1167.66022522702</v>
      </c>
      <c r="Q322">
        <v>997.81172101812501</v>
      </c>
      <c r="R322">
        <v>43.684552506001403</v>
      </c>
      <c r="S322" s="2">
        <f>(Table2[[#This Row],[Close Price]]-Table2[[#This Row],[20D EMA]])/Table2[[#This Row],[20D EMA]]</f>
        <v>3.0118062806200308E-3</v>
      </c>
      <c r="T322" s="2">
        <f>(Table2[[#This Row],[Close Price]]-Table2[[#This Row],[50D EMA]])/Table2[[#This Row],[50D EMA]]</f>
        <v>6.9532020547496839E-2</v>
      </c>
      <c r="U322" s="2">
        <f>(Table2[[#This Row],[Close Price]]-Table2[[#This Row],[200D EMA]])/Table2[[#This Row],[200D EMA]]</f>
        <v>0.25158882552083678</v>
      </c>
      <c r="V322">
        <v>0.67475484341359004</v>
      </c>
      <c r="W322">
        <v>1241</v>
      </c>
      <c r="X322">
        <v>1279</v>
      </c>
      <c r="Y322">
        <v>1225.8</v>
      </c>
      <c r="Z322">
        <v>1299</v>
      </c>
      <c r="AA322">
        <v>1145.3</v>
      </c>
      <c r="AB322">
        <v>1341</v>
      </c>
      <c r="AC322" s="2">
        <f>(Table2[[#This Row],[Close Price]]/Table2[[#This Row],[Day Low]])-1</f>
        <v>6.3255439161964411E-3</v>
      </c>
      <c r="AD322" s="2">
        <f>(Table2[[#This Row],[Day High]]/Table2[[#This Row],[Close Price]])-1</f>
        <v>2.4142210833967281E-2</v>
      </c>
      <c r="AE322" s="2">
        <f>(Table2[[#This Row],[Close Price]]/Table2[[#This Row],[Current Week Low]])-1</f>
        <v>1.8804046337085989E-2</v>
      </c>
      <c r="AF322" s="2">
        <f>(Table2[[#This Row],[Current Week High]]/Table2[[#This Row],[Close Price]])-1</f>
        <v>4.0156944388837879E-2</v>
      </c>
      <c r="AG322" s="2">
        <f>(Table2[[#This Row],[Close Price]]/Table2[[#This Row],[Current Month Low]])-1</f>
        <v>9.0412992229110145E-2</v>
      </c>
      <c r="AH322" s="2">
        <f>(Table2[[#This Row],[Current Month High]]/Table2[[#This Row],[Close Price]])-1</f>
        <v>7.3787884854065844E-2</v>
      </c>
      <c r="AI322">
        <v>7.3787884854065799</v>
      </c>
      <c r="AJ322">
        <v>68.535762483130895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0.14000000000000001</v>
      </c>
      <c r="AM322" t="s">
        <v>10451</v>
      </c>
      <c r="AN322">
        <v>-2.4700000000000002</v>
      </c>
      <c r="AO322" t="s">
        <v>10450</v>
      </c>
      <c r="AP322">
        <v>-4.1812571622349996E-3</v>
      </c>
      <c r="AQ322">
        <f>(Table2[[#This Row],[Sharpe Ratio]]-AVERAGE(Table2[Sharpe Ratio]))/_xlfn.STDEV.P(Table2[Sharpe Ratio])</f>
        <v>-0.73670224251421901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-0.18172275258841131</v>
      </c>
      <c r="AS322">
        <f>_xlfn.RANK.AVG(Table2[[#This Row],[1Y Return vs Nifty Z-Score]],Table2[1Y Return vs Nifty Z-Score])</f>
        <v>296</v>
      </c>
      <c r="AT322">
        <f>_xlfn.RANK.AVG(Table2[[#This Row],[6M Return vs Nifty Z-Score]],Table2[6M Return vs Nifty Z-Score])</f>
        <v>134</v>
      </c>
      <c r="AU322">
        <f>_xlfn.RANK.AVG(Table2[[#This Row],[Sharpe Ratio Z-Score]],Table2[Sharpe Ratio Z-Score])</f>
        <v>560</v>
      </c>
      <c r="AV322">
        <f>(Table2[[#This Row],[Rank 1Y]]+Table2[[#This Row],[Rank 6M]]+Table2[[#This Row],[Rank Sharpe]])/3</f>
        <v>330</v>
      </c>
    </row>
    <row r="323" spans="1:48" x14ac:dyDescent="0.3">
      <c r="A323" t="s">
        <v>851</v>
      </c>
      <c r="B323" t="s">
        <v>852</v>
      </c>
      <c r="C323" t="s">
        <v>10415</v>
      </c>
      <c r="D323" t="s">
        <v>217</v>
      </c>
      <c r="E323">
        <v>19418.254241004899</v>
      </c>
      <c r="F323">
        <v>446.35</v>
      </c>
      <c r="G323">
        <v>12.803362256453401</v>
      </c>
      <c r="H323">
        <f>(Table2[[#This Row],[1Y Return vs Nifty]]-AVERAGE(Table2[1Y Return vs Nifty]))/_xlfn.STDEV.P(Table2[1Y Return vs Nifty])</f>
        <v>-0.18963089307010192</v>
      </c>
      <c r="I323">
        <v>-12.145650468764099</v>
      </c>
      <c r="J323">
        <f>(Table2[[#This Row],[1M Return vs Nifty]]-AVERAGE(Table2[1M Return vs Nifty]))/_xlfn.STDEV.P(Table2[1M Return vs Nifty])</f>
        <v>-0.80740701841678708</v>
      </c>
      <c r="K323">
        <v>16.988926433976498</v>
      </c>
      <c r="L323">
        <f>(Table2[[#This Row],[6M Return vs Nifty]]-AVERAGE(Table2[6M Return vs Nifty]))/_xlfn.STDEV.P(Table2[6M Return vs Nifty])</f>
        <v>0.13975428785394609</v>
      </c>
      <c r="M323">
        <v>-5.50612484687929</v>
      </c>
      <c r="N323">
        <f>(Table2[[#This Row],[1W Return vs Nifty]]-AVERAGE(Table2[1W Return vs Nifty]))/_xlfn.STDEV.P(Table2[1W Return vs Nifty])</f>
        <v>-1.0973705619085763</v>
      </c>
      <c r="O323">
        <v>457.56</v>
      </c>
      <c r="P323">
        <v>456.42897012931201</v>
      </c>
      <c r="Q323">
        <v>393.67308011817499</v>
      </c>
      <c r="R323">
        <v>36.610132119999598</v>
      </c>
      <c r="S323" s="2">
        <f>(Table2[[#This Row],[Close Price]]-Table2[[#This Row],[20D EMA]])/Table2[[#This Row],[20D EMA]]</f>
        <v>-2.4499519188740229E-2</v>
      </c>
      <c r="T323" s="2">
        <f>(Table2[[#This Row],[Close Price]]-Table2[[#This Row],[50D EMA]])/Table2[[#This Row],[50D EMA]]</f>
        <v>-2.2082231385217477E-2</v>
      </c>
      <c r="U323" s="2">
        <f>(Table2[[#This Row],[Close Price]]-Table2[[#This Row],[200D EMA]])/Table2[[#This Row],[200D EMA]]</f>
        <v>0.13380879349436892</v>
      </c>
      <c r="V323">
        <v>0.41921476307931999</v>
      </c>
      <c r="W323">
        <v>442.55</v>
      </c>
      <c r="X323">
        <v>453.1</v>
      </c>
      <c r="Y323">
        <v>442.05</v>
      </c>
      <c r="Z323">
        <v>456.1</v>
      </c>
      <c r="AA323">
        <v>442.05</v>
      </c>
      <c r="AB323">
        <v>477</v>
      </c>
      <c r="AC323" s="2">
        <f>(Table2[[#This Row],[Close Price]]/Table2[[#This Row],[Day Low]])-1</f>
        <v>8.5866003841374994E-3</v>
      </c>
      <c r="AD323" s="2">
        <f>(Table2[[#This Row],[Day High]]/Table2[[#This Row],[Close Price]])-1</f>
        <v>1.5122661588439668E-2</v>
      </c>
      <c r="AE323" s="2">
        <f>(Table2[[#This Row],[Close Price]]/Table2[[#This Row],[Current Week Low]])-1</f>
        <v>9.727406401990768E-3</v>
      </c>
      <c r="AF323" s="2">
        <f>(Table2[[#This Row],[Current Week High]]/Table2[[#This Row],[Close Price]])-1</f>
        <v>2.1843844516634903E-2</v>
      </c>
      <c r="AG323" s="2">
        <f>(Table2[[#This Row],[Close Price]]/Table2[[#This Row],[Current Month Low]])-1</f>
        <v>9.727406401990768E-3</v>
      </c>
      <c r="AH323" s="2">
        <f>(Table2[[#This Row],[Current Month High]]/Table2[[#This Row],[Close Price]])-1</f>
        <v>6.8668085583062588E-2</v>
      </c>
      <c r="AI323">
        <v>29.371569396213701</v>
      </c>
      <c r="AJ323">
        <v>58.843416370106702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-0.1</v>
      </c>
      <c r="AM323" t="s">
        <v>10450</v>
      </c>
      <c r="AN323">
        <v>-4.3499999999999996</v>
      </c>
      <c r="AO323" t="s">
        <v>10450</v>
      </c>
      <c r="AP323">
        <v>4.4771299166130998E-2</v>
      </c>
      <c r="AQ323">
        <f>(Table2[[#This Row],[Sharpe Ratio]]-AVERAGE(Table2[Sharpe Ratio]))/_xlfn.STDEV.P(Table2[Sharpe Ratio])</f>
        <v>-0.16696491319159193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-2.1216190987331114</v>
      </c>
      <c r="AS323">
        <f>_xlfn.RANK.AVG(Table2[[#This Row],[1Y Return vs Nifty Z-Score]],Table2[1Y Return vs Nifty Z-Score])</f>
        <v>348</v>
      </c>
      <c r="AT323">
        <f>_xlfn.RANK.AVG(Table2[[#This Row],[6M Return vs Nifty Z-Score]],Table2[6M Return vs Nifty Z-Score])</f>
        <v>263</v>
      </c>
      <c r="AU323">
        <f>_xlfn.RANK.AVG(Table2[[#This Row],[Sharpe Ratio Z-Score]],Table2[Sharpe Ratio Z-Score])</f>
        <v>379</v>
      </c>
      <c r="AV323">
        <f>(Table2[[#This Row],[Rank 1Y]]+Table2[[#This Row],[Rank 6M]]+Table2[[#This Row],[Rank Sharpe]])/3</f>
        <v>330</v>
      </c>
    </row>
    <row r="324" spans="1:48" x14ac:dyDescent="0.3">
      <c r="A324" t="s">
        <v>1506</v>
      </c>
      <c r="B324" t="s">
        <v>1507</v>
      </c>
      <c r="C324" t="s">
        <v>10411</v>
      </c>
      <c r="D324" t="s">
        <v>54</v>
      </c>
      <c r="E324">
        <v>7014.1568351799997</v>
      </c>
      <c r="F324">
        <v>1713.8</v>
      </c>
      <c r="G324">
        <v>4.6180792542709899</v>
      </c>
      <c r="H324">
        <f>(Table2[[#This Row],[1Y Return vs Nifty]]-AVERAGE(Table2[1Y Return vs Nifty]))/_xlfn.STDEV.P(Table2[1Y Return vs Nifty])</f>
        <v>-0.3244045238809638</v>
      </c>
      <c r="I324">
        <v>27.517586377308401</v>
      </c>
      <c r="J324">
        <f>(Table2[[#This Row],[1M Return vs Nifty]]-AVERAGE(Table2[1M Return vs Nifty]))/_xlfn.STDEV.P(Table2[1M Return vs Nifty])</f>
        <v>2.8680451862380965</v>
      </c>
      <c r="K324">
        <v>36.996800808927603</v>
      </c>
      <c r="L324">
        <f>(Table2[[#This Row],[6M Return vs Nifty]]-AVERAGE(Table2[6M Return vs Nifty]))/_xlfn.STDEV.P(Table2[6M Return vs Nifty])</f>
        <v>0.73416414961965237</v>
      </c>
      <c r="M324">
        <v>10.862746081970601</v>
      </c>
      <c r="N324">
        <f>(Table2[[#This Row],[1W Return vs Nifty]]-AVERAGE(Table2[1W Return vs Nifty]))/_xlfn.STDEV.P(Table2[1W Return vs Nifty])</f>
        <v>2.5556186941334236</v>
      </c>
      <c r="O324">
        <v>1556.71</v>
      </c>
      <c r="P324">
        <v>1442.9813290798099</v>
      </c>
      <c r="Q324">
        <v>1284.20281644895</v>
      </c>
      <c r="R324">
        <v>70.182721515909506</v>
      </c>
      <c r="S324" s="2">
        <f>(Table2[[#This Row],[Close Price]]-Table2[[#This Row],[20D EMA]])/Table2[[#This Row],[20D EMA]]</f>
        <v>0.10091153779445107</v>
      </c>
      <c r="T324" s="2">
        <f>(Table2[[#This Row],[Close Price]]-Table2[[#This Row],[50D EMA]])/Table2[[#This Row],[50D EMA]]</f>
        <v>0.18767995500876733</v>
      </c>
      <c r="U324" s="2">
        <f>(Table2[[#This Row],[Close Price]]-Table2[[#This Row],[200D EMA]])/Table2[[#This Row],[200D EMA]]</f>
        <v>0.33452440537310363</v>
      </c>
      <c r="V324">
        <v>1.8478409562372899</v>
      </c>
      <c r="W324">
        <v>1702.65</v>
      </c>
      <c r="X324">
        <v>1823</v>
      </c>
      <c r="Y324">
        <v>1636.65</v>
      </c>
      <c r="Z324">
        <v>1823</v>
      </c>
      <c r="AA324">
        <v>1352.05</v>
      </c>
      <c r="AB324">
        <v>1823</v>
      </c>
      <c r="AC324" s="2">
        <f>(Table2[[#This Row],[Close Price]]/Table2[[#This Row],[Day Low]])-1</f>
        <v>6.548615393650925E-3</v>
      </c>
      <c r="AD324" s="2">
        <f>(Table2[[#This Row],[Day High]]/Table2[[#This Row],[Close Price]])-1</f>
        <v>6.3718053448477141E-2</v>
      </c>
      <c r="AE324" s="2">
        <f>(Table2[[#This Row],[Close Price]]/Table2[[#This Row],[Current Week Low]])-1</f>
        <v>4.7138972901964227E-2</v>
      </c>
      <c r="AF324" s="2">
        <f>(Table2[[#This Row],[Current Week High]]/Table2[[#This Row],[Close Price]])-1</f>
        <v>6.3718053448477141E-2</v>
      </c>
      <c r="AG324" s="2">
        <f>(Table2[[#This Row],[Close Price]]/Table2[[#This Row],[Current Month Low]])-1</f>
        <v>0.26755667319995569</v>
      </c>
      <c r="AH324" s="2">
        <f>(Table2[[#This Row],[Current Month High]]/Table2[[#This Row],[Close Price]])-1</f>
        <v>6.3718053448477141E-2</v>
      </c>
      <c r="AI324">
        <v>6.3718053448477097</v>
      </c>
      <c r="AJ324">
        <v>70.620737717158605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0.11</v>
      </c>
      <c r="AM324" t="s">
        <v>10451</v>
      </c>
      <c r="AN324">
        <v>17.690000000000001</v>
      </c>
      <c r="AO324" t="s">
        <v>10451</v>
      </c>
      <c r="AP324">
        <v>1.4583831659012E-2</v>
      </c>
      <c r="AQ324">
        <f>(Table2[[#This Row],[Sharpe Ratio]]-AVERAGE(Table2[Sharpe Ratio]))/_xlfn.STDEV.P(Table2[Sharpe Ratio])</f>
        <v>-0.51830360531528574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5.3151199007949232</v>
      </c>
      <c r="AS324">
        <f>_xlfn.RANK.AVG(Table2[[#This Row],[1Y Return vs Nifty Z-Score]],Table2[1Y Return vs Nifty Z-Score])</f>
        <v>397</v>
      </c>
      <c r="AT324">
        <f>_xlfn.RANK.AVG(Table2[[#This Row],[6M Return vs Nifty Z-Score]],Table2[6M Return vs Nifty Z-Score])</f>
        <v>125</v>
      </c>
      <c r="AU324">
        <f>_xlfn.RANK.AVG(Table2[[#This Row],[Sharpe Ratio Z-Score]],Table2[Sharpe Ratio Z-Score])</f>
        <v>469</v>
      </c>
      <c r="AV324">
        <f>(Table2[[#This Row],[Rank 1Y]]+Table2[[#This Row],[Rank 6M]]+Table2[[#This Row],[Rank Sharpe]])/3</f>
        <v>330.33333333333331</v>
      </c>
    </row>
    <row r="325" spans="1:48" x14ac:dyDescent="0.3">
      <c r="A325" t="s">
        <v>248</v>
      </c>
      <c r="B325" t="s">
        <v>249</v>
      </c>
      <c r="C325" t="s">
        <v>10407</v>
      </c>
      <c r="D325" t="s">
        <v>43</v>
      </c>
      <c r="E325">
        <v>110719.539890745</v>
      </c>
      <c r="F325">
        <v>2238.15</v>
      </c>
      <c r="G325">
        <v>38.912736827989697</v>
      </c>
      <c r="H325">
        <f>(Table2[[#This Row],[1Y Return vs Nifty]]-AVERAGE(Table2[1Y Return vs Nifty]))/_xlfn.STDEV.P(Table2[1Y Return vs Nifty])</f>
        <v>0.24026935696016813</v>
      </c>
      <c r="I325">
        <v>1.5563080049692899</v>
      </c>
      <c r="J325">
        <f>(Table2[[#This Row],[1M Return vs Nifty]]-AVERAGE(Table2[1M Return vs Nifty]))/_xlfn.STDEV.P(Table2[1M Return vs Nifty])</f>
        <v>0.46230512524452499</v>
      </c>
      <c r="K325">
        <v>16.2832603398539</v>
      </c>
      <c r="L325">
        <f>(Table2[[#This Row],[6M Return vs Nifty]]-AVERAGE(Table2[6M Return vs Nifty]))/_xlfn.STDEV.P(Table2[6M Return vs Nifty])</f>
        <v>0.1187897976937471</v>
      </c>
      <c r="M325">
        <v>5.6690439046536097E-2</v>
      </c>
      <c r="N325">
        <f>(Table2[[#This Row],[1W Return vs Nifty]]-AVERAGE(Table2[1W Return vs Nifty]))/_xlfn.STDEV.P(Table2[1W Return vs Nifty])</f>
        <v>0.14406536615033202</v>
      </c>
      <c r="O325">
        <v>2186.66</v>
      </c>
      <c r="P325">
        <v>2086.4587698675</v>
      </c>
      <c r="Q325">
        <v>1790.3968744230999</v>
      </c>
      <c r="R325">
        <v>58.373034868595802</v>
      </c>
      <c r="S325" s="2">
        <f>(Table2[[#This Row],[Close Price]]-Table2[[#This Row],[20D EMA]])/Table2[[#This Row],[20D EMA]]</f>
        <v>2.3547327888194892E-2</v>
      </c>
      <c r="T325" s="2">
        <f>(Table2[[#This Row],[Close Price]]-Table2[[#This Row],[50D EMA]])/Table2[[#This Row],[50D EMA]]</f>
        <v>7.2702721148011573E-2</v>
      </c>
      <c r="U325" s="2">
        <f>(Table2[[#This Row],[Close Price]]-Table2[[#This Row],[200D EMA]])/Table2[[#This Row],[200D EMA]]</f>
        <v>0.25008596248872184</v>
      </c>
      <c r="V325">
        <v>0.95792315495342595</v>
      </c>
      <c r="W325">
        <v>2200.15</v>
      </c>
      <c r="X325">
        <v>2259</v>
      </c>
      <c r="Y325">
        <v>2200.15</v>
      </c>
      <c r="Z325">
        <v>2301.9</v>
      </c>
      <c r="AA325">
        <v>2076.5</v>
      </c>
      <c r="AB325">
        <v>2301.9</v>
      </c>
      <c r="AC325" s="2">
        <f>(Table2[[#This Row],[Close Price]]/Table2[[#This Row],[Day Low]])-1</f>
        <v>1.727154966706812E-2</v>
      </c>
      <c r="AD325" s="2">
        <f>(Table2[[#This Row],[Day High]]/Table2[[#This Row],[Close Price]])-1</f>
        <v>9.3157295087460401E-3</v>
      </c>
      <c r="AE325" s="2">
        <f>(Table2[[#This Row],[Close Price]]/Table2[[#This Row],[Current Week Low]])-1</f>
        <v>1.727154966706812E-2</v>
      </c>
      <c r="AF325" s="2">
        <f>(Table2[[#This Row],[Current Week High]]/Table2[[#This Row],[Close Price]])-1</f>
        <v>2.8483345620266665E-2</v>
      </c>
      <c r="AG325" s="2">
        <f>(Table2[[#This Row],[Close Price]]/Table2[[#This Row],[Current Month Low]])-1</f>
        <v>7.7847339272814953E-2</v>
      </c>
      <c r="AH325" s="2">
        <f>(Table2[[#This Row],[Current Month High]]/Table2[[#This Row],[Close Price]])-1</f>
        <v>2.8483345620266665E-2</v>
      </c>
      <c r="AI325">
        <v>2.8483345620266598</v>
      </c>
      <c r="AJ325">
        <v>76.789099526066295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0.13</v>
      </c>
      <c r="AM325" t="s">
        <v>10451</v>
      </c>
      <c r="AN325">
        <v>5.08</v>
      </c>
      <c r="AO325" t="s">
        <v>10451</v>
      </c>
      <c r="AP325">
        <v>3.054775004127E-3</v>
      </c>
      <c r="AQ325">
        <f>(Table2[[#This Row],[Sharpe Ratio]]-AVERAGE(Table2[Sharpe Ratio]))/_xlfn.STDEV.P(Table2[Sharpe Ratio])</f>
        <v>-0.65248523832547534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0.3129444077232969</v>
      </c>
      <c r="AS325">
        <f>_xlfn.RANK.AVG(Table2[[#This Row],[1Y Return vs Nifty Z-Score]],Table2[1Y Return vs Nifty Z-Score])</f>
        <v>233</v>
      </c>
      <c r="AT325">
        <f>_xlfn.RANK.AVG(Table2[[#This Row],[6M Return vs Nifty Z-Score]],Table2[6M Return vs Nifty Z-Score])</f>
        <v>269</v>
      </c>
      <c r="AU325">
        <f>_xlfn.RANK.AVG(Table2[[#This Row],[Sharpe Ratio Z-Score]],Table2[Sharpe Ratio Z-Score])</f>
        <v>490</v>
      </c>
      <c r="AV325">
        <f>(Table2[[#This Row],[Rank 1Y]]+Table2[[#This Row],[Rank 6M]]+Table2[[#This Row],[Rank Sharpe]])/3</f>
        <v>330.66666666666669</v>
      </c>
    </row>
    <row r="326" spans="1:48" x14ac:dyDescent="0.3">
      <c r="A326" t="s">
        <v>1641</v>
      </c>
      <c r="B326" t="s">
        <v>1642</v>
      </c>
      <c r="C326" t="s">
        <v>10411</v>
      </c>
      <c r="D326" t="s">
        <v>467</v>
      </c>
      <c r="E326">
        <v>5624.7509725</v>
      </c>
      <c r="F326">
        <v>503</v>
      </c>
      <c r="G326">
        <v>25.523352012376499</v>
      </c>
      <c r="H326">
        <f>(Table2[[#This Row],[1Y Return vs Nifty]]-AVERAGE(Table2[1Y Return vs Nifty]))/_xlfn.STDEV.P(Table2[1Y Return vs Nifty])</f>
        <v>1.9808316646366328E-2</v>
      </c>
      <c r="I326">
        <v>6.3509442276566199</v>
      </c>
      <c r="J326">
        <f>(Table2[[#This Row],[1M Return vs Nifty]]-AVERAGE(Table2[1M Return vs Nifty]))/_xlfn.STDEV.P(Table2[1M Return vs Nifty])</f>
        <v>0.90660714586842439</v>
      </c>
      <c r="K326">
        <v>23.5398180276072</v>
      </c>
      <c r="L326">
        <f>(Table2[[#This Row],[6M Return vs Nifty]]-AVERAGE(Table2[6M Return vs Nifty]))/_xlfn.STDEV.P(Table2[6M Return vs Nifty])</f>
        <v>0.33437339099501473</v>
      </c>
      <c r="M326">
        <v>-3.55124297579796</v>
      </c>
      <c r="N326">
        <f>(Table2[[#This Row],[1W Return vs Nifty]]-AVERAGE(Table2[1W Return vs Nifty]))/_xlfn.STDEV.P(Table2[1W Return vs Nifty])</f>
        <v>-0.66110574542051981</v>
      </c>
      <c r="O326">
        <v>501.23</v>
      </c>
      <c r="P326">
        <v>465.33019749490398</v>
      </c>
      <c r="Q326">
        <v>400.40318033888201</v>
      </c>
      <c r="R326">
        <v>45.329881019334998</v>
      </c>
      <c r="S326" s="2">
        <f>(Table2[[#This Row],[Close Price]]-Table2[[#This Row],[20D EMA]])/Table2[[#This Row],[20D EMA]]</f>
        <v>3.5313129700935333E-3</v>
      </c>
      <c r="T326" s="2">
        <f>(Table2[[#This Row],[Close Price]]-Table2[[#This Row],[50D EMA]])/Table2[[#This Row],[50D EMA]]</f>
        <v>8.0952843180800774E-2</v>
      </c>
      <c r="U326" s="2">
        <f>(Table2[[#This Row],[Close Price]]-Table2[[#This Row],[200D EMA]])/Table2[[#This Row],[200D EMA]]</f>
        <v>0.25623377809907749</v>
      </c>
      <c r="V326">
        <v>1.0734147214501699</v>
      </c>
      <c r="W326">
        <v>499.5</v>
      </c>
      <c r="X326">
        <v>519.29999999999995</v>
      </c>
      <c r="Y326">
        <v>499.5</v>
      </c>
      <c r="Z326">
        <v>548.04999999999995</v>
      </c>
      <c r="AA326">
        <v>435.1</v>
      </c>
      <c r="AB326">
        <v>571</v>
      </c>
      <c r="AC326" s="2">
        <f>(Table2[[#This Row],[Close Price]]/Table2[[#This Row],[Day Low]])-1</f>
        <v>7.0070070070069601E-3</v>
      </c>
      <c r="AD326" s="2">
        <f>(Table2[[#This Row],[Day High]]/Table2[[#This Row],[Close Price]])-1</f>
        <v>3.2405566600397506E-2</v>
      </c>
      <c r="AE326" s="2">
        <f>(Table2[[#This Row],[Close Price]]/Table2[[#This Row],[Current Week Low]])-1</f>
        <v>7.0070070070069601E-3</v>
      </c>
      <c r="AF326" s="2">
        <f>(Table2[[#This Row],[Current Week High]]/Table2[[#This Row],[Close Price]])-1</f>
        <v>8.9562624254473144E-2</v>
      </c>
      <c r="AG326" s="2">
        <f>(Table2[[#This Row],[Close Price]]/Table2[[#This Row],[Current Month Low]])-1</f>
        <v>0.15605607906228447</v>
      </c>
      <c r="AH326" s="2">
        <f>(Table2[[#This Row],[Current Month High]]/Table2[[#This Row],[Close Price]])-1</f>
        <v>0.13518886679920472</v>
      </c>
      <c r="AI326">
        <v>13.518886679920399</v>
      </c>
      <c r="AJ326">
        <v>72.7928546891102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0.15</v>
      </c>
      <c r="AM326" t="s">
        <v>10451</v>
      </c>
      <c r="AN326">
        <v>-1.57</v>
      </c>
      <c r="AO326" t="s">
        <v>10450</v>
      </c>
      <c r="AP326">
        <v>1.0877021167360001E-3</v>
      </c>
      <c r="AQ326">
        <f>(Table2[[#This Row],[Sharpe Ratio]]-AVERAGE(Table2[Sharpe Ratio]))/_xlfn.STDEV.P(Table2[Sharpe Ratio])</f>
        <v>-0.67537913677538508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-7.5696028686099481E-2</v>
      </c>
      <c r="AS326">
        <f>_xlfn.RANK.AVG(Table2[[#This Row],[1Y Return vs Nifty Z-Score]],Table2[1Y Return vs Nifty Z-Score])</f>
        <v>295</v>
      </c>
      <c r="AT326">
        <f>_xlfn.RANK.AVG(Table2[[#This Row],[6M Return vs Nifty Z-Score]],Table2[6M Return vs Nifty Z-Score])</f>
        <v>201</v>
      </c>
      <c r="AU326">
        <f>_xlfn.RANK.AVG(Table2[[#This Row],[Sharpe Ratio Z-Score]],Table2[Sharpe Ratio Z-Score])</f>
        <v>497</v>
      </c>
      <c r="AV326">
        <f>(Table2[[#This Row],[Rank 1Y]]+Table2[[#This Row],[Rank 6M]]+Table2[[#This Row],[Rank Sharpe]])/3</f>
        <v>331</v>
      </c>
    </row>
    <row r="327" spans="1:48" x14ac:dyDescent="0.3">
      <c r="A327" t="s">
        <v>1040</v>
      </c>
      <c r="B327" t="s">
        <v>1041</v>
      </c>
      <c r="C327" t="s">
        <v>10411</v>
      </c>
      <c r="D327" t="s">
        <v>54</v>
      </c>
      <c r="E327">
        <v>13478.124296759999</v>
      </c>
      <c r="F327">
        <v>556.1</v>
      </c>
      <c r="G327">
        <v>26.222086468650499</v>
      </c>
      <c r="H327">
        <f>(Table2[[#This Row],[1Y Return vs Nifty]]-AVERAGE(Table2[1Y Return vs Nifty]))/_xlfn.STDEV.P(Table2[1Y Return vs Nifty])</f>
        <v>3.1313230968765683E-2</v>
      </c>
      <c r="I327">
        <v>-25.1473894648915</v>
      </c>
      <c r="J327">
        <f>(Table2[[#This Row],[1M Return vs Nifty]]-AVERAGE(Table2[1M Return vs Nifty]))/_xlfn.STDEV.P(Table2[1M Return vs Nifty])</f>
        <v>-2.0122322938505488</v>
      </c>
      <c r="K327">
        <v>10.9803872870907</v>
      </c>
      <c r="L327">
        <f>(Table2[[#This Row],[6M Return vs Nifty]]-AVERAGE(Table2[6M Return vs Nifty]))/_xlfn.STDEV.P(Table2[6M Return vs Nifty])</f>
        <v>-3.8752176989996188E-2</v>
      </c>
      <c r="M327">
        <v>-1.29244164533419</v>
      </c>
      <c r="N327">
        <f>(Table2[[#This Row],[1W Return vs Nifty]]-AVERAGE(Table2[1W Return vs Nifty]))/_xlfn.STDEV.P(Table2[1W Return vs Nifty])</f>
        <v>-0.15701618251886615</v>
      </c>
      <c r="O327">
        <v>589.63</v>
      </c>
      <c r="P327">
        <v>596.80636072109303</v>
      </c>
      <c r="Q327">
        <v>500.68794038467098</v>
      </c>
      <c r="R327">
        <v>38.124066444455202</v>
      </c>
      <c r="S327" s="2">
        <f>(Table2[[#This Row],[Close Price]]-Table2[[#This Row],[20D EMA]])/Table2[[#This Row],[20D EMA]]</f>
        <v>-5.6866170310194482E-2</v>
      </c>
      <c r="T327" s="2">
        <f>(Table2[[#This Row],[Close Price]]-Table2[[#This Row],[50D EMA]])/Table2[[#This Row],[50D EMA]]</f>
        <v>-6.820698202999953E-2</v>
      </c>
      <c r="U327" s="2">
        <f>(Table2[[#This Row],[Close Price]]-Table2[[#This Row],[200D EMA]])/Table2[[#This Row],[200D EMA]]</f>
        <v>0.11067184796333779</v>
      </c>
      <c r="V327">
        <v>1.7888636081548901</v>
      </c>
      <c r="W327">
        <v>546.20000000000005</v>
      </c>
      <c r="X327">
        <v>564</v>
      </c>
      <c r="Y327">
        <v>534.1</v>
      </c>
      <c r="Z327">
        <v>573.29999999999995</v>
      </c>
      <c r="AA327">
        <v>531.15</v>
      </c>
      <c r="AB327">
        <v>719.9</v>
      </c>
      <c r="AC327" s="2">
        <f>(Table2[[#This Row],[Close Price]]/Table2[[#This Row],[Day Low]])-1</f>
        <v>1.8125228853899555E-2</v>
      </c>
      <c r="AD327" s="2">
        <f>(Table2[[#This Row],[Day High]]/Table2[[#This Row],[Close Price]])-1</f>
        <v>1.4206078043517367E-2</v>
      </c>
      <c r="AE327" s="2">
        <f>(Table2[[#This Row],[Close Price]]/Table2[[#This Row],[Current Week Low]])-1</f>
        <v>4.1190788241902254E-2</v>
      </c>
      <c r="AF327" s="2">
        <f>(Table2[[#This Row],[Current Week High]]/Table2[[#This Row],[Close Price]])-1</f>
        <v>3.0929688904873132E-2</v>
      </c>
      <c r="AG327" s="2">
        <f>(Table2[[#This Row],[Close Price]]/Table2[[#This Row],[Current Month Low]])-1</f>
        <v>4.6973547961969508E-2</v>
      </c>
      <c r="AH327" s="2">
        <f>(Table2[[#This Row],[Current Month High]]/Table2[[#This Row],[Close Price]])-1</f>
        <v>0.29455133968710645</v>
      </c>
      <c r="AI327">
        <v>29.652940118683599</v>
      </c>
      <c r="AJ327">
        <v>74.353346919579806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-0.05</v>
      </c>
      <c r="AM327" t="s">
        <v>10450</v>
      </c>
      <c r="AN327">
        <v>-17.82</v>
      </c>
      <c r="AO327" t="s">
        <v>10450</v>
      </c>
      <c r="AP327">
        <v>4.4628063895288998E-2</v>
      </c>
      <c r="AQ327">
        <f>(Table2[[#This Row],[Sharpe Ratio]]-AVERAGE(Table2[Sharpe Ratio]))/_xlfn.STDEV.P(Table2[Sharpe Ratio])</f>
        <v>-0.1686319656765923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292</v>
      </c>
      <c r="AT327">
        <f>_xlfn.RANK.AVG(Table2[[#This Row],[6M Return vs Nifty Z-Score]],Table2[6M Return vs Nifty Z-Score])</f>
        <v>324</v>
      </c>
      <c r="AU327">
        <f>_xlfn.RANK.AVG(Table2[[#This Row],[Sharpe Ratio Z-Score]],Table2[Sharpe Ratio Z-Score])</f>
        <v>380</v>
      </c>
      <c r="AV327">
        <f>(Table2[[#This Row],[Rank 1Y]]+Table2[[#This Row],[Rank 6M]]+Table2[[#This Row],[Rank Sharpe]])/3</f>
        <v>332</v>
      </c>
    </row>
    <row r="328" spans="1:48" x14ac:dyDescent="0.3">
      <c r="A328" t="s">
        <v>607</v>
      </c>
      <c r="B328" t="s">
        <v>608</v>
      </c>
      <c r="C328" t="s">
        <v>10422</v>
      </c>
      <c r="D328" t="s">
        <v>609</v>
      </c>
      <c r="E328">
        <v>32908.036193100001</v>
      </c>
      <c r="F328">
        <v>835.05</v>
      </c>
      <c r="G328">
        <v>8.8407101939592803</v>
      </c>
      <c r="H328">
        <f>(Table2[[#This Row],[1Y Return vs Nifty]]-AVERAGE(Table2[1Y Return vs Nifty]))/_xlfn.STDEV.P(Table2[1Y Return vs Nifty])</f>
        <v>-0.25487738558112305</v>
      </c>
      <c r="I328">
        <v>0.41899458593875999</v>
      </c>
      <c r="J328">
        <f>(Table2[[#This Row],[1M Return vs Nifty]]-AVERAGE(Table2[1M Return vs Nifty]))/_xlfn.STDEV.P(Table2[1M Return vs Nifty])</f>
        <v>0.35691430377471178</v>
      </c>
      <c r="K328">
        <v>21.731901713165001</v>
      </c>
      <c r="L328">
        <f>(Table2[[#This Row],[6M Return vs Nifty]]-AVERAGE(Table2[6M Return vs Nifty]))/_xlfn.STDEV.P(Table2[6M Return vs Nifty])</f>
        <v>0.28066237370189567</v>
      </c>
      <c r="M328">
        <v>1.1495372102160799</v>
      </c>
      <c r="N328">
        <f>(Table2[[#This Row],[1W Return vs Nifty]]-AVERAGE(Table2[1W Return vs Nifty]))/_xlfn.STDEV.P(Table2[1W Return vs Nifty])</f>
        <v>0.38795253044743794</v>
      </c>
      <c r="O328">
        <v>821.48</v>
      </c>
      <c r="P328">
        <v>810.95269122692901</v>
      </c>
      <c r="Q328">
        <v>724.49727880035698</v>
      </c>
      <c r="R328">
        <v>62.554951410734702</v>
      </c>
      <c r="S328" s="2">
        <f>(Table2[[#This Row],[Close Price]]-Table2[[#This Row],[20D EMA]])/Table2[[#This Row],[20D EMA]]</f>
        <v>1.6518965769099597E-2</v>
      </c>
      <c r="T328" s="2">
        <f>(Table2[[#This Row],[Close Price]]-Table2[[#This Row],[50D EMA]])/Table2[[#This Row],[50D EMA]]</f>
        <v>2.9714814481487176E-2</v>
      </c>
      <c r="U328" s="2">
        <f>(Table2[[#This Row],[Close Price]]-Table2[[#This Row],[200D EMA]])/Table2[[#This Row],[200D EMA]]</f>
        <v>0.15259232081961618</v>
      </c>
      <c r="V328">
        <v>0.58065560572221697</v>
      </c>
      <c r="W328">
        <v>829.2</v>
      </c>
      <c r="X328">
        <v>853.7</v>
      </c>
      <c r="Y328">
        <v>808.05</v>
      </c>
      <c r="Z328">
        <v>853.7</v>
      </c>
      <c r="AA328">
        <v>782.35</v>
      </c>
      <c r="AB328">
        <v>853.7</v>
      </c>
      <c r="AC328" s="2">
        <f>(Table2[[#This Row],[Close Price]]/Table2[[#This Row],[Day Low]])-1</f>
        <v>7.0549927641099242E-3</v>
      </c>
      <c r="AD328" s="2">
        <f>(Table2[[#This Row],[Day High]]/Table2[[#This Row],[Close Price]])-1</f>
        <v>2.2333991976528411E-2</v>
      </c>
      <c r="AE328" s="2">
        <f>(Table2[[#This Row],[Close Price]]/Table2[[#This Row],[Current Week Low]])-1</f>
        <v>3.3413773900129895E-2</v>
      </c>
      <c r="AF328" s="2">
        <f>(Table2[[#This Row],[Current Week High]]/Table2[[#This Row],[Close Price]])-1</f>
        <v>2.2333991976528411E-2</v>
      </c>
      <c r="AG328" s="2">
        <f>(Table2[[#This Row],[Close Price]]/Table2[[#This Row],[Current Month Low]])-1</f>
        <v>6.7361155493065761E-2</v>
      </c>
      <c r="AH328" s="2">
        <f>(Table2[[#This Row],[Current Month High]]/Table2[[#This Row],[Close Price]])-1</f>
        <v>2.2333991976528411E-2</v>
      </c>
      <c r="AI328">
        <v>10.292796838512601</v>
      </c>
      <c r="AJ328">
        <v>47.119450317124702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0.02</v>
      </c>
      <c r="AM328" t="s">
        <v>10451</v>
      </c>
      <c r="AN328">
        <v>3.37</v>
      </c>
      <c r="AO328" t="s">
        <v>10451</v>
      </c>
      <c r="AP328">
        <v>3.4140484655778999E-2</v>
      </c>
      <c r="AQ328">
        <f>(Table2[[#This Row],[Sharpe Ratio]]-AVERAGE(Table2[Sharpe Ratio]))/_xlfn.STDEV.P(Table2[Sharpe Ratio])</f>
        <v>-0.29069229990913764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0.47995952243378465</v>
      </c>
      <c r="AS328">
        <f>_xlfn.RANK.AVG(Table2[[#This Row],[1Y Return vs Nifty Z-Score]],Table2[1Y Return vs Nifty Z-Score])</f>
        <v>377</v>
      </c>
      <c r="AT328">
        <f>_xlfn.RANK.AVG(Table2[[#This Row],[6M Return vs Nifty Z-Score]],Table2[6M Return vs Nifty Z-Score])</f>
        <v>216</v>
      </c>
      <c r="AU328">
        <f>_xlfn.RANK.AVG(Table2[[#This Row],[Sharpe Ratio Z-Score]],Table2[Sharpe Ratio Z-Score])</f>
        <v>406</v>
      </c>
      <c r="AV328">
        <f>(Table2[[#This Row],[Rank 1Y]]+Table2[[#This Row],[Rank 6M]]+Table2[[#This Row],[Rank Sharpe]])/3</f>
        <v>333</v>
      </c>
    </row>
    <row r="329" spans="1:48" x14ac:dyDescent="0.3">
      <c r="A329" t="s">
        <v>998</v>
      </c>
      <c r="B329" t="s">
        <v>999</v>
      </c>
      <c r="C329" t="s">
        <v>10409</v>
      </c>
      <c r="D329" t="s">
        <v>1000</v>
      </c>
      <c r="E329">
        <v>14885.783768400001</v>
      </c>
      <c r="F329">
        <v>774.25</v>
      </c>
      <c r="G329">
        <v>28.676247203834599</v>
      </c>
      <c r="H329">
        <f>(Table2[[#This Row],[1Y Return vs Nifty]]-AVERAGE(Table2[1Y Return vs Nifty]))/_xlfn.STDEV.P(Table2[1Y Return vs Nifty])</f>
        <v>7.1721870814941677E-2</v>
      </c>
      <c r="I329">
        <v>-7.6787392502981202</v>
      </c>
      <c r="J329">
        <f>(Table2[[#This Row],[1M Return vs Nifty]]-AVERAGE(Table2[1M Return vs Nifty]))/_xlfn.STDEV.P(Table2[1M Return vs Nifty])</f>
        <v>-0.39347411753872524</v>
      </c>
      <c r="K329">
        <v>41.3584054748979</v>
      </c>
      <c r="L329">
        <f>(Table2[[#This Row],[6M Return vs Nifty]]-AVERAGE(Table2[6M Return vs Nifty]))/_xlfn.STDEV.P(Table2[6M Return vs Nifty])</f>
        <v>0.86374217365112327</v>
      </c>
      <c r="M329">
        <v>-7.5851520762864597</v>
      </c>
      <c r="N329">
        <f>(Table2[[#This Row],[1W Return vs Nifty]]-AVERAGE(Table2[1W Return vs Nifty]))/_xlfn.STDEV.P(Table2[1W Return vs Nifty])</f>
        <v>-1.5613405061432564</v>
      </c>
      <c r="O329">
        <v>789.17</v>
      </c>
      <c r="P329">
        <v>780.856652096159</v>
      </c>
      <c r="Q329">
        <v>659.950046909712</v>
      </c>
      <c r="R329">
        <v>41.925704218274802</v>
      </c>
      <c r="S329" s="2">
        <f>(Table2[[#This Row],[Close Price]]-Table2[[#This Row],[20D EMA]])/Table2[[#This Row],[20D EMA]]</f>
        <v>-1.8905939151260133E-2</v>
      </c>
      <c r="T329" s="2">
        <f>(Table2[[#This Row],[Close Price]]-Table2[[#This Row],[50D EMA]])/Table2[[#This Row],[50D EMA]]</f>
        <v>-8.4607745588436336E-3</v>
      </c>
      <c r="U329" s="2">
        <f>(Table2[[#This Row],[Close Price]]-Table2[[#This Row],[200D EMA]])/Table2[[#This Row],[200D EMA]]</f>
        <v>0.17319485561901235</v>
      </c>
      <c r="V329">
        <v>1.58089370051152</v>
      </c>
      <c r="W329">
        <v>762</v>
      </c>
      <c r="X329">
        <v>786.9</v>
      </c>
      <c r="Y329">
        <v>760</v>
      </c>
      <c r="Z329">
        <v>797.1</v>
      </c>
      <c r="AA329">
        <v>760</v>
      </c>
      <c r="AB329">
        <v>853.75</v>
      </c>
      <c r="AC329" s="2">
        <f>(Table2[[#This Row],[Close Price]]/Table2[[#This Row],[Day Low]])-1</f>
        <v>1.6076115485564202E-2</v>
      </c>
      <c r="AD329" s="2">
        <f>(Table2[[#This Row],[Day High]]/Table2[[#This Row],[Close Price]])-1</f>
        <v>1.6338391992250623E-2</v>
      </c>
      <c r="AE329" s="2">
        <f>(Table2[[#This Row],[Close Price]]/Table2[[#This Row],[Current Week Low]])-1</f>
        <v>1.8750000000000044E-2</v>
      </c>
      <c r="AF329" s="2">
        <f>(Table2[[#This Row],[Current Week High]]/Table2[[#This Row],[Close Price]])-1</f>
        <v>2.9512431385211535E-2</v>
      </c>
      <c r="AG329" s="2">
        <f>(Table2[[#This Row],[Close Price]]/Table2[[#This Row],[Current Month Low]])-1</f>
        <v>1.8750000000000044E-2</v>
      </c>
      <c r="AH329" s="2">
        <f>(Table2[[#This Row],[Current Month High]]/Table2[[#This Row],[Close Price]])-1</f>
        <v>0.10268001291572482</v>
      </c>
      <c r="AI329">
        <v>13.2321601549887</v>
      </c>
      <c r="AJ329">
        <v>73.462529405175303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-0.13</v>
      </c>
      <c r="AM329" t="s">
        <v>10450</v>
      </c>
      <c r="AN329">
        <v>0.05</v>
      </c>
      <c r="AO329" t="s">
        <v>10451</v>
      </c>
      <c r="AP329">
        <v>-2.1834705345181001E-2</v>
      </c>
      <c r="AQ329">
        <f>(Table2[[#This Row],[Sharpe Ratio]]-AVERAGE(Table2[Sharpe Ratio]))/_xlfn.STDEV.P(Table2[Sharpe Ratio])</f>
        <v>-0.94216298196203707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-1.9615135611779537</v>
      </c>
      <c r="AS329">
        <f>_xlfn.RANK.AVG(Table2[[#This Row],[1Y Return vs Nifty Z-Score]],Table2[1Y Return vs Nifty Z-Score])</f>
        <v>276</v>
      </c>
      <c r="AT329">
        <f>_xlfn.RANK.AVG(Table2[[#This Row],[6M Return vs Nifty Z-Score]],Table2[6M Return vs Nifty Z-Score])</f>
        <v>117</v>
      </c>
      <c r="AU329">
        <f>_xlfn.RANK.AVG(Table2[[#This Row],[Sharpe Ratio Z-Score]],Table2[Sharpe Ratio Z-Score])</f>
        <v>608</v>
      </c>
      <c r="AV329">
        <f>(Table2[[#This Row],[Rank 1Y]]+Table2[[#This Row],[Rank 6M]]+Table2[[#This Row],[Rank Sharpe]])/3</f>
        <v>333.66666666666669</v>
      </c>
    </row>
    <row r="330" spans="1:48" x14ac:dyDescent="0.3">
      <c r="A330" t="s">
        <v>165</v>
      </c>
      <c r="B330" t="s">
        <v>166</v>
      </c>
      <c r="C330" t="s">
        <v>10414</v>
      </c>
      <c r="D330" t="s">
        <v>167</v>
      </c>
      <c r="E330">
        <v>167164.756085145</v>
      </c>
      <c r="F330">
        <v>747.15</v>
      </c>
      <c r="G330">
        <v>24.5340971908205</v>
      </c>
      <c r="H330">
        <f>(Table2[[#This Row],[1Y Return vs Nifty]]-AVERAGE(Table2[1Y Return vs Nifty]))/_xlfn.STDEV.P(Table2[1Y Return vs Nifty])</f>
        <v>3.5198799407930195E-3</v>
      </c>
      <c r="I330">
        <v>-1.2861303055584601</v>
      </c>
      <c r="J330">
        <f>(Table2[[#This Row],[1M Return vs Nifty]]-AVERAGE(Table2[1M Return vs Nifty]))/_xlfn.STDEV.P(Table2[1M Return vs Nifty])</f>
        <v>0.19890639670481883</v>
      </c>
      <c r="K330">
        <v>15.6517302828388</v>
      </c>
      <c r="L330">
        <f>(Table2[[#This Row],[6M Return vs Nifty]]-AVERAGE(Table2[6M Return vs Nifty]))/_xlfn.STDEV.P(Table2[6M Return vs Nifty])</f>
        <v>0.10002779994943892</v>
      </c>
      <c r="M330">
        <v>4.8125283061504396</v>
      </c>
      <c r="N330">
        <f>(Table2[[#This Row],[1W Return vs Nifty]]-AVERAGE(Table2[1W Return vs Nifty]))/_xlfn.STDEV.P(Table2[1W Return vs Nifty])</f>
        <v>1.2054106909148252</v>
      </c>
      <c r="O330">
        <v>695.46</v>
      </c>
      <c r="P330">
        <v>680.09168852989205</v>
      </c>
      <c r="Q330">
        <v>622.306923650925</v>
      </c>
      <c r="R330">
        <v>84.757692889924101</v>
      </c>
      <c r="S330" s="2">
        <f>(Table2[[#This Row],[Close Price]]-Table2[[#This Row],[20D EMA]])/Table2[[#This Row],[20D EMA]]</f>
        <v>7.4324907255629277E-2</v>
      </c>
      <c r="T330" s="2">
        <f>(Table2[[#This Row],[Close Price]]-Table2[[#This Row],[50D EMA]])/Table2[[#This Row],[50D EMA]]</f>
        <v>9.8601868837808207E-2</v>
      </c>
      <c r="U330" s="2">
        <f>(Table2[[#This Row],[Close Price]]-Table2[[#This Row],[200D EMA]])/Table2[[#This Row],[200D EMA]]</f>
        <v>0.20061334946532602</v>
      </c>
      <c r="V330">
        <v>1.1783133732867199</v>
      </c>
      <c r="W330">
        <v>742.1</v>
      </c>
      <c r="X330">
        <v>757.7</v>
      </c>
      <c r="Y330">
        <v>687.95</v>
      </c>
      <c r="Z330">
        <v>757.7</v>
      </c>
      <c r="AA330">
        <v>645.4</v>
      </c>
      <c r="AB330">
        <v>757.7</v>
      </c>
      <c r="AC330" s="2">
        <f>(Table2[[#This Row],[Close Price]]/Table2[[#This Row],[Day Low]])-1</f>
        <v>6.805012801509136E-3</v>
      </c>
      <c r="AD330" s="2">
        <f>(Table2[[#This Row],[Day High]]/Table2[[#This Row],[Close Price]])-1</f>
        <v>1.4120323897477194E-2</v>
      </c>
      <c r="AE330" s="2">
        <f>(Table2[[#This Row],[Close Price]]/Table2[[#This Row],[Current Week Low]])-1</f>
        <v>8.6052765462606207E-2</v>
      </c>
      <c r="AF330" s="2">
        <f>(Table2[[#This Row],[Current Week High]]/Table2[[#This Row],[Close Price]])-1</f>
        <v>1.4120323897477194E-2</v>
      </c>
      <c r="AG330" s="2">
        <f>(Table2[[#This Row],[Close Price]]/Table2[[#This Row],[Current Month Low]])-1</f>
        <v>0.15765416795785558</v>
      </c>
      <c r="AH330" s="2">
        <f>(Table2[[#This Row],[Current Month High]]/Table2[[#This Row],[Close Price]])-1</f>
        <v>1.4120323897477194E-2</v>
      </c>
      <c r="AI330">
        <v>1.4120323897477101</v>
      </c>
      <c r="AJ330">
        <v>66.495821727019404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0.04</v>
      </c>
      <c r="AM330" t="s">
        <v>10451</v>
      </c>
      <c r="AN330">
        <v>15.35</v>
      </c>
      <c r="AO330" t="s">
        <v>10451</v>
      </c>
      <c r="AP330">
        <v>3.0274367873467999E-2</v>
      </c>
      <c r="AQ330">
        <f>(Table2[[#This Row],[Sharpe Ratio]]-AVERAGE(Table2[Sharpe Ratio]))/_xlfn.STDEV.P(Table2[Sharpe Ratio])</f>
        <v>-0.33568833720753916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1.1721764303023368</v>
      </c>
      <c r="AS330">
        <f>_xlfn.RANK.AVG(Table2[[#This Row],[1Y Return vs Nifty Z-Score]],Table2[1Y Return vs Nifty Z-Score])</f>
        <v>301</v>
      </c>
      <c r="AT330">
        <f>_xlfn.RANK.AVG(Table2[[#This Row],[6M Return vs Nifty Z-Score]],Table2[6M Return vs Nifty Z-Score])</f>
        <v>277</v>
      </c>
      <c r="AU330">
        <f>_xlfn.RANK.AVG(Table2[[#This Row],[Sharpe Ratio Z-Score]],Table2[Sharpe Ratio Z-Score])</f>
        <v>424</v>
      </c>
      <c r="AV330">
        <f>(Table2[[#This Row],[Rank 1Y]]+Table2[[#This Row],[Rank 6M]]+Table2[[#This Row],[Rank Sharpe]])/3</f>
        <v>334</v>
      </c>
    </row>
    <row r="331" spans="1:48" x14ac:dyDescent="0.3">
      <c r="A331" t="s">
        <v>789</v>
      </c>
      <c r="B331" t="s">
        <v>790</v>
      </c>
      <c r="C331" t="s">
        <v>10410</v>
      </c>
      <c r="D331" t="s">
        <v>46</v>
      </c>
      <c r="E331">
        <v>21382.624666849999</v>
      </c>
      <c r="F331">
        <v>227.35</v>
      </c>
      <c r="G331">
        <v>26.710700247746601</v>
      </c>
      <c r="H331">
        <f>(Table2[[#This Row],[1Y Return vs Nifty]]-AVERAGE(Table2[1Y Return vs Nifty]))/_xlfn.STDEV.P(Table2[1Y Return vs Nifty])</f>
        <v>3.9358432711385963E-2</v>
      </c>
      <c r="I331">
        <v>-19.811315852537099</v>
      </c>
      <c r="J331">
        <f>(Table2[[#This Row],[1M Return vs Nifty]]-AVERAGE(Table2[1M Return vs Nifty]))/_xlfn.STDEV.P(Table2[1M Return vs Nifty])</f>
        <v>-1.5177571808172368</v>
      </c>
      <c r="K331">
        <v>-16.150382717442199</v>
      </c>
      <c r="L331">
        <f>(Table2[[#This Row],[6M Return vs Nifty]]-AVERAGE(Table2[6M Return vs Nifty]))/_xlfn.STDEV.P(Table2[6M Return vs Nifty])</f>
        <v>-0.84477469321398591</v>
      </c>
      <c r="M331">
        <v>-1.7705971103787099</v>
      </c>
      <c r="N331">
        <f>(Table2[[#This Row],[1W Return vs Nifty]]-AVERAGE(Table2[1W Return vs Nifty]))/_xlfn.STDEV.P(Table2[1W Return vs Nifty])</f>
        <v>-0.2637246283315135</v>
      </c>
      <c r="O331">
        <v>238.07</v>
      </c>
      <c r="P331">
        <v>253.16840252391299</v>
      </c>
      <c r="Q331">
        <v>234.00255201238201</v>
      </c>
      <c r="R331">
        <v>36.434532738647803</v>
      </c>
      <c r="S331" s="2">
        <f>(Table2[[#This Row],[Close Price]]-Table2[[#This Row],[20D EMA]])/Table2[[#This Row],[20D EMA]]</f>
        <v>-4.5028773049943294E-2</v>
      </c>
      <c r="T331" s="2">
        <f>(Table2[[#This Row],[Close Price]]-Table2[[#This Row],[50D EMA]])/Table2[[#This Row],[50D EMA]]</f>
        <v>-0.10198114087904125</v>
      </c>
      <c r="U331" s="2">
        <f>(Table2[[#This Row],[Close Price]]-Table2[[#This Row],[200D EMA]])/Table2[[#This Row],[200D EMA]]</f>
        <v>-2.8429399402575762E-2</v>
      </c>
      <c r="V331">
        <v>0.40128455361992499</v>
      </c>
      <c r="W331">
        <v>225</v>
      </c>
      <c r="X331">
        <v>230.4</v>
      </c>
      <c r="Y331">
        <v>222</v>
      </c>
      <c r="Z331">
        <v>234.45</v>
      </c>
      <c r="AA331">
        <v>218.15</v>
      </c>
      <c r="AB331">
        <v>263.2</v>
      </c>
      <c r="AC331" s="2">
        <f>(Table2[[#This Row],[Close Price]]/Table2[[#This Row],[Day Low]])-1</f>
        <v>1.0444444444444478E-2</v>
      </c>
      <c r="AD331" s="2">
        <f>(Table2[[#This Row],[Day High]]/Table2[[#This Row],[Close Price]])-1</f>
        <v>1.3415438750824737E-2</v>
      </c>
      <c r="AE331" s="2">
        <f>(Table2[[#This Row],[Close Price]]/Table2[[#This Row],[Current Week Low]])-1</f>
        <v>2.4099099099099019E-2</v>
      </c>
      <c r="AF331" s="2">
        <f>(Table2[[#This Row],[Current Week High]]/Table2[[#This Row],[Close Price]])-1</f>
        <v>3.1229382010116602E-2</v>
      </c>
      <c r="AG331" s="2">
        <f>(Table2[[#This Row],[Close Price]]/Table2[[#This Row],[Current Month Low]])-1</f>
        <v>4.2172816869126661E-2</v>
      </c>
      <c r="AH331" s="2">
        <f>(Table2[[#This Row],[Current Month High]]/Table2[[#This Row],[Close Price]])-1</f>
        <v>0.15768638662854628</v>
      </c>
      <c r="AI331">
        <v>54.651418517703902</v>
      </c>
      <c r="AJ331">
        <v>78.664047151277003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-0.32</v>
      </c>
      <c r="AM331" t="s">
        <v>10450</v>
      </c>
      <c r="AN331">
        <v>-4.51</v>
      </c>
      <c r="AO331" t="s">
        <v>10450</v>
      </c>
      <c r="AP331">
        <v>0.15401021843102</v>
      </c>
      <c r="AQ331">
        <f>(Table2[[#This Row],[Sharpe Ratio]]-AVERAGE(Table2[Sharpe Ratio]))/_xlfn.STDEV.P(Table2[Sharpe Ratio])</f>
        <v>1.104418948819387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290</v>
      </c>
      <c r="AT331">
        <f>_xlfn.RANK.AVG(Table2[[#This Row],[6M Return vs Nifty Z-Score]],Table2[6M Return vs Nifty Z-Score])</f>
        <v>613</v>
      </c>
      <c r="AU331">
        <f>_xlfn.RANK.AVG(Table2[[#This Row],[Sharpe Ratio Z-Score]],Table2[Sharpe Ratio Z-Score])</f>
        <v>102</v>
      </c>
      <c r="AV331">
        <f>(Table2[[#This Row],[Rank 1Y]]+Table2[[#This Row],[Rank 6M]]+Table2[[#This Row],[Rank Sharpe]])/3</f>
        <v>335</v>
      </c>
    </row>
    <row r="332" spans="1:48" x14ac:dyDescent="0.3">
      <c r="A332" t="s">
        <v>1929</v>
      </c>
      <c r="B332" t="s">
        <v>1930</v>
      </c>
      <c r="C332" t="s">
        <v>10406</v>
      </c>
      <c r="D332" t="s">
        <v>294</v>
      </c>
      <c r="E332">
        <v>3765.5005861199902</v>
      </c>
      <c r="F332">
        <v>1379.3</v>
      </c>
      <c r="G332">
        <v>42.628155115000297</v>
      </c>
      <c r="H332">
        <f>(Table2[[#This Row],[1Y Return vs Nifty]]-AVERAGE(Table2[1Y Return vs Nifty]))/_xlfn.STDEV.P(Table2[1Y Return vs Nifty])</f>
        <v>0.30144505636945929</v>
      </c>
      <c r="I332">
        <v>-3.1511533655002602</v>
      </c>
      <c r="J332">
        <f>(Table2[[#This Row],[1M Return vs Nifty]]-AVERAGE(Table2[1M Return vs Nifty]))/_xlfn.STDEV.P(Table2[1M Return vs Nifty])</f>
        <v>2.6081290574478996E-2</v>
      </c>
      <c r="K332">
        <v>-7.9022327751715302</v>
      </c>
      <c r="L332">
        <f>(Table2[[#This Row],[6M Return vs Nifty]]-AVERAGE(Table2[6M Return vs Nifty]))/_xlfn.STDEV.P(Table2[6M Return vs Nifty])</f>
        <v>-0.5997320877313177</v>
      </c>
      <c r="M332">
        <v>-1.6161274664426799</v>
      </c>
      <c r="N332">
        <f>(Table2[[#This Row],[1W Return vs Nifty]]-AVERAGE(Table2[1W Return vs Nifty]))/_xlfn.STDEV.P(Table2[1W Return vs Nifty])</f>
        <v>-0.22925212548536894</v>
      </c>
      <c r="O332">
        <v>1381.94</v>
      </c>
      <c r="P332">
        <v>1369.9492871135899</v>
      </c>
      <c r="Q332">
        <v>1245.51258583801</v>
      </c>
      <c r="R332">
        <v>40.312872690174601</v>
      </c>
      <c r="S332" s="2">
        <f>(Table2[[#This Row],[Close Price]]-Table2[[#This Row],[20D EMA]])/Table2[[#This Row],[20D EMA]]</f>
        <v>-1.9103579026586537E-3</v>
      </c>
      <c r="T332" s="2">
        <f>(Table2[[#This Row],[Close Price]]-Table2[[#This Row],[50D EMA]])/Table2[[#This Row],[50D EMA]]</f>
        <v>6.8255905341660632E-3</v>
      </c>
      <c r="U332" s="2">
        <f>(Table2[[#This Row],[Close Price]]-Table2[[#This Row],[200D EMA]])/Table2[[#This Row],[200D EMA]]</f>
        <v>0.10741554576261042</v>
      </c>
      <c r="V332">
        <v>0.63119994947595703</v>
      </c>
      <c r="W332">
        <v>1375.25</v>
      </c>
      <c r="X332">
        <v>1389.5</v>
      </c>
      <c r="Y332">
        <v>1375.1</v>
      </c>
      <c r="Z332">
        <v>1393</v>
      </c>
      <c r="AA332">
        <v>1365.2</v>
      </c>
      <c r="AB332">
        <v>1398.9</v>
      </c>
      <c r="AC332" s="2">
        <f>(Table2[[#This Row],[Close Price]]/Table2[[#This Row],[Day Low]])-1</f>
        <v>2.9449191056172275E-3</v>
      </c>
      <c r="AD332" s="2">
        <f>(Table2[[#This Row],[Day High]]/Table2[[#This Row],[Close Price]])-1</f>
        <v>7.3950554629160781E-3</v>
      </c>
      <c r="AE332" s="2">
        <f>(Table2[[#This Row],[Close Price]]/Table2[[#This Row],[Current Week Low]])-1</f>
        <v>3.0543233219402222E-3</v>
      </c>
      <c r="AF332" s="2">
        <f>(Table2[[#This Row],[Current Week High]]/Table2[[#This Row],[Close Price]])-1</f>
        <v>9.9325744943088434E-3</v>
      </c>
      <c r="AG332" s="2">
        <f>(Table2[[#This Row],[Close Price]]/Table2[[#This Row],[Current Month Low]])-1</f>
        <v>1.0328157046586517E-2</v>
      </c>
      <c r="AH332" s="2">
        <f>(Table2[[#This Row],[Current Month High]]/Table2[[#This Row],[Close Price]])-1</f>
        <v>1.4210106575799353E-2</v>
      </c>
      <c r="AI332">
        <v>2.58826941202059</v>
      </c>
      <c r="AJ332">
        <v>76.8333333333333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-0.1</v>
      </c>
      <c r="AM332" t="s">
        <v>10450</v>
      </c>
      <c r="AN332">
        <v>0.3</v>
      </c>
      <c r="AO332" t="s">
        <v>10451</v>
      </c>
      <c r="AP332">
        <v>8.5404777381127006E-2</v>
      </c>
      <c r="AQ332">
        <f>(Table2[[#This Row],[Sharpe Ratio]]-AVERAGE(Table2[Sharpe Ratio]))/_xlfn.STDEV.P(Table2[Sharpe Ratio])</f>
        <v>0.30595031525963939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-0.19550755101310896</v>
      </c>
      <c r="AS332">
        <f>_xlfn.RANK.AVG(Table2[[#This Row],[1Y Return vs Nifty Z-Score]],Table2[1Y Return vs Nifty Z-Score])</f>
        <v>215</v>
      </c>
      <c r="AT332">
        <f>_xlfn.RANK.AVG(Table2[[#This Row],[6M Return vs Nifty Z-Score]],Table2[6M Return vs Nifty Z-Score])</f>
        <v>529</v>
      </c>
      <c r="AU332">
        <f>_xlfn.RANK.AVG(Table2[[#This Row],[Sharpe Ratio Z-Score]],Table2[Sharpe Ratio Z-Score])</f>
        <v>262</v>
      </c>
      <c r="AV332">
        <f>(Table2[[#This Row],[Rank 1Y]]+Table2[[#This Row],[Rank 6M]]+Table2[[#This Row],[Rank Sharpe]])/3</f>
        <v>335.33333333333331</v>
      </c>
    </row>
    <row r="333" spans="1:48" x14ac:dyDescent="0.3">
      <c r="A333" t="s">
        <v>1321</v>
      </c>
      <c r="B333" t="s">
        <v>1322</v>
      </c>
      <c r="C333" t="s">
        <v>10412</v>
      </c>
      <c r="D333" t="s">
        <v>185</v>
      </c>
      <c r="E333">
        <v>8737.3600320000005</v>
      </c>
      <c r="F333">
        <v>443.2</v>
      </c>
      <c r="G333">
        <v>10.1444394461654</v>
      </c>
      <c r="H333">
        <f>(Table2[[#This Row],[1Y Return vs Nifty]]-AVERAGE(Table2[1Y Return vs Nifty]))/_xlfn.STDEV.P(Table2[1Y Return vs Nifty])</f>
        <v>-0.23341101418415358</v>
      </c>
      <c r="I333">
        <v>2.8757368475279002</v>
      </c>
      <c r="J333">
        <f>(Table2[[#This Row],[1M Return vs Nifty]]-AVERAGE(Table2[1M Return vs Nifty]))/_xlfn.STDEV.P(Table2[1M Return vs Nifty])</f>
        <v>0.58457194040859017</v>
      </c>
      <c r="K333">
        <v>42.980124076272098</v>
      </c>
      <c r="L333">
        <f>(Table2[[#This Row],[6M Return vs Nifty]]-AVERAGE(Table2[6M Return vs Nifty]))/_xlfn.STDEV.P(Table2[6M Return vs Nifty])</f>
        <v>0.91192148103784654</v>
      </c>
      <c r="M333">
        <v>1.6040619319821801</v>
      </c>
      <c r="N333">
        <f>(Table2[[#This Row],[1W Return vs Nifty]]-AVERAGE(Table2[1W Return vs Nifty]))/_xlfn.STDEV.P(Table2[1W Return vs Nifty])</f>
        <v>0.48938737787424846</v>
      </c>
      <c r="O333">
        <v>454.71</v>
      </c>
      <c r="P333">
        <v>431.02163082046002</v>
      </c>
      <c r="Q333">
        <v>345.341665007909</v>
      </c>
      <c r="R333">
        <v>33.789484692687701</v>
      </c>
      <c r="S333" s="2">
        <f>(Table2[[#This Row],[Close Price]]-Table2[[#This Row],[20D EMA]])/Table2[[#This Row],[20D EMA]]</f>
        <v>-2.5312836753095362E-2</v>
      </c>
      <c r="T333" s="2">
        <f>(Table2[[#This Row],[Close Price]]-Table2[[#This Row],[50D EMA]])/Table2[[#This Row],[50D EMA]]</f>
        <v>2.8254658951473392E-2</v>
      </c>
      <c r="U333" s="2">
        <f>(Table2[[#This Row],[Close Price]]-Table2[[#This Row],[200D EMA]])/Table2[[#This Row],[200D EMA]]</f>
        <v>0.28336672028800763</v>
      </c>
      <c r="V333">
        <v>1.4217659664767699</v>
      </c>
      <c r="W333">
        <v>440</v>
      </c>
      <c r="X333">
        <v>455.9</v>
      </c>
      <c r="Y333">
        <v>440</v>
      </c>
      <c r="Z333">
        <v>485.3</v>
      </c>
      <c r="AA333">
        <v>437.55</v>
      </c>
      <c r="AB333">
        <v>485.3</v>
      </c>
      <c r="AC333" s="2">
        <f>(Table2[[#This Row],[Close Price]]/Table2[[#This Row],[Day Low]])-1</f>
        <v>7.2727272727273196E-3</v>
      </c>
      <c r="AD333" s="2">
        <f>(Table2[[#This Row],[Day High]]/Table2[[#This Row],[Close Price]])-1</f>
        <v>2.8655234657039674E-2</v>
      </c>
      <c r="AE333" s="2">
        <f>(Table2[[#This Row],[Close Price]]/Table2[[#This Row],[Current Week Low]])-1</f>
        <v>7.2727272727273196E-3</v>
      </c>
      <c r="AF333" s="2">
        <f>(Table2[[#This Row],[Current Week High]]/Table2[[#This Row],[Close Price]])-1</f>
        <v>9.4990974729241895E-2</v>
      </c>
      <c r="AG333" s="2">
        <f>(Table2[[#This Row],[Close Price]]/Table2[[#This Row],[Current Month Low]])-1</f>
        <v>1.2912809964575445E-2</v>
      </c>
      <c r="AH333" s="2">
        <f>(Table2[[#This Row],[Current Month High]]/Table2[[#This Row],[Close Price]])-1</f>
        <v>9.4990974729241895E-2</v>
      </c>
      <c r="AI333">
        <v>9.4990974729241895</v>
      </c>
      <c r="AJ333">
        <v>84.589754269054495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0.05</v>
      </c>
      <c r="AM333" t="s">
        <v>10451</v>
      </c>
      <c r="AN333">
        <v>-1.73</v>
      </c>
      <c r="AO333" t="s">
        <v>10450</v>
      </c>
      <c r="AQ333">
        <f>(Table2[[#This Row],[Sharpe Ratio]]-AVERAGE(Table2[Sharpe Ratio]))/_xlfn.STDEV.P(Table2[Sharpe Ratio])</f>
        <v>-0.68803842457500186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1.0644313605615299</v>
      </c>
      <c r="AS333">
        <f>_xlfn.RANK.AVG(Table2[[#This Row],[1Y Return vs Nifty Z-Score]],Table2[1Y Return vs Nifty Z-Score])</f>
        <v>367</v>
      </c>
      <c r="AT333">
        <f>_xlfn.RANK.AVG(Table2[[#This Row],[6M Return vs Nifty Z-Score]],Table2[6M Return vs Nifty Z-Score])</f>
        <v>113</v>
      </c>
      <c r="AU333">
        <f>_xlfn.RANK.AVG(Table2[[#This Row],[Sharpe Ratio Z-Score]],Table2[Sharpe Ratio Z-Score])</f>
        <v>526.5</v>
      </c>
      <c r="AV333">
        <f>(Table2[[#This Row],[Rank 1Y]]+Table2[[#This Row],[Rank 6M]]+Table2[[#This Row],[Rank Sharpe]])/3</f>
        <v>335.5</v>
      </c>
    </row>
    <row r="334" spans="1:48" x14ac:dyDescent="0.3">
      <c r="A334" t="s">
        <v>198</v>
      </c>
      <c r="B334" t="s">
        <v>199</v>
      </c>
      <c r="C334" t="s">
        <v>10412</v>
      </c>
      <c r="D334" t="s">
        <v>200</v>
      </c>
      <c r="E334">
        <v>138745.9750446</v>
      </c>
      <c r="F334">
        <v>5062.6000000000004</v>
      </c>
      <c r="G334">
        <v>12.7123549620914</v>
      </c>
      <c r="H334">
        <f>(Table2[[#This Row],[1Y Return vs Nifty]]-AVERAGE(Table2[1Y Return vs Nifty]))/_xlfn.STDEV.P(Table2[1Y Return vs Nifty])</f>
        <v>-0.19112936092859498</v>
      </c>
      <c r="I334">
        <v>-2.0891169302670098</v>
      </c>
      <c r="J334">
        <f>(Table2[[#This Row],[1M Return vs Nifty]]-AVERAGE(Table2[1M Return vs Nifty]))/_xlfn.STDEV.P(Table2[1M Return vs Nifty])</f>
        <v>0.12449645957469611</v>
      </c>
      <c r="K334">
        <v>11.0223893980511</v>
      </c>
      <c r="L334">
        <f>(Table2[[#This Row],[6M Return vs Nifty]]-AVERAGE(Table2[6M Return vs Nifty]))/_xlfn.STDEV.P(Table2[6M Return vs Nifty])</f>
        <v>-3.7504344836416889E-2</v>
      </c>
      <c r="M334">
        <v>1.1544382318805799</v>
      </c>
      <c r="N334">
        <f>(Table2[[#This Row],[1W Return vs Nifty]]-AVERAGE(Table2[1W Return vs Nifty]))/_xlfn.STDEV.P(Table2[1W Return vs Nifty])</f>
        <v>0.38904627598198749</v>
      </c>
      <c r="O334">
        <v>4891.46</v>
      </c>
      <c r="P334">
        <v>4845.1670881119198</v>
      </c>
      <c r="Q334">
        <v>4453.6017548110904</v>
      </c>
      <c r="R334">
        <v>73.845322039830194</v>
      </c>
      <c r="S334" s="2">
        <f>(Table2[[#This Row],[Close Price]]-Table2[[#This Row],[20D EMA]])/Table2[[#This Row],[20D EMA]]</f>
        <v>3.498750884194092E-2</v>
      </c>
      <c r="T334" s="2">
        <f>(Table2[[#This Row],[Close Price]]-Table2[[#This Row],[50D EMA]])/Table2[[#This Row],[50D EMA]]</f>
        <v>4.4876246357235632E-2</v>
      </c>
      <c r="U334" s="2">
        <f>(Table2[[#This Row],[Close Price]]-Table2[[#This Row],[200D EMA]])/Table2[[#This Row],[200D EMA]]</f>
        <v>0.13674286088355964</v>
      </c>
      <c r="V334">
        <v>1.06912154686439</v>
      </c>
      <c r="W334">
        <v>4953.3500000000004</v>
      </c>
      <c r="X334">
        <v>5105</v>
      </c>
      <c r="Y334">
        <v>4851</v>
      </c>
      <c r="Z334">
        <v>5105</v>
      </c>
      <c r="AA334">
        <v>4689.3500000000004</v>
      </c>
      <c r="AB334">
        <v>5105</v>
      </c>
      <c r="AC334" s="2">
        <f>(Table2[[#This Row],[Close Price]]/Table2[[#This Row],[Day Low]])-1</f>
        <v>2.2055780431425198E-2</v>
      </c>
      <c r="AD334" s="2">
        <f>(Table2[[#This Row],[Day High]]/Table2[[#This Row],[Close Price]])-1</f>
        <v>8.3751432070477971E-3</v>
      </c>
      <c r="AE334" s="2">
        <f>(Table2[[#This Row],[Close Price]]/Table2[[#This Row],[Current Week Low]])-1</f>
        <v>4.3619872191300813E-2</v>
      </c>
      <c r="AF334" s="2">
        <f>(Table2[[#This Row],[Current Week High]]/Table2[[#This Row],[Close Price]])-1</f>
        <v>8.3751432070477971E-3</v>
      </c>
      <c r="AG334" s="2">
        <f>(Table2[[#This Row],[Close Price]]/Table2[[#This Row],[Current Month Low]])-1</f>
        <v>7.9595253073453609E-2</v>
      </c>
      <c r="AH334" s="2">
        <f>(Table2[[#This Row],[Current Month High]]/Table2[[#This Row],[Close Price]])-1</f>
        <v>8.3751432070477971E-3</v>
      </c>
      <c r="AI334">
        <v>0.83751432070477905</v>
      </c>
      <c r="AJ334">
        <v>54.5832061068702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-0.04</v>
      </c>
      <c r="AM334" t="s">
        <v>10450</v>
      </c>
      <c r="AN334">
        <v>7.11</v>
      </c>
      <c r="AO334" t="s">
        <v>10451</v>
      </c>
      <c r="AP334">
        <v>6.0656856497514997E-2</v>
      </c>
      <c r="AQ334">
        <f>(Table2[[#This Row],[Sharpe Ratio]]-AVERAGE(Table2[Sharpe Ratio]))/_xlfn.STDEV.P(Table2[Sharpe Ratio])</f>
        <v>1.7920120147101162E-2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0.30282914993877291</v>
      </c>
      <c r="AS334">
        <f>_xlfn.RANK.AVG(Table2[[#This Row],[1Y Return vs Nifty Z-Score]],Table2[1Y Return vs Nifty Z-Score])</f>
        <v>349</v>
      </c>
      <c r="AT334">
        <f>_xlfn.RANK.AVG(Table2[[#This Row],[6M Return vs Nifty Z-Score]],Table2[6M Return vs Nifty Z-Score])</f>
        <v>322</v>
      </c>
      <c r="AU334">
        <f>_xlfn.RANK.AVG(Table2[[#This Row],[Sharpe Ratio Z-Score]],Table2[Sharpe Ratio Z-Score])</f>
        <v>338</v>
      </c>
      <c r="AV334">
        <f>(Table2[[#This Row],[Rank 1Y]]+Table2[[#This Row],[Rank 6M]]+Table2[[#This Row],[Rank Sharpe]])/3</f>
        <v>336.33333333333331</v>
      </c>
    </row>
    <row r="335" spans="1:48" x14ac:dyDescent="0.3">
      <c r="A335" t="s">
        <v>1222</v>
      </c>
      <c r="B335" t="s">
        <v>1223</v>
      </c>
      <c r="C335" t="s">
        <v>10416</v>
      </c>
      <c r="D335" t="s">
        <v>127</v>
      </c>
      <c r="E335">
        <v>9905.0668459499993</v>
      </c>
      <c r="F335">
        <v>1164.75</v>
      </c>
      <c r="G335">
        <v>28.567862907820398</v>
      </c>
      <c r="H335">
        <f>(Table2[[#This Row],[1Y Return vs Nifty]]-AVERAGE(Table2[1Y Return vs Nifty]))/_xlfn.STDEV.P(Table2[1Y Return vs Nifty])</f>
        <v>6.993728436963266E-2</v>
      </c>
      <c r="I335">
        <v>-16.6022963239941</v>
      </c>
      <c r="J335">
        <f>(Table2[[#This Row],[1M Return vs Nifty]]-AVERAGE(Table2[1M Return vs Nifty]))/_xlfn.STDEV.P(Table2[1M Return vs Nifty])</f>
        <v>-1.2203886643056585</v>
      </c>
      <c r="K335">
        <v>27.099983092931101</v>
      </c>
      <c r="L335">
        <f>(Table2[[#This Row],[6M Return vs Nifty]]-AVERAGE(Table2[6M Return vs Nifty]))/_xlfn.STDEV.P(Table2[6M Return vs Nifty])</f>
        <v>0.4401416092816936</v>
      </c>
      <c r="M335">
        <v>-3.8151235545992801</v>
      </c>
      <c r="N335">
        <f>(Table2[[#This Row],[1W Return vs Nifty]]-AVERAGE(Table2[1W Return vs Nifty]))/_xlfn.STDEV.P(Table2[1W Return vs Nifty])</f>
        <v>-0.71999514123953223</v>
      </c>
      <c r="O335">
        <v>1196.5999999999999</v>
      </c>
      <c r="P335">
        <v>1192.17199603266</v>
      </c>
      <c r="Q335">
        <v>1029.67575198537</v>
      </c>
      <c r="R335">
        <v>39.730669176872397</v>
      </c>
      <c r="S335" s="2">
        <f>(Table2[[#This Row],[Close Price]]-Table2[[#This Row],[20D EMA]])/Table2[[#This Row],[20D EMA]]</f>
        <v>-2.6617081731572716E-2</v>
      </c>
      <c r="T335" s="2">
        <f>(Table2[[#This Row],[Close Price]]-Table2[[#This Row],[50D EMA]])/Table2[[#This Row],[50D EMA]]</f>
        <v>-2.3001711266424307E-2</v>
      </c>
      <c r="U335" s="2">
        <f>(Table2[[#This Row],[Close Price]]-Table2[[#This Row],[200D EMA]])/Table2[[#This Row],[200D EMA]]</f>
        <v>0.13118134301423193</v>
      </c>
      <c r="V335">
        <v>0.42352805685313899</v>
      </c>
      <c r="W335">
        <v>1145.05</v>
      </c>
      <c r="X335">
        <v>1191.9000000000001</v>
      </c>
      <c r="Y335">
        <v>1145.05</v>
      </c>
      <c r="Z335">
        <v>1207.7</v>
      </c>
      <c r="AA335">
        <v>1140</v>
      </c>
      <c r="AB335">
        <v>1300</v>
      </c>
      <c r="AC335" s="2">
        <f>(Table2[[#This Row],[Close Price]]/Table2[[#This Row],[Day Low]])-1</f>
        <v>1.7204488886948255E-2</v>
      </c>
      <c r="AD335" s="2">
        <f>(Table2[[#This Row],[Day High]]/Table2[[#This Row],[Close Price]])-1</f>
        <v>2.3309723116548664E-2</v>
      </c>
      <c r="AE335" s="2">
        <f>(Table2[[#This Row],[Close Price]]/Table2[[#This Row],[Current Week Low]])-1</f>
        <v>1.7204488886948255E-2</v>
      </c>
      <c r="AF335" s="2">
        <f>(Table2[[#This Row],[Current Week High]]/Table2[[#This Row],[Close Price]])-1</f>
        <v>3.6874865851040939E-2</v>
      </c>
      <c r="AG335" s="2">
        <f>(Table2[[#This Row],[Close Price]]/Table2[[#This Row],[Current Month Low]])-1</f>
        <v>2.1710526315789513E-2</v>
      </c>
      <c r="AH335" s="2">
        <f>(Table2[[#This Row],[Current Month High]]/Table2[[#This Row],[Close Price]])-1</f>
        <v>0.11611933891393011</v>
      </c>
      <c r="AI335">
        <v>18.8194891607641</v>
      </c>
      <c r="AJ335">
        <v>67.349137931034406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0.05</v>
      </c>
      <c r="AM335" t="s">
        <v>10451</v>
      </c>
      <c r="AN335">
        <v>-1.81</v>
      </c>
      <c r="AO335" t="s">
        <v>10450</v>
      </c>
      <c r="AP335">
        <v>-4.6133079516119998E-3</v>
      </c>
      <c r="AQ335">
        <f>(Table2[[#This Row],[Sharpe Ratio]]-AVERAGE(Table2[Sharpe Ratio]))/_xlfn.STDEV.P(Table2[Sharpe Ratio])</f>
        <v>-0.74173069212612919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-2.1720356040199933</v>
      </c>
      <c r="AS335">
        <f>_xlfn.RANK.AVG(Table2[[#This Row],[1Y Return vs Nifty Z-Score]],Table2[1Y Return vs Nifty Z-Score])</f>
        <v>277</v>
      </c>
      <c r="AT335">
        <f>_xlfn.RANK.AVG(Table2[[#This Row],[6M Return vs Nifty Z-Score]],Table2[6M Return vs Nifty Z-Score])</f>
        <v>174</v>
      </c>
      <c r="AU335">
        <f>_xlfn.RANK.AVG(Table2[[#This Row],[Sharpe Ratio Z-Score]],Table2[Sharpe Ratio Z-Score])</f>
        <v>561</v>
      </c>
      <c r="AV335">
        <f>(Table2[[#This Row],[Rank 1Y]]+Table2[[#This Row],[Rank 6M]]+Table2[[#This Row],[Rank Sharpe]])/3</f>
        <v>337.33333333333331</v>
      </c>
    </row>
    <row r="336" spans="1:48" x14ac:dyDescent="0.3">
      <c r="A336" t="s">
        <v>667</v>
      </c>
      <c r="B336" t="s">
        <v>668</v>
      </c>
      <c r="C336" t="s">
        <v>10420</v>
      </c>
      <c r="D336" t="s">
        <v>264</v>
      </c>
      <c r="E336">
        <v>27957.152673359898</v>
      </c>
      <c r="F336">
        <v>560.1</v>
      </c>
      <c r="G336">
        <v>-1.0664403576413499</v>
      </c>
      <c r="H336">
        <f>(Table2[[#This Row],[1Y Return vs Nifty]]-AVERAGE(Table2[1Y Return vs Nifty]))/_xlfn.STDEV.P(Table2[1Y Return vs Nifty])</f>
        <v>-0.41800218535567513</v>
      </c>
      <c r="I336">
        <v>-0.51358652077465505</v>
      </c>
      <c r="J336">
        <f>(Table2[[#This Row],[1M Return vs Nifty]]-AVERAGE(Table2[1M Return vs Nifty]))/_xlfn.STDEV.P(Table2[1M Return vs Nifty])</f>
        <v>0.27049530327831828</v>
      </c>
      <c r="K336">
        <v>43.688933699662897</v>
      </c>
      <c r="L336">
        <f>(Table2[[#This Row],[6M Return vs Nifty]]-AVERAGE(Table2[6M Return vs Nifty]))/_xlfn.STDEV.P(Table2[6M Return vs Nifty])</f>
        <v>0.93297936166835482</v>
      </c>
      <c r="M336">
        <v>-8.0853674088178202</v>
      </c>
      <c r="N336">
        <f>(Table2[[#This Row],[1W Return vs Nifty]]-AVERAGE(Table2[1W Return vs Nifty]))/_xlfn.STDEV.P(Table2[1W Return vs Nifty])</f>
        <v>-1.6729719829498808</v>
      </c>
      <c r="O336">
        <v>561.02</v>
      </c>
      <c r="P336">
        <v>538.53598061644595</v>
      </c>
      <c r="Q336">
        <v>470.89225233946797</v>
      </c>
      <c r="R336">
        <v>47.141806872840498</v>
      </c>
      <c r="S336" s="2">
        <f>(Table2[[#This Row],[Close Price]]-Table2[[#This Row],[20D EMA]])/Table2[[#This Row],[20D EMA]]</f>
        <v>-1.6398702363551372E-3</v>
      </c>
      <c r="T336" s="2">
        <f>(Table2[[#This Row],[Close Price]]-Table2[[#This Row],[50D EMA]])/Table2[[#This Row],[50D EMA]]</f>
        <v>4.0041928784164772E-2</v>
      </c>
      <c r="U336" s="2">
        <f>(Table2[[#This Row],[Close Price]]-Table2[[#This Row],[200D EMA]])/Table2[[#This Row],[200D EMA]]</f>
        <v>0.18944407604358257</v>
      </c>
      <c r="V336">
        <v>0.92507472100739996</v>
      </c>
      <c r="W336">
        <v>546.1</v>
      </c>
      <c r="X336">
        <v>568.5</v>
      </c>
      <c r="Y336">
        <v>545.20000000000005</v>
      </c>
      <c r="Z336">
        <v>574.9</v>
      </c>
      <c r="AA336">
        <v>501.35</v>
      </c>
      <c r="AB336">
        <v>628.29999999999995</v>
      </c>
      <c r="AC336" s="2">
        <f>(Table2[[#This Row],[Close Price]]/Table2[[#This Row],[Day Low]])-1</f>
        <v>2.5636330342428071E-2</v>
      </c>
      <c r="AD336" s="2">
        <f>(Table2[[#This Row],[Day High]]/Table2[[#This Row],[Close Price]])-1</f>
        <v>1.4997321906802252E-2</v>
      </c>
      <c r="AE336" s="2">
        <f>(Table2[[#This Row],[Close Price]]/Table2[[#This Row],[Current Week Low]])-1</f>
        <v>2.7329420396184911E-2</v>
      </c>
      <c r="AF336" s="2">
        <f>(Table2[[#This Row],[Current Week High]]/Table2[[#This Row],[Close Price]])-1</f>
        <v>2.6423852883413534E-2</v>
      </c>
      <c r="AG336" s="2">
        <f>(Table2[[#This Row],[Close Price]]/Table2[[#This Row],[Current Month Low]])-1</f>
        <v>0.11718360426847507</v>
      </c>
      <c r="AH336" s="2">
        <f>(Table2[[#This Row],[Current Month High]]/Table2[[#This Row],[Close Price]])-1</f>
        <v>0.12176397071951417</v>
      </c>
      <c r="AI336">
        <v>12.176397071951399</v>
      </c>
      <c r="AJ336">
        <v>66.646831300208206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7.0000000000000007E-2</v>
      </c>
      <c r="AM336" t="s">
        <v>10451</v>
      </c>
      <c r="AN336">
        <v>-3.6</v>
      </c>
      <c r="AO336" t="s">
        <v>10450</v>
      </c>
      <c r="AP336">
        <v>1.0843709922001E-2</v>
      </c>
      <c r="AQ336">
        <f>(Table2[[#This Row],[Sharpe Ratio]]-AVERAGE(Table2[Sharpe Ratio]))/_xlfn.STDEV.P(Table2[Sharpe Ratio])</f>
        <v>-0.56183324155108316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-1.449332744909966</v>
      </c>
      <c r="AS336">
        <f>_xlfn.RANK.AVG(Table2[[#This Row],[1Y Return vs Nifty Z-Score]],Table2[1Y Return vs Nifty Z-Score])</f>
        <v>429</v>
      </c>
      <c r="AT336">
        <f>_xlfn.RANK.AVG(Table2[[#This Row],[6M Return vs Nifty Z-Score]],Table2[6M Return vs Nifty Z-Score])</f>
        <v>111</v>
      </c>
      <c r="AU336">
        <f>_xlfn.RANK.AVG(Table2[[#This Row],[Sharpe Ratio Z-Score]],Table2[Sharpe Ratio Z-Score])</f>
        <v>473</v>
      </c>
      <c r="AV336">
        <f>(Table2[[#This Row],[Rank 1Y]]+Table2[[#This Row],[Rank 6M]]+Table2[[#This Row],[Rank Sharpe]])/3</f>
        <v>337.66666666666669</v>
      </c>
    </row>
    <row r="337" spans="1:48" x14ac:dyDescent="0.3">
      <c r="A337" t="s">
        <v>403</v>
      </c>
      <c r="B337" t="s">
        <v>404</v>
      </c>
      <c r="C337" t="s">
        <v>10412</v>
      </c>
      <c r="D337" t="s">
        <v>185</v>
      </c>
      <c r="E337">
        <v>60337.124211750001</v>
      </c>
      <c r="F337">
        <v>3860.25</v>
      </c>
      <c r="G337">
        <v>-13.701670872888901</v>
      </c>
      <c r="H337">
        <f>(Table2[[#This Row],[1Y Return vs Nifty]]-AVERAGE(Table2[1Y Return vs Nifty]))/_xlfn.STDEV.P(Table2[1Y Return vs Nifty])</f>
        <v>-0.62604580366649865</v>
      </c>
      <c r="I337">
        <v>-8.5341303414486003</v>
      </c>
      <c r="J337">
        <f>(Table2[[#This Row],[1M Return vs Nifty]]-AVERAGE(Table2[1M Return vs Nifty]))/_xlfn.STDEV.P(Table2[1M Return vs Nifty])</f>
        <v>-0.47274019166203513</v>
      </c>
      <c r="K337">
        <v>16.2905917836989</v>
      </c>
      <c r="L337">
        <f>(Table2[[#This Row],[6M Return vs Nifty]]-AVERAGE(Table2[6M Return vs Nifty]))/_xlfn.STDEV.P(Table2[6M Return vs Nifty])</f>
        <v>0.11900760606463061</v>
      </c>
      <c r="M337">
        <v>-0.71802038647518995</v>
      </c>
      <c r="N337">
        <f>(Table2[[#This Row],[1W Return vs Nifty]]-AVERAGE(Table2[1W Return vs Nifty]))/_xlfn.STDEV.P(Table2[1W Return vs Nifty])</f>
        <v>-2.882440336837332E-2</v>
      </c>
      <c r="O337">
        <v>3893.08</v>
      </c>
      <c r="P337">
        <v>3961.69522606795</v>
      </c>
      <c r="Q337">
        <v>3726.2414786856998</v>
      </c>
      <c r="R337">
        <v>46.037117565587302</v>
      </c>
      <c r="S337" s="2">
        <f>(Table2[[#This Row],[Close Price]]-Table2[[#This Row],[20D EMA]])/Table2[[#This Row],[20D EMA]]</f>
        <v>-8.4329117305577909E-3</v>
      </c>
      <c r="T337" s="2">
        <f>(Table2[[#This Row],[Close Price]]-Table2[[#This Row],[50D EMA]])/Table2[[#This Row],[50D EMA]]</f>
        <v>-2.5606519502166778E-2</v>
      </c>
      <c r="U337" s="2">
        <f>(Table2[[#This Row],[Close Price]]-Table2[[#This Row],[200D EMA]])/Table2[[#This Row],[200D EMA]]</f>
        <v>3.5963455959801882E-2</v>
      </c>
      <c r="V337">
        <v>0.45385977153507201</v>
      </c>
      <c r="W337">
        <v>3830</v>
      </c>
      <c r="X337">
        <v>3915</v>
      </c>
      <c r="Y337">
        <v>3799.05</v>
      </c>
      <c r="Z337">
        <v>3993.3</v>
      </c>
      <c r="AA337">
        <v>3752.8</v>
      </c>
      <c r="AB337">
        <v>4049</v>
      </c>
      <c r="AC337" s="2">
        <f>(Table2[[#This Row],[Close Price]]/Table2[[#This Row],[Day Low]])-1</f>
        <v>7.8981723237598889E-3</v>
      </c>
      <c r="AD337" s="2">
        <f>(Table2[[#This Row],[Day High]]/Table2[[#This Row],[Close Price]])-1</f>
        <v>1.4183019234505601E-2</v>
      </c>
      <c r="AE337" s="2">
        <f>(Table2[[#This Row],[Close Price]]/Table2[[#This Row],[Current Week Low]])-1</f>
        <v>1.6109290480514904E-2</v>
      </c>
      <c r="AF337" s="2">
        <f>(Table2[[#This Row],[Current Week High]]/Table2[[#This Row],[Close Price]])-1</f>
        <v>3.4466679619195695E-2</v>
      </c>
      <c r="AG337" s="2">
        <f>(Table2[[#This Row],[Close Price]]/Table2[[#This Row],[Current Month Low]])-1</f>
        <v>2.8631954807077253E-2</v>
      </c>
      <c r="AH337" s="2">
        <f>(Table2[[#This Row],[Current Month High]]/Table2[[#This Row],[Close Price]])-1</f>
        <v>4.8895796904345534E-2</v>
      </c>
      <c r="AI337">
        <v>28.255941972670101</v>
      </c>
      <c r="AJ337">
        <v>47.777735242324397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-0.15</v>
      </c>
      <c r="AM337" t="s">
        <v>10450</v>
      </c>
      <c r="AN337">
        <v>1.54</v>
      </c>
      <c r="AO337" t="s">
        <v>10451</v>
      </c>
      <c r="AP337">
        <v>9.9905702905735E-2</v>
      </c>
      <c r="AQ337">
        <f>(Table2[[#This Row],[Sharpe Ratio]]-AVERAGE(Table2[Sharpe Ratio]))/_xlfn.STDEV.P(Table2[Sharpe Ratio])</f>
        <v>0.47472022638906386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527</v>
      </c>
      <c r="AT337">
        <f>_xlfn.RANK.AVG(Table2[[#This Row],[6M Return vs Nifty Z-Score]],Table2[6M Return vs Nifty Z-Score])</f>
        <v>268</v>
      </c>
      <c r="AU337">
        <f>_xlfn.RANK.AVG(Table2[[#This Row],[Sharpe Ratio Z-Score]],Table2[Sharpe Ratio Z-Score])</f>
        <v>221</v>
      </c>
      <c r="AV337">
        <f>(Table2[[#This Row],[Rank 1Y]]+Table2[[#This Row],[Rank 6M]]+Table2[[#This Row],[Rank Sharpe]])/3</f>
        <v>338.66666666666669</v>
      </c>
    </row>
    <row r="338" spans="1:48" x14ac:dyDescent="0.3">
      <c r="A338" t="s">
        <v>1123</v>
      </c>
      <c r="B338" t="s">
        <v>1124</v>
      </c>
      <c r="C338" t="s">
        <v>10420</v>
      </c>
      <c r="D338" t="s">
        <v>467</v>
      </c>
      <c r="E338">
        <v>11748.35635688</v>
      </c>
      <c r="F338">
        <v>743.6</v>
      </c>
      <c r="G338">
        <v>24.1666594329369</v>
      </c>
      <c r="H338">
        <f>(Table2[[#This Row],[1Y Return vs Nifty]]-AVERAGE(Table2[1Y Return vs Nifty]))/_xlfn.STDEV.P(Table2[1Y Return vs Nifty])</f>
        <v>-2.5301149969228303E-3</v>
      </c>
      <c r="I338">
        <v>10.311134169164699</v>
      </c>
      <c r="J338">
        <f>(Table2[[#This Row],[1M Return vs Nifty]]-AVERAGE(Table2[1M Return vs Nifty]))/_xlfn.STDEV.P(Table2[1M Return vs Nifty])</f>
        <v>1.2735839740041559</v>
      </c>
      <c r="K338">
        <v>47.061301076391899</v>
      </c>
      <c r="L338">
        <f>(Table2[[#This Row],[6M Return vs Nifty]]-AVERAGE(Table2[6M Return vs Nifty]))/_xlfn.STDEV.P(Table2[6M Return vs Nifty])</f>
        <v>1.033168336701819</v>
      </c>
      <c r="M338">
        <v>-0.50704568440944697</v>
      </c>
      <c r="N338">
        <f>(Table2[[#This Row],[1W Return vs Nifty]]-AVERAGE(Table2[1W Return vs Nifty]))/_xlfn.STDEV.P(Table2[1W Return vs Nifty])</f>
        <v>1.8258154939572918E-2</v>
      </c>
      <c r="O338">
        <v>737.06</v>
      </c>
      <c r="P338">
        <v>685.01424596191498</v>
      </c>
      <c r="Q338">
        <v>570.59805374885605</v>
      </c>
      <c r="R338">
        <v>47.546674228671897</v>
      </c>
      <c r="S338" s="2">
        <f>(Table2[[#This Row],[Close Price]]-Table2[[#This Row],[20D EMA]])/Table2[[#This Row],[20D EMA]]</f>
        <v>8.8730903861287784E-3</v>
      </c>
      <c r="T338" s="2">
        <f>(Table2[[#This Row],[Close Price]]-Table2[[#This Row],[50D EMA]])/Table2[[#This Row],[50D EMA]]</f>
        <v>8.5524869567956782E-2</v>
      </c>
      <c r="U338" s="2">
        <f>(Table2[[#This Row],[Close Price]]-Table2[[#This Row],[200D EMA]])/Table2[[#This Row],[200D EMA]]</f>
        <v>0.30319407000166415</v>
      </c>
      <c r="V338">
        <v>0.64983939101816401</v>
      </c>
      <c r="W338">
        <v>736.35</v>
      </c>
      <c r="X338">
        <v>770.25</v>
      </c>
      <c r="Y338">
        <v>736.35</v>
      </c>
      <c r="Z338">
        <v>799.9</v>
      </c>
      <c r="AA338">
        <v>655.1</v>
      </c>
      <c r="AB338">
        <v>799.9</v>
      </c>
      <c r="AC338" s="2">
        <f>(Table2[[#This Row],[Close Price]]/Table2[[#This Row],[Day Low]])-1</f>
        <v>9.8458613431113839E-3</v>
      </c>
      <c r="AD338" s="2">
        <f>(Table2[[#This Row],[Day High]]/Table2[[#This Row],[Close Price]])-1</f>
        <v>3.5839160839160833E-2</v>
      </c>
      <c r="AE338" s="2">
        <f>(Table2[[#This Row],[Close Price]]/Table2[[#This Row],[Current Week Low]])-1</f>
        <v>9.8458613431113839E-3</v>
      </c>
      <c r="AF338" s="2">
        <f>(Table2[[#This Row],[Current Week High]]/Table2[[#This Row],[Close Price]])-1</f>
        <v>7.5712748789671824E-2</v>
      </c>
      <c r="AG338" s="2">
        <f>(Table2[[#This Row],[Close Price]]/Table2[[#This Row],[Current Month Low]])-1</f>
        <v>0.13509387879713031</v>
      </c>
      <c r="AH338" s="2">
        <f>(Table2[[#This Row],[Current Month High]]/Table2[[#This Row],[Close Price]])-1</f>
        <v>7.5712748789671824E-2</v>
      </c>
      <c r="AI338">
        <v>7.5712748789671798</v>
      </c>
      <c r="AJ338">
        <v>83.085067093438397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0.22</v>
      </c>
      <c r="AM338" t="s">
        <v>10451</v>
      </c>
      <c r="AN338">
        <v>0.62</v>
      </c>
      <c r="AO338" t="s">
        <v>10451</v>
      </c>
      <c r="AP338">
        <v>-2.7200962929195001E-2</v>
      </c>
      <c r="AQ338">
        <f>(Table2[[#This Row],[Sharpe Ratio]]-AVERAGE(Table2[Sharpe Ratio]))/_xlfn.STDEV.P(Table2[Sharpe Ratio])</f>
        <v>-1.0046184999918852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1.3178618506567397</v>
      </c>
      <c r="AS338">
        <f>_xlfn.RANK.AVG(Table2[[#This Row],[1Y Return vs Nifty Z-Score]],Table2[1Y Return vs Nifty Z-Score])</f>
        <v>303</v>
      </c>
      <c r="AT338">
        <f>_xlfn.RANK.AVG(Table2[[#This Row],[6M Return vs Nifty Z-Score]],Table2[6M Return vs Nifty Z-Score])</f>
        <v>95</v>
      </c>
      <c r="AU338">
        <f>_xlfn.RANK.AVG(Table2[[#This Row],[Sharpe Ratio Z-Score]],Table2[Sharpe Ratio Z-Score])</f>
        <v>618</v>
      </c>
      <c r="AV338">
        <f>(Table2[[#This Row],[Rank 1Y]]+Table2[[#This Row],[Rank 6M]]+Table2[[#This Row],[Rank Sharpe]])/3</f>
        <v>338.66666666666669</v>
      </c>
    </row>
    <row r="339" spans="1:48" x14ac:dyDescent="0.3">
      <c r="A339" t="s">
        <v>209</v>
      </c>
      <c r="B339" t="s">
        <v>210</v>
      </c>
      <c r="C339" t="s">
        <v>10419</v>
      </c>
      <c r="D339" t="s">
        <v>132</v>
      </c>
      <c r="E339">
        <v>129421.068508119</v>
      </c>
      <c r="F339">
        <v>1300.4000000000001</v>
      </c>
      <c r="G339">
        <v>31.830396201642401</v>
      </c>
      <c r="H339">
        <f>(Table2[[#This Row],[1Y Return vs Nifty]]-AVERAGE(Table2[1Y Return vs Nifty]))/_xlfn.STDEV.P(Table2[1Y Return vs Nifty])</f>
        <v>0.12365606935635522</v>
      </c>
      <c r="I339">
        <v>9.0049269694480696</v>
      </c>
      <c r="J339">
        <f>(Table2[[#This Row],[1M Return vs Nifty]]-AVERAGE(Table2[1M Return vs Nifty]))/_xlfn.STDEV.P(Table2[1M Return vs Nifty])</f>
        <v>1.1525423618289774</v>
      </c>
      <c r="K339">
        <v>-5.0598300509520699</v>
      </c>
      <c r="L339">
        <f>(Table2[[#This Row],[6M Return vs Nifty]]-AVERAGE(Table2[6M Return vs Nifty]))/_xlfn.STDEV.P(Table2[6M Return vs Nifty])</f>
        <v>-0.5152877245409434</v>
      </c>
      <c r="M339">
        <v>4.4416042770191799</v>
      </c>
      <c r="N339">
        <f>(Table2[[#This Row],[1W Return vs Nifty]]-AVERAGE(Table2[1W Return vs Nifty]))/_xlfn.STDEV.P(Table2[1W Return vs Nifty])</f>
        <v>1.1226327461736174</v>
      </c>
      <c r="O339">
        <v>1305.8800000000001</v>
      </c>
      <c r="P339">
        <v>1300.9690776534001</v>
      </c>
      <c r="Q339">
        <v>1198.41839365943</v>
      </c>
      <c r="R339">
        <v>44.851031383186303</v>
      </c>
      <c r="S339" s="2">
        <f>(Table2[[#This Row],[Close Price]]-Table2[[#This Row],[20D EMA]])/Table2[[#This Row],[20D EMA]]</f>
        <v>-4.1964039574846216E-3</v>
      </c>
      <c r="T339" s="2">
        <f>(Table2[[#This Row],[Close Price]]-Table2[[#This Row],[50D EMA]])/Table2[[#This Row],[50D EMA]]</f>
        <v>-4.3742596436376194E-4</v>
      </c>
      <c r="U339" s="2">
        <f>(Table2[[#This Row],[Close Price]]-Table2[[#This Row],[200D EMA]])/Table2[[#This Row],[200D EMA]]</f>
        <v>8.5096830022079545E-2</v>
      </c>
      <c r="V339">
        <v>1.2966044812705999</v>
      </c>
      <c r="W339">
        <v>1280.8499999999999</v>
      </c>
      <c r="X339">
        <v>1383.8</v>
      </c>
      <c r="Y339">
        <v>1280.8499999999999</v>
      </c>
      <c r="Z339">
        <v>1440</v>
      </c>
      <c r="AA339">
        <v>1165.5999999999999</v>
      </c>
      <c r="AB339">
        <v>1440</v>
      </c>
      <c r="AC339" s="2">
        <f>(Table2[[#This Row],[Close Price]]/Table2[[#This Row],[Day Low]])-1</f>
        <v>1.5263301713705824E-2</v>
      </c>
      <c r="AD339" s="2">
        <f>(Table2[[#This Row],[Day High]]/Table2[[#This Row],[Close Price]])-1</f>
        <v>6.4134112580744196E-2</v>
      </c>
      <c r="AE339" s="2">
        <f>(Table2[[#This Row],[Close Price]]/Table2[[#This Row],[Current Week Low]])-1</f>
        <v>1.5263301713705824E-2</v>
      </c>
      <c r="AF339" s="2">
        <f>(Table2[[#This Row],[Current Week High]]/Table2[[#This Row],[Close Price]])-1</f>
        <v>0.10735158412796064</v>
      </c>
      <c r="AG339" s="2">
        <f>(Table2[[#This Row],[Close Price]]/Table2[[#This Row],[Current Month Low]])-1</f>
        <v>0.11564859299931385</v>
      </c>
      <c r="AH339" s="2">
        <f>(Table2[[#This Row],[Current Month High]]/Table2[[#This Row],[Close Price]])-1</f>
        <v>0.10735158412796064</v>
      </c>
      <c r="AI339">
        <v>26.880190710550501</v>
      </c>
      <c r="AJ339">
        <v>85.321362405586399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-0.14000000000000001</v>
      </c>
      <c r="AM339" t="s">
        <v>10450</v>
      </c>
      <c r="AN339">
        <v>8.57</v>
      </c>
      <c r="AO339" t="s">
        <v>10451</v>
      </c>
      <c r="AP339">
        <v>8.4688582699860002E-2</v>
      </c>
      <c r="AQ339">
        <f>(Table2[[#This Row],[Sharpe Ratio]]-AVERAGE(Table2[Sharpe Ratio]))/_xlfn.STDEV.P(Table2[Sharpe Ratio])</f>
        <v>0.29761483953406043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2.1811582923520669</v>
      </c>
      <c r="AS339">
        <f>_xlfn.RANK.AVG(Table2[[#This Row],[1Y Return vs Nifty Z-Score]],Table2[1Y Return vs Nifty Z-Score])</f>
        <v>260</v>
      </c>
      <c r="AT339">
        <f>_xlfn.RANK.AVG(Table2[[#This Row],[6M Return vs Nifty Z-Score]],Table2[6M Return vs Nifty Z-Score])</f>
        <v>496</v>
      </c>
      <c r="AU339">
        <f>_xlfn.RANK.AVG(Table2[[#This Row],[Sharpe Ratio Z-Score]],Table2[Sharpe Ratio Z-Score])</f>
        <v>267</v>
      </c>
      <c r="AV339">
        <f>(Table2[[#This Row],[Rank 1Y]]+Table2[[#This Row],[Rank 6M]]+Table2[[#This Row],[Rank Sharpe]])/3</f>
        <v>341</v>
      </c>
    </row>
    <row r="340" spans="1:48" x14ac:dyDescent="0.3">
      <c r="A340" t="s">
        <v>70</v>
      </c>
      <c r="B340" t="s">
        <v>71</v>
      </c>
      <c r="C340" t="s">
        <v>10412</v>
      </c>
      <c r="D340" t="s">
        <v>57</v>
      </c>
      <c r="E340">
        <v>365511.79311600002</v>
      </c>
      <c r="F340">
        <v>993</v>
      </c>
      <c r="G340">
        <v>27.345352260660398</v>
      </c>
      <c r="H340">
        <f>(Table2[[#This Row],[1Y Return vs Nifty]]-AVERAGE(Table2[1Y Return vs Nifty]))/_xlfn.STDEV.P(Table2[1Y Return vs Nifty])</f>
        <v>4.9808206538266321E-2</v>
      </c>
      <c r="I340">
        <v>-13.572777742547601</v>
      </c>
      <c r="J340">
        <f>(Table2[[#This Row],[1M Return vs Nifty]]-AVERAGE(Table2[1M Return vs Nifty]))/_xlfn.STDEV.P(Table2[1M Return vs Nifty])</f>
        <v>-0.93965386718273902</v>
      </c>
      <c r="K340">
        <v>-16.863852373245301</v>
      </c>
      <c r="L340">
        <f>(Table2[[#This Row],[6M Return vs Nifty]]-AVERAGE(Table2[6M Return vs Nifty]))/_xlfn.STDEV.P(Table2[6M Return vs Nifty])</f>
        <v>-0.86597101779761543</v>
      </c>
      <c r="M340">
        <v>1.6746519569901701</v>
      </c>
      <c r="N340">
        <f>(Table2[[#This Row],[1W Return vs Nifty]]-AVERAGE(Table2[1W Return vs Nifty]))/_xlfn.STDEV.P(Table2[1W Return vs Nifty])</f>
        <v>0.50514073093438172</v>
      </c>
      <c r="O340">
        <v>1003.47</v>
      </c>
      <c r="P340">
        <v>1022.90637321318</v>
      </c>
      <c r="Q340">
        <v>939.42789982580405</v>
      </c>
      <c r="R340">
        <v>50.056163879001701</v>
      </c>
      <c r="S340" s="2">
        <f>(Table2[[#This Row],[Close Price]]-Table2[[#This Row],[20D EMA]])/Table2[[#This Row],[20D EMA]]</f>
        <v>-1.0433794732279018E-2</v>
      </c>
      <c r="T340" s="2">
        <f>(Table2[[#This Row],[Close Price]]-Table2[[#This Row],[50D EMA]])/Table2[[#This Row],[50D EMA]]</f>
        <v>-2.9236667202724862E-2</v>
      </c>
      <c r="U340" s="2">
        <f>(Table2[[#This Row],[Close Price]]-Table2[[#This Row],[200D EMA]])/Table2[[#This Row],[200D EMA]]</f>
        <v>5.7026303119302402E-2</v>
      </c>
      <c r="V340">
        <v>1.1619282750053901</v>
      </c>
      <c r="W340">
        <v>989.15</v>
      </c>
      <c r="X340">
        <v>1000.4</v>
      </c>
      <c r="Y340">
        <v>959.25</v>
      </c>
      <c r="Z340">
        <v>1000.4</v>
      </c>
      <c r="AA340">
        <v>949.2</v>
      </c>
      <c r="AB340">
        <v>1105</v>
      </c>
      <c r="AC340" s="2">
        <f>(Table2[[#This Row],[Close Price]]/Table2[[#This Row],[Day Low]])-1</f>
        <v>3.8922307031290515E-3</v>
      </c>
      <c r="AD340" s="2">
        <f>(Table2[[#This Row],[Day High]]/Table2[[#This Row],[Close Price]])-1</f>
        <v>7.4521651560925939E-3</v>
      </c>
      <c r="AE340" s="2">
        <f>(Table2[[#This Row],[Close Price]]/Table2[[#This Row],[Current Week Low]])-1</f>
        <v>3.518373729476143E-2</v>
      </c>
      <c r="AF340" s="2">
        <f>(Table2[[#This Row],[Current Week High]]/Table2[[#This Row],[Close Price]])-1</f>
        <v>7.4521651560925939E-3</v>
      </c>
      <c r="AG340" s="2">
        <f>(Table2[[#This Row],[Close Price]]/Table2[[#This Row],[Current Month Low]])-1</f>
        <v>4.6144121365360169E-2</v>
      </c>
      <c r="AH340" s="2">
        <f>(Table2[[#This Row],[Current Month High]]/Table2[[#This Row],[Close Price]])-1</f>
        <v>0.11278952668680775</v>
      </c>
      <c r="AI340">
        <v>18.731117824773399</v>
      </c>
      <c r="AJ340">
        <v>63.241821469669503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-0.09</v>
      </c>
      <c r="AM340" t="s">
        <v>10450</v>
      </c>
      <c r="AN340">
        <v>1.71</v>
      </c>
      <c r="AO340" t="s">
        <v>10451</v>
      </c>
      <c r="AP340">
        <v>0.137358117907732</v>
      </c>
      <c r="AQ340">
        <f>(Table2[[#This Row],[Sharpe Ratio]]-AVERAGE(Table2[Sharpe Ratio]))/_xlfn.STDEV.P(Table2[Sharpe Ratio])</f>
        <v>0.9106124555259506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287</v>
      </c>
      <c r="AT340">
        <f>_xlfn.RANK.AVG(Table2[[#This Row],[6M Return vs Nifty Z-Score]],Table2[6M Return vs Nifty Z-Score])</f>
        <v>618</v>
      </c>
      <c r="AU340">
        <f>_xlfn.RANK.AVG(Table2[[#This Row],[Sharpe Ratio Z-Score]],Table2[Sharpe Ratio Z-Score])</f>
        <v>127</v>
      </c>
      <c r="AV340">
        <f>(Table2[[#This Row],[Rank 1Y]]+Table2[[#This Row],[Rank 6M]]+Table2[[#This Row],[Rank Sharpe]])/3</f>
        <v>344</v>
      </c>
    </row>
    <row r="341" spans="1:48" x14ac:dyDescent="0.3">
      <c r="A341" t="s">
        <v>28</v>
      </c>
      <c r="B341" t="s">
        <v>29</v>
      </c>
      <c r="C341" t="s">
        <v>10407</v>
      </c>
      <c r="D341" t="s">
        <v>24</v>
      </c>
      <c r="E341">
        <v>920656.68041171995</v>
      </c>
      <c r="F341">
        <v>1306.5999999999999</v>
      </c>
      <c r="G341">
        <v>5.7659037991293101</v>
      </c>
      <c r="H341">
        <f>(Table2[[#This Row],[1Y Return vs Nifty]]-AVERAGE(Table2[1Y Return vs Nifty]))/_xlfn.STDEV.P(Table2[1Y Return vs Nifty])</f>
        <v>-0.30550517960622897</v>
      </c>
      <c r="I341">
        <v>5.0115625859107196</v>
      </c>
      <c r="J341">
        <f>(Table2[[#This Row],[1M Return vs Nifty]]-AVERAGE(Table2[1M Return vs Nifty]))/_xlfn.STDEV.P(Table2[1M Return vs Nifty])</f>
        <v>0.78249137520820122</v>
      </c>
      <c r="K341">
        <v>2.2327024399518098</v>
      </c>
      <c r="L341">
        <f>(Table2[[#This Row],[6M Return vs Nifty]]-AVERAGE(Table2[6M Return vs Nifty]))/_xlfn.STDEV.P(Table2[6M Return vs Nifty])</f>
        <v>-0.29863536314532207</v>
      </c>
      <c r="M341">
        <v>1.0536640756579401</v>
      </c>
      <c r="N341">
        <f>(Table2[[#This Row],[1W Return vs Nifty]]-AVERAGE(Table2[1W Return vs Nifty]))/_xlfn.STDEV.P(Table2[1W Return vs Nifty])</f>
        <v>0.36655682563638159</v>
      </c>
      <c r="O341">
        <v>1278.54</v>
      </c>
      <c r="P341">
        <v>1239.1139011314899</v>
      </c>
      <c r="Q341">
        <v>1135.7574240108099</v>
      </c>
      <c r="R341">
        <v>58.673247812839499</v>
      </c>
      <c r="S341" s="2">
        <f>(Table2[[#This Row],[Close Price]]-Table2[[#This Row],[20D EMA]])/Table2[[#This Row],[20D EMA]]</f>
        <v>2.1946908192156635E-2</v>
      </c>
      <c r="T341" s="2">
        <f>(Table2[[#This Row],[Close Price]]-Table2[[#This Row],[50D EMA]])/Table2[[#This Row],[50D EMA]]</f>
        <v>5.4463192452998424E-2</v>
      </c>
      <c r="U341" s="2">
        <f>(Table2[[#This Row],[Close Price]]-Table2[[#This Row],[200D EMA]])/Table2[[#This Row],[200D EMA]]</f>
        <v>0.15042171187037201</v>
      </c>
      <c r="V341">
        <v>1.2077157578206501</v>
      </c>
      <c r="W341">
        <v>1303.8499999999999</v>
      </c>
      <c r="X341">
        <v>1333</v>
      </c>
      <c r="Y341">
        <v>1303.8499999999999</v>
      </c>
      <c r="Z341">
        <v>1333.35</v>
      </c>
      <c r="AA341">
        <v>1200.45</v>
      </c>
      <c r="AB341">
        <v>1362.35</v>
      </c>
      <c r="AC341" s="2">
        <f>(Table2[[#This Row],[Close Price]]/Table2[[#This Row],[Day Low]])-1</f>
        <v>2.109138321125803E-3</v>
      </c>
      <c r="AD341" s="2">
        <f>(Table2[[#This Row],[Day High]]/Table2[[#This Row],[Close Price]])-1</f>
        <v>2.0205112505740086E-2</v>
      </c>
      <c r="AE341" s="2">
        <f>(Table2[[#This Row],[Close Price]]/Table2[[#This Row],[Current Week Low]])-1</f>
        <v>2.109138321125803E-3</v>
      </c>
      <c r="AF341" s="2">
        <f>(Table2[[#This Row],[Current Week High]]/Table2[[#This Row],[Close Price]])-1</f>
        <v>2.0472983315475313E-2</v>
      </c>
      <c r="AG341" s="2">
        <f>(Table2[[#This Row],[Close Price]]/Table2[[#This Row],[Current Month Low]])-1</f>
        <v>8.842517389312321E-2</v>
      </c>
      <c r="AH341" s="2">
        <f>(Table2[[#This Row],[Current Month High]]/Table2[[#This Row],[Close Price]])-1</f>
        <v>4.2667993264962512E-2</v>
      </c>
      <c r="AI341">
        <v>4.2667993264962503</v>
      </c>
      <c r="AJ341">
        <v>45.339265850945402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0.02</v>
      </c>
      <c r="AM341" t="s">
        <v>10451</v>
      </c>
      <c r="AN341">
        <v>5.68</v>
      </c>
      <c r="AO341" t="s">
        <v>10451</v>
      </c>
      <c r="AP341">
        <v>9.4902929028268995E-2</v>
      </c>
      <c r="AQ341">
        <f>(Table2[[#This Row],[Sharpe Ratio]]-AVERAGE(Table2[Sharpe Ratio]))/_xlfn.STDEV.P(Table2[Sharpe Ratio])</f>
        <v>0.41649513577207248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0.96140279386510419</v>
      </c>
      <c r="AS341">
        <f>_xlfn.RANK.AVG(Table2[[#This Row],[1Y Return vs Nifty Z-Score]],Table2[1Y Return vs Nifty Z-Score])</f>
        <v>390</v>
      </c>
      <c r="AT341">
        <f>_xlfn.RANK.AVG(Table2[[#This Row],[6M Return vs Nifty Z-Score]],Table2[6M Return vs Nifty Z-Score])</f>
        <v>413</v>
      </c>
      <c r="AU341">
        <f>_xlfn.RANK.AVG(Table2[[#This Row],[Sharpe Ratio Z-Score]],Table2[Sharpe Ratio Z-Score])</f>
        <v>231</v>
      </c>
      <c r="AV341">
        <f>(Table2[[#This Row],[Rank 1Y]]+Table2[[#This Row],[Rank 6M]]+Table2[[#This Row],[Rank Sharpe]])/3</f>
        <v>344.66666666666669</v>
      </c>
    </row>
    <row r="342" spans="1:48" x14ac:dyDescent="0.3">
      <c r="A342" t="s">
        <v>474</v>
      </c>
      <c r="B342" t="s">
        <v>475</v>
      </c>
      <c r="C342" t="s">
        <v>10407</v>
      </c>
      <c r="D342" t="s">
        <v>51</v>
      </c>
      <c r="E342">
        <v>46837.700568079999</v>
      </c>
      <c r="F342">
        <v>187.9</v>
      </c>
      <c r="G342">
        <v>16.054484433250401</v>
      </c>
      <c r="H342">
        <f>(Table2[[#This Row],[1Y Return vs Nifty]]-AVERAGE(Table2[1Y Return vs Nifty]))/_xlfn.STDEV.P(Table2[1Y Return vs Nifty])</f>
        <v>-0.13609999623247052</v>
      </c>
      <c r="I342">
        <v>5.9094156410088399</v>
      </c>
      <c r="J342">
        <f>(Table2[[#This Row],[1M Return vs Nifty]]-AVERAGE(Table2[1M Return vs Nifty]))/_xlfn.STDEV.P(Table2[1M Return vs Nifty])</f>
        <v>0.86569224970120884</v>
      </c>
      <c r="K342">
        <v>-0.154057369410317</v>
      </c>
      <c r="L342">
        <f>(Table2[[#This Row],[6M Return vs Nifty]]-AVERAGE(Table2[6M Return vs Nifty]))/_xlfn.STDEV.P(Table2[6M Return vs Nifty])</f>
        <v>-0.36954312384813048</v>
      </c>
      <c r="M342">
        <v>2.68968444398506</v>
      </c>
      <c r="N342">
        <f>(Table2[[#This Row],[1W Return vs Nifty]]-AVERAGE(Table2[1W Return vs Nifty]))/_xlfn.STDEV.P(Table2[1W Return vs Nifty])</f>
        <v>0.73166232705686074</v>
      </c>
      <c r="O342">
        <v>178.44</v>
      </c>
      <c r="P342">
        <v>174.84293862393599</v>
      </c>
      <c r="Q342">
        <v>163.98507141728101</v>
      </c>
      <c r="R342">
        <v>76.268155194667102</v>
      </c>
      <c r="S342" s="2">
        <f>(Table2[[#This Row],[Close Price]]-Table2[[#This Row],[20D EMA]])/Table2[[#This Row],[20D EMA]]</f>
        <v>5.301501905402381E-2</v>
      </c>
      <c r="T342" s="2">
        <f>(Table2[[#This Row],[Close Price]]-Table2[[#This Row],[50D EMA]])/Table2[[#This Row],[50D EMA]]</f>
        <v>7.4678803037896896E-2</v>
      </c>
      <c r="U342" s="2">
        <f>(Table2[[#This Row],[Close Price]]-Table2[[#This Row],[200D EMA]])/Table2[[#This Row],[200D EMA]]</f>
        <v>0.14583601041258445</v>
      </c>
      <c r="V342">
        <v>1.2901319543505301</v>
      </c>
      <c r="W342">
        <v>185.51</v>
      </c>
      <c r="X342">
        <v>189.29</v>
      </c>
      <c r="Y342">
        <v>178.82</v>
      </c>
      <c r="Z342">
        <v>189.29</v>
      </c>
      <c r="AA342">
        <v>163.33000000000001</v>
      </c>
      <c r="AB342">
        <v>189.29</v>
      </c>
      <c r="AC342" s="2">
        <f>(Table2[[#This Row],[Close Price]]/Table2[[#This Row],[Day Low]])-1</f>
        <v>1.2883402511993935E-2</v>
      </c>
      <c r="AD342" s="2">
        <f>(Table2[[#This Row],[Day High]]/Table2[[#This Row],[Close Price]])-1</f>
        <v>7.3975518893028003E-3</v>
      </c>
      <c r="AE342" s="2">
        <f>(Table2[[#This Row],[Close Price]]/Table2[[#This Row],[Current Week Low]])-1</f>
        <v>5.0777317973381031E-2</v>
      </c>
      <c r="AF342" s="2">
        <f>(Table2[[#This Row],[Current Week High]]/Table2[[#This Row],[Close Price]])-1</f>
        <v>7.3975518893028003E-3</v>
      </c>
      <c r="AG342" s="2">
        <f>(Table2[[#This Row],[Close Price]]/Table2[[#This Row],[Current Month Low]])-1</f>
        <v>0.15043164146207055</v>
      </c>
      <c r="AH342" s="2">
        <f>(Table2[[#This Row],[Current Month High]]/Table2[[#This Row],[Close Price]])-1</f>
        <v>7.3975518893028003E-3</v>
      </c>
      <c r="AI342">
        <v>3.3794571580628001</v>
      </c>
      <c r="AJ342">
        <v>52.640129975629499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-0.01</v>
      </c>
      <c r="AM342" t="s">
        <v>10450</v>
      </c>
      <c r="AN342">
        <v>13.02</v>
      </c>
      <c r="AO342" t="s">
        <v>10451</v>
      </c>
      <c r="AP342">
        <v>8.5087350305391996E-2</v>
      </c>
      <c r="AQ342">
        <f>(Table2[[#This Row],[Sharpe Ratio]]-AVERAGE(Table2[Sharpe Ratio]))/_xlfn.STDEV.P(Table2[Sharpe Ratio])</f>
        <v>0.3022559207693733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1.3939673774468417</v>
      </c>
      <c r="AS342">
        <f>_xlfn.RANK.AVG(Table2[[#This Row],[1Y Return vs Nifty Z-Score]],Table2[1Y Return vs Nifty Z-Score])</f>
        <v>328</v>
      </c>
      <c r="AT342">
        <f>_xlfn.RANK.AVG(Table2[[#This Row],[6M Return vs Nifty Z-Score]],Table2[6M Return vs Nifty Z-Score])</f>
        <v>441</v>
      </c>
      <c r="AU342">
        <f>_xlfn.RANK.AVG(Table2[[#This Row],[Sharpe Ratio Z-Score]],Table2[Sharpe Ratio Z-Score])</f>
        <v>265</v>
      </c>
      <c r="AV342">
        <f>(Table2[[#This Row],[Rank 1Y]]+Table2[[#This Row],[Rank 6M]]+Table2[[#This Row],[Rank Sharpe]])/3</f>
        <v>344.66666666666669</v>
      </c>
    </row>
    <row r="343" spans="1:48" x14ac:dyDescent="0.3">
      <c r="A343" t="s">
        <v>659</v>
      </c>
      <c r="B343" t="s">
        <v>660</v>
      </c>
      <c r="C343" t="s">
        <v>10418</v>
      </c>
      <c r="D343" t="s">
        <v>261</v>
      </c>
      <c r="E343">
        <v>28676.014056489999</v>
      </c>
      <c r="F343">
        <v>3812.35</v>
      </c>
      <c r="G343">
        <v>-8.4749489796050401</v>
      </c>
      <c r="H343">
        <f>(Table2[[#This Row],[1Y Return vs Nifty]]-AVERAGE(Table2[1Y Return vs Nifty]))/_xlfn.STDEV.P(Table2[1Y Return vs Nifty])</f>
        <v>-0.5399859464069916</v>
      </c>
      <c r="I343">
        <v>-4.9720218575006498</v>
      </c>
      <c r="J343">
        <f>(Table2[[#This Row],[1M Return vs Nifty]]-AVERAGE(Table2[1M Return vs Nifty]))/_xlfn.STDEV.P(Table2[1M Return vs Nifty])</f>
        <v>-0.14265216754650506</v>
      </c>
      <c r="K343">
        <v>17.0828457134531</v>
      </c>
      <c r="L343">
        <f>(Table2[[#This Row],[6M Return vs Nifty]]-AVERAGE(Table2[6M Return vs Nifty]))/_xlfn.STDEV.P(Table2[6M Return vs Nifty])</f>
        <v>0.14254451658512574</v>
      </c>
      <c r="M343">
        <v>-3.1880239164416899</v>
      </c>
      <c r="N343">
        <f>(Table2[[#This Row],[1W Return vs Nifty]]-AVERAGE(Table2[1W Return vs Nifty]))/_xlfn.STDEV.P(Table2[1W Return vs Nifty])</f>
        <v>-0.58004729446287873</v>
      </c>
      <c r="O343">
        <v>3807.82</v>
      </c>
      <c r="P343">
        <v>3854.5069166252001</v>
      </c>
      <c r="Q343">
        <v>3626.4312613446</v>
      </c>
      <c r="R343">
        <v>50.628841738189202</v>
      </c>
      <c r="S343" s="2">
        <f>(Table2[[#This Row],[Close Price]]-Table2[[#This Row],[20D EMA]])/Table2[[#This Row],[20D EMA]]</f>
        <v>1.1896570741263361E-3</v>
      </c>
      <c r="T343" s="2">
        <f>(Table2[[#This Row],[Close Price]]-Table2[[#This Row],[50D EMA]])/Table2[[#This Row],[50D EMA]]</f>
        <v>-1.0937045265989702E-2</v>
      </c>
      <c r="U343" s="2">
        <f>(Table2[[#This Row],[Close Price]]-Table2[[#This Row],[200D EMA]])/Table2[[#This Row],[200D EMA]]</f>
        <v>5.1267685847839674E-2</v>
      </c>
      <c r="V343">
        <v>0.59253465419938001</v>
      </c>
      <c r="W343">
        <v>3751.2</v>
      </c>
      <c r="X343">
        <v>3834.8</v>
      </c>
      <c r="Y343">
        <v>3750</v>
      </c>
      <c r="Z343">
        <v>3958.95</v>
      </c>
      <c r="AA343">
        <v>3650.1</v>
      </c>
      <c r="AB343">
        <v>3958.95</v>
      </c>
      <c r="AC343" s="2">
        <f>(Table2[[#This Row],[Close Price]]/Table2[[#This Row],[Day Low]])-1</f>
        <v>1.6301450202601764E-2</v>
      </c>
      <c r="AD343" s="2">
        <f>(Table2[[#This Row],[Day High]]/Table2[[#This Row],[Close Price]])-1</f>
        <v>5.8887562789355918E-3</v>
      </c>
      <c r="AE343" s="2">
        <f>(Table2[[#This Row],[Close Price]]/Table2[[#This Row],[Current Week Low]])-1</f>
        <v>1.6626666666666567E-2</v>
      </c>
      <c r="AF343" s="2">
        <f>(Table2[[#This Row],[Current Week High]]/Table2[[#This Row],[Close Price]])-1</f>
        <v>3.8453971959552469E-2</v>
      </c>
      <c r="AG343" s="2">
        <f>(Table2[[#This Row],[Close Price]]/Table2[[#This Row],[Current Month Low]])-1</f>
        <v>4.4450836963370932E-2</v>
      </c>
      <c r="AH343" s="2">
        <f>(Table2[[#This Row],[Current Month High]]/Table2[[#This Row],[Close Price]])-1</f>
        <v>3.8453971959552469E-2</v>
      </c>
      <c r="AI343">
        <v>26.376119716185499</v>
      </c>
      <c r="AJ343">
        <v>51.014062190532698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-0.17</v>
      </c>
      <c r="AM343" t="s">
        <v>10450</v>
      </c>
      <c r="AN343">
        <v>2.3199999999999998</v>
      </c>
      <c r="AO343" t="s">
        <v>10451</v>
      </c>
      <c r="AP343">
        <v>7.9910409275452995E-2</v>
      </c>
      <c r="AQ343">
        <f>(Table2[[#This Row],[Sharpe Ratio]]-AVERAGE(Table2[Sharpe Ratio]))/_xlfn.STDEV.P(Table2[Sharpe Ratio])</f>
        <v>0.2420037750658186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490</v>
      </c>
      <c r="AT343">
        <f>_xlfn.RANK.AVG(Table2[[#This Row],[6M Return vs Nifty Z-Score]],Table2[6M Return vs Nifty Z-Score])</f>
        <v>259</v>
      </c>
      <c r="AU343">
        <f>_xlfn.RANK.AVG(Table2[[#This Row],[Sharpe Ratio Z-Score]],Table2[Sharpe Ratio Z-Score])</f>
        <v>286</v>
      </c>
      <c r="AV343">
        <f>(Table2[[#This Row],[Rank 1Y]]+Table2[[#This Row],[Rank 6M]]+Table2[[#This Row],[Rank Sharpe]])/3</f>
        <v>345</v>
      </c>
    </row>
    <row r="344" spans="1:48" x14ac:dyDescent="0.3">
      <c r="A344" t="s">
        <v>966</v>
      </c>
      <c r="B344" t="s">
        <v>967</v>
      </c>
      <c r="C344" t="s">
        <v>10411</v>
      </c>
      <c r="D344" t="s">
        <v>54</v>
      </c>
      <c r="E344">
        <v>15549.81536196</v>
      </c>
      <c r="F344">
        <v>6751.8</v>
      </c>
      <c r="G344">
        <v>19.074746010252799</v>
      </c>
      <c r="H344">
        <f>(Table2[[#This Row],[1Y Return vs Nifty]]-AVERAGE(Table2[1Y Return vs Nifty]))/_xlfn.STDEV.P(Table2[1Y Return vs Nifty])</f>
        <v>-8.637030226555184E-2</v>
      </c>
      <c r="I344">
        <v>-2.011798039046</v>
      </c>
      <c r="J344">
        <f>(Table2[[#This Row],[1M Return vs Nifty]]-AVERAGE(Table2[1M Return vs Nifty]))/_xlfn.STDEV.P(Table2[1M Return vs Nifty])</f>
        <v>0.13166132840026881</v>
      </c>
      <c r="K344">
        <v>17.271827982967199</v>
      </c>
      <c r="L344">
        <f>(Table2[[#This Row],[6M Return vs Nifty]]-AVERAGE(Table2[6M Return vs Nifty]))/_xlfn.STDEV.P(Table2[6M Return vs Nifty])</f>
        <v>0.14815895231142559</v>
      </c>
      <c r="M344">
        <v>-5.2866023965256703</v>
      </c>
      <c r="N344">
        <f>(Table2[[#This Row],[1W Return vs Nifty]]-AVERAGE(Table2[1W Return vs Nifty]))/_xlfn.STDEV.P(Table2[1W Return vs Nifty])</f>
        <v>-1.0483804295966141</v>
      </c>
      <c r="O344">
        <v>7064.19</v>
      </c>
      <c r="P344">
        <v>6868.4200961008501</v>
      </c>
      <c r="Q344">
        <v>5987.9176594535602</v>
      </c>
      <c r="R344">
        <v>19.6940157836063</v>
      </c>
      <c r="S344" s="2">
        <f>(Table2[[#This Row],[Close Price]]-Table2[[#This Row],[20D EMA]])/Table2[[#This Row],[20D EMA]]</f>
        <v>-4.4221630505408185E-2</v>
      </c>
      <c r="T344" s="2">
        <f>(Table2[[#This Row],[Close Price]]-Table2[[#This Row],[50D EMA]])/Table2[[#This Row],[50D EMA]]</f>
        <v>-1.6979173444421989E-2</v>
      </c>
      <c r="U344" s="2">
        <f>(Table2[[#This Row],[Close Price]]-Table2[[#This Row],[200D EMA]])/Table2[[#This Row],[200D EMA]]</f>
        <v>0.12757061536082473</v>
      </c>
      <c r="V344">
        <v>1.16968003441004</v>
      </c>
      <c r="W344">
        <v>6705</v>
      </c>
      <c r="X344">
        <v>6940</v>
      </c>
      <c r="Y344">
        <v>6705</v>
      </c>
      <c r="Z344">
        <v>7400</v>
      </c>
      <c r="AA344">
        <v>6700</v>
      </c>
      <c r="AB344">
        <v>7600</v>
      </c>
      <c r="AC344" s="2">
        <f>(Table2[[#This Row],[Close Price]]/Table2[[#This Row],[Day Low]])-1</f>
        <v>6.9798657718120882E-3</v>
      </c>
      <c r="AD344" s="2">
        <f>(Table2[[#This Row],[Day High]]/Table2[[#This Row],[Close Price]])-1</f>
        <v>2.7874048401907547E-2</v>
      </c>
      <c r="AE344" s="2">
        <f>(Table2[[#This Row],[Close Price]]/Table2[[#This Row],[Current Week Low]])-1</f>
        <v>6.9798657718120882E-3</v>
      </c>
      <c r="AF344" s="2">
        <f>(Table2[[#This Row],[Current Week High]]/Table2[[#This Row],[Close Price]])-1</f>
        <v>9.6004028555348064E-2</v>
      </c>
      <c r="AG344" s="2">
        <f>(Table2[[#This Row],[Close Price]]/Table2[[#This Row],[Current Month Low]])-1</f>
        <v>7.7313432835821594E-3</v>
      </c>
      <c r="AH344" s="2">
        <f>(Table2[[#This Row],[Current Month High]]/Table2[[#This Row],[Close Price]])-1</f>
        <v>0.12562575905684414</v>
      </c>
      <c r="AI344">
        <v>12.562575905684399</v>
      </c>
      <c r="AJ344">
        <v>53.120608510638199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-7.0000000000000007E-2</v>
      </c>
      <c r="AM344" t="s">
        <v>10450</v>
      </c>
      <c r="AN344">
        <v>-6.48</v>
      </c>
      <c r="AO344" t="s">
        <v>10450</v>
      </c>
      <c r="AP344">
        <v>1.8928222756609998E-2</v>
      </c>
      <c r="AQ344">
        <f>(Table2[[#This Row],[Sharpe Ratio]]-AVERAGE(Table2[Sharpe Ratio]))/_xlfn.STDEV.P(Table2[Sharpe Ratio])</f>
        <v>-0.46774114306356007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-1.3226715942140317</v>
      </c>
      <c r="AS344">
        <f>_xlfn.RANK.AVG(Table2[[#This Row],[1Y Return vs Nifty Z-Score]],Table2[1Y Return vs Nifty Z-Score])</f>
        <v>321</v>
      </c>
      <c r="AT344">
        <f>_xlfn.RANK.AVG(Table2[[#This Row],[6M Return vs Nifty Z-Score]],Table2[6M Return vs Nifty Z-Score])</f>
        <v>256</v>
      </c>
      <c r="AU344">
        <f>_xlfn.RANK.AVG(Table2[[#This Row],[Sharpe Ratio Z-Score]],Table2[Sharpe Ratio Z-Score])</f>
        <v>462</v>
      </c>
      <c r="AV344">
        <f>(Table2[[#This Row],[Rank 1Y]]+Table2[[#This Row],[Rank 6M]]+Table2[[#This Row],[Rank Sharpe]])/3</f>
        <v>346.33333333333331</v>
      </c>
    </row>
    <row r="345" spans="1:48" x14ac:dyDescent="0.3">
      <c r="A345" t="s">
        <v>130</v>
      </c>
      <c r="B345" t="s">
        <v>131</v>
      </c>
      <c r="C345" t="s">
        <v>10419</v>
      </c>
      <c r="D345" t="s">
        <v>132</v>
      </c>
      <c r="E345">
        <v>226255.86648692901</v>
      </c>
      <c r="F345">
        <v>914.05</v>
      </c>
      <c r="G345">
        <v>40.109126212919101</v>
      </c>
      <c r="H345">
        <f>(Table2[[#This Row],[1Y Return vs Nifty]]-AVERAGE(Table2[1Y Return vs Nifty]))/_xlfn.STDEV.P(Table2[1Y Return vs Nifty])</f>
        <v>0.259968338806919</v>
      </c>
      <c r="I345">
        <v>4.2180619149659098</v>
      </c>
      <c r="J345">
        <f>(Table2[[#This Row],[1M Return vs Nifty]]-AVERAGE(Table2[1M Return vs Nifty]))/_xlfn.STDEV.P(Table2[1M Return vs Nifty])</f>
        <v>0.70896046794166478</v>
      </c>
      <c r="K345">
        <v>-14.519822961430201</v>
      </c>
      <c r="L345">
        <f>(Table2[[#This Row],[6M Return vs Nifty]]-AVERAGE(Table2[6M Return vs Nifty]))/_xlfn.STDEV.P(Table2[6M Return vs Nifty])</f>
        <v>-0.79633272576614778</v>
      </c>
      <c r="M345">
        <v>6.4710564462159601</v>
      </c>
      <c r="N345">
        <f>(Table2[[#This Row],[1W Return vs Nifty]]-AVERAGE(Table2[1W Return vs Nifty]))/_xlfn.STDEV.P(Table2[1W Return vs Nifty])</f>
        <v>1.5755391807072705</v>
      </c>
      <c r="O345">
        <v>875.95</v>
      </c>
      <c r="P345">
        <v>858.24596653041897</v>
      </c>
      <c r="Q345">
        <v>800.77697633239097</v>
      </c>
      <c r="R345">
        <v>71.040192402857201</v>
      </c>
      <c r="S345" s="2">
        <f>(Table2[[#This Row],[Close Price]]-Table2[[#This Row],[20D EMA]])/Table2[[#This Row],[20D EMA]]</f>
        <v>4.3495633312403567E-2</v>
      </c>
      <c r="T345" s="2">
        <f>(Table2[[#This Row],[Close Price]]-Table2[[#This Row],[50D EMA]])/Table2[[#This Row],[50D EMA]]</f>
        <v>6.502102619273202E-2</v>
      </c>
      <c r="U345" s="2">
        <f>(Table2[[#This Row],[Close Price]]-Table2[[#This Row],[200D EMA]])/Table2[[#This Row],[200D EMA]]</f>
        <v>0.14145389667221275</v>
      </c>
      <c r="V345">
        <v>1.1328699495005801</v>
      </c>
      <c r="W345">
        <v>905</v>
      </c>
      <c r="X345">
        <v>929</v>
      </c>
      <c r="Y345">
        <v>880.3</v>
      </c>
      <c r="Z345">
        <v>929</v>
      </c>
      <c r="AA345">
        <v>809.55</v>
      </c>
      <c r="AB345">
        <v>929</v>
      </c>
      <c r="AC345" s="2">
        <f>(Table2[[#This Row],[Close Price]]/Table2[[#This Row],[Day Low]])-1</f>
        <v>1.0000000000000009E-2</v>
      </c>
      <c r="AD345" s="2">
        <f>(Table2[[#This Row],[Day High]]/Table2[[#This Row],[Close Price]])-1</f>
        <v>1.6355779224331402E-2</v>
      </c>
      <c r="AE345" s="2">
        <f>(Table2[[#This Row],[Close Price]]/Table2[[#This Row],[Current Week Low]])-1</f>
        <v>3.8339202544587003E-2</v>
      </c>
      <c r="AF345" s="2">
        <f>(Table2[[#This Row],[Current Week High]]/Table2[[#This Row],[Close Price]])-1</f>
        <v>1.6355779224331402E-2</v>
      </c>
      <c r="AG345" s="2">
        <f>(Table2[[#This Row],[Close Price]]/Table2[[#This Row],[Current Month Low]])-1</f>
        <v>0.12908405904514852</v>
      </c>
      <c r="AH345" s="2">
        <f>(Table2[[#This Row],[Current Month High]]/Table2[[#This Row],[Close Price]])-1</f>
        <v>1.6355779224331402E-2</v>
      </c>
      <c r="AI345">
        <v>5.8585416552705096</v>
      </c>
      <c r="AJ345">
        <v>78.003894839337804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0.1</v>
      </c>
      <c r="AM345" t="s">
        <v>10451</v>
      </c>
      <c r="AN345">
        <v>10.93</v>
      </c>
      <c r="AO345" t="s">
        <v>10451</v>
      </c>
      <c r="AP345">
        <v>0.101127411200547</v>
      </c>
      <c r="AQ345">
        <f>(Table2[[#This Row],[Sharpe Ratio]]-AVERAGE(Table2[Sharpe Ratio]))/_xlfn.STDEV.P(Table2[Sharpe Ratio])</f>
        <v>0.48893915331145937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2.2370744150011661</v>
      </c>
      <c r="AS345">
        <f>_xlfn.RANK.AVG(Table2[[#This Row],[1Y Return vs Nifty Z-Score]],Table2[1Y Return vs Nifty Z-Score])</f>
        <v>228</v>
      </c>
      <c r="AT345">
        <f>_xlfn.RANK.AVG(Table2[[#This Row],[6M Return vs Nifty Z-Score]],Table2[6M Return vs Nifty Z-Score])</f>
        <v>595</v>
      </c>
      <c r="AU345">
        <f>_xlfn.RANK.AVG(Table2[[#This Row],[Sharpe Ratio Z-Score]],Table2[Sharpe Ratio Z-Score])</f>
        <v>218</v>
      </c>
      <c r="AV345">
        <f>(Table2[[#This Row],[Rank 1Y]]+Table2[[#This Row],[Rank 6M]]+Table2[[#This Row],[Rank Sharpe]])/3</f>
        <v>347</v>
      </c>
    </row>
    <row r="346" spans="1:48" x14ac:dyDescent="0.3">
      <c r="A346" t="s">
        <v>1828</v>
      </c>
      <c r="B346" t="s">
        <v>1829</v>
      </c>
      <c r="C346" t="s">
        <v>10414</v>
      </c>
      <c r="D346" t="s">
        <v>124</v>
      </c>
      <c r="E346">
        <v>4370.6820528959997</v>
      </c>
      <c r="F346">
        <v>242.52</v>
      </c>
      <c r="G346">
        <v>-11.304621725299301</v>
      </c>
      <c r="H346">
        <f>(Table2[[#This Row],[1Y Return vs Nifty]]-AVERAGE(Table2[1Y Return vs Nifty]))/_xlfn.STDEV.P(Table2[1Y Return vs Nifty])</f>
        <v>-0.58657752666659579</v>
      </c>
      <c r="I346">
        <v>0.77605435472719997</v>
      </c>
      <c r="J346">
        <f>(Table2[[#This Row],[1M Return vs Nifty]]-AVERAGE(Table2[1M Return vs Nifty]))/_xlfn.STDEV.P(Table2[1M Return vs Nifty])</f>
        <v>0.39000177264368246</v>
      </c>
      <c r="K346">
        <v>12.549496615798001</v>
      </c>
      <c r="L346">
        <f>(Table2[[#This Row],[6M Return vs Nifty]]-AVERAGE(Table2[6M Return vs Nifty]))/_xlfn.STDEV.P(Table2[6M Return vs Nifty])</f>
        <v>7.8641722379795206E-3</v>
      </c>
      <c r="M346">
        <v>16.000847421473399</v>
      </c>
      <c r="N346">
        <f>(Table2[[#This Row],[1W Return vs Nifty]]-AVERAGE(Table2[1W Return vs Nifty]))/_xlfn.STDEV.P(Table2[1W Return vs Nifty])</f>
        <v>3.7022725513996502</v>
      </c>
      <c r="O346">
        <v>223.54</v>
      </c>
      <c r="P346">
        <v>224.286789053088</v>
      </c>
      <c r="Q346">
        <v>215.00363326359499</v>
      </c>
      <c r="R346">
        <v>74.292203858630799</v>
      </c>
      <c r="S346" s="2">
        <f>(Table2[[#This Row],[Close Price]]-Table2[[#This Row],[20D EMA]])/Table2[[#This Row],[20D EMA]]</f>
        <v>8.4906504428737664E-2</v>
      </c>
      <c r="T346" s="2">
        <f>(Table2[[#This Row],[Close Price]]-Table2[[#This Row],[50D EMA]])/Table2[[#This Row],[50D EMA]]</f>
        <v>8.1294181542704527E-2</v>
      </c>
      <c r="U346" s="2">
        <f>(Table2[[#This Row],[Close Price]]-Table2[[#This Row],[200D EMA]])/Table2[[#This Row],[200D EMA]]</f>
        <v>0.12798093836242239</v>
      </c>
      <c r="V346">
        <v>0.84856534162173702</v>
      </c>
      <c r="W346">
        <v>241.14</v>
      </c>
      <c r="X346">
        <v>249</v>
      </c>
      <c r="Y346">
        <v>211.11</v>
      </c>
      <c r="Z346">
        <v>249</v>
      </c>
      <c r="AA346">
        <v>203</v>
      </c>
      <c r="AB346">
        <v>249</v>
      </c>
      <c r="AC346" s="2">
        <f>(Table2[[#This Row],[Close Price]]/Table2[[#This Row],[Day Low]])-1</f>
        <v>5.7228166210501197E-3</v>
      </c>
      <c r="AD346" s="2">
        <f>(Table2[[#This Row],[Day High]]/Table2[[#This Row],[Close Price]])-1</f>
        <v>2.671944581890151E-2</v>
      </c>
      <c r="AE346" s="2">
        <f>(Table2[[#This Row],[Close Price]]/Table2[[#This Row],[Current Week Low]])-1</f>
        <v>0.14878499360522945</v>
      </c>
      <c r="AF346" s="2">
        <f>(Table2[[#This Row],[Current Week High]]/Table2[[#This Row],[Close Price]])-1</f>
        <v>2.671944581890151E-2</v>
      </c>
      <c r="AG346" s="2">
        <f>(Table2[[#This Row],[Close Price]]/Table2[[#This Row],[Current Month Low]])-1</f>
        <v>0.19467980295566512</v>
      </c>
      <c r="AH346" s="2">
        <f>(Table2[[#This Row],[Current Month High]]/Table2[[#This Row],[Close Price]])-1</f>
        <v>2.671944581890151E-2</v>
      </c>
      <c r="AI346">
        <v>13.3720930232558</v>
      </c>
      <c r="AJ346">
        <v>52.480352090537501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-0.11</v>
      </c>
      <c r="AM346" t="s">
        <v>10450</v>
      </c>
      <c r="AN346">
        <v>17.010000000000002</v>
      </c>
      <c r="AO346" t="s">
        <v>10451</v>
      </c>
      <c r="AP346">
        <v>9.4249023233063001E-2</v>
      </c>
      <c r="AQ346">
        <f>(Table2[[#This Row],[Sharpe Ratio]]-AVERAGE(Table2[Sharpe Ratio]))/_xlfn.STDEV.P(Table2[Sharpe Ratio])</f>
        <v>0.40888461306739049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505</v>
      </c>
      <c r="AT346">
        <f>_xlfn.RANK.AVG(Table2[[#This Row],[6M Return vs Nifty Z-Score]],Table2[6M Return vs Nifty Z-Score])</f>
        <v>306</v>
      </c>
      <c r="AU346">
        <f>_xlfn.RANK.AVG(Table2[[#This Row],[Sharpe Ratio Z-Score]],Table2[Sharpe Ratio Z-Score])</f>
        <v>233</v>
      </c>
      <c r="AV346">
        <f>(Table2[[#This Row],[Rank 1Y]]+Table2[[#This Row],[Rank 6M]]+Table2[[#This Row],[Rank Sharpe]])/3</f>
        <v>348</v>
      </c>
    </row>
    <row r="347" spans="1:48" x14ac:dyDescent="0.3">
      <c r="A347" t="s">
        <v>348</v>
      </c>
      <c r="B347" t="s">
        <v>349</v>
      </c>
      <c r="C347" t="s">
        <v>10411</v>
      </c>
      <c r="D347" t="s">
        <v>54</v>
      </c>
      <c r="E347">
        <v>73946.169899999994</v>
      </c>
      <c r="F347">
        <v>6184.6</v>
      </c>
      <c r="G347">
        <v>40.974364006368297</v>
      </c>
      <c r="H347">
        <f>(Table2[[#This Row],[1Y Return vs Nifty]]-AVERAGE(Table2[1Y Return vs Nifty]))/_xlfn.STDEV.P(Table2[1Y Return vs Nifty])</f>
        <v>0.27421479050649189</v>
      </c>
      <c r="I347">
        <v>1.5650078932389699</v>
      </c>
      <c r="J347">
        <f>(Table2[[#This Row],[1M Return vs Nifty]]-AVERAGE(Table2[1M Return vs Nifty]))/_xlfn.STDEV.P(Table2[1M Return vs Nifty])</f>
        <v>0.46311131319245119</v>
      </c>
      <c r="K347">
        <v>5.2580279254828604</v>
      </c>
      <c r="L347">
        <f>(Table2[[#This Row],[6M Return vs Nifty]]-AVERAGE(Table2[6M Return vs Nifty]))/_xlfn.STDEV.P(Table2[6M Return vs Nifty])</f>
        <v>-0.20875658492277663</v>
      </c>
      <c r="M347">
        <v>-0.68855854877885203</v>
      </c>
      <c r="N347">
        <f>(Table2[[#This Row],[1W Return vs Nifty]]-AVERAGE(Table2[1W Return vs Nifty]))/_xlfn.STDEV.P(Table2[1W Return vs Nifty])</f>
        <v>-2.2249498047427187E-2</v>
      </c>
      <c r="O347">
        <v>6123.57</v>
      </c>
      <c r="P347">
        <v>5876.3451885492104</v>
      </c>
      <c r="Q347">
        <v>5195.9457280686001</v>
      </c>
      <c r="R347">
        <v>53.342538272910602</v>
      </c>
      <c r="S347" s="2">
        <f>(Table2[[#This Row],[Close Price]]-Table2[[#This Row],[20D EMA]])/Table2[[#This Row],[20D EMA]]</f>
        <v>9.9664084839400317E-3</v>
      </c>
      <c r="T347" s="2">
        <f>(Table2[[#This Row],[Close Price]]-Table2[[#This Row],[50D EMA]])/Table2[[#This Row],[50D EMA]]</f>
        <v>5.2456893112995263E-2</v>
      </c>
      <c r="U347" s="2">
        <f>(Table2[[#This Row],[Close Price]]-Table2[[#This Row],[200D EMA]])/Table2[[#This Row],[200D EMA]]</f>
        <v>0.19027417214746309</v>
      </c>
      <c r="V347">
        <v>0.60897891968648998</v>
      </c>
      <c r="W347">
        <v>6130</v>
      </c>
      <c r="X347">
        <v>6213</v>
      </c>
      <c r="Y347">
        <v>5966.05</v>
      </c>
      <c r="Z347">
        <v>6264</v>
      </c>
      <c r="AA347">
        <v>5966.05</v>
      </c>
      <c r="AB347">
        <v>6439.9</v>
      </c>
      <c r="AC347" s="2">
        <f>(Table2[[#This Row],[Close Price]]/Table2[[#This Row],[Day Low]])-1</f>
        <v>8.9070146818923668E-3</v>
      </c>
      <c r="AD347" s="2">
        <f>(Table2[[#This Row],[Day High]]/Table2[[#This Row],[Close Price]])-1</f>
        <v>4.5920512240078537E-3</v>
      </c>
      <c r="AE347" s="2">
        <f>(Table2[[#This Row],[Close Price]]/Table2[[#This Row],[Current Week Low]])-1</f>
        <v>3.6632277637632882E-2</v>
      </c>
      <c r="AF347" s="2">
        <f>(Table2[[#This Row],[Current Week High]]/Table2[[#This Row],[Close Price]])-1</f>
        <v>1.2838340393881431E-2</v>
      </c>
      <c r="AG347" s="2">
        <f>(Table2[[#This Row],[Close Price]]/Table2[[#This Row],[Current Month Low]])-1</f>
        <v>3.6632277637632882E-2</v>
      </c>
      <c r="AH347" s="2">
        <f>(Table2[[#This Row],[Current Month High]]/Table2[[#This Row],[Close Price]])-1</f>
        <v>4.1279953432719951E-2</v>
      </c>
      <c r="AI347">
        <v>4.1279953432719898</v>
      </c>
      <c r="AJ347">
        <v>79.419785320568593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0.04</v>
      </c>
      <c r="AM347" t="s">
        <v>10451</v>
      </c>
      <c r="AN347">
        <v>-1.49</v>
      </c>
      <c r="AO347" t="s">
        <v>10450</v>
      </c>
      <c r="AP347">
        <v>2.4441792588395E-2</v>
      </c>
      <c r="AQ347">
        <f>(Table2[[#This Row],[Sharpe Ratio]]-AVERAGE(Table2[Sharpe Ratio]))/_xlfn.STDEV.P(Table2[Sharpe Ratio])</f>
        <v>-0.40357112240266257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0.1027488983260767</v>
      </c>
      <c r="AS347">
        <f>_xlfn.RANK.AVG(Table2[[#This Row],[1Y Return vs Nifty Z-Score]],Table2[1Y Return vs Nifty Z-Score])</f>
        <v>224</v>
      </c>
      <c r="AT347">
        <f>_xlfn.RANK.AVG(Table2[[#This Row],[6M Return vs Nifty Z-Score]],Table2[6M Return vs Nifty Z-Score])</f>
        <v>382</v>
      </c>
      <c r="AU347">
        <f>_xlfn.RANK.AVG(Table2[[#This Row],[Sharpe Ratio Z-Score]],Table2[Sharpe Ratio Z-Score])</f>
        <v>440</v>
      </c>
      <c r="AV347">
        <f>(Table2[[#This Row],[Rank 1Y]]+Table2[[#This Row],[Rank 6M]]+Table2[[#This Row],[Rank Sharpe]])/3</f>
        <v>348.66666666666669</v>
      </c>
    </row>
    <row r="348" spans="1:48" x14ac:dyDescent="0.3">
      <c r="A348" t="s">
        <v>330</v>
      </c>
      <c r="B348" t="s">
        <v>331</v>
      </c>
      <c r="C348" t="s">
        <v>10407</v>
      </c>
      <c r="D348" t="s">
        <v>51</v>
      </c>
      <c r="E348">
        <v>82611.232170525007</v>
      </c>
      <c r="F348">
        <v>2057.75</v>
      </c>
      <c r="G348">
        <v>30.607612095057799</v>
      </c>
      <c r="H348">
        <f>(Table2[[#This Row],[1Y Return vs Nifty]]-AVERAGE(Table2[1Y Return vs Nifty]))/_xlfn.STDEV.P(Table2[1Y Return vs Nifty])</f>
        <v>0.10352248891713485</v>
      </c>
      <c r="I348">
        <v>4.7113936363592401E-2</v>
      </c>
      <c r="J348">
        <f>(Table2[[#This Row],[1M Return vs Nifty]]-AVERAGE(Table2[1M Return vs Nifty]))/_xlfn.STDEV.P(Table2[1M Return vs Nifty])</f>
        <v>0.32245343617951233</v>
      </c>
      <c r="K348">
        <v>20.876309326784</v>
      </c>
      <c r="L348">
        <f>(Table2[[#This Row],[6M Return vs Nifty]]-AVERAGE(Table2[6M Return vs Nifty]))/_xlfn.STDEV.P(Table2[6M Return vs Nifty])</f>
        <v>0.25524375388322917</v>
      </c>
      <c r="M348">
        <v>2.2426511232429598</v>
      </c>
      <c r="N348">
        <f>(Table2[[#This Row],[1W Return vs Nifty]]-AVERAGE(Table2[1W Return vs Nifty]))/_xlfn.STDEV.P(Table2[1W Return vs Nifty])</f>
        <v>0.63189931194959903</v>
      </c>
      <c r="O348">
        <v>1998.78</v>
      </c>
      <c r="P348">
        <v>1930.3345599362599</v>
      </c>
      <c r="Q348">
        <v>1689.0693860338499</v>
      </c>
      <c r="R348">
        <v>64.731009035372097</v>
      </c>
      <c r="S348" s="2">
        <f>(Table2[[#This Row],[Close Price]]-Table2[[#This Row],[20D EMA]])/Table2[[#This Row],[20D EMA]]</f>
        <v>2.9502996828065134E-2</v>
      </c>
      <c r="T348" s="2">
        <f>(Table2[[#This Row],[Close Price]]-Table2[[#This Row],[50D EMA]])/Table2[[#This Row],[50D EMA]]</f>
        <v>6.6006920617919934E-2</v>
      </c>
      <c r="U348" s="2">
        <f>(Table2[[#This Row],[Close Price]]-Table2[[#This Row],[200D EMA]])/Table2[[#This Row],[200D EMA]]</f>
        <v>0.21827440424567704</v>
      </c>
      <c r="V348">
        <v>1.2202332458417799</v>
      </c>
      <c r="W348">
        <v>2032.2</v>
      </c>
      <c r="X348">
        <v>2069.8000000000002</v>
      </c>
      <c r="Y348">
        <v>1986.05</v>
      </c>
      <c r="Z348">
        <v>2069.8000000000002</v>
      </c>
      <c r="AA348">
        <v>1927.15</v>
      </c>
      <c r="AB348">
        <v>2078.75</v>
      </c>
      <c r="AC348" s="2">
        <f>(Table2[[#This Row],[Close Price]]/Table2[[#This Row],[Day Low]])-1</f>
        <v>1.2572581438834662E-2</v>
      </c>
      <c r="AD348" s="2">
        <f>(Table2[[#This Row],[Day High]]/Table2[[#This Row],[Close Price]])-1</f>
        <v>5.8559105819464552E-3</v>
      </c>
      <c r="AE348" s="2">
        <f>(Table2[[#This Row],[Close Price]]/Table2[[#This Row],[Current Week Low]])-1</f>
        <v>3.6101810125626299E-2</v>
      </c>
      <c r="AF348" s="2">
        <f>(Table2[[#This Row],[Current Week High]]/Table2[[#This Row],[Close Price]])-1</f>
        <v>5.8559105819464552E-3</v>
      </c>
      <c r="AG348" s="2">
        <f>(Table2[[#This Row],[Close Price]]/Table2[[#This Row],[Current Month Low]])-1</f>
        <v>6.7768466388189674E-2</v>
      </c>
      <c r="AH348" s="2">
        <f>(Table2[[#This Row],[Current Month High]]/Table2[[#This Row],[Close Price]])-1</f>
        <v>1.0205321346130392E-2</v>
      </c>
      <c r="AI348">
        <v>1.0205321346130301</v>
      </c>
      <c r="AJ348">
        <v>74.038990146741597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7.0000000000000007E-2</v>
      </c>
      <c r="AM348" t="s">
        <v>10451</v>
      </c>
      <c r="AN348">
        <v>5.6</v>
      </c>
      <c r="AO348" t="s">
        <v>10451</v>
      </c>
      <c r="AP348">
        <v>-2.6691614424729998E-3</v>
      </c>
      <c r="AQ348">
        <f>(Table2[[#This Row],[Sharpe Ratio]]-AVERAGE(Table2[Sharpe Ratio]))/_xlfn.STDEV.P(Table2[Sharpe Ratio])</f>
        <v>-0.71910362373569015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0.59401536719378534</v>
      </c>
      <c r="AS348">
        <f>_xlfn.RANK.AVG(Table2[[#This Row],[1Y Return vs Nifty Z-Score]],Table2[1Y Return vs Nifty Z-Score])</f>
        <v>267</v>
      </c>
      <c r="AT348">
        <f>_xlfn.RANK.AVG(Table2[[#This Row],[6M Return vs Nifty Z-Score]],Table2[6M Return vs Nifty Z-Score])</f>
        <v>224</v>
      </c>
      <c r="AU348">
        <f>_xlfn.RANK.AVG(Table2[[#This Row],[Sharpe Ratio Z-Score]],Table2[Sharpe Ratio Z-Score])</f>
        <v>558</v>
      </c>
      <c r="AV348">
        <f>(Table2[[#This Row],[Rank 1Y]]+Table2[[#This Row],[Rank 6M]]+Table2[[#This Row],[Rank Sharpe]])/3</f>
        <v>349.66666666666669</v>
      </c>
    </row>
    <row r="349" spans="1:48" x14ac:dyDescent="0.3">
      <c r="A349" t="s">
        <v>2080</v>
      </c>
      <c r="B349" t="s">
        <v>2081</v>
      </c>
      <c r="C349" t="s">
        <v>10405</v>
      </c>
      <c r="D349" t="s">
        <v>67</v>
      </c>
      <c r="E349">
        <v>3124.2477026249999</v>
      </c>
      <c r="F349">
        <v>236.25</v>
      </c>
      <c r="G349">
        <v>19.445739409263499</v>
      </c>
      <c r="H349">
        <f>(Table2[[#This Row],[1Y Return vs Nifty]]-AVERAGE(Table2[1Y Return vs Nifty]))/_xlfn.STDEV.P(Table2[1Y Return vs Nifty])</f>
        <v>-8.0261762416874202E-2</v>
      </c>
      <c r="I349">
        <v>-14.918554325866999</v>
      </c>
      <c r="J349">
        <f>(Table2[[#This Row],[1M Return vs Nifty]]-AVERAGE(Table2[1M Return vs Nifty]))/_xlfn.STDEV.P(Table2[1M Return vs Nifty])</f>
        <v>-1.0643622345136821</v>
      </c>
      <c r="K349">
        <v>17.601947870473499</v>
      </c>
      <c r="L349">
        <f>(Table2[[#This Row],[6M Return vs Nifty]]-AVERAGE(Table2[6M Return vs Nifty]))/_xlfn.STDEV.P(Table2[6M Return vs Nifty])</f>
        <v>0.15796641676374124</v>
      </c>
      <c r="M349">
        <v>-2.3320469622272602</v>
      </c>
      <c r="N349">
        <f>(Table2[[#This Row],[1W Return vs Nifty]]-AVERAGE(Table2[1W Return vs Nifty]))/_xlfn.STDEV.P(Table2[1W Return vs Nifty])</f>
        <v>-0.38902161952437109</v>
      </c>
      <c r="O349">
        <v>243.53</v>
      </c>
      <c r="P349">
        <v>243.46212728511901</v>
      </c>
      <c r="Q349">
        <v>214.11435231073301</v>
      </c>
      <c r="R349">
        <v>35.799980048462402</v>
      </c>
      <c r="S349" s="2">
        <f>(Table2[[#This Row],[Close Price]]-Table2[[#This Row],[20D EMA]])/Table2[[#This Row],[20D EMA]]</f>
        <v>-2.9893647599885029E-2</v>
      </c>
      <c r="T349" s="2">
        <f>(Table2[[#This Row],[Close Price]]-Table2[[#This Row],[50D EMA]])/Table2[[#This Row],[50D EMA]]</f>
        <v>-2.9623199984089816E-2</v>
      </c>
      <c r="U349" s="2">
        <f>(Table2[[#This Row],[Close Price]]-Table2[[#This Row],[200D EMA]])/Table2[[#This Row],[200D EMA]]</f>
        <v>0.10338236297743682</v>
      </c>
      <c r="V349">
        <v>0.22378715923957301</v>
      </c>
      <c r="W349">
        <v>234</v>
      </c>
      <c r="X349">
        <v>241.35</v>
      </c>
      <c r="Y349">
        <v>234</v>
      </c>
      <c r="Z349">
        <v>245.3</v>
      </c>
      <c r="AA349">
        <v>231.65</v>
      </c>
      <c r="AB349">
        <v>264.8</v>
      </c>
      <c r="AC349" s="2">
        <f>(Table2[[#This Row],[Close Price]]/Table2[[#This Row],[Day Low]])-1</f>
        <v>9.6153846153845812E-3</v>
      </c>
      <c r="AD349" s="2">
        <f>(Table2[[#This Row],[Day High]]/Table2[[#This Row],[Close Price]])-1</f>
        <v>2.1587301587301599E-2</v>
      </c>
      <c r="AE349" s="2">
        <f>(Table2[[#This Row],[Close Price]]/Table2[[#This Row],[Current Week Low]])-1</f>
        <v>9.6153846153845812E-3</v>
      </c>
      <c r="AF349" s="2">
        <f>(Table2[[#This Row],[Current Week High]]/Table2[[#This Row],[Close Price]])-1</f>
        <v>3.8306878306878289E-2</v>
      </c>
      <c r="AG349" s="2">
        <f>(Table2[[#This Row],[Close Price]]/Table2[[#This Row],[Current Month Low]])-1</f>
        <v>1.9857543708180492E-2</v>
      </c>
      <c r="AH349" s="2">
        <f>(Table2[[#This Row],[Current Month High]]/Table2[[#This Row],[Close Price]])-1</f>
        <v>0.12084656084656098</v>
      </c>
      <c r="AI349">
        <v>24.2539682539682</v>
      </c>
      <c r="AJ349">
        <v>52.714932126696802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7.0000000000000007E-2</v>
      </c>
      <c r="AM349" t="s">
        <v>10451</v>
      </c>
      <c r="AN349">
        <v>-1.1299999999999999</v>
      </c>
      <c r="AO349" t="s">
        <v>10450</v>
      </c>
      <c r="AP349">
        <v>9.5256987165099997E-3</v>
      </c>
      <c r="AQ349">
        <f>(Table2[[#This Row],[Sharpe Ratio]]-AVERAGE(Table2[Sharpe Ratio]))/_xlfn.STDEV.P(Table2[Sharpe Ratio])</f>
        <v>-0.57717299580613535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-1.9528521954973215</v>
      </c>
      <c r="AS349">
        <f>_xlfn.RANK.AVG(Table2[[#This Row],[1Y Return vs Nifty Z-Score]],Table2[1Y Return vs Nifty Z-Score])</f>
        <v>320</v>
      </c>
      <c r="AT349">
        <f>_xlfn.RANK.AVG(Table2[[#This Row],[6M Return vs Nifty Z-Score]],Table2[6M Return vs Nifty Z-Score])</f>
        <v>254</v>
      </c>
      <c r="AU349">
        <f>_xlfn.RANK.AVG(Table2[[#This Row],[Sharpe Ratio Z-Score]],Table2[Sharpe Ratio Z-Score])</f>
        <v>475</v>
      </c>
      <c r="AV349">
        <f>(Table2[[#This Row],[Rank 1Y]]+Table2[[#This Row],[Rank 6M]]+Table2[[#This Row],[Rank Sharpe]])/3</f>
        <v>349.66666666666669</v>
      </c>
    </row>
    <row r="350" spans="1:48" x14ac:dyDescent="0.3">
      <c r="A350" t="s">
        <v>877</v>
      </c>
      <c r="B350" t="s">
        <v>878</v>
      </c>
      <c r="C350" t="s">
        <v>10407</v>
      </c>
      <c r="D350" t="s">
        <v>879</v>
      </c>
      <c r="E350">
        <v>18340.315640624998</v>
      </c>
      <c r="F350">
        <v>206.25</v>
      </c>
      <c r="G350">
        <v>23.354519660088702</v>
      </c>
      <c r="H350">
        <f>(Table2[[#This Row],[1Y Return vs Nifty]]-AVERAGE(Table2[1Y Return vs Nifty]))/_xlfn.STDEV.P(Table2[1Y Return vs Nifty])</f>
        <v>-1.5902288675398786E-2</v>
      </c>
      <c r="I350">
        <v>4.74774841710353</v>
      </c>
      <c r="J350">
        <f>(Table2[[#This Row],[1M Return vs Nifty]]-AVERAGE(Table2[1M Return vs Nifty]))/_xlfn.STDEV.P(Table2[1M Return vs Nifty])</f>
        <v>0.75804464706736374</v>
      </c>
      <c r="K350">
        <v>36.106382623148903</v>
      </c>
      <c r="L350">
        <f>(Table2[[#This Row],[6M Return vs Nifty]]-AVERAGE(Table2[6M Return vs Nifty]))/_xlfn.STDEV.P(Table2[6M Return vs Nifty])</f>
        <v>0.70771089722493463</v>
      </c>
      <c r="M350">
        <v>-9.3726481130782506</v>
      </c>
      <c r="N350">
        <f>(Table2[[#This Row],[1W Return vs Nifty]]-AVERAGE(Table2[1W Return vs Nifty]))/_xlfn.STDEV.P(Table2[1W Return vs Nifty])</f>
        <v>-1.9602503543545682</v>
      </c>
      <c r="O350">
        <v>213.12</v>
      </c>
      <c r="P350">
        <v>202.206405208863</v>
      </c>
      <c r="Q350">
        <v>172.93924326096601</v>
      </c>
      <c r="R350">
        <v>40.139910613300998</v>
      </c>
      <c r="S350" s="2">
        <f>(Table2[[#This Row],[Close Price]]-Table2[[#This Row],[20D EMA]])/Table2[[#This Row],[20D EMA]]</f>
        <v>-3.2235360360360378E-2</v>
      </c>
      <c r="T350" s="2">
        <f>(Table2[[#This Row],[Close Price]]-Table2[[#This Row],[50D EMA]])/Table2[[#This Row],[50D EMA]]</f>
        <v>1.9997362531420738E-2</v>
      </c>
      <c r="U350" s="2">
        <f>(Table2[[#This Row],[Close Price]]-Table2[[#This Row],[200D EMA]])/Table2[[#This Row],[200D EMA]]</f>
        <v>0.19261537237541815</v>
      </c>
      <c r="V350">
        <v>1.93600212889396</v>
      </c>
      <c r="W350">
        <v>203.65</v>
      </c>
      <c r="X350">
        <v>213.6</v>
      </c>
      <c r="Y350">
        <v>199.5</v>
      </c>
      <c r="Z350">
        <v>244.4</v>
      </c>
      <c r="AA350">
        <v>199.5</v>
      </c>
      <c r="AB350">
        <v>244.4</v>
      </c>
      <c r="AC350" s="2">
        <f>(Table2[[#This Row],[Close Price]]/Table2[[#This Row],[Day Low]])-1</f>
        <v>1.2767002209673528E-2</v>
      </c>
      <c r="AD350" s="2">
        <f>(Table2[[#This Row],[Day High]]/Table2[[#This Row],[Close Price]])-1</f>
        <v>3.5636363636363688E-2</v>
      </c>
      <c r="AE350" s="2">
        <f>(Table2[[#This Row],[Close Price]]/Table2[[#This Row],[Current Week Low]])-1</f>
        <v>3.3834586466165328E-2</v>
      </c>
      <c r="AF350" s="2">
        <f>(Table2[[#This Row],[Current Week High]]/Table2[[#This Row],[Close Price]])-1</f>
        <v>0.18496969696969701</v>
      </c>
      <c r="AG350" s="2">
        <f>(Table2[[#This Row],[Close Price]]/Table2[[#This Row],[Current Month Low]])-1</f>
        <v>3.3834586466165328E-2</v>
      </c>
      <c r="AH350" s="2">
        <f>(Table2[[#This Row],[Current Month High]]/Table2[[#This Row],[Close Price]])-1</f>
        <v>0.18496969696969701</v>
      </c>
      <c r="AI350">
        <v>18.4969696969697</v>
      </c>
      <c r="AJ350">
        <v>69.962917181705805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0.12</v>
      </c>
      <c r="AM350" t="s">
        <v>10451</v>
      </c>
      <c r="AN350">
        <v>-2.64</v>
      </c>
      <c r="AO350" t="s">
        <v>10450</v>
      </c>
      <c r="AP350">
        <v>-2.4396572112392999E-2</v>
      </c>
      <c r="AQ350">
        <f>(Table2[[#This Row],[Sharpe Ratio]]-AVERAGE(Table2[Sharpe Ratio]))/_xlfn.STDEV.P(Table2[Sharpe Ratio])</f>
        <v>-0.97197942546380334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-1.4823765242014719</v>
      </c>
      <c r="AS350">
        <f>_xlfn.RANK.AVG(Table2[[#This Row],[1Y Return vs Nifty Z-Score]],Table2[1Y Return vs Nifty Z-Score])</f>
        <v>306</v>
      </c>
      <c r="AT350">
        <f>_xlfn.RANK.AVG(Table2[[#This Row],[6M Return vs Nifty Z-Score]],Table2[6M Return vs Nifty Z-Score])</f>
        <v>131</v>
      </c>
      <c r="AU350">
        <f>_xlfn.RANK.AVG(Table2[[#This Row],[Sharpe Ratio Z-Score]],Table2[Sharpe Ratio Z-Score])</f>
        <v>614</v>
      </c>
      <c r="AV350">
        <f>(Table2[[#This Row],[Rank 1Y]]+Table2[[#This Row],[Rank 6M]]+Table2[[#This Row],[Rank Sharpe]])/3</f>
        <v>350.33333333333331</v>
      </c>
    </row>
    <row r="351" spans="1:48" x14ac:dyDescent="0.3">
      <c r="A351" t="s">
        <v>101</v>
      </c>
      <c r="B351" t="s">
        <v>102</v>
      </c>
      <c r="C351" t="s">
        <v>10413</v>
      </c>
      <c r="D351" t="s">
        <v>103</v>
      </c>
      <c r="E351">
        <v>313931.47665242897</v>
      </c>
      <c r="F351">
        <v>1981.85</v>
      </c>
      <c r="G351">
        <v>61.760224577816999</v>
      </c>
      <c r="H351">
        <f>(Table2[[#This Row],[1Y Return vs Nifty]]-AVERAGE(Table2[1Y Return vs Nifty]))/_xlfn.STDEV.P(Table2[1Y Return vs Nifty])</f>
        <v>0.61646146639974508</v>
      </c>
      <c r="I351">
        <v>4.3576744718987896</v>
      </c>
      <c r="J351">
        <f>(Table2[[#This Row],[1M Return vs Nifty]]-AVERAGE(Table2[1M Return vs Nifty]))/_xlfn.STDEV.P(Table2[1M Return vs Nifty])</f>
        <v>0.72189787096219693</v>
      </c>
      <c r="K351">
        <v>-9.5866737733754306</v>
      </c>
      <c r="L351">
        <f>(Table2[[#This Row],[6M Return vs Nifty]]-AVERAGE(Table2[6M Return vs Nifty]))/_xlfn.STDEV.P(Table2[6M Return vs Nifty])</f>
        <v>-0.64977480202126681</v>
      </c>
      <c r="M351">
        <v>4.1835424998814297</v>
      </c>
      <c r="N351">
        <f>(Table2[[#This Row],[1W Return vs Nifty]]-AVERAGE(Table2[1W Return vs Nifty]))/_xlfn.STDEV.P(Table2[1W Return vs Nifty])</f>
        <v>1.0650419139545291</v>
      </c>
      <c r="O351">
        <v>1951.85</v>
      </c>
      <c r="P351">
        <v>1892.2259092533</v>
      </c>
      <c r="Q351">
        <v>1735.65511972178</v>
      </c>
      <c r="R351">
        <v>51.700465516920701</v>
      </c>
      <c r="S351" s="2">
        <f>(Table2[[#This Row],[Close Price]]-Table2[[#This Row],[20D EMA]])/Table2[[#This Row],[20D EMA]]</f>
        <v>1.5370033557906603E-2</v>
      </c>
      <c r="T351" s="2">
        <f>(Table2[[#This Row],[Close Price]]-Table2[[#This Row],[50D EMA]])/Table2[[#This Row],[50D EMA]]</f>
        <v>4.736437140429333E-2</v>
      </c>
      <c r="U351" s="2">
        <f>(Table2[[#This Row],[Close Price]]-Table2[[#This Row],[200D EMA]])/Table2[[#This Row],[200D EMA]]</f>
        <v>0.14184550691020009</v>
      </c>
      <c r="V351">
        <v>1.6587835697653499</v>
      </c>
      <c r="W351">
        <v>1963.75</v>
      </c>
      <c r="X351">
        <v>2084.3000000000002</v>
      </c>
      <c r="Y351">
        <v>1963.05</v>
      </c>
      <c r="Z351">
        <v>2091</v>
      </c>
      <c r="AA351">
        <v>1780.4</v>
      </c>
      <c r="AB351">
        <v>2091</v>
      </c>
      <c r="AC351" s="2">
        <f>(Table2[[#This Row],[Close Price]]/Table2[[#This Row],[Day Low]])-1</f>
        <v>9.2170591979630068E-3</v>
      </c>
      <c r="AD351" s="2">
        <f>(Table2[[#This Row],[Day High]]/Table2[[#This Row],[Close Price]])-1</f>
        <v>5.1694124176905554E-2</v>
      </c>
      <c r="AE351" s="2">
        <f>(Table2[[#This Row],[Close Price]]/Table2[[#This Row],[Current Week Low]])-1</f>
        <v>9.5769338529330117E-3</v>
      </c>
      <c r="AF351" s="2">
        <f>(Table2[[#This Row],[Current Week High]]/Table2[[#This Row],[Close Price]])-1</f>
        <v>5.5074803844892495E-2</v>
      </c>
      <c r="AG351" s="2">
        <f>(Table2[[#This Row],[Close Price]]/Table2[[#This Row],[Current Month Low]])-1</f>
        <v>0.11314873062233199</v>
      </c>
      <c r="AH351" s="2">
        <f>(Table2[[#This Row],[Current Month High]]/Table2[[#This Row],[Close Price]])-1</f>
        <v>5.5074803844892495E-2</v>
      </c>
      <c r="AI351">
        <v>9.7005323309029503</v>
      </c>
      <c r="AJ351">
        <v>143.00778615658101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0.08</v>
      </c>
      <c r="AM351" t="s">
        <v>10451</v>
      </c>
      <c r="AN351">
        <v>9.23</v>
      </c>
      <c r="AO351" t="s">
        <v>10451</v>
      </c>
      <c r="AP351">
        <v>5.4997835459250001E-2</v>
      </c>
      <c r="AQ351">
        <f>(Table2[[#This Row],[Sharpe Ratio]]-AVERAGE(Table2[Sharpe Ratio]))/_xlfn.STDEV.P(Table2[Sharpe Ratio])</f>
        <v>-4.7942743301633443E-2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1.7056837059935708</v>
      </c>
      <c r="AS351">
        <f>_xlfn.RANK.AVG(Table2[[#This Row],[1Y Return vs Nifty Z-Score]],Table2[1Y Return vs Nifty Z-Score])</f>
        <v>152</v>
      </c>
      <c r="AT351">
        <f>_xlfn.RANK.AVG(Table2[[#This Row],[6M Return vs Nifty Z-Score]],Table2[6M Return vs Nifty Z-Score])</f>
        <v>552</v>
      </c>
      <c r="AU351">
        <f>_xlfn.RANK.AVG(Table2[[#This Row],[Sharpe Ratio Z-Score]],Table2[Sharpe Ratio Z-Score])</f>
        <v>350</v>
      </c>
      <c r="AV351">
        <f>(Table2[[#This Row],[Rank 1Y]]+Table2[[#This Row],[Rank 6M]]+Table2[[#This Row],[Rank Sharpe]])/3</f>
        <v>351.33333333333331</v>
      </c>
    </row>
    <row r="352" spans="1:48" x14ac:dyDescent="0.3">
      <c r="A352" t="s">
        <v>98</v>
      </c>
      <c r="B352" t="s">
        <v>99</v>
      </c>
      <c r="C352" t="s">
        <v>10417</v>
      </c>
      <c r="D352" t="s">
        <v>100</v>
      </c>
      <c r="E352">
        <v>314667.44011815003</v>
      </c>
      <c r="F352">
        <v>1456.7</v>
      </c>
      <c r="G352">
        <v>42.580932961093403</v>
      </c>
      <c r="H352">
        <f>(Table2[[#This Row],[1Y Return vs Nifty]]-AVERAGE(Table2[1Y Return vs Nifty]))/_xlfn.STDEV.P(Table2[1Y Return vs Nifty])</f>
        <v>0.30066752660841811</v>
      </c>
      <c r="I352">
        <v>-5.47652136679927</v>
      </c>
      <c r="J352">
        <f>(Table2[[#This Row],[1M Return vs Nifty]]-AVERAGE(Table2[1M Return vs Nifty]))/_xlfn.STDEV.P(Table2[1M Return vs Nifty])</f>
        <v>-0.18940235691947682</v>
      </c>
      <c r="K352">
        <v>-8.2076905051448801</v>
      </c>
      <c r="L352">
        <f>(Table2[[#This Row],[6M Return vs Nifty]]-AVERAGE(Table2[6M Return vs Nifty]))/_xlfn.STDEV.P(Table2[6M Return vs Nifty])</f>
        <v>-0.60880686917217086</v>
      </c>
      <c r="M352">
        <v>2.62145808770254</v>
      </c>
      <c r="N352">
        <f>(Table2[[#This Row],[1W Return vs Nifty]]-AVERAGE(Table2[1W Return vs Nifty]))/_xlfn.STDEV.P(Table2[1W Return vs Nifty])</f>
        <v>0.71643646648515358</v>
      </c>
      <c r="O352">
        <v>1455.84</v>
      </c>
      <c r="P352">
        <v>1463.7273114777599</v>
      </c>
      <c r="Q352">
        <v>1323.0676252928299</v>
      </c>
      <c r="R352">
        <v>52.1102480331189</v>
      </c>
      <c r="S352" s="2">
        <f>(Table2[[#This Row],[Close Price]]-Table2[[#This Row],[20D EMA]])/Table2[[#This Row],[20D EMA]]</f>
        <v>5.9072425541277019E-4</v>
      </c>
      <c r="T352" s="2">
        <f>(Table2[[#This Row],[Close Price]]-Table2[[#This Row],[50D EMA]])/Table2[[#This Row],[50D EMA]]</f>
        <v>-4.8009703874864595E-3</v>
      </c>
      <c r="U352" s="2">
        <f>(Table2[[#This Row],[Close Price]]-Table2[[#This Row],[200D EMA]])/Table2[[#This Row],[200D EMA]]</f>
        <v>0.1010019232218714</v>
      </c>
      <c r="V352">
        <v>0.69881236972668204</v>
      </c>
      <c r="W352">
        <v>1452.45</v>
      </c>
      <c r="X352">
        <v>1485</v>
      </c>
      <c r="Y352">
        <v>1438.2</v>
      </c>
      <c r="Z352">
        <v>1485</v>
      </c>
      <c r="AA352">
        <v>1394.45</v>
      </c>
      <c r="AB352">
        <v>1499.5</v>
      </c>
      <c r="AC352" s="2">
        <f>(Table2[[#This Row],[Close Price]]/Table2[[#This Row],[Day Low]])-1</f>
        <v>2.9260903989809517E-3</v>
      </c>
      <c r="AD352" s="2">
        <f>(Table2[[#This Row],[Day High]]/Table2[[#This Row],[Close Price]])-1</f>
        <v>1.9427473055536382E-2</v>
      </c>
      <c r="AE352" s="2">
        <f>(Table2[[#This Row],[Close Price]]/Table2[[#This Row],[Current Week Low]])-1</f>
        <v>1.286330134890834E-2</v>
      </c>
      <c r="AF352" s="2">
        <f>(Table2[[#This Row],[Current Week High]]/Table2[[#This Row],[Close Price]])-1</f>
        <v>1.9427473055536382E-2</v>
      </c>
      <c r="AG352" s="2">
        <f>(Table2[[#This Row],[Close Price]]/Table2[[#This Row],[Current Month Low]])-1</f>
        <v>4.4641256409337027E-2</v>
      </c>
      <c r="AH352" s="2">
        <f>(Table2[[#This Row],[Current Month High]]/Table2[[#This Row],[Close Price]])-1</f>
        <v>2.9381478684698203E-2</v>
      </c>
      <c r="AI352">
        <v>11.3063774284341</v>
      </c>
      <c r="AJ352">
        <v>93.068257123923104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-0.06</v>
      </c>
      <c r="AM352" t="s">
        <v>10450</v>
      </c>
      <c r="AN352">
        <v>1.82</v>
      </c>
      <c r="AO352" t="s">
        <v>10451</v>
      </c>
      <c r="AP352">
        <v>6.7107127195497995E-2</v>
      </c>
      <c r="AQ352">
        <f>(Table2[[#This Row],[Sharpe Ratio]]-AVERAGE(Table2[Sharpe Ratio]))/_xlfn.STDEV.P(Table2[Sharpe Ratio])</f>
        <v>9.2991991291598339E-2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217</v>
      </c>
      <c r="AT352">
        <f>_xlfn.RANK.AVG(Table2[[#This Row],[6M Return vs Nifty Z-Score]],Table2[6M Return vs Nifty Z-Score])</f>
        <v>532</v>
      </c>
      <c r="AU352">
        <f>_xlfn.RANK.AVG(Table2[[#This Row],[Sharpe Ratio Z-Score]],Table2[Sharpe Ratio Z-Score])</f>
        <v>318</v>
      </c>
      <c r="AV352">
        <f>(Table2[[#This Row],[Rank 1Y]]+Table2[[#This Row],[Rank 6M]]+Table2[[#This Row],[Rank Sharpe]])/3</f>
        <v>355.66666666666669</v>
      </c>
    </row>
    <row r="353" spans="1:48" x14ac:dyDescent="0.3">
      <c r="A353" t="s">
        <v>215</v>
      </c>
      <c r="B353" t="s">
        <v>216</v>
      </c>
      <c r="C353" t="s">
        <v>10415</v>
      </c>
      <c r="D353" t="s">
        <v>217</v>
      </c>
      <c r="E353">
        <v>127346.0706891</v>
      </c>
      <c r="F353">
        <v>2031.3</v>
      </c>
      <c r="G353">
        <v>11.6297255175906</v>
      </c>
      <c r="H353">
        <f>(Table2[[#This Row],[1Y Return vs Nifty]]-AVERAGE(Table2[1Y Return vs Nifty]))/_xlfn.STDEV.P(Table2[1Y Return vs Nifty])</f>
        <v>-0.20895524440986443</v>
      </c>
      <c r="I353">
        <v>0.67908508225995301</v>
      </c>
      <c r="J353">
        <f>(Table2[[#This Row],[1M Return vs Nifty]]-AVERAGE(Table2[1M Return vs Nifty]))/_xlfn.STDEV.P(Table2[1M Return vs Nifty])</f>
        <v>0.38101597232545115</v>
      </c>
      <c r="K353">
        <v>18.145251837724398</v>
      </c>
      <c r="L353">
        <f>(Table2[[#This Row],[6M Return vs Nifty]]-AVERAGE(Table2[6M Return vs Nifty]))/_xlfn.STDEV.P(Table2[6M Return vs Nifty])</f>
        <v>0.17410732358963971</v>
      </c>
      <c r="M353">
        <v>-0.45242966348991598</v>
      </c>
      <c r="N353">
        <f>(Table2[[#This Row],[1W Return vs Nifty]]-AVERAGE(Table2[1W Return vs Nifty]))/_xlfn.STDEV.P(Table2[1W Return vs Nifty])</f>
        <v>3.0446639930017519E-2</v>
      </c>
      <c r="O353">
        <v>1988.21</v>
      </c>
      <c r="P353">
        <v>1922.8285121454301</v>
      </c>
      <c r="Q353">
        <v>1706.7147897949001</v>
      </c>
      <c r="R353">
        <v>58.481658316632199</v>
      </c>
      <c r="S353" s="2">
        <f>(Table2[[#This Row],[Close Price]]-Table2[[#This Row],[20D EMA]])/Table2[[#This Row],[20D EMA]]</f>
        <v>2.1672760925656703E-2</v>
      </c>
      <c r="T353" s="2">
        <f>(Table2[[#This Row],[Close Price]]-Table2[[#This Row],[50D EMA]])/Table2[[#This Row],[50D EMA]]</f>
        <v>5.6412460689768372E-2</v>
      </c>
      <c r="U353" s="2">
        <f>(Table2[[#This Row],[Close Price]]-Table2[[#This Row],[200D EMA]])/Table2[[#This Row],[200D EMA]]</f>
        <v>0.19018128403522305</v>
      </c>
      <c r="V353">
        <v>0.94863231362017197</v>
      </c>
      <c r="W353">
        <v>2000.55</v>
      </c>
      <c r="X353">
        <v>2037</v>
      </c>
      <c r="Y353">
        <v>1991.85</v>
      </c>
      <c r="Z353">
        <v>2106</v>
      </c>
      <c r="AA353">
        <v>1859.05</v>
      </c>
      <c r="AB353">
        <v>2106</v>
      </c>
      <c r="AC353" s="2">
        <f>(Table2[[#This Row],[Close Price]]/Table2[[#This Row],[Day Low]])-1</f>
        <v>1.5370773037414631E-2</v>
      </c>
      <c r="AD353" s="2">
        <f>(Table2[[#This Row],[Day High]]/Table2[[#This Row],[Close Price]])-1</f>
        <v>2.8060847732978011E-3</v>
      </c>
      <c r="AE353" s="2">
        <f>(Table2[[#This Row],[Close Price]]/Table2[[#This Row],[Current Week Low]])-1</f>
        <v>1.9805708261164234E-2</v>
      </c>
      <c r="AF353" s="2">
        <f>(Table2[[#This Row],[Current Week High]]/Table2[[#This Row],[Close Price]])-1</f>
        <v>3.6774479397430282E-2</v>
      </c>
      <c r="AG353" s="2">
        <f>(Table2[[#This Row],[Close Price]]/Table2[[#This Row],[Current Month Low]])-1</f>
        <v>9.2654850595734306E-2</v>
      </c>
      <c r="AH353" s="2">
        <f>(Table2[[#This Row],[Current Month High]]/Table2[[#This Row],[Close Price]])-1</f>
        <v>3.6774479397430282E-2</v>
      </c>
      <c r="AI353">
        <v>3.6774479397430202</v>
      </c>
      <c r="AJ353">
        <v>64.764569899014404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0.01</v>
      </c>
      <c r="AM353" t="s">
        <v>10451</v>
      </c>
      <c r="AN353">
        <v>3.76</v>
      </c>
      <c r="AO353" t="s">
        <v>10451</v>
      </c>
      <c r="AP353">
        <v>1.9718848774602001E-2</v>
      </c>
      <c r="AQ353">
        <f>(Table2[[#This Row],[Sharpe Ratio]]-AVERAGE(Table2[Sharpe Ratio]))/_xlfn.STDEV.P(Table2[Sharpe Ratio])</f>
        <v>-0.45853939366027652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-8.1924702225032606E-2</v>
      </c>
      <c r="AS353">
        <f>_xlfn.RANK.AVG(Table2[[#This Row],[1Y Return vs Nifty Z-Score]],Table2[1Y Return vs Nifty Z-Score])</f>
        <v>362</v>
      </c>
      <c r="AT353">
        <f>_xlfn.RANK.AVG(Table2[[#This Row],[6M Return vs Nifty Z-Score]],Table2[6M Return vs Nifty Z-Score])</f>
        <v>249</v>
      </c>
      <c r="AU353">
        <f>_xlfn.RANK.AVG(Table2[[#This Row],[Sharpe Ratio Z-Score]],Table2[Sharpe Ratio Z-Score])</f>
        <v>457</v>
      </c>
      <c r="AV353">
        <f>(Table2[[#This Row],[Rank 1Y]]+Table2[[#This Row],[Rank 6M]]+Table2[[#This Row],[Rank Sharpe]])/3</f>
        <v>356</v>
      </c>
    </row>
    <row r="354" spans="1:48" x14ac:dyDescent="0.3">
      <c r="A354" t="s">
        <v>785</v>
      </c>
      <c r="B354" t="s">
        <v>786</v>
      </c>
      <c r="C354" t="s">
        <v>10412</v>
      </c>
      <c r="D354" t="s">
        <v>185</v>
      </c>
      <c r="E354">
        <v>21442.343681220002</v>
      </c>
      <c r="F354">
        <v>1813.35</v>
      </c>
      <c r="G354">
        <v>-0.60401458112494999</v>
      </c>
      <c r="H354">
        <f>(Table2[[#This Row],[1Y Return vs Nifty]]-AVERAGE(Table2[1Y Return vs Nifty]))/_xlfn.STDEV.P(Table2[1Y Return vs Nifty])</f>
        <v>-0.41038817850154058</v>
      </c>
      <c r="I354">
        <v>-8.8600365984157694</v>
      </c>
      <c r="J354">
        <f>(Table2[[#This Row],[1M Return vs Nifty]]-AVERAGE(Table2[1M Return vs Nifty]))/_xlfn.STDEV.P(Table2[1M Return vs Nifty])</f>
        <v>-0.50294077451737551</v>
      </c>
      <c r="K354">
        <v>-15.915722213861301</v>
      </c>
      <c r="L354">
        <f>(Table2[[#This Row],[6M Return vs Nifty]]-AVERAGE(Table2[6M Return vs Nifty]))/_xlfn.STDEV.P(Table2[6M Return vs Nifty])</f>
        <v>-0.83780321214201259</v>
      </c>
      <c r="M354">
        <v>-8.7426542626797605</v>
      </c>
      <c r="N354">
        <f>(Table2[[#This Row],[1W Return vs Nifty]]-AVERAGE(Table2[1W Return vs Nifty]))/_xlfn.STDEV.P(Table2[1W Return vs Nifty])</f>
        <v>-1.8196566153678371</v>
      </c>
      <c r="O354">
        <v>1904.39</v>
      </c>
      <c r="P354">
        <v>1936.5429072919501</v>
      </c>
      <c r="Q354">
        <v>1828.4692850359199</v>
      </c>
      <c r="R354">
        <v>23.574023492641398</v>
      </c>
      <c r="S354" s="2">
        <f>(Table2[[#This Row],[Close Price]]-Table2[[#This Row],[20D EMA]])/Table2[[#This Row],[20D EMA]]</f>
        <v>-4.7805333991461932E-2</v>
      </c>
      <c r="T354" s="2">
        <f>(Table2[[#This Row],[Close Price]]-Table2[[#This Row],[50D EMA]])/Table2[[#This Row],[50D EMA]]</f>
        <v>-6.3614860702581794E-2</v>
      </c>
      <c r="U354" s="2">
        <f>(Table2[[#This Row],[Close Price]]-Table2[[#This Row],[200D EMA]])/Table2[[#This Row],[200D EMA]]</f>
        <v>-8.2688208982537072E-3</v>
      </c>
      <c r="V354">
        <v>0.88549259104837097</v>
      </c>
      <c r="W354">
        <v>1806.05</v>
      </c>
      <c r="X354">
        <v>1834.2</v>
      </c>
      <c r="Y354">
        <v>1806.05</v>
      </c>
      <c r="Z354">
        <v>1937.8</v>
      </c>
      <c r="AA354">
        <v>1806.05</v>
      </c>
      <c r="AB354">
        <v>2095</v>
      </c>
      <c r="AC354" s="2">
        <f>(Table2[[#This Row],[Close Price]]/Table2[[#This Row],[Day Low]])-1</f>
        <v>4.0419700451261864E-3</v>
      </c>
      <c r="AD354" s="2">
        <f>(Table2[[#This Row],[Day High]]/Table2[[#This Row],[Close Price]])-1</f>
        <v>1.1498056084043418E-2</v>
      </c>
      <c r="AE354" s="2">
        <f>(Table2[[#This Row],[Close Price]]/Table2[[#This Row],[Current Week Low]])-1</f>
        <v>4.0419700451261864E-3</v>
      </c>
      <c r="AF354" s="2">
        <f>(Table2[[#This Row],[Current Week High]]/Table2[[#This Row],[Close Price]])-1</f>
        <v>6.8629883916508039E-2</v>
      </c>
      <c r="AG354" s="2">
        <f>(Table2[[#This Row],[Close Price]]/Table2[[#This Row],[Current Month Low]])-1</f>
        <v>4.0419700451261864E-3</v>
      </c>
      <c r="AH354" s="2">
        <f>(Table2[[#This Row],[Current Month High]]/Table2[[#This Row],[Close Price]])-1</f>
        <v>0.15532026360051843</v>
      </c>
      <c r="AI354">
        <v>33.9151294565307</v>
      </c>
      <c r="AJ354">
        <v>62.873310279786203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-0.26</v>
      </c>
      <c r="AM354" t="s">
        <v>10450</v>
      </c>
      <c r="AN354">
        <v>-5.86</v>
      </c>
      <c r="AO354" t="s">
        <v>10450</v>
      </c>
      <c r="AP354">
        <v>0.19850887502901299</v>
      </c>
      <c r="AQ354">
        <f>(Table2[[#This Row],[Sharpe Ratio]]-AVERAGE(Table2[Sharpe Ratio]))/_xlfn.STDEV.P(Table2[Sharpe Ratio])</f>
        <v>1.6223192929510468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427</v>
      </c>
      <c r="AT354">
        <f>_xlfn.RANK.AVG(Table2[[#This Row],[6M Return vs Nifty Z-Score]],Table2[6M Return vs Nifty Z-Score])</f>
        <v>610</v>
      </c>
      <c r="AU354">
        <f>_xlfn.RANK.AVG(Table2[[#This Row],[Sharpe Ratio Z-Score]],Table2[Sharpe Ratio Z-Score])</f>
        <v>33</v>
      </c>
      <c r="AV354">
        <f>(Table2[[#This Row],[Rank 1Y]]+Table2[[#This Row],[Rank 6M]]+Table2[[#This Row],[Rank Sharpe]])/3</f>
        <v>356.66666666666669</v>
      </c>
    </row>
    <row r="355" spans="1:48" x14ac:dyDescent="0.3">
      <c r="A355" t="s">
        <v>628</v>
      </c>
      <c r="B355" t="s">
        <v>629</v>
      </c>
      <c r="C355" t="s">
        <v>10405</v>
      </c>
      <c r="D355" t="s">
        <v>18</v>
      </c>
      <c r="E355">
        <v>31504.715615352001</v>
      </c>
      <c r="F355">
        <v>179.76</v>
      </c>
      <c r="G355">
        <v>60.305508031850799</v>
      </c>
      <c r="H355">
        <f>(Table2[[#This Row],[1Y Return vs Nifty]]-AVERAGE(Table2[1Y Return vs Nifty]))/_xlfn.STDEV.P(Table2[1Y Return vs Nifty])</f>
        <v>0.59250903486521811</v>
      </c>
      <c r="I355">
        <v>-20.778296984612599</v>
      </c>
      <c r="J355">
        <f>(Table2[[#This Row],[1M Return vs Nifty]]-AVERAGE(Table2[1M Return vs Nifty]))/_xlfn.STDEV.P(Table2[1M Return vs Nifty])</f>
        <v>-1.6073639102815895</v>
      </c>
      <c r="K355">
        <v>-36.509493455783101</v>
      </c>
      <c r="L355">
        <f>(Table2[[#This Row],[6M Return vs Nifty]]-AVERAGE(Table2[6M Return vs Nifty]))/_xlfn.STDEV.P(Table2[6M Return vs Nifty])</f>
        <v>-1.4496193645100339</v>
      </c>
      <c r="M355">
        <v>-5.8051895522504502</v>
      </c>
      <c r="N355">
        <f>(Table2[[#This Row],[1W Return vs Nifty]]-AVERAGE(Table2[1W Return vs Nifty]))/_xlfn.STDEV.P(Table2[1W Return vs Nifty])</f>
        <v>-1.1641118881937469</v>
      </c>
      <c r="O355">
        <v>188.91</v>
      </c>
      <c r="P355">
        <v>199.34341742228401</v>
      </c>
      <c r="Q355">
        <v>191.046867913992</v>
      </c>
      <c r="R355">
        <v>33.217415670627197</v>
      </c>
      <c r="S355" s="2">
        <f>(Table2[[#This Row],[Close Price]]-Table2[[#This Row],[20D EMA]])/Table2[[#This Row],[20D EMA]]</f>
        <v>-4.843576306177548E-2</v>
      </c>
      <c r="T355" s="2">
        <f>(Table2[[#This Row],[Close Price]]-Table2[[#This Row],[50D EMA]])/Table2[[#This Row],[50D EMA]]</f>
        <v>-9.8239599157663698E-2</v>
      </c>
      <c r="U355" s="2">
        <f>(Table2[[#This Row],[Close Price]]-Table2[[#This Row],[200D EMA]])/Table2[[#This Row],[200D EMA]]</f>
        <v>-5.9079052366738001E-2</v>
      </c>
      <c r="V355">
        <v>0.42084528212497002</v>
      </c>
      <c r="W355">
        <v>178.55</v>
      </c>
      <c r="X355">
        <v>185.9</v>
      </c>
      <c r="Y355">
        <v>174.6</v>
      </c>
      <c r="Z355">
        <v>187.75</v>
      </c>
      <c r="AA355">
        <v>174.6</v>
      </c>
      <c r="AB355">
        <v>210.35</v>
      </c>
      <c r="AC355" s="2">
        <f>(Table2[[#This Row],[Close Price]]/Table2[[#This Row],[Day Low]])-1</f>
        <v>6.7768132175860529E-3</v>
      </c>
      <c r="AD355" s="2">
        <f>(Table2[[#This Row],[Day High]]/Table2[[#This Row],[Close Price]])-1</f>
        <v>3.4156653315531971E-2</v>
      </c>
      <c r="AE355" s="2">
        <f>(Table2[[#This Row],[Close Price]]/Table2[[#This Row],[Current Week Low]])-1</f>
        <v>2.9553264604810892E-2</v>
      </c>
      <c r="AF355" s="2">
        <f>(Table2[[#This Row],[Current Week High]]/Table2[[#This Row],[Close Price]])-1</f>
        <v>4.4448153093012976E-2</v>
      </c>
      <c r="AG355" s="2">
        <f>(Table2[[#This Row],[Close Price]]/Table2[[#This Row],[Current Month Low]])-1</f>
        <v>2.9553264604810892E-2</v>
      </c>
      <c r="AH355" s="2">
        <f>(Table2[[#This Row],[Current Month High]]/Table2[[#This Row],[Close Price]])-1</f>
        <v>0.17017133956386288</v>
      </c>
      <c r="AI355">
        <v>60.908989764129899</v>
      </c>
      <c r="AJ355">
        <v>98.629834254143603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-0.25</v>
      </c>
      <c r="AM355" t="s">
        <v>10450</v>
      </c>
      <c r="AN355">
        <v>-3.96</v>
      </c>
      <c r="AO355" t="s">
        <v>10450</v>
      </c>
      <c r="AP355">
        <v>0.106931459995878</v>
      </c>
      <c r="AQ355">
        <f>(Table2[[#This Row],[Sharpe Ratio]]-AVERAGE(Table2[Sharpe Ratio]))/_xlfn.STDEV.P(Table2[Sharpe Ratio])</f>
        <v>0.55648993120605428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154</v>
      </c>
      <c r="AT355">
        <f>_xlfn.RANK.AVG(Table2[[#This Row],[6M Return vs Nifty Z-Score]],Table2[6M Return vs Nifty Z-Score])</f>
        <v>717</v>
      </c>
      <c r="AU355">
        <f>_xlfn.RANK.AVG(Table2[[#This Row],[Sharpe Ratio Z-Score]],Table2[Sharpe Ratio Z-Score])</f>
        <v>202</v>
      </c>
      <c r="AV355">
        <f>(Table2[[#This Row],[Rank 1Y]]+Table2[[#This Row],[Rank 6M]]+Table2[[#This Row],[Rank Sharpe]])/3</f>
        <v>357.66666666666669</v>
      </c>
    </row>
    <row r="356" spans="1:48" x14ac:dyDescent="0.3">
      <c r="A356" t="s">
        <v>279</v>
      </c>
      <c r="B356" t="s">
        <v>280</v>
      </c>
      <c r="C356" t="s">
        <v>10407</v>
      </c>
      <c r="D356" t="s">
        <v>34</v>
      </c>
      <c r="E356">
        <v>102589.0657506</v>
      </c>
      <c r="F356">
        <v>113.1</v>
      </c>
      <c r="G356">
        <v>18.3250056737512</v>
      </c>
      <c r="H356">
        <f>(Table2[[#This Row],[1Y Return vs Nifty]]-AVERAGE(Table2[1Y Return vs Nifty]))/_xlfn.STDEV.P(Table2[1Y Return vs Nifty])</f>
        <v>-9.871504676476299E-2</v>
      </c>
      <c r="I356">
        <v>-5.83432964389005</v>
      </c>
      <c r="J356">
        <f>(Table2[[#This Row],[1M Return vs Nifty]]-AVERAGE(Table2[1M Return vs Nifty]))/_xlfn.STDEV.P(Table2[1M Return vs Nifty])</f>
        <v>-0.22255918741167344</v>
      </c>
      <c r="K356">
        <v>-18.108624989922799</v>
      </c>
      <c r="L356">
        <f>(Table2[[#This Row],[6M Return vs Nifty]]-AVERAGE(Table2[6M Return vs Nifty]))/_xlfn.STDEV.P(Table2[6M Return vs Nifty])</f>
        <v>-0.90295171375476979</v>
      </c>
      <c r="M356">
        <v>3.1204776150645399</v>
      </c>
      <c r="N356">
        <f>(Table2[[#This Row],[1W Return vs Nifty]]-AVERAGE(Table2[1W Return vs Nifty]))/_xlfn.STDEV.P(Table2[1W Return vs Nifty])</f>
        <v>0.82780107922674995</v>
      </c>
      <c r="O356">
        <v>108.1</v>
      </c>
      <c r="P356">
        <v>109.62080230091701</v>
      </c>
      <c r="Q356">
        <v>105.702344092579</v>
      </c>
      <c r="R356">
        <v>74.536483853855501</v>
      </c>
      <c r="S356" s="2">
        <f>(Table2[[#This Row],[Close Price]]-Table2[[#This Row],[20D EMA]])/Table2[[#This Row],[20D EMA]]</f>
        <v>4.6253469010175768E-2</v>
      </c>
      <c r="T356" s="2">
        <f>(Table2[[#This Row],[Close Price]]-Table2[[#This Row],[50D EMA]])/Table2[[#This Row],[50D EMA]]</f>
        <v>3.1738480526098865E-2</v>
      </c>
      <c r="U356" s="2">
        <f>(Table2[[#This Row],[Close Price]]-Table2[[#This Row],[200D EMA]])/Table2[[#This Row],[200D EMA]]</f>
        <v>6.998573182957786E-2</v>
      </c>
      <c r="V356">
        <v>1.1600409739639399</v>
      </c>
      <c r="W356">
        <v>110.06</v>
      </c>
      <c r="X356">
        <v>113.3</v>
      </c>
      <c r="Y356">
        <v>105.05</v>
      </c>
      <c r="Z356">
        <v>113.3</v>
      </c>
      <c r="AA356">
        <v>100.69</v>
      </c>
      <c r="AB356">
        <v>113.46</v>
      </c>
      <c r="AC356" s="2">
        <f>(Table2[[#This Row],[Close Price]]/Table2[[#This Row],[Day Low]])-1</f>
        <v>2.7621297474105022E-2</v>
      </c>
      <c r="AD356" s="2">
        <f>(Table2[[#This Row],[Day High]]/Table2[[#This Row],[Close Price]])-1</f>
        <v>1.7683465959328348E-3</v>
      </c>
      <c r="AE356" s="2">
        <f>(Table2[[#This Row],[Close Price]]/Table2[[#This Row],[Current Week Low]])-1</f>
        <v>7.6630176106615933E-2</v>
      </c>
      <c r="AF356" s="2">
        <f>(Table2[[#This Row],[Current Week High]]/Table2[[#This Row],[Close Price]])-1</f>
        <v>1.7683465959328348E-3</v>
      </c>
      <c r="AG356" s="2">
        <f>(Table2[[#This Row],[Close Price]]/Table2[[#This Row],[Current Month Low]])-1</f>
        <v>0.12324957791240432</v>
      </c>
      <c r="AH356" s="2">
        <f>(Table2[[#This Row],[Current Month High]]/Table2[[#This Row],[Close Price]])-1</f>
        <v>3.1830238726791027E-3</v>
      </c>
      <c r="AI356">
        <v>13.969938107869099</v>
      </c>
      <c r="AJ356">
        <v>65.3025431160479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-0.04</v>
      </c>
      <c r="AM356" t="s">
        <v>10450</v>
      </c>
      <c r="AN356">
        <v>11.15</v>
      </c>
      <c r="AO356" t="s">
        <v>10451</v>
      </c>
      <c r="AP356">
        <v>0.141884110021572</v>
      </c>
      <c r="AQ356">
        <f>(Table2[[#This Row],[Sharpe Ratio]]-AVERAGE(Table2[Sharpe Ratio]))/_xlfn.STDEV.P(Table2[Sharpe Ratio])</f>
        <v>0.96328849234366964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324</v>
      </c>
      <c r="AT356">
        <f>_xlfn.RANK.AVG(Table2[[#This Row],[6M Return vs Nifty Z-Score]],Table2[6M Return vs Nifty Z-Score])</f>
        <v>632</v>
      </c>
      <c r="AU356">
        <f>_xlfn.RANK.AVG(Table2[[#This Row],[Sharpe Ratio Z-Score]],Table2[Sharpe Ratio Z-Score])</f>
        <v>118</v>
      </c>
      <c r="AV356">
        <f>(Table2[[#This Row],[Rank 1Y]]+Table2[[#This Row],[Rank 6M]]+Table2[[#This Row],[Rank Sharpe]])/3</f>
        <v>358</v>
      </c>
    </row>
    <row r="357" spans="1:48" x14ac:dyDescent="0.3">
      <c r="A357" t="s">
        <v>1018</v>
      </c>
      <c r="B357" t="s">
        <v>1019</v>
      </c>
      <c r="C357" t="s">
        <v>10411</v>
      </c>
      <c r="D357" t="s">
        <v>273</v>
      </c>
      <c r="E357">
        <v>14221.804045285</v>
      </c>
      <c r="F357">
        <v>1400.45</v>
      </c>
      <c r="G357">
        <v>2.6431948248620198</v>
      </c>
      <c r="H357">
        <f>(Table2[[#This Row],[1Y Return vs Nifty]]-AVERAGE(Table2[1Y Return vs Nifty]))/_xlfn.STDEV.P(Table2[1Y Return vs Nifty])</f>
        <v>-0.35692170684364433</v>
      </c>
      <c r="I357">
        <v>9.1787156561435292</v>
      </c>
      <c r="J357">
        <f>(Table2[[#This Row],[1M Return vs Nifty]]-AVERAGE(Table2[1M Return vs Nifty]))/_xlfn.STDEV.P(Table2[1M Return vs Nifty])</f>
        <v>1.1686467462022905</v>
      </c>
      <c r="K357">
        <v>-6.6381693234597599</v>
      </c>
      <c r="L357">
        <f>(Table2[[#This Row],[6M Return vs Nifty]]-AVERAGE(Table2[6M Return vs Nifty]))/_xlfn.STDEV.P(Table2[6M Return vs Nifty])</f>
        <v>-0.56217828428802163</v>
      </c>
      <c r="M357">
        <v>2.7278143602992002</v>
      </c>
      <c r="N357">
        <f>(Table2[[#This Row],[1W Return vs Nifty]]-AVERAGE(Table2[1W Return vs Nifty]))/_xlfn.STDEV.P(Table2[1W Return vs Nifty])</f>
        <v>0.74017166012172364</v>
      </c>
      <c r="O357">
        <v>1334.79</v>
      </c>
      <c r="P357">
        <v>1288.67456329742</v>
      </c>
      <c r="Q357">
        <v>1228.2133811247099</v>
      </c>
      <c r="R357">
        <v>69.664758220034997</v>
      </c>
      <c r="S357" s="2">
        <f>(Table2[[#This Row],[Close Price]]-Table2[[#This Row],[20D EMA]])/Table2[[#This Row],[20D EMA]]</f>
        <v>4.9191258550034152E-2</v>
      </c>
      <c r="T357" s="2">
        <f>(Table2[[#This Row],[Close Price]]-Table2[[#This Row],[50D EMA]])/Table2[[#This Row],[50D EMA]]</f>
        <v>8.6736744781066008E-2</v>
      </c>
      <c r="U357" s="2">
        <f>(Table2[[#This Row],[Close Price]]-Table2[[#This Row],[200D EMA]])/Table2[[#This Row],[200D EMA]]</f>
        <v>0.14023346555430632</v>
      </c>
      <c r="V357">
        <v>2.87717243361557</v>
      </c>
      <c r="W357">
        <v>1375</v>
      </c>
      <c r="X357">
        <v>1433.6</v>
      </c>
      <c r="Y357">
        <v>1348</v>
      </c>
      <c r="Z357">
        <v>1518.7</v>
      </c>
      <c r="AA357">
        <v>1250.05</v>
      </c>
      <c r="AB357">
        <v>1518.7</v>
      </c>
      <c r="AC357" s="2">
        <f>(Table2[[#This Row],[Close Price]]/Table2[[#This Row],[Day Low]])-1</f>
        <v>1.850909090909103E-2</v>
      </c>
      <c r="AD357" s="2">
        <f>(Table2[[#This Row],[Day High]]/Table2[[#This Row],[Close Price]])-1</f>
        <v>2.3670962904780435E-2</v>
      </c>
      <c r="AE357" s="2">
        <f>(Table2[[#This Row],[Close Price]]/Table2[[#This Row],[Current Week Low]])-1</f>
        <v>3.8909495548961504E-2</v>
      </c>
      <c r="AF357" s="2">
        <f>(Table2[[#This Row],[Current Week High]]/Table2[[#This Row],[Close Price]])-1</f>
        <v>8.4437145203327457E-2</v>
      </c>
      <c r="AG357" s="2">
        <f>(Table2[[#This Row],[Close Price]]/Table2[[#This Row],[Current Month Low]])-1</f>
        <v>0.12031518739250435</v>
      </c>
      <c r="AH357" s="2">
        <f>(Table2[[#This Row],[Current Month High]]/Table2[[#This Row],[Close Price]])-1</f>
        <v>8.4437145203327457E-2</v>
      </c>
      <c r="AI357">
        <v>17.747866757113702</v>
      </c>
      <c r="AJ357">
        <v>41.039327257162903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-0.03</v>
      </c>
      <c r="AM357" t="s">
        <v>10450</v>
      </c>
      <c r="AN357">
        <v>5.32</v>
      </c>
      <c r="AO357" t="s">
        <v>10451</v>
      </c>
      <c r="AP357">
        <v>0.127189583084591</v>
      </c>
      <c r="AQ357">
        <f>(Table2[[#This Row],[Sharpe Ratio]]-AVERAGE(Table2[Sharpe Ratio]))/_xlfn.STDEV.P(Table2[Sharpe Ratio])</f>
        <v>0.79226533930183918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1.7819837544941872</v>
      </c>
      <c r="AS357">
        <f>_xlfn.RANK.AVG(Table2[[#This Row],[1Y Return vs Nifty Z-Score]],Table2[1Y Return vs Nifty Z-Score])</f>
        <v>411</v>
      </c>
      <c r="AT357">
        <f>_xlfn.RANK.AVG(Table2[[#This Row],[6M Return vs Nifty Z-Score]],Table2[6M Return vs Nifty Z-Score])</f>
        <v>511</v>
      </c>
      <c r="AU357">
        <f>_xlfn.RANK.AVG(Table2[[#This Row],[Sharpe Ratio Z-Score]],Table2[Sharpe Ratio Z-Score])</f>
        <v>152</v>
      </c>
      <c r="AV357">
        <f>(Table2[[#This Row],[Rank 1Y]]+Table2[[#This Row],[Rank 6M]]+Table2[[#This Row],[Rank Sharpe]])/3</f>
        <v>358</v>
      </c>
    </row>
    <row r="358" spans="1:48" x14ac:dyDescent="0.3">
      <c r="A358" t="s">
        <v>190</v>
      </c>
      <c r="B358" t="s">
        <v>191</v>
      </c>
      <c r="C358" t="s">
        <v>10411</v>
      </c>
      <c r="D358" t="s">
        <v>192</v>
      </c>
      <c r="E358">
        <v>144890.09627820001</v>
      </c>
      <c r="F358">
        <v>5457.9</v>
      </c>
      <c r="G358">
        <v>12.0715273795832</v>
      </c>
      <c r="H358">
        <f>(Table2[[#This Row],[1Y Return vs Nifty]]-AVERAGE(Table2[1Y Return vs Nifty]))/_xlfn.STDEV.P(Table2[1Y Return vs Nifty])</f>
        <v>-0.20168081773165841</v>
      </c>
      <c r="I358">
        <v>4.8719319503022502</v>
      </c>
      <c r="J358">
        <f>(Table2[[#This Row],[1M Return vs Nifty]]-AVERAGE(Table2[1M Return vs Nifty]))/_xlfn.STDEV.P(Table2[1M Return vs Nifty])</f>
        <v>0.7695522969005939</v>
      </c>
      <c r="K358">
        <v>43.728722296208701</v>
      </c>
      <c r="L358">
        <f>(Table2[[#This Row],[6M Return vs Nifty]]-AVERAGE(Table2[6M Return vs Nifty]))/_xlfn.STDEV.P(Table2[6M Return vs Nifty])</f>
        <v>0.9341614329733533</v>
      </c>
      <c r="M358">
        <v>-3.0770673240750099</v>
      </c>
      <c r="N358">
        <f>(Table2[[#This Row],[1W Return vs Nifty]]-AVERAGE(Table2[1W Return vs Nifty]))/_xlfn.STDEV.P(Table2[1W Return vs Nifty])</f>
        <v>-0.5552854619843699</v>
      </c>
      <c r="O358">
        <v>5317.34</v>
      </c>
      <c r="P358">
        <v>5065.9217373114298</v>
      </c>
      <c r="Q358">
        <v>4384.0983889775398</v>
      </c>
      <c r="R358">
        <v>66.751589441143807</v>
      </c>
      <c r="S358" s="2">
        <f>(Table2[[#This Row],[Close Price]]-Table2[[#This Row],[20D EMA]])/Table2[[#This Row],[20D EMA]]</f>
        <v>2.6434269766462081E-2</v>
      </c>
      <c r="T358" s="2">
        <f>(Table2[[#This Row],[Close Price]]-Table2[[#This Row],[50D EMA]])/Table2[[#This Row],[50D EMA]]</f>
        <v>7.7375506968767216E-2</v>
      </c>
      <c r="U358" s="2">
        <f>(Table2[[#This Row],[Close Price]]-Table2[[#This Row],[200D EMA]])/Table2[[#This Row],[200D EMA]]</f>
        <v>0.24493100194151712</v>
      </c>
      <c r="V358">
        <v>1.58242170848237</v>
      </c>
      <c r="W358">
        <v>5315.65</v>
      </c>
      <c r="X358">
        <v>5523.3</v>
      </c>
      <c r="Y358">
        <v>5292.25</v>
      </c>
      <c r="Z358">
        <v>5582.95</v>
      </c>
      <c r="AA358">
        <v>5015.25</v>
      </c>
      <c r="AB358">
        <v>5582.95</v>
      </c>
      <c r="AC358" s="2">
        <f>(Table2[[#This Row],[Close Price]]/Table2[[#This Row],[Day Low]])-1</f>
        <v>2.6760603124735383E-2</v>
      </c>
      <c r="AD358" s="2">
        <f>(Table2[[#This Row],[Day High]]/Table2[[#This Row],[Close Price]])-1</f>
        <v>1.1982630682130679E-2</v>
      </c>
      <c r="AE358" s="2">
        <f>(Table2[[#This Row],[Close Price]]/Table2[[#This Row],[Current Week Low]])-1</f>
        <v>3.1300486560536633E-2</v>
      </c>
      <c r="AF358" s="2">
        <f>(Table2[[#This Row],[Current Week High]]/Table2[[#This Row],[Close Price]])-1</f>
        <v>2.2911742611627206E-2</v>
      </c>
      <c r="AG358" s="2">
        <f>(Table2[[#This Row],[Close Price]]/Table2[[#This Row],[Current Month Low]])-1</f>
        <v>8.8260804546134164E-2</v>
      </c>
      <c r="AH358" s="2">
        <f>(Table2[[#This Row],[Current Month High]]/Table2[[#This Row],[Close Price]])-1</f>
        <v>2.2911742611627206E-2</v>
      </c>
      <c r="AI358">
        <v>2.2911742611627202</v>
      </c>
      <c r="AJ358">
        <v>65.6268018086365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0.04</v>
      </c>
      <c r="AM358" t="s">
        <v>10451</v>
      </c>
      <c r="AN358">
        <v>0.34</v>
      </c>
      <c r="AO358" t="s">
        <v>10451</v>
      </c>
      <c r="AP358">
        <v>-2.2849247168615E-2</v>
      </c>
      <c r="AQ358">
        <f>(Table2[[#This Row],[Sharpe Ratio]]-AVERAGE(Table2[Sharpe Ratio]))/_xlfn.STDEV.P(Table2[Sharpe Ratio])</f>
        <v>-0.95397078920078693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-7.2233390428680933E-3</v>
      </c>
      <c r="AS358">
        <f>_xlfn.RANK.AVG(Table2[[#This Row],[1Y Return vs Nifty Z-Score]],Table2[1Y Return vs Nifty Z-Score])</f>
        <v>354</v>
      </c>
      <c r="AT358">
        <f>_xlfn.RANK.AVG(Table2[[#This Row],[6M Return vs Nifty Z-Score]],Table2[6M Return vs Nifty Z-Score])</f>
        <v>110</v>
      </c>
      <c r="AU358">
        <f>_xlfn.RANK.AVG(Table2[[#This Row],[Sharpe Ratio Z-Score]],Table2[Sharpe Ratio Z-Score])</f>
        <v>612</v>
      </c>
      <c r="AV358">
        <f>(Table2[[#This Row],[Rank 1Y]]+Table2[[#This Row],[Rank 6M]]+Table2[[#This Row],[Rank Sharpe]])/3</f>
        <v>358.66666666666669</v>
      </c>
    </row>
    <row r="359" spans="1:48" x14ac:dyDescent="0.3">
      <c r="A359" t="s">
        <v>1432</v>
      </c>
      <c r="B359" t="s">
        <v>1433</v>
      </c>
      <c r="C359" t="s">
        <v>10409</v>
      </c>
      <c r="D359" t="s">
        <v>114</v>
      </c>
      <c r="E359">
        <v>7738.2842616199996</v>
      </c>
      <c r="F359">
        <v>675.4</v>
      </c>
      <c r="G359">
        <v>-13.279675734358699</v>
      </c>
      <c r="H359">
        <f>(Table2[[#This Row],[1Y Return vs Nifty]]-AVERAGE(Table2[1Y Return vs Nifty]))/_xlfn.STDEV.P(Table2[1Y Return vs Nifty])</f>
        <v>-0.61909750181925849</v>
      </c>
      <c r="I359">
        <v>8.7289690058220302</v>
      </c>
      <c r="J359">
        <f>(Table2[[#This Row],[1M Return vs Nifty]]-AVERAGE(Table2[1M Return vs Nifty]))/_xlfn.STDEV.P(Table2[1M Return vs Nifty])</f>
        <v>1.1269703110723119</v>
      </c>
      <c r="K359">
        <v>25.847449003473301</v>
      </c>
      <c r="L359">
        <f>(Table2[[#This Row],[6M Return vs Nifty]]-AVERAGE(Table2[6M Return vs Nifty]))/_xlfn.STDEV.P(Table2[6M Return vs Nifty])</f>
        <v>0.40293032931166606</v>
      </c>
      <c r="M359">
        <v>3.08923589948831</v>
      </c>
      <c r="N359">
        <f>(Table2[[#This Row],[1W Return vs Nifty]]-AVERAGE(Table2[1W Return vs Nifty]))/_xlfn.STDEV.P(Table2[1W Return vs Nifty])</f>
        <v>0.82082896417762075</v>
      </c>
      <c r="O359">
        <v>619.94000000000005</v>
      </c>
      <c r="P359">
        <v>590.67649646381199</v>
      </c>
      <c r="Q359">
        <v>550.81077625608305</v>
      </c>
      <c r="R359">
        <v>76.482075791820506</v>
      </c>
      <c r="S359" s="2">
        <f>(Table2[[#This Row],[Close Price]]-Table2[[#This Row],[20D EMA]])/Table2[[#This Row],[20D EMA]]</f>
        <v>8.9460270348743293E-2</v>
      </c>
      <c r="T359" s="2">
        <f>(Table2[[#This Row],[Close Price]]-Table2[[#This Row],[50D EMA]])/Table2[[#This Row],[50D EMA]]</f>
        <v>0.14343469571482875</v>
      </c>
      <c r="U359" s="2">
        <f>(Table2[[#This Row],[Close Price]]-Table2[[#This Row],[200D EMA]])/Table2[[#This Row],[200D EMA]]</f>
        <v>0.22619242236101947</v>
      </c>
      <c r="V359">
        <v>1.69615556784197</v>
      </c>
      <c r="W359">
        <v>646.5</v>
      </c>
      <c r="X359">
        <v>681.85</v>
      </c>
      <c r="Y359">
        <v>625</v>
      </c>
      <c r="Z359">
        <v>681.85</v>
      </c>
      <c r="AA359">
        <v>561.5</v>
      </c>
      <c r="AB359">
        <v>681.85</v>
      </c>
      <c r="AC359" s="2">
        <f>(Table2[[#This Row],[Close Price]]/Table2[[#This Row],[Day Low]])-1</f>
        <v>4.4702242846094364E-2</v>
      </c>
      <c r="AD359" s="2">
        <f>(Table2[[#This Row],[Day High]]/Table2[[#This Row],[Close Price]])-1</f>
        <v>9.5498963577140827E-3</v>
      </c>
      <c r="AE359" s="2">
        <f>(Table2[[#This Row],[Close Price]]/Table2[[#This Row],[Current Week Low]])-1</f>
        <v>8.0640000000000045E-2</v>
      </c>
      <c r="AF359" s="2">
        <f>(Table2[[#This Row],[Current Week High]]/Table2[[#This Row],[Close Price]])-1</f>
        <v>9.5498963577140827E-3</v>
      </c>
      <c r="AG359" s="2">
        <f>(Table2[[#This Row],[Close Price]]/Table2[[#This Row],[Current Month Low]])-1</f>
        <v>0.2028495102404273</v>
      </c>
      <c r="AH359" s="2">
        <f>(Table2[[#This Row],[Current Month High]]/Table2[[#This Row],[Close Price]])-1</f>
        <v>9.5498963577140827E-3</v>
      </c>
      <c r="AI359">
        <v>0.95498963577140805</v>
      </c>
      <c r="AJ359">
        <v>44.625267665952897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0.11</v>
      </c>
      <c r="AM359" t="s">
        <v>10451</v>
      </c>
      <c r="AN359">
        <v>17.489999999999998</v>
      </c>
      <c r="AO359" t="s">
        <v>10451</v>
      </c>
      <c r="AP359">
        <v>4.7636839978969003E-2</v>
      </c>
      <c r="AQ359">
        <f>(Table2[[#This Row],[Sharpe Ratio]]-AVERAGE(Table2[Sharpe Ratio]))/_xlfn.STDEV.P(Table2[Sharpe Ratio])</f>
        <v>-0.13361414068402244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1.5980179620583179</v>
      </c>
      <c r="AS359">
        <f>_xlfn.RANK.AVG(Table2[[#This Row],[1Y Return vs Nifty Z-Score]],Table2[1Y Return vs Nifty Z-Score])</f>
        <v>522</v>
      </c>
      <c r="AT359">
        <f>_xlfn.RANK.AVG(Table2[[#This Row],[6M Return vs Nifty Z-Score]],Table2[6M Return vs Nifty Z-Score])</f>
        <v>182</v>
      </c>
      <c r="AU359">
        <f>_xlfn.RANK.AVG(Table2[[#This Row],[Sharpe Ratio Z-Score]],Table2[Sharpe Ratio Z-Score])</f>
        <v>376</v>
      </c>
      <c r="AV359">
        <f>(Table2[[#This Row],[Rank 1Y]]+Table2[[#This Row],[Rank 6M]]+Table2[[#This Row],[Rank Sharpe]])/3</f>
        <v>360</v>
      </c>
    </row>
    <row r="360" spans="1:48" x14ac:dyDescent="0.3">
      <c r="A360" t="s">
        <v>602</v>
      </c>
      <c r="B360" t="s">
        <v>603</v>
      </c>
      <c r="C360" t="s">
        <v>10412</v>
      </c>
      <c r="D360" t="s">
        <v>185</v>
      </c>
      <c r="E360">
        <v>33296.302750080002</v>
      </c>
      <c r="F360">
        <v>2367.1</v>
      </c>
      <c r="G360">
        <v>15.1434386653397</v>
      </c>
      <c r="H360">
        <f>(Table2[[#This Row],[1Y Return vs Nifty]]-AVERAGE(Table2[1Y Return vs Nifty]))/_xlfn.STDEV.P(Table2[1Y Return vs Nifty])</f>
        <v>-0.15110069271950186</v>
      </c>
      <c r="I360">
        <v>-10.379630841744</v>
      </c>
      <c r="J360">
        <f>(Table2[[#This Row],[1M Return vs Nifty]]-AVERAGE(Table2[1M Return vs Nifty]))/_xlfn.STDEV.P(Table2[1M Return vs Nifty])</f>
        <v>-0.64375621107634773</v>
      </c>
      <c r="K360">
        <v>12.084982080444499</v>
      </c>
      <c r="L360">
        <f>(Table2[[#This Row],[6M Return vs Nifty]]-AVERAGE(Table2[6M Return vs Nifty]))/_xlfn.STDEV.P(Table2[6M Return vs Nifty])</f>
        <v>-5.9359954146780284E-3</v>
      </c>
      <c r="M360">
        <v>-7.6249235662037798</v>
      </c>
      <c r="N360">
        <f>(Table2[[#This Row],[1W Return vs Nifty]]-AVERAGE(Table2[1W Return vs Nifty]))/_xlfn.STDEV.P(Table2[1W Return vs Nifty])</f>
        <v>-1.5702161840074327</v>
      </c>
      <c r="O360">
        <v>2452.3000000000002</v>
      </c>
      <c r="P360">
        <v>2477.4664479934299</v>
      </c>
      <c r="Q360">
        <v>2219.5015574358699</v>
      </c>
      <c r="R360">
        <v>31.050720189470599</v>
      </c>
      <c r="S360" s="2">
        <f>(Table2[[#This Row],[Close Price]]-Table2[[#This Row],[20D EMA]])/Table2[[#This Row],[20D EMA]]</f>
        <v>-3.4742894425641345E-2</v>
      </c>
      <c r="T360" s="2">
        <f>(Table2[[#This Row],[Close Price]]-Table2[[#This Row],[50D EMA]])/Table2[[#This Row],[50D EMA]]</f>
        <v>-4.4548110059298256E-2</v>
      </c>
      <c r="U360" s="2">
        <f>(Table2[[#This Row],[Close Price]]-Table2[[#This Row],[200D EMA]])/Table2[[#This Row],[200D EMA]]</f>
        <v>6.6500715924095344E-2</v>
      </c>
      <c r="V360">
        <v>1.75979160862835</v>
      </c>
      <c r="W360">
        <v>2343</v>
      </c>
      <c r="X360">
        <v>2381.5500000000002</v>
      </c>
      <c r="Y360">
        <v>2343</v>
      </c>
      <c r="Z360">
        <v>2460.0500000000002</v>
      </c>
      <c r="AA360">
        <v>2343</v>
      </c>
      <c r="AB360">
        <v>2589</v>
      </c>
      <c r="AC360" s="2">
        <f>(Table2[[#This Row],[Close Price]]/Table2[[#This Row],[Day Low]])-1</f>
        <v>1.028595817328215E-2</v>
      </c>
      <c r="AD360" s="2">
        <f>(Table2[[#This Row],[Day High]]/Table2[[#This Row],[Close Price]])-1</f>
        <v>6.1045160745216709E-3</v>
      </c>
      <c r="AE360" s="2">
        <f>(Table2[[#This Row],[Close Price]]/Table2[[#This Row],[Current Week Low]])-1</f>
        <v>1.028595817328215E-2</v>
      </c>
      <c r="AF360" s="2">
        <f>(Table2[[#This Row],[Current Week High]]/Table2[[#This Row],[Close Price]])-1</f>
        <v>3.9267458071057471E-2</v>
      </c>
      <c r="AG360" s="2">
        <f>(Table2[[#This Row],[Close Price]]/Table2[[#This Row],[Current Month Low]])-1</f>
        <v>1.028595817328215E-2</v>
      </c>
      <c r="AH360" s="2">
        <f>(Table2[[#This Row],[Current Month High]]/Table2[[#This Row],[Close Price]])-1</f>
        <v>9.3743399095940205E-2</v>
      </c>
      <c r="AI360">
        <v>29.327024629293199</v>
      </c>
      <c r="AJ360">
        <v>53.702801857082498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-0.18</v>
      </c>
      <c r="AM360" t="s">
        <v>10450</v>
      </c>
      <c r="AN360">
        <v>-3.33</v>
      </c>
      <c r="AO360" t="s">
        <v>10450</v>
      </c>
      <c r="AP360">
        <v>2.3432606375492E-2</v>
      </c>
      <c r="AQ360">
        <f>(Table2[[#This Row],[Sharpe Ratio]]-AVERAGE(Table2[Sharpe Ratio]))/_xlfn.STDEV.P(Table2[Sharpe Ratio])</f>
        <v>-0.41531659803976229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334</v>
      </c>
      <c r="AT360">
        <f>_xlfn.RANK.AVG(Table2[[#This Row],[6M Return vs Nifty Z-Score]],Table2[6M Return vs Nifty Z-Score])</f>
        <v>309</v>
      </c>
      <c r="AU360">
        <f>_xlfn.RANK.AVG(Table2[[#This Row],[Sharpe Ratio Z-Score]],Table2[Sharpe Ratio Z-Score])</f>
        <v>443</v>
      </c>
      <c r="AV360">
        <f>(Table2[[#This Row],[Rank 1Y]]+Table2[[#This Row],[Rank 6M]]+Table2[[#This Row],[Rank Sharpe]])/3</f>
        <v>362</v>
      </c>
    </row>
    <row r="361" spans="1:48" x14ac:dyDescent="0.3">
      <c r="A361" t="s">
        <v>155</v>
      </c>
      <c r="B361" t="s">
        <v>156</v>
      </c>
      <c r="C361" t="s">
        <v>5532</v>
      </c>
      <c r="D361" t="s">
        <v>80</v>
      </c>
      <c r="E361">
        <v>186823.54548194399</v>
      </c>
      <c r="F361">
        <v>2783.15</v>
      </c>
      <c r="G361">
        <v>11.918383674229499</v>
      </c>
      <c r="H361">
        <f>(Table2[[#This Row],[1Y Return vs Nifty]]-AVERAGE(Table2[1Y Return vs Nifty]))/_xlfn.STDEV.P(Table2[1Y Return vs Nifty])</f>
        <v>-0.2042023839622755</v>
      </c>
      <c r="I361">
        <v>-4.4810055257819599</v>
      </c>
      <c r="J361">
        <f>(Table2[[#This Row],[1M Return vs Nifty]]-AVERAGE(Table2[1M Return vs Nifty]))/_xlfn.STDEV.P(Table2[1M Return vs Nifty])</f>
        <v>-9.7151416663746049E-2</v>
      </c>
      <c r="K361">
        <v>7.7554197306098702</v>
      </c>
      <c r="L361">
        <f>(Table2[[#This Row],[6M Return vs Nifty]]-AVERAGE(Table2[6M Return vs Nifty]))/_xlfn.STDEV.P(Table2[6M Return vs Nifty])</f>
        <v>-0.13456208080699486</v>
      </c>
      <c r="M361">
        <v>-1.70249185298181</v>
      </c>
      <c r="N361">
        <f>(Table2[[#This Row],[1W Return vs Nifty]]-AVERAGE(Table2[1W Return vs Nifty]))/_xlfn.STDEV.P(Table2[1W Return vs Nifty])</f>
        <v>-0.24852579301585559</v>
      </c>
      <c r="O361">
        <v>2711.31</v>
      </c>
      <c r="P361">
        <v>2685.4495511278601</v>
      </c>
      <c r="Q361">
        <v>2430.2586891247802</v>
      </c>
      <c r="R361">
        <v>63.641533570013003</v>
      </c>
      <c r="S361" s="2">
        <f>(Table2[[#This Row],[Close Price]]-Table2[[#This Row],[20D EMA]])/Table2[[#This Row],[20D EMA]]</f>
        <v>2.649641686122212E-2</v>
      </c>
      <c r="T361" s="2">
        <f>(Table2[[#This Row],[Close Price]]-Table2[[#This Row],[50D EMA]])/Table2[[#This Row],[50D EMA]]</f>
        <v>3.6381412874096568E-2</v>
      </c>
      <c r="U361" s="2">
        <f>(Table2[[#This Row],[Close Price]]-Table2[[#This Row],[200D EMA]])/Table2[[#This Row],[200D EMA]]</f>
        <v>0.14520730342591975</v>
      </c>
      <c r="V361">
        <v>0.96681863172332805</v>
      </c>
      <c r="W361">
        <v>2745.85</v>
      </c>
      <c r="X361">
        <v>2807</v>
      </c>
      <c r="Y361">
        <v>2583.9499999999998</v>
      </c>
      <c r="Z361">
        <v>2807</v>
      </c>
      <c r="AA361">
        <v>2583.9499999999998</v>
      </c>
      <c r="AB361">
        <v>2819.05</v>
      </c>
      <c r="AC361" s="2">
        <f>(Table2[[#This Row],[Close Price]]/Table2[[#This Row],[Day Low]])-1</f>
        <v>1.3584136059872298E-2</v>
      </c>
      <c r="AD361" s="2">
        <f>(Table2[[#This Row],[Day High]]/Table2[[#This Row],[Close Price]])-1</f>
        <v>8.5694267287066417E-3</v>
      </c>
      <c r="AE361" s="2">
        <f>(Table2[[#This Row],[Close Price]]/Table2[[#This Row],[Current Week Low]])-1</f>
        <v>7.7091274985971125E-2</v>
      </c>
      <c r="AF361" s="2">
        <f>(Table2[[#This Row],[Current Week High]]/Table2[[#This Row],[Close Price]])-1</f>
        <v>8.5694267287066417E-3</v>
      </c>
      <c r="AG361" s="2">
        <f>(Table2[[#This Row],[Close Price]]/Table2[[#This Row],[Current Month Low]])-1</f>
        <v>7.7091274985971125E-2</v>
      </c>
      <c r="AH361" s="2">
        <f>(Table2[[#This Row],[Current Month High]]/Table2[[#This Row],[Close Price]])-1</f>
        <v>1.2899053231051116E-2</v>
      </c>
      <c r="AI361">
        <v>3.39902628316834</v>
      </c>
      <c r="AJ361">
        <v>52.852295719806001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-0.05</v>
      </c>
      <c r="AM361" t="s">
        <v>10450</v>
      </c>
      <c r="AN361">
        <v>3.8</v>
      </c>
      <c r="AO361" t="s">
        <v>10451</v>
      </c>
      <c r="AP361">
        <v>4.9378494410991E-2</v>
      </c>
      <c r="AQ361">
        <f>(Table2[[#This Row],[Sharpe Ratio]]-AVERAGE(Table2[Sharpe Ratio]))/_xlfn.STDEV.P(Table2[Sharpe Ratio])</f>
        <v>-0.11334378875291928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-0.79778546320179133</v>
      </c>
      <c r="AS361">
        <f>_xlfn.RANK.AVG(Table2[[#This Row],[1Y Return vs Nifty Z-Score]],Table2[1Y Return vs Nifty Z-Score])</f>
        <v>358</v>
      </c>
      <c r="AT361">
        <f>_xlfn.RANK.AVG(Table2[[#This Row],[6M Return vs Nifty Z-Score]],Table2[6M Return vs Nifty Z-Score])</f>
        <v>357</v>
      </c>
      <c r="AU361">
        <f>_xlfn.RANK.AVG(Table2[[#This Row],[Sharpe Ratio Z-Score]],Table2[Sharpe Ratio Z-Score])</f>
        <v>372</v>
      </c>
      <c r="AV361">
        <f>(Table2[[#This Row],[Rank 1Y]]+Table2[[#This Row],[Rank 6M]]+Table2[[#This Row],[Rank Sharpe]])/3</f>
        <v>362.33333333333331</v>
      </c>
    </row>
    <row r="362" spans="1:48" x14ac:dyDescent="0.3">
      <c r="A362" t="s">
        <v>1723</v>
      </c>
      <c r="B362" t="s">
        <v>1724</v>
      </c>
      <c r="C362" t="s">
        <v>10411</v>
      </c>
      <c r="D362" t="s">
        <v>273</v>
      </c>
      <c r="E362">
        <v>4906.7700671149996</v>
      </c>
      <c r="F362">
        <v>571.54999999999995</v>
      </c>
      <c r="G362">
        <v>20.9252515153735</v>
      </c>
      <c r="H362">
        <f>(Table2[[#This Row],[1Y Return vs Nifty]]-AVERAGE(Table2[1Y Return vs Nifty]))/_xlfn.STDEV.P(Table2[1Y Return vs Nifty])</f>
        <v>-5.5901063059759143E-2</v>
      </c>
      <c r="I362">
        <v>4.4344985546373303</v>
      </c>
      <c r="J362">
        <f>(Table2[[#This Row],[1M Return vs Nifty]]-AVERAGE(Table2[1M Return vs Nifty]))/_xlfn.STDEV.P(Table2[1M Return vs Nifty])</f>
        <v>0.72901688763165762</v>
      </c>
      <c r="K362">
        <v>18.1919965460276</v>
      </c>
      <c r="L362">
        <f>(Table2[[#This Row],[6M Return vs Nifty]]-AVERAGE(Table2[6M Return vs Nifty]))/_xlfn.STDEV.P(Table2[6M Return vs Nifty])</f>
        <v>0.17549605260103185</v>
      </c>
      <c r="M362">
        <v>3.1213711407984701</v>
      </c>
      <c r="N362">
        <f>(Table2[[#This Row],[1W Return vs Nifty]]-AVERAGE(Table2[1W Return vs Nifty]))/_xlfn.STDEV.P(Table2[1W Return vs Nifty])</f>
        <v>0.82800048454433306</v>
      </c>
      <c r="O362">
        <v>546.20000000000005</v>
      </c>
      <c r="P362">
        <v>510.63164633090798</v>
      </c>
      <c r="Q362">
        <v>445.89641428206102</v>
      </c>
      <c r="R362">
        <v>63.110483977479397</v>
      </c>
      <c r="S362" s="2">
        <f>(Table2[[#This Row],[Close Price]]-Table2[[#This Row],[20D EMA]])/Table2[[#This Row],[20D EMA]]</f>
        <v>4.6411570853167168E-2</v>
      </c>
      <c r="T362" s="2">
        <f>(Table2[[#This Row],[Close Price]]-Table2[[#This Row],[50D EMA]])/Table2[[#This Row],[50D EMA]]</f>
        <v>0.11929999659600934</v>
      </c>
      <c r="U362" s="2">
        <f>(Table2[[#This Row],[Close Price]]-Table2[[#This Row],[200D EMA]])/Table2[[#This Row],[200D EMA]]</f>
        <v>0.28179994656439233</v>
      </c>
      <c r="V362">
        <v>1.5811536807011199</v>
      </c>
      <c r="W362">
        <v>566.15</v>
      </c>
      <c r="X362">
        <v>582</v>
      </c>
      <c r="Y362">
        <v>551</v>
      </c>
      <c r="Z362">
        <v>595</v>
      </c>
      <c r="AA362">
        <v>508.1</v>
      </c>
      <c r="AB362">
        <v>597</v>
      </c>
      <c r="AC362" s="2">
        <f>(Table2[[#This Row],[Close Price]]/Table2[[#This Row],[Day Low]])-1</f>
        <v>9.5381082751919699E-3</v>
      </c>
      <c r="AD362" s="2">
        <f>(Table2[[#This Row],[Day High]]/Table2[[#This Row],[Close Price]])-1</f>
        <v>1.8283614731869458E-2</v>
      </c>
      <c r="AE362" s="2">
        <f>(Table2[[#This Row],[Close Price]]/Table2[[#This Row],[Current Week Low]])-1</f>
        <v>3.7295825771324731E-2</v>
      </c>
      <c r="AF362" s="2">
        <f>(Table2[[#This Row],[Current Week High]]/Table2[[#This Row],[Close Price]])-1</f>
        <v>4.1028781383956048E-2</v>
      </c>
      <c r="AG362" s="2">
        <f>(Table2[[#This Row],[Close Price]]/Table2[[#This Row],[Current Month Low]])-1</f>
        <v>0.1248769927179687</v>
      </c>
      <c r="AH362" s="2">
        <f>(Table2[[#This Row],[Current Month High]]/Table2[[#This Row],[Close Price]])-1</f>
        <v>4.4528037791969233E-2</v>
      </c>
      <c r="AI362">
        <v>4.4528037791969197</v>
      </c>
      <c r="AJ362">
        <v>66.099970938680499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0.18</v>
      </c>
      <c r="AM362" t="s">
        <v>10451</v>
      </c>
      <c r="AN362">
        <v>8.84</v>
      </c>
      <c r="AO362" t="s">
        <v>10451</v>
      </c>
      <c r="AQ362">
        <f>(Table2[[#This Row],[Sharpe Ratio]]-AVERAGE(Table2[Sharpe Ratio]))/_xlfn.STDEV.P(Table2[Sharpe Ratio])</f>
        <v>-0.68803842457500186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0.98857393714226149</v>
      </c>
      <c r="AS362">
        <f>_xlfn.RANK.AVG(Table2[[#This Row],[1Y Return vs Nifty Z-Score]],Table2[1Y Return vs Nifty Z-Score])</f>
        <v>315</v>
      </c>
      <c r="AT362">
        <f>_xlfn.RANK.AVG(Table2[[#This Row],[6M Return vs Nifty Z-Score]],Table2[6M Return vs Nifty Z-Score])</f>
        <v>246</v>
      </c>
      <c r="AU362">
        <f>_xlfn.RANK.AVG(Table2[[#This Row],[Sharpe Ratio Z-Score]],Table2[Sharpe Ratio Z-Score])</f>
        <v>526.5</v>
      </c>
      <c r="AV362">
        <f>(Table2[[#This Row],[Rank 1Y]]+Table2[[#This Row],[Rank 6M]]+Table2[[#This Row],[Rank Sharpe]])/3</f>
        <v>362.5</v>
      </c>
    </row>
    <row r="363" spans="1:48" x14ac:dyDescent="0.3">
      <c r="A363" t="s">
        <v>1442</v>
      </c>
      <c r="B363" t="s">
        <v>1443</v>
      </c>
      <c r="C363" t="s">
        <v>10423</v>
      </c>
      <c r="D363" t="s">
        <v>644</v>
      </c>
      <c r="E363">
        <v>7623.1054800000002</v>
      </c>
      <c r="F363">
        <v>450</v>
      </c>
      <c r="G363">
        <v>-18.679835651902099</v>
      </c>
      <c r="H363">
        <f>(Table2[[#This Row],[1Y Return vs Nifty]]-AVERAGE(Table2[1Y Return vs Nifty]))/_xlfn.STDEV.P(Table2[1Y Return vs Nifty])</f>
        <v>-0.70801307857482798</v>
      </c>
      <c r="I363">
        <v>-9.3669061909234603</v>
      </c>
      <c r="J363">
        <f>(Table2[[#This Row],[1M Return vs Nifty]]-AVERAGE(Table2[1M Return vs Nifty]))/_xlfn.STDEV.P(Table2[1M Return vs Nifty])</f>
        <v>-0.54991059113836538</v>
      </c>
      <c r="K363">
        <v>22.1412014522597</v>
      </c>
      <c r="L363">
        <f>(Table2[[#This Row],[6M Return vs Nifty]]-AVERAGE(Table2[6M Return vs Nifty]))/_xlfn.STDEV.P(Table2[6M Return vs Nifty])</f>
        <v>0.29282217622647616</v>
      </c>
      <c r="M363">
        <v>-1.3940649365518201</v>
      </c>
      <c r="N363">
        <f>(Table2[[#This Row],[1W Return vs Nifty]]-AVERAGE(Table2[1W Return vs Nifty]))/_xlfn.STDEV.P(Table2[1W Return vs Nifty])</f>
        <v>-0.17969513164096745</v>
      </c>
      <c r="O363">
        <v>459.31</v>
      </c>
      <c r="P363">
        <v>470.21659125446899</v>
      </c>
      <c r="Q363">
        <v>437.29677248014099</v>
      </c>
      <c r="R363">
        <v>41.638722004217101</v>
      </c>
      <c r="S363" s="2">
        <f>(Table2[[#This Row],[Close Price]]-Table2[[#This Row],[20D EMA]])/Table2[[#This Row],[20D EMA]]</f>
        <v>-2.0269534736887945E-2</v>
      </c>
      <c r="T363" s="2">
        <f>(Table2[[#This Row],[Close Price]]-Table2[[#This Row],[50D EMA]])/Table2[[#This Row],[50D EMA]]</f>
        <v>-4.2994210817900086E-2</v>
      </c>
      <c r="U363" s="2">
        <f>(Table2[[#This Row],[Close Price]]-Table2[[#This Row],[200D EMA]])/Table2[[#This Row],[200D EMA]]</f>
        <v>2.9049442665246075E-2</v>
      </c>
      <c r="V363">
        <v>0.39587322489020399</v>
      </c>
      <c r="W363">
        <v>447.55</v>
      </c>
      <c r="X363">
        <v>458.9</v>
      </c>
      <c r="Y363">
        <v>447.55</v>
      </c>
      <c r="Z363">
        <v>465.9</v>
      </c>
      <c r="AA363">
        <v>429.1</v>
      </c>
      <c r="AB363">
        <v>478.45</v>
      </c>
      <c r="AC363" s="2">
        <f>(Table2[[#This Row],[Close Price]]/Table2[[#This Row],[Day Low]])-1</f>
        <v>5.4742486872974006E-3</v>
      </c>
      <c r="AD363" s="2">
        <f>(Table2[[#This Row],[Day High]]/Table2[[#This Row],[Close Price]])-1</f>
        <v>1.9777777777777672E-2</v>
      </c>
      <c r="AE363" s="2">
        <f>(Table2[[#This Row],[Close Price]]/Table2[[#This Row],[Current Week Low]])-1</f>
        <v>5.4742486872974006E-3</v>
      </c>
      <c r="AF363" s="2">
        <f>(Table2[[#This Row],[Current Week High]]/Table2[[#This Row],[Close Price]])-1</f>
        <v>3.5333333333333217E-2</v>
      </c>
      <c r="AG363" s="2">
        <f>(Table2[[#This Row],[Close Price]]/Table2[[#This Row],[Current Month Low]])-1</f>
        <v>4.8706595199254243E-2</v>
      </c>
      <c r="AH363" s="2">
        <f>(Table2[[#This Row],[Current Month High]]/Table2[[#This Row],[Close Price]])-1</f>
        <v>6.3222222222222291E-2</v>
      </c>
      <c r="AI363">
        <v>41.9444444444444</v>
      </c>
      <c r="AJ363">
        <v>41.021623315574999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-0.28999999999999998</v>
      </c>
      <c r="AM363" t="s">
        <v>10450</v>
      </c>
      <c r="AN363">
        <v>1.59</v>
      </c>
      <c r="AO363" t="s">
        <v>10451</v>
      </c>
      <c r="AP363">
        <v>6.6669041147602998E-2</v>
      </c>
      <c r="AQ363">
        <f>(Table2[[#This Row],[Sharpe Ratio]]-AVERAGE(Table2[Sharpe Ratio]))/_xlfn.STDEV.P(Table2[Sharpe Ratio])</f>
        <v>8.7893299953255066E-2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558</v>
      </c>
      <c r="AT363">
        <f>_xlfn.RANK.AVG(Table2[[#This Row],[6M Return vs Nifty Z-Score]],Table2[6M Return vs Nifty Z-Score])</f>
        <v>212</v>
      </c>
      <c r="AU363">
        <f>_xlfn.RANK.AVG(Table2[[#This Row],[Sharpe Ratio Z-Score]],Table2[Sharpe Ratio Z-Score])</f>
        <v>320</v>
      </c>
      <c r="AV363">
        <f>(Table2[[#This Row],[Rank 1Y]]+Table2[[#This Row],[Rank 6M]]+Table2[[#This Row],[Rank Sharpe]])/3</f>
        <v>363.33333333333331</v>
      </c>
    </row>
    <row r="364" spans="1:48" x14ac:dyDescent="0.3">
      <c r="A364" t="s">
        <v>377</v>
      </c>
      <c r="B364" t="s">
        <v>378</v>
      </c>
      <c r="C364" t="s">
        <v>10418</v>
      </c>
      <c r="D364" t="s">
        <v>379</v>
      </c>
      <c r="E364">
        <v>66901.876757249993</v>
      </c>
      <c r="F364">
        <v>5266.75</v>
      </c>
      <c r="G364">
        <v>-5.7451196226689101</v>
      </c>
      <c r="H364">
        <f>(Table2[[#This Row],[1Y Return vs Nifty]]-AVERAGE(Table2[1Y Return vs Nifty]))/_xlfn.STDEV.P(Table2[1Y Return vs Nifty])</f>
        <v>-0.49503832348054316</v>
      </c>
      <c r="I364">
        <v>-7.4498872684343196</v>
      </c>
      <c r="J364">
        <f>(Table2[[#This Row],[1M Return vs Nifty]]-AVERAGE(Table2[1M Return vs Nifty]))/_xlfn.STDEV.P(Table2[1M Return vs Nifty])</f>
        <v>-0.37226721189596917</v>
      </c>
      <c r="K364">
        <v>7.9814029240384397</v>
      </c>
      <c r="L364">
        <f>(Table2[[#This Row],[6M Return vs Nifty]]-AVERAGE(Table2[6M Return vs Nifty]))/_xlfn.STDEV.P(Table2[6M Return vs Nifty])</f>
        <v>-0.12784839217371261</v>
      </c>
      <c r="M364">
        <v>-4.9881978533740901</v>
      </c>
      <c r="N364">
        <f>(Table2[[#This Row],[1W Return vs Nifty]]-AVERAGE(Table2[1W Return vs Nifty]))/_xlfn.STDEV.P(Table2[1W Return vs Nifty])</f>
        <v>-0.98178642963015261</v>
      </c>
      <c r="O364">
        <v>5343.73</v>
      </c>
      <c r="P364">
        <v>5372.7787946615399</v>
      </c>
      <c r="Q364">
        <v>4948.8682221312501</v>
      </c>
      <c r="R364">
        <v>41.0033883319959</v>
      </c>
      <c r="S364" s="2">
        <f>(Table2[[#This Row],[Close Price]]-Table2[[#This Row],[20D EMA]])/Table2[[#This Row],[20D EMA]]</f>
        <v>-1.4405667951037865E-2</v>
      </c>
      <c r="T364" s="2">
        <f>(Table2[[#This Row],[Close Price]]-Table2[[#This Row],[50D EMA]])/Table2[[#This Row],[50D EMA]]</f>
        <v>-1.9734442588049864E-2</v>
      </c>
      <c r="U364" s="2">
        <f>(Table2[[#This Row],[Close Price]]-Table2[[#This Row],[200D EMA]])/Table2[[#This Row],[200D EMA]]</f>
        <v>6.4233227396758769E-2</v>
      </c>
      <c r="V364">
        <v>0.86635710134995603</v>
      </c>
      <c r="W364">
        <v>5201</v>
      </c>
      <c r="X364">
        <v>5306.65</v>
      </c>
      <c r="Y364">
        <v>5201</v>
      </c>
      <c r="Z364">
        <v>5545.45</v>
      </c>
      <c r="AA364">
        <v>5154.45</v>
      </c>
      <c r="AB364">
        <v>5615</v>
      </c>
      <c r="AC364" s="2">
        <f>(Table2[[#This Row],[Close Price]]/Table2[[#This Row],[Day Low]])-1</f>
        <v>1.2641799653912766E-2</v>
      </c>
      <c r="AD364" s="2">
        <f>(Table2[[#This Row],[Day High]]/Table2[[#This Row],[Close Price]])-1</f>
        <v>7.5758294963685913E-3</v>
      </c>
      <c r="AE364" s="2">
        <f>(Table2[[#This Row],[Close Price]]/Table2[[#This Row],[Current Week Low]])-1</f>
        <v>1.2641799653912766E-2</v>
      </c>
      <c r="AF364" s="2">
        <f>(Table2[[#This Row],[Current Week High]]/Table2[[#This Row],[Close Price]])-1</f>
        <v>5.2916884226515304E-2</v>
      </c>
      <c r="AG364" s="2">
        <f>(Table2[[#This Row],[Close Price]]/Table2[[#This Row],[Current Month Low]])-1</f>
        <v>2.178699958288477E-2</v>
      </c>
      <c r="AH364" s="2">
        <f>(Table2[[#This Row],[Current Month High]]/Table2[[#This Row],[Close Price]])-1</f>
        <v>6.6122371481463826E-2</v>
      </c>
      <c r="AI364">
        <v>22.656287084065099</v>
      </c>
      <c r="AJ364">
        <v>46.257983893362898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-0.22</v>
      </c>
      <c r="AM364" t="s">
        <v>10450</v>
      </c>
      <c r="AN364">
        <v>-0.72</v>
      </c>
      <c r="AO364" t="s">
        <v>10450</v>
      </c>
      <c r="AP364">
        <v>8.364528287754E-2</v>
      </c>
      <c r="AQ364">
        <f>(Table2[[#This Row],[Sharpe Ratio]]-AVERAGE(Table2[Sharpe Ratio]))/_xlfn.STDEV.P(Table2[Sharpe Ratio])</f>
        <v>0.2854723305614098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461</v>
      </c>
      <c r="AT364">
        <f>_xlfn.RANK.AVG(Table2[[#This Row],[6M Return vs Nifty Z-Score]],Table2[6M Return vs Nifty Z-Score])</f>
        <v>355</v>
      </c>
      <c r="AU364">
        <f>_xlfn.RANK.AVG(Table2[[#This Row],[Sharpe Ratio Z-Score]],Table2[Sharpe Ratio Z-Score])</f>
        <v>275</v>
      </c>
      <c r="AV364">
        <f>(Table2[[#This Row],[Rank 1Y]]+Table2[[#This Row],[Rank 6M]]+Table2[[#This Row],[Rank Sharpe]])/3</f>
        <v>363.66666666666669</v>
      </c>
    </row>
    <row r="365" spans="1:48" x14ac:dyDescent="0.3">
      <c r="A365" t="s">
        <v>65</v>
      </c>
      <c r="B365" t="s">
        <v>66</v>
      </c>
      <c r="C365" t="s">
        <v>10405</v>
      </c>
      <c r="D365" t="s">
        <v>67</v>
      </c>
      <c r="E365">
        <v>373885.89800232003</v>
      </c>
      <c r="F365">
        <v>297.2</v>
      </c>
      <c r="G365">
        <v>25.941092319673199</v>
      </c>
      <c r="H365">
        <f>(Table2[[#This Row],[1Y Return vs Nifty]]-AVERAGE(Table2[1Y Return vs Nifty]))/_xlfn.STDEV.P(Table2[1Y Return vs Nifty])</f>
        <v>2.6686561165879013E-2</v>
      </c>
      <c r="I365">
        <v>-15.1327113237775</v>
      </c>
      <c r="J365">
        <f>(Table2[[#This Row],[1M Return vs Nifty]]-AVERAGE(Table2[1M Return vs Nifty]))/_xlfn.STDEV.P(Table2[1M Return vs Nifty])</f>
        <v>-1.0842074078455293</v>
      </c>
      <c r="K365">
        <v>-4.7867005007289096</v>
      </c>
      <c r="L365">
        <f>(Table2[[#This Row],[6M Return vs Nifty]]-AVERAGE(Table2[6M Return vs Nifty]))/_xlfn.STDEV.P(Table2[6M Return vs Nifty])</f>
        <v>-0.50717337440310295</v>
      </c>
      <c r="M365">
        <v>1.22745642443879</v>
      </c>
      <c r="N365">
        <f>(Table2[[#This Row],[1W Return vs Nifty]]-AVERAGE(Table2[1W Return vs Nifty]))/_xlfn.STDEV.P(Table2[1W Return vs Nifty])</f>
        <v>0.40534151552967257</v>
      </c>
      <c r="O365">
        <v>300.27999999999997</v>
      </c>
      <c r="P365">
        <v>305.12126299504399</v>
      </c>
      <c r="Q365">
        <v>274.01004586733302</v>
      </c>
      <c r="R365">
        <v>49.4589312184535</v>
      </c>
      <c r="S365" s="2">
        <f>(Table2[[#This Row],[Close Price]]-Table2[[#This Row],[20D EMA]])/Table2[[#This Row],[20D EMA]]</f>
        <v>-1.0257093379512403E-2</v>
      </c>
      <c r="T365" s="2">
        <f>(Table2[[#This Row],[Close Price]]-Table2[[#This Row],[50D EMA]])/Table2[[#This Row],[50D EMA]]</f>
        <v>-2.5961032401641135E-2</v>
      </c>
      <c r="U365" s="2">
        <f>(Table2[[#This Row],[Close Price]]-Table2[[#This Row],[200D EMA]])/Table2[[#This Row],[200D EMA]]</f>
        <v>8.4631766179459014E-2</v>
      </c>
      <c r="V365">
        <v>0.70752936483861395</v>
      </c>
      <c r="W365">
        <v>289.7</v>
      </c>
      <c r="X365">
        <v>298.45</v>
      </c>
      <c r="Y365">
        <v>287.55</v>
      </c>
      <c r="Z365">
        <v>302</v>
      </c>
      <c r="AA365">
        <v>282.5</v>
      </c>
      <c r="AB365">
        <v>331.95</v>
      </c>
      <c r="AC365" s="2">
        <f>(Table2[[#This Row],[Close Price]]/Table2[[#This Row],[Day Low]])-1</f>
        <v>2.5888850535036312E-2</v>
      </c>
      <c r="AD365" s="2">
        <f>(Table2[[#This Row],[Day High]]/Table2[[#This Row],[Close Price]])-1</f>
        <v>4.2059219380887747E-3</v>
      </c>
      <c r="AE365" s="2">
        <f>(Table2[[#This Row],[Close Price]]/Table2[[#This Row],[Current Week Low]])-1</f>
        <v>3.355938097722122E-2</v>
      </c>
      <c r="AF365" s="2">
        <f>(Table2[[#This Row],[Current Week High]]/Table2[[#This Row],[Close Price]])-1</f>
        <v>1.6150740242261152E-2</v>
      </c>
      <c r="AG365" s="2">
        <f>(Table2[[#This Row],[Close Price]]/Table2[[#This Row],[Current Month Low]])-1</f>
        <v>5.2035398230088514E-2</v>
      </c>
      <c r="AH365" s="2">
        <f>(Table2[[#This Row],[Current Month High]]/Table2[[#This Row],[Close Price]])-1</f>
        <v>0.11692462987886953</v>
      </c>
      <c r="AI365">
        <v>16.083445491251599</v>
      </c>
      <c r="AJ365">
        <v>65.202890494719199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-0.05</v>
      </c>
      <c r="AM365" t="s">
        <v>10450</v>
      </c>
      <c r="AN365">
        <v>4.17</v>
      </c>
      <c r="AO365" t="s">
        <v>10451</v>
      </c>
      <c r="AP365">
        <v>7.2724004719163002E-2</v>
      </c>
      <c r="AQ365">
        <f>(Table2[[#This Row],[Sharpe Ratio]]-AVERAGE(Table2[Sharpe Ratio]))/_xlfn.STDEV.P(Table2[Sharpe Ratio])</f>
        <v>0.15836436486079719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294</v>
      </c>
      <c r="AT365">
        <f>_xlfn.RANK.AVG(Table2[[#This Row],[6M Return vs Nifty Z-Score]],Table2[6M Return vs Nifty Z-Score])</f>
        <v>493</v>
      </c>
      <c r="AU365">
        <f>_xlfn.RANK.AVG(Table2[[#This Row],[Sharpe Ratio Z-Score]],Table2[Sharpe Ratio Z-Score])</f>
        <v>306</v>
      </c>
      <c r="AV365">
        <f>(Table2[[#This Row],[Rank 1Y]]+Table2[[#This Row],[Rank 6M]]+Table2[[#This Row],[Rank Sharpe]])/3</f>
        <v>364.33333333333331</v>
      </c>
    </row>
    <row r="366" spans="1:48" x14ac:dyDescent="0.3">
      <c r="A366" t="s">
        <v>257</v>
      </c>
      <c r="B366" t="s">
        <v>258</v>
      </c>
      <c r="C366" t="s">
        <v>10411</v>
      </c>
      <c r="D366" t="s">
        <v>54</v>
      </c>
      <c r="E366">
        <v>108265.74615404999</v>
      </c>
      <c r="F366">
        <v>1075.95</v>
      </c>
      <c r="G366">
        <v>42.956090532057402</v>
      </c>
      <c r="H366">
        <f>(Table2[[#This Row],[1Y Return vs Nifty]]-AVERAGE(Table2[1Y Return vs Nifty]))/_xlfn.STDEV.P(Table2[1Y Return vs Nifty])</f>
        <v>0.30684463104714316</v>
      </c>
      <c r="I366">
        <v>-10.3451951551269</v>
      </c>
      <c r="J366">
        <f>(Table2[[#This Row],[1M Return vs Nifty]]-AVERAGE(Table2[1M Return vs Nifty]))/_xlfn.STDEV.P(Table2[1M Return vs Nifty])</f>
        <v>-0.64056517750571884</v>
      </c>
      <c r="K366">
        <v>-10.702869811885201</v>
      </c>
      <c r="L366">
        <f>(Table2[[#This Row],[6M Return vs Nifty]]-AVERAGE(Table2[6M Return vs Nifty]))/_xlfn.STDEV.P(Table2[6M Return vs Nifty])</f>
        <v>-0.6829356426243377</v>
      </c>
      <c r="M366">
        <v>-0.36804004011978098</v>
      </c>
      <c r="N366">
        <f>(Table2[[#This Row],[1W Return vs Nifty]]-AVERAGE(Table2[1W Return vs Nifty]))/_xlfn.STDEV.P(Table2[1W Return vs Nifty])</f>
        <v>4.9279605797516966E-2</v>
      </c>
      <c r="O366">
        <v>1094.08</v>
      </c>
      <c r="P366">
        <v>1119.1460355142599</v>
      </c>
      <c r="Q366">
        <v>990.30929227150602</v>
      </c>
      <c r="R366">
        <v>44.1012883677231</v>
      </c>
      <c r="S366" s="2">
        <f>(Table2[[#This Row],[Close Price]]-Table2[[#This Row],[20D EMA]])/Table2[[#This Row],[20D EMA]]</f>
        <v>-1.6571000292483075E-2</v>
      </c>
      <c r="T366" s="2">
        <f>(Table2[[#This Row],[Close Price]]-Table2[[#This Row],[50D EMA]])/Table2[[#This Row],[50D EMA]]</f>
        <v>-3.8597318083167576E-2</v>
      </c>
      <c r="U366" s="2">
        <f>(Table2[[#This Row],[Close Price]]-Table2[[#This Row],[200D EMA]])/Table2[[#This Row],[200D EMA]]</f>
        <v>8.6478748000088965E-2</v>
      </c>
      <c r="V366">
        <v>0.66112105703844204</v>
      </c>
      <c r="W366">
        <v>1042.6500000000001</v>
      </c>
      <c r="X366">
        <v>1078.5</v>
      </c>
      <c r="Y366">
        <v>1038.55</v>
      </c>
      <c r="Z366">
        <v>1078.5</v>
      </c>
      <c r="AA366">
        <v>1038.55</v>
      </c>
      <c r="AB366">
        <v>1139.95</v>
      </c>
      <c r="AC366" s="2">
        <f>(Table2[[#This Row],[Close Price]]/Table2[[#This Row],[Day Low]])-1</f>
        <v>3.1937850668968482E-2</v>
      </c>
      <c r="AD366" s="2">
        <f>(Table2[[#This Row],[Day High]]/Table2[[#This Row],[Close Price]])-1</f>
        <v>2.3699986058831612E-3</v>
      </c>
      <c r="AE366" s="2">
        <f>(Table2[[#This Row],[Close Price]]/Table2[[#This Row],[Current Week Low]])-1</f>
        <v>3.6011747147465245E-2</v>
      </c>
      <c r="AF366" s="2">
        <f>(Table2[[#This Row],[Current Week High]]/Table2[[#This Row],[Close Price]])-1</f>
        <v>2.3699986058831612E-3</v>
      </c>
      <c r="AG366" s="2">
        <f>(Table2[[#This Row],[Close Price]]/Table2[[#This Row],[Current Month Low]])-1</f>
        <v>3.6011747147465245E-2</v>
      </c>
      <c r="AH366" s="2">
        <f>(Table2[[#This Row],[Current Month High]]/Table2[[#This Row],[Close Price]])-1</f>
        <v>5.9482317951577768E-2</v>
      </c>
      <c r="AI366">
        <v>23.081927598866098</v>
      </c>
      <c r="AJ366">
        <v>89.511228533685596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</v>
      </c>
      <c r="AM366" t="s">
        <v>10450</v>
      </c>
      <c r="AN366">
        <v>-3.29</v>
      </c>
      <c r="AO366" t="s">
        <v>10450</v>
      </c>
      <c r="AP366">
        <v>6.3848683559395006E-2</v>
      </c>
      <c r="AQ366">
        <f>(Table2[[#This Row],[Sharpe Ratio]]-AVERAGE(Table2[Sharpe Ratio]))/_xlfn.STDEV.P(Table2[Sharpe Ratio])</f>
        <v>5.5068395176845752E-2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213</v>
      </c>
      <c r="AT366">
        <f>_xlfn.RANK.AVG(Table2[[#This Row],[6M Return vs Nifty Z-Score]],Table2[6M Return vs Nifty Z-Score])</f>
        <v>565</v>
      </c>
      <c r="AU366">
        <f>_xlfn.RANK.AVG(Table2[[#This Row],[Sharpe Ratio Z-Score]],Table2[Sharpe Ratio Z-Score])</f>
        <v>326</v>
      </c>
      <c r="AV366">
        <f>(Table2[[#This Row],[Rank 1Y]]+Table2[[#This Row],[Rank 6M]]+Table2[[#This Row],[Rank Sharpe]])/3</f>
        <v>368</v>
      </c>
    </row>
    <row r="367" spans="1:48" x14ac:dyDescent="0.3">
      <c r="A367" t="s">
        <v>1587</v>
      </c>
      <c r="B367" t="s">
        <v>1588</v>
      </c>
      <c r="C367" t="s">
        <v>10418</v>
      </c>
      <c r="D367" t="s">
        <v>1381</v>
      </c>
      <c r="E367">
        <v>6193.1567962250001</v>
      </c>
      <c r="F367">
        <v>957.25</v>
      </c>
      <c r="G367">
        <v>-28.8356166730652</v>
      </c>
      <c r="H367">
        <f>(Table2[[#This Row],[1Y Return vs Nifty]]-AVERAGE(Table2[1Y Return vs Nifty]))/_xlfn.STDEV.P(Table2[1Y Return vs Nifty])</f>
        <v>-0.87523166852184064</v>
      </c>
      <c r="I367">
        <v>-4.7144211984490996</v>
      </c>
      <c r="J367">
        <f>(Table2[[#This Row],[1M Return vs Nifty]]-AVERAGE(Table2[1M Return vs Nifty]))/_xlfn.STDEV.P(Table2[1M Return vs Nifty])</f>
        <v>-0.11878122343001839</v>
      </c>
      <c r="K367">
        <v>10.375724354600001</v>
      </c>
      <c r="L367">
        <f>(Table2[[#This Row],[6M Return vs Nifty]]-AVERAGE(Table2[6M Return vs Nifty]))/_xlfn.STDEV.P(Table2[6M Return vs Nifty])</f>
        <v>-5.6715984807912949E-2</v>
      </c>
      <c r="M367">
        <v>6.2821131774491601</v>
      </c>
      <c r="N367">
        <f>(Table2[[#This Row],[1W Return vs Nifty]]-AVERAGE(Table2[1W Return vs Nifty]))/_xlfn.STDEV.P(Table2[1W Return vs Nifty])</f>
        <v>1.533373307825342</v>
      </c>
      <c r="O367">
        <v>911.42</v>
      </c>
      <c r="P367">
        <v>875.30601900329304</v>
      </c>
      <c r="Q367">
        <v>802.63209772590801</v>
      </c>
      <c r="R367">
        <v>71.8858500044999</v>
      </c>
      <c r="S367" s="2">
        <f>(Table2[[#This Row],[Close Price]]-Table2[[#This Row],[20D EMA]])/Table2[[#This Row],[20D EMA]]</f>
        <v>5.0284171951460406E-2</v>
      </c>
      <c r="T367" s="2">
        <f>(Table2[[#This Row],[Close Price]]-Table2[[#This Row],[50D EMA]])/Table2[[#This Row],[50D EMA]]</f>
        <v>9.3617522578007845E-2</v>
      </c>
      <c r="U367" s="2">
        <f>(Table2[[#This Row],[Close Price]]-Table2[[#This Row],[200D EMA]])/Table2[[#This Row],[200D EMA]]</f>
        <v>0.19263857340389182</v>
      </c>
      <c r="V367">
        <v>0.77889819493455603</v>
      </c>
      <c r="W367">
        <v>940.6</v>
      </c>
      <c r="X367">
        <v>1004.6</v>
      </c>
      <c r="Y367">
        <v>874</v>
      </c>
      <c r="Z367">
        <v>1004.6</v>
      </c>
      <c r="AA367">
        <v>860</v>
      </c>
      <c r="AB367">
        <v>1004.6</v>
      </c>
      <c r="AC367" s="2">
        <f>(Table2[[#This Row],[Close Price]]/Table2[[#This Row],[Day Low]])-1</f>
        <v>1.7701467148628414E-2</v>
      </c>
      <c r="AD367" s="2">
        <f>(Table2[[#This Row],[Day High]]/Table2[[#This Row],[Close Price]])-1</f>
        <v>4.9464612170279532E-2</v>
      </c>
      <c r="AE367" s="2">
        <f>(Table2[[#This Row],[Close Price]]/Table2[[#This Row],[Current Week Low]])-1</f>
        <v>9.5251716247139573E-2</v>
      </c>
      <c r="AF367" s="2">
        <f>(Table2[[#This Row],[Current Week High]]/Table2[[#This Row],[Close Price]])-1</f>
        <v>4.9464612170279532E-2</v>
      </c>
      <c r="AG367" s="2">
        <f>(Table2[[#This Row],[Close Price]]/Table2[[#This Row],[Current Month Low]])-1</f>
        <v>0.11308139534883721</v>
      </c>
      <c r="AH367" s="2">
        <f>(Table2[[#This Row],[Current Month High]]/Table2[[#This Row],[Close Price]])-1</f>
        <v>4.9464612170279532E-2</v>
      </c>
      <c r="AI367">
        <v>13.763384695742999</v>
      </c>
      <c r="AJ367">
        <v>56.823394495412799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0.01</v>
      </c>
      <c r="AM367" t="s">
        <v>10451</v>
      </c>
      <c r="AN367">
        <v>2.7</v>
      </c>
      <c r="AO367" t="s">
        <v>10451</v>
      </c>
      <c r="AP367">
        <v>0.12374506356029299</v>
      </c>
      <c r="AQ367">
        <f>(Table2[[#This Row],[Sharpe Ratio]]-AVERAGE(Table2[Sharpe Ratio]))/_xlfn.STDEV.P(Table2[Sharpe Ratio])</f>
        <v>0.75217608754940279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1.2348205186149728</v>
      </c>
      <c r="AS367">
        <f>_xlfn.RANK.AVG(Table2[[#This Row],[1Y Return vs Nifty Z-Score]],Table2[1Y Return vs Nifty Z-Score])</f>
        <v>612</v>
      </c>
      <c r="AT367">
        <f>_xlfn.RANK.AVG(Table2[[#This Row],[6M Return vs Nifty Z-Score]],Table2[6M Return vs Nifty Z-Score])</f>
        <v>331</v>
      </c>
      <c r="AU367">
        <f>_xlfn.RANK.AVG(Table2[[#This Row],[Sharpe Ratio Z-Score]],Table2[Sharpe Ratio Z-Score])</f>
        <v>162</v>
      </c>
      <c r="AV367">
        <f>(Table2[[#This Row],[Rank 1Y]]+Table2[[#This Row],[Rank 6M]]+Table2[[#This Row],[Rank Sharpe]])/3</f>
        <v>368.33333333333331</v>
      </c>
    </row>
    <row r="368" spans="1:48" x14ac:dyDescent="0.3">
      <c r="A368" t="s">
        <v>731</v>
      </c>
      <c r="B368" t="s">
        <v>732</v>
      </c>
      <c r="C368" t="s">
        <v>10416</v>
      </c>
      <c r="D368" t="s">
        <v>287</v>
      </c>
      <c r="E368">
        <v>23751.331632360001</v>
      </c>
      <c r="F368">
        <v>379.8</v>
      </c>
      <c r="G368">
        <v>35.611185215277096</v>
      </c>
      <c r="H368">
        <f>(Table2[[#This Row],[1Y Return vs Nifty]]-AVERAGE(Table2[1Y Return vs Nifty]))/_xlfn.STDEV.P(Table2[1Y Return vs Nifty])</f>
        <v>0.18590812130880519</v>
      </c>
      <c r="I368">
        <v>-9.1705367898469508</v>
      </c>
      <c r="J368">
        <f>(Table2[[#This Row],[1M Return vs Nifty]]-AVERAGE(Table2[1M Return vs Nifty]))/_xlfn.STDEV.P(Table2[1M Return vs Nifty])</f>
        <v>-0.53171373164062918</v>
      </c>
      <c r="K368">
        <v>-31.972722800523901</v>
      </c>
      <c r="L368">
        <f>(Table2[[#This Row],[6M Return vs Nifty]]-AVERAGE(Table2[6M Return vs Nifty]))/_xlfn.STDEV.P(Table2[6M Return vs Nifty])</f>
        <v>-1.3148373698054152</v>
      </c>
      <c r="M368">
        <v>-2.6797743189303298</v>
      </c>
      <c r="N368">
        <f>(Table2[[#This Row],[1W Return vs Nifty]]-AVERAGE(Table2[1W Return vs Nifty]))/_xlfn.STDEV.P(Table2[1W Return vs Nifty])</f>
        <v>-0.46662283610122191</v>
      </c>
      <c r="O368">
        <v>378.31</v>
      </c>
      <c r="P368">
        <v>389.78850260076803</v>
      </c>
      <c r="Q368">
        <v>378.16905492750902</v>
      </c>
      <c r="R368">
        <v>54.523547889791097</v>
      </c>
      <c r="S368" s="2">
        <f>(Table2[[#This Row],[Close Price]]-Table2[[#This Row],[20D EMA]])/Table2[[#This Row],[20D EMA]]</f>
        <v>3.9385688985223996E-3</v>
      </c>
      <c r="T368" s="2">
        <f>(Table2[[#This Row],[Close Price]]-Table2[[#This Row],[50D EMA]])/Table2[[#This Row],[50D EMA]]</f>
        <v>-2.5625441833512754E-2</v>
      </c>
      <c r="U368" s="2">
        <f>(Table2[[#This Row],[Close Price]]-Table2[[#This Row],[200D EMA]])/Table2[[#This Row],[200D EMA]]</f>
        <v>4.3127406942475048E-3</v>
      </c>
      <c r="V368">
        <v>0.71530019662900202</v>
      </c>
      <c r="W368">
        <v>367.8</v>
      </c>
      <c r="X368">
        <v>382.15</v>
      </c>
      <c r="Y368">
        <v>364.7</v>
      </c>
      <c r="Z368">
        <v>382.15</v>
      </c>
      <c r="AA368">
        <v>364.7</v>
      </c>
      <c r="AB368">
        <v>406.4</v>
      </c>
      <c r="AC368" s="2">
        <f>(Table2[[#This Row],[Close Price]]/Table2[[#This Row],[Day Low]])-1</f>
        <v>3.2626427406198921E-2</v>
      </c>
      <c r="AD368" s="2">
        <f>(Table2[[#This Row],[Day High]]/Table2[[#This Row],[Close Price]])-1</f>
        <v>6.1874670879409344E-3</v>
      </c>
      <c r="AE368" s="2">
        <f>(Table2[[#This Row],[Close Price]]/Table2[[#This Row],[Current Week Low]])-1</f>
        <v>4.1403893611187348E-2</v>
      </c>
      <c r="AF368" s="2">
        <f>(Table2[[#This Row],[Current Week High]]/Table2[[#This Row],[Close Price]])-1</f>
        <v>6.1874670879409344E-3</v>
      </c>
      <c r="AG368" s="2">
        <f>(Table2[[#This Row],[Close Price]]/Table2[[#This Row],[Current Month Low]])-1</f>
        <v>4.1403893611187348E-2</v>
      </c>
      <c r="AH368" s="2">
        <f>(Table2[[#This Row],[Current Month High]]/Table2[[#This Row],[Close Price]])-1</f>
        <v>7.0036861506055814E-2</v>
      </c>
      <c r="AI368">
        <v>32.227488151658697</v>
      </c>
      <c r="AJ368">
        <v>84.772561420578896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-0.18</v>
      </c>
      <c r="AM368" t="s">
        <v>10450</v>
      </c>
      <c r="AN368">
        <v>-0.72</v>
      </c>
      <c r="AO368" t="s">
        <v>10450</v>
      </c>
      <c r="AP368">
        <v>0.11866362889406901</v>
      </c>
      <c r="AQ368">
        <f>(Table2[[#This Row],[Sharpe Ratio]]-AVERAGE(Table2[Sharpe Ratio]))/_xlfn.STDEV.P(Table2[Sharpe Ratio])</f>
        <v>0.69303549851780832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241</v>
      </c>
      <c r="AT368">
        <f>_xlfn.RANK.AVG(Table2[[#This Row],[6M Return vs Nifty Z-Score]],Table2[6M Return vs Nifty Z-Score])</f>
        <v>701</v>
      </c>
      <c r="AU368">
        <f>_xlfn.RANK.AVG(Table2[[#This Row],[Sharpe Ratio Z-Score]],Table2[Sharpe Ratio Z-Score])</f>
        <v>174</v>
      </c>
      <c r="AV368">
        <f>(Table2[[#This Row],[Rank 1Y]]+Table2[[#This Row],[Rank 6M]]+Table2[[#This Row],[Rank Sharpe]])/3</f>
        <v>372</v>
      </c>
    </row>
    <row r="369" spans="1:48" x14ac:dyDescent="0.3">
      <c r="A369" t="s">
        <v>1111</v>
      </c>
      <c r="B369" t="s">
        <v>1112</v>
      </c>
      <c r="C369" t="s">
        <v>10412</v>
      </c>
      <c r="D369" t="s">
        <v>407</v>
      </c>
      <c r="E369">
        <v>11876.027970179999</v>
      </c>
      <c r="F369">
        <v>433.4</v>
      </c>
      <c r="G369">
        <v>23.178180897895</v>
      </c>
      <c r="H369">
        <f>(Table2[[#This Row],[1Y Return vs Nifty]]-AVERAGE(Table2[1Y Return vs Nifty]))/_xlfn.STDEV.P(Table2[1Y Return vs Nifty])</f>
        <v>-1.8805769865627844E-2</v>
      </c>
      <c r="I369">
        <v>0.611963002279174</v>
      </c>
      <c r="J369">
        <f>(Table2[[#This Row],[1M Return vs Nifty]]-AVERAGE(Table2[1M Return vs Nifty]))/_xlfn.STDEV.P(Table2[1M Return vs Nifty])</f>
        <v>0.37479600601751217</v>
      </c>
      <c r="K369">
        <v>-16.209517093534298</v>
      </c>
      <c r="L369">
        <f>(Table2[[#This Row],[6M Return vs Nifty]]-AVERAGE(Table2[6M Return vs Nifty]))/_xlfn.STDEV.P(Table2[6M Return vs Nifty])</f>
        <v>-0.84653150434043467</v>
      </c>
      <c r="M369">
        <v>-0.94148588593575</v>
      </c>
      <c r="N369">
        <f>(Table2[[#This Row],[1W Return vs Nifty]]-AVERAGE(Table2[1W Return vs Nifty]))/_xlfn.STDEV.P(Table2[1W Return vs Nifty])</f>
        <v>-7.8694493503102064E-2</v>
      </c>
      <c r="O369">
        <v>424.29</v>
      </c>
      <c r="P369">
        <v>422.06025707542398</v>
      </c>
      <c r="Q369">
        <v>403.13900432817297</v>
      </c>
      <c r="R369">
        <v>59.499046946642999</v>
      </c>
      <c r="S369" s="2">
        <f>(Table2[[#This Row],[Close Price]]-Table2[[#This Row],[20D EMA]])/Table2[[#This Row],[20D EMA]]</f>
        <v>2.1471163590940055E-2</v>
      </c>
      <c r="T369" s="2">
        <f>(Table2[[#This Row],[Close Price]]-Table2[[#This Row],[50D EMA]])/Table2[[#This Row],[50D EMA]]</f>
        <v>2.686759232710589E-2</v>
      </c>
      <c r="U369" s="2">
        <f>(Table2[[#This Row],[Close Price]]-Table2[[#This Row],[200D EMA]])/Table2[[#This Row],[200D EMA]]</f>
        <v>7.5063428115214617E-2</v>
      </c>
      <c r="V369">
        <v>0.79400859211385499</v>
      </c>
      <c r="W369">
        <v>427.5</v>
      </c>
      <c r="X369">
        <v>436.95</v>
      </c>
      <c r="Y369">
        <v>414.3</v>
      </c>
      <c r="Z369">
        <v>436.95</v>
      </c>
      <c r="AA369">
        <v>400.2</v>
      </c>
      <c r="AB369">
        <v>453</v>
      </c>
      <c r="AC369" s="2">
        <f>(Table2[[#This Row],[Close Price]]/Table2[[#This Row],[Day Low]])-1</f>
        <v>1.3801169590643259E-2</v>
      </c>
      <c r="AD369" s="2">
        <f>(Table2[[#This Row],[Day High]]/Table2[[#This Row],[Close Price]])-1</f>
        <v>8.191047531149076E-3</v>
      </c>
      <c r="AE369" s="2">
        <f>(Table2[[#This Row],[Close Price]]/Table2[[#This Row],[Current Week Low]])-1</f>
        <v>4.6101858556601316E-2</v>
      </c>
      <c r="AF369" s="2">
        <f>(Table2[[#This Row],[Current Week High]]/Table2[[#This Row],[Close Price]])-1</f>
        <v>8.191047531149076E-3</v>
      </c>
      <c r="AG369" s="2">
        <f>(Table2[[#This Row],[Close Price]]/Table2[[#This Row],[Current Month Low]])-1</f>
        <v>8.295852073963017E-2</v>
      </c>
      <c r="AH369" s="2">
        <f>(Table2[[#This Row],[Current Month High]]/Table2[[#This Row],[Close Price]])-1</f>
        <v>4.5223811721273766E-2</v>
      </c>
      <c r="AI369">
        <v>27.814951545915999</v>
      </c>
      <c r="AJ369">
        <v>63.5471698113207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-0.13</v>
      </c>
      <c r="AM369" t="s">
        <v>10450</v>
      </c>
      <c r="AN369">
        <v>2.81</v>
      </c>
      <c r="AO369" t="s">
        <v>10451</v>
      </c>
      <c r="AP369">
        <v>0.107102653275593</v>
      </c>
      <c r="AQ369">
        <f>(Table2[[#This Row],[Sharpe Ratio]]-AVERAGE(Table2[Sharpe Ratio]))/_xlfn.STDEV.P(Table2[Sharpe Ratio])</f>
        <v>0.55848237469212181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-1.0753386999530629E-2</v>
      </c>
      <c r="AS369">
        <f>_xlfn.RANK.AVG(Table2[[#This Row],[1Y Return vs Nifty Z-Score]],Table2[1Y Return vs Nifty Z-Score])</f>
        <v>309</v>
      </c>
      <c r="AT369">
        <f>_xlfn.RANK.AVG(Table2[[#This Row],[6M Return vs Nifty Z-Score]],Table2[6M Return vs Nifty Z-Score])</f>
        <v>615</v>
      </c>
      <c r="AU369">
        <f>_xlfn.RANK.AVG(Table2[[#This Row],[Sharpe Ratio Z-Score]],Table2[Sharpe Ratio Z-Score])</f>
        <v>201</v>
      </c>
      <c r="AV369">
        <f>(Table2[[#This Row],[Rank 1Y]]+Table2[[#This Row],[Rank 6M]]+Table2[[#This Row],[Rank Sharpe]])/3</f>
        <v>375</v>
      </c>
    </row>
    <row r="370" spans="1:48" x14ac:dyDescent="0.3">
      <c r="A370" t="s">
        <v>797</v>
      </c>
      <c r="B370" t="s">
        <v>798</v>
      </c>
      <c r="C370" t="s">
        <v>10418</v>
      </c>
      <c r="D370" t="s">
        <v>261</v>
      </c>
      <c r="E370">
        <v>21052.966218360001</v>
      </c>
      <c r="F370">
        <v>665.85</v>
      </c>
      <c r="G370">
        <v>-2.82989194349731</v>
      </c>
      <c r="H370">
        <f>(Table2[[#This Row],[1Y Return vs Nifty]]-AVERAGE(Table2[1Y Return vs Nifty]))/_xlfn.STDEV.P(Table2[1Y Return vs Nifty])</f>
        <v>-0.44703805044691403</v>
      </c>
      <c r="I370">
        <v>-8.9341874586116994</v>
      </c>
      <c r="J370">
        <f>(Table2[[#This Row],[1M Return vs Nifty]]-AVERAGE(Table2[1M Return vs Nifty]))/_xlfn.STDEV.P(Table2[1M Return vs Nifty])</f>
        <v>-0.5098120730864224</v>
      </c>
      <c r="K370">
        <v>-3.4095504733152402</v>
      </c>
      <c r="L370">
        <f>(Table2[[#This Row],[6M Return vs Nifty]]-AVERAGE(Table2[6M Return vs Nifty]))/_xlfn.STDEV.P(Table2[6M Return vs Nifty])</f>
        <v>-0.46625990493178143</v>
      </c>
      <c r="M370">
        <v>-8.7008358678476903</v>
      </c>
      <c r="N370">
        <f>(Table2[[#This Row],[1W Return vs Nifty]]-AVERAGE(Table2[1W Return vs Nifty]))/_xlfn.STDEV.P(Table2[1W Return vs Nifty])</f>
        <v>-1.8103241361949922</v>
      </c>
      <c r="O370">
        <v>703.63</v>
      </c>
      <c r="P370">
        <v>693.57505028664605</v>
      </c>
      <c r="Q370">
        <v>641.06110612117504</v>
      </c>
      <c r="R370">
        <v>22.229556017869999</v>
      </c>
      <c r="S370" s="2">
        <f>(Table2[[#This Row],[Close Price]]-Table2[[#This Row],[20D EMA]])/Table2[[#This Row],[20D EMA]]</f>
        <v>-5.3692992055483668E-2</v>
      </c>
      <c r="T370" s="2">
        <f>(Table2[[#This Row],[Close Price]]-Table2[[#This Row],[50D EMA]])/Table2[[#This Row],[50D EMA]]</f>
        <v>-3.9974117112758889E-2</v>
      </c>
      <c r="U370" s="2">
        <f>(Table2[[#This Row],[Close Price]]-Table2[[#This Row],[200D EMA]])/Table2[[#This Row],[200D EMA]]</f>
        <v>3.8668535093032641E-2</v>
      </c>
      <c r="V370">
        <v>0.67339484759931101</v>
      </c>
      <c r="W370">
        <v>662.6</v>
      </c>
      <c r="X370">
        <v>697.3</v>
      </c>
      <c r="Y370">
        <v>662.6</v>
      </c>
      <c r="Z370">
        <v>723.45</v>
      </c>
      <c r="AA370">
        <v>662.6</v>
      </c>
      <c r="AB370">
        <v>752.95</v>
      </c>
      <c r="AC370" s="2">
        <f>(Table2[[#This Row],[Close Price]]/Table2[[#This Row],[Day Low]])-1</f>
        <v>4.9049200120736547E-3</v>
      </c>
      <c r="AD370" s="2">
        <f>(Table2[[#This Row],[Day High]]/Table2[[#This Row],[Close Price]])-1</f>
        <v>4.7232860253810793E-2</v>
      </c>
      <c r="AE370" s="2">
        <f>(Table2[[#This Row],[Close Price]]/Table2[[#This Row],[Current Week Low]])-1</f>
        <v>4.9049200120736547E-3</v>
      </c>
      <c r="AF370" s="2">
        <f>(Table2[[#This Row],[Current Week High]]/Table2[[#This Row],[Close Price]])-1</f>
        <v>8.6505969813021055E-2</v>
      </c>
      <c r="AG370" s="2">
        <f>(Table2[[#This Row],[Close Price]]/Table2[[#This Row],[Current Month Low]])-1</f>
        <v>4.9049200120736547E-3</v>
      </c>
      <c r="AH370" s="2">
        <f>(Table2[[#This Row],[Current Month High]]/Table2[[#This Row],[Close Price]])-1</f>
        <v>0.13081024254712026</v>
      </c>
      <c r="AI370">
        <v>19.9894871217241</v>
      </c>
      <c r="AJ370">
        <v>42.641388174807197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-0.11</v>
      </c>
      <c r="AM370" t="s">
        <v>10450</v>
      </c>
      <c r="AN370">
        <v>-8.2899999999999991</v>
      </c>
      <c r="AO370" t="s">
        <v>10450</v>
      </c>
      <c r="AP370">
        <v>0.106872349672853</v>
      </c>
      <c r="AQ370">
        <f>(Table2[[#This Row],[Sharpe Ratio]]-AVERAGE(Table2[Sharpe Ratio]))/_xlfn.STDEV.P(Table2[Sharpe Ratio])</f>
        <v>0.55580197208600834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-2.6776321925741016</v>
      </c>
      <c r="AS370">
        <f>_xlfn.RANK.AVG(Table2[[#This Row],[1Y Return vs Nifty Z-Score]],Table2[1Y Return vs Nifty Z-Score])</f>
        <v>442</v>
      </c>
      <c r="AT370">
        <f>_xlfn.RANK.AVG(Table2[[#This Row],[6M Return vs Nifty Z-Score]],Table2[6M Return vs Nifty Z-Score])</f>
        <v>480</v>
      </c>
      <c r="AU370">
        <f>_xlfn.RANK.AVG(Table2[[#This Row],[Sharpe Ratio Z-Score]],Table2[Sharpe Ratio Z-Score])</f>
        <v>204</v>
      </c>
      <c r="AV370">
        <f>(Table2[[#This Row],[Rank 1Y]]+Table2[[#This Row],[Rank 6M]]+Table2[[#This Row],[Rank Sharpe]])/3</f>
        <v>375.33333333333331</v>
      </c>
    </row>
    <row r="371" spans="1:48" x14ac:dyDescent="0.3">
      <c r="A371" t="s">
        <v>1979</v>
      </c>
      <c r="B371" t="s">
        <v>1980</v>
      </c>
      <c r="C371" t="s">
        <v>10418</v>
      </c>
      <c r="D371" t="s">
        <v>124</v>
      </c>
      <c r="E371">
        <v>3602.5666679999999</v>
      </c>
      <c r="F371">
        <v>625.4</v>
      </c>
      <c r="G371">
        <v>-16.3803999262072</v>
      </c>
      <c r="H371">
        <f>(Table2[[#This Row],[1Y Return vs Nifty]]-AVERAGE(Table2[1Y Return vs Nifty]))/_xlfn.STDEV.P(Table2[1Y Return vs Nifty])</f>
        <v>-0.67015204170102871</v>
      </c>
      <c r="I371">
        <v>-0.95959464610656298</v>
      </c>
      <c r="J371">
        <f>(Table2[[#This Row],[1M Return vs Nifty]]-AVERAGE(Table2[1M Return vs Nifty]))/_xlfn.STDEV.P(Table2[1M Return vs Nifty])</f>
        <v>0.22916530406753838</v>
      </c>
      <c r="K371">
        <v>1.93907277088962</v>
      </c>
      <c r="L371">
        <f>(Table2[[#This Row],[6M Return vs Nifty]]-AVERAGE(Table2[6M Return vs Nifty]))/_xlfn.STDEV.P(Table2[6M Return vs Nifty])</f>
        <v>-0.30735874713538136</v>
      </c>
      <c r="M371">
        <v>4.8506881576116099</v>
      </c>
      <c r="N371">
        <f>(Table2[[#This Row],[1W Return vs Nifty]]-AVERAGE(Table2[1W Return vs Nifty]))/_xlfn.STDEV.P(Table2[1W Return vs Nifty])</f>
        <v>1.2139267045119591</v>
      </c>
      <c r="O371">
        <v>591.88</v>
      </c>
      <c r="P371">
        <v>588.64408757271201</v>
      </c>
      <c r="Q371">
        <v>569.31611925562402</v>
      </c>
      <c r="R371">
        <v>66.885889977981904</v>
      </c>
      <c r="S371" s="2">
        <f>(Table2[[#This Row],[Close Price]]-Table2[[#This Row],[20D EMA]])/Table2[[#This Row],[20D EMA]]</f>
        <v>5.6633101304318416E-2</v>
      </c>
      <c r="T371" s="2">
        <f>(Table2[[#This Row],[Close Price]]-Table2[[#This Row],[50D EMA]])/Table2[[#This Row],[50D EMA]]</f>
        <v>6.2441657366936028E-2</v>
      </c>
      <c r="U371" s="2">
        <f>(Table2[[#This Row],[Close Price]]-Table2[[#This Row],[200D EMA]])/Table2[[#This Row],[200D EMA]]</f>
        <v>9.8510965784185348E-2</v>
      </c>
      <c r="V371">
        <v>1.02480260989806</v>
      </c>
      <c r="W371">
        <v>619</v>
      </c>
      <c r="X371">
        <v>646.75</v>
      </c>
      <c r="Y371">
        <v>579.04999999999995</v>
      </c>
      <c r="Z371">
        <v>646.75</v>
      </c>
      <c r="AA371">
        <v>548.25</v>
      </c>
      <c r="AB371">
        <v>646.75</v>
      </c>
      <c r="AC371" s="2">
        <f>(Table2[[#This Row],[Close Price]]/Table2[[#This Row],[Day Low]])-1</f>
        <v>1.0339256865912638E-2</v>
      </c>
      <c r="AD371" s="2">
        <f>(Table2[[#This Row],[Day High]]/Table2[[#This Row],[Close Price]])-1</f>
        <v>3.4138151582986831E-2</v>
      </c>
      <c r="AE371" s="2">
        <f>(Table2[[#This Row],[Close Price]]/Table2[[#This Row],[Current Week Low]])-1</f>
        <v>8.0044901131163249E-2</v>
      </c>
      <c r="AF371" s="2">
        <f>(Table2[[#This Row],[Current Week High]]/Table2[[#This Row],[Close Price]])-1</f>
        <v>3.4138151582986831E-2</v>
      </c>
      <c r="AG371" s="2">
        <f>(Table2[[#This Row],[Close Price]]/Table2[[#This Row],[Current Month Low]])-1</f>
        <v>0.14072047423620604</v>
      </c>
      <c r="AH371" s="2">
        <f>(Table2[[#This Row],[Current Month High]]/Table2[[#This Row],[Close Price]])-1</f>
        <v>3.4138151582986831E-2</v>
      </c>
      <c r="AI371">
        <v>10.6411896386312</v>
      </c>
      <c r="AJ371">
        <v>35.956521739130402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-0.01</v>
      </c>
      <c r="AM371" t="s">
        <v>10450</v>
      </c>
      <c r="AN371">
        <v>12.29</v>
      </c>
      <c r="AO371" t="s">
        <v>10451</v>
      </c>
      <c r="AP371">
        <v>0.12236063414886</v>
      </c>
      <c r="AQ371">
        <f>(Table2[[#This Row],[Sharpe Ratio]]-AVERAGE(Table2[Sharpe Ratio]))/_xlfn.STDEV.P(Table2[Sharpe Ratio])</f>
        <v>0.73606332093074767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1.201644540673835</v>
      </c>
      <c r="AS371">
        <f>_xlfn.RANK.AVG(Table2[[#This Row],[1Y Return vs Nifty Z-Score]],Table2[1Y Return vs Nifty Z-Score])</f>
        <v>545</v>
      </c>
      <c r="AT371">
        <f>_xlfn.RANK.AVG(Table2[[#This Row],[6M Return vs Nifty Z-Score]],Table2[6M Return vs Nifty Z-Score])</f>
        <v>416</v>
      </c>
      <c r="AU371">
        <f>_xlfn.RANK.AVG(Table2[[#This Row],[Sharpe Ratio Z-Score]],Table2[Sharpe Ratio Z-Score])</f>
        <v>167</v>
      </c>
      <c r="AV371">
        <f>(Table2[[#This Row],[Rank 1Y]]+Table2[[#This Row],[Rank 6M]]+Table2[[#This Row],[Rank Sharpe]])/3</f>
        <v>376</v>
      </c>
    </row>
    <row r="372" spans="1:48" x14ac:dyDescent="0.3">
      <c r="A372" t="s">
        <v>1651</v>
      </c>
      <c r="B372" t="s">
        <v>1652</v>
      </c>
      <c r="C372" t="s">
        <v>10411</v>
      </c>
      <c r="D372" t="s">
        <v>192</v>
      </c>
      <c r="E372">
        <v>5581.65583272</v>
      </c>
      <c r="F372">
        <v>615.9</v>
      </c>
      <c r="G372">
        <v>4.83871010193503</v>
      </c>
      <c r="H372">
        <f>(Table2[[#This Row],[1Y Return vs Nifty]]-AVERAGE(Table2[1Y Return vs Nifty]))/_xlfn.STDEV.P(Table2[1Y Return vs Nifty])</f>
        <v>-0.32077175756113924</v>
      </c>
      <c r="I372">
        <v>-12.005552870151</v>
      </c>
      <c r="J372">
        <f>(Table2[[#This Row],[1M Return vs Nifty]]-AVERAGE(Table2[1M Return vs Nifty]))/_xlfn.STDEV.P(Table2[1M Return vs Nifty])</f>
        <v>-0.79442466829524472</v>
      </c>
      <c r="K372">
        <v>23.1097317708631</v>
      </c>
      <c r="L372">
        <f>(Table2[[#This Row],[6M Return vs Nifty]]-AVERAGE(Table2[6M Return vs Nifty]))/_xlfn.STDEV.P(Table2[6M Return vs Nifty])</f>
        <v>0.32159604605433234</v>
      </c>
      <c r="M372">
        <v>-8.6791558145292793</v>
      </c>
      <c r="N372">
        <f>(Table2[[#This Row],[1W Return vs Nifty]]-AVERAGE(Table2[1W Return vs Nifty]))/_xlfn.STDEV.P(Table2[1W Return vs Nifty])</f>
        <v>-1.8054858671300813</v>
      </c>
      <c r="O372">
        <v>645.74</v>
      </c>
      <c r="P372">
        <v>637.47251257286098</v>
      </c>
      <c r="Q372">
        <v>559.26741003696395</v>
      </c>
      <c r="R372">
        <v>25.410247646095101</v>
      </c>
      <c r="S372" s="2">
        <f>(Table2[[#This Row],[Close Price]]-Table2[[#This Row],[20D EMA]])/Table2[[#This Row],[20D EMA]]</f>
        <v>-4.6210549137423777E-2</v>
      </c>
      <c r="T372" s="2">
        <f>(Table2[[#This Row],[Close Price]]-Table2[[#This Row],[50D EMA]])/Table2[[#This Row],[50D EMA]]</f>
        <v>-3.3840694535664913E-2</v>
      </c>
      <c r="U372" s="2">
        <f>(Table2[[#This Row],[Close Price]]-Table2[[#This Row],[200D EMA]])/Table2[[#This Row],[200D EMA]]</f>
        <v>0.10126209563917371</v>
      </c>
      <c r="V372">
        <v>0.78047750560016604</v>
      </c>
      <c r="W372">
        <v>612.15</v>
      </c>
      <c r="X372">
        <v>624.79999999999995</v>
      </c>
      <c r="Y372">
        <v>611.5</v>
      </c>
      <c r="Z372">
        <v>650</v>
      </c>
      <c r="AA372">
        <v>611.5</v>
      </c>
      <c r="AB372">
        <v>715.5</v>
      </c>
      <c r="AC372" s="2">
        <f>(Table2[[#This Row],[Close Price]]/Table2[[#This Row],[Day Low]])-1</f>
        <v>6.125949522175933E-3</v>
      </c>
      <c r="AD372" s="2">
        <f>(Table2[[#This Row],[Day High]]/Table2[[#This Row],[Close Price]])-1</f>
        <v>1.4450397791849312E-2</v>
      </c>
      <c r="AE372" s="2">
        <f>(Table2[[#This Row],[Close Price]]/Table2[[#This Row],[Current Week Low]])-1</f>
        <v>7.1954210956663989E-3</v>
      </c>
      <c r="AF372" s="2">
        <f>(Table2[[#This Row],[Current Week High]]/Table2[[#This Row],[Close Price]])-1</f>
        <v>5.536613086540032E-2</v>
      </c>
      <c r="AG372" s="2">
        <f>(Table2[[#This Row],[Close Price]]/Table2[[#This Row],[Current Month Low]])-1</f>
        <v>7.1954210956663989E-3</v>
      </c>
      <c r="AH372" s="2">
        <f>(Table2[[#This Row],[Current Month High]]/Table2[[#This Row],[Close Price]])-1</f>
        <v>0.16171456405260609</v>
      </c>
      <c r="AI372">
        <v>17.178113330085999</v>
      </c>
      <c r="AJ372">
        <v>65.966046887631293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-0.12</v>
      </c>
      <c r="AM372" t="s">
        <v>10450</v>
      </c>
      <c r="AN372">
        <v>-8.69</v>
      </c>
      <c r="AO372" t="s">
        <v>10450</v>
      </c>
      <c r="AQ372">
        <f>(Table2[[#This Row],[Sharpe Ratio]]-AVERAGE(Table2[Sharpe Ratio]))/_xlfn.STDEV.P(Table2[Sharpe Ratio])</f>
        <v>-0.68803842457500186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-3.2871246715071347</v>
      </c>
      <c r="AS372">
        <f>_xlfn.RANK.AVG(Table2[[#This Row],[1Y Return vs Nifty Z-Score]],Table2[1Y Return vs Nifty Z-Score])</f>
        <v>395</v>
      </c>
      <c r="AT372">
        <f>_xlfn.RANK.AVG(Table2[[#This Row],[6M Return vs Nifty Z-Score]],Table2[6M Return vs Nifty Z-Score])</f>
        <v>208</v>
      </c>
      <c r="AU372">
        <f>_xlfn.RANK.AVG(Table2[[#This Row],[Sharpe Ratio Z-Score]],Table2[Sharpe Ratio Z-Score])</f>
        <v>526.5</v>
      </c>
      <c r="AV372">
        <f>(Table2[[#This Row],[Rank 1Y]]+Table2[[#This Row],[Rank 6M]]+Table2[[#This Row],[Rank Sharpe]])/3</f>
        <v>376.5</v>
      </c>
    </row>
    <row r="373" spans="1:48" x14ac:dyDescent="0.3">
      <c r="A373" t="s">
        <v>960</v>
      </c>
      <c r="B373" t="s">
        <v>961</v>
      </c>
      <c r="C373" t="s">
        <v>10415</v>
      </c>
      <c r="D373" t="s">
        <v>327</v>
      </c>
      <c r="E373">
        <v>15729.10748275</v>
      </c>
      <c r="F373">
        <v>4658.75</v>
      </c>
      <c r="G373">
        <v>19.801116885481498</v>
      </c>
      <c r="H373">
        <f>(Table2[[#This Row],[1Y Return vs Nifty]]-AVERAGE(Table2[1Y Return vs Nifty]))/_xlfn.STDEV.P(Table2[1Y Return vs Nifty])</f>
        <v>-7.4410344357714833E-2</v>
      </c>
      <c r="I373">
        <v>5.4492973550100201</v>
      </c>
      <c r="J373">
        <f>(Table2[[#This Row],[1M Return vs Nifty]]-AVERAGE(Table2[1M Return vs Nifty]))/_xlfn.STDEV.P(Table2[1M Return vs Nifty])</f>
        <v>0.8230547116898892</v>
      </c>
      <c r="K373">
        <v>9.7120028118939903</v>
      </c>
      <c r="L373">
        <f>(Table2[[#This Row],[6M Return vs Nifty]]-AVERAGE(Table2[6M Return vs Nifty]))/_xlfn.STDEV.P(Table2[6M Return vs Nifty])</f>
        <v>-7.6434352839287859E-2</v>
      </c>
      <c r="M373">
        <v>4.9472092267423999</v>
      </c>
      <c r="N373">
        <f>(Table2[[#This Row],[1W Return vs Nifty]]-AVERAGE(Table2[1W Return vs Nifty]))/_xlfn.STDEV.P(Table2[1W Return vs Nifty])</f>
        <v>1.2354670068363562</v>
      </c>
      <c r="O373">
        <v>4565.6400000000003</v>
      </c>
      <c r="P373">
        <v>4428.4109246416401</v>
      </c>
      <c r="Q373">
        <v>3929.2293379509401</v>
      </c>
      <c r="R373">
        <v>53.055475223636002</v>
      </c>
      <c r="S373" s="2">
        <f>(Table2[[#This Row],[Close Price]]-Table2[[#This Row],[20D EMA]])/Table2[[#This Row],[20D EMA]]</f>
        <v>2.0393635941510866E-2</v>
      </c>
      <c r="T373" s="2">
        <f>(Table2[[#This Row],[Close Price]]-Table2[[#This Row],[50D EMA]])/Table2[[#This Row],[50D EMA]]</f>
        <v>5.2013934406279064E-2</v>
      </c>
      <c r="U373" s="2">
        <f>(Table2[[#This Row],[Close Price]]-Table2[[#This Row],[200D EMA]])/Table2[[#This Row],[200D EMA]]</f>
        <v>0.18566507559202403</v>
      </c>
      <c r="V373">
        <v>2.9962225961806799</v>
      </c>
      <c r="W373">
        <v>4536.05</v>
      </c>
      <c r="X373">
        <v>4746.55</v>
      </c>
      <c r="Y373">
        <v>4382.3500000000004</v>
      </c>
      <c r="Z373">
        <v>5361.15</v>
      </c>
      <c r="AA373">
        <v>4266.1000000000004</v>
      </c>
      <c r="AB373">
        <v>5361.15</v>
      </c>
      <c r="AC373" s="2">
        <f>(Table2[[#This Row],[Close Price]]/Table2[[#This Row],[Day Low]])-1</f>
        <v>2.7049966380441104E-2</v>
      </c>
      <c r="AD373" s="2">
        <f>(Table2[[#This Row],[Day High]]/Table2[[#This Row],[Close Price]])-1</f>
        <v>1.8846257043198422E-2</v>
      </c>
      <c r="AE373" s="2">
        <f>(Table2[[#This Row],[Close Price]]/Table2[[#This Row],[Current Week Low]])-1</f>
        <v>6.3071183269250319E-2</v>
      </c>
      <c r="AF373" s="2">
        <f>(Table2[[#This Row],[Current Week High]]/Table2[[#This Row],[Close Price]])-1</f>
        <v>0.15077005634558627</v>
      </c>
      <c r="AG373" s="2">
        <f>(Table2[[#This Row],[Close Price]]/Table2[[#This Row],[Current Month Low]])-1</f>
        <v>9.2039567755092477E-2</v>
      </c>
      <c r="AH373" s="2">
        <f>(Table2[[#This Row],[Current Month High]]/Table2[[#This Row],[Close Price]])-1</f>
        <v>0.15077005634558627</v>
      </c>
      <c r="AI373">
        <v>15.077005634558599</v>
      </c>
      <c r="AJ373">
        <v>71.211480862167093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-0.11</v>
      </c>
      <c r="AM373" t="s">
        <v>10450</v>
      </c>
      <c r="AN373">
        <v>5.39</v>
      </c>
      <c r="AO373" t="s">
        <v>10451</v>
      </c>
      <c r="AP373">
        <v>1.2735715502879E-2</v>
      </c>
      <c r="AQ373">
        <f>(Table2[[#This Row],[Sharpe Ratio]]-AVERAGE(Table2[Sharpe Ratio]))/_xlfn.STDEV.P(Table2[Sharpe Ratio])</f>
        <v>-0.53981301855226271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1.3678640027769799</v>
      </c>
      <c r="AS373">
        <f>_xlfn.RANK.AVG(Table2[[#This Row],[1Y Return vs Nifty Z-Score]],Table2[1Y Return vs Nifty Z-Score])</f>
        <v>318</v>
      </c>
      <c r="AT373">
        <f>_xlfn.RANK.AVG(Table2[[#This Row],[6M Return vs Nifty Z-Score]],Table2[6M Return vs Nifty Z-Score])</f>
        <v>341</v>
      </c>
      <c r="AU373">
        <f>_xlfn.RANK.AVG(Table2[[#This Row],[Sharpe Ratio Z-Score]],Table2[Sharpe Ratio Z-Score])</f>
        <v>471</v>
      </c>
      <c r="AV373">
        <f>(Table2[[#This Row],[Rank 1Y]]+Table2[[#This Row],[Rank 6M]]+Table2[[#This Row],[Rank Sharpe]])/3</f>
        <v>376.66666666666669</v>
      </c>
    </row>
    <row r="374" spans="1:48" x14ac:dyDescent="0.3">
      <c r="A374" t="s">
        <v>38</v>
      </c>
      <c r="B374" t="s">
        <v>39</v>
      </c>
      <c r="C374" t="s">
        <v>10409</v>
      </c>
      <c r="D374" t="s">
        <v>40</v>
      </c>
      <c r="E374">
        <v>653772.18410127005</v>
      </c>
      <c r="F374">
        <v>522.70000000000005</v>
      </c>
      <c r="G374">
        <v>-16.401823025392499</v>
      </c>
      <c r="H374">
        <f>(Table2[[#This Row],[1Y Return vs Nifty]]-AVERAGE(Table2[1Y Return vs Nifty]))/_xlfn.STDEV.P(Table2[1Y Return vs Nifty])</f>
        <v>-0.67050478074006425</v>
      </c>
      <c r="I374">
        <v>-1.65687096204248</v>
      </c>
      <c r="J374">
        <f>(Table2[[#This Row],[1M Return vs Nifty]]-AVERAGE(Table2[1M Return vs Nifty]))/_xlfn.STDEV.P(Table2[1M Return vs Nifty])</f>
        <v>0.16455116824684898</v>
      </c>
      <c r="K374">
        <v>3.79601022595793</v>
      </c>
      <c r="L374">
        <f>(Table2[[#This Row],[6M Return vs Nifty]]-AVERAGE(Table2[6M Return vs Nifty]))/_xlfn.STDEV.P(Table2[6M Return vs Nifty])</f>
        <v>-0.25219137076697518</v>
      </c>
      <c r="M374">
        <v>0.78500049140621897</v>
      </c>
      <c r="N374">
        <f>(Table2[[#This Row],[1W Return vs Nifty]]-AVERAGE(Table2[1W Return vs Nifty]))/_xlfn.STDEV.P(Table2[1W Return vs Nifty])</f>
        <v>0.30660002158879607</v>
      </c>
      <c r="O374">
        <v>512.36</v>
      </c>
      <c r="P374">
        <v>497.996325909657</v>
      </c>
      <c r="Q374">
        <v>459.94527787419401</v>
      </c>
      <c r="R374">
        <v>70.398657414107902</v>
      </c>
      <c r="S374" s="2">
        <f>(Table2[[#This Row],[Close Price]]-Table2[[#This Row],[20D EMA]])/Table2[[#This Row],[20D EMA]]</f>
        <v>2.0181122648138091E-2</v>
      </c>
      <c r="T374" s="2">
        <f>(Table2[[#This Row],[Close Price]]-Table2[[#This Row],[50D EMA]])/Table2[[#This Row],[50D EMA]]</f>
        <v>4.9606137244523785E-2</v>
      </c>
      <c r="U374" s="2">
        <f>(Table2[[#This Row],[Close Price]]-Table2[[#This Row],[200D EMA]])/Table2[[#This Row],[200D EMA]]</f>
        <v>0.13643953997277683</v>
      </c>
      <c r="V374">
        <v>0.77119998372719301</v>
      </c>
      <c r="W374">
        <v>520.25</v>
      </c>
      <c r="X374">
        <v>528.5</v>
      </c>
      <c r="Y374">
        <v>512.29999999999995</v>
      </c>
      <c r="Z374">
        <v>528.5</v>
      </c>
      <c r="AA374">
        <v>497.15</v>
      </c>
      <c r="AB374">
        <v>528.5</v>
      </c>
      <c r="AC374" s="2">
        <f>(Table2[[#This Row],[Close Price]]/Table2[[#This Row],[Day Low]])-1</f>
        <v>4.7092743873138332E-3</v>
      </c>
      <c r="AD374" s="2">
        <f>(Table2[[#This Row],[Day High]]/Table2[[#This Row],[Close Price]])-1</f>
        <v>1.1096231107709853E-2</v>
      </c>
      <c r="AE374" s="2">
        <f>(Table2[[#This Row],[Close Price]]/Table2[[#This Row],[Current Week Low]])-1</f>
        <v>2.0300605114191184E-2</v>
      </c>
      <c r="AF374" s="2">
        <f>(Table2[[#This Row],[Current Week High]]/Table2[[#This Row],[Close Price]])-1</f>
        <v>1.1096231107709853E-2</v>
      </c>
      <c r="AG374" s="2">
        <f>(Table2[[#This Row],[Close Price]]/Table2[[#This Row],[Current Month Low]])-1</f>
        <v>5.1392939756612854E-2</v>
      </c>
      <c r="AH374" s="2">
        <f>(Table2[[#This Row],[Current Month High]]/Table2[[#This Row],[Close Price]])-1</f>
        <v>1.1096231107709853E-2</v>
      </c>
      <c r="AI374">
        <v>1.10962311077098</v>
      </c>
      <c r="AJ374">
        <v>30.887692500313001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0.04</v>
      </c>
      <c r="AM374" t="s">
        <v>10451</v>
      </c>
      <c r="AN374">
        <v>1.62</v>
      </c>
      <c r="AO374" t="s">
        <v>10451</v>
      </c>
      <c r="AP374">
        <v>0.110548031033616</v>
      </c>
      <c r="AQ374">
        <f>(Table2[[#This Row],[Sharpe Ratio]]-AVERAGE(Table2[Sharpe Ratio]))/_xlfn.STDEV.P(Table2[Sharpe Ratio])</f>
        <v>0.59858161505040619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0.14703665337901181</v>
      </c>
      <c r="AS374">
        <f>_xlfn.RANK.AVG(Table2[[#This Row],[1Y Return vs Nifty Z-Score]],Table2[1Y Return vs Nifty Z-Score])</f>
        <v>546</v>
      </c>
      <c r="AT374">
        <f>_xlfn.RANK.AVG(Table2[[#This Row],[6M Return vs Nifty Z-Score]],Table2[6M Return vs Nifty Z-Score])</f>
        <v>391</v>
      </c>
      <c r="AU374">
        <f>_xlfn.RANK.AVG(Table2[[#This Row],[Sharpe Ratio Z-Score]],Table2[Sharpe Ratio Z-Score])</f>
        <v>196</v>
      </c>
      <c r="AV374">
        <f>(Table2[[#This Row],[Rank 1Y]]+Table2[[#This Row],[Rank 6M]]+Table2[[#This Row],[Rank Sharpe]])/3</f>
        <v>377.66666666666669</v>
      </c>
    </row>
    <row r="375" spans="1:48" x14ac:dyDescent="0.3">
      <c r="A375" t="s">
        <v>356</v>
      </c>
      <c r="B375" t="s">
        <v>357</v>
      </c>
      <c r="C375" t="s">
        <v>10407</v>
      </c>
      <c r="D375" t="s">
        <v>34</v>
      </c>
      <c r="E375">
        <v>72661.971955044995</v>
      </c>
      <c r="F375">
        <v>539.45000000000005</v>
      </c>
      <c r="G375">
        <v>-7.8466753446078501</v>
      </c>
      <c r="H375">
        <f>(Table2[[#This Row],[1Y Return vs Nifty]]-AVERAGE(Table2[1Y Return vs Nifty]))/_xlfn.STDEV.P(Table2[1Y Return vs Nifty])</f>
        <v>-0.5296411948683174</v>
      </c>
      <c r="I375">
        <v>-8.3562550740817905</v>
      </c>
      <c r="J375">
        <f>(Table2[[#This Row],[1M Return vs Nifty]]-AVERAGE(Table2[1M Return vs Nifty]))/_xlfn.STDEV.P(Table2[1M Return vs Nifty])</f>
        <v>-0.45625711827762838</v>
      </c>
      <c r="K375">
        <v>-10.396984729033401</v>
      </c>
      <c r="L375">
        <f>(Table2[[#This Row],[6M Return vs Nifty]]-AVERAGE(Table2[6M Return vs Nifty]))/_xlfn.STDEV.P(Table2[6M Return vs Nifty])</f>
        <v>-0.67384816504392253</v>
      </c>
      <c r="M375">
        <v>2.3462494722785201</v>
      </c>
      <c r="N375">
        <f>(Table2[[#This Row],[1W Return vs Nifty]]-AVERAGE(Table2[1W Return vs Nifty]))/_xlfn.STDEV.P(Table2[1W Return vs Nifty])</f>
        <v>0.65501902849056026</v>
      </c>
      <c r="O375">
        <v>530.33000000000004</v>
      </c>
      <c r="P375">
        <v>540.40063440211895</v>
      </c>
      <c r="Q375">
        <v>511.27871481156302</v>
      </c>
      <c r="R375">
        <v>61.633785135949601</v>
      </c>
      <c r="S375" s="2">
        <f>(Table2[[#This Row],[Close Price]]-Table2[[#This Row],[20D EMA]])/Table2[[#This Row],[20D EMA]]</f>
        <v>1.7196839703580796E-2</v>
      </c>
      <c r="T375" s="2">
        <f>(Table2[[#This Row],[Close Price]]-Table2[[#This Row],[50D EMA]])/Table2[[#This Row],[50D EMA]]</f>
        <v>-1.7591289528567223E-3</v>
      </c>
      <c r="U375" s="2">
        <f>(Table2[[#This Row],[Close Price]]-Table2[[#This Row],[200D EMA]])/Table2[[#This Row],[200D EMA]]</f>
        <v>5.5099663593114453E-2</v>
      </c>
      <c r="V375">
        <v>1.01687329733739</v>
      </c>
      <c r="W375">
        <v>529.25</v>
      </c>
      <c r="X375">
        <v>541.79999999999995</v>
      </c>
      <c r="Y375">
        <v>510</v>
      </c>
      <c r="Z375">
        <v>541.79999999999995</v>
      </c>
      <c r="AA375">
        <v>504.15</v>
      </c>
      <c r="AB375">
        <v>574.29999999999995</v>
      </c>
      <c r="AC375" s="2">
        <f>(Table2[[#This Row],[Close Price]]/Table2[[#This Row],[Day Low]])-1</f>
        <v>1.9272555503070388E-2</v>
      </c>
      <c r="AD375" s="2">
        <f>(Table2[[#This Row],[Day High]]/Table2[[#This Row],[Close Price]])-1</f>
        <v>4.3562888126793542E-3</v>
      </c>
      <c r="AE375" s="2">
        <f>(Table2[[#This Row],[Close Price]]/Table2[[#This Row],[Current Week Low]])-1</f>
        <v>5.7745098039215792E-2</v>
      </c>
      <c r="AF375" s="2">
        <f>(Table2[[#This Row],[Current Week High]]/Table2[[#This Row],[Close Price]])-1</f>
        <v>4.3562888126793542E-3</v>
      </c>
      <c r="AG375" s="2">
        <f>(Table2[[#This Row],[Close Price]]/Table2[[#This Row],[Current Month Low]])-1</f>
        <v>7.0018843598135705E-2</v>
      </c>
      <c r="AH375" s="2">
        <f>(Table2[[#This Row],[Current Month High]]/Table2[[#This Row],[Close Price]])-1</f>
        <v>6.4602836222077853E-2</v>
      </c>
      <c r="AI375">
        <v>17.286124756696601</v>
      </c>
      <c r="AJ375">
        <v>38.0020465592223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-0.04</v>
      </c>
      <c r="AM375" t="s">
        <v>10450</v>
      </c>
      <c r="AN375">
        <v>5.77</v>
      </c>
      <c r="AO375" t="s">
        <v>10451</v>
      </c>
      <c r="AP375">
        <v>0.15573690543587501</v>
      </c>
      <c r="AQ375">
        <f>(Table2[[#This Row],[Sharpe Ratio]]-AVERAGE(Table2[Sharpe Ratio]))/_xlfn.STDEV.P(Table2[Sharpe Ratio])</f>
        <v>1.124515101431383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477</v>
      </c>
      <c r="AT375">
        <f>_xlfn.RANK.AVG(Table2[[#This Row],[6M Return vs Nifty Z-Score]],Table2[6M Return vs Nifty Z-Score])</f>
        <v>560</v>
      </c>
      <c r="AU375">
        <f>_xlfn.RANK.AVG(Table2[[#This Row],[Sharpe Ratio Z-Score]],Table2[Sharpe Ratio Z-Score])</f>
        <v>101</v>
      </c>
      <c r="AV375">
        <f>(Table2[[#This Row],[Rank 1Y]]+Table2[[#This Row],[Rank 6M]]+Table2[[#This Row],[Rank Sharpe]])/3</f>
        <v>379.33333333333331</v>
      </c>
    </row>
    <row r="376" spans="1:48" x14ac:dyDescent="0.3">
      <c r="A376" t="s">
        <v>78</v>
      </c>
      <c r="B376" t="s">
        <v>79</v>
      </c>
      <c r="C376" t="s">
        <v>5532</v>
      </c>
      <c r="D376" t="s">
        <v>80</v>
      </c>
      <c r="E376">
        <v>344464.80551753897</v>
      </c>
      <c r="F376">
        <v>11952.3</v>
      </c>
      <c r="G376">
        <v>11.876485895865301</v>
      </c>
      <c r="H376">
        <f>(Table2[[#This Row],[1Y Return vs Nifty]]-AVERAGE(Table2[1Y Return vs Nifty]))/_xlfn.STDEV.P(Table2[1Y Return vs Nifty])</f>
        <v>-0.20489224596357053</v>
      </c>
      <c r="I376">
        <v>1.46080746969498</v>
      </c>
      <c r="J376">
        <f>(Table2[[#This Row],[1M Return vs Nifty]]-AVERAGE(Table2[1M Return vs Nifty]))/_xlfn.STDEV.P(Table2[1M Return vs Nifty])</f>
        <v>0.45345542761944474</v>
      </c>
      <c r="K376">
        <v>5.8695832586924404</v>
      </c>
      <c r="L376">
        <f>(Table2[[#This Row],[6M Return vs Nifty]]-AVERAGE(Table2[6M Return vs Nifty]))/_xlfn.STDEV.P(Table2[6M Return vs Nifty])</f>
        <v>-0.19058801217672372</v>
      </c>
      <c r="M376">
        <v>1.96856599345797</v>
      </c>
      <c r="N376">
        <f>(Table2[[#This Row],[1W Return vs Nifty]]-AVERAGE(Table2[1W Return vs Nifty]))/_xlfn.STDEV.P(Table2[1W Return vs Nifty])</f>
        <v>0.57073259869873016</v>
      </c>
      <c r="O376">
        <v>11698.09</v>
      </c>
      <c r="P376">
        <v>11493.288584276999</v>
      </c>
      <c r="Q376">
        <v>10489.9725940977</v>
      </c>
      <c r="R376">
        <v>62.993092076673399</v>
      </c>
      <c r="S376" s="2">
        <f>(Table2[[#This Row],[Close Price]]-Table2[[#This Row],[20D EMA]])/Table2[[#This Row],[20D EMA]]</f>
        <v>2.1730897950007148E-2</v>
      </c>
      <c r="T376" s="2">
        <f>(Table2[[#This Row],[Close Price]]-Table2[[#This Row],[50D EMA]])/Table2[[#This Row],[50D EMA]]</f>
        <v>3.9937343638176359E-2</v>
      </c>
      <c r="U376" s="2">
        <f>(Table2[[#This Row],[Close Price]]-Table2[[#This Row],[200D EMA]])/Table2[[#This Row],[200D EMA]]</f>
        <v>0.13940240479990323</v>
      </c>
      <c r="V376">
        <v>0.78842082518497703</v>
      </c>
      <c r="W376">
        <v>11924.75</v>
      </c>
      <c r="X376">
        <v>12138</v>
      </c>
      <c r="Y376">
        <v>11680</v>
      </c>
      <c r="Z376">
        <v>12138</v>
      </c>
      <c r="AA376">
        <v>11308</v>
      </c>
      <c r="AB376">
        <v>12138</v>
      </c>
      <c r="AC376" s="2">
        <f>(Table2[[#This Row],[Close Price]]/Table2[[#This Row],[Day Low]])-1</f>
        <v>2.3103209710895189E-3</v>
      </c>
      <c r="AD376" s="2">
        <f>(Table2[[#This Row],[Day High]]/Table2[[#This Row],[Close Price]])-1</f>
        <v>1.5536758615496638E-2</v>
      </c>
      <c r="AE376" s="2">
        <f>(Table2[[#This Row],[Close Price]]/Table2[[#This Row],[Current Week Low]])-1</f>
        <v>2.3313356164383459E-2</v>
      </c>
      <c r="AF376" s="2">
        <f>(Table2[[#This Row],[Current Week High]]/Table2[[#This Row],[Close Price]])-1</f>
        <v>1.5536758615496638E-2</v>
      </c>
      <c r="AG376" s="2">
        <f>(Table2[[#This Row],[Close Price]]/Table2[[#This Row],[Current Month Low]])-1</f>
        <v>5.6977361160240436E-2</v>
      </c>
      <c r="AH376" s="2">
        <f>(Table2[[#This Row],[Current Month High]]/Table2[[#This Row],[Close Price]])-1</f>
        <v>1.5536758615496638E-2</v>
      </c>
      <c r="AI376">
        <v>1.55367586154966</v>
      </c>
      <c r="AJ376">
        <v>48.567131341632397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-0.02</v>
      </c>
      <c r="AM376" t="s">
        <v>10450</v>
      </c>
      <c r="AN376">
        <v>4.05</v>
      </c>
      <c r="AO376" t="s">
        <v>10451</v>
      </c>
      <c r="AP376">
        <v>3.6906918388485997E-2</v>
      </c>
      <c r="AQ376">
        <f>(Table2[[#This Row],[Sharpe Ratio]]-AVERAGE(Table2[Sharpe Ratio]))/_xlfn.STDEV.P(Table2[Sharpe Ratio])</f>
        <v>-0.25849499123238517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0.37021277694549548</v>
      </c>
      <c r="AS376">
        <f>_xlfn.RANK.AVG(Table2[[#This Row],[1Y Return vs Nifty Z-Score]],Table2[1Y Return vs Nifty Z-Score])</f>
        <v>361</v>
      </c>
      <c r="AT376">
        <f>_xlfn.RANK.AVG(Table2[[#This Row],[6M Return vs Nifty Z-Score]],Table2[6M Return vs Nifty Z-Score])</f>
        <v>375</v>
      </c>
      <c r="AU376">
        <f>_xlfn.RANK.AVG(Table2[[#This Row],[Sharpe Ratio Z-Score]],Table2[Sharpe Ratio Z-Score])</f>
        <v>404</v>
      </c>
      <c r="AV376">
        <f>(Table2[[#This Row],[Rank 1Y]]+Table2[[#This Row],[Rank 6M]]+Table2[[#This Row],[Rank Sharpe]])/3</f>
        <v>380</v>
      </c>
    </row>
    <row r="377" spans="1:48" x14ac:dyDescent="0.3">
      <c r="A377" t="s">
        <v>153</v>
      </c>
      <c r="B377" t="s">
        <v>154</v>
      </c>
      <c r="C377" t="s">
        <v>10407</v>
      </c>
      <c r="D377" t="s">
        <v>43</v>
      </c>
      <c r="E377">
        <v>188627.21319981001</v>
      </c>
      <c r="F377">
        <v>1882.65</v>
      </c>
      <c r="G377">
        <v>11.930718251866701</v>
      </c>
      <c r="H377">
        <f>(Table2[[#This Row],[1Y Return vs Nifty]]-AVERAGE(Table2[1Y Return vs Nifty]))/_xlfn.STDEV.P(Table2[1Y Return vs Nifty])</f>
        <v>-0.20399929070181758</v>
      </c>
      <c r="I377">
        <v>1.2254298277067099</v>
      </c>
      <c r="J377">
        <f>(Table2[[#This Row],[1M Return vs Nifty]]-AVERAGE(Table2[1M Return vs Nifty]))/_xlfn.STDEV.P(Table2[1M Return vs Nifty])</f>
        <v>0.4316438120790978</v>
      </c>
      <c r="K377">
        <v>8.9146123710279301</v>
      </c>
      <c r="L377">
        <f>(Table2[[#This Row],[6M Return vs Nifty]]-AVERAGE(Table2[6M Return vs Nifty]))/_xlfn.STDEV.P(Table2[6M Return vs Nifty])</f>
        <v>-0.10012386292147263</v>
      </c>
      <c r="M377">
        <v>1.3148244887163001</v>
      </c>
      <c r="N377">
        <f>(Table2[[#This Row],[1W Return vs Nifty]]-AVERAGE(Table2[1W Return vs Nifty]))/_xlfn.STDEV.P(Table2[1W Return vs Nifty])</f>
        <v>0.42483917065287508</v>
      </c>
      <c r="O377">
        <v>1857.17</v>
      </c>
      <c r="P377">
        <v>1782.43740685083</v>
      </c>
      <c r="Q377">
        <v>1575.30185941885</v>
      </c>
      <c r="R377">
        <v>54.926477844094002</v>
      </c>
      <c r="S377" s="2">
        <f>(Table2[[#This Row],[Close Price]]-Table2[[#This Row],[20D EMA]])/Table2[[#This Row],[20D EMA]]</f>
        <v>1.3719799479853766E-2</v>
      </c>
      <c r="T377" s="2">
        <f>(Table2[[#This Row],[Close Price]]-Table2[[#This Row],[50D EMA]])/Table2[[#This Row],[50D EMA]]</f>
        <v>5.6222222875261241E-2</v>
      </c>
      <c r="U377" s="2">
        <f>(Table2[[#This Row],[Close Price]]-Table2[[#This Row],[200D EMA]])/Table2[[#This Row],[200D EMA]]</f>
        <v>0.19510428350191561</v>
      </c>
      <c r="V377">
        <v>0.89069340489039905</v>
      </c>
      <c r="W377">
        <v>1873.9</v>
      </c>
      <c r="X377">
        <v>1913</v>
      </c>
      <c r="Y377">
        <v>1841.05</v>
      </c>
      <c r="Z377">
        <v>1927.95</v>
      </c>
      <c r="AA377">
        <v>1808.45</v>
      </c>
      <c r="AB377">
        <v>1936</v>
      </c>
      <c r="AC377" s="2">
        <f>(Table2[[#This Row],[Close Price]]/Table2[[#This Row],[Day Low]])-1</f>
        <v>4.6694060515501956E-3</v>
      </c>
      <c r="AD377" s="2">
        <f>(Table2[[#This Row],[Day High]]/Table2[[#This Row],[Close Price]])-1</f>
        <v>1.612089342150691E-2</v>
      </c>
      <c r="AE377" s="2">
        <f>(Table2[[#This Row],[Close Price]]/Table2[[#This Row],[Current Week Low]])-1</f>
        <v>2.2595801309035712E-2</v>
      </c>
      <c r="AF377" s="2">
        <f>(Table2[[#This Row],[Current Week High]]/Table2[[#This Row],[Close Price]])-1</f>
        <v>2.4061827742809294E-2</v>
      </c>
      <c r="AG377" s="2">
        <f>(Table2[[#This Row],[Close Price]]/Table2[[#This Row],[Current Month Low]])-1</f>
        <v>4.1029610992839194E-2</v>
      </c>
      <c r="AH377" s="2">
        <f>(Table2[[#This Row],[Current Month High]]/Table2[[#This Row],[Close Price]])-1</f>
        <v>2.8337715454279877E-2</v>
      </c>
      <c r="AI377">
        <v>2.8337715454279802</v>
      </c>
      <c r="AJ377">
        <v>48.902598172974201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0.14000000000000001</v>
      </c>
      <c r="AM377" t="s">
        <v>10451</v>
      </c>
      <c r="AN377">
        <v>1.26</v>
      </c>
      <c r="AO377" t="s">
        <v>10451</v>
      </c>
      <c r="AP377">
        <v>2.6401416803294001E-2</v>
      </c>
      <c r="AQ377">
        <f>(Table2[[#This Row],[Sharpe Ratio]]-AVERAGE(Table2[Sharpe Ratio]))/_xlfn.STDEV.P(Table2[Sharpe Ratio])</f>
        <v>-0.38076391578441388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0.17159591332426877</v>
      </c>
      <c r="AS377">
        <f>_xlfn.RANK.AVG(Table2[[#This Row],[1Y Return vs Nifty Z-Score]],Table2[1Y Return vs Nifty Z-Score])</f>
        <v>357</v>
      </c>
      <c r="AT377">
        <f>_xlfn.RANK.AVG(Table2[[#This Row],[6M Return vs Nifty Z-Score]],Table2[6M Return vs Nifty Z-Score])</f>
        <v>347</v>
      </c>
      <c r="AU377">
        <f>_xlfn.RANK.AVG(Table2[[#This Row],[Sharpe Ratio Z-Score]],Table2[Sharpe Ratio Z-Score])</f>
        <v>436</v>
      </c>
      <c r="AV377">
        <f>(Table2[[#This Row],[Rank 1Y]]+Table2[[#This Row],[Rank 6M]]+Table2[[#This Row],[Rank Sharpe]])/3</f>
        <v>380</v>
      </c>
    </row>
    <row r="378" spans="1:48" x14ac:dyDescent="0.3">
      <c r="A378" t="s">
        <v>913</v>
      </c>
      <c r="B378" t="s">
        <v>914</v>
      </c>
      <c r="C378" t="s">
        <v>10410</v>
      </c>
      <c r="D378" t="s">
        <v>516</v>
      </c>
      <c r="E378">
        <v>17232.04831677</v>
      </c>
      <c r="F378">
        <v>358.55</v>
      </c>
      <c r="G378">
        <v>11.9161023141668</v>
      </c>
      <c r="H378">
        <f>(Table2[[#This Row],[1Y Return vs Nifty]]-AVERAGE(Table2[1Y Return vs Nifty]))/_xlfn.STDEV.P(Table2[1Y Return vs Nifty])</f>
        <v>-0.204239947376852</v>
      </c>
      <c r="I378">
        <v>-48.496167306402199</v>
      </c>
      <c r="J378">
        <f>(Table2[[#This Row],[1M Return vs Nifty]]-AVERAGE(Table2[1M Return vs Nifty]))/_xlfn.STDEV.P(Table2[1M Return vs Nifty])</f>
        <v>-4.1758811490012935</v>
      </c>
      <c r="K378">
        <v>-10.153962493740099</v>
      </c>
      <c r="L378">
        <f>(Table2[[#This Row],[6M Return vs Nifty]]-AVERAGE(Table2[6M Return vs Nifty]))/_xlfn.STDEV.P(Table2[6M Return vs Nifty])</f>
        <v>-0.66662826698880806</v>
      </c>
      <c r="M378">
        <v>0.59086102529057305</v>
      </c>
      <c r="N378">
        <f>(Table2[[#This Row],[1W Return vs Nifty]]-AVERAGE(Table2[1W Return vs Nifty]))/_xlfn.STDEV.P(Table2[1W Return vs Nifty])</f>
        <v>0.26327452974657933</v>
      </c>
      <c r="O378">
        <v>349.74</v>
      </c>
      <c r="P378">
        <v>345.90852799449999</v>
      </c>
      <c r="Q378">
        <v>325.20453777783302</v>
      </c>
      <c r="R378">
        <v>55.572643910901903</v>
      </c>
      <c r="S378" s="2">
        <f>(Table2[[#This Row],[Close Price]]-Table2[[#This Row],[20D EMA]])/Table2[[#This Row],[20D EMA]]</f>
        <v>2.5190141247784074E-2</v>
      </c>
      <c r="T378" s="2">
        <f>(Table2[[#This Row],[Close Price]]-Table2[[#This Row],[50D EMA]])/Table2[[#This Row],[50D EMA]]</f>
        <v>3.6545707845922266E-2</v>
      </c>
      <c r="U378" s="2">
        <f>(Table2[[#This Row],[Close Price]]-Table2[[#This Row],[200D EMA]])/Table2[[#This Row],[200D EMA]]</f>
        <v>0.10253689093645826</v>
      </c>
      <c r="V378">
        <v>0.80031976856810605</v>
      </c>
      <c r="W378">
        <v>356.75</v>
      </c>
      <c r="X378">
        <v>370.55</v>
      </c>
      <c r="Y378">
        <v>348.2</v>
      </c>
      <c r="Z378">
        <v>375.95</v>
      </c>
      <c r="AA378">
        <v>295.5</v>
      </c>
      <c r="AB378">
        <v>384</v>
      </c>
      <c r="AC378" s="2">
        <f>(Table2[[#This Row],[Close Price]]/Table2[[#This Row],[Day Low]])-1</f>
        <v>5.0455501051156482E-3</v>
      </c>
      <c r="AD378" s="2">
        <f>(Table2[[#This Row],[Day High]]/Table2[[#This Row],[Close Price]])-1</f>
        <v>3.3468135545948963E-2</v>
      </c>
      <c r="AE378" s="2">
        <f>(Table2[[#This Row],[Close Price]]/Table2[[#This Row],[Current Week Low]])-1</f>
        <v>2.9724296381390181E-2</v>
      </c>
      <c r="AF378" s="2">
        <f>(Table2[[#This Row],[Current Week High]]/Table2[[#This Row],[Close Price]])-1</f>
        <v>4.8528796541625896E-2</v>
      </c>
      <c r="AG378" s="2">
        <f>(Table2[[#This Row],[Close Price]]/Table2[[#This Row],[Current Month Low]])-1</f>
        <v>0.21336717428087981</v>
      </c>
      <c r="AH378" s="2">
        <f>(Table2[[#This Row],[Current Month High]]/Table2[[#This Row],[Close Price]])-1</f>
        <v>7.0980337470366806E-2</v>
      </c>
      <c r="AI378">
        <v>15.179193975735499</v>
      </c>
      <c r="AJ378">
        <v>65.880175803839904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-0.06</v>
      </c>
      <c r="AM378" t="s">
        <v>10450</v>
      </c>
      <c r="AN378">
        <v>5.38</v>
      </c>
      <c r="AO378" t="s">
        <v>10451</v>
      </c>
      <c r="AP378">
        <v>9.6587133920842005E-2</v>
      </c>
      <c r="AQ378">
        <f>(Table2[[#This Row],[Sharpe Ratio]]-AVERAGE(Table2[Sharpe Ratio]))/_xlfn.STDEV.P(Table2[Sharpe Ratio])</f>
        <v>0.43609685771464296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-4.3473779759057312</v>
      </c>
      <c r="AS378">
        <f>_xlfn.RANK.AVG(Table2[[#This Row],[1Y Return vs Nifty Z-Score]],Table2[1Y Return vs Nifty Z-Score])</f>
        <v>359</v>
      </c>
      <c r="AT378">
        <f>_xlfn.RANK.AVG(Table2[[#This Row],[6M Return vs Nifty Z-Score]],Table2[6M Return vs Nifty Z-Score])</f>
        <v>558</v>
      </c>
      <c r="AU378">
        <f>_xlfn.RANK.AVG(Table2[[#This Row],[Sharpe Ratio Z-Score]],Table2[Sharpe Ratio Z-Score])</f>
        <v>225</v>
      </c>
      <c r="AV378">
        <f>(Table2[[#This Row],[Rank 1Y]]+Table2[[#This Row],[Rank 6M]]+Table2[[#This Row],[Rank Sharpe]])/3</f>
        <v>380.66666666666669</v>
      </c>
    </row>
    <row r="379" spans="1:48" x14ac:dyDescent="0.3">
      <c r="A379" t="s">
        <v>334</v>
      </c>
      <c r="B379" t="s">
        <v>335</v>
      </c>
      <c r="C379" t="s">
        <v>10412</v>
      </c>
      <c r="D379" t="s">
        <v>336</v>
      </c>
      <c r="E379">
        <v>80210.00666082</v>
      </c>
      <c r="F379">
        <v>4146.95</v>
      </c>
      <c r="G379">
        <v>1.0212783895383399</v>
      </c>
      <c r="H379">
        <f>(Table2[[#This Row],[1Y Return vs Nifty]]-AVERAGE(Table2[1Y Return vs Nifty]))/_xlfn.STDEV.P(Table2[1Y Return vs Nifty])</f>
        <v>-0.3836271447377404</v>
      </c>
      <c r="I379">
        <v>-5.5323087835670499</v>
      </c>
      <c r="J379">
        <f>(Table2[[#This Row],[1M Return vs Nifty]]-AVERAGE(Table2[1M Return vs Nifty]))/_xlfn.STDEV.P(Table2[1M Return vs Nifty])</f>
        <v>-0.19457197998243772</v>
      </c>
      <c r="K379">
        <v>-9.36907126458566</v>
      </c>
      <c r="L379">
        <f>(Table2[[#This Row],[6M Return vs Nifty]]-AVERAGE(Table2[6M Return vs Nifty]))/_xlfn.STDEV.P(Table2[6M Return vs Nifty])</f>
        <v>-0.64331009343975276</v>
      </c>
      <c r="M379">
        <v>0.92409132843080999</v>
      </c>
      <c r="N379">
        <f>(Table2[[#This Row],[1W Return vs Nifty]]-AVERAGE(Table2[1W Return vs Nifty]))/_xlfn.STDEV.P(Table2[1W Return vs Nifty])</f>
        <v>0.33764048464047824</v>
      </c>
      <c r="O379">
        <v>4103.63</v>
      </c>
      <c r="P379">
        <v>4074.3485217416901</v>
      </c>
      <c r="Q379">
        <v>3822.0926339429602</v>
      </c>
      <c r="R379">
        <v>53.051077267075101</v>
      </c>
      <c r="S379" s="2">
        <f>(Table2[[#This Row],[Close Price]]-Table2[[#This Row],[20D EMA]])/Table2[[#This Row],[20D EMA]]</f>
        <v>1.0556507287450308E-2</v>
      </c>
      <c r="T379" s="2">
        <f>(Table2[[#This Row],[Close Price]]-Table2[[#This Row],[50D EMA]])/Table2[[#This Row],[50D EMA]]</f>
        <v>1.7819162467543219E-2</v>
      </c>
      <c r="U379" s="2">
        <f>(Table2[[#This Row],[Close Price]]-Table2[[#This Row],[200D EMA]])/Table2[[#This Row],[200D EMA]]</f>
        <v>8.4994634397939528E-2</v>
      </c>
      <c r="V379">
        <v>1.5920081094449201</v>
      </c>
      <c r="W379">
        <v>4110.25</v>
      </c>
      <c r="X379">
        <v>4206.95</v>
      </c>
      <c r="Y379">
        <v>4082</v>
      </c>
      <c r="Z379">
        <v>4366.6499999999996</v>
      </c>
      <c r="AA379">
        <v>3871.6</v>
      </c>
      <c r="AB379">
        <v>4450.6499999999996</v>
      </c>
      <c r="AC379" s="2">
        <f>(Table2[[#This Row],[Close Price]]/Table2[[#This Row],[Day Low]])-1</f>
        <v>8.9288972690224622E-3</v>
      </c>
      <c r="AD379" s="2">
        <f>(Table2[[#This Row],[Day High]]/Table2[[#This Row],[Close Price]])-1</f>
        <v>1.4468464775316825E-2</v>
      </c>
      <c r="AE379" s="2">
        <f>(Table2[[#This Row],[Close Price]]/Table2[[#This Row],[Current Week Low]])-1</f>
        <v>1.5911317981381679E-2</v>
      </c>
      <c r="AF379" s="2">
        <f>(Table2[[#This Row],[Current Week High]]/Table2[[#This Row],[Close Price]])-1</f>
        <v>5.2978695185618374E-2</v>
      </c>
      <c r="AG379" s="2">
        <f>(Table2[[#This Row],[Close Price]]/Table2[[#This Row],[Current Month Low]])-1</f>
        <v>7.112046699039154E-2</v>
      </c>
      <c r="AH379" s="2">
        <f>(Table2[[#This Row],[Current Month High]]/Table2[[#This Row],[Close Price]])-1</f>
        <v>7.3234545871061929E-2</v>
      </c>
      <c r="AI379">
        <v>12.895019231000999</v>
      </c>
      <c r="AJ379">
        <v>44.028826951463003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-0.16</v>
      </c>
      <c r="AM379" t="s">
        <v>10450</v>
      </c>
      <c r="AN379">
        <v>5.8</v>
      </c>
      <c r="AO379" t="s">
        <v>10451</v>
      </c>
      <c r="AP379">
        <v>0.11792021004071</v>
      </c>
      <c r="AQ379">
        <f>(Table2[[#This Row],[Sharpe Ratio]]-AVERAGE(Table2[Sharpe Ratio]))/_xlfn.STDEV.P(Table2[Sharpe Ratio])</f>
        <v>0.68438317259554771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-0.1994855609239049</v>
      </c>
      <c r="AS379">
        <f>_xlfn.RANK.AVG(Table2[[#This Row],[1Y Return vs Nifty Z-Score]],Table2[1Y Return vs Nifty Z-Score])</f>
        <v>421</v>
      </c>
      <c r="AT379">
        <f>_xlfn.RANK.AVG(Table2[[#This Row],[6M Return vs Nifty Z-Score]],Table2[6M Return vs Nifty Z-Score])</f>
        <v>548</v>
      </c>
      <c r="AU379">
        <f>_xlfn.RANK.AVG(Table2[[#This Row],[Sharpe Ratio Z-Score]],Table2[Sharpe Ratio Z-Score])</f>
        <v>177</v>
      </c>
      <c r="AV379">
        <f>(Table2[[#This Row],[Rank 1Y]]+Table2[[#This Row],[Rank 6M]]+Table2[[#This Row],[Rank Sharpe]])/3</f>
        <v>382</v>
      </c>
    </row>
    <row r="380" spans="1:48" x14ac:dyDescent="0.3">
      <c r="A380" t="s">
        <v>744</v>
      </c>
      <c r="B380" t="s">
        <v>745</v>
      </c>
      <c r="C380" t="s">
        <v>10411</v>
      </c>
      <c r="D380" t="s">
        <v>54</v>
      </c>
      <c r="E380">
        <v>23486.3448711399</v>
      </c>
      <c r="F380">
        <v>1194.8499999999999</v>
      </c>
      <c r="G380">
        <v>24.605572603184299</v>
      </c>
      <c r="H380">
        <f>(Table2[[#This Row],[1Y Return vs Nifty]]-AVERAGE(Table2[1Y Return vs Nifty]))/_xlfn.STDEV.P(Table2[1Y Return vs Nifty])</f>
        <v>4.6967483319536448E-3</v>
      </c>
      <c r="I380">
        <v>3.3317673992302401</v>
      </c>
      <c r="J380">
        <f>(Table2[[#This Row],[1M Return vs Nifty]]-AVERAGE(Table2[1M Return vs Nifty]))/_xlfn.STDEV.P(Table2[1M Return vs Nifty])</f>
        <v>0.62683068250644591</v>
      </c>
      <c r="K380">
        <v>3.00520630732019</v>
      </c>
      <c r="L380">
        <f>(Table2[[#This Row],[6M Return vs Nifty]]-AVERAGE(Table2[6M Return vs Nifty]))/_xlfn.STDEV.P(Table2[6M Return vs Nifty])</f>
        <v>-0.27568520320275519</v>
      </c>
      <c r="M380">
        <v>1.6441837722981201</v>
      </c>
      <c r="N380">
        <f>(Table2[[#This Row],[1W Return vs Nifty]]-AVERAGE(Table2[1W Return vs Nifty]))/_xlfn.STDEV.P(Table2[1W Return vs Nifty])</f>
        <v>0.49834124233098648</v>
      </c>
      <c r="O380">
        <v>1164.8</v>
      </c>
      <c r="P380">
        <v>1126.16862150681</v>
      </c>
      <c r="Q380">
        <v>992.34125682315903</v>
      </c>
      <c r="R380">
        <v>58.272265647921103</v>
      </c>
      <c r="S380" s="2">
        <f>(Table2[[#This Row],[Close Price]]-Table2[[#This Row],[20D EMA]])/Table2[[#This Row],[20D EMA]]</f>
        <v>2.579842032967029E-2</v>
      </c>
      <c r="T380" s="2">
        <f>(Table2[[#This Row],[Close Price]]-Table2[[#This Row],[50D EMA]])/Table2[[#This Row],[50D EMA]]</f>
        <v>6.0986762711692677E-2</v>
      </c>
      <c r="U380" s="2">
        <f>(Table2[[#This Row],[Close Price]]-Table2[[#This Row],[200D EMA]])/Table2[[#This Row],[200D EMA]]</f>
        <v>0.20407167573093166</v>
      </c>
      <c r="V380">
        <v>0.35904617885427398</v>
      </c>
      <c r="W380">
        <v>1177</v>
      </c>
      <c r="X380">
        <v>1206.2</v>
      </c>
      <c r="Y380">
        <v>1125</v>
      </c>
      <c r="Z380">
        <v>1214.3499999999999</v>
      </c>
      <c r="AA380">
        <v>1040</v>
      </c>
      <c r="AB380">
        <v>1278</v>
      </c>
      <c r="AC380" s="2">
        <f>(Table2[[#This Row],[Close Price]]/Table2[[#This Row],[Day Low]])-1</f>
        <v>1.5165675446049187E-2</v>
      </c>
      <c r="AD380" s="2">
        <f>(Table2[[#This Row],[Day High]]/Table2[[#This Row],[Close Price]])-1</f>
        <v>9.4991003054778478E-3</v>
      </c>
      <c r="AE380" s="2">
        <f>(Table2[[#This Row],[Close Price]]/Table2[[#This Row],[Current Week Low]])-1</f>
        <v>6.208888888888886E-2</v>
      </c>
      <c r="AF380" s="2">
        <f>(Table2[[#This Row],[Current Week High]]/Table2[[#This Row],[Close Price]])-1</f>
        <v>1.6320040172406625E-2</v>
      </c>
      <c r="AG380" s="2">
        <f>(Table2[[#This Row],[Close Price]]/Table2[[#This Row],[Current Month Low]])-1</f>
        <v>0.1488942307692307</v>
      </c>
      <c r="AH380" s="2">
        <f>(Table2[[#This Row],[Current Month High]]/Table2[[#This Row],[Close Price]])-1</f>
        <v>6.9590325145415743E-2</v>
      </c>
      <c r="AI380">
        <v>7.5406954847889001</v>
      </c>
      <c r="AJ380">
        <v>68.966980131513793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7.0000000000000007E-2</v>
      </c>
      <c r="AM380" t="s">
        <v>10451</v>
      </c>
      <c r="AN380">
        <v>-4.24</v>
      </c>
      <c r="AO380" t="s">
        <v>10450</v>
      </c>
      <c r="AP380">
        <v>2.1830304270893001E-2</v>
      </c>
      <c r="AQ380">
        <f>(Table2[[#This Row],[Sharpe Ratio]]-AVERAGE(Table2[Sharpe Ratio]))/_xlfn.STDEV.P(Table2[Sharpe Ratio])</f>
        <v>-0.4339650893610067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0.42021838060562416</v>
      </c>
      <c r="AS380">
        <f>_xlfn.RANK.AVG(Table2[[#This Row],[1Y Return vs Nifty Z-Score]],Table2[1Y Return vs Nifty Z-Score])</f>
        <v>299</v>
      </c>
      <c r="AT380">
        <f>_xlfn.RANK.AVG(Table2[[#This Row],[6M Return vs Nifty Z-Score]],Table2[6M Return vs Nifty Z-Score])</f>
        <v>401</v>
      </c>
      <c r="AU380">
        <f>_xlfn.RANK.AVG(Table2[[#This Row],[Sharpe Ratio Z-Score]],Table2[Sharpe Ratio Z-Score])</f>
        <v>448</v>
      </c>
      <c r="AV380">
        <f>(Table2[[#This Row],[Rank 1Y]]+Table2[[#This Row],[Rank 6M]]+Table2[[#This Row],[Rank Sharpe]])/3</f>
        <v>382.66666666666669</v>
      </c>
    </row>
    <row r="381" spans="1:48" x14ac:dyDescent="0.3">
      <c r="A381" t="s">
        <v>1109</v>
      </c>
      <c r="B381" t="s">
        <v>1110</v>
      </c>
      <c r="C381" t="s">
        <v>10410</v>
      </c>
      <c r="D381" t="s">
        <v>46</v>
      </c>
      <c r="E381">
        <v>11909.677883869999</v>
      </c>
      <c r="F381">
        <v>211.9</v>
      </c>
      <c r="G381">
        <v>13.059002228457301</v>
      </c>
      <c r="H381">
        <f>(Table2[[#This Row],[1Y Return vs Nifty]]-AVERAGE(Table2[1Y Return vs Nifty]))/_xlfn.STDEV.P(Table2[1Y Return vs Nifty])</f>
        <v>-0.18542168891696922</v>
      </c>
      <c r="I381">
        <v>-6.1491825215451197</v>
      </c>
      <c r="J381">
        <f>(Table2[[#This Row],[1M Return vs Nifty]]-AVERAGE(Table2[1M Return vs Nifty]))/_xlfn.STDEV.P(Table2[1M Return vs Nifty])</f>
        <v>-0.25173549260860667</v>
      </c>
      <c r="K381">
        <v>-12.247554744273501</v>
      </c>
      <c r="L381">
        <f>(Table2[[#This Row],[6M Return vs Nifty]]-AVERAGE(Table2[6M Return vs Nifty]))/_xlfn.STDEV.P(Table2[6M Return vs Nifty])</f>
        <v>-0.72882637244029513</v>
      </c>
      <c r="M381">
        <v>0.47584204743852099</v>
      </c>
      <c r="N381">
        <f>(Table2[[#This Row],[1W Return vs Nifty]]-AVERAGE(Table2[1W Return vs Nifty]))/_xlfn.STDEV.P(Table2[1W Return vs Nifty])</f>
        <v>0.23760610752242045</v>
      </c>
      <c r="O381">
        <v>216.3</v>
      </c>
      <c r="P381">
        <v>225.298678456544</v>
      </c>
      <c r="Q381">
        <v>216.49333138893701</v>
      </c>
      <c r="R381">
        <v>44.462838273032702</v>
      </c>
      <c r="S381" s="2">
        <f>(Table2[[#This Row],[Close Price]]-Table2[[#This Row],[20D EMA]])/Table2[[#This Row],[20D EMA]]</f>
        <v>-2.0342117429496095E-2</v>
      </c>
      <c r="T381" s="2">
        <f>(Table2[[#This Row],[Close Price]]-Table2[[#This Row],[50D EMA]])/Table2[[#This Row],[50D EMA]]</f>
        <v>-5.9470737016011174E-2</v>
      </c>
      <c r="U381" s="2">
        <f>(Table2[[#This Row],[Close Price]]-Table2[[#This Row],[200D EMA]])/Table2[[#This Row],[200D EMA]]</f>
        <v>-2.1216964788097512E-2</v>
      </c>
      <c r="V381">
        <v>0.59776723708697999</v>
      </c>
      <c r="W381">
        <v>209.92</v>
      </c>
      <c r="X381">
        <v>215.23</v>
      </c>
      <c r="Y381">
        <v>209.92</v>
      </c>
      <c r="Z381">
        <v>222.48</v>
      </c>
      <c r="AA381">
        <v>202.32</v>
      </c>
      <c r="AB381">
        <v>228.7</v>
      </c>
      <c r="AC381" s="2">
        <f>(Table2[[#This Row],[Close Price]]/Table2[[#This Row],[Day Low]])-1</f>
        <v>9.4321646341464227E-3</v>
      </c>
      <c r="AD381" s="2">
        <f>(Table2[[#This Row],[Day High]]/Table2[[#This Row],[Close Price]])-1</f>
        <v>1.5714959886738988E-2</v>
      </c>
      <c r="AE381" s="2">
        <f>(Table2[[#This Row],[Close Price]]/Table2[[#This Row],[Current Week Low]])-1</f>
        <v>9.4321646341464227E-3</v>
      </c>
      <c r="AF381" s="2">
        <f>(Table2[[#This Row],[Current Week High]]/Table2[[#This Row],[Close Price]])-1</f>
        <v>4.9929211892401959E-2</v>
      </c>
      <c r="AG381" s="2">
        <f>(Table2[[#This Row],[Close Price]]/Table2[[#This Row],[Current Month Low]])-1</f>
        <v>4.7350731514432587E-2</v>
      </c>
      <c r="AH381" s="2">
        <f>(Table2[[#This Row],[Current Month High]]/Table2[[#This Row],[Close Price]])-1</f>
        <v>7.9282680509674242E-2</v>
      </c>
      <c r="AI381">
        <v>43.416705993393002</v>
      </c>
      <c r="AJ381">
        <v>81.966509231429797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-0.23</v>
      </c>
      <c r="AM381" t="s">
        <v>10450</v>
      </c>
      <c r="AN381">
        <v>0.76</v>
      </c>
      <c r="AO381" t="s">
        <v>10451</v>
      </c>
      <c r="AP381">
        <v>9.9164935008840993E-2</v>
      </c>
      <c r="AQ381">
        <f>(Table2[[#This Row],[Sharpe Ratio]]-AVERAGE(Table2[Sharpe Ratio]))/_xlfn.STDEV.P(Table2[Sharpe Ratio])</f>
        <v>0.4660987537862169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345</v>
      </c>
      <c r="AT381">
        <f>_xlfn.RANK.AVG(Table2[[#This Row],[6M Return vs Nifty Z-Score]],Table2[6M Return vs Nifty Z-Score])</f>
        <v>582</v>
      </c>
      <c r="AU381">
        <f>_xlfn.RANK.AVG(Table2[[#This Row],[Sharpe Ratio Z-Score]],Table2[Sharpe Ratio Z-Score])</f>
        <v>222</v>
      </c>
      <c r="AV381">
        <f>(Table2[[#This Row],[Rank 1Y]]+Table2[[#This Row],[Rank 6M]]+Table2[[#This Row],[Rank Sharpe]])/3</f>
        <v>383</v>
      </c>
    </row>
    <row r="382" spans="1:48" x14ac:dyDescent="0.3">
      <c r="A382" t="s">
        <v>1185</v>
      </c>
      <c r="B382" t="s">
        <v>1186</v>
      </c>
      <c r="C382" t="s">
        <v>10417</v>
      </c>
      <c r="D382" t="s">
        <v>100</v>
      </c>
      <c r="E382">
        <v>10612.47290432</v>
      </c>
      <c r="F382">
        <v>219.52</v>
      </c>
      <c r="G382">
        <v>42.628314648872802</v>
      </c>
      <c r="H382">
        <f>(Table2[[#This Row],[1Y Return vs Nifty]]-AVERAGE(Table2[1Y Return vs Nifty]))/_xlfn.STDEV.P(Table2[1Y Return vs Nifty])</f>
        <v>0.30144768315209214</v>
      </c>
      <c r="I382">
        <v>-10.1329713712726</v>
      </c>
      <c r="J382">
        <f>(Table2[[#This Row],[1M Return vs Nifty]]-AVERAGE(Table2[1M Return vs Nifty]))/_xlfn.STDEV.P(Table2[1M Return vs Nifty])</f>
        <v>-0.62089914829900961</v>
      </c>
      <c r="K382">
        <v>-17.378215022944399</v>
      </c>
      <c r="L382">
        <f>(Table2[[#This Row],[6M Return vs Nifty]]-AVERAGE(Table2[6M Return vs Nifty]))/_xlfn.STDEV.P(Table2[6M Return vs Nifty])</f>
        <v>-0.881252112919237</v>
      </c>
      <c r="M382">
        <v>-2.4822216936857702</v>
      </c>
      <c r="N382">
        <f>(Table2[[#This Row],[1W Return vs Nifty]]-AVERAGE(Table2[1W Return vs Nifty]))/_xlfn.STDEV.P(Table2[1W Return vs Nifty])</f>
        <v>-0.42253564031001084</v>
      </c>
      <c r="O382">
        <v>223.7</v>
      </c>
      <c r="P382">
        <v>223.44123286163301</v>
      </c>
      <c r="Q382">
        <v>199.71402357482799</v>
      </c>
      <c r="R382">
        <v>40.376396588304303</v>
      </c>
      <c r="S382" s="2">
        <f>(Table2[[#This Row],[Close Price]]-Table2[[#This Row],[20D EMA]])/Table2[[#This Row],[20D EMA]]</f>
        <v>-1.8685739830129541E-2</v>
      </c>
      <c r="T382" s="2">
        <f>(Table2[[#This Row],[Close Price]]-Table2[[#This Row],[50D EMA]])/Table2[[#This Row],[50D EMA]]</f>
        <v>-1.7549280459176673E-2</v>
      </c>
      <c r="U382" s="2">
        <f>(Table2[[#This Row],[Close Price]]-Table2[[#This Row],[200D EMA]])/Table2[[#This Row],[200D EMA]]</f>
        <v>9.9171685946987095E-2</v>
      </c>
      <c r="V382">
        <v>0.25851478888447998</v>
      </c>
      <c r="W382">
        <v>216.55</v>
      </c>
      <c r="X382">
        <v>221.5</v>
      </c>
      <c r="Y382">
        <v>216.55</v>
      </c>
      <c r="Z382">
        <v>227.14</v>
      </c>
      <c r="AA382">
        <v>212.77</v>
      </c>
      <c r="AB382">
        <v>236.9</v>
      </c>
      <c r="AC382" s="2">
        <f>(Table2[[#This Row],[Close Price]]/Table2[[#This Row],[Day Low]])-1</f>
        <v>1.3715077349341964E-2</v>
      </c>
      <c r="AD382" s="2">
        <f>(Table2[[#This Row],[Day High]]/Table2[[#This Row],[Close Price]])-1</f>
        <v>9.019679300291461E-3</v>
      </c>
      <c r="AE382" s="2">
        <f>(Table2[[#This Row],[Close Price]]/Table2[[#This Row],[Current Week Low]])-1</f>
        <v>1.3715077349341964E-2</v>
      </c>
      <c r="AF382" s="2">
        <f>(Table2[[#This Row],[Current Week High]]/Table2[[#This Row],[Close Price]])-1</f>
        <v>3.4712099125364215E-2</v>
      </c>
      <c r="AG382" s="2">
        <f>(Table2[[#This Row],[Close Price]]/Table2[[#This Row],[Current Month Low]])-1</f>
        <v>3.1724397236452484E-2</v>
      </c>
      <c r="AH382" s="2">
        <f>(Table2[[#This Row],[Current Month High]]/Table2[[#This Row],[Close Price]])-1</f>
        <v>7.9172740524781293E-2</v>
      </c>
      <c r="AI382">
        <v>14.199161807580101</v>
      </c>
      <c r="AJ382">
        <v>88.834408602150503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-0.04</v>
      </c>
      <c r="AM382" t="s">
        <v>10450</v>
      </c>
      <c r="AN382">
        <v>-4.51</v>
      </c>
      <c r="AO382" t="s">
        <v>10450</v>
      </c>
      <c r="AP382">
        <v>7.0125226464784002E-2</v>
      </c>
      <c r="AQ382">
        <f>(Table2[[#This Row],[Sharpe Ratio]]-AVERAGE(Table2[Sharpe Ratio]))/_xlfn.STDEV.P(Table2[Sharpe Ratio])</f>
        <v>0.12811832475167931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-1.4951208936244862</v>
      </c>
      <c r="AS382">
        <f>_xlfn.RANK.AVG(Table2[[#This Row],[1Y Return vs Nifty Z-Score]],Table2[1Y Return vs Nifty Z-Score])</f>
        <v>214</v>
      </c>
      <c r="AT382">
        <f>_xlfn.RANK.AVG(Table2[[#This Row],[6M Return vs Nifty Z-Score]],Table2[6M Return vs Nifty Z-Score])</f>
        <v>624</v>
      </c>
      <c r="AU382">
        <f>_xlfn.RANK.AVG(Table2[[#This Row],[Sharpe Ratio Z-Score]],Table2[Sharpe Ratio Z-Score])</f>
        <v>311</v>
      </c>
      <c r="AV382">
        <f>(Table2[[#This Row],[Rank 1Y]]+Table2[[#This Row],[Rank 6M]]+Table2[[#This Row],[Rank Sharpe]])/3</f>
        <v>383</v>
      </c>
    </row>
    <row r="383" spans="1:48" x14ac:dyDescent="0.3">
      <c r="A383" t="s">
        <v>1600</v>
      </c>
      <c r="B383" t="s">
        <v>1601</v>
      </c>
      <c r="C383" t="s">
        <v>606</v>
      </c>
      <c r="D383" t="s">
        <v>473</v>
      </c>
      <c r="E383">
        <v>6149.207689285</v>
      </c>
      <c r="F383">
        <v>2044.85</v>
      </c>
      <c r="G383">
        <v>3.1880926642487202</v>
      </c>
      <c r="H383">
        <f>(Table2[[#This Row],[1Y Return vs Nifty]]-AVERAGE(Table2[1Y Return vs Nifty]))/_xlfn.STDEV.P(Table2[1Y Return vs Nifty])</f>
        <v>-0.34794976778966669</v>
      </c>
      <c r="I383">
        <v>-15.387715597400099</v>
      </c>
      <c r="J383">
        <f>(Table2[[#This Row],[1M Return vs Nifty]]-AVERAGE(Table2[1M Return vs Nifty]))/_xlfn.STDEV.P(Table2[1M Return vs Nifty])</f>
        <v>-1.1078377540858011</v>
      </c>
      <c r="K383">
        <v>68.388556333028902</v>
      </c>
      <c r="L383">
        <f>(Table2[[#This Row],[6M Return vs Nifty]]-AVERAGE(Table2[6M Return vs Nifty]))/_xlfn.STDEV.P(Table2[6M Return vs Nifty])</f>
        <v>1.6667754161630282</v>
      </c>
      <c r="M383">
        <v>-5.5269020052448496</v>
      </c>
      <c r="N383">
        <f>(Table2[[#This Row],[1W Return vs Nifty]]-AVERAGE(Table2[1W Return vs Nifty]))/_xlfn.STDEV.P(Table2[1W Return vs Nifty])</f>
        <v>-1.1020073347568919</v>
      </c>
      <c r="O383">
        <v>2203.92</v>
      </c>
      <c r="P383">
        <v>2134.91693286912</v>
      </c>
      <c r="Q383">
        <v>1729.7111627827101</v>
      </c>
      <c r="R383">
        <v>18.185557022501001</v>
      </c>
      <c r="S383" s="2">
        <f>(Table2[[#This Row],[Close Price]]-Table2[[#This Row],[20D EMA]])/Table2[[#This Row],[20D EMA]]</f>
        <v>-7.2175941050491924E-2</v>
      </c>
      <c r="T383" s="2">
        <f>(Table2[[#This Row],[Close Price]]-Table2[[#This Row],[50D EMA]])/Table2[[#This Row],[50D EMA]]</f>
        <v>-4.2187558439605879E-2</v>
      </c>
      <c r="U383" s="2">
        <f>(Table2[[#This Row],[Close Price]]-Table2[[#This Row],[200D EMA]])/Table2[[#This Row],[200D EMA]]</f>
        <v>0.18219159591379608</v>
      </c>
      <c r="V383">
        <v>0.306845296595043</v>
      </c>
      <c r="W383">
        <v>2029</v>
      </c>
      <c r="X383">
        <v>2114</v>
      </c>
      <c r="Y383">
        <v>2029</v>
      </c>
      <c r="Z383">
        <v>2215.4</v>
      </c>
      <c r="AA383">
        <v>2029</v>
      </c>
      <c r="AB383">
        <v>2469.9499999999998</v>
      </c>
      <c r="AC383" s="2">
        <f>(Table2[[#This Row],[Close Price]]/Table2[[#This Row],[Day Low]])-1</f>
        <v>7.8117299162148157E-3</v>
      </c>
      <c r="AD383" s="2">
        <f>(Table2[[#This Row],[Day High]]/Table2[[#This Row],[Close Price]])-1</f>
        <v>3.3816661368804679E-2</v>
      </c>
      <c r="AE383" s="2">
        <f>(Table2[[#This Row],[Close Price]]/Table2[[#This Row],[Current Week Low]])-1</f>
        <v>7.8117299162148157E-3</v>
      </c>
      <c r="AF383" s="2">
        <f>(Table2[[#This Row],[Current Week High]]/Table2[[#This Row],[Close Price]])-1</f>
        <v>8.340465070787606E-2</v>
      </c>
      <c r="AG383" s="2">
        <f>(Table2[[#This Row],[Close Price]]/Table2[[#This Row],[Current Month Low]])-1</f>
        <v>7.8117299162148157E-3</v>
      </c>
      <c r="AH383" s="2">
        <f>(Table2[[#This Row],[Current Month High]]/Table2[[#This Row],[Close Price]])-1</f>
        <v>0.20788810915226041</v>
      </c>
      <c r="AI383">
        <v>21.9160329608528</v>
      </c>
      <c r="AJ383">
        <v>90.795428038255096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0.01</v>
      </c>
      <c r="AM383" t="s">
        <v>10451</v>
      </c>
      <c r="AN383">
        <v>-10.220000000000001</v>
      </c>
      <c r="AO383" t="s">
        <v>10450</v>
      </c>
      <c r="AP383">
        <v>-9.0523915658012002E-2</v>
      </c>
      <c r="AQ383">
        <f>(Table2[[#This Row],[Sharpe Ratio]]-AVERAGE(Table2[Sharpe Ratio]))/_xlfn.STDEV.P(Table2[Sharpe Ratio])</f>
        <v>-1.7416065692264588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-2.632626009695791</v>
      </c>
      <c r="AS383">
        <f>_xlfn.RANK.AVG(Table2[[#This Row],[1Y Return vs Nifty Z-Score]],Table2[1Y Return vs Nifty Z-Score])</f>
        <v>405</v>
      </c>
      <c r="AT383">
        <f>_xlfn.RANK.AVG(Table2[[#This Row],[6M Return vs Nifty Z-Score]],Table2[6M Return vs Nifty Z-Score])</f>
        <v>43</v>
      </c>
      <c r="AU383">
        <f>_xlfn.RANK.AVG(Table2[[#This Row],[Sharpe Ratio Z-Score]],Table2[Sharpe Ratio Z-Score])</f>
        <v>703</v>
      </c>
      <c r="AV383">
        <f>(Table2[[#This Row],[Rank 1Y]]+Table2[[#This Row],[Rank 6M]]+Table2[[#This Row],[Rank Sharpe]])/3</f>
        <v>383.66666666666669</v>
      </c>
    </row>
    <row r="384" spans="1:48" x14ac:dyDescent="0.3">
      <c r="A384" t="s">
        <v>445</v>
      </c>
      <c r="B384" t="s">
        <v>446</v>
      </c>
      <c r="C384" t="s">
        <v>10405</v>
      </c>
      <c r="D384" t="s">
        <v>447</v>
      </c>
      <c r="E384">
        <v>50902.50298628</v>
      </c>
      <c r="F384">
        <v>339.35</v>
      </c>
      <c r="G384">
        <v>9.5079165689168192</v>
      </c>
      <c r="H384">
        <f>(Table2[[#This Row],[1Y Return vs Nifty]]-AVERAGE(Table2[1Y Return vs Nifty]))/_xlfn.STDEV.P(Table2[1Y Return vs Nifty])</f>
        <v>-0.24389159246569803</v>
      </c>
      <c r="I384">
        <v>-13.8722737625516</v>
      </c>
      <c r="J384">
        <f>(Table2[[#This Row],[1M Return vs Nifty]]-AVERAGE(Table2[1M Return vs Nifty]))/_xlfn.STDEV.P(Table2[1M Return vs Nifty])</f>
        <v>-0.96740710656864826</v>
      </c>
      <c r="K384">
        <v>10.333349110663599</v>
      </c>
      <c r="L384">
        <f>(Table2[[#This Row],[6M Return vs Nifty]]-AVERAGE(Table2[6M Return vs Nifty]))/_xlfn.STDEV.P(Table2[6M Return vs Nifty])</f>
        <v>-5.7974902293023663E-2</v>
      </c>
      <c r="M384">
        <v>2.1639070510135099</v>
      </c>
      <c r="N384">
        <f>(Table2[[#This Row],[1W Return vs Nifty]]-AVERAGE(Table2[1W Return vs Nifty]))/_xlfn.STDEV.P(Table2[1W Return vs Nifty])</f>
        <v>0.6143262459097053</v>
      </c>
      <c r="O384">
        <v>340.51</v>
      </c>
      <c r="P384">
        <v>345.09616645243898</v>
      </c>
      <c r="Q384">
        <v>307.99944315735303</v>
      </c>
      <c r="R384">
        <v>54.282303076093001</v>
      </c>
      <c r="S384" s="2">
        <f>(Table2[[#This Row],[Close Price]]-Table2[[#This Row],[20D EMA]])/Table2[[#This Row],[20D EMA]]</f>
        <v>-3.4066547237965646E-3</v>
      </c>
      <c r="T384" s="2">
        <f>(Table2[[#This Row],[Close Price]]-Table2[[#This Row],[50D EMA]])/Table2[[#This Row],[50D EMA]]</f>
        <v>-1.6650913603327121E-2</v>
      </c>
      <c r="U384" s="2">
        <f>(Table2[[#This Row],[Close Price]]-Table2[[#This Row],[200D EMA]])/Table2[[#This Row],[200D EMA]]</f>
        <v>0.10178770624150249</v>
      </c>
      <c r="V384">
        <v>0.97697916736748003</v>
      </c>
      <c r="W384">
        <v>335.7</v>
      </c>
      <c r="X384">
        <v>342.4</v>
      </c>
      <c r="Y384">
        <v>325.55</v>
      </c>
      <c r="Z384">
        <v>342.4</v>
      </c>
      <c r="AA384">
        <v>319.8</v>
      </c>
      <c r="AB384">
        <v>372.25</v>
      </c>
      <c r="AC384" s="2">
        <f>(Table2[[#This Row],[Close Price]]/Table2[[#This Row],[Day Low]])-1</f>
        <v>1.0872803098004313E-2</v>
      </c>
      <c r="AD384" s="2">
        <f>(Table2[[#This Row],[Day High]]/Table2[[#This Row],[Close Price]])-1</f>
        <v>8.9877707381758043E-3</v>
      </c>
      <c r="AE384" s="2">
        <f>(Table2[[#This Row],[Close Price]]/Table2[[#This Row],[Current Week Low]])-1</f>
        <v>4.2389801873752075E-2</v>
      </c>
      <c r="AF384" s="2">
        <f>(Table2[[#This Row],[Current Week High]]/Table2[[#This Row],[Close Price]])-1</f>
        <v>8.9877707381758043E-3</v>
      </c>
      <c r="AG384" s="2">
        <f>(Table2[[#This Row],[Close Price]]/Table2[[#This Row],[Current Month Low]])-1</f>
        <v>6.1131957473420817E-2</v>
      </c>
      <c r="AH384" s="2">
        <f>(Table2[[#This Row],[Current Month High]]/Table2[[#This Row],[Close Price]])-1</f>
        <v>9.6950051569176354E-2</v>
      </c>
      <c r="AI384">
        <v>13.2164432002357</v>
      </c>
      <c r="AJ384">
        <v>77.021387584767893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-0.02</v>
      </c>
      <c r="AM384" t="s">
        <v>10450</v>
      </c>
      <c r="AN384">
        <v>1.1599999999999999</v>
      </c>
      <c r="AO384" t="s">
        <v>10451</v>
      </c>
      <c r="AP384">
        <v>2.1804238489235E-2</v>
      </c>
      <c r="AQ384">
        <f>(Table2[[#This Row],[Sharpe Ratio]]-AVERAGE(Table2[Sharpe Ratio]))/_xlfn.STDEV.P(Table2[Sharpe Ratio])</f>
        <v>-0.43426845755957255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370</v>
      </c>
      <c r="AT384">
        <f>_xlfn.RANK.AVG(Table2[[#This Row],[6M Return vs Nifty Z-Score]],Table2[6M Return vs Nifty Z-Score])</f>
        <v>332</v>
      </c>
      <c r="AU384">
        <f>_xlfn.RANK.AVG(Table2[[#This Row],[Sharpe Ratio Z-Score]],Table2[Sharpe Ratio Z-Score])</f>
        <v>451</v>
      </c>
      <c r="AV384">
        <f>(Table2[[#This Row],[Rank 1Y]]+Table2[[#This Row],[Rank 6M]]+Table2[[#This Row],[Rank Sharpe]])/3</f>
        <v>384.33333333333331</v>
      </c>
    </row>
    <row r="385" spans="1:48" x14ac:dyDescent="0.3">
      <c r="A385" t="s">
        <v>1345</v>
      </c>
      <c r="B385" t="s">
        <v>1346</v>
      </c>
      <c r="C385" t="s">
        <v>10419</v>
      </c>
      <c r="D385" t="s">
        <v>132</v>
      </c>
      <c r="E385">
        <v>8515.9879685649994</v>
      </c>
      <c r="F385">
        <v>581.35</v>
      </c>
      <c r="G385">
        <v>-0.72722712802494904</v>
      </c>
      <c r="H385">
        <f>(Table2[[#This Row],[1Y Return vs Nifty]]-AVERAGE(Table2[1Y Return vs Nifty]))/_xlfn.STDEV.P(Table2[1Y Return vs Nifty])</f>
        <v>-0.41241691743490905</v>
      </c>
      <c r="I385">
        <v>-8.4764086591792491</v>
      </c>
      <c r="J385">
        <f>(Table2[[#This Row],[1M Return vs Nifty]]-AVERAGE(Table2[1M Return vs Nifty]))/_xlfn.STDEV.P(Table2[1M Return vs Nifty])</f>
        <v>-0.46739132704020375</v>
      </c>
      <c r="K385">
        <v>27.134623685632299</v>
      </c>
      <c r="L385">
        <f>(Table2[[#This Row],[6M Return vs Nifty]]-AVERAGE(Table2[6M Return vs Nifty]))/_xlfn.STDEV.P(Table2[6M Return vs Nifty])</f>
        <v>0.44117073958974773</v>
      </c>
      <c r="M385">
        <v>0.15324469592918599</v>
      </c>
      <c r="N385">
        <f>(Table2[[#This Row],[1W Return vs Nifty]]-AVERAGE(Table2[1W Return vs Nifty]))/_xlfn.STDEV.P(Table2[1W Return vs Nifty])</f>
        <v>0.16561307488055302</v>
      </c>
      <c r="O385">
        <v>579.71</v>
      </c>
      <c r="P385">
        <v>574.85686045096998</v>
      </c>
      <c r="Q385">
        <v>512.00004862445098</v>
      </c>
      <c r="R385">
        <v>51.444725453501</v>
      </c>
      <c r="S385" s="2">
        <f>(Table2[[#This Row],[Close Price]]-Table2[[#This Row],[20D EMA]])/Table2[[#This Row],[20D EMA]]</f>
        <v>2.8290007072501529E-3</v>
      </c>
      <c r="T385" s="2">
        <f>(Table2[[#This Row],[Close Price]]-Table2[[#This Row],[50D EMA]])/Table2[[#This Row],[50D EMA]]</f>
        <v>1.1295228422491537E-2</v>
      </c>
      <c r="U385" s="2">
        <f>(Table2[[#This Row],[Close Price]]-Table2[[#This Row],[200D EMA]])/Table2[[#This Row],[200D EMA]]</f>
        <v>0.13544911091681716</v>
      </c>
      <c r="V385">
        <v>1.2707342440768701</v>
      </c>
      <c r="W385">
        <v>575.1</v>
      </c>
      <c r="X385">
        <v>596.79999999999995</v>
      </c>
      <c r="Y385">
        <v>570.85</v>
      </c>
      <c r="Z385">
        <v>604.9</v>
      </c>
      <c r="AA385">
        <v>551.04999999999995</v>
      </c>
      <c r="AB385">
        <v>620</v>
      </c>
      <c r="AC385" s="2">
        <f>(Table2[[#This Row],[Close Price]]/Table2[[#This Row],[Day Low]])-1</f>
        <v>1.0867675186924108E-2</v>
      </c>
      <c r="AD385" s="2">
        <f>(Table2[[#This Row],[Day High]]/Table2[[#This Row],[Close Price]])-1</f>
        <v>2.6576072933688799E-2</v>
      </c>
      <c r="AE385" s="2">
        <f>(Table2[[#This Row],[Close Price]]/Table2[[#This Row],[Current Week Low]])-1</f>
        <v>1.8393623543838222E-2</v>
      </c>
      <c r="AF385" s="2">
        <f>(Table2[[#This Row],[Current Week High]]/Table2[[#This Row],[Close Price]])-1</f>
        <v>4.0509159714457565E-2</v>
      </c>
      <c r="AG385" s="2">
        <f>(Table2[[#This Row],[Close Price]]/Table2[[#This Row],[Current Month Low]])-1</f>
        <v>5.4985935940477404E-2</v>
      </c>
      <c r="AH385" s="2">
        <f>(Table2[[#This Row],[Current Month High]]/Table2[[#This Row],[Close Price]])-1</f>
        <v>6.648318568848377E-2</v>
      </c>
      <c r="AI385">
        <v>20.237378515524199</v>
      </c>
      <c r="AJ385">
        <v>52.966714905933401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0.03</v>
      </c>
      <c r="AM385" t="s">
        <v>10451</v>
      </c>
      <c r="AN385">
        <v>3.48</v>
      </c>
      <c r="AO385" t="s">
        <v>10451</v>
      </c>
      <c r="AP385">
        <v>-1.37287536431E-4</v>
      </c>
      <c r="AQ385">
        <f>(Table2[[#This Row],[Sharpe Ratio]]-AVERAGE(Table2[Sharpe Ratio]))/_xlfn.STDEV.P(Table2[Sharpe Ratio])</f>
        <v>-0.68963625398825679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-0.96266068399306881</v>
      </c>
      <c r="AS385">
        <f>_xlfn.RANK.AVG(Table2[[#This Row],[1Y Return vs Nifty Z-Score]],Table2[1Y Return vs Nifty Z-Score])</f>
        <v>428</v>
      </c>
      <c r="AT385">
        <f>_xlfn.RANK.AVG(Table2[[#This Row],[6M Return vs Nifty Z-Score]],Table2[6M Return vs Nifty Z-Score])</f>
        <v>173</v>
      </c>
      <c r="AU385">
        <f>_xlfn.RANK.AVG(Table2[[#This Row],[Sharpe Ratio Z-Score]],Table2[Sharpe Ratio Z-Score])</f>
        <v>552</v>
      </c>
      <c r="AV385">
        <f>(Table2[[#This Row],[Rank 1Y]]+Table2[[#This Row],[Rank 6M]]+Table2[[#This Row],[Rank Sharpe]])/3</f>
        <v>384.33333333333331</v>
      </c>
    </row>
    <row r="386" spans="1:48" x14ac:dyDescent="0.3">
      <c r="A386" t="s">
        <v>1479</v>
      </c>
      <c r="B386" t="s">
        <v>1480</v>
      </c>
      <c r="C386" t="s">
        <v>10412</v>
      </c>
      <c r="D386" t="s">
        <v>185</v>
      </c>
      <c r="E386">
        <v>7248.914425725</v>
      </c>
      <c r="F386">
        <v>528.85</v>
      </c>
      <c r="G386">
        <v>-4.0405872452903502</v>
      </c>
      <c r="H386">
        <f>(Table2[[#This Row],[1Y Return vs Nifty]]-AVERAGE(Table2[1Y Return vs Nifty]))/_xlfn.STDEV.P(Table2[1Y Return vs Nifty])</f>
        <v>-0.46697258436404249</v>
      </c>
      <c r="I386">
        <v>-9.5948426509496993</v>
      </c>
      <c r="J386">
        <f>(Table2[[#This Row],[1M Return vs Nifty]]-AVERAGE(Table2[1M Return vs Nifty]))/_xlfn.STDEV.P(Table2[1M Return vs Nifty])</f>
        <v>-0.57103265860290287</v>
      </c>
      <c r="K386">
        <v>12.233969887105101</v>
      </c>
      <c r="L386">
        <f>(Table2[[#This Row],[6M Return vs Nifty]]-AVERAGE(Table2[6M Return vs Nifty]))/_xlfn.STDEV.P(Table2[6M Return vs Nifty])</f>
        <v>-1.50974703355182E-3</v>
      </c>
      <c r="M386">
        <v>-0.32950636059842803</v>
      </c>
      <c r="N386">
        <f>(Table2[[#This Row],[1W Return vs Nifty]]-AVERAGE(Table2[1W Return vs Nifty]))/_xlfn.STDEV.P(Table2[1W Return vs Nifty])</f>
        <v>5.7879045422834993E-2</v>
      </c>
      <c r="O386">
        <v>531</v>
      </c>
      <c r="P386">
        <v>526.13945467553594</v>
      </c>
      <c r="Q386">
        <v>470.45488915752202</v>
      </c>
      <c r="R386">
        <v>47.511501127263799</v>
      </c>
      <c r="S386" s="2">
        <f>(Table2[[#This Row],[Close Price]]-Table2[[#This Row],[20D EMA]])/Table2[[#This Row],[20D EMA]]</f>
        <v>-4.048964218455701E-3</v>
      </c>
      <c r="T386" s="2">
        <f>(Table2[[#This Row],[Close Price]]-Table2[[#This Row],[50D EMA]])/Table2[[#This Row],[50D EMA]]</f>
        <v>5.1517621428631317E-3</v>
      </c>
      <c r="U386" s="2">
        <f>(Table2[[#This Row],[Close Price]]-Table2[[#This Row],[200D EMA]])/Table2[[#This Row],[200D EMA]]</f>
        <v>0.12412478260572528</v>
      </c>
      <c r="V386">
        <v>0.75451752037769804</v>
      </c>
      <c r="W386">
        <v>526.5</v>
      </c>
      <c r="X386">
        <v>534.65</v>
      </c>
      <c r="Y386">
        <v>523.79999999999995</v>
      </c>
      <c r="Z386">
        <v>542</v>
      </c>
      <c r="AA386">
        <v>504.45</v>
      </c>
      <c r="AB386">
        <v>559.70000000000005</v>
      </c>
      <c r="AC386" s="2">
        <f>(Table2[[#This Row],[Close Price]]/Table2[[#This Row],[Day Low]])-1</f>
        <v>4.4634377967711636E-3</v>
      </c>
      <c r="AD386" s="2">
        <f>(Table2[[#This Row],[Day High]]/Table2[[#This Row],[Close Price]])-1</f>
        <v>1.0967192965869232E-2</v>
      </c>
      <c r="AE386" s="2">
        <f>(Table2[[#This Row],[Close Price]]/Table2[[#This Row],[Current Week Low]])-1</f>
        <v>9.6410843833525384E-3</v>
      </c>
      <c r="AF386" s="2">
        <f>(Table2[[#This Row],[Current Week High]]/Table2[[#This Row],[Close Price]])-1</f>
        <v>2.4865273707100233E-2</v>
      </c>
      <c r="AG386" s="2">
        <f>(Table2[[#This Row],[Close Price]]/Table2[[#This Row],[Current Month Low]])-1</f>
        <v>4.8369511348993921E-2</v>
      </c>
      <c r="AH386" s="2">
        <f>(Table2[[#This Row],[Current Month High]]/Table2[[#This Row],[Close Price]])-1</f>
        <v>5.8334121206391254E-2</v>
      </c>
      <c r="AI386">
        <v>20.9416658787936</v>
      </c>
      <c r="AJ386">
        <v>49.4982332155477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-0.1</v>
      </c>
      <c r="AM386" t="s">
        <v>10450</v>
      </c>
      <c r="AN386">
        <v>-1.05</v>
      </c>
      <c r="AO386" t="s">
        <v>10450</v>
      </c>
      <c r="AP386">
        <v>3.7893062943352998E-2</v>
      </c>
      <c r="AQ386">
        <f>(Table2[[#This Row],[Sharpe Ratio]]-AVERAGE(Table2[Sharpe Ratio]))/_xlfn.STDEV.P(Table2[Sharpe Ratio])</f>
        <v>-0.24701768734559285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-1.2286536319232551</v>
      </c>
      <c r="AS386">
        <f>_xlfn.RANK.AVG(Table2[[#This Row],[1Y Return vs Nifty Z-Score]],Table2[1Y Return vs Nifty Z-Score])</f>
        <v>447</v>
      </c>
      <c r="AT386">
        <f>_xlfn.RANK.AVG(Table2[[#This Row],[6M Return vs Nifty Z-Score]],Table2[6M Return vs Nifty Z-Score])</f>
        <v>308</v>
      </c>
      <c r="AU386">
        <f>_xlfn.RANK.AVG(Table2[[#This Row],[Sharpe Ratio Z-Score]],Table2[Sharpe Ratio Z-Score])</f>
        <v>400</v>
      </c>
      <c r="AV386">
        <f>(Table2[[#This Row],[Rank 1Y]]+Table2[[#This Row],[Rank 6M]]+Table2[[#This Row],[Rank Sharpe]])/3</f>
        <v>385</v>
      </c>
    </row>
    <row r="387" spans="1:48" x14ac:dyDescent="0.3">
      <c r="A387" t="s">
        <v>395</v>
      </c>
      <c r="B387" t="s">
        <v>396</v>
      </c>
      <c r="C387" t="s">
        <v>10409</v>
      </c>
      <c r="D387" t="s">
        <v>397</v>
      </c>
      <c r="E387">
        <v>61593.424237949999</v>
      </c>
      <c r="F387">
        <v>1701.5</v>
      </c>
      <c r="G387">
        <v>3.8126704148091601</v>
      </c>
      <c r="H387">
        <f>(Table2[[#This Row],[1Y Return vs Nifty]]-AVERAGE(Table2[1Y Return vs Nifty]))/_xlfn.STDEV.P(Table2[1Y Return vs Nifty])</f>
        <v>-0.33766587031852646</v>
      </c>
      <c r="I387">
        <v>-14.009886573290199</v>
      </c>
      <c r="J387">
        <f>(Table2[[#This Row],[1M Return vs Nifty]]-AVERAGE(Table2[1M Return vs Nifty]))/_xlfn.STDEV.P(Table2[1M Return vs Nifty])</f>
        <v>-0.98015920016556868</v>
      </c>
      <c r="K387">
        <v>6.8537737262027001</v>
      </c>
      <c r="L387">
        <f>(Table2[[#This Row],[6M Return vs Nifty]]-AVERAGE(Table2[6M Return vs Nifty]))/_xlfn.STDEV.P(Table2[6M Return vs Nifty])</f>
        <v>-0.1613488981768724</v>
      </c>
      <c r="M387">
        <v>-3.86573263698534</v>
      </c>
      <c r="N387">
        <f>(Table2[[#This Row],[1W Return vs Nifty]]-AVERAGE(Table2[1W Return vs Nifty]))/_xlfn.STDEV.P(Table2[1W Return vs Nifty])</f>
        <v>-0.73128941040556139</v>
      </c>
      <c r="O387">
        <v>1799.7</v>
      </c>
      <c r="P387">
        <v>1777.91285212087</v>
      </c>
      <c r="Q387">
        <v>1587.5777753618399</v>
      </c>
      <c r="R387">
        <v>21.0340621701082</v>
      </c>
      <c r="S387" s="2">
        <f>(Table2[[#This Row],[Close Price]]-Table2[[#This Row],[20D EMA]])/Table2[[#This Row],[20D EMA]]</f>
        <v>-5.4564649663832884E-2</v>
      </c>
      <c r="T387" s="2">
        <f>(Table2[[#This Row],[Close Price]]-Table2[[#This Row],[50D EMA]])/Table2[[#This Row],[50D EMA]]</f>
        <v>-4.2978963805631508E-2</v>
      </c>
      <c r="U387" s="2">
        <f>(Table2[[#This Row],[Close Price]]-Table2[[#This Row],[200D EMA]])/Table2[[#This Row],[200D EMA]]</f>
        <v>7.1758515649537211E-2</v>
      </c>
      <c r="V387">
        <v>1.7131991967289899</v>
      </c>
      <c r="W387">
        <v>1692</v>
      </c>
      <c r="X387">
        <v>1733</v>
      </c>
      <c r="Y387">
        <v>1692</v>
      </c>
      <c r="Z387">
        <v>1755</v>
      </c>
      <c r="AA387">
        <v>1692</v>
      </c>
      <c r="AB387">
        <v>1992.2</v>
      </c>
      <c r="AC387" s="2">
        <f>(Table2[[#This Row],[Close Price]]/Table2[[#This Row],[Day Low]])-1</f>
        <v>5.6146572104018855E-3</v>
      </c>
      <c r="AD387" s="2">
        <f>(Table2[[#This Row],[Day High]]/Table2[[#This Row],[Close Price]])-1</f>
        <v>1.851307669703206E-2</v>
      </c>
      <c r="AE387" s="2">
        <f>(Table2[[#This Row],[Close Price]]/Table2[[#This Row],[Current Week Low]])-1</f>
        <v>5.6146572104018855E-3</v>
      </c>
      <c r="AF387" s="2">
        <f>(Table2[[#This Row],[Current Week High]]/Table2[[#This Row],[Close Price]])-1</f>
        <v>3.1442844548927429E-2</v>
      </c>
      <c r="AG387" s="2">
        <f>(Table2[[#This Row],[Close Price]]/Table2[[#This Row],[Current Month Low]])-1</f>
        <v>5.6146572104018855E-3</v>
      </c>
      <c r="AH387" s="2">
        <f>(Table2[[#This Row],[Current Month High]]/Table2[[#This Row],[Close Price]])-1</f>
        <v>0.1708492506611814</v>
      </c>
      <c r="AI387">
        <v>17.0849250661181</v>
      </c>
      <c r="AJ387">
        <v>45.433565536988702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-7.0000000000000007E-2</v>
      </c>
      <c r="AM387" t="s">
        <v>10450</v>
      </c>
      <c r="AN387">
        <v>-11.2</v>
      </c>
      <c r="AO387" t="s">
        <v>10450</v>
      </c>
      <c r="AP387">
        <v>3.9839489570761999E-2</v>
      </c>
      <c r="AQ387">
        <f>(Table2[[#This Row],[Sharpe Ratio]]-AVERAGE(Table2[Sharpe Ratio]))/_xlfn.STDEV.P(Table2[Sharpe Ratio])</f>
        <v>-0.22436408165881772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-2.4348274607253471</v>
      </c>
      <c r="AS387">
        <f>_xlfn.RANK.AVG(Table2[[#This Row],[1Y Return vs Nifty Z-Score]],Table2[1Y Return vs Nifty Z-Score])</f>
        <v>402</v>
      </c>
      <c r="AT387">
        <f>_xlfn.RANK.AVG(Table2[[#This Row],[6M Return vs Nifty Z-Score]],Table2[6M Return vs Nifty Z-Score])</f>
        <v>363</v>
      </c>
      <c r="AU387">
        <f>_xlfn.RANK.AVG(Table2[[#This Row],[Sharpe Ratio Z-Score]],Table2[Sharpe Ratio Z-Score])</f>
        <v>393</v>
      </c>
      <c r="AV387">
        <f>(Table2[[#This Row],[Rank 1Y]]+Table2[[#This Row],[Rank 6M]]+Table2[[#This Row],[Rank Sharpe]])/3</f>
        <v>386</v>
      </c>
    </row>
    <row r="388" spans="1:48" x14ac:dyDescent="0.3">
      <c r="A388" t="s">
        <v>306</v>
      </c>
      <c r="B388" t="s">
        <v>307</v>
      </c>
      <c r="C388" t="s">
        <v>10407</v>
      </c>
      <c r="D388" t="s">
        <v>232</v>
      </c>
      <c r="E388">
        <v>94430.157917050004</v>
      </c>
      <c r="F388">
        <v>4420.55</v>
      </c>
      <c r="G388">
        <v>32.780271022620497</v>
      </c>
      <c r="H388">
        <f>(Table2[[#This Row],[1Y Return vs Nifty]]-AVERAGE(Table2[1Y Return vs Nifty]))/_xlfn.STDEV.P(Table2[1Y Return vs Nifty])</f>
        <v>0.13929610017812427</v>
      </c>
      <c r="I388">
        <v>-2.1595560947422001</v>
      </c>
      <c r="J388">
        <f>(Table2[[#This Row],[1M Return vs Nifty]]-AVERAGE(Table2[1M Return vs Nifty]))/_xlfn.STDEV.P(Table2[1M Return vs Nifty])</f>
        <v>0.11796911075117159</v>
      </c>
      <c r="K388">
        <v>-1.8635062614387099</v>
      </c>
      <c r="L388">
        <f>(Table2[[#This Row],[6M Return vs Nifty]]-AVERAGE(Table2[6M Return vs Nifty]))/_xlfn.STDEV.P(Table2[6M Return vs Nifty])</f>
        <v>-0.42032879255855893</v>
      </c>
      <c r="M388">
        <v>1.72644097164635</v>
      </c>
      <c r="N388">
        <f>(Table2[[#This Row],[1W Return vs Nifty]]-AVERAGE(Table2[1W Return vs Nifty]))/_xlfn.STDEV.P(Table2[1W Return vs Nifty])</f>
        <v>0.51669832186061915</v>
      </c>
      <c r="O388">
        <v>4419.17</v>
      </c>
      <c r="P388">
        <v>4313.4931598793801</v>
      </c>
      <c r="Q388">
        <v>3817.6034899133101</v>
      </c>
      <c r="R388">
        <v>47.437531612055899</v>
      </c>
      <c r="S388" s="2">
        <f>(Table2[[#This Row],[Close Price]]-Table2[[#This Row],[20D EMA]])/Table2[[#This Row],[20D EMA]]</f>
        <v>3.1227583460245002E-4</v>
      </c>
      <c r="T388" s="2">
        <f>(Table2[[#This Row],[Close Price]]-Table2[[#This Row],[50D EMA]])/Table2[[#This Row],[50D EMA]]</f>
        <v>2.4819058742546789E-2</v>
      </c>
      <c r="U388" s="2">
        <f>(Table2[[#This Row],[Close Price]]-Table2[[#This Row],[200D EMA]])/Table2[[#This Row],[200D EMA]]</f>
        <v>0.15793848462255616</v>
      </c>
      <c r="V388">
        <v>0.74614192900309495</v>
      </c>
      <c r="W388">
        <v>4411</v>
      </c>
      <c r="X388">
        <v>4525</v>
      </c>
      <c r="Y388">
        <v>4330</v>
      </c>
      <c r="Z388">
        <v>4541</v>
      </c>
      <c r="AA388">
        <v>4299.8999999999996</v>
      </c>
      <c r="AB388">
        <v>4546.2</v>
      </c>
      <c r="AC388" s="2">
        <f>(Table2[[#This Row],[Close Price]]/Table2[[#This Row],[Day Low]])-1</f>
        <v>2.1650419406031851E-3</v>
      </c>
      <c r="AD388" s="2">
        <f>(Table2[[#This Row],[Day High]]/Table2[[#This Row],[Close Price]])-1</f>
        <v>2.3628281548676133E-2</v>
      </c>
      <c r="AE388" s="2">
        <f>(Table2[[#This Row],[Close Price]]/Table2[[#This Row],[Current Week Low]])-1</f>
        <v>2.0912240184757458E-2</v>
      </c>
      <c r="AF388" s="2">
        <f>(Table2[[#This Row],[Current Week High]]/Table2[[#This Row],[Close Price]])-1</f>
        <v>2.7247740665754305E-2</v>
      </c>
      <c r="AG388" s="2">
        <f>(Table2[[#This Row],[Close Price]]/Table2[[#This Row],[Current Month Low]])-1</f>
        <v>2.8058792064931781E-2</v>
      </c>
      <c r="AH388" s="2">
        <f>(Table2[[#This Row],[Current Month High]]/Table2[[#This Row],[Close Price]])-1</f>
        <v>2.8424064878804556E-2</v>
      </c>
      <c r="AI388">
        <v>2.8424064878804498</v>
      </c>
      <c r="AJ388">
        <v>72.499170780246999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0.01</v>
      </c>
      <c r="AM388" t="s">
        <v>10451</v>
      </c>
      <c r="AN388">
        <v>0.42</v>
      </c>
      <c r="AO388" t="s">
        <v>10451</v>
      </c>
      <c r="AP388">
        <v>2.3172219217993999E-2</v>
      </c>
      <c r="AQ388">
        <f>(Table2[[#This Row],[Sharpe Ratio]]-AVERAGE(Table2[Sharpe Ratio]))/_xlfn.STDEV.P(Table2[Sharpe Ratio])</f>
        <v>-0.41834712994309536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-6.4712389711739315E-2</v>
      </c>
      <c r="AS388">
        <f>_xlfn.RANK.AVG(Table2[[#This Row],[1Y Return vs Nifty Z-Score]],Table2[1Y Return vs Nifty Z-Score])</f>
        <v>253</v>
      </c>
      <c r="AT388">
        <f>_xlfn.RANK.AVG(Table2[[#This Row],[6M Return vs Nifty Z-Score]],Table2[6M Return vs Nifty Z-Score])</f>
        <v>460</v>
      </c>
      <c r="AU388">
        <f>_xlfn.RANK.AVG(Table2[[#This Row],[Sharpe Ratio Z-Score]],Table2[Sharpe Ratio Z-Score])</f>
        <v>445</v>
      </c>
      <c r="AV388">
        <f>(Table2[[#This Row],[Rank 1Y]]+Table2[[#This Row],[Rank 6M]]+Table2[[#This Row],[Rank Sharpe]])/3</f>
        <v>386</v>
      </c>
    </row>
    <row r="389" spans="1:48" x14ac:dyDescent="0.3">
      <c r="A389" t="s">
        <v>1315</v>
      </c>
      <c r="B389" t="s">
        <v>1316</v>
      </c>
      <c r="C389" t="s">
        <v>10411</v>
      </c>
      <c r="D389" t="s">
        <v>54</v>
      </c>
      <c r="E389">
        <v>8812.9098469199998</v>
      </c>
      <c r="F389">
        <v>541.29999999999995</v>
      </c>
      <c r="G389">
        <v>8.3885334334040493</v>
      </c>
      <c r="H389">
        <f>(Table2[[#This Row],[1Y Return vs Nifty]]-AVERAGE(Table2[1Y Return vs Nifty]))/_xlfn.STDEV.P(Table2[1Y Return vs Nifty])</f>
        <v>-0.26232263869846467</v>
      </c>
      <c r="I389">
        <v>-1.1808048067421399</v>
      </c>
      <c r="J389">
        <f>(Table2[[#This Row],[1M Return vs Nifty]]-AVERAGE(Table2[1M Return vs Nifty]))/_xlfn.STDEV.P(Table2[1M Return vs Nifty])</f>
        <v>0.20866653903342339</v>
      </c>
      <c r="K389">
        <v>9.3650531363604301</v>
      </c>
      <c r="L389">
        <f>(Table2[[#This Row],[6M Return vs Nifty]]-AVERAGE(Table2[6M Return vs Nifty]))/_xlfn.STDEV.P(Table2[6M Return vs Nifty])</f>
        <v>-8.6741810033828762E-2</v>
      </c>
      <c r="M389">
        <v>-3.5598744600755401</v>
      </c>
      <c r="N389">
        <f>(Table2[[#This Row],[1W Return vs Nifty]]-AVERAGE(Table2[1W Return vs Nifty]))/_xlfn.STDEV.P(Table2[1W Return vs Nifty])</f>
        <v>-0.663032006521041</v>
      </c>
      <c r="O389">
        <v>557.49</v>
      </c>
      <c r="P389">
        <v>535.96775522226005</v>
      </c>
      <c r="Q389">
        <v>470.750371062243</v>
      </c>
      <c r="R389">
        <v>37.317539050498702</v>
      </c>
      <c r="S389" s="2">
        <f>(Table2[[#This Row],[Close Price]]-Table2[[#This Row],[20D EMA]])/Table2[[#This Row],[20D EMA]]</f>
        <v>-2.9040879657034304E-2</v>
      </c>
      <c r="T389" s="2">
        <f>(Table2[[#This Row],[Close Price]]-Table2[[#This Row],[50D EMA]])/Table2[[#This Row],[50D EMA]]</f>
        <v>9.9488163714786856E-3</v>
      </c>
      <c r="U389" s="2">
        <f>(Table2[[#This Row],[Close Price]]-Table2[[#This Row],[200D EMA]])/Table2[[#This Row],[200D EMA]]</f>
        <v>0.14986632677221792</v>
      </c>
      <c r="V389">
        <v>0.84938907949328002</v>
      </c>
      <c r="W389">
        <v>535</v>
      </c>
      <c r="X389">
        <v>552.15</v>
      </c>
      <c r="Y389">
        <v>535</v>
      </c>
      <c r="Z389">
        <v>577</v>
      </c>
      <c r="AA389">
        <v>535</v>
      </c>
      <c r="AB389">
        <v>658.85</v>
      </c>
      <c r="AC389" s="2">
        <f>(Table2[[#This Row],[Close Price]]/Table2[[#This Row],[Day Low]])-1</f>
        <v>1.1775700934579358E-2</v>
      </c>
      <c r="AD389" s="2">
        <f>(Table2[[#This Row],[Day High]]/Table2[[#This Row],[Close Price]])-1</f>
        <v>2.0044337705523718E-2</v>
      </c>
      <c r="AE389" s="2">
        <f>(Table2[[#This Row],[Close Price]]/Table2[[#This Row],[Current Week Low]])-1</f>
        <v>1.1775700934579358E-2</v>
      </c>
      <c r="AF389" s="2">
        <f>(Table2[[#This Row],[Current Week High]]/Table2[[#This Row],[Close Price]])-1</f>
        <v>6.5952336966561997E-2</v>
      </c>
      <c r="AG389" s="2">
        <f>(Table2[[#This Row],[Close Price]]/Table2[[#This Row],[Current Month Low]])-1</f>
        <v>1.1775700934579358E-2</v>
      </c>
      <c r="AH389" s="2">
        <f>(Table2[[#This Row],[Current Month High]]/Table2[[#This Row],[Close Price]])-1</f>
        <v>0.21716238684648093</v>
      </c>
      <c r="AI389">
        <v>21.716238684648001</v>
      </c>
      <c r="AJ389">
        <v>57.6755024759685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-0.04</v>
      </c>
      <c r="AM389" t="s">
        <v>10450</v>
      </c>
      <c r="AN389">
        <v>-6.37</v>
      </c>
      <c r="AO389" t="s">
        <v>10450</v>
      </c>
      <c r="AP389">
        <v>2.6712223082086001E-2</v>
      </c>
      <c r="AQ389">
        <f>(Table2[[#This Row],[Sharpe Ratio]]-AVERAGE(Table2[Sharpe Ratio]))/_xlfn.STDEV.P(Table2[Sharpe Ratio])</f>
        <v>-0.37714657784545419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-1.1805764940653654</v>
      </c>
      <c r="AS389">
        <f>_xlfn.RANK.AVG(Table2[[#This Row],[1Y Return vs Nifty Z-Score]],Table2[1Y Return vs Nifty Z-Score])</f>
        <v>381</v>
      </c>
      <c r="AT389">
        <f>_xlfn.RANK.AVG(Table2[[#This Row],[6M Return vs Nifty Z-Score]],Table2[6M Return vs Nifty Z-Score])</f>
        <v>343</v>
      </c>
      <c r="AU389">
        <f>_xlfn.RANK.AVG(Table2[[#This Row],[Sharpe Ratio Z-Score]],Table2[Sharpe Ratio Z-Score])</f>
        <v>435</v>
      </c>
      <c r="AV389">
        <f>(Table2[[#This Row],[Rank 1Y]]+Table2[[#This Row],[Rank 6M]]+Table2[[#This Row],[Rank Sharpe]])/3</f>
        <v>386.33333333333331</v>
      </c>
    </row>
    <row r="390" spans="1:48" x14ac:dyDescent="0.3">
      <c r="A390" t="s">
        <v>669</v>
      </c>
      <c r="B390" t="s">
        <v>670</v>
      </c>
      <c r="C390" t="s">
        <v>10415</v>
      </c>
      <c r="D390" t="s">
        <v>327</v>
      </c>
      <c r="E390">
        <v>27930.199015350001</v>
      </c>
      <c r="F390">
        <v>2201.4499999999998</v>
      </c>
      <c r="G390">
        <v>-0.24356037378890899</v>
      </c>
      <c r="H390">
        <f>(Table2[[#This Row],[1Y Return vs Nifty]]-AVERAGE(Table2[1Y Return vs Nifty]))/_xlfn.STDEV.P(Table2[1Y Return vs Nifty])</f>
        <v>-0.40445317023722316</v>
      </c>
      <c r="I390">
        <v>3.0442704151390001</v>
      </c>
      <c r="J390">
        <f>(Table2[[#This Row],[1M Return vs Nifty]]-AVERAGE(Table2[1M Return vs Nifty]))/_xlfn.STDEV.P(Table2[1M Return vs Nifty])</f>
        <v>0.60018935143932683</v>
      </c>
      <c r="K390">
        <v>61.365377060021402</v>
      </c>
      <c r="L390">
        <f>(Table2[[#This Row],[6M Return vs Nifty]]-AVERAGE(Table2[6M Return vs Nifty]))/_xlfn.STDEV.P(Table2[6M Return vs Nifty])</f>
        <v>1.4581252146178496</v>
      </c>
      <c r="M390">
        <v>4.5808838551979596</v>
      </c>
      <c r="N390">
        <f>(Table2[[#This Row],[1W Return vs Nifty]]-AVERAGE(Table2[1W Return vs Nifty]))/_xlfn.STDEV.P(Table2[1W Return vs Nifty])</f>
        <v>1.153715329992909</v>
      </c>
      <c r="O390">
        <v>2106.29</v>
      </c>
      <c r="P390">
        <v>2058.9402643241801</v>
      </c>
      <c r="Q390">
        <v>1763.9717356168001</v>
      </c>
      <c r="R390">
        <v>72.542641560962196</v>
      </c>
      <c r="S390" s="2">
        <f>(Table2[[#This Row],[Close Price]]-Table2[[#This Row],[20D EMA]])/Table2[[#This Row],[20D EMA]]</f>
        <v>4.5178963960328285E-2</v>
      </c>
      <c r="T390" s="2">
        <f>(Table2[[#This Row],[Close Price]]-Table2[[#This Row],[50D EMA]])/Table2[[#This Row],[50D EMA]]</f>
        <v>6.9215089988342429E-2</v>
      </c>
      <c r="U390" s="2">
        <f>(Table2[[#This Row],[Close Price]]-Table2[[#This Row],[200D EMA]])/Table2[[#This Row],[200D EMA]]</f>
        <v>0.24800752503567111</v>
      </c>
      <c r="V390">
        <v>0.54666758874528598</v>
      </c>
      <c r="W390">
        <v>2150.9499999999998</v>
      </c>
      <c r="X390">
        <v>2220</v>
      </c>
      <c r="Y390">
        <v>2022.2</v>
      </c>
      <c r="Z390">
        <v>2220</v>
      </c>
      <c r="AA390">
        <v>1980.2</v>
      </c>
      <c r="AB390">
        <v>2280</v>
      </c>
      <c r="AC390" s="2">
        <f>(Table2[[#This Row],[Close Price]]/Table2[[#This Row],[Day Low]])-1</f>
        <v>2.3477998093865526E-2</v>
      </c>
      <c r="AD390" s="2">
        <f>(Table2[[#This Row],[Day High]]/Table2[[#This Row],[Close Price]])-1</f>
        <v>8.4262645074837383E-3</v>
      </c>
      <c r="AE390" s="2">
        <f>(Table2[[#This Row],[Close Price]]/Table2[[#This Row],[Current Week Low]])-1</f>
        <v>8.8641083967955669E-2</v>
      </c>
      <c r="AF390" s="2">
        <f>(Table2[[#This Row],[Current Week High]]/Table2[[#This Row],[Close Price]])-1</f>
        <v>8.4262645074837383E-3</v>
      </c>
      <c r="AG390" s="2">
        <f>(Table2[[#This Row],[Close Price]]/Table2[[#This Row],[Current Month Low]])-1</f>
        <v>0.11173113826886172</v>
      </c>
      <c r="AH390" s="2">
        <f>(Table2[[#This Row],[Current Month High]]/Table2[[#This Row],[Close Price]])-1</f>
        <v>3.5681028413091509E-2</v>
      </c>
      <c r="AI390">
        <v>3.56810284130915</v>
      </c>
      <c r="AJ390">
        <v>85.604080600286593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-0.05</v>
      </c>
      <c r="AM390" t="s">
        <v>10450</v>
      </c>
      <c r="AN390">
        <v>3.85</v>
      </c>
      <c r="AO390" t="s">
        <v>10451</v>
      </c>
      <c r="AP390">
        <v>-6.3115985460306001E-2</v>
      </c>
      <c r="AQ390">
        <f>(Table2[[#This Row],[Sharpe Ratio]]-AVERAGE(Table2[Sharpe Ratio]))/_xlfn.STDEV.P(Table2[Sharpe Ratio])</f>
        <v>-1.4226176925607155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1.3849590332521469</v>
      </c>
      <c r="AS390">
        <f>_xlfn.RANK.AVG(Table2[[#This Row],[1Y Return vs Nifty Z-Score]],Table2[1Y Return vs Nifty Z-Score])</f>
        <v>426</v>
      </c>
      <c r="AT390">
        <f>_xlfn.RANK.AVG(Table2[[#This Row],[6M Return vs Nifty Z-Score]],Table2[6M Return vs Nifty Z-Score])</f>
        <v>64</v>
      </c>
      <c r="AU390">
        <f>_xlfn.RANK.AVG(Table2[[#This Row],[Sharpe Ratio Z-Score]],Table2[Sharpe Ratio Z-Score])</f>
        <v>675</v>
      </c>
      <c r="AV390">
        <f>(Table2[[#This Row],[Rank 1Y]]+Table2[[#This Row],[Rank 6M]]+Table2[[#This Row],[Rank Sharpe]])/3</f>
        <v>388.33333333333331</v>
      </c>
    </row>
    <row r="391" spans="1:48" x14ac:dyDescent="0.3">
      <c r="A391" t="s">
        <v>2036</v>
      </c>
      <c r="B391" t="s">
        <v>2037</v>
      </c>
      <c r="C391" t="s">
        <v>10420</v>
      </c>
      <c r="D391" t="s">
        <v>264</v>
      </c>
      <c r="E391">
        <v>3332.2213654000002</v>
      </c>
      <c r="F391">
        <v>325.45</v>
      </c>
      <c r="G391">
        <v>16.409140939469399</v>
      </c>
      <c r="H391">
        <f>(Table2[[#This Row],[1Y Return vs Nifty]]-AVERAGE(Table2[1Y Return vs Nifty]))/_xlfn.STDEV.P(Table2[1Y Return vs Nifty])</f>
        <v>-0.13026044920384791</v>
      </c>
      <c r="I391">
        <v>-8.1095427389830199</v>
      </c>
      <c r="J391">
        <f>(Table2[[#This Row],[1M Return vs Nifty]]-AVERAGE(Table2[1M Return vs Nifty]))/_xlfn.STDEV.P(Table2[1M Return vs Nifty])</f>
        <v>-0.4333951567218074</v>
      </c>
      <c r="K391">
        <v>18.155478403420201</v>
      </c>
      <c r="L391">
        <f>(Table2[[#This Row],[6M Return vs Nifty]]-AVERAGE(Table2[6M Return vs Nifty]))/_xlfn.STDEV.P(Table2[6M Return vs Nifty])</f>
        <v>0.17441114254549991</v>
      </c>
      <c r="M391">
        <v>-2.2148027091315501</v>
      </c>
      <c r="N391">
        <f>(Table2[[#This Row],[1W Return vs Nifty]]-AVERAGE(Table2[1W Return vs Nifty]))/_xlfn.STDEV.P(Table2[1W Return vs Nifty])</f>
        <v>-0.36285658964827622</v>
      </c>
      <c r="O391">
        <v>333.73</v>
      </c>
      <c r="P391">
        <v>327.29517487594899</v>
      </c>
      <c r="Q391">
        <v>283.47906207313201</v>
      </c>
      <c r="R391">
        <v>37.911234195937901</v>
      </c>
      <c r="S391" s="2">
        <f>(Table2[[#This Row],[Close Price]]-Table2[[#This Row],[20D EMA]])/Table2[[#This Row],[20D EMA]]</f>
        <v>-2.4810475534114491E-2</v>
      </c>
      <c r="T391" s="2">
        <f>(Table2[[#This Row],[Close Price]]-Table2[[#This Row],[50D EMA]])/Table2[[#This Row],[50D EMA]]</f>
        <v>-5.6376476574955762E-3</v>
      </c>
      <c r="U391" s="2">
        <f>(Table2[[#This Row],[Close Price]]-Table2[[#This Row],[200D EMA]])/Table2[[#This Row],[200D EMA]]</f>
        <v>0.1480565711623538</v>
      </c>
      <c r="V391">
        <v>0.70846411839835999</v>
      </c>
      <c r="W391">
        <v>323.25</v>
      </c>
      <c r="X391">
        <v>332.15</v>
      </c>
      <c r="Y391">
        <v>323.25</v>
      </c>
      <c r="Z391">
        <v>347.2</v>
      </c>
      <c r="AA391">
        <v>316.35000000000002</v>
      </c>
      <c r="AB391">
        <v>359.5</v>
      </c>
      <c r="AC391" s="2">
        <f>(Table2[[#This Row],[Close Price]]/Table2[[#This Row],[Day Low]])-1</f>
        <v>6.8058778035575695E-3</v>
      </c>
      <c r="AD391" s="2">
        <f>(Table2[[#This Row],[Day High]]/Table2[[#This Row],[Close Price]])-1</f>
        <v>2.0586879705023708E-2</v>
      </c>
      <c r="AE391" s="2">
        <f>(Table2[[#This Row],[Close Price]]/Table2[[#This Row],[Current Week Low]])-1</f>
        <v>6.8058778035575695E-3</v>
      </c>
      <c r="AF391" s="2">
        <f>(Table2[[#This Row],[Current Week High]]/Table2[[#This Row],[Close Price]])-1</f>
        <v>6.6830542326010045E-2</v>
      </c>
      <c r="AG391" s="2">
        <f>(Table2[[#This Row],[Close Price]]/Table2[[#This Row],[Current Month Low]])-1</f>
        <v>2.8765607712976093E-2</v>
      </c>
      <c r="AH391" s="2">
        <f>(Table2[[#This Row],[Current Month High]]/Table2[[#This Row],[Close Price]])-1</f>
        <v>0.1046243662620987</v>
      </c>
      <c r="AI391">
        <v>11.491780611460999</v>
      </c>
      <c r="AJ391">
        <v>72.515239862178603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0.01</v>
      </c>
      <c r="AM391" t="s">
        <v>10451</v>
      </c>
      <c r="AN391">
        <v>-0.43</v>
      </c>
      <c r="AO391" t="s">
        <v>10450</v>
      </c>
      <c r="AP391">
        <v>-1.4602306156593E-2</v>
      </c>
      <c r="AQ391">
        <f>(Table2[[#This Row],[Sharpe Ratio]]-AVERAGE(Table2[Sharpe Ratio]))/_xlfn.STDEV.P(Table2[Sharpe Ratio])</f>
        <v>-0.85798826040794396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-1.6100893134363756</v>
      </c>
      <c r="AS391">
        <f>_xlfn.RANK.AVG(Table2[[#This Row],[1Y Return vs Nifty Z-Score]],Table2[1Y Return vs Nifty Z-Score])</f>
        <v>327</v>
      </c>
      <c r="AT391">
        <f>_xlfn.RANK.AVG(Table2[[#This Row],[6M Return vs Nifty Z-Score]],Table2[6M Return vs Nifty Z-Score])</f>
        <v>248</v>
      </c>
      <c r="AU391">
        <f>_xlfn.RANK.AVG(Table2[[#This Row],[Sharpe Ratio Z-Score]],Table2[Sharpe Ratio Z-Score])</f>
        <v>591</v>
      </c>
      <c r="AV391">
        <f>(Table2[[#This Row],[Rank 1Y]]+Table2[[#This Row],[Rank 6M]]+Table2[[#This Row],[Rank Sharpe]])/3</f>
        <v>388.66666666666669</v>
      </c>
    </row>
    <row r="392" spans="1:48" x14ac:dyDescent="0.3">
      <c r="A392" t="s">
        <v>1876</v>
      </c>
      <c r="B392" t="s">
        <v>1877</v>
      </c>
      <c r="C392" t="s">
        <v>10418</v>
      </c>
      <c r="D392" t="s">
        <v>261</v>
      </c>
      <c r="E392">
        <v>4024.488735246</v>
      </c>
      <c r="F392">
        <v>173.11</v>
      </c>
      <c r="G392">
        <v>-7.6072782723042902</v>
      </c>
      <c r="H392">
        <f>(Table2[[#This Row],[1Y Return vs Nifty]]-AVERAGE(Table2[1Y Return vs Nifty]))/_xlfn.STDEV.P(Table2[1Y Return vs Nifty])</f>
        <v>-0.525699435905159</v>
      </c>
      <c r="I392">
        <v>-9.2934327779835399</v>
      </c>
      <c r="J392">
        <f>(Table2[[#This Row],[1M Return vs Nifty]]-AVERAGE(Table2[1M Return vs Nifty]))/_xlfn.STDEV.P(Table2[1M Return vs Nifty])</f>
        <v>-0.5431020692161237</v>
      </c>
      <c r="K392">
        <v>20.379777899094702</v>
      </c>
      <c r="L392">
        <f>(Table2[[#This Row],[6M Return vs Nifty]]-AVERAGE(Table2[6M Return vs Nifty]))/_xlfn.STDEV.P(Table2[6M Return vs Nifty])</f>
        <v>0.24049240290190604</v>
      </c>
      <c r="M392">
        <v>-3.5225557707389998</v>
      </c>
      <c r="N392">
        <f>(Table2[[#This Row],[1W Return vs Nifty]]-AVERAGE(Table2[1W Return vs Nifty]))/_xlfn.STDEV.P(Table2[1W Return vs Nifty])</f>
        <v>-0.65470371242009107</v>
      </c>
      <c r="O392">
        <v>175.7</v>
      </c>
      <c r="P392">
        <v>169.153466452646</v>
      </c>
      <c r="Q392">
        <v>152.77409074334801</v>
      </c>
      <c r="R392">
        <v>40.950298362357998</v>
      </c>
      <c r="S392" s="2">
        <f>(Table2[[#This Row],[Close Price]]-Table2[[#This Row],[20D EMA]])/Table2[[#This Row],[20D EMA]]</f>
        <v>-1.4741035856573563E-2</v>
      </c>
      <c r="T392" s="2">
        <f>(Table2[[#This Row],[Close Price]]-Table2[[#This Row],[50D EMA]])/Table2[[#This Row],[50D EMA]]</f>
        <v>2.3390200805974218E-2</v>
      </c>
      <c r="U392" s="2">
        <f>(Table2[[#This Row],[Close Price]]-Table2[[#This Row],[200D EMA]])/Table2[[#This Row],[200D EMA]]</f>
        <v>0.13311098208933345</v>
      </c>
      <c r="V392">
        <v>0.94409042773635199</v>
      </c>
      <c r="W392">
        <v>172.99</v>
      </c>
      <c r="X392">
        <v>176.32</v>
      </c>
      <c r="Y392">
        <v>172.99</v>
      </c>
      <c r="Z392">
        <v>183.2</v>
      </c>
      <c r="AA392">
        <v>161.05000000000001</v>
      </c>
      <c r="AB392">
        <v>192.7</v>
      </c>
      <c r="AC392" s="2">
        <f>(Table2[[#This Row],[Close Price]]/Table2[[#This Row],[Day Low]])-1</f>
        <v>6.9368171570616255E-4</v>
      </c>
      <c r="AD392" s="2">
        <f>(Table2[[#This Row],[Day High]]/Table2[[#This Row],[Close Price]])-1</f>
        <v>1.8543122869851381E-2</v>
      </c>
      <c r="AE392" s="2">
        <f>(Table2[[#This Row],[Close Price]]/Table2[[#This Row],[Current Week Low]])-1</f>
        <v>6.9368171570616255E-4</v>
      </c>
      <c r="AF392" s="2">
        <f>(Table2[[#This Row],[Current Week High]]/Table2[[#This Row],[Close Price]])-1</f>
        <v>5.8286638553520786E-2</v>
      </c>
      <c r="AG392" s="2">
        <f>(Table2[[#This Row],[Close Price]]/Table2[[#This Row],[Current Month Low]])-1</f>
        <v>7.4883576529028328E-2</v>
      </c>
      <c r="AH392" s="2">
        <f>(Table2[[#This Row],[Current Month High]]/Table2[[#This Row],[Close Price]])-1</f>
        <v>0.11316503957021529</v>
      </c>
      <c r="AI392">
        <v>11.316503957021499</v>
      </c>
      <c r="AJ392">
        <v>54.4935296742525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-7.0000000000000007E-2</v>
      </c>
      <c r="AM392" t="s">
        <v>10450</v>
      </c>
      <c r="AN392">
        <v>-0.94</v>
      </c>
      <c r="AO392" t="s">
        <v>10450</v>
      </c>
      <c r="AP392">
        <v>1.3362083382319E-2</v>
      </c>
      <c r="AQ392">
        <f>(Table2[[#This Row],[Sharpe Ratio]]-AVERAGE(Table2[Sharpe Ratio]))/_xlfn.STDEV.P(Table2[Sharpe Ratio])</f>
        <v>-0.5325229975692557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-2.0155358122087237</v>
      </c>
      <c r="AS392">
        <f>_xlfn.RANK.AVG(Table2[[#This Row],[1Y Return vs Nifty Z-Score]],Table2[1Y Return vs Nifty Z-Score])</f>
        <v>474</v>
      </c>
      <c r="AT392">
        <f>_xlfn.RANK.AVG(Table2[[#This Row],[6M Return vs Nifty Z-Score]],Table2[6M Return vs Nifty Z-Score])</f>
        <v>228</v>
      </c>
      <c r="AU392">
        <f>_xlfn.RANK.AVG(Table2[[#This Row],[Sharpe Ratio Z-Score]],Table2[Sharpe Ratio Z-Score])</f>
        <v>470</v>
      </c>
      <c r="AV392">
        <f>(Table2[[#This Row],[Rank 1Y]]+Table2[[#This Row],[Rank 6M]]+Table2[[#This Row],[Rank Sharpe]])/3</f>
        <v>390.66666666666669</v>
      </c>
    </row>
    <row r="393" spans="1:48" x14ac:dyDescent="0.3">
      <c r="A393" t="s">
        <v>683</v>
      </c>
      <c r="B393" t="s">
        <v>684</v>
      </c>
      <c r="C393" t="s">
        <v>10415</v>
      </c>
      <c r="D393" t="s">
        <v>327</v>
      </c>
      <c r="E393">
        <v>27213.5149392399</v>
      </c>
      <c r="F393">
        <v>422.8</v>
      </c>
      <c r="G393">
        <v>8.6038412248065193</v>
      </c>
      <c r="H393">
        <f>(Table2[[#This Row],[1Y Return vs Nifty]]-AVERAGE(Table2[1Y Return vs Nifty]))/_xlfn.STDEV.P(Table2[1Y Return vs Nifty])</f>
        <v>-0.25877751841594765</v>
      </c>
      <c r="I393">
        <v>-15.239649323338</v>
      </c>
      <c r="J393">
        <f>(Table2[[#This Row],[1M Return vs Nifty]]-AVERAGE(Table2[1M Return vs Nifty]))/_xlfn.STDEV.P(Table2[1M Return vs Nifty])</f>
        <v>-1.0941169749283011</v>
      </c>
      <c r="K393">
        <v>40.8565889896106</v>
      </c>
      <c r="L393">
        <f>(Table2[[#This Row],[6M Return vs Nifty]]-AVERAGE(Table2[6M Return vs Nifty]))/_xlfn.STDEV.P(Table2[6M Return vs Nifty])</f>
        <v>0.8488338099708308</v>
      </c>
      <c r="M393">
        <v>-8.6369764973938103</v>
      </c>
      <c r="N393">
        <f>(Table2[[#This Row],[1W Return vs Nifty]]-AVERAGE(Table2[1W Return vs Nifty]))/_xlfn.STDEV.P(Table2[1W Return vs Nifty])</f>
        <v>-1.7960728420660563</v>
      </c>
      <c r="O393">
        <v>446.1</v>
      </c>
      <c r="P393">
        <v>442.28522521673</v>
      </c>
      <c r="Q393">
        <v>382.58408492390703</v>
      </c>
      <c r="R393">
        <v>24.0433728019648</v>
      </c>
      <c r="S393" s="2">
        <f>(Table2[[#This Row],[Close Price]]-Table2[[#This Row],[20D EMA]])/Table2[[#This Row],[20D EMA]]</f>
        <v>-5.223044160502132E-2</v>
      </c>
      <c r="T393" s="2">
        <f>(Table2[[#This Row],[Close Price]]-Table2[[#This Row],[50D EMA]])/Table2[[#This Row],[50D EMA]]</f>
        <v>-4.4055790484933736E-2</v>
      </c>
      <c r="U393" s="2">
        <f>(Table2[[#This Row],[Close Price]]-Table2[[#This Row],[200D EMA]])/Table2[[#This Row],[200D EMA]]</f>
        <v>0.10511653950292159</v>
      </c>
      <c r="V393">
        <v>0.89626149840906</v>
      </c>
      <c r="W393">
        <v>417.35</v>
      </c>
      <c r="X393">
        <v>426.3</v>
      </c>
      <c r="Y393">
        <v>412.9</v>
      </c>
      <c r="Z393">
        <v>455.55</v>
      </c>
      <c r="AA393">
        <v>412.9</v>
      </c>
      <c r="AB393">
        <v>484</v>
      </c>
      <c r="AC393" s="2">
        <f>(Table2[[#This Row],[Close Price]]/Table2[[#This Row],[Day Low]])-1</f>
        <v>1.3058583922367362E-2</v>
      </c>
      <c r="AD393" s="2">
        <f>(Table2[[#This Row],[Day High]]/Table2[[#This Row],[Close Price]])-1</f>
        <v>8.2781456953642252E-3</v>
      </c>
      <c r="AE393" s="2">
        <f>(Table2[[#This Row],[Close Price]]/Table2[[#This Row],[Current Week Low]])-1</f>
        <v>2.3976749818358067E-2</v>
      </c>
      <c r="AF393" s="2">
        <f>(Table2[[#This Row],[Current Week High]]/Table2[[#This Row],[Close Price]])-1</f>
        <v>7.7459791863765393E-2</v>
      </c>
      <c r="AG393" s="2">
        <f>(Table2[[#This Row],[Close Price]]/Table2[[#This Row],[Current Month Low]])-1</f>
        <v>2.3976749818358067E-2</v>
      </c>
      <c r="AH393" s="2">
        <f>(Table2[[#This Row],[Current Month High]]/Table2[[#This Row],[Close Price]])-1</f>
        <v>0.14474929044465457</v>
      </c>
      <c r="AI393">
        <v>14.4749290444654</v>
      </c>
      <c r="AJ393">
        <v>61.837320574162597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-0.13</v>
      </c>
      <c r="AM393" t="s">
        <v>10450</v>
      </c>
      <c r="AN393">
        <v>-7.95</v>
      </c>
      <c r="AO393" t="s">
        <v>10450</v>
      </c>
      <c r="AP393">
        <v>-6.8313198525115998E-2</v>
      </c>
      <c r="AQ393">
        <f>(Table2[[#This Row],[Sharpe Ratio]]-AVERAGE(Table2[Sharpe Ratio]))/_xlfn.STDEV.P(Table2[Sharpe Ratio])</f>
        <v>-1.4831057755854973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-3.7832393010249721</v>
      </c>
      <c r="AS393">
        <f>_xlfn.RANK.AVG(Table2[[#This Row],[1Y Return vs Nifty Z-Score]],Table2[1Y Return vs Nifty Z-Score])</f>
        <v>379</v>
      </c>
      <c r="AT393">
        <f>_xlfn.RANK.AVG(Table2[[#This Row],[6M Return vs Nifty Z-Score]],Table2[6M Return vs Nifty Z-Score])</f>
        <v>119</v>
      </c>
      <c r="AU393">
        <f>_xlfn.RANK.AVG(Table2[[#This Row],[Sharpe Ratio Z-Score]],Table2[Sharpe Ratio Z-Score])</f>
        <v>680</v>
      </c>
      <c r="AV393">
        <f>(Table2[[#This Row],[Rank 1Y]]+Table2[[#This Row],[Rank 6M]]+Table2[[#This Row],[Rank Sharpe]])/3</f>
        <v>392.66666666666669</v>
      </c>
    </row>
    <row r="394" spans="1:48" x14ac:dyDescent="0.3">
      <c r="A394" t="s">
        <v>186</v>
      </c>
      <c r="B394" t="s">
        <v>187</v>
      </c>
      <c r="C394" t="s">
        <v>10409</v>
      </c>
      <c r="D394" t="s">
        <v>114</v>
      </c>
      <c r="E394">
        <v>150995.51739647999</v>
      </c>
      <c r="F394">
        <v>6268.8</v>
      </c>
      <c r="G394">
        <v>2.6955880651540101</v>
      </c>
      <c r="H394">
        <f>(Table2[[#This Row],[1Y Return vs Nifty]]-AVERAGE(Table2[1Y Return vs Nifty]))/_xlfn.STDEV.P(Table2[1Y Return vs Nifty])</f>
        <v>-0.35605903328401117</v>
      </c>
      <c r="I394">
        <v>2.8135657407168</v>
      </c>
      <c r="J394">
        <f>(Table2[[#This Row],[1M Return vs Nifty]]-AVERAGE(Table2[1M Return vs Nifty]))/_xlfn.STDEV.P(Table2[1M Return vs Nifty])</f>
        <v>0.57881076331450942</v>
      </c>
      <c r="K394">
        <v>9.0792969018661704</v>
      </c>
      <c r="L394">
        <f>(Table2[[#This Row],[6M Return vs Nifty]]-AVERAGE(Table2[6M Return vs Nifty]))/_xlfn.STDEV.P(Table2[6M Return vs Nifty])</f>
        <v>-9.5231283761086541E-2</v>
      </c>
      <c r="M394">
        <v>3.8853806407615599E-2</v>
      </c>
      <c r="N394">
        <f>(Table2[[#This Row],[1W Return vs Nifty]]-AVERAGE(Table2[1W Return vs Nifty]))/_xlfn.STDEV.P(Table2[1W Return vs Nifty])</f>
        <v>0.14008482114651588</v>
      </c>
      <c r="O394">
        <v>6087.05</v>
      </c>
      <c r="P394">
        <v>5905.00008895877</v>
      </c>
      <c r="Q394">
        <v>5388.0256660650903</v>
      </c>
      <c r="R394">
        <v>78.250362511659503</v>
      </c>
      <c r="S394" s="2">
        <f>(Table2[[#This Row],[Close Price]]-Table2[[#This Row],[20D EMA]])/Table2[[#This Row],[20D EMA]]</f>
        <v>2.9858470030638816E-2</v>
      </c>
      <c r="T394" s="2">
        <f>(Table2[[#This Row],[Close Price]]-Table2[[#This Row],[50D EMA]])/Table2[[#This Row],[50D EMA]]</f>
        <v>6.160879010340186E-2</v>
      </c>
      <c r="U394" s="2">
        <f>(Table2[[#This Row],[Close Price]]-Table2[[#This Row],[200D EMA]])/Table2[[#This Row],[200D EMA]]</f>
        <v>0.1634688452733643</v>
      </c>
      <c r="V394">
        <v>1.1911347885733901</v>
      </c>
      <c r="W394">
        <v>6180.8</v>
      </c>
      <c r="X394">
        <v>6332.95</v>
      </c>
      <c r="Y394">
        <v>6101.55</v>
      </c>
      <c r="Z394">
        <v>6332.95</v>
      </c>
      <c r="AA394">
        <v>5827.1</v>
      </c>
      <c r="AB394">
        <v>6332.95</v>
      </c>
      <c r="AC394" s="2">
        <f>(Table2[[#This Row],[Close Price]]/Table2[[#This Row],[Day Low]])-1</f>
        <v>1.4237639140564307E-2</v>
      </c>
      <c r="AD394" s="2">
        <f>(Table2[[#This Row],[Day High]]/Table2[[#This Row],[Close Price]])-1</f>
        <v>1.0233218478815642E-2</v>
      </c>
      <c r="AE394" s="2">
        <f>(Table2[[#This Row],[Close Price]]/Table2[[#This Row],[Current Week Low]])-1</f>
        <v>2.7411067679524059E-2</v>
      </c>
      <c r="AF394" s="2">
        <f>(Table2[[#This Row],[Current Week High]]/Table2[[#This Row],[Close Price]])-1</f>
        <v>1.0233218478815642E-2</v>
      </c>
      <c r="AG394" s="2">
        <f>(Table2[[#This Row],[Close Price]]/Table2[[#This Row],[Current Month Low]])-1</f>
        <v>7.5800998781555107E-2</v>
      </c>
      <c r="AH394" s="2">
        <f>(Table2[[#This Row],[Current Month High]]/Table2[[#This Row],[Close Price]])-1</f>
        <v>1.0233218478815642E-2</v>
      </c>
      <c r="AI394">
        <v>1.02332184788156</v>
      </c>
      <c r="AJ394">
        <v>44.186581410860903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-0.02</v>
      </c>
      <c r="AM394" t="s">
        <v>10450</v>
      </c>
      <c r="AN394">
        <v>4.33</v>
      </c>
      <c r="AO394" t="s">
        <v>10451</v>
      </c>
      <c r="AP394">
        <v>2.9787420617791001E-2</v>
      </c>
      <c r="AQ394">
        <f>(Table2[[#This Row],[Sharpe Ratio]]-AVERAGE(Table2[Sharpe Ratio]))/_xlfn.STDEV.P(Table2[Sharpe Ratio])</f>
        <v>-0.34135570270954535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-7.3750435293617744E-2</v>
      </c>
      <c r="AS394">
        <f>_xlfn.RANK.AVG(Table2[[#This Row],[1Y Return vs Nifty Z-Score]],Table2[1Y Return vs Nifty Z-Score])</f>
        <v>410</v>
      </c>
      <c r="AT394">
        <f>_xlfn.RANK.AVG(Table2[[#This Row],[6M Return vs Nifty Z-Score]],Table2[6M Return vs Nifty Z-Score])</f>
        <v>346</v>
      </c>
      <c r="AU394">
        <f>_xlfn.RANK.AVG(Table2[[#This Row],[Sharpe Ratio Z-Score]],Table2[Sharpe Ratio Z-Score])</f>
        <v>425</v>
      </c>
      <c r="AV394">
        <f>(Table2[[#This Row],[Rank 1Y]]+Table2[[#This Row],[Rank 6M]]+Table2[[#This Row],[Rank Sharpe]])/3</f>
        <v>393.66666666666669</v>
      </c>
    </row>
    <row r="395" spans="1:48" x14ac:dyDescent="0.3">
      <c r="A395" t="s">
        <v>1931</v>
      </c>
      <c r="B395" t="s">
        <v>1932</v>
      </c>
      <c r="C395" t="s">
        <v>10418</v>
      </c>
      <c r="D395" t="s">
        <v>124</v>
      </c>
      <c r="E395">
        <v>3763.9630707000001</v>
      </c>
      <c r="F395">
        <v>860.15</v>
      </c>
      <c r="G395">
        <v>31.404897084746501</v>
      </c>
      <c r="H395">
        <f>(Table2[[#This Row],[1Y Return vs Nifty]]-AVERAGE(Table2[1Y Return vs Nifty]))/_xlfn.STDEV.P(Table2[1Y Return vs Nifty])</f>
        <v>0.11665007324411501</v>
      </c>
      <c r="I395">
        <v>0.95260047282302196</v>
      </c>
      <c r="J395">
        <f>(Table2[[#This Row],[1M Return vs Nifty]]-AVERAGE(Table2[1M Return vs Nifty]))/_xlfn.STDEV.P(Table2[1M Return vs Nifty])</f>
        <v>0.40636167845512167</v>
      </c>
      <c r="K395">
        <v>-18.515826695759099</v>
      </c>
      <c r="L395">
        <f>(Table2[[#This Row],[6M Return vs Nifty]]-AVERAGE(Table2[6M Return vs Nifty]))/_xlfn.STDEV.P(Table2[6M Return vs Nifty])</f>
        <v>-0.91504918623690135</v>
      </c>
      <c r="M395">
        <v>3.2662049873805898</v>
      </c>
      <c r="N395">
        <f>(Table2[[#This Row],[1W Return vs Nifty]]-AVERAGE(Table2[1W Return vs Nifty]))/_xlfn.STDEV.P(Table2[1W Return vs Nifty])</f>
        <v>0.86032259691087565</v>
      </c>
      <c r="O395">
        <v>827.04</v>
      </c>
      <c r="P395">
        <v>830.26783125283805</v>
      </c>
      <c r="Q395">
        <v>775.107180384976</v>
      </c>
      <c r="R395">
        <v>65.228050448067293</v>
      </c>
      <c r="S395" s="2">
        <f>(Table2[[#This Row],[Close Price]]-Table2[[#This Row],[20D EMA]])/Table2[[#This Row],[20D EMA]]</f>
        <v>4.0034339330624898E-2</v>
      </c>
      <c r="T395" s="2">
        <f>(Table2[[#This Row],[Close Price]]-Table2[[#This Row],[50D EMA]])/Table2[[#This Row],[50D EMA]]</f>
        <v>3.599099907564892E-2</v>
      </c>
      <c r="U395" s="2">
        <f>(Table2[[#This Row],[Close Price]]-Table2[[#This Row],[200D EMA]])/Table2[[#This Row],[200D EMA]]</f>
        <v>0.10971749684061161</v>
      </c>
      <c r="V395">
        <v>0.686987480181937</v>
      </c>
      <c r="W395">
        <v>853.6</v>
      </c>
      <c r="X395">
        <v>874.3</v>
      </c>
      <c r="Y395">
        <v>842.15</v>
      </c>
      <c r="Z395">
        <v>887.4</v>
      </c>
      <c r="AA395">
        <v>733.1</v>
      </c>
      <c r="AB395">
        <v>887.4</v>
      </c>
      <c r="AC395" s="2">
        <f>(Table2[[#This Row],[Close Price]]/Table2[[#This Row],[Day Low]])-1</f>
        <v>7.6733833177131672E-3</v>
      </c>
      <c r="AD395" s="2">
        <f>(Table2[[#This Row],[Day High]]/Table2[[#This Row],[Close Price]])-1</f>
        <v>1.6450619078067774E-2</v>
      </c>
      <c r="AE395" s="2">
        <f>(Table2[[#This Row],[Close Price]]/Table2[[#This Row],[Current Week Low]])-1</f>
        <v>2.1373864513447804E-2</v>
      </c>
      <c r="AF395" s="2">
        <f>(Table2[[#This Row],[Current Week High]]/Table2[[#This Row],[Close Price]])-1</f>
        <v>3.1680520839388437E-2</v>
      </c>
      <c r="AG395" s="2">
        <f>(Table2[[#This Row],[Close Price]]/Table2[[#This Row],[Current Month Low]])-1</f>
        <v>0.17330514254535534</v>
      </c>
      <c r="AH395" s="2">
        <f>(Table2[[#This Row],[Current Month High]]/Table2[[#This Row],[Close Price]])-1</f>
        <v>3.1680520839388437E-2</v>
      </c>
      <c r="AI395">
        <v>25.908271813055801</v>
      </c>
      <c r="AJ395">
        <v>103.10507674144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-0.16</v>
      </c>
      <c r="AM395" t="s">
        <v>10450</v>
      </c>
      <c r="AN395">
        <v>10.47</v>
      </c>
      <c r="AO395" t="s">
        <v>10451</v>
      </c>
      <c r="AP395">
        <v>8.0629333360399E-2</v>
      </c>
      <c r="AQ395">
        <f>(Table2[[#This Row],[Sharpe Ratio]]-AVERAGE(Table2[Sharpe Ratio]))/_xlfn.STDEV.P(Table2[Sharpe Ratio])</f>
        <v>0.25037101712352305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263</v>
      </c>
      <c r="AT395">
        <f>_xlfn.RANK.AVG(Table2[[#This Row],[6M Return vs Nifty Z-Score]],Table2[6M Return vs Nifty Z-Score])</f>
        <v>634</v>
      </c>
      <c r="AU395">
        <f>_xlfn.RANK.AVG(Table2[[#This Row],[Sharpe Ratio Z-Score]],Table2[Sharpe Ratio Z-Score])</f>
        <v>284</v>
      </c>
      <c r="AV395">
        <f>(Table2[[#This Row],[Rank 1Y]]+Table2[[#This Row],[Rank 6M]]+Table2[[#This Row],[Rank Sharpe]])/3</f>
        <v>393.66666666666669</v>
      </c>
    </row>
    <row r="396" spans="1:48" x14ac:dyDescent="0.3">
      <c r="A396" t="s">
        <v>604</v>
      </c>
      <c r="B396" t="s">
        <v>605</v>
      </c>
      <c r="C396" t="s">
        <v>606</v>
      </c>
      <c r="D396" t="s">
        <v>606</v>
      </c>
      <c r="E396">
        <v>33244.829640000004</v>
      </c>
      <c r="F396">
        <v>972.6</v>
      </c>
      <c r="G396">
        <v>-3.6395767474145302</v>
      </c>
      <c r="H396">
        <f>(Table2[[#This Row],[1Y Return vs Nifty]]-AVERAGE(Table2[1Y Return vs Nifty]))/_xlfn.STDEV.P(Table2[1Y Return vs Nifty])</f>
        <v>-0.4603698021783092</v>
      </c>
      <c r="I396">
        <v>6.4250092296854504</v>
      </c>
      <c r="J396">
        <f>(Table2[[#This Row],[1M Return vs Nifty]]-AVERAGE(Table2[1M Return vs Nifty]))/_xlfn.STDEV.P(Table2[1M Return vs Nifty])</f>
        <v>0.91347048826408128</v>
      </c>
      <c r="K396">
        <v>-1.71145296236991</v>
      </c>
      <c r="L396">
        <f>(Table2[[#This Row],[6M Return vs Nifty]]-AVERAGE(Table2[6M Return vs Nifty]))/_xlfn.STDEV.P(Table2[6M Return vs Nifty])</f>
        <v>-0.4158114720882915</v>
      </c>
      <c r="M396">
        <v>2.3283489367570001</v>
      </c>
      <c r="N396">
        <f>(Table2[[#This Row],[1W Return vs Nifty]]-AVERAGE(Table2[1W Return vs Nifty]))/_xlfn.STDEV.P(Table2[1W Return vs Nifty])</f>
        <v>0.65102422248214697</v>
      </c>
      <c r="O396">
        <v>914.84</v>
      </c>
      <c r="P396">
        <v>886.53612285923305</v>
      </c>
      <c r="Q396">
        <v>830.52995019810203</v>
      </c>
      <c r="R396">
        <v>64.377192537942804</v>
      </c>
      <c r="S396" s="2">
        <f>(Table2[[#This Row],[Close Price]]-Table2[[#This Row],[20D EMA]])/Table2[[#This Row],[20D EMA]]</f>
        <v>6.3136723361462102E-2</v>
      </c>
      <c r="T396" s="2">
        <f>(Table2[[#This Row],[Close Price]]-Table2[[#This Row],[50D EMA]])/Table2[[#This Row],[50D EMA]]</f>
        <v>9.7078815991384557E-2</v>
      </c>
      <c r="U396" s="2">
        <f>(Table2[[#This Row],[Close Price]]-Table2[[#This Row],[200D EMA]])/Table2[[#This Row],[200D EMA]]</f>
        <v>0.17105951419092202</v>
      </c>
      <c r="V396">
        <v>2.1255743295701301</v>
      </c>
      <c r="W396">
        <v>959.05</v>
      </c>
      <c r="X396">
        <v>1012.8</v>
      </c>
      <c r="Y396">
        <v>900.1</v>
      </c>
      <c r="Z396">
        <v>1053</v>
      </c>
      <c r="AA396">
        <v>812</v>
      </c>
      <c r="AB396">
        <v>1053</v>
      </c>
      <c r="AC396" s="2">
        <f>(Table2[[#This Row],[Close Price]]/Table2[[#This Row],[Day Low]])-1</f>
        <v>1.4128564725509607E-2</v>
      </c>
      <c r="AD396" s="2">
        <f>(Table2[[#This Row],[Day High]]/Table2[[#This Row],[Close Price]])-1</f>
        <v>4.1332510795804911E-2</v>
      </c>
      <c r="AE396" s="2">
        <f>(Table2[[#This Row],[Close Price]]/Table2[[#This Row],[Current Week Low]])-1</f>
        <v>8.0546605932674042E-2</v>
      </c>
      <c r="AF396" s="2">
        <f>(Table2[[#This Row],[Current Week High]]/Table2[[#This Row],[Close Price]])-1</f>
        <v>8.2665021591610044E-2</v>
      </c>
      <c r="AG396" s="2">
        <f>(Table2[[#This Row],[Close Price]]/Table2[[#This Row],[Current Month Low]])-1</f>
        <v>0.19778325123152718</v>
      </c>
      <c r="AH396" s="2">
        <f>(Table2[[#This Row],[Current Month High]]/Table2[[#This Row],[Close Price]])-1</f>
        <v>8.2665021591610044E-2</v>
      </c>
      <c r="AI396">
        <v>8.266502159161</v>
      </c>
      <c r="AJ396">
        <v>36.985915492957702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-0.03</v>
      </c>
      <c r="AM396" t="s">
        <v>10450</v>
      </c>
      <c r="AN396">
        <v>14.83</v>
      </c>
      <c r="AO396" t="s">
        <v>10451</v>
      </c>
      <c r="AP396">
        <v>8.2444460232723005E-2</v>
      </c>
      <c r="AQ396">
        <f>(Table2[[#This Row],[Sharpe Ratio]]-AVERAGE(Table2[Sharpe Ratio]))/_xlfn.STDEV.P(Table2[Sharpe Ratio])</f>
        <v>0.27149648255749809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0.95980991903712565</v>
      </c>
      <c r="AS396">
        <f>_xlfn.RANK.AVG(Table2[[#This Row],[1Y Return vs Nifty Z-Score]],Table2[1Y Return vs Nifty Z-Score])</f>
        <v>444</v>
      </c>
      <c r="AT396">
        <f>_xlfn.RANK.AVG(Table2[[#This Row],[6M Return vs Nifty Z-Score]],Table2[6M Return vs Nifty Z-Score])</f>
        <v>458</v>
      </c>
      <c r="AU396">
        <f>_xlfn.RANK.AVG(Table2[[#This Row],[Sharpe Ratio Z-Score]],Table2[Sharpe Ratio Z-Score])</f>
        <v>280</v>
      </c>
      <c r="AV396">
        <f>(Table2[[#This Row],[Rank 1Y]]+Table2[[#This Row],[Rank 6M]]+Table2[[#This Row],[Rank Sharpe]])/3</f>
        <v>394</v>
      </c>
    </row>
    <row r="397" spans="1:48" x14ac:dyDescent="0.3">
      <c r="A397" t="s">
        <v>673</v>
      </c>
      <c r="B397" t="s">
        <v>674</v>
      </c>
      <c r="C397" t="s">
        <v>10409</v>
      </c>
      <c r="D397" t="s">
        <v>195</v>
      </c>
      <c r="E397">
        <v>27666.641419934898</v>
      </c>
      <c r="F397">
        <v>8490.5499999999993</v>
      </c>
      <c r="G397">
        <v>6.6624511282127399</v>
      </c>
      <c r="H397">
        <f>(Table2[[#This Row],[1Y Return vs Nifty]]-AVERAGE(Table2[1Y Return vs Nifty]))/_xlfn.STDEV.P(Table2[1Y Return vs Nifty])</f>
        <v>-0.29074320513300206</v>
      </c>
      <c r="I397">
        <v>-8.5811765447983408</v>
      </c>
      <c r="J397">
        <f>(Table2[[#This Row],[1M Return vs Nifty]]-AVERAGE(Table2[1M Return vs Nifty]))/_xlfn.STDEV.P(Table2[1M Return vs Nifty])</f>
        <v>-0.47709979732138935</v>
      </c>
      <c r="K397">
        <v>11.233261399815399</v>
      </c>
      <c r="L397">
        <f>(Table2[[#This Row],[6M Return vs Nifty]]-AVERAGE(Table2[6M Return vs Nifty]))/_xlfn.STDEV.P(Table2[6M Return vs Nifty])</f>
        <v>-3.1239591516299091E-2</v>
      </c>
      <c r="M397">
        <v>-6.3663782403275002</v>
      </c>
      <c r="N397">
        <f>(Table2[[#This Row],[1W Return vs Nifty]]-AVERAGE(Table2[1W Return vs Nifty]))/_xlfn.STDEV.P(Table2[1W Return vs Nifty])</f>
        <v>-1.289350596292095</v>
      </c>
      <c r="O397">
        <v>8741.42</v>
      </c>
      <c r="P397">
        <v>8433.2605053087009</v>
      </c>
      <c r="Q397">
        <v>7353.6968599663596</v>
      </c>
      <c r="R397">
        <v>21.914685549997099</v>
      </c>
      <c r="S397" s="2">
        <f>(Table2[[#This Row],[Close Price]]-Table2[[#This Row],[20D EMA]])/Table2[[#This Row],[20D EMA]]</f>
        <v>-2.8698998560874642E-2</v>
      </c>
      <c r="T397" s="2">
        <f>(Table2[[#This Row],[Close Price]]-Table2[[#This Row],[50D EMA]])/Table2[[#This Row],[50D EMA]]</f>
        <v>6.7932793793379085E-3</v>
      </c>
      <c r="U397" s="2">
        <f>(Table2[[#This Row],[Close Price]]-Table2[[#This Row],[200D EMA]])/Table2[[#This Row],[200D EMA]]</f>
        <v>0.15459613874249914</v>
      </c>
      <c r="V397">
        <v>1.6813441138467899</v>
      </c>
      <c r="W397">
        <v>8470</v>
      </c>
      <c r="X397">
        <v>8554.4500000000007</v>
      </c>
      <c r="Y397">
        <v>8460</v>
      </c>
      <c r="Z397">
        <v>8946.4</v>
      </c>
      <c r="AA397">
        <v>8460</v>
      </c>
      <c r="AB397">
        <v>9560</v>
      </c>
      <c r="AC397" s="2">
        <f>(Table2[[#This Row],[Close Price]]/Table2[[#This Row],[Day Low]])-1</f>
        <v>2.4262101534828773E-3</v>
      </c>
      <c r="AD397" s="2">
        <f>(Table2[[#This Row],[Day High]]/Table2[[#This Row],[Close Price]])-1</f>
        <v>7.5260142158048993E-3</v>
      </c>
      <c r="AE397" s="2">
        <f>(Table2[[#This Row],[Close Price]]/Table2[[#This Row],[Current Week Low]])-1</f>
        <v>3.6111111111110095E-3</v>
      </c>
      <c r="AF397" s="2">
        <f>(Table2[[#This Row],[Current Week High]]/Table2[[#This Row],[Close Price]])-1</f>
        <v>5.3689101412747187E-2</v>
      </c>
      <c r="AG397" s="2">
        <f>(Table2[[#This Row],[Close Price]]/Table2[[#This Row],[Current Month Low]])-1</f>
        <v>3.6111111111110095E-3</v>
      </c>
      <c r="AH397" s="2">
        <f>(Table2[[#This Row],[Current Month High]]/Table2[[#This Row],[Close Price]])-1</f>
        <v>0.12595768236451121</v>
      </c>
      <c r="AI397">
        <v>12.5957682364511</v>
      </c>
      <c r="AJ397">
        <v>42.553370102668701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0.04</v>
      </c>
      <c r="AM397" t="s">
        <v>10451</v>
      </c>
      <c r="AN397">
        <v>-4.5199999999999996</v>
      </c>
      <c r="AO397" t="s">
        <v>10450</v>
      </c>
      <c r="AP397">
        <v>7.1795048003149998E-3</v>
      </c>
      <c r="AQ397">
        <f>(Table2[[#This Row],[Sharpe Ratio]]-AVERAGE(Table2[Sharpe Ratio]))/_xlfn.STDEV.P(Table2[Sharpe Ratio])</f>
        <v>-0.60447931760309059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-2.6929125078658762</v>
      </c>
      <c r="AS397">
        <f>_xlfn.RANK.AVG(Table2[[#This Row],[1Y Return vs Nifty Z-Score]],Table2[1Y Return vs Nifty Z-Score])</f>
        <v>386</v>
      </c>
      <c r="AT397">
        <f>_xlfn.RANK.AVG(Table2[[#This Row],[6M Return vs Nifty Z-Score]],Table2[6M Return vs Nifty Z-Score])</f>
        <v>317</v>
      </c>
      <c r="AU397">
        <f>_xlfn.RANK.AVG(Table2[[#This Row],[Sharpe Ratio Z-Score]],Table2[Sharpe Ratio Z-Score])</f>
        <v>482</v>
      </c>
      <c r="AV397">
        <f>(Table2[[#This Row],[Rank 1Y]]+Table2[[#This Row],[Rank 6M]]+Table2[[#This Row],[Rank Sharpe]])/3</f>
        <v>395</v>
      </c>
    </row>
    <row r="398" spans="1:48" x14ac:dyDescent="0.3">
      <c r="A398" t="s">
        <v>861</v>
      </c>
      <c r="B398" t="s">
        <v>862</v>
      </c>
      <c r="C398" t="s">
        <v>10418</v>
      </c>
      <c r="D398" t="s">
        <v>261</v>
      </c>
      <c r="E398">
        <v>19140.570855000002</v>
      </c>
      <c r="F398">
        <v>17916.849999999999</v>
      </c>
      <c r="G398">
        <v>-10.787227910229699</v>
      </c>
      <c r="H398">
        <f>(Table2[[#This Row],[1Y Return vs Nifty]]-AVERAGE(Table2[1Y Return vs Nifty]))/_xlfn.STDEV.P(Table2[1Y Return vs Nifty])</f>
        <v>-0.57805845127269406</v>
      </c>
      <c r="I398">
        <v>1.2567399415595599</v>
      </c>
      <c r="J398">
        <f>(Table2[[#This Row],[1M Return vs Nifty]]-AVERAGE(Table2[1M Return vs Nifty]))/_xlfn.STDEV.P(Table2[1M Return vs Nifty])</f>
        <v>0.43454520985041584</v>
      </c>
      <c r="K398">
        <v>0.130312422657546</v>
      </c>
      <c r="L398">
        <f>(Table2[[#This Row],[6M Return vs Nifty]]-AVERAGE(Table2[6M Return vs Nifty]))/_xlfn.STDEV.P(Table2[6M Return vs Nifty])</f>
        <v>-0.36109483965633138</v>
      </c>
      <c r="M398">
        <v>0.44958693384521797</v>
      </c>
      <c r="N398">
        <f>(Table2[[#This Row],[1W Return vs Nifty]]-AVERAGE(Table2[1W Return vs Nifty]))/_xlfn.STDEV.P(Table2[1W Return vs Nifty])</f>
        <v>0.23174683669736565</v>
      </c>
      <c r="O398" t="e">
        <v>#N/A</v>
      </c>
      <c r="P398">
        <v>15913.0860477243</v>
      </c>
      <c r="Q398">
        <v>15296.023454386899</v>
      </c>
      <c r="R398">
        <v>78.881533993751603</v>
      </c>
      <c r="S398" s="2" t="e">
        <f>(Table2[[#This Row],[Close Price]]-Table2[[#This Row],[20D EMA]])/Table2[[#This Row],[20D EMA]]</f>
        <v>#N/A</v>
      </c>
      <c r="T398" s="2">
        <f>(Table2[[#This Row],[Close Price]]-Table2[[#This Row],[50D EMA]])/Table2[[#This Row],[50D EMA]]</f>
        <v>0.12591925577894128</v>
      </c>
      <c r="U398" s="2">
        <f>(Table2[[#This Row],[Close Price]]-Table2[[#This Row],[200D EMA]])/Table2[[#This Row],[200D EMA]]</f>
        <v>0.17134038486724773</v>
      </c>
      <c r="V398">
        <v>1.10607977530802</v>
      </c>
      <c r="W398" t="e">
        <v>#N/A</v>
      </c>
      <c r="X398" t="e">
        <v>#N/A</v>
      </c>
      <c r="Y398" t="e">
        <v>#N/A</v>
      </c>
      <c r="Z398" t="e">
        <v>#N/A</v>
      </c>
      <c r="AA398" t="e">
        <v>#N/A</v>
      </c>
      <c r="AB398" t="e">
        <v>#N/A</v>
      </c>
      <c r="AC398" s="2" t="e">
        <f>(Table2[[#This Row],[Close Price]]/Table2[[#This Row],[Day Low]])-1</f>
        <v>#N/A</v>
      </c>
      <c r="AD398" s="2" t="e">
        <f>(Table2[[#This Row],[Day High]]/Table2[[#This Row],[Close Price]])-1</f>
        <v>#N/A</v>
      </c>
      <c r="AE398" s="2" t="e">
        <f>(Table2[[#This Row],[Close Price]]/Table2[[#This Row],[Current Week Low]])-1</f>
        <v>#N/A</v>
      </c>
      <c r="AF398" s="2" t="e">
        <f>(Table2[[#This Row],[Current Week High]]/Table2[[#This Row],[Close Price]])-1</f>
        <v>#N/A</v>
      </c>
      <c r="AG398" s="2" t="e">
        <f>(Table2[[#This Row],[Close Price]]/Table2[[#This Row],[Current Month Low]])-1</f>
        <v>#N/A</v>
      </c>
      <c r="AH398" s="2" t="e">
        <f>(Table2[[#This Row],[Current Month High]]/Table2[[#This Row],[Close Price]])-1</f>
        <v>#N/A</v>
      </c>
      <c r="AI398">
        <v>7.1614150924967399</v>
      </c>
      <c r="AJ398">
        <v>40.830274400069101</v>
      </c>
      <c r="AK398" t="e">
        <f>IF(AND(Table2[[#This Row],[20D EMA]]&gt;Table2[[#This Row],[50D EMA]],Table2[[#This Row],[50D EMA]]&gt;Table2[[#This Row],[200D EMA]]),"Uptrend","Downtrend/NoTrend")</f>
        <v>#N/A</v>
      </c>
      <c r="AL398" t="e">
        <v>#N/A</v>
      </c>
      <c r="AM398" t="e">
        <v>#N/A</v>
      </c>
      <c r="AN398" t="e">
        <v>#N/A</v>
      </c>
      <c r="AO398" t="e">
        <v>#N/A</v>
      </c>
      <c r="AP398">
        <v>8.8640984741251996E-2</v>
      </c>
      <c r="AQ398">
        <f>(Table2[[#This Row],[Sharpe Ratio]]-AVERAGE(Table2[Sharpe Ratio]))/_xlfn.STDEV.P(Table2[Sharpe Ratio])</f>
        <v>0.34361511311256465</v>
      </c>
      <c r="AR398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98">
        <f>_xlfn.RANK.AVG(Table2[[#This Row],[1Y Return vs Nifty Z-Score]],Table2[1Y Return vs Nifty Z-Score])</f>
        <v>503</v>
      </c>
      <c r="AT398">
        <f>_xlfn.RANK.AVG(Table2[[#This Row],[6M Return vs Nifty Z-Score]],Table2[6M Return vs Nifty Z-Score])</f>
        <v>434</v>
      </c>
      <c r="AU398">
        <f>_xlfn.RANK.AVG(Table2[[#This Row],[Sharpe Ratio Z-Score]],Table2[Sharpe Ratio Z-Score])</f>
        <v>250</v>
      </c>
      <c r="AV398">
        <f>(Table2[[#This Row],[Rank 1Y]]+Table2[[#This Row],[Rank 6M]]+Table2[[#This Row],[Rank Sharpe]])/3</f>
        <v>395.66666666666669</v>
      </c>
    </row>
    <row r="399" spans="1:48" x14ac:dyDescent="0.3">
      <c r="A399" t="s">
        <v>1655</v>
      </c>
      <c r="B399" t="s">
        <v>1656</v>
      </c>
      <c r="C399" t="s">
        <v>10407</v>
      </c>
      <c r="D399" t="s">
        <v>51</v>
      </c>
      <c r="E399">
        <v>5501.4174214799996</v>
      </c>
      <c r="F399">
        <v>61.26</v>
      </c>
      <c r="G399">
        <v>71.763702767437707</v>
      </c>
      <c r="H399">
        <f>(Table2[[#This Row],[1Y Return vs Nifty]]-AVERAGE(Table2[1Y Return vs Nifty]))/_xlfn.STDEV.P(Table2[1Y Return vs Nifty])</f>
        <v>0.78117233540610487</v>
      </c>
      <c r="I399">
        <v>-7.2914569278471797</v>
      </c>
      <c r="J399">
        <f>(Table2[[#This Row],[1M Return vs Nifty]]-AVERAGE(Table2[1M Return vs Nifty]))/_xlfn.STDEV.P(Table2[1M Return vs Nifty])</f>
        <v>-0.35758603126376143</v>
      </c>
      <c r="K399">
        <v>-20.548833177910101</v>
      </c>
      <c r="L399">
        <f>(Table2[[#This Row],[6M Return vs Nifty]]-AVERAGE(Table2[6M Return vs Nifty]))/_xlfn.STDEV.P(Table2[6M Return vs Nifty])</f>
        <v>-0.97544736144421218</v>
      </c>
      <c r="M399">
        <v>-1.3411383703609601</v>
      </c>
      <c r="N399">
        <f>(Table2[[#This Row],[1W Return vs Nifty]]-AVERAGE(Table2[1W Return vs Nifty]))/_xlfn.STDEV.P(Table2[1W Return vs Nifty])</f>
        <v>-0.16788367692947309</v>
      </c>
      <c r="O399">
        <v>61.67</v>
      </c>
      <c r="P399">
        <v>63.811492789784701</v>
      </c>
      <c r="Q399">
        <v>62.092024219913</v>
      </c>
      <c r="R399">
        <v>48.846457138878897</v>
      </c>
      <c r="S399" s="2">
        <f>(Table2[[#This Row],[Close Price]]-Table2[[#This Row],[20D EMA]])/Table2[[#This Row],[20D EMA]]</f>
        <v>-6.6482892816605108E-3</v>
      </c>
      <c r="T399" s="2">
        <f>(Table2[[#This Row],[Close Price]]-Table2[[#This Row],[50D EMA]])/Table2[[#This Row],[50D EMA]]</f>
        <v>-3.9984847215377484E-2</v>
      </c>
      <c r="U399" s="2">
        <f>(Table2[[#This Row],[Close Price]]-Table2[[#This Row],[200D EMA]])/Table2[[#This Row],[200D EMA]]</f>
        <v>-1.3399856589732032E-2</v>
      </c>
      <c r="V399">
        <v>1.7331483232382701</v>
      </c>
      <c r="W399">
        <v>60.16</v>
      </c>
      <c r="X399">
        <v>61.53</v>
      </c>
      <c r="Y399">
        <v>59.61</v>
      </c>
      <c r="Z399">
        <v>63.4</v>
      </c>
      <c r="AA399">
        <v>55.55</v>
      </c>
      <c r="AB399">
        <v>64.150000000000006</v>
      </c>
      <c r="AC399" s="2">
        <f>(Table2[[#This Row],[Close Price]]/Table2[[#This Row],[Day Low]])-1</f>
        <v>1.8284574468085069E-2</v>
      </c>
      <c r="AD399" s="2">
        <f>(Table2[[#This Row],[Day High]]/Table2[[#This Row],[Close Price]])-1</f>
        <v>4.4074436826642138E-3</v>
      </c>
      <c r="AE399" s="2">
        <f>(Table2[[#This Row],[Close Price]]/Table2[[#This Row],[Current Week Low]])-1</f>
        <v>2.7679919476597759E-2</v>
      </c>
      <c r="AF399" s="2">
        <f>(Table2[[#This Row],[Current Week High]]/Table2[[#This Row],[Close Price]])-1</f>
        <v>3.4933072151485556E-2</v>
      </c>
      <c r="AG399" s="2">
        <f>(Table2[[#This Row],[Close Price]]/Table2[[#This Row],[Current Month Low]])-1</f>
        <v>0.10279027902790272</v>
      </c>
      <c r="AH399" s="2">
        <f>(Table2[[#This Row],[Current Month High]]/Table2[[#This Row],[Close Price]])-1</f>
        <v>4.7175971269996841E-2</v>
      </c>
      <c r="AI399">
        <v>62.634671890303601</v>
      </c>
      <c r="AJ399">
        <v>105.570469798657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-0.21</v>
      </c>
      <c r="AM399" t="s">
        <v>10450</v>
      </c>
      <c r="AN399">
        <v>1.04</v>
      </c>
      <c r="AO399" t="s">
        <v>10451</v>
      </c>
      <c r="AP399">
        <v>3.0695365787145001E-2</v>
      </c>
      <c r="AQ399">
        <f>(Table2[[#This Row],[Sharpe Ratio]]-AVERAGE(Table2[Sharpe Ratio]))/_xlfn.STDEV.P(Table2[Sharpe Ratio])</f>
        <v>-0.33078852716738921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120</v>
      </c>
      <c r="AT399">
        <f>_xlfn.RANK.AVG(Table2[[#This Row],[6M Return vs Nifty Z-Score]],Table2[6M Return vs Nifty Z-Score])</f>
        <v>647</v>
      </c>
      <c r="AU399">
        <f>_xlfn.RANK.AVG(Table2[[#This Row],[Sharpe Ratio Z-Score]],Table2[Sharpe Ratio Z-Score])</f>
        <v>422</v>
      </c>
      <c r="AV399">
        <f>(Table2[[#This Row],[Rank 1Y]]+Table2[[#This Row],[Rank 6M]]+Table2[[#This Row],[Rank Sharpe]])/3</f>
        <v>396.33333333333331</v>
      </c>
    </row>
    <row r="400" spans="1:48" x14ac:dyDescent="0.3">
      <c r="A400" t="s">
        <v>1583</v>
      </c>
      <c r="B400" t="s">
        <v>1584</v>
      </c>
      <c r="C400" t="s">
        <v>10420</v>
      </c>
      <c r="D400" t="s">
        <v>264</v>
      </c>
      <c r="E400">
        <v>6233.6365685999999</v>
      </c>
      <c r="F400">
        <v>651</v>
      </c>
      <c r="G400">
        <v>-28.140053352120098</v>
      </c>
      <c r="H400">
        <f>(Table2[[#This Row],[1Y Return vs Nifty]]-AVERAGE(Table2[1Y Return vs Nifty]))/_xlfn.STDEV.P(Table2[1Y Return vs Nifty])</f>
        <v>-0.8637789680840382</v>
      </c>
      <c r="I400">
        <v>-11.0376481392362</v>
      </c>
      <c r="J400">
        <f>(Table2[[#This Row],[1M Return vs Nifty]]-AVERAGE(Table2[1M Return vs Nifty]))/_xlfn.STDEV.P(Table2[1M Return vs Nifty])</f>
        <v>-0.70473235218542218</v>
      </c>
      <c r="K400">
        <v>28.390599270083399</v>
      </c>
      <c r="L400">
        <f>(Table2[[#This Row],[6M Return vs Nifty]]-AVERAGE(Table2[6M Return vs Nifty]))/_xlfn.STDEV.P(Table2[6M Return vs Nifty])</f>
        <v>0.47848426223307966</v>
      </c>
      <c r="M400">
        <v>-1.93299697205971</v>
      </c>
      <c r="N400">
        <f>(Table2[[#This Row],[1W Return vs Nifty]]-AVERAGE(Table2[1W Return vs Nifty]))/_xlfn.STDEV.P(Table2[1W Return vs Nifty])</f>
        <v>-0.29996689283967914</v>
      </c>
      <c r="O400">
        <v>657.84</v>
      </c>
      <c r="P400">
        <v>636.32972246571296</v>
      </c>
      <c r="Q400">
        <v>573.64936835295703</v>
      </c>
      <c r="R400">
        <v>44.5903437224001</v>
      </c>
      <c r="S400" s="2">
        <f>(Table2[[#This Row],[Close Price]]-Table2[[#This Row],[20D EMA]])/Table2[[#This Row],[20D EMA]]</f>
        <v>-1.0397665085735181E-2</v>
      </c>
      <c r="T400" s="2">
        <f>(Table2[[#This Row],[Close Price]]-Table2[[#This Row],[50D EMA]])/Table2[[#This Row],[50D EMA]]</f>
        <v>2.3054521918984397E-2</v>
      </c>
      <c r="U400" s="2">
        <f>(Table2[[#This Row],[Close Price]]-Table2[[#This Row],[200D EMA]])/Table2[[#This Row],[200D EMA]]</f>
        <v>0.13483956562024907</v>
      </c>
      <c r="V400">
        <v>0.37693543435560001</v>
      </c>
      <c r="W400">
        <v>640.1</v>
      </c>
      <c r="X400">
        <v>669.5</v>
      </c>
      <c r="Y400">
        <v>625.04999999999995</v>
      </c>
      <c r="Z400">
        <v>669.5</v>
      </c>
      <c r="AA400">
        <v>625.04999999999995</v>
      </c>
      <c r="AB400">
        <v>704.9</v>
      </c>
      <c r="AC400" s="2">
        <f>(Table2[[#This Row],[Close Price]]/Table2[[#This Row],[Day Low]])-1</f>
        <v>1.70285892829245E-2</v>
      </c>
      <c r="AD400" s="2">
        <f>(Table2[[#This Row],[Day High]]/Table2[[#This Row],[Close Price]])-1</f>
        <v>2.8417818740399392E-2</v>
      </c>
      <c r="AE400" s="2">
        <f>(Table2[[#This Row],[Close Price]]/Table2[[#This Row],[Current Week Low]])-1</f>
        <v>4.1516678665706852E-2</v>
      </c>
      <c r="AF400" s="2">
        <f>(Table2[[#This Row],[Current Week High]]/Table2[[#This Row],[Close Price]])-1</f>
        <v>2.8417818740399392E-2</v>
      </c>
      <c r="AG400" s="2">
        <f>(Table2[[#This Row],[Close Price]]/Table2[[#This Row],[Current Month Low]])-1</f>
        <v>4.1516678665706852E-2</v>
      </c>
      <c r="AH400" s="2">
        <f>(Table2[[#This Row],[Current Month High]]/Table2[[#This Row],[Close Price]])-1</f>
        <v>8.2795698924731154E-2</v>
      </c>
      <c r="AI400">
        <v>11.6436251920122</v>
      </c>
      <c r="AJ400">
        <v>49.672376135187903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0.14000000000000001</v>
      </c>
      <c r="AM400" t="s">
        <v>10451</v>
      </c>
      <c r="AN400">
        <v>-2.89</v>
      </c>
      <c r="AO400" t="s">
        <v>10450</v>
      </c>
      <c r="AP400">
        <v>3.1907563739875001E-2</v>
      </c>
      <c r="AQ400">
        <f>(Table2[[#This Row],[Sharpe Ratio]]-AVERAGE(Table2[Sharpe Ratio]))/_xlfn.STDEV.P(Table2[Sharpe Ratio])</f>
        <v>-0.31668028694462985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-1.7066742378206898</v>
      </c>
      <c r="AS400">
        <f>_xlfn.RANK.AVG(Table2[[#This Row],[1Y Return vs Nifty Z-Score]],Table2[1Y Return vs Nifty Z-Score])</f>
        <v>608</v>
      </c>
      <c r="AT400">
        <f>_xlfn.RANK.AVG(Table2[[#This Row],[6M Return vs Nifty Z-Score]],Table2[6M Return vs Nifty Z-Score])</f>
        <v>169</v>
      </c>
      <c r="AU400">
        <f>_xlfn.RANK.AVG(Table2[[#This Row],[Sharpe Ratio Z-Score]],Table2[Sharpe Ratio Z-Score])</f>
        <v>416</v>
      </c>
      <c r="AV400">
        <f>(Table2[[#This Row],[Rank 1Y]]+Table2[[#This Row],[Rank 6M]]+Table2[[#This Row],[Rank Sharpe]])/3</f>
        <v>397.66666666666669</v>
      </c>
    </row>
    <row r="401" spans="1:48" x14ac:dyDescent="0.3">
      <c r="A401" t="s">
        <v>1604</v>
      </c>
      <c r="B401" t="s">
        <v>1605</v>
      </c>
      <c r="C401" t="s">
        <v>10413</v>
      </c>
      <c r="D401" t="s">
        <v>879</v>
      </c>
      <c r="E401">
        <v>6136.5485026509996</v>
      </c>
      <c r="F401">
        <v>207.31</v>
      </c>
      <c r="G401">
        <v>23.2122670286657</v>
      </c>
      <c r="H401">
        <f>(Table2[[#This Row],[1Y Return vs Nifty]]-AVERAGE(Table2[1Y Return vs Nifty]))/_xlfn.STDEV.P(Table2[1Y Return vs Nifty])</f>
        <v>-1.8244529453654776E-2</v>
      </c>
      <c r="I401">
        <v>-5.14628538893915</v>
      </c>
      <c r="J401">
        <f>(Table2[[#This Row],[1M Return vs Nifty]]-AVERAGE(Table2[1M Return vs Nifty]))/_xlfn.STDEV.P(Table2[1M Return vs Nifty])</f>
        <v>-0.15880055410664037</v>
      </c>
      <c r="K401">
        <v>-7.4691954314962103</v>
      </c>
      <c r="L401">
        <f>(Table2[[#This Row],[6M Return vs Nifty]]-AVERAGE(Table2[6M Return vs Nifty]))/_xlfn.STDEV.P(Table2[6M Return vs Nifty])</f>
        <v>-0.5868670695504915</v>
      </c>
      <c r="M401">
        <v>-6.1602176299717799</v>
      </c>
      <c r="N401">
        <f>(Table2[[#This Row],[1W Return vs Nifty]]-AVERAGE(Table2[1W Return vs Nifty]))/_xlfn.STDEV.P(Table2[1W Return vs Nifty])</f>
        <v>-1.2433423836351565</v>
      </c>
      <c r="O401">
        <v>216.05</v>
      </c>
      <c r="P401">
        <v>215.587852586466</v>
      </c>
      <c r="Q401">
        <v>200.197705733768</v>
      </c>
      <c r="R401">
        <v>34.435525323587903</v>
      </c>
      <c r="S401" s="2">
        <f>(Table2[[#This Row],[Close Price]]-Table2[[#This Row],[20D EMA]])/Table2[[#This Row],[20D EMA]]</f>
        <v>-4.0453598704003745E-2</v>
      </c>
      <c r="T401" s="2">
        <f>(Table2[[#This Row],[Close Price]]-Table2[[#This Row],[50D EMA]])/Table2[[#This Row],[50D EMA]]</f>
        <v>-3.8396655874411996E-2</v>
      </c>
      <c r="U401" s="2">
        <f>(Table2[[#This Row],[Close Price]]-Table2[[#This Row],[200D EMA]])/Table2[[#This Row],[200D EMA]]</f>
        <v>3.5526352513201374E-2</v>
      </c>
      <c r="V401">
        <v>1.6786263012413001</v>
      </c>
      <c r="W401">
        <v>205</v>
      </c>
      <c r="X401">
        <v>210.7</v>
      </c>
      <c r="Y401">
        <v>204.6</v>
      </c>
      <c r="Z401">
        <v>214.25</v>
      </c>
      <c r="AA401">
        <v>204.6</v>
      </c>
      <c r="AB401">
        <v>246.85</v>
      </c>
      <c r="AC401" s="2">
        <f>(Table2[[#This Row],[Close Price]]/Table2[[#This Row],[Day Low]])-1</f>
        <v>1.1268292682926839E-2</v>
      </c>
      <c r="AD401" s="2">
        <f>(Table2[[#This Row],[Day High]]/Table2[[#This Row],[Close Price]])-1</f>
        <v>1.6352322608653713E-2</v>
      </c>
      <c r="AE401" s="2">
        <f>(Table2[[#This Row],[Close Price]]/Table2[[#This Row],[Current Week Low]])-1</f>
        <v>1.3245356793743834E-2</v>
      </c>
      <c r="AF401" s="2">
        <f>(Table2[[#This Row],[Current Week High]]/Table2[[#This Row],[Close Price]])-1</f>
        <v>3.3476436254884057E-2</v>
      </c>
      <c r="AG401" s="2">
        <f>(Table2[[#This Row],[Close Price]]/Table2[[#This Row],[Current Month Low]])-1</f>
        <v>1.3245356793743834E-2</v>
      </c>
      <c r="AH401" s="2">
        <f>(Table2[[#This Row],[Current Month High]]/Table2[[#This Row],[Close Price]])-1</f>
        <v>0.19072886016111124</v>
      </c>
      <c r="AI401">
        <v>22.8112488543726</v>
      </c>
      <c r="AJ401">
        <v>65.055732484076401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-0.08</v>
      </c>
      <c r="AM401" t="s">
        <v>10450</v>
      </c>
      <c r="AN401">
        <v>-4.87</v>
      </c>
      <c r="AO401" t="s">
        <v>10450</v>
      </c>
      <c r="AP401">
        <v>5.2421376766243998E-2</v>
      </c>
      <c r="AQ401">
        <f>(Table2[[#This Row],[Sharpe Ratio]]-AVERAGE(Table2[Sharpe Ratio]))/_xlfn.STDEV.P(Table2[Sharpe Ratio])</f>
        <v>-7.7929015826746023E-2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-2.0851835525726892</v>
      </c>
      <c r="AS401">
        <f>_xlfn.RANK.AVG(Table2[[#This Row],[1Y Return vs Nifty Z-Score]],Table2[1Y Return vs Nifty Z-Score])</f>
        <v>308</v>
      </c>
      <c r="AT401">
        <f>_xlfn.RANK.AVG(Table2[[#This Row],[6M Return vs Nifty Z-Score]],Table2[6M Return vs Nifty Z-Score])</f>
        <v>525</v>
      </c>
      <c r="AU401">
        <f>_xlfn.RANK.AVG(Table2[[#This Row],[Sharpe Ratio Z-Score]],Table2[Sharpe Ratio Z-Score])</f>
        <v>363</v>
      </c>
      <c r="AV401">
        <f>(Table2[[#This Row],[Rank 1Y]]+Table2[[#This Row],[Rank 6M]]+Table2[[#This Row],[Rank Sharpe]])/3</f>
        <v>398.66666666666669</v>
      </c>
    </row>
    <row r="402" spans="1:48" x14ac:dyDescent="0.3">
      <c r="A402" t="s">
        <v>1138</v>
      </c>
      <c r="B402" t="s">
        <v>1139</v>
      </c>
      <c r="C402" t="s">
        <v>10414</v>
      </c>
      <c r="D402" t="s">
        <v>135</v>
      </c>
      <c r="E402">
        <v>11441.64</v>
      </c>
      <c r="F402">
        <v>359.8</v>
      </c>
      <c r="G402">
        <v>-6.6422294099130204</v>
      </c>
      <c r="H402">
        <f>(Table2[[#This Row],[1Y Return vs Nifty]]-AVERAGE(Table2[1Y Return vs Nifty]))/_xlfn.STDEV.P(Table2[1Y Return vs Nifty])</f>
        <v>-0.50980955902983471</v>
      </c>
      <c r="I402">
        <v>-6.2080136472449601</v>
      </c>
      <c r="J402">
        <f>(Table2[[#This Row],[1M Return vs Nifty]]-AVERAGE(Table2[1M Return vs Nifty]))/_xlfn.STDEV.P(Table2[1M Return vs Nifty])</f>
        <v>-0.25718716543841053</v>
      </c>
      <c r="K402">
        <v>-14.7011257402766</v>
      </c>
      <c r="L402">
        <f>(Table2[[#This Row],[6M Return vs Nifty]]-AVERAGE(Table2[6M Return vs Nifty]))/_xlfn.STDEV.P(Table2[6M Return vs Nifty])</f>
        <v>-0.80171901306944804</v>
      </c>
      <c r="M402">
        <v>-1.51812109760824</v>
      </c>
      <c r="N402">
        <f>(Table2[[#This Row],[1W Return vs Nifty]]-AVERAGE(Table2[1W Return vs Nifty]))/_xlfn.STDEV.P(Table2[1W Return vs Nifty])</f>
        <v>-0.20738035351453007</v>
      </c>
      <c r="O402">
        <v>367.22</v>
      </c>
      <c r="P402">
        <v>374.48801555108201</v>
      </c>
      <c r="Q402">
        <v>372.80450054815498</v>
      </c>
      <c r="R402">
        <v>32.838761723569803</v>
      </c>
      <c r="S402" s="2">
        <f>(Table2[[#This Row],[Close Price]]-Table2[[#This Row],[20D EMA]])/Table2[[#This Row],[20D EMA]]</f>
        <v>-2.0205871139916169E-2</v>
      </c>
      <c r="T402" s="2">
        <f>(Table2[[#This Row],[Close Price]]-Table2[[#This Row],[50D EMA]])/Table2[[#This Row],[50D EMA]]</f>
        <v>-3.9221590387793027E-2</v>
      </c>
      <c r="U402" s="2">
        <f>(Table2[[#This Row],[Close Price]]-Table2[[#This Row],[200D EMA]])/Table2[[#This Row],[200D EMA]]</f>
        <v>-3.4882895804728031E-2</v>
      </c>
      <c r="V402">
        <v>0.47890341051247698</v>
      </c>
      <c r="W402">
        <v>358.75</v>
      </c>
      <c r="X402">
        <v>367.1</v>
      </c>
      <c r="Y402">
        <v>358.5</v>
      </c>
      <c r="Z402">
        <v>371</v>
      </c>
      <c r="AA402">
        <v>358.5</v>
      </c>
      <c r="AB402">
        <v>379.5</v>
      </c>
      <c r="AC402" s="2">
        <f>(Table2[[#This Row],[Close Price]]/Table2[[#This Row],[Day Low]])-1</f>
        <v>2.9268292682926855E-3</v>
      </c>
      <c r="AD402" s="2">
        <f>(Table2[[#This Row],[Day High]]/Table2[[#This Row],[Close Price]])-1</f>
        <v>2.0289049471928777E-2</v>
      </c>
      <c r="AE402" s="2">
        <f>(Table2[[#This Row],[Close Price]]/Table2[[#This Row],[Current Week Low]])-1</f>
        <v>3.6262203626220568E-3</v>
      </c>
      <c r="AF402" s="2">
        <f>(Table2[[#This Row],[Current Week High]]/Table2[[#This Row],[Close Price]])-1</f>
        <v>3.112840466926059E-2</v>
      </c>
      <c r="AG402" s="2">
        <f>(Table2[[#This Row],[Close Price]]/Table2[[#This Row],[Current Month Low]])-1</f>
        <v>3.6262203626220568E-3</v>
      </c>
      <c r="AH402" s="2">
        <f>(Table2[[#This Row],[Current Month High]]/Table2[[#This Row],[Close Price]])-1</f>
        <v>5.4752640355753224E-2</v>
      </c>
      <c r="AI402">
        <v>40.633685380766998</v>
      </c>
      <c r="AJ402">
        <v>32.157943067033898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-0.18</v>
      </c>
      <c r="AM402" t="s">
        <v>10450</v>
      </c>
      <c r="AN402">
        <v>-1.56</v>
      </c>
      <c r="AO402" t="s">
        <v>10450</v>
      </c>
      <c r="AP402">
        <v>0.136853243832951</v>
      </c>
      <c r="AQ402">
        <f>(Table2[[#This Row],[Sharpe Ratio]]-AVERAGE(Table2[Sharpe Ratio]))/_xlfn.STDEV.P(Table2[Sharpe Ratio])</f>
        <v>0.90473644764026473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469</v>
      </c>
      <c r="AT402">
        <f>_xlfn.RANK.AVG(Table2[[#This Row],[6M Return vs Nifty Z-Score]],Table2[6M Return vs Nifty Z-Score])</f>
        <v>598</v>
      </c>
      <c r="AU402">
        <f>_xlfn.RANK.AVG(Table2[[#This Row],[Sharpe Ratio Z-Score]],Table2[Sharpe Ratio Z-Score])</f>
        <v>130</v>
      </c>
      <c r="AV402">
        <f>(Table2[[#This Row],[Rank 1Y]]+Table2[[#This Row],[Rank 6M]]+Table2[[#This Row],[Rank Sharpe]])/3</f>
        <v>399</v>
      </c>
    </row>
    <row r="403" spans="1:48" x14ac:dyDescent="0.3">
      <c r="A403" t="s">
        <v>1768</v>
      </c>
      <c r="B403" t="s">
        <v>1769</v>
      </c>
      <c r="C403" t="s">
        <v>10420</v>
      </c>
      <c r="D403" t="s">
        <v>467</v>
      </c>
      <c r="E403">
        <v>4673.0688002099996</v>
      </c>
      <c r="F403">
        <v>407.95</v>
      </c>
      <c r="G403">
        <v>-4.7326287413438797</v>
      </c>
      <c r="H403">
        <f>(Table2[[#This Row],[1Y Return vs Nifty]]-AVERAGE(Table2[1Y Return vs Nifty]))/_xlfn.STDEV.P(Table2[1Y Return vs Nifty])</f>
        <v>-0.47836729668737293</v>
      </c>
      <c r="I403">
        <v>7.0843974606785203</v>
      </c>
      <c r="J403">
        <f>(Table2[[#This Row],[1M Return vs Nifty]]-AVERAGE(Table2[1M Return vs Nifty]))/_xlfn.STDEV.P(Table2[1M Return vs Nifty])</f>
        <v>0.97457366894326847</v>
      </c>
      <c r="K403">
        <v>-10.034431956397899</v>
      </c>
      <c r="L403">
        <f>(Table2[[#This Row],[6M Return vs Nifty]]-AVERAGE(Table2[6M Return vs Nifty]))/_xlfn.STDEV.P(Table2[6M Return vs Nifty])</f>
        <v>-0.66307715861783045</v>
      </c>
      <c r="M403">
        <v>4.7976329573067602</v>
      </c>
      <c r="N403">
        <f>(Table2[[#This Row],[1W Return vs Nifty]]-AVERAGE(Table2[1W Return vs Nifty]))/_xlfn.STDEV.P(Table2[1W Return vs Nifty])</f>
        <v>1.2020865429312857</v>
      </c>
      <c r="O403">
        <v>391.87</v>
      </c>
      <c r="P403">
        <v>382.024650327139</v>
      </c>
      <c r="Q403">
        <v>364.408191516221</v>
      </c>
      <c r="R403">
        <v>61.593921268512297</v>
      </c>
      <c r="S403" s="2">
        <f>(Table2[[#This Row],[Close Price]]-Table2[[#This Row],[20D EMA]])/Table2[[#This Row],[20D EMA]]</f>
        <v>4.1034016382984109E-2</v>
      </c>
      <c r="T403" s="2">
        <f>(Table2[[#This Row],[Close Price]]-Table2[[#This Row],[50D EMA]])/Table2[[#This Row],[50D EMA]]</f>
        <v>6.7863028342962539E-2</v>
      </c>
      <c r="U403" s="2">
        <f>(Table2[[#This Row],[Close Price]]-Table2[[#This Row],[200D EMA]])/Table2[[#This Row],[200D EMA]]</f>
        <v>0.11948636034390793</v>
      </c>
      <c r="V403">
        <v>1.82705558141728</v>
      </c>
      <c r="W403">
        <v>406.4</v>
      </c>
      <c r="X403">
        <v>420.55</v>
      </c>
      <c r="Y403">
        <v>380</v>
      </c>
      <c r="Z403">
        <v>425.25</v>
      </c>
      <c r="AA403">
        <v>357.05</v>
      </c>
      <c r="AB403">
        <v>425.25</v>
      </c>
      <c r="AC403" s="2">
        <f>(Table2[[#This Row],[Close Price]]/Table2[[#This Row],[Day Low]])-1</f>
        <v>3.8139763779527769E-3</v>
      </c>
      <c r="AD403" s="2">
        <f>(Table2[[#This Row],[Day High]]/Table2[[#This Row],[Close Price]])-1</f>
        <v>3.0886138007108821E-2</v>
      </c>
      <c r="AE403" s="2">
        <f>(Table2[[#This Row],[Close Price]]/Table2[[#This Row],[Current Week Low]])-1</f>
        <v>7.3552631578947425E-2</v>
      </c>
      <c r="AF403" s="2">
        <f>(Table2[[#This Row],[Current Week High]]/Table2[[#This Row],[Close Price]])-1</f>
        <v>4.240715773991921E-2</v>
      </c>
      <c r="AG403" s="2">
        <f>(Table2[[#This Row],[Close Price]]/Table2[[#This Row],[Current Month Low]])-1</f>
        <v>0.14255706483685748</v>
      </c>
      <c r="AH403" s="2">
        <f>(Table2[[#This Row],[Current Month High]]/Table2[[#This Row],[Close Price]])-1</f>
        <v>4.240715773991921E-2</v>
      </c>
      <c r="AI403">
        <v>12.477019242554199</v>
      </c>
      <c r="AJ403">
        <v>44.8943349316284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0.04</v>
      </c>
      <c r="AM403" t="s">
        <v>10451</v>
      </c>
      <c r="AN403">
        <v>-0.44</v>
      </c>
      <c r="AO403" t="s">
        <v>10450</v>
      </c>
      <c r="AP403">
        <v>0.113633451606919</v>
      </c>
      <c r="AQ403">
        <f>(Table2[[#This Row],[Sharpe Ratio]]-AVERAGE(Table2[Sharpe Ratio]))/_xlfn.STDEV.P(Table2[Sharpe Ratio])</f>
        <v>0.63449147163642727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1.6697072282057781</v>
      </c>
      <c r="AS403">
        <f>_xlfn.RANK.AVG(Table2[[#This Row],[1Y Return vs Nifty Z-Score]],Table2[1Y Return vs Nifty Z-Score])</f>
        <v>455</v>
      </c>
      <c r="AT403">
        <f>_xlfn.RANK.AVG(Table2[[#This Row],[6M Return vs Nifty Z-Score]],Table2[6M Return vs Nifty Z-Score])</f>
        <v>556</v>
      </c>
      <c r="AU403">
        <f>_xlfn.RANK.AVG(Table2[[#This Row],[Sharpe Ratio Z-Score]],Table2[Sharpe Ratio Z-Score])</f>
        <v>188</v>
      </c>
      <c r="AV403">
        <f>(Table2[[#This Row],[Rank 1Y]]+Table2[[#This Row],[Rank 6M]]+Table2[[#This Row],[Rank Sharpe]])/3</f>
        <v>399.66666666666669</v>
      </c>
    </row>
    <row r="404" spans="1:48" x14ac:dyDescent="0.3">
      <c r="A404" t="s">
        <v>1430</v>
      </c>
      <c r="B404" t="s">
        <v>1431</v>
      </c>
      <c r="C404" t="s">
        <v>10410</v>
      </c>
      <c r="D404" t="s">
        <v>46</v>
      </c>
      <c r="E404">
        <v>7745.0070138699903</v>
      </c>
      <c r="F404">
        <v>529.70000000000005</v>
      </c>
      <c r="G404">
        <v>41.523558092837497</v>
      </c>
      <c r="H404">
        <f>(Table2[[#This Row],[1Y Return vs Nifty]]-AVERAGE(Table2[1Y Return vs Nifty]))/_xlfn.STDEV.P(Table2[1Y Return vs Nifty])</f>
        <v>0.28325746881505787</v>
      </c>
      <c r="I404">
        <v>-6.6149460662715596</v>
      </c>
      <c r="J404">
        <f>(Table2[[#This Row],[1M Return vs Nifty]]-AVERAGE(Table2[1M Return vs Nifty]))/_xlfn.STDEV.P(Table2[1M Return vs Nifty])</f>
        <v>-0.29489615682661491</v>
      </c>
      <c r="K404">
        <v>6.24651180410478</v>
      </c>
      <c r="L404">
        <f>(Table2[[#This Row],[6M Return vs Nifty]]-AVERAGE(Table2[6M Return vs Nifty]))/_xlfn.STDEV.P(Table2[6M Return vs Nifty])</f>
        <v>-0.17938991884729949</v>
      </c>
      <c r="M404">
        <v>-0.45877630005756198</v>
      </c>
      <c r="N404">
        <f>(Table2[[#This Row],[1W Return vs Nifty]]-AVERAGE(Table2[1W Return vs Nifty]))/_xlfn.STDEV.P(Table2[1W Return vs Nifty])</f>
        <v>2.9030281080687701E-2</v>
      </c>
      <c r="O404">
        <v>540.96</v>
      </c>
      <c r="P404">
        <v>533.32771680804694</v>
      </c>
      <c r="Q404">
        <v>466.43944620414698</v>
      </c>
      <c r="R404">
        <v>42.521022588724797</v>
      </c>
      <c r="S404" s="2">
        <f>(Table2[[#This Row],[Close Price]]-Table2[[#This Row],[20D EMA]])/Table2[[#This Row],[20D EMA]]</f>
        <v>-2.0814847678201697E-2</v>
      </c>
      <c r="T404" s="2">
        <f>(Table2[[#This Row],[Close Price]]-Table2[[#This Row],[50D EMA]])/Table2[[#This Row],[50D EMA]]</f>
        <v>-6.8020406472753614E-3</v>
      </c>
      <c r="U404" s="2">
        <f>(Table2[[#This Row],[Close Price]]-Table2[[#This Row],[200D EMA]])/Table2[[#This Row],[200D EMA]]</f>
        <v>0.13562436520037752</v>
      </c>
      <c r="V404">
        <v>0.95474150520207701</v>
      </c>
      <c r="W404">
        <v>527.6</v>
      </c>
      <c r="X404">
        <v>551.20000000000005</v>
      </c>
      <c r="Y404">
        <v>526</v>
      </c>
      <c r="Z404">
        <v>579.35</v>
      </c>
      <c r="AA404">
        <v>515</v>
      </c>
      <c r="AB404">
        <v>582.45000000000005</v>
      </c>
      <c r="AC404" s="2">
        <f>(Table2[[#This Row],[Close Price]]/Table2[[#This Row],[Day Low]])-1</f>
        <v>3.9802880970432053E-3</v>
      </c>
      <c r="AD404" s="2">
        <f>(Table2[[#This Row],[Day High]]/Table2[[#This Row],[Close Price]])-1</f>
        <v>4.0589012648668987E-2</v>
      </c>
      <c r="AE404" s="2">
        <f>(Table2[[#This Row],[Close Price]]/Table2[[#This Row],[Current Week Low]])-1</f>
        <v>7.0342205323195017E-3</v>
      </c>
      <c r="AF404" s="2">
        <f>(Table2[[#This Row],[Current Week High]]/Table2[[#This Row],[Close Price]])-1</f>
        <v>9.373230130262411E-2</v>
      </c>
      <c r="AG404" s="2">
        <f>(Table2[[#This Row],[Close Price]]/Table2[[#This Row],[Current Month Low]])-1</f>
        <v>2.8543689320388532E-2</v>
      </c>
      <c r="AH404" s="2">
        <f>(Table2[[#This Row],[Current Month High]]/Table2[[#This Row],[Close Price]])-1</f>
        <v>9.9584670568246159E-2</v>
      </c>
      <c r="AI404">
        <v>11.006229941476301</v>
      </c>
      <c r="AJ404">
        <v>85.048034934497807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-0.05</v>
      </c>
      <c r="AM404" t="s">
        <v>10450</v>
      </c>
      <c r="AN404">
        <v>-4.3899999999999997</v>
      </c>
      <c r="AO404" t="s">
        <v>10450</v>
      </c>
      <c r="AP404">
        <v>-2.2746290916828001E-2</v>
      </c>
      <c r="AQ404">
        <f>(Table2[[#This Row],[Sharpe Ratio]]-AVERAGE(Table2[Sharpe Ratio]))/_xlfn.STDEV.P(Table2[Sharpe Ratio])</f>
        <v>-0.95277252654956357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-1.1147708523277324</v>
      </c>
      <c r="AS404">
        <f>_xlfn.RANK.AVG(Table2[[#This Row],[1Y Return vs Nifty Z-Score]],Table2[1Y Return vs Nifty Z-Score])</f>
        <v>221</v>
      </c>
      <c r="AT404">
        <f>_xlfn.RANK.AVG(Table2[[#This Row],[6M Return vs Nifty Z-Score]],Table2[6M Return vs Nifty Z-Score])</f>
        <v>368</v>
      </c>
      <c r="AU404">
        <f>_xlfn.RANK.AVG(Table2[[#This Row],[Sharpe Ratio Z-Score]],Table2[Sharpe Ratio Z-Score])</f>
        <v>611</v>
      </c>
      <c r="AV404">
        <f>(Table2[[#This Row],[Rank 1Y]]+Table2[[#This Row],[Rank 6M]]+Table2[[#This Row],[Rank Sharpe]])/3</f>
        <v>400</v>
      </c>
    </row>
    <row r="405" spans="1:48" x14ac:dyDescent="0.3">
      <c r="A405" t="s">
        <v>1573</v>
      </c>
      <c r="B405" t="s">
        <v>1574</v>
      </c>
      <c r="C405" t="s">
        <v>10420</v>
      </c>
      <c r="D405" t="s">
        <v>392</v>
      </c>
      <c r="E405">
        <v>6384.4136587000003</v>
      </c>
      <c r="F405">
        <v>328.3</v>
      </c>
      <c r="G405">
        <v>24.004081112116001</v>
      </c>
      <c r="H405">
        <f>(Table2[[#This Row],[1Y Return vs Nifty]]-AVERAGE(Table2[1Y Return vs Nifty]))/_xlfn.STDEV.P(Table2[1Y Return vs Nifty])</f>
        <v>-5.2070255670672626E-3</v>
      </c>
      <c r="I405">
        <v>-6.7514599552594099</v>
      </c>
      <c r="J405">
        <f>(Table2[[#This Row],[1M Return vs Nifty]]-AVERAGE(Table2[1M Return vs Nifty]))/_xlfn.STDEV.P(Table2[1M Return vs Nifty])</f>
        <v>-0.30754641722249815</v>
      </c>
      <c r="K405">
        <v>12.3365086683255</v>
      </c>
      <c r="L405">
        <f>(Table2[[#This Row],[6M Return vs Nifty]]-AVERAGE(Table2[6M Return vs Nifty]))/_xlfn.STDEV.P(Table2[6M Return vs Nifty])</f>
        <v>1.5365567180924936E-3</v>
      </c>
      <c r="M405">
        <v>1.2885437412104399</v>
      </c>
      <c r="N405">
        <f>(Table2[[#This Row],[1W Return vs Nifty]]-AVERAGE(Table2[1W Return vs Nifty]))/_xlfn.STDEV.P(Table2[1W Return vs Nifty])</f>
        <v>0.41897417918846958</v>
      </c>
      <c r="O405">
        <v>329.94</v>
      </c>
      <c r="P405">
        <v>330.91227157261198</v>
      </c>
      <c r="Q405">
        <v>295.18780277392898</v>
      </c>
      <c r="R405">
        <v>50.6217708676241</v>
      </c>
      <c r="S405" s="2">
        <f>(Table2[[#This Row],[Close Price]]-Table2[[#This Row],[20D EMA]])/Table2[[#This Row],[20D EMA]]</f>
        <v>-4.9706007152815253E-3</v>
      </c>
      <c r="T405" s="2">
        <f>(Table2[[#This Row],[Close Price]]-Table2[[#This Row],[50D EMA]])/Table2[[#This Row],[50D EMA]]</f>
        <v>-7.8941514021149371E-3</v>
      </c>
      <c r="U405" s="2">
        <f>(Table2[[#This Row],[Close Price]]-Table2[[#This Row],[200D EMA]])/Table2[[#This Row],[200D EMA]]</f>
        <v>0.11217332462557801</v>
      </c>
      <c r="V405">
        <v>0.30221013076692499</v>
      </c>
      <c r="W405">
        <v>325.89999999999998</v>
      </c>
      <c r="X405">
        <v>338.15</v>
      </c>
      <c r="Y405">
        <v>319.89999999999998</v>
      </c>
      <c r="Z405">
        <v>338.15</v>
      </c>
      <c r="AA405">
        <v>313.05</v>
      </c>
      <c r="AB405">
        <v>358.8</v>
      </c>
      <c r="AC405" s="2">
        <f>(Table2[[#This Row],[Close Price]]/Table2[[#This Row],[Day Low]])-1</f>
        <v>7.3642221540350938E-3</v>
      </c>
      <c r="AD405" s="2">
        <f>(Table2[[#This Row],[Day High]]/Table2[[#This Row],[Close Price]])-1</f>
        <v>3.0003045994517086E-2</v>
      </c>
      <c r="AE405" s="2">
        <f>(Table2[[#This Row],[Close Price]]/Table2[[#This Row],[Current Week Low]])-1</f>
        <v>2.6258205689277947E-2</v>
      </c>
      <c r="AF405" s="2">
        <f>(Table2[[#This Row],[Current Week High]]/Table2[[#This Row],[Close Price]])-1</f>
        <v>3.0003045994517086E-2</v>
      </c>
      <c r="AG405" s="2">
        <f>(Table2[[#This Row],[Close Price]]/Table2[[#This Row],[Current Month Low]])-1</f>
        <v>4.8714262897300742E-2</v>
      </c>
      <c r="AH405" s="2">
        <f>(Table2[[#This Row],[Current Month High]]/Table2[[#This Row],[Close Price]])-1</f>
        <v>9.2902832774901078E-2</v>
      </c>
      <c r="AI405">
        <v>13.676515382272299</v>
      </c>
      <c r="AJ405">
        <v>60.068259385665499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-0.05</v>
      </c>
      <c r="AM405" t="s">
        <v>10450</v>
      </c>
      <c r="AN405">
        <v>-0.28999999999999998</v>
      </c>
      <c r="AO405" t="s">
        <v>10450</v>
      </c>
      <c r="AP405">
        <v>-1.5756023841347999E-2</v>
      </c>
      <c r="AQ405">
        <f>(Table2[[#This Row],[Sharpe Ratio]]-AVERAGE(Table2[Sharpe Ratio]))/_xlfn.STDEV.P(Table2[Sharpe Ratio])</f>
        <v>-0.87141587444500113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305</v>
      </c>
      <c r="AT405">
        <f>_xlfn.RANK.AVG(Table2[[#This Row],[6M Return vs Nifty Z-Score]],Table2[6M Return vs Nifty Z-Score])</f>
        <v>307</v>
      </c>
      <c r="AU405">
        <f>_xlfn.RANK.AVG(Table2[[#This Row],[Sharpe Ratio Z-Score]],Table2[Sharpe Ratio Z-Score])</f>
        <v>597</v>
      </c>
      <c r="AV405">
        <f>(Table2[[#This Row],[Rank 1Y]]+Table2[[#This Row],[Rank 6M]]+Table2[[#This Row],[Rank Sharpe]])/3</f>
        <v>403</v>
      </c>
    </row>
    <row r="406" spans="1:48" x14ac:dyDescent="0.3">
      <c r="A406" t="s">
        <v>503</v>
      </c>
      <c r="B406" t="s">
        <v>504</v>
      </c>
      <c r="C406" t="s">
        <v>10411</v>
      </c>
      <c r="D406" t="s">
        <v>505</v>
      </c>
      <c r="E406">
        <v>44160.700142549998</v>
      </c>
      <c r="F406">
        <v>368.85</v>
      </c>
      <c r="G406">
        <v>6.5955577357441104</v>
      </c>
      <c r="H406">
        <f>(Table2[[#This Row],[1Y Return vs Nifty]]-AVERAGE(Table2[1Y Return vs Nifty]))/_xlfn.STDEV.P(Table2[1Y Return vs Nifty])</f>
        <v>-0.29184462891735374</v>
      </c>
      <c r="I406">
        <v>0.90697388293802195</v>
      </c>
      <c r="J406">
        <f>(Table2[[#This Row],[1M Return vs Nifty]]-AVERAGE(Table2[1M Return vs Nifty]))/_xlfn.STDEV.P(Table2[1M Return vs Nifty])</f>
        <v>0.40213362336636221</v>
      </c>
      <c r="K406">
        <v>25.414970606491199</v>
      </c>
      <c r="L406">
        <f>(Table2[[#This Row],[6M Return vs Nifty]]-AVERAGE(Table2[6M Return vs Nifty]))/_xlfn.STDEV.P(Table2[6M Return vs Nifty])</f>
        <v>0.39008191676422299</v>
      </c>
      <c r="M406">
        <v>1.19494902975539</v>
      </c>
      <c r="N406">
        <f>(Table2[[#This Row],[1W Return vs Nifty]]-AVERAGE(Table2[1W Return vs Nifty]))/_xlfn.STDEV.P(Table2[1W Return vs Nifty])</f>
        <v>0.39808694286937479</v>
      </c>
      <c r="O406">
        <v>369.93</v>
      </c>
      <c r="P406">
        <v>360.532907853106</v>
      </c>
      <c r="Q406">
        <v>319.01661007587398</v>
      </c>
      <c r="R406">
        <v>46.537810127491603</v>
      </c>
      <c r="S406" s="2">
        <f>(Table2[[#This Row],[Close Price]]-Table2[[#This Row],[20D EMA]])/Table2[[#This Row],[20D EMA]]</f>
        <v>-2.9194712513177738E-3</v>
      </c>
      <c r="T406" s="2">
        <f>(Table2[[#This Row],[Close Price]]-Table2[[#This Row],[50D EMA]])/Table2[[#This Row],[50D EMA]]</f>
        <v>2.3068884880496698E-2</v>
      </c>
      <c r="U406" s="2">
        <f>(Table2[[#This Row],[Close Price]]-Table2[[#This Row],[200D EMA]])/Table2[[#This Row],[200D EMA]]</f>
        <v>0.15620938957464883</v>
      </c>
      <c r="V406">
        <v>1.1037670838046401</v>
      </c>
      <c r="W406">
        <v>367.9</v>
      </c>
      <c r="X406">
        <v>378.75</v>
      </c>
      <c r="Y406">
        <v>363.6</v>
      </c>
      <c r="Z406">
        <v>381.8</v>
      </c>
      <c r="AA406">
        <v>351</v>
      </c>
      <c r="AB406">
        <v>395.8</v>
      </c>
      <c r="AC406" s="2">
        <f>(Table2[[#This Row],[Close Price]]/Table2[[#This Row],[Day Low]])-1</f>
        <v>2.5822234302801395E-3</v>
      </c>
      <c r="AD406" s="2">
        <f>(Table2[[#This Row],[Day High]]/Table2[[#This Row],[Close Price]])-1</f>
        <v>2.684017893452606E-2</v>
      </c>
      <c r="AE406" s="2">
        <f>(Table2[[#This Row],[Close Price]]/Table2[[#This Row],[Current Week Low]])-1</f>
        <v>1.4438943894389489E-2</v>
      </c>
      <c r="AF406" s="2">
        <f>(Table2[[#This Row],[Current Week High]]/Table2[[#This Row],[Close Price]])-1</f>
        <v>3.5109122949708471E-2</v>
      </c>
      <c r="AG406" s="2">
        <f>(Table2[[#This Row],[Close Price]]/Table2[[#This Row],[Current Month Low]])-1</f>
        <v>5.0854700854700896E-2</v>
      </c>
      <c r="AH406" s="2">
        <f>(Table2[[#This Row],[Current Month High]]/Table2[[#This Row],[Close Price]])-1</f>
        <v>7.3064931543987965E-2</v>
      </c>
      <c r="AI406">
        <v>7.3064931543987903</v>
      </c>
      <c r="AJ406">
        <v>69.586206896551701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-0.09</v>
      </c>
      <c r="AM406" t="s">
        <v>10450</v>
      </c>
      <c r="AN406">
        <v>-4.2699999999999996</v>
      </c>
      <c r="AO406" t="s">
        <v>10450</v>
      </c>
      <c r="AP406">
        <v>-3.6208709483514998E-2</v>
      </c>
      <c r="AQ406">
        <f>(Table2[[#This Row],[Sharpe Ratio]]-AVERAGE(Table2[Sharpe Ratio]))/_xlfn.STDEV.P(Table2[Sharpe Ratio])</f>
        <v>-1.1094557107526146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-0.21099785667000842</v>
      </c>
      <c r="AS406">
        <f>_xlfn.RANK.AVG(Table2[[#This Row],[1Y Return vs Nifty Z-Score]],Table2[1Y Return vs Nifty Z-Score])</f>
        <v>387</v>
      </c>
      <c r="AT406">
        <f>_xlfn.RANK.AVG(Table2[[#This Row],[6M Return vs Nifty Z-Score]],Table2[6M Return vs Nifty Z-Score])</f>
        <v>187</v>
      </c>
      <c r="AU406">
        <f>_xlfn.RANK.AVG(Table2[[#This Row],[Sharpe Ratio Z-Score]],Table2[Sharpe Ratio Z-Score])</f>
        <v>637</v>
      </c>
      <c r="AV406">
        <f>(Table2[[#This Row],[Rank 1Y]]+Table2[[#This Row],[Rank 6M]]+Table2[[#This Row],[Rank Sharpe]])/3</f>
        <v>403.66666666666669</v>
      </c>
    </row>
    <row r="407" spans="1:48" x14ac:dyDescent="0.3">
      <c r="A407" t="s">
        <v>422</v>
      </c>
      <c r="B407" t="s">
        <v>423</v>
      </c>
      <c r="C407" t="s">
        <v>10409</v>
      </c>
      <c r="D407" t="s">
        <v>237</v>
      </c>
      <c r="E407">
        <v>57664.1189454099</v>
      </c>
      <c r="F407">
        <v>2180.9</v>
      </c>
      <c r="G407">
        <v>5.4293918859728896</v>
      </c>
      <c r="H407">
        <f>(Table2[[#This Row],[1Y Return vs Nifty]]-AVERAGE(Table2[1Y Return vs Nifty]))/_xlfn.STDEV.P(Table2[1Y Return vs Nifty])</f>
        <v>-0.31104596937917972</v>
      </c>
      <c r="I407">
        <v>2.6619780552822401</v>
      </c>
      <c r="J407">
        <f>(Table2[[#This Row],[1M Return vs Nifty]]-AVERAGE(Table2[1M Return vs Nifty]))/_xlfn.STDEV.P(Table2[1M Return vs Nifty])</f>
        <v>0.56476366739061346</v>
      </c>
      <c r="K407">
        <v>10.1432301198291</v>
      </c>
      <c r="L407">
        <f>(Table2[[#This Row],[6M Return vs Nifty]]-AVERAGE(Table2[6M Return vs Nifty]))/_xlfn.STDEV.P(Table2[6M Return vs Nifty])</f>
        <v>-6.3623108641342782E-2</v>
      </c>
      <c r="M407">
        <v>-0.62035858550628598</v>
      </c>
      <c r="N407">
        <f>(Table2[[#This Row],[1W Return vs Nifty]]-AVERAGE(Table2[1W Return vs Nifty]))/_xlfn.STDEV.P(Table2[1W Return vs Nifty])</f>
        <v>-7.0295275204406045E-3</v>
      </c>
      <c r="O407">
        <v>2097.2399999999998</v>
      </c>
      <c r="P407">
        <v>2052.5154080500402</v>
      </c>
      <c r="Q407">
        <v>1909.4453843720601</v>
      </c>
      <c r="R407">
        <v>67.762563334654004</v>
      </c>
      <c r="S407" s="2">
        <f>(Table2[[#This Row],[Close Price]]-Table2[[#This Row],[20D EMA]])/Table2[[#This Row],[20D EMA]]</f>
        <v>3.9890522782323586E-2</v>
      </c>
      <c r="T407" s="2">
        <f>(Table2[[#This Row],[Close Price]]-Table2[[#This Row],[50D EMA]])/Table2[[#This Row],[50D EMA]]</f>
        <v>6.2549879745813788E-2</v>
      </c>
      <c r="U407" s="2">
        <f>(Table2[[#This Row],[Close Price]]-Table2[[#This Row],[200D EMA]])/Table2[[#This Row],[200D EMA]]</f>
        <v>0.14216411626625841</v>
      </c>
      <c r="V407">
        <v>1.2905524715619801</v>
      </c>
      <c r="W407">
        <v>2152.0500000000002</v>
      </c>
      <c r="X407">
        <v>2204.9</v>
      </c>
      <c r="Y407">
        <v>2074.6999999999998</v>
      </c>
      <c r="Z407">
        <v>2204.9</v>
      </c>
      <c r="AA407">
        <v>2003.05</v>
      </c>
      <c r="AB407">
        <v>2204.9</v>
      </c>
      <c r="AC407" s="2">
        <f>(Table2[[#This Row],[Close Price]]/Table2[[#This Row],[Day Low]])-1</f>
        <v>1.3405822355428532E-2</v>
      </c>
      <c r="AD407" s="2">
        <f>(Table2[[#This Row],[Day High]]/Table2[[#This Row],[Close Price]])-1</f>
        <v>1.1004631115594465E-2</v>
      </c>
      <c r="AE407" s="2">
        <f>(Table2[[#This Row],[Close Price]]/Table2[[#This Row],[Current Week Low]])-1</f>
        <v>5.1188123584132716E-2</v>
      </c>
      <c r="AF407" s="2">
        <f>(Table2[[#This Row],[Current Week High]]/Table2[[#This Row],[Close Price]])-1</f>
        <v>1.1004631115594465E-2</v>
      </c>
      <c r="AG407" s="2">
        <f>(Table2[[#This Row],[Close Price]]/Table2[[#This Row],[Current Month Low]])-1</f>
        <v>8.8789595866303861E-2</v>
      </c>
      <c r="AH407" s="2">
        <f>(Table2[[#This Row],[Current Month High]]/Table2[[#This Row],[Close Price]])-1</f>
        <v>1.1004631115594465E-2</v>
      </c>
      <c r="AI407">
        <v>1.1004631115594401</v>
      </c>
      <c r="AJ407">
        <v>42.0689205914924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-0.09</v>
      </c>
      <c r="AM407" t="s">
        <v>10450</v>
      </c>
      <c r="AN407">
        <v>4.8</v>
      </c>
      <c r="AO407" t="s">
        <v>10451</v>
      </c>
      <c r="AP407">
        <v>2.1290842387690001E-3</v>
      </c>
      <c r="AQ407">
        <f>(Table2[[#This Row],[Sharpe Ratio]]-AVERAGE(Table2[Sharpe Ratio]))/_xlfn.STDEV.P(Table2[Sharpe Ratio])</f>
        <v>-0.66325894707514654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-0.48019388522549622</v>
      </c>
      <c r="AS407">
        <f>_xlfn.RANK.AVG(Table2[[#This Row],[1Y Return vs Nifty Z-Score]],Table2[1Y Return vs Nifty Z-Score])</f>
        <v>392</v>
      </c>
      <c r="AT407">
        <f>_xlfn.RANK.AVG(Table2[[#This Row],[6M Return vs Nifty Z-Score]],Table2[6M Return vs Nifty Z-Score])</f>
        <v>336</v>
      </c>
      <c r="AU407">
        <f>_xlfn.RANK.AVG(Table2[[#This Row],[Sharpe Ratio Z-Score]],Table2[Sharpe Ratio Z-Score])</f>
        <v>493</v>
      </c>
      <c r="AV407">
        <f>(Table2[[#This Row],[Rank 1Y]]+Table2[[#This Row],[Rank 6M]]+Table2[[#This Row],[Rank Sharpe]])/3</f>
        <v>407</v>
      </c>
    </row>
    <row r="408" spans="1:48" x14ac:dyDescent="0.3">
      <c r="A408" t="s">
        <v>692</v>
      </c>
      <c r="B408" t="s">
        <v>693</v>
      </c>
      <c r="C408" t="s">
        <v>10411</v>
      </c>
      <c r="D408" t="s">
        <v>54</v>
      </c>
      <c r="E408">
        <v>26670.241540020001</v>
      </c>
      <c r="F408">
        <v>5829.85</v>
      </c>
      <c r="G408">
        <v>18.384416117009199</v>
      </c>
      <c r="H408">
        <f>(Table2[[#This Row],[1Y Return vs Nifty]]-AVERAGE(Table2[1Y Return vs Nifty]))/_xlfn.STDEV.P(Table2[1Y Return vs Nifty])</f>
        <v>-9.7736832432548895E-2</v>
      </c>
      <c r="I408">
        <v>-11.402681346669899</v>
      </c>
      <c r="J408">
        <f>(Table2[[#This Row],[1M Return vs Nifty]]-AVERAGE(Table2[1M Return vs Nifty]))/_xlfn.STDEV.P(Table2[1M Return vs Nifty])</f>
        <v>-0.73855869147894071</v>
      </c>
      <c r="K408">
        <v>20.332179818443802</v>
      </c>
      <c r="L408">
        <f>(Table2[[#This Row],[6M Return vs Nifty]]-AVERAGE(Table2[6M Return vs Nifty]))/_xlfn.STDEV.P(Table2[6M Return vs Nifty])</f>
        <v>0.23907832122537195</v>
      </c>
      <c r="M408">
        <v>-5.9359672076181802</v>
      </c>
      <c r="N408">
        <f>(Table2[[#This Row],[1W Return vs Nifty]]-AVERAGE(Table2[1W Return vs Nifty]))/_xlfn.STDEV.P(Table2[1W Return vs Nifty])</f>
        <v>-1.193297124736036</v>
      </c>
      <c r="O408">
        <v>5765.32</v>
      </c>
      <c r="P408">
        <v>5656.2762893720701</v>
      </c>
      <c r="Q408">
        <v>4933.4493947459796</v>
      </c>
      <c r="R408">
        <v>56.975889043986797</v>
      </c>
      <c r="S408" s="2">
        <f>(Table2[[#This Row],[Close Price]]-Table2[[#This Row],[20D EMA]])/Table2[[#This Row],[20D EMA]]</f>
        <v>1.1192787217361857E-2</v>
      </c>
      <c r="T408" s="2">
        <f>(Table2[[#This Row],[Close Price]]-Table2[[#This Row],[50D EMA]])/Table2[[#This Row],[50D EMA]]</f>
        <v>3.0686922234345011E-2</v>
      </c>
      <c r="U408" s="2">
        <f>(Table2[[#This Row],[Close Price]]-Table2[[#This Row],[200D EMA]])/Table2[[#This Row],[200D EMA]]</f>
        <v>0.18169855075612384</v>
      </c>
      <c r="V408">
        <v>0.82838724568865996</v>
      </c>
      <c r="W408">
        <v>5417.05</v>
      </c>
      <c r="X408">
        <v>5885.6</v>
      </c>
      <c r="Y408">
        <v>5380</v>
      </c>
      <c r="Z408">
        <v>5885.6</v>
      </c>
      <c r="AA408">
        <v>5380</v>
      </c>
      <c r="AB408">
        <v>6451.15</v>
      </c>
      <c r="AC408" s="2">
        <f>(Table2[[#This Row],[Close Price]]/Table2[[#This Row],[Day Low]])-1</f>
        <v>7.6203837882242276E-2</v>
      </c>
      <c r="AD408" s="2">
        <f>(Table2[[#This Row],[Day High]]/Table2[[#This Row],[Close Price]])-1</f>
        <v>9.5628532466529581E-3</v>
      </c>
      <c r="AE408" s="2">
        <f>(Table2[[#This Row],[Close Price]]/Table2[[#This Row],[Current Week Low]])-1</f>
        <v>8.3615241635687898E-2</v>
      </c>
      <c r="AF408" s="2">
        <f>(Table2[[#This Row],[Current Week High]]/Table2[[#This Row],[Close Price]])-1</f>
        <v>9.5628532466529581E-3</v>
      </c>
      <c r="AG408" s="2">
        <f>(Table2[[#This Row],[Close Price]]/Table2[[#This Row],[Current Month Low]])-1</f>
        <v>8.3615241635687898E-2</v>
      </c>
      <c r="AH408" s="2">
        <f>(Table2[[#This Row],[Current Month High]]/Table2[[#This Row],[Close Price]])-1</f>
        <v>0.10657221026269958</v>
      </c>
      <c r="AI408">
        <v>10.6572210262699</v>
      </c>
      <c r="AJ408">
        <v>52.424341460226103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0.02</v>
      </c>
      <c r="AM408" t="s">
        <v>10451</v>
      </c>
      <c r="AN408">
        <v>-4.74</v>
      </c>
      <c r="AO408" t="s">
        <v>10450</v>
      </c>
      <c r="AP408">
        <v>-6.3528843161425E-2</v>
      </c>
      <c r="AQ408">
        <f>(Table2[[#This Row],[Sharpe Ratio]]-AVERAGE(Table2[Sharpe Ratio]))/_xlfn.STDEV.P(Table2[Sharpe Ratio])</f>
        <v>-1.4274227622377309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-3.2179370896598849</v>
      </c>
      <c r="AS408">
        <f>_xlfn.RANK.AVG(Table2[[#This Row],[1Y Return vs Nifty Z-Score]],Table2[1Y Return vs Nifty Z-Score])</f>
        <v>323</v>
      </c>
      <c r="AT408">
        <f>_xlfn.RANK.AVG(Table2[[#This Row],[6M Return vs Nifty Z-Score]],Table2[6M Return vs Nifty Z-Score])</f>
        <v>229</v>
      </c>
      <c r="AU408">
        <f>_xlfn.RANK.AVG(Table2[[#This Row],[Sharpe Ratio Z-Score]],Table2[Sharpe Ratio Z-Score])</f>
        <v>676</v>
      </c>
      <c r="AV408">
        <f>(Table2[[#This Row],[Rank 1Y]]+Table2[[#This Row],[Rank 6M]]+Table2[[#This Row],[Rank Sharpe]])/3</f>
        <v>409.33333333333331</v>
      </c>
    </row>
    <row r="409" spans="1:48" x14ac:dyDescent="0.3">
      <c r="A409" t="s">
        <v>1261</v>
      </c>
      <c r="B409" t="s">
        <v>1262</v>
      </c>
      <c r="C409" t="s">
        <v>10418</v>
      </c>
      <c r="D409" t="s">
        <v>217</v>
      </c>
      <c r="E409">
        <v>9468.6354869799998</v>
      </c>
      <c r="F409">
        <v>2453.3000000000002</v>
      </c>
      <c r="G409">
        <v>9.0607453576691199</v>
      </c>
      <c r="H409">
        <f>(Table2[[#This Row],[1Y Return vs Nifty]]-AVERAGE(Table2[1Y Return vs Nifty]))/_xlfn.STDEV.P(Table2[1Y Return vs Nifty])</f>
        <v>-0.25125442741201259</v>
      </c>
      <c r="I409">
        <v>13.7583777403651</v>
      </c>
      <c r="J409">
        <f>(Table2[[#This Row],[1M Return vs Nifty]]-AVERAGE(Table2[1M Return vs Nifty]))/_xlfn.STDEV.P(Table2[1M Return vs Nifty])</f>
        <v>1.5930278719624111</v>
      </c>
      <c r="K409">
        <v>14.8385216054042</v>
      </c>
      <c r="L409">
        <f>(Table2[[#This Row],[6M Return vs Nifty]]-AVERAGE(Table2[6M Return vs Nifty]))/_xlfn.STDEV.P(Table2[6M Return vs Nifty])</f>
        <v>7.5868349101139848E-2</v>
      </c>
      <c r="M409">
        <v>5.1431164825798596</v>
      </c>
      <c r="N409">
        <f>(Table2[[#This Row],[1W Return vs Nifty]]-AVERAGE(Table2[1W Return vs Nifty]))/_xlfn.STDEV.P(Table2[1W Return vs Nifty])</f>
        <v>1.2791870107306746</v>
      </c>
      <c r="O409">
        <v>2210.2800000000002</v>
      </c>
      <c r="P409">
        <v>2145.0695183667999</v>
      </c>
      <c r="Q409">
        <v>2025.8082469666899</v>
      </c>
      <c r="R409">
        <v>81.578551389799202</v>
      </c>
      <c r="S409" s="2">
        <f>(Table2[[#This Row],[Close Price]]-Table2[[#This Row],[20D EMA]])/Table2[[#This Row],[20D EMA]]</f>
        <v>0.10994987060462925</v>
      </c>
      <c r="T409" s="2">
        <f>(Table2[[#This Row],[Close Price]]-Table2[[#This Row],[50D EMA]])/Table2[[#This Row],[50D EMA]]</f>
        <v>0.14369253723202358</v>
      </c>
      <c r="U409" s="2">
        <f>(Table2[[#This Row],[Close Price]]-Table2[[#This Row],[200D EMA]])/Table2[[#This Row],[200D EMA]]</f>
        <v>0.21102281209162213</v>
      </c>
      <c r="V409">
        <v>3.51676349174208</v>
      </c>
      <c r="W409">
        <v>2407</v>
      </c>
      <c r="X409">
        <v>2477</v>
      </c>
      <c r="Y409">
        <v>2241</v>
      </c>
      <c r="Z409">
        <v>2543</v>
      </c>
      <c r="AA409">
        <v>1955</v>
      </c>
      <c r="AB409">
        <v>2543</v>
      </c>
      <c r="AC409" s="2">
        <f>(Table2[[#This Row],[Close Price]]/Table2[[#This Row],[Day Low]])-1</f>
        <v>1.9235562941420925E-2</v>
      </c>
      <c r="AD409" s="2">
        <f>(Table2[[#This Row],[Day High]]/Table2[[#This Row],[Close Price]])-1</f>
        <v>9.6604573431704477E-3</v>
      </c>
      <c r="AE409" s="2">
        <f>(Table2[[#This Row],[Close Price]]/Table2[[#This Row],[Current Week Low]])-1</f>
        <v>9.4734493529674335E-2</v>
      </c>
      <c r="AF409" s="2">
        <f>(Table2[[#This Row],[Current Week High]]/Table2[[#This Row],[Close Price]])-1</f>
        <v>3.6562996779847534E-2</v>
      </c>
      <c r="AG409" s="2">
        <f>(Table2[[#This Row],[Close Price]]/Table2[[#This Row],[Current Month Low]])-1</f>
        <v>0.25488491048593365</v>
      </c>
      <c r="AH409" s="2">
        <f>(Table2[[#This Row],[Current Month High]]/Table2[[#This Row],[Close Price]])-1</f>
        <v>3.6562996779847534E-2</v>
      </c>
      <c r="AI409">
        <v>11.808584355765699</v>
      </c>
      <c r="AJ409">
        <v>67.815856077707096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0.09</v>
      </c>
      <c r="AM409" t="s">
        <v>10451</v>
      </c>
      <c r="AN409">
        <v>22.7</v>
      </c>
      <c r="AO409" t="s">
        <v>10451</v>
      </c>
      <c r="AP409">
        <v>-7.2133745400539996E-3</v>
      </c>
      <c r="AQ409">
        <f>(Table2[[#This Row],[Sharpe Ratio]]-AVERAGE(Table2[Sharpe Ratio]))/_xlfn.STDEV.P(Table2[Sharpe Ratio])</f>
        <v>-0.77199172659025905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1.9248370777919539</v>
      </c>
      <c r="AS409">
        <f>_xlfn.RANK.AVG(Table2[[#This Row],[1Y Return vs Nifty Z-Score]],Table2[1Y Return vs Nifty Z-Score])</f>
        <v>373</v>
      </c>
      <c r="AT409">
        <f>_xlfn.RANK.AVG(Table2[[#This Row],[6M Return vs Nifty Z-Score]],Table2[6M Return vs Nifty Z-Score])</f>
        <v>283</v>
      </c>
      <c r="AU409">
        <f>_xlfn.RANK.AVG(Table2[[#This Row],[Sharpe Ratio Z-Score]],Table2[Sharpe Ratio Z-Score])</f>
        <v>573</v>
      </c>
      <c r="AV409">
        <f>(Table2[[#This Row],[Rank 1Y]]+Table2[[#This Row],[Rank 6M]]+Table2[[#This Row],[Rank Sharpe]])/3</f>
        <v>409.66666666666669</v>
      </c>
    </row>
    <row r="410" spans="1:48" x14ac:dyDescent="0.3">
      <c r="A410" t="s">
        <v>1971</v>
      </c>
      <c r="B410" t="s">
        <v>1972</v>
      </c>
      <c r="C410" t="s">
        <v>10414</v>
      </c>
      <c r="D410" t="s">
        <v>124</v>
      </c>
      <c r="E410">
        <v>3627.3345463800001</v>
      </c>
      <c r="F410">
        <v>672.3</v>
      </c>
      <c r="G410">
        <v>27.160948047376699</v>
      </c>
      <c r="H410">
        <f>(Table2[[#This Row],[1Y Return vs Nifty]]-AVERAGE(Table2[1Y Return vs Nifty]))/_xlfn.STDEV.P(Table2[1Y Return vs Nifty])</f>
        <v>4.6771924792792373E-2</v>
      </c>
      <c r="I410">
        <v>-10.078300883499701</v>
      </c>
      <c r="J410">
        <f>(Table2[[#This Row],[1M Return vs Nifty]]-AVERAGE(Table2[1M Return vs Nifty]))/_xlfn.STDEV.P(Table2[1M Return vs Nifty])</f>
        <v>-0.6158330271048601</v>
      </c>
      <c r="K410">
        <v>-11.378201269101501</v>
      </c>
      <c r="L410">
        <f>(Table2[[#This Row],[6M Return vs Nifty]]-AVERAGE(Table2[6M Return vs Nifty]))/_xlfn.STDEV.P(Table2[6M Return vs Nifty])</f>
        <v>-0.70299892723954582</v>
      </c>
      <c r="M410">
        <v>-1.7374513384891399</v>
      </c>
      <c r="N410">
        <f>(Table2[[#This Row],[1W Return vs Nifty]]-AVERAGE(Table2[1W Return vs Nifty]))/_xlfn.STDEV.P(Table2[1W Return vs Nifty])</f>
        <v>-0.25632759104518399</v>
      </c>
      <c r="O410">
        <v>663.55</v>
      </c>
      <c r="P410">
        <v>677.19546266530006</v>
      </c>
      <c r="Q410">
        <v>637.54265073137196</v>
      </c>
      <c r="R410">
        <v>60.424316147049502</v>
      </c>
      <c r="S410" s="2">
        <f>(Table2[[#This Row],[Close Price]]-Table2[[#This Row],[20D EMA]])/Table2[[#This Row],[20D EMA]]</f>
        <v>1.318664757742446E-2</v>
      </c>
      <c r="T410" s="2">
        <f>(Table2[[#This Row],[Close Price]]-Table2[[#This Row],[50D EMA]])/Table2[[#This Row],[50D EMA]]</f>
        <v>-7.2290246098705114E-3</v>
      </c>
      <c r="U410" s="2">
        <f>(Table2[[#This Row],[Close Price]]-Table2[[#This Row],[200D EMA]])/Table2[[#This Row],[200D EMA]]</f>
        <v>5.451768478352826E-2</v>
      </c>
      <c r="V410">
        <v>1.1532109333345799</v>
      </c>
      <c r="W410">
        <v>663.95</v>
      </c>
      <c r="X410">
        <v>679.9</v>
      </c>
      <c r="Y410">
        <v>657.2</v>
      </c>
      <c r="Z410">
        <v>688.5</v>
      </c>
      <c r="AA410">
        <v>618</v>
      </c>
      <c r="AB410">
        <v>688.5</v>
      </c>
      <c r="AC410" s="2">
        <f>(Table2[[#This Row],[Close Price]]/Table2[[#This Row],[Day Low]])-1</f>
        <v>1.2576248211461527E-2</v>
      </c>
      <c r="AD410" s="2">
        <f>(Table2[[#This Row],[Day High]]/Table2[[#This Row],[Close Price]])-1</f>
        <v>1.1304477167930926E-2</v>
      </c>
      <c r="AE410" s="2">
        <f>(Table2[[#This Row],[Close Price]]/Table2[[#This Row],[Current Week Low]])-1</f>
        <v>2.2976262933657843E-2</v>
      </c>
      <c r="AF410" s="2">
        <f>(Table2[[#This Row],[Current Week High]]/Table2[[#This Row],[Close Price]])-1</f>
        <v>2.4096385542168752E-2</v>
      </c>
      <c r="AG410" s="2">
        <f>(Table2[[#This Row],[Close Price]]/Table2[[#This Row],[Current Month Low]])-1</f>
        <v>8.7864077669902896E-2</v>
      </c>
      <c r="AH410" s="2">
        <f>(Table2[[#This Row],[Current Month High]]/Table2[[#This Row],[Close Price]])-1</f>
        <v>2.4096385542168752E-2</v>
      </c>
      <c r="AI410">
        <v>30.893946154990299</v>
      </c>
      <c r="AJ410">
        <v>73.608779857972806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-0.11</v>
      </c>
      <c r="AM410" t="s">
        <v>10450</v>
      </c>
      <c r="AN410">
        <v>7.55</v>
      </c>
      <c r="AO410" t="s">
        <v>10451</v>
      </c>
      <c r="AP410">
        <v>5.0688655254650002E-2</v>
      </c>
      <c r="AQ410">
        <f>(Table2[[#This Row],[Sharpe Ratio]]-AVERAGE(Table2[Sharpe Ratio]))/_xlfn.STDEV.P(Table2[Sharpe Ratio])</f>
        <v>-9.8095401415549052E-2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289</v>
      </c>
      <c r="AT410">
        <f>_xlfn.RANK.AVG(Table2[[#This Row],[6M Return vs Nifty Z-Score]],Table2[6M Return vs Nifty Z-Score])</f>
        <v>574</v>
      </c>
      <c r="AU410">
        <f>_xlfn.RANK.AVG(Table2[[#This Row],[Sharpe Ratio Z-Score]],Table2[Sharpe Ratio Z-Score])</f>
        <v>366</v>
      </c>
      <c r="AV410">
        <f>(Table2[[#This Row],[Rank 1Y]]+Table2[[#This Row],[Rank 6M]]+Table2[[#This Row],[Rank Sharpe]])/3</f>
        <v>409.66666666666669</v>
      </c>
    </row>
    <row r="411" spans="1:48" x14ac:dyDescent="0.3">
      <c r="A411" t="s">
        <v>2012</v>
      </c>
      <c r="B411" t="s">
        <v>2013</v>
      </c>
      <c r="C411" t="s">
        <v>10415</v>
      </c>
      <c r="D411" t="s">
        <v>46</v>
      </c>
      <c r="E411">
        <v>3437.9139709999999</v>
      </c>
      <c r="F411">
        <v>2028.5</v>
      </c>
      <c r="G411">
        <v>-17.051380781448</v>
      </c>
      <c r="H411">
        <f>(Table2[[#This Row],[1Y Return vs Nifty]]-AVERAGE(Table2[1Y Return vs Nifty]))/_xlfn.STDEV.P(Table2[1Y Return vs Nifty])</f>
        <v>-0.68119998299288975</v>
      </c>
      <c r="I411">
        <v>-4.7822787902037502</v>
      </c>
      <c r="J411">
        <f>(Table2[[#This Row],[1M Return vs Nifty]]-AVERAGE(Table2[1M Return vs Nifty]))/_xlfn.STDEV.P(Table2[1M Return vs Nifty])</f>
        <v>-0.12506934701874911</v>
      </c>
      <c r="K411">
        <v>11.1582081565852</v>
      </c>
      <c r="L411">
        <f>(Table2[[#This Row],[6M Return vs Nifty]]-AVERAGE(Table2[6M Return vs Nifty]))/_xlfn.STDEV.P(Table2[6M Return vs Nifty])</f>
        <v>-3.3469333021942646E-2</v>
      </c>
      <c r="M411">
        <v>-3.4930540589161798</v>
      </c>
      <c r="N411">
        <f>(Table2[[#This Row],[1W Return vs Nifty]]-AVERAGE(Table2[1W Return vs Nifty]))/_xlfn.STDEV.P(Table2[1W Return vs Nifty])</f>
        <v>-0.6481199085162026</v>
      </c>
      <c r="O411">
        <v>2019.95</v>
      </c>
      <c r="P411">
        <v>1972.49212981907</v>
      </c>
      <c r="Q411">
        <v>1786.8617804816299</v>
      </c>
      <c r="R411">
        <v>51.787177259938701</v>
      </c>
      <c r="S411" s="2">
        <f>(Table2[[#This Row],[Close Price]]-Table2[[#This Row],[20D EMA]])/Table2[[#This Row],[20D EMA]]</f>
        <v>4.23277803906035E-3</v>
      </c>
      <c r="T411" s="2">
        <f>(Table2[[#This Row],[Close Price]]-Table2[[#This Row],[50D EMA]])/Table2[[#This Row],[50D EMA]]</f>
        <v>2.8394470798759244E-2</v>
      </c>
      <c r="U411" s="2">
        <f>(Table2[[#This Row],[Close Price]]-Table2[[#This Row],[200D EMA]])/Table2[[#This Row],[200D EMA]]</f>
        <v>0.13523050420454963</v>
      </c>
      <c r="V411">
        <v>0.46120332720933699</v>
      </c>
      <c r="W411">
        <v>1990</v>
      </c>
      <c r="X411">
        <v>2049</v>
      </c>
      <c r="Y411">
        <v>1944</v>
      </c>
      <c r="Z411">
        <v>2049</v>
      </c>
      <c r="AA411">
        <v>1929.6</v>
      </c>
      <c r="AB411">
        <v>2264.5</v>
      </c>
      <c r="AC411" s="2">
        <f>(Table2[[#This Row],[Close Price]]/Table2[[#This Row],[Day Low]])-1</f>
        <v>1.934673366834172E-2</v>
      </c>
      <c r="AD411" s="2">
        <f>(Table2[[#This Row],[Day High]]/Table2[[#This Row],[Close Price]])-1</f>
        <v>1.0105989647522851E-2</v>
      </c>
      <c r="AE411" s="2">
        <f>(Table2[[#This Row],[Close Price]]/Table2[[#This Row],[Current Week Low]])-1</f>
        <v>4.3467078189300512E-2</v>
      </c>
      <c r="AF411" s="2">
        <f>(Table2[[#This Row],[Current Week High]]/Table2[[#This Row],[Close Price]])-1</f>
        <v>1.0105989647522851E-2</v>
      </c>
      <c r="AG411" s="2">
        <f>(Table2[[#This Row],[Close Price]]/Table2[[#This Row],[Current Month Low]])-1</f>
        <v>5.1254145936981743E-2</v>
      </c>
      <c r="AH411" s="2">
        <f>(Table2[[#This Row],[Current Month High]]/Table2[[#This Row],[Close Price]])-1</f>
        <v>0.11634212472270145</v>
      </c>
      <c r="AI411">
        <v>11.6342124722701</v>
      </c>
      <c r="AJ411">
        <v>43.458274398868397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-0.05</v>
      </c>
      <c r="AM411" t="s">
        <v>10450</v>
      </c>
      <c r="AN411">
        <v>-2.56</v>
      </c>
      <c r="AO411" t="s">
        <v>10450</v>
      </c>
      <c r="AP411">
        <v>5.2735110021943997E-2</v>
      </c>
      <c r="AQ411">
        <f>(Table2[[#This Row],[Sharpe Ratio]]-AVERAGE(Table2[Sharpe Ratio]))/_xlfn.STDEV.P(Table2[Sharpe Ratio])</f>
        <v>-7.4277612087517084E-2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-1.5621361836373011</v>
      </c>
      <c r="AS411">
        <f>_xlfn.RANK.AVG(Table2[[#This Row],[1Y Return vs Nifty Z-Score]],Table2[1Y Return vs Nifty Z-Score])</f>
        <v>550</v>
      </c>
      <c r="AT411">
        <f>_xlfn.RANK.AVG(Table2[[#This Row],[6M Return vs Nifty Z-Score]],Table2[6M Return vs Nifty Z-Score])</f>
        <v>319</v>
      </c>
      <c r="AU411">
        <f>_xlfn.RANK.AVG(Table2[[#This Row],[Sharpe Ratio Z-Score]],Table2[Sharpe Ratio Z-Score])</f>
        <v>361</v>
      </c>
      <c r="AV411">
        <f>(Table2[[#This Row],[Rank 1Y]]+Table2[[#This Row],[Rank 6M]]+Table2[[#This Row],[Rank Sharpe]])/3</f>
        <v>410</v>
      </c>
    </row>
    <row r="412" spans="1:48" x14ac:dyDescent="0.3">
      <c r="A412" t="s">
        <v>1379</v>
      </c>
      <c r="B412" t="s">
        <v>1380</v>
      </c>
      <c r="C412" t="s">
        <v>10418</v>
      </c>
      <c r="D412" t="s">
        <v>1381</v>
      </c>
      <c r="E412">
        <v>8124.6473868100002</v>
      </c>
      <c r="F412">
        <v>255.05</v>
      </c>
      <c r="G412">
        <v>2.9598954639756401</v>
      </c>
      <c r="H412">
        <f>(Table2[[#This Row],[1Y Return vs Nifty]]-AVERAGE(Table2[1Y Return vs Nifty]))/_xlfn.STDEV.P(Table2[1Y Return vs Nifty])</f>
        <v>-0.35170711682860356</v>
      </c>
      <c r="I412">
        <v>-8.2796559575444793</v>
      </c>
      <c r="J412">
        <f>(Table2[[#This Row],[1M Return vs Nifty]]-AVERAGE(Table2[1M Return vs Nifty]))/_xlfn.STDEV.P(Table2[1M Return vs Nifty])</f>
        <v>-0.4491589484322302</v>
      </c>
      <c r="K412">
        <v>23.207022911758699</v>
      </c>
      <c r="L412">
        <f>(Table2[[#This Row],[6M Return vs Nifty]]-AVERAGE(Table2[6M Return vs Nifty]))/_xlfn.STDEV.P(Table2[6M Return vs Nifty])</f>
        <v>0.32448644872915033</v>
      </c>
      <c r="M412">
        <v>-2.3141202756736998</v>
      </c>
      <c r="N412">
        <f>(Table2[[#This Row],[1W Return vs Nifty]]-AVERAGE(Table2[1W Return vs Nifty]))/_xlfn.STDEV.P(Table2[1W Return vs Nifty])</f>
        <v>-0.38502097747268438</v>
      </c>
      <c r="O412">
        <v>249</v>
      </c>
      <c r="P412">
        <v>240.136296867986</v>
      </c>
      <c r="Q412">
        <v>213.15909557581699</v>
      </c>
      <c r="R412">
        <v>58.929808993687601</v>
      </c>
      <c r="S412" s="2">
        <f>(Table2[[#This Row],[Close Price]]-Table2[[#This Row],[20D EMA]])/Table2[[#This Row],[20D EMA]]</f>
        <v>2.4297188755020127E-2</v>
      </c>
      <c r="T412" s="2">
        <f>(Table2[[#This Row],[Close Price]]-Table2[[#This Row],[50D EMA]])/Table2[[#This Row],[50D EMA]]</f>
        <v>6.2105159971767021E-2</v>
      </c>
      <c r="U412" s="2">
        <f>(Table2[[#This Row],[Close Price]]-Table2[[#This Row],[200D EMA]])/Table2[[#This Row],[200D EMA]]</f>
        <v>0.19652412350043563</v>
      </c>
      <c r="V412">
        <v>0.499802012429375</v>
      </c>
      <c r="W412">
        <v>242.5</v>
      </c>
      <c r="X412">
        <v>259.8</v>
      </c>
      <c r="Y412">
        <v>242.5</v>
      </c>
      <c r="Z412">
        <v>259.8</v>
      </c>
      <c r="AA412">
        <v>239.33</v>
      </c>
      <c r="AB412">
        <v>269</v>
      </c>
      <c r="AC412" s="2">
        <f>(Table2[[#This Row],[Close Price]]/Table2[[#This Row],[Day Low]])-1</f>
        <v>5.1752577319587711E-2</v>
      </c>
      <c r="AD412" s="2">
        <f>(Table2[[#This Row],[Day High]]/Table2[[#This Row],[Close Price]])-1</f>
        <v>1.8623799255047979E-2</v>
      </c>
      <c r="AE412" s="2">
        <f>(Table2[[#This Row],[Close Price]]/Table2[[#This Row],[Current Week Low]])-1</f>
        <v>5.1752577319587711E-2</v>
      </c>
      <c r="AF412" s="2">
        <f>(Table2[[#This Row],[Current Week High]]/Table2[[#This Row],[Close Price]])-1</f>
        <v>1.8623799255047979E-2</v>
      </c>
      <c r="AG412" s="2">
        <f>(Table2[[#This Row],[Close Price]]/Table2[[#This Row],[Current Month Low]])-1</f>
        <v>6.5683366063594262E-2</v>
      </c>
      <c r="AH412" s="2">
        <f>(Table2[[#This Row],[Current Month High]]/Table2[[#This Row],[Close Price]])-1</f>
        <v>5.4695157812193695E-2</v>
      </c>
      <c r="AI412">
        <v>5.4695157812193598</v>
      </c>
      <c r="AJ412">
        <v>50.383254716981099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-0.05</v>
      </c>
      <c r="AM412" t="s">
        <v>10450</v>
      </c>
      <c r="AN412">
        <v>1.48</v>
      </c>
      <c r="AO412" t="s">
        <v>10451</v>
      </c>
      <c r="AP412">
        <v>-2.8322827607738001E-2</v>
      </c>
      <c r="AQ412">
        <f>(Table2[[#This Row],[Sharpe Ratio]]-AVERAGE(Table2[Sharpe Ratio]))/_xlfn.STDEV.P(Table2[Sharpe Ratio])</f>
        <v>-1.0176753908624465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-1.8790759848668142</v>
      </c>
      <c r="AS412">
        <f>_xlfn.RANK.AVG(Table2[[#This Row],[1Y Return vs Nifty Z-Score]],Table2[1Y Return vs Nifty Z-Score])</f>
        <v>406</v>
      </c>
      <c r="AT412">
        <f>_xlfn.RANK.AVG(Table2[[#This Row],[6M Return vs Nifty Z-Score]],Table2[6M Return vs Nifty Z-Score])</f>
        <v>205</v>
      </c>
      <c r="AU412">
        <f>_xlfn.RANK.AVG(Table2[[#This Row],[Sharpe Ratio Z-Score]],Table2[Sharpe Ratio Z-Score])</f>
        <v>621</v>
      </c>
      <c r="AV412">
        <f>(Table2[[#This Row],[Rank 1Y]]+Table2[[#This Row],[Rank 6M]]+Table2[[#This Row],[Rank Sharpe]])/3</f>
        <v>410.66666666666669</v>
      </c>
    </row>
    <row r="413" spans="1:48" x14ac:dyDescent="0.3">
      <c r="A413" t="s">
        <v>1170</v>
      </c>
      <c r="B413" t="s">
        <v>1171</v>
      </c>
      <c r="C413" t="s">
        <v>10418</v>
      </c>
      <c r="D413" t="s">
        <v>124</v>
      </c>
      <c r="E413">
        <v>10816.817644950001</v>
      </c>
      <c r="F413">
        <v>354.95</v>
      </c>
      <c r="G413">
        <v>-30.662699310440399</v>
      </c>
      <c r="H413">
        <f>(Table2[[#This Row],[1Y Return vs Nifty]]-AVERAGE(Table2[1Y Return vs Nifty]))/_xlfn.STDEV.P(Table2[1Y Return vs Nifty])</f>
        <v>-0.90531524177946487</v>
      </c>
      <c r="I413">
        <v>-3.11535502238404E-2</v>
      </c>
      <c r="J413">
        <f>(Table2[[#This Row],[1M Return vs Nifty]]-AVERAGE(Table2[1M Return vs Nifty]))/_xlfn.STDEV.P(Table2[1M Return vs Nifty])</f>
        <v>0.31520066436850314</v>
      </c>
      <c r="K413">
        <v>-5.6297293588745498</v>
      </c>
      <c r="L413">
        <f>(Table2[[#This Row],[6M Return vs Nifty]]-AVERAGE(Table2[6M Return vs Nifty]))/_xlfn.STDEV.P(Table2[6M Return vs Nifty])</f>
        <v>-0.53221874692214532</v>
      </c>
      <c r="M413">
        <v>1.2417254500138</v>
      </c>
      <c r="N413">
        <f>(Table2[[#This Row],[1W Return vs Nifty]]-AVERAGE(Table2[1W Return vs Nifty]))/_xlfn.STDEV.P(Table2[1W Return vs Nifty])</f>
        <v>0.40852588892636366</v>
      </c>
      <c r="O413">
        <v>350.66</v>
      </c>
      <c r="P413">
        <v>352.80195204268102</v>
      </c>
      <c r="Q413">
        <v>341.24186709513799</v>
      </c>
      <c r="R413">
        <v>55.712003513278098</v>
      </c>
      <c r="S413" s="2">
        <f>(Table2[[#This Row],[Close Price]]-Table2[[#This Row],[20D EMA]])/Table2[[#This Row],[20D EMA]]</f>
        <v>1.2234072891119498E-2</v>
      </c>
      <c r="T413" s="2">
        <f>(Table2[[#This Row],[Close Price]]-Table2[[#This Row],[50D EMA]])/Table2[[#This Row],[50D EMA]]</f>
        <v>6.0885376197099403E-3</v>
      </c>
      <c r="U413" s="2">
        <f>(Table2[[#This Row],[Close Price]]-Table2[[#This Row],[200D EMA]])/Table2[[#This Row],[200D EMA]]</f>
        <v>4.0171310225073233E-2</v>
      </c>
      <c r="V413">
        <v>0.68011840633689802</v>
      </c>
      <c r="W413">
        <v>349.3</v>
      </c>
      <c r="X413">
        <v>357.3</v>
      </c>
      <c r="Y413">
        <v>343.25</v>
      </c>
      <c r="Z413">
        <v>360.9</v>
      </c>
      <c r="AA413">
        <v>326.95</v>
      </c>
      <c r="AB413">
        <v>371.7</v>
      </c>
      <c r="AC413" s="2">
        <f>(Table2[[#This Row],[Close Price]]/Table2[[#This Row],[Day Low]])-1</f>
        <v>1.6175207557973081E-2</v>
      </c>
      <c r="AD413" s="2">
        <f>(Table2[[#This Row],[Day High]]/Table2[[#This Row],[Close Price]])-1</f>
        <v>6.6206507958868066E-3</v>
      </c>
      <c r="AE413" s="2">
        <f>(Table2[[#This Row],[Close Price]]/Table2[[#This Row],[Current Week Low]])-1</f>
        <v>3.4085943190094614E-2</v>
      </c>
      <c r="AF413" s="2">
        <f>(Table2[[#This Row],[Current Week High]]/Table2[[#This Row],[Close Price]])-1</f>
        <v>1.6762924355542941E-2</v>
      </c>
      <c r="AG413" s="2">
        <f>(Table2[[#This Row],[Close Price]]/Table2[[#This Row],[Current Month Low]])-1</f>
        <v>8.5640006117143397E-2</v>
      </c>
      <c r="AH413" s="2">
        <f>(Table2[[#This Row],[Current Month High]]/Table2[[#This Row],[Close Price]])-1</f>
        <v>4.718974503451201E-2</v>
      </c>
      <c r="AI413">
        <v>20.5240174672489</v>
      </c>
      <c r="AJ413">
        <v>40.4074367088607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-0.12</v>
      </c>
      <c r="AM413" t="s">
        <v>10450</v>
      </c>
      <c r="AN413">
        <v>-1.27</v>
      </c>
      <c r="AO413" t="s">
        <v>10450</v>
      </c>
      <c r="AP413">
        <v>0.14933062058106999</v>
      </c>
      <c r="AQ413">
        <f>(Table2[[#This Row],[Sharpe Ratio]]-AVERAGE(Table2[Sharpe Ratio]))/_xlfn.STDEV.P(Table2[Sharpe Ratio])</f>
        <v>1.0499551622205754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629</v>
      </c>
      <c r="AT413">
        <f>_xlfn.RANK.AVG(Table2[[#This Row],[6M Return vs Nifty Z-Score]],Table2[6M Return vs Nifty Z-Score])</f>
        <v>501</v>
      </c>
      <c r="AU413">
        <f>_xlfn.RANK.AVG(Table2[[#This Row],[Sharpe Ratio Z-Score]],Table2[Sharpe Ratio Z-Score])</f>
        <v>107</v>
      </c>
      <c r="AV413">
        <f>(Table2[[#This Row],[Rank 1Y]]+Table2[[#This Row],[Rank 6M]]+Table2[[#This Row],[Rank Sharpe]])/3</f>
        <v>412.33333333333331</v>
      </c>
    </row>
    <row r="414" spans="1:48" x14ac:dyDescent="0.3">
      <c r="A414" t="s">
        <v>1434</v>
      </c>
      <c r="B414" t="s">
        <v>1435</v>
      </c>
      <c r="C414" t="s">
        <v>606</v>
      </c>
      <c r="D414" t="s">
        <v>606</v>
      </c>
      <c r="E414">
        <v>7696.3916523999997</v>
      </c>
      <c r="F414">
        <v>388.6</v>
      </c>
      <c r="G414">
        <v>34.722801264933601</v>
      </c>
      <c r="H414">
        <f>(Table2[[#This Row],[1Y Return vs Nifty]]-AVERAGE(Table2[1Y Return vs Nifty]))/_xlfn.STDEV.P(Table2[1Y Return vs Nifty])</f>
        <v>0.17128055980482712</v>
      </c>
      <c r="I414">
        <v>-10.482967946416499</v>
      </c>
      <c r="J414">
        <f>(Table2[[#This Row],[1M Return vs Nifty]]-AVERAGE(Table2[1M Return vs Nifty]))/_xlfn.STDEV.P(Table2[1M Return vs Nifty])</f>
        <v>-0.65333209593580044</v>
      </c>
      <c r="K414">
        <v>-9.4481182112859194</v>
      </c>
      <c r="L414">
        <f>(Table2[[#This Row],[6M Return vs Nifty]]-AVERAGE(Table2[6M Return vs Nifty]))/_xlfn.STDEV.P(Table2[6M Return vs Nifty])</f>
        <v>-0.64565848306778473</v>
      </c>
      <c r="M414">
        <v>-3.1978083110645099</v>
      </c>
      <c r="N414">
        <f>(Table2[[#This Row],[1W Return vs Nifty]]-AVERAGE(Table2[1W Return vs Nifty]))/_xlfn.STDEV.P(Table2[1W Return vs Nifty])</f>
        <v>-0.58223084692592864</v>
      </c>
      <c r="O414">
        <v>398.73</v>
      </c>
      <c r="P414">
        <v>397.43758496066499</v>
      </c>
      <c r="Q414">
        <v>354.02013434007603</v>
      </c>
      <c r="R414">
        <v>41.607622651007297</v>
      </c>
      <c r="S414" s="2">
        <f>(Table2[[#This Row],[Close Price]]-Table2[[#This Row],[20D EMA]])/Table2[[#This Row],[20D EMA]]</f>
        <v>-2.5405662979961365E-2</v>
      </c>
      <c r="T414" s="2">
        <f>(Table2[[#This Row],[Close Price]]-Table2[[#This Row],[50D EMA]])/Table2[[#This Row],[50D EMA]]</f>
        <v>-2.2236409678112447E-2</v>
      </c>
      <c r="U414" s="2">
        <f>(Table2[[#This Row],[Close Price]]-Table2[[#This Row],[200D EMA]])/Table2[[#This Row],[200D EMA]]</f>
        <v>9.7677680746559345E-2</v>
      </c>
      <c r="V414">
        <v>0.54223537763500496</v>
      </c>
      <c r="W414">
        <v>384.05</v>
      </c>
      <c r="X414">
        <v>394</v>
      </c>
      <c r="Y414">
        <v>380.65</v>
      </c>
      <c r="Z414">
        <v>403</v>
      </c>
      <c r="AA414">
        <v>380.65</v>
      </c>
      <c r="AB414">
        <v>438.9</v>
      </c>
      <c r="AC414" s="2">
        <f>(Table2[[#This Row],[Close Price]]/Table2[[#This Row],[Day Low]])-1</f>
        <v>1.184741570108061E-2</v>
      </c>
      <c r="AD414" s="2">
        <f>(Table2[[#This Row],[Day High]]/Table2[[#This Row],[Close Price]])-1</f>
        <v>1.3896037056098764E-2</v>
      </c>
      <c r="AE414" s="2">
        <f>(Table2[[#This Row],[Close Price]]/Table2[[#This Row],[Current Week Low]])-1</f>
        <v>2.0885327728884961E-2</v>
      </c>
      <c r="AF414" s="2">
        <f>(Table2[[#This Row],[Current Week High]]/Table2[[#This Row],[Close Price]])-1</f>
        <v>3.7056098816263372E-2</v>
      </c>
      <c r="AG414" s="2">
        <f>(Table2[[#This Row],[Close Price]]/Table2[[#This Row],[Current Month Low]])-1</f>
        <v>2.0885327728884961E-2</v>
      </c>
      <c r="AH414" s="2">
        <f>(Table2[[#This Row],[Current Month High]]/Table2[[#This Row],[Close Price]])-1</f>
        <v>0.12943901183736473</v>
      </c>
      <c r="AI414">
        <v>15.9675759135357</v>
      </c>
      <c r="AJ414">
        <v>80.576208178438606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-0.16</v>
      </c>
      <c r="AM414" t="s">
        <v>10450</v>
      </c>
      <c r="AN414">
        <v>-3.7</v>
      </c>
      <c r="AO414" t="s">
        <v>10450</v>
      </c>
      <c r="AP414">
        <v>2.3506534870340001E-2</v>
      </c>
      <c r="AQ414">
        <f>(Table2[[#This Row],[Sharpe Ratio]]-AVERAGE(Table2[Sharpe Ratio]))/_xlfn.STDEV.P(Table2[Sharpe Ratio])</f>
        <v>-0.41445617671808482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-2.1243970428427716</v>
      </c>
      <c r="AS414">
        <f>_xlfn.RANK.AVG(Table2[[#This Row],[1Y Return vs Nifty Z-Score]],Table2[1Y Return vs Nifty Z-Score])</f>
        <v>247</v>
      </c>
      <c r="AT414">
        <f>_xlfn.RANK.AVG(Table2[[#This Row],[6M Return vs Nifty Z-Score]],Table2[6M Return vs Nifty Z-Score])</f>
        <v>550</v>
      </c>
      <c r="AU414">
        <f>_xlfn.RANK.AVG(Table2[[#This Row],[Sharpe Ratio Z-Score]],Table2[Sharpe Ratio Z-Score])</f>
        <v>442</v>
      </c>
      <c r="AV414">
        <f>(Table2[[#This Row],[Rank 1Y]]+Table2[[#This Row],[Rank 6M]]+Table2[[#This Row],[Rank Sharpe]])/3</f>
        <v>413</v>
      </c>
    </row>
    <row r="415" spans="1:48" x14ac:dyDescent="0.3">
      <c r="A415" t="s">
        <v>519</v>
      </c>
      <c r="B415" t="s">
        <v>520</v>
      </c>
      <c r="C415" t="s">
        <v>10407</v>
      </c>
      <c r="D415" t="s">
        <v>34</v>
      </c>
      <c r="E415">
        <v>42367.858482137002</v>
      </c>
      <c r="F415">
        <v>59.83</v>
      </c>
      <c r="G415">
        <v>-6.5535700430832797</v>
      </c>
      <c r="H415">
        <f>(Table2[[#This Row],[1Y Return vs Nifty]]-AVERAGE(Table2[1Y Return vs Nifty]))/_xlfn.STDEV.P(Table2[1Y Return vs Nifty])</f>
        <v>-0.50834975064326449</v>
      </c>
      <c r="I415">
        <v>-7.4894009719118797</v>
      </c>
      <c r="J415">
        <f>(Table2[[#This Row],[1M Return vs Nifty]]-AVERAGE(Table2[1M Return vs Nifty]))/_xlfn.STDEV.P(Table2[1M Return vs Nifty])</f>
        <v>-0.37592880737100054</v>
      </c>
      <c r="K415">
        <v>-17.180538387182999</v>
      </c>
      <c r="L415">
        <f>(Table2[[#This Row],[6M Return vs Nifty]]-AVERAGE(Table2[6M Return vs Nifty]))/_xlfn.STDEV.P(Table2[6M Return vs Nifty])</f>
        <v>-0.87537937803819699</v>
      </c>
      <c r="M415">
        <v>1.1631749828873099</v>
      </c>
      <c r="N415">
        <f>(Table2[[#This Row],[1W Return vs Nifty]]-AVERAGE(Table2[1W Return vs Nifty]))/_xlfn.STDEV.P(Table2[1W Return vs Nifty])</f>
        <v>0.39099602912617343</v>
      </c>
      <c r="O415">
        <v>60.5</v>
      </c>
      <c r="P415">
        <v>61.815497694809501</v>
      </c>
      <c r="Q415">
        <v>58.846928322812801</v>
      </c>
      <c r="R415">
        <v>46.763805373819899</v>
      </c>
      <c r="S415" s="2">
        <f>(Table2[[#This Row],[Close Price]]-Table2[[#This Row],[20D EMA]])/Table2[[#This Row],[20D EMA]]</f>
        <v>-1.1074380165289284E-2</v>
      </c>
      <c r="T415" s="2">
        <f>(Table2[[#This Row],[Close Price]]-Table2[[#This Row],[50D EMA]])/Table2[[#This Row],[50D EMA]]</f>
        <v>-3.2119739690718699E-2</v>
      </c>
      <c r="U415" s="2">
        <f>(Table2[[#This Row],[Close Price]]-Table2[[#This Row],[200D EMA]])/Table2[[#This Row],[200D EMA]]</f>
        <v>1.6705573344362595E-2</v>
      </c>
      <c r="V415">
        <v>0.91430835169000602</v>
      </c>
      <c r="W415">
        <v>59.7</v>
      </c>
      <c r="X415">
        <v>60.7</v>
      </c>
      <c r="Y415">
        <v>58.83</v>
      </c>
      <c r="Z415">
        <v>63.45</v>
      </c>
      <c r="AA415">
        <v>57.4</v>
      </c>
      <c r="AB415">
        <v>63.45</v>
      </c>
      <c r="AC415" s="2">
        <f>(Table2[[#This Row],[Close Price]]/Table2[[#This Row],[Day Low]])-1</f>
        <v>2.177554438860918E-3</v>
      </c>
      <c r="AD415" s="2">
        <f>(Table2[[#This Row],[Day High]]/Table2[[#This Row],[Close Price]])-1</f>
        <v>1.4541200066856108E-2</v>
      </c>
      <c r="AE415" s="2">
        <f>(Table2[[#This Row],[Close Price]]/Table2[[#This Row],[Current Week Low]])-1</f>
        <v>1.699813020567742E-2</v>
      </c>
      <c r="AF415" s="2">
        <f>(Table2[[#This Row],[Current Week High]]/Table2[[#This Row],[Close Price]])-1</f>
        <v>6.0504763496573633E-2</v>
      </c>
      <c r="AG415" s="2">
        <f>(Table2[[#This Row],[Close Price]]/Table2[[#This Row],[Current Month Low]])-1</f>
        <v>4.2334494773519138E-2</v>
      </c>
      <c r="AH415" s="2">
        <f>(Table2[[#This Row],[Current Month High]]/Table2[[#This Row],[Close Price]])-1</f>
        <v>6.0504763496573633E-2</v>
      </c>
      <c r="AI415">
        <v>22.848069530335898</v>
      </c>
      <c r="AJ415">
        <v>54.799482535575599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-0.09</v>
      </c>
      <c r="AM415" t="s">
        <v>10450</v>
      </c>
      <c r="AN415">
        <v>2.2000000000000002</v>
      </c>
      <c r="AO415" t="s">
        <v>10451</v>
      </c>
      <c r="AP415">
        <v>0.124766071187461</v>
      </c>
      <c r="AQ415">
        <f>(Table2[[#This Row],[Sharpe Ratio]]-AVERAGE(Table2[Sharpe Ratio]))/_xlfn.STDEV.P(Table2[Sharpe Ratio])</f>
        <v>0.76405914744148973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467</v>
      </c>
      <c r="AT415">
        <f>_xlfn.RANK.AVG(Table2[[#This Row],[6M Return vs Nifty Z-Score]],Table2[6M Return vs Nifty Z-Score])</f>
        <v>621</v>
      </c>
      <c r="AU415">
        <f>_xlfn.RANK.AVG(Table2[[#This Row],[Sharpe Ratio Z-Score]],Table2[Sharpe Ratio Z-Score])</f>
        <v>158</v>
      </c>
      <c r="AV415">
        <f>(Table2[[#This Row],[Rank 1Y]]+Table2[[#This Row],[Rank 6M]]+Table2[[#This Row],[Rank Sharpe]])/3</f>
        <v>415.33333333333331</v>
      </c>
    </row>
    <row r="416" spans="1:48" x14ac:dyDescent="0.3">
      <c r="A416" t="s">
        <v>1619</v>
      </c>
      <c r="B416" t="s">
        <v>1620</v>
      </c>
      <c r="C416" t="s">
        <v>10411</v>
      </c>
      <c r="D416" t="s">
        <v>273</v>
      </c>
      <c r="E416">
        <v>5960.8736367450001</v>
      </c>
      <c r="F416">
        <v>427.65</v>
      </c>
      <c r="G416">
        <v>-12.2954407409827</v>
      </c>
      <c r="H416">
        <f>(Table2[[#This Row],[1Y Return vs Nifty]]-AVERAGE(Table2[1Y Return vs Nifty]))/_xlfn.STDEV.P(Table2[1Y Return vs Nifty])</f>
        <v>-0.60289171839148692</v>
      </c>
      <c r="I416">
        <v>-0.91006811595813897</v>
      </c>
      <c r="J416">
        <f>(Table2[[#This Row],[1M Return vs Nifty]]-AVERAGE(Table2[1M Return vs Nifty]))/_xlfn.STDEV.P(Table2[1M Return vs Nifty])</f>
        <v>0.23375475285935973</v>
      </c>
      <c r="K416">
        <v>8.4560857016292008</v>
      </c>
      <c r="L416">
        <f>(Table2[[#This Row],[6M Return vs Nifty]]-AVERAGE(Table2[6M Return vs Nifty]))/_xlfn.STDEV.P(Table2[6M Return vs Nifty])</f>
        <v>-0.1137461382849371</v>
      </c>
      <c r="M416">
        <v>-2.17361973766887</v>
      </c>
      <c r="N416">
        <f>(Table2[[#This Row],[1W Return vs Nifty]]-AVERAGE(Table2[1W Return vs Nifty]))/_xlfn.STDEV.P(Table2[1W Return vs Nifty])</f>
        <v>-0.35366591590303303</v>
      </c>
      <c r="O416">
        <v>410.04</v>
      </c>
      <c r="P416">
        <v>393.11551972075898</v>
      </c>
      <c r="Q416">
        <v>368.62113973629198</v>
      </c>
      <c r="R416">
        <v>68.961097226797406</v>
      </c>
      <c r="S416" s="2">
        <f>(Table2[[#This Row],[Close Price]]-Table2[[#This Row],[20D EMA]])/Table2[[#This Row],[20D EMA]]</f>
        <v>4.2947029558091786E-2</v>
      </c>
      <c r="T416" s="2">
        <f>(Table2[[#This Row],[Close Price]]-Table2[[#This Row],[50D EMA]])/Table2[[#This Row],[50D EMA]]</f>
        <v>8.7848173238674998E-2</v>
      </c>
      <c r="U416" s="2">
        <f>(Table2[[#This Row],[Close Price]]-Table2[[#This Row],[200D EMA]])/Table2[[#This Row],[200D EMA]]</f>
        <v>0.16013422427681895</v>
      </c>
      <c r="V416">
        <v>0.87160681706869803</v>
      </c>
      <c r="W416">
        <v>413.65</v>
      </c>
      <c r="X416">
        <v>430.85</v>
      </c>
      <c r="Y416">
        <v>409.25</v>
      </c>
      <c r="Z416">
        <v>430.85</v>
      </c>
      <c r="AA416">
        <v>381.65</v>
      </c>
      <c r="AB416">
        <v>430.85</v>
      </c>
      <c r="AC416" s="2">
        <f>(Table2[[#This Row],[Close Price]]/Table2[[#This Row],[Day Low]])-1</f>
        <v>3.3845038075667855E-2</v>
      </c>
      <c r="AD416" s="2">
        <f>(Table2[[#This Row],[Day High]]/Table2[[#This Row],[Close Price]])-1</f>
        <v>7.482754589033247E-3</v>
      </c>
      <c r="AE416" s="2">
        <f>(Table2[[#This Row],[Close Price]]/Table2[[#This Row],[Current Week Low]])-1</f>
        <v>4.4960293219303615E-2</v>
      </c>
      <c r="AF416" s="2">
        <f>(Table2[[#This Row],[Current Week High]]/Table2[[#This Row],[Close Price]])-1</f>
        <v>7.482754589033247E-3</v>
      </c>
      <c r="AG416" s="2">
        <f>(Table2[[#This Row],[Close Price]]/Table2[[#This Row],[Current Month Low]])-1</f>
        <v>0.12052928075461811</v>
      </c>
      <c r="AH416" s="2">
        <f>(Table2[[#This Row],[Current Month High]]/Table2[[#This Row],[Close Price]])-1</f>
        <v>7.482754589033247E-3</v>
      </c>
      <c r="AI416">
        <v>0.74827545890332403</v>
      </c>
      <c r="AJ416">
        <v>36.194267515923499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0.03</v>
      </c>
      <c r="AM416" t="s">
        <v>10451</v>
      </c>
      <c r="AN416">
        <v>2.54</v>
      </c>
      <c r="AO416" t="s">
        <v>10451</v>
      </c>
      <c r="AP416">
        <v>4.4473498945592001E-2</v>
      </c>
      <c r="AQ416">
        <f>(Table2[[#This Row],[Sharpe Ratio]]-AVERAGE(Table2[Sharpe Ratio]))/_xlfn.STDEV.P(Table2[Sharpe Ratio])</f>
        <v>-0.17043087932385012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-1.0069798990439474</v>
      </c>
      <c r="AS416">
        <f>_xlfn.RANK.AVG(Table2[[#This Row],[1Y Return vs Nifty Z-Score]],Table2[1Y Return vs Nifty Z-Score])</f>
        <v>513</v>
      </c>
      <c r="AT416">
        <f>_xlfn.RANK.AVG(Table2[[#This Row],[6M Return vs Nifty Z-Score]],Table2[6M Return vs Nifty Z-Score])</f>
        <v>352</v>
      </c>
      <c r="AU416">
        <f>_xlfn.RANK.AVG(Table2[[#This Row],[Sharpe Ratio Z-Score]],Table2[Sharpe Ratio Z-Score])</f>
        <v>381</v>
      </c>
      <c r="AV416">
        <f>(Table2[[#This Row],[Rank 1Y]]+Table2[[#This Row],[Rank 6M]]+Table2[[#This Row],[Rank Sharpe]])/3</f>
        <v>415.33333333333331</v>
      </c>
    </row>
    <row r="417" spans="1:48" x14ac:dyDescent="0.3">
      <c r="A417" t="s">
        <v>1816</v>
      </c>
      <c r="B417" t="s">
        <v>1817</v>
      </c>
      <c r="C417" t="s">
        <v>10418</v>
      </c>
      <c r="D417" t="s">
        <v>1818</v>
      </c>
      <c r="E417">
        <v>4426.9147775720003</v>
      </c>
      <c r="F417">
        <v>65.510000000000005</v>
      </c>
      <c r="G417">
        <v>-29.285887518636599</v>
      </c>
      <c r="H417">
        <f>(Table2[[#This Row],[1Y Return vs Nifty]]-AVERAGE(Table2[1Y Return vs Nifty]))/_xlfn.STDEV.P(Table2[1Y Return vs Nifty])</f>
        <v>-0.88264554006296558</v>
      </c>
      <c r="I417">
        <v>-16.247442453509802</v>
      </c>
      <c r="J417">
        <f>(Table2[[#This Row],[1M Return vs Nifty]]-AVERAGE(Table2[1M Return vs Nifty]))/_xlfn.STDEV.P(Table2[1M Return vs Nifty])</f>
        <v>-1.1875056082489015</v>
      </c>
      <c r="K417">
        <v>15.500281225356501</v>
      </c>
      <c r="L417">
        <f>(Table2[[#This Row],[6M Return vs Nifty]]-AVERAGE(Table2[6M Return vs Nifty]))/_xlfn.STDEV.P(Table2[6M Return vs Nifty])</f>
        <v>9.552843076930731E-2</v>
      </c>
      <c r="M417">
        <v>-2.6364791481815302</v>
      </c>
      <c r="N417">
        <f>(Table2[[#This Row],[1W Return vs Nifty]]-AVERAGE(Table2[1W Return vs Nifty]))/_xlfn.STDEV.P(Table2[1W Return vs Nifty])</f>
        <v>-0.45696078950855679</v>
      </c>
      <c r="O417">
        <v>67.819999999999993</v>
      </c>
      <c r="P417">
        <v>68.945546388547399</v>
      </c>
      <c r="Q417">
        <v>65.004363473440606</v>
      </c>
      <c r="R417">
        <v>31.975677561589901</v>
      </c>
      <c r="S417" s="2">
        <f>(Table2[[#This Row],[Close Price]]-Table2[[#This Row],[20D EMA]])/Table2[[#This Row],[20D EMA]]</f>
        <v>-3.4060749041580483E-2</v>
      </c>
      <c r="T417" s="2">
        <f>(Table2[[#This Row],[Close Price]]-Table2[[#This Row],[50D EMA]])/Table2[[#This Row],[50D EMA]]</f>
        <v>-4.9829852231297642E-2</v>
      </c>
      <c r="U417" s="2">
        <f>(Table2[[#This Row],[Close Price]]-Table2[[#This Row],[200D EMA]])/Table2[[#This Row],[200D EMA]]</f>
        <v>7.778501311931035E-3</v>
      </c>
      <c r="V417">
        <v>0.46140343571140302</v>
      </c>
      <c r="W417">
        <v>65.36</v>
      </c>
      <c r="X417">
        <v>66.44</v>
      </c>
      <c r="Y417">
        <v>65.150000000000006</v>
      </c>
      <c r="Z417">
        <v>67.86</v>
      </c>
      <c r="AA417">
        <v>64.47</v>
      </c>
      <c r="AB417">
        <v>72.510000000000005</v>
      </c>
      <c r="AC417" s="2">
        <f>(Table2[[#This Row],[Close Price]]/Table2[[#This Row],[Day Low]])-1</f>
        <v>2.2949816401469647E-3</v>
      </c>
      <c r="AD417" s="2">
        <f>(Table2[[#This Row],[Day High]]/Table2[[#This Row],[Close Price]])-1</f>
        <v>1.4196305907494988E-2</v>
      </c>
      <c r="AE417" s="2">
        <f>(Table2[[#This Row],[Close Price]]/Table2[[#This Row],[Current Week Low]])-1</f>
        <v>5.525709900230158E-3</v>
      </c>
      <c r="AF417" s="2">
        <f>(Table2[[#This Row],[Current Week High]]/Table2[[#This Row],[Close Price]])-1</f>
        <v>3.5872385895282966E-2</v>
      </c>
      <c r="AG417" s="2">
        <f>(Table2[[#This Row],[Close Price]]/Table2[[#This Row],[Current Month Low]])-1</f>
        <v>1.6131534046843532E-2</v>
      </c>
      <c r="AH417" s="2">
        <f>(Table2[[#This Row],[Current Month High]]/Table2[[#This Row],[Close Price]])-1</f>
        <v>0.10685391543275835</v>
      </c>
      <c r="AI417">
        <v>28.514730575484599</v>
      </c>
      <c r="AJ417">
        <v>50.252293577981597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-0.26</v>
      </c>
      <c r="AM417" t="s">
        <v>10450</v>
      </c>
      <c r="AN417">
        <v>-5.17</v>
      </c>
      <c r="AO417" t="s">
        <v>10450</v>
      </c>
      <c r="AP417">
        <v>5.4225852922745003E-2</v>
      </c>
      <c r="AQ417">
        <f>(Table2[[#This Row],[Sharpe Ratio]]-AVERAGE(Table2[Sharpe Ratio]))/_xlfn.STDEV.P(Table2[Sharpe Ratio])</f>
        <v>-5.6927509402136416E-2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616</v>
      </c>
      <c r="AT417">
        <f>_xlfn.RANK.AVG(Table2[[#This Row],[6M Return vs Nifty Z-Score]],Table2[6M Return vs Nifty Z-Score])</f>
        <v>278</v>
      </c>
      <c r="AU417">
        <f>_xlfn.RANK.AVG(Table2[[#This Row],[Sharpe Ratio Z-Score]],Table2[Sharpe Ratio Z-Score])</f>
        <v>355</v>
      </c>
      <c r="AV417">
        <f>(Table2[[#This Row],[Rank 1Y]]+Table2[[#This Row],[Rank 6M]]+Table2[[#This Row],[Rank Sharpe]])/3</f>
        <v>416.33333333333331</v>
      </c>
    </row>
    <row r="418" spans="1:48" x14ac:dyDescent="0.3">
      <c r="A418" t="s">
        <v>1303</v>
      </c>
      <c r="B418" t="s">
        <v>1304</v>
      </c>
      <c r="C418" t="s">
        <v>10411</v>
      </c>
      <c r="D418" t="s">
        <v>54</v>
      </c>
      <c r="E418">
        <v>8935.2040417499993</v>
      </c>
      <c r="F418">
        <v>515.1</v>
      </c>
      <c r="G418">
        <v>-8.17632790778047</v>
      </c>
      <c r="H418">
        <f>(Table2[[#This Row],[1Y Return vs Nifty]]-AVERAGE(Table2[1Y Return vs Nifty]))/_xlfn.STDEV.P(Table2[1Y Return vs Nifty])</f>
        <v>-0.53506904297485636</v>
      </c>
      <c r="I418">
        <v>3.4100922642229801</v>
      </c>
      <c r="J418">
        <f>(Table2[[#This Row],[1M Return vs Nifty]]-AVERAGE(Table2[1M Return vs Nifty]))/_xlfn.STDEV.P(Table2[1M Return vs Nifty])</f>
        <v>0.63408877137181219</v>
      </c>
      <c r="K418">
        <v>19.194872037702101</v>
      </c>
      <c r="L418">
        <f>(Table2[[#This Row],[6M Return vs Nifty]]-AVERAGE(Table2[6M Return vs Nifty]))/_xlfn.STDEV.P(Table2[6M Return vs Nifty])</f>
        <v>0.20529027617536455</v>
      </c>
      <c r="M418">
        <v>-0.99153353907293196</v>
      </c>
      <c r="N418">
        <f>(Table2[[#This Row],[1W Return vs Nifty]]-AVERAGE(Table2[1W Return vs Nifty]))/_xlfn.STDEV.P(Table2[1W Return vs Nifty])</f>
        <v>-8.9863470275838339E-2</v>
      </c>
      <c r="O418">
        <v>510.42</v>
      </c>
      <c r="P418">
        <v>485.00429938477799</v>
      </c>
      <c r="Q418">
        <v>414.16535628544602</v>
      </c>
      <c r="R418">
        <v>49.4094475771318</v>
      </c>
      <c r="S418" s="2">
        <f>(Table2[[#This Row],[Close Price]]-Table2[[#This Row],[20D EMA]])/Table2[[#This Row],[20D EMA]]</f>
        <v>9.1689197131773967E-3</v>
      </c>
      <c r="T418" s="2">
        <f>(Table2[[#This Row],[Close Price]]-Table2[[#This Row],[50D EMA]])/Table2[[#This Row],[50D EMA]]</f>
        <v>6.2052440882272707E-2</v>
      </c>
      <c r="U418" s="2">
        <f>(Table2[[#This Row],[Close Price]]-Table2[[#This Row],[200D EMA]])/Table2[[#This Row],[200D EMA]]</f>
        <v>0.24370614823947045</v>
      </c>
      <c r="V418">
        <v>0.50205372985187602</v>
      </c>
      <c r="W418">
        <v>512</v>
      </c>
      <c r="X418">
        <v>523.70000000000005</v>
      </c>
      <c r="Y418">
        <v>512</v>
      </c>
      <c r="Z418">
        <v>553.35</v>
      </c>
      <c r="AA418">
        <v>460.5</v>
      </c>
      <c r="AB418">
        <v>553.35</v>
      </c>
      <c r="AC418" s="2">
        <f>(Table2[[#This Row],[Close Price]]/Table2[[#This Row],[Day Low]])-1</f>
        <v>6.0546875000000444E-3</v>
      </c>
      <c r="AD418" s="2">
        <f>(Table2[[#This Row],[Day High]]/Table2[[#This Row],[Close Price]])-1</f>
        <v>1.6695787225781356E-2</v>
      </c>
      <c r="AE418" s="2">
        <f>(Table2[[#This Row],[Close Price]]/Table2[[#This Row],[Current Week Low]])-1</f>
        <v>6.0546875000000444E-3</v>
      </c>
      <c r="AF418" s="2">
        <f>(Table2[[#This Row],[Current Week High]]/Table2[[#This Row],[Close Price]])-1</f>
        <v>7.4257425742574323E-2</v>
      </c>
      <c r="AG418" s="2">
        <f>(Table2[[#This Row],[Close Price]]/Table2[[#This Row],[Current Month Low]])-1</f>
        <v>0.11856677524429982</v>
      </c>
      <c r="AH418" s="2">
        <f>(Table2[[#This Row],[Current Month High]]/Table2[[#This Row],[Close Price]])-1</f>
        <v>7.4257425742574323E-2</v>
      </c>
      <c r="AI418">
        <v>7.4257425742574297</v>
      </c>
      <c r="AJ418">
        <v>61.220657276995297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7.0000000000000007E-2</v>
      </c>
      <c r="AM418" t="s">
        <v>10451</v>
      </c>
      <c r="AN418">
        <v>3.58</v>
      </c>
      <c r="AO418" t="s">
        <v>10451</v>
      </c>
      <c r="AQ418">
        <f>(Table2[[#This Row],[Sharpe Ratio]]-AVERAGE(Table2[Sharpe Ratio]))/_xlfn.STDEV.P(Table2[Sharpe Ratio])</f>
        <v>-0.68803842457500186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-0.47359189027851972</v>
      </c>
      <c r="AS418">
        <f>_xlfn.RANK.AVG(Table2[[#This Row],[1Y Return vs Nifty Z-Score]],Table2[1Y Return vs Nifty Z-Score])</f>
        <v>486</v>
      </c>
      <c r="AT418">
        <f>_xlfn.RANK.AVG(Table2[[#This Row],[6M Return vs Nifty Z-Score]],Table2[6M Return vs Nifty Z-Score])</f>
        <v>237</v>
      </c>
      <c r="AU418">
        <f>_xlfn.RANK.AVG(Table2[[#This Row],[Sharpe Ratio Z-Score]],Table2[Sharpe Ratio Z-Score])</f>
        <v>526.5</v>
      </c>
      <c r="AV418">
        <f>(Table2[[#This Row],[Rank 1Y]]+Table2[[#This Row],[Rank 6M]]+Table2[[#This Row],[Rank Sharpe]])/3</f>
        <v>416.5</v>
      </c>
    </row>
    <row r="419" spans="1:48" x14ac:dyDescent="0.3">
      <c r="A419" t="s">
        <v>271</v>
      </c>
      <c r="B419" t="s">
        <v>272</v>
      </c>
      <c r="C419" t="s">
        <v>10411</v>
      </c>
      <c r="D419" t="s">
        <v>273</v>
      </c>
      <c r="E419">
        <v>104013.8208738</v>
      </c>
      <c r="F419">
        <v>7234</v>
      </c>
      <c r="G419">
        <v>8.9172982142122805</v>
      </c>
      <c r="H419">
        <f>(Table2[[#This Row],[1Y Return vs Nifty]]-AVERAGE(Table2[1Y Return vs Nifty]))/_xlfn.STDEV.P(Table2[1Y Return vs Nifty])</f>
        <v>-0.25361633626085389</v>
      </c>
      <c r="I419">
        <v>0.79906622432230401</v>
      </c>
      <c r="J419">
        <f>(Table2[[#This Row],[1M Return vs Nifty]]-AVERAGE(Table2[1M Return vs Nifty]))/_xlfn.STDEV.P(Table2[1M Return vs Nifty])</f>
        <v>0.39213420140043759</v>
      </c>
      <c r="K419">
        <v>-2.2416071795108401</v>
      </c>
      <c r="L419">
        <f>(Table2[[#This Row],[6M Return vs Nifty]]-AVERAGE(Table2[6M Return vs Nifty]))/_xlfn.STDEV.P(Table2[6M Return vs Nifty])</f>
        <v>-0.43156171566837781</v>
      </c>
      <c r="M419">
        <v>0.14343760888951901</v>
      </c>
      <c r="N419">
        <f>(Table2[[#This Row],[1W Return vs Nifty]]-AVERAGE(Table2[1W Return vs Nifty]))/_xlfn.STDEV.P(Table2[1W Return vs Nifty])</f>
        <v>0.1634244582224651</v>
      </c>
      <c r="O419">
        <v>7022.86</v>
      </c>
      <c r="P419">
        <v>6812.7201844978199</v>
      </c>
      <c r="Q419">
        <v>6245.8837037140402</v>
      </c>
      <c r="R419">
        <v>79.176685752337306</v>
      </c>
      <c r="S419" s="2">
        <f>(Table2[[#This Row],[Close Price]]-Table2[[#This Row],[20D EMA]])/Table2[[#This Row],[20D EMA]]</f>
        <v>3.0064674505828157E-2</v>
      </c>
      <c r="T419" s="2">
        <f>(Table2[[#This Row],[Close Price]]-Table2[[#This Row],[50D EMA]])/Table2[[#This Row],[50D EMA]]</f>
        <v>6.1837240352362065E-2</v>
      </c>
      <c r="U419" s="2">
        <f>(Table2[[#This Row],[Close Price]]-Table2[[#This Row],[200D EMA]])/Table2[[#This Row],[200D EMA]]</f>
        <v>0.15820280094206499</v>
      </c>
      <c r="V419">
        <v>0.92315360510490696</v>
      </c>
      <c r="W419">
        <v>7110</v>
      </c>
      <c r="X419">
        <v>7279.9</v>
      </c>
      <c r="Y419">
        <v>7074.15</v>
      </c>
      <c r="Z419">
        <v>7279.9</v>
      </c>
      <c r="AA419">
        <v>6790.05</v>
      </c>
      <c r="AB419">
        <v>7279.9</v>
      </c>
      <c r="AC419" s="2">
        <f>(Table2[[#This Row],[Close Price]]/Table2[[#This Row],[Day Low]])-1</f>
        <v>1.7440225035161738E-2</v>
      </c>
      <c r="AD419" s="2">
        <f>(Table2[[#This Row],[Day High]]/Table2[[#This Row],[Close Price]])-1</f>
        <v>6.3450373237488034E-3</v>
      </c>
      <c r="AE419" s="2">
        <f>(Table2[[#This Row],[Close Price]]/Table2[[#This Row],[Current Week Low]])-1</f>
        <v>2.2596354332322655E-2</v>
      </c>
      <c r="AF419" s="2">
        <f>(Table2[[#This Row],[Current Week High]]/Table2[[#This Row],[Close Price]])-1</f>
        <v>6.3450373237488034E-3</v>
      </c>
      <c r="AG419" s="2">
        <f>(Table2[[#This Row],[Close Price]]/Table2[[#This Row],[Current Month Low]])-1</f>
        <v>6.5382434591792382E-2</v>
      </c>
      <c r="AH419" s="2">
        <f>(Table2[[#This Row],[Current Month High]]/Table2[[#This Row],[Close Price]])-1</f>
        <v>6.3450373237488034E-3</v>
      </c>
      <c r="AI419">
        <v>0.63450373237488</v>
      </c>
      <c r="AJ419">
        <v>53.068133728311402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</v>
      </c>
      <c r="AM419" t="s">
        <v>10452</v>
      </c>
      <c r="AN419">
        <v>4.84</v>
      </c>
      <c r="AO419" t="s">
        <v>10451</v>
      </c>
      <c r="AP419">
        <v>3.2574253790235999E-2</v>
      </c>
      <c r="AQ419">
        <f>(Table2[[#This Row],[Sharpe Ratio]]-AVERAGE(Table2[Sharpe Ratio]))/_xlfn.STDEV.P(Table2[Sharpe Ratio])</f>
        <v>-0.30892097390220674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-0.43854036620853576</v>
      </c>
      <c r="AS419">
        <f>_xlfn.RANK.AVG(Table2[[#This Row],[1Y Return vs Nifty Z-Score]],Table2[1Y Return vs Nifty Z-Score])</f>
        <v>375</v>
      </c>
      <c r="AT419">
        <f>_xlfn.RANK.AVG(Table2[[#This Row],[6M Return vs Nifty Z-Score]],Table2[6M Return vs Nifty Z-Score])</f>
        <v>466</v>
      </c>
      <c r="AU419">
        <f>_xlfn.RANK.AVG(Table2[[#This Row],[Sharpe Ratio Z-Score]],Table2[Sharpe Ratio Z-Score])</f>
        <v>411</v>
      </c>
      <c r="AV419">
        <f>(Table2[[#This Row],[Rank 1Y]]+Table2[[#This Row],[Rank 6M]]+Table2[[#This Row],[Rank Sharpe]])/3</f>
        <v>417.33333333333331</v>
      </c>
    </row>
    <row r="420" spans="1:48" x14ac:dyDescent="0.3">
      <c r="A420" t="s">
        <v>542</v>
      </c>
      <c r="B420" t="s">
        <v>543</v>
      </c>
      <c r="C420" t="s">
        <v>10420</v>
      </c>
      <c r="D420" t="s">
        <v>264</v>
      </c>
      <c r="E420">
        <v>39506.244325649997</v>
      </c>
      <c r="F420">
        <v>2896.5</v>
      </c>
      <c r="G420">
        <v>2.4626751997999299</v>
      </c>
      <c r="H420">
        <f>(Table2[[#This Row],[1Y Return vs Nifty]]-AVERAGE(Table2[1Y Return vs Nifty]))/_xlfn.STDEV.P(Table2[1Y Return vs Nifty])</f>
        <v>-0.35989402744584542</v>
      </c>
      <c r="I420">
        <v>-4.8326651243802701</v>
      </c>
      <c r="J420">
        <f>(Table2[[#This Row],[1M Return vs Nifty]]-AVERAGE(Table2[1M Return vs Nifty]))/_xlfn.STDEV.P(Table2[1M Return vs Nifty])</f>
        <v>-0.12973847081598922</v>
      </c>
      <c r="K420">
        <v>15.9815899323815</v>
      </c>
      <c r="L420">
        <f>(Table2[[#This Row],[6M Return vs Nifty]]-AVERAGE(Table2[6M Return vs Nifty]))/_xlfn.STDEV.P(Table2[6M Return vs Nifty])</f>
        <v>0.10982753304513612</v>
      </c>
      <c r="M420">
        <v>-2.0529045583176302</v>
      </c>
      <c r="N420">
        <f>(Table2[[#This Row],[1W Return vs Nifty]]-AVERAGE(Table2[1W Return vs Nifty]))/_xlfn.STDEV.P(Table2[1W Return vs Nifty])</f>
        <v>-0.32672629037064177</v>
      </c>
      <c r="O420">
        <v>2885.95</v>
      </c>
      <c r="P420">
        <v>2857.5313668274698</v>
      </c>
      <c r="Q420">
        <v>2560.1223000145601</v>
      </c>
      <c r="R420">
        <v>54.807853281066699</v>
      </c>
      <c r="S420" s="2">
        <f>(Table2[[#This Row],[Close Price]]-Table2[[#This Row],[20D EMA]])/Table2[[#This Row],[20D EMA]]</f>
        <v>3.6556419896395234E-3</v>
      </c>
      <c r="T420" s="2">
        <f>(Table2[[#This Row],[Close Price]]-Table2[[#This Row],[50D EMA]])/Table2[[#This Row],[50D EMA]]</f>
        <v>1.3637167250343961E-2</v>
      </c>
      <c r="U420" s="2">
        <f>(Table2[[#This Row],[Close Price]]-Table2[[#This Row],[200D EMA]])/Table2[[#This Row],[200D EMA]]</f>
        <v>0.13139126204381987</v>
      </c>
      <c r="V420">
        <v>0.56423028882154802</v>
      </c>
      <c r="W420">
        <v>2823.5</v>
      </c>
      <c r="X420">
        <v>2914.8</v>
      </c>
      <c r="Y420">
        <v>2782</v>
      </c>
      <c r="Z420">
        <v>2914.8</v>
      </c>
      <c r="AA420">
        <v>2782</v>
      </c>
      <c r="AB420">
        <v>3023.8</v>
      </c>
      <c r="AC420" s="2">
        <f>(Table2[[#This Row],[Close Price]]/Table2[[#This Row],[Day Low]])-1</f>
        <v>2.5854435983708068E-2</v>
      </c>
      <c r="AD420" s="2">
        <f>(Table2[[#This Row],[Day High]]/Table2[[#This Row],[Close Price]])-1</f>
        <v>6.317969963749448E-3</v>
      </c>
      <c r="AE420" s="2">
        <f>(Table2[[#This Row],[Close Price]]/Table2[[#This Row],[Current Week Low]])-1</f>
        <v>4.1157440690150926E-2</v>
      </c>
      <c r="AF420" s="2">
        <f>(Table2[[#This Row],[Current Week High]]/Table2[[#This Row],[Close Price]])-1</f>
        <v>6.317969963749448E-3</v>
      </c>
      <c r="AG420" s="2">
        <f>(Table2[[#This Row],[Close Price]]/Table2[[#This Row],[Current Month Low]])-1</f>
        <v>4.1157440690150926E-2</v>
      </c>
      <c r="AH420" s="2">
        <f>(Table2[[#This Row],[Current Month High]]/Table2[[#This Row],[Close Price]])-1</f>
        <v>4.3949594337994169E-2</v>
      </c>
      <c r="AI420">
        <v>9.4079060935611896</v>
      </c>
      <c r="AJ420">
        <v>50.714155631292698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0.01</v>
      </c>
      <c r="AM420" t="s">
        <v>10451</v>
      </c>
      <c r="AN420">
        <v>-0.78</v>
      </c>
      <c r="AO420" t="s">
        <v>10450</v>
      </c>
      <c r="AP420">
        <v>-6.1353149136740004E-3</v>
      </c>
      <c r="AQ420">
        <f>(Table2[[#This Row],[Sharpe Ratio]]-AVERAGE(Table2[Sharpe Ratio]))/_xlfn.STDEV.P(Table2[Sharpe Ratio])</f>
        <v>-0.75944466350607076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-1.465975919093411</v>
      </c>
      <c r="AS420">
        <f>_xlfn.RANK.AVG(Table2[[#This Row],[1Y Return vs Nifty Z-Score]],Table2[1Y Return vs Nifty Z-Score])</f>
        <v>412</v>
      </c>
      <c r="AT420">
        <f>_xlfn.RANK.AVG(Table2[[#This Row],[6M Return vs Nifty Z-Score]],Table2[6M Return vs Nifty Z-Score])</f>
        <v>274</v>
      </c>
      <c r="AU420">
        <f>_xlfn.RANK.AVG(Table2[[#This Row],[Sharpe Ratio Z-Score]],Table2[Sharpe Ratio Z-Score])</f>
        <v>567</v>
      </c>
      <c r="AV420">
        <f>(Table2[[#This Row],[Rank 1Y]]+Table2[[#This Row],[Rank 6M]]+Table2[[#This Row],[Rank Sharpe]])/3</f>
        <v>417.66666666666669</v>
      </c>
    </row>
    <row r="421" spans="1:48" x14ac:dyDescent="0.3">
      <c r="A421" t="s">
        <v>1621</v>
      </c>
      <c r="B421" t="s">
        <v>1622</v>
      </c>
      <c r="C421" t="s">
        <v>10417</v>
      </c>
      <c r="D421" t="s">
        <v>132</v>
      </c>
      <c r="E421">
        <v>5903.2049999999999</v>
      </c>
      <c r="F421">
        <v>207.13</v>
      </c>
      <c r="G421">
        <v>41.281624794345298</v>
      </c>
      <c r="H421">
        <f>(Table2[[#This Row],[1Y Return vs Nifty]]-AVERAGE(Table2[1Y Return vs Nifty]))/_xlfn.STDEV.P(Table2[1Y Return vs Nifty])</f>
        <v>0.27927394997482374</v>
      </c>
      <c r="I421">
        <v>-3.0868405398065102</v>
      </c>
      <c r="J421">
        <f>(Table2[[#This Row],[1M Return vs Nifty]]-AVERAGE(Table2[1M Return vs Nifty]))/_xlfn.STDEV.P(Table2[1M Return vs Nifty])</f>
        <v>3.2040933200244301E-2</v>
      </c>
      <c r="K421">
        <v>-14.8427735366873</v>
      </c>
      <c r="L421">
        <f>(Table2[[#This Row],[6M Return vs Nifty]]-AVERAGE(Table2[6M Return vs Nifty]))/_xlfn.STDEV.P(Table2[6M Return vs Nifty])</f>
        <v>-0.80592719858211348</v>
      </c>
      <c r="M421">
        <v>8.0261025978566902</v>
      </c>
      <c r="N421">
        <f>(Table2[[#This Row],[1W Return vs Nifty]]-AVERAGE(Table2[1W Return vs Nifty]))/_xlfn.STDEV.P(Table2[1W Return vs Nifty])</f>
        <v>1.9225739217889617</v>
      </c>
      <c r="O421">
        <v>197.17</v>
      </c>
      <c r="P421">
        <v>199.61434306569799</v>
      </c>
      <c r="Q421">
        <v>189.09880108409001</v>
      </c>
      <c r="R421">
        <v>67.499878875417295</v>
      </c>
      <c r="S421" s="2">
        <f>(Table2[[#This Row],[Close Price]]-Table2[[#This Row],[20D EMA]])/Table2[[#This Row],[20D EMA]]</f>
        <v>5.0514784196378802E-2</v>
      </c>
      <c r="T421" s="2">
        <f>(Table2[[#This Row],[Close Price]]-Table2[[#This Row],[50D EMA]])/Table2[[#This Row],[50D EMA]]</f>
        <v>3.7650886298428034E-2</v>
      </c>
      <c r="U421" s="2">
        <f>(Table2[[#This Row],[Close Price]]-Table2[[#This Row],[200D EMA]])/Table2[[#This Row],[200D EMA]]</f>
        <v>9.5353322244976696E-2</v>
      </c>
      <c r="V421">
        <v>0.78674151688072602</v>
      </c>
      <c r="W421">
        <v>205.02</v>
      </c>
      <c r="X421">
        <v>212.7</v>
      </c>
      <c r="Y421">
        <v>187.31</v>
      </c>
      <c r="Z421">
        <v>212.7</v>
      </c>
      <c r="AA421">
        <v>183.33</v>
      </c>
      <c r="AB421">
        <v>212.9</v>
      </c>
      <c r="AC421" s="2">
        <f>(Table2[[#This Row],[Close Price]]/Table2[[#This Row],[Day Low]])-1</f>
        <v>1.0291678860598896E-2</v>
      </c>
      <c r="AD421" s="2">
        <f>(Table2[[#This Row],[Day High]]/Table2[[#This Row],[Close Price]])-1</f>
        <v>2.6891324289093799E-2</v>
      </c>
      <c r="AE421" s="2">
        <f>(Table2[[#This Row],[Close Price]]/Table2[[#This Row],[Current Week Low]])-1</f>
        <v>0.105813891409962</v>
      </c>
      <c r="AF421" s="2">
        <f>(Table2[[#This Row],[Current Week High]]/Table2[[#This Row],[Close Price]])-1</f>
        <v>2.6891324289093799E-2</v>
      </c>
      <c r="AG421" s="2">
        <f>(Table2[[#This Row],[Close Price]]/Table2[[#This Row],[Current Month Low]])-1</f>
        <v>0.12982054219167605</v>
      </c>
      <c r="AH421" s="2">
        <f>(Table2[[#This Row],[Current Month High]]/Table2[[#This Row],[Close Price]])-1</f>
        <v>2.7856901462849359E-2</v>
      </c>
      <c r="AI421">
        <v>27.914836093274701</v>
      </c>
      <c r="AJ421">
        <v>88.987226277372201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-0.03</v>
      </c>
      <c r="AM421" t="s">
        <v>10450</v>
      </c>
      <c r="AN421">
        <v>7.59</v>
      </c>
      <c r="AO421" t="s">
        <v>10451</v>
      </c>
      <c r="AP421">
        <v>2.7311092945564001E-2</v>
      </c>
      <c r="AQ421">
        <f>(Table2[[#This Row],[Sharpe Ratio]]-AVERAGE(Table2[Sharpe Ratio]))/_xlfn.STDEV.P(Table2[Sharpe Ratio])</f>
        <v>-0.37017659420780602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222</v>
      </c>
      <c r="AT421">
        <f>_xlfn.RANK.AVG(Table2[[#This Row],[6M Return vs Nifty Z-Score]],Table2[6M Return vs Nifty Z-Score])</f>
        <v>599</v>
      </c>
      <c r="AU421">
        <f>_xlfn.RANK.AVG(Table2[[#This Row],[Sharpe Ratio Z-Score]],Table2[Sharpe Ratio Z-Score])</f>
        <v>433</v>
      </c>
      <c r="AV421">
        <f>(Table2[[#This Row],[Rank 1Y]]+Table2[[#This Row],[Rank 6M]]+Table2[[#This Row],[Rank Sharpe]])/3</f>
        <v>418</v>
      </c>
    </row>
    <row r="422" spans="1:48" x14ac:dyDescent="0.3">
      <c r="A422" t="s">
        <v>735</v>
      </c>
      <c r="B422" t="s">
        <v>736</v>
      </c>
      <c r="C422" t="s">
        <v>10405</v>
      </c>
      <c r="D422" t="s">
        <v>180</v>
      </c>
      <c r="E422">
        <v>23620.709256239999</v>
      </c>
      <c r="F422">
        <v>418.65</v>
      </c>
      <c r="G422">
        <v>12.840192569281401</v>
      </c>
      <c r="H422">
        <f>(Table2[[#This Row],[1Y Return vs Nifty]]-AVERAGE(Table2[1Y Return vs Nifty]))/_xlfn.STDEV.P(Table2[1Y Return vs Nifty])</f>
        <v>-0.18902446871282486</v>
      </c>
      <c r="I422">
        <v>1.5553839503720901</v>
      </c>
      <c r="J422">
        <f>(Table2[[#This Row],[1M Return vs Nifty]]-AVERAGE(Table2[1M Return vs Nifty]))/_xlfn.STDEV.P(Table2[1M Return vs Nifty])</f>
        <v>0.46221949636557902</v>
      </c>
      <c r="K422">
        <v>0.31799277394168601</v>
      </c>
      <c r="L422">
        <f>(Table2[[#This Row],[6M Return vs Nifty]]-AVERAGE(Table2[6M Return vs Nifty]))/_xlfn.STDEV.P(Table2[6M Return vs Nifty])</f>
        <v>-0.35551908235336616</v>
      </c>
      <c r="M422">
        <v>-0.97222545866164101</v>
      </c>
      <c r="N422">
        <f>(Table2[[#This Row],[1W Return vs Nifty]]-AVERAGE(Table2[1W Return vs Nifty]))/_xlfn.STDEV.P(Table2[1W Return vs Nifty])</f>
        <v>-8.555454691735985E-2</v>
      </c>
      <c r="O422">
        <v>407.61</v>
      </c>
      <c r="P422">
        <v>382.95152957421101</v>
      </c>
      <c r="Q422">
        <v>338.950099417334</v>
      </c>
      <c r="R422">
        <v>62.471900214915401</v>
      </c>
      <c r="S422" s="2">
        <f>(Table2[[#This Row],[Close Price]]-Table2[[#This Row],[20D EMA]])/Table2[[#This Row],[20D EMA]]</f>
        <v>2.7084713328917258E-2</v>
      </c>
      <c r="T422" s="2">
        <f>(Table2[[#This Row],[Close Price]]-Table2[[#This Row],[50D EMA]])/Table2[[#This Row],[50D EMA]]</f>
        <v>9.3219291917911173E-2</v>
      </c>
      <c r="U422" s="2">
        <f>(Table2[[#This Row],[Close Price]]-Table2[[#This Row],[200D EMA]])/Table2[[#This Row],[200D EMA]]</f>
        <v>0.23513756366991082</v>
      </c>
      <c r="V422">
        <v>0.51512817321785398</v>
      </c>
      <c r="W422">
        <v>405.6</v>
      </c>
      <c r="X422">
        <v>422.25</v>
      </c>
      <c r="Y422">
        <v>397.55</v>
      </c>
      <c r="Z422">
        <v>422.25</v>
      </c>
      <c r="AA422">
        <v>393.5</v>
      </c>
      <c r="AB422">
        <v>469.7</v>
      </c>
      <c r="AC422" s="2">
        <f>(Table2[[#This Row],[Close Price]]/Table2[[#This Row],[Day Low]])-1</f>
        <v>3.2174556213017569E-2</v>
      </c>
      <c r="AD422" s="2">
        <f>(Table2[[#This Row],[Day High]]/Table2[[#This Row],[Close Price]])-1</f>
        <v>8.5990684342529544E-3</v>
      </c>
      <c r="AE422" s="2">
        <f>(Table2[[#This Row],[Close Price]]/Table2[[#This Row],[Current Week Low]])-1</f>
        <v>5.3075084894981694E-2</v>
      </c>
      <c r="AF422" s="2">
        <f>(Table2[[#This Row],[Current Week High]]/Table2[[#This Row],[Close Price]])-1</f>
        <v>8.5990684342529544E-3</v>
      </c>
      <c r="AG422" s="2">
        <f>(Table2[[#This Row],[Close Price]]/Table2[[#This Row],[Current Month Low]])-1</f>
        <v>6.3913595933926315E-2</v>
      </c>
      <c r="AH422" s="2">
        <f>(Table2[[#This Row],[Current Month High]]/Table2[[#This Row],[Close Price]])-1</f>
        <v>0.12193956765794822</v>
      </c>
      <c r="AI422">
        <v>12.1939567657948</v>
      </c>
      <c r="AJ422">
        <v>64.499017681728802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0.26</v>
      </c>
      <c r="AM422" t="s">
        <v>10451</v>
      </c>
      <c r="AN422">
        <v>-2.79</v>
      </c>
      <c r="AO422" t="s">
        <v>10450</v>
      </c>
      <c r="AP422">
        <v>8.8174944262570006E-3</v>
      </c>
      <c r="AQ422">
        <f>(Table2[[#This Row],[Sharpe Ratio]]-AVERAGE(Table2[Sharpe Ratio]))/_xlfn.STDEV.P(Table2[Sharpe Ratio])</f>
        <v>-0.58541547487580892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-0.75329407649378077</v>
      </c>
      <c r="AS422">
        <f>_xlfn.RANK.AVG(Table2[[#This Row],[1Y Return vs Nifty Z-Score]],Table2[1Y Return vs Nifty Z-Score])</f>
        <v>346</v>
      </c>
      <c r="AT422">
        <f>_xlfn.RANK.AVG(Table2[[#This Row],[6M Return vs Nifty Z-Score]],Table2[6M Return vs Nifty Z-Score])</f>
        <v>432</v>
      </c>
      <c r="AU422">
        <f>_xlfn.RANK.AVG(Table2[[#This Row],[Sharpe Ratio Z-Score]],Table2[Sharpe Ratio Z-Score])</f>
        <v>477</v>
      </c>
      <c r="AV422">
        <f>(Table2[[#This Row],[Rank 1Y]]+Table2[[#This Row],[Rank 6M]]+Table2[[#This Row],[Rank Sharpe]])/3</f>
        <v>418.33333333333331</v>
      </c>
    </row>
    <row r="423" spans="1:48" x14ac:dyDescent="0.3">
      <c r="A423" t="s">
        <v>809</v>
      </c>
      <c r="B423" t="s">
        <v>810</v>
      </c>
      <c r="C423" t="s">
        <v>10412</v>
      </c>
      <c r="D423" t="s">
        <v>185</v>
      </c>
      <c r="E423">
        <v>20648.69418011</v>
      </c>
      <c r="F423">
        <v>544.29999999999995</v>
      </c>
      <c r="G423">
        <v>-18.127383042596598</v>
      </c>
      <c r="H423">
        <f>(Table2[[#This Row],[1Y Return vs Nifty]]-AVERAGE(Table2[1Y Return vs Nifty]))/_xlfn.STDEV.P(Table2[1Y Return vs Nifty])</f>
        <v>-0.69891674751490196</v>
      </c>
      <c r="I423">
        <v>-9.3378046790833409</v>
      </c>
      <c r="J423">
        <f>(Table2[[#This Row],[1M Return vs Nifty]]-AVERAGE(Table2[1M Return vs Nifty]))/_xlfn.STDEV.P(Table2[1M Return vs Nifty])</f>
        <v>-0.54721385672239586</v>
      </c>
      <c r="K423">
        <v>1.81110676272274</v>
      </c>
      <c r="L423">
        <f>(Table2[[#This Row],[6M Return vs Nifty]]-AVERAGE(Table2[6M Return vs Nifty]))/_xlfn.STDEV.P(Table2[6M Return vs Nifty])</f>
        <v>-0.3111604631897571</v>
      </c>
      <c r="M423">
        <v>-6.6772634057704199</v>
      </c>
      <c r="N423">
        <f>(Table2[[#This Row],[1W Return vs Nifty]]-AVERAGE(Table2[1W Return vs Nifty]))/_xlfn.STDEV.P(Table2[1W Return vs Nifty])</f>
        <v>-1.3587298573396143</v>
      </c>
      <c r="O423">
        <v>568.07000000000005</v>
      </c>
      <c r="P423">
        <v>567.27586871820301</v>
      </c>
      <c r="Q423">
        <v>528.56831248411402</v>
      </c>
      <c r="R423">
        <v>27.425456909595201</v>
      </c>
      <c r="S423" s="2">
        <f>(Table2[[#This Row],[Close Price]]-Table2[[#This Row],[20D EMA]])/Table2[[#This Row],[20D EMA]]</f>
        <v>-4.1843434787966434E-2</v>
      </c>
      <c r="T423" s="2">
        <f>(Table2[[#This Row],[Close Price]]-Table2[[#This Row],[50D EMA]])/Table2[[#This Row],[50D EMA]]</f>
        <v>-4.0502108383560435E-2</v>
      </c>
      <c r="U423" s="2">
        <f>(Table2[[#This Row],[Close Price]]-Table2[[#This Row],[200D EMA]])/Table2[[#This Row],[200D EMA]]</f>
        <v>2.9762827517888238E-2</v>
      </c>
      <c r="V423">
        <v>0.79504005114139598</v>
      </c>
      <c r="W423">
        <v>541.4</v>
      </c>
      <c r="X423">
        <v>556.4</v>
      </c>
      <c r="Y423">
        <v>541.4</v>
      </c>
      <c r="Z423">
        <v>599.20000000000005</v>
      </c>
      <c r="AA423">
        <v>541.4</v>
      </c>
      <c r="AB423">
        <v>602.85</v>
      </c>
      <c r="AC423" s="2">
        <f>(Table2[[#This Row],[Close Price]]/Table2[[#This Row],[Day Low]])-1</f>
        <v>5.3564831917252143E-3</v>
      </c>
      <c r="AD423" s="2">
        <f>(Table2[[#This Row],[Day High]]/Table2[[#This Row],[Close Price]])-1</f>
        <v>2.2230387653867423E-2</v>
      </c>
      <c r="AE423" s="2">
        <f>(Table2[[#This Row],[Close Price]]/Table2[[#This Row],[Current Week Low]])-1</f>
        <v>5.3564831917252143E-3</v>
      </c>
      <c r="AF423" s="2">
        <f>(Table2[[#This Row],[Current Week High]]/Table2[[#This Row],[Close Price]])-1</f>
        <v>0.1008634943964728</v>
      </c>
      <c r="AG423" s="2">
        <f>(Table2[[#This Row],[Close Price]]/Table2[[#This Row],[Current Month Low]])-1</f>
        <v>5.3564831917252143E-3</v>
      </c>
      <c r="AH423" s="2">
        <f>(Table2[[#This Row],[Current Month High]]/Table2[[#This Row],[Close Price]])-1</f>
        <v>0.10756935513503607</v>
      </c>
      <c r="AI423">
        <v>14.348704758405299</v>
      </c>
      <c r="AJ423">
        <v>33.800393313667598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-0.17</v>
      </c>
      <c r="AM423" t="s">
        <v>10450</v>
      </c>
      <c r="AN423">
        <v>-1.67</v>
      </c>
      <c r="AO423" t="s">
        <v>10450</v>
      </c>
      <c r="AP423">
        <v>8.1334388698357005E-2</v>
      </c>
      <c r="AQ423">
        <f>(Table2[[#This Row],[Sharpe Ratio]]-AVERAGE(Table2[Sharpe Ratio]))/_xlfn.STDEV.P(Table2[Sharpe Ratio])</f>
        <v>0.25857684691877092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-2.6574440778478983</v>
      </c>
      <c r="AS423">
        <f>_xlfn.RANK.AVG(Table2[[#This Row],[1Y Return vs Nifty Z-Score]],Table2[1Y Return vs Nifty Z-Score])</f>
        <v>556</v>
      </c>
      <c r="AT423">
        <f>_xlfn.RANK.AVG(Table2[[#This Row],[6M Return vs Nifty Z-Score]],Table2[6M Return vs Nifty Z-Score])</f>
        <v>420</v>
      </c>
      <c r="AU423">
        <f>_xlfn.RANK.AVG(Table2[[#This Row],[Sharpe Ratio Z-Score]],Table2[Sharpe Ratio Z-Score])</f>
        <v>283</v>
      </c>
      <c r="AV423">
        <f>(Table2[[#This Row],[Rank 1Y]]+Table2[[#This Row],[Rank 6M]]+Table2[[#This Row],[Rank Sharpe]])/3</f>
        <v>419.66666666666669</v>
      </c>
    </row>
    <row r="424" spans="1:48" x14ac:dyDescent="0.3">
      <c r="A424" t="s">
        <v>205</v>
      </c>
      <c r="B424" t="s">
        <v>206</v>
      </c>
      <c r="C424" t="s">
        <v>10411</v>
      </c>
      <c r="D424" t="s">
        <v>54</v>
      </c>
      <c r="E424">
        <v>135064.39662000001</v>
      </c>
      <c r="F424">
        <v>1672.5</v>
      </c>
      <c r="G424">
        <v>8.9000566651877193</v>
      </c>
      <c r="H424">
        <f>(Table2[[#This Row],[1Y Return vs Nifty]]-AVERAGE(Table2[1Y Return vs Nifty]))/_xlfn.STDEV.P(Table2[1Y Return vs Nifty])</f>
        <v>-0.25390022457140149</v>
      </c>
      <c r="I424">
        <v>-2.5130410557119101</v>
      </c>
      <c r="J424">
        <f>(Table2[[#This Row],[1M Return vs Nifty]]-AVERAGE(Table2[1M Return vs Nifty]))/_xlfn.STDEV.P(Table2[1M Return vs Nifty])</f>
        <v>8.5212906708860392E-2</v>
      </c>
      <c r="K424">
        <v>-4.0376100774746204</v>
      </c>
      <c r="L424">
        <f>(Table2[[#This Row],[6M Return vs Nifty]]-AVERAGE(Table2[6M Return vs Nifty]))/_xlfn.STDEV.P(Table2[6M Return vs Nifty])</f>
        <v>-0.48491879969955276</v>
      </c>
      <c r="M424">
        <v>-2.99857277269333</v>
      </c>
      <c r="N424">
        <f>(Table2[[#This Row],[1W Return vs Nifty]]-AVERAGE(Table2[1W Return vs Nifty]))/_xlfn.STDEV.P(Table2[1W Return vs Nifty])</f>
        <v>-0.53776808072444815</v>
      </c>
      <c r="O424">
        <v>1637.46</v>
      </c>
      <c r="P424">
        <v>1600.3224411789399</v>
      </c>
      <c r="Q424">
        <v>1462.1461475839501</v>
      </c>
      <c r="R424">
        <v>62.088131438191603</v>
      </c>
      <c r="S424" s="2">
        <f>(Table2[[#This Row],[Close Price]]-Table2[[#This Row],[20D EMA]])/Table2[[#This Row],[20D EMA]]</f>
        <v>2.1398996006009283E-2</v>
      </c>
      <c r="T424" s="2">
        <f>(Table2[[#This Row],[Close Price]]-Table2[[#This Row],[50D EMA]])/Table2[[#This Row],[50D EMA]]</f>
        <v>4.5101885072540544E-2</v>
      </c>
      <c r="U424" s="2">
        <f>(Table2[[#This Row],[Close Price]]-Table2[[#This Row],[200D EMA]])/Table2[[#This Row],[200D EMA]]</f>
        <v>0.14386650251319852</v>
      </c>
      <c r="V424">
        <v>0.99485268032492302</v>
      </c>
      <c r="W424">
        <v>1630</v>
      </c>
      <c r="X424">
        <v>1679.05</v>
      </c>
      <c r="Y424">
        <v>1602.3</v>
      </c>
      <c r="Z424">
        <v>1679.05</v>
      </c>
      <c r="AA424">
        <v>1602.3</v>
      </c>
      <c r="AB424">
        <v>1683</v>
      </c>
      <c r="AC424" s="2">
        <f>(Table2[[#This Row],[Close Price]]/Table2[[#This Row],[Day Low]])-1</f>
        <v>2.6073619631901801E-2</v>
      </c>
      <c r="AD424" s="2">
        <f>(Table2[[#This Row],[Day High]]/Table2[[#This Row],[Close Price]])-1</f>
        <v>3.916292974588842E-3</v>
      </c>
      <c r="AE424" s="2">
        <f>(Table2[[#This Row],[Close Price]]/Table2[[#This Row],[Current Week Low]])-1</f>
        <v>4.3812020220932446E-2</v>
      </c>
      <c r="AF424" s="2">
        <f>(Table2[[#This Row],[Current Week High]]/Table2[[#This Row],[Close Price]])-1</f>
        <v>3.916292974588842E-3</v>
      </c>
      <c r="AG424" s="2">
        <f>(Table2[[#This Row],[Close Price]]/Table2[[#This Row],[Current Month Low]])-1</f>
        <v>4.3812020220932446E-2</v>
      </c>
      <c r="AH424" s="2">
        <f>(Table2[[#This Row],[Current Month High]]/Table2[[#This Row],[Close Price]])-1</f>
        <v>6.2780269058295701E-3</v>
      </c>
      <c r="AI424">
        <v>0.62780269058295701</v>
      </c>
      <c r="AJ424">
        <v>47.7473498233215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-0.03</v>
      </c>
      <c r="AM424" t="s">
        <v>10450</v>
      </c>
      <c r="AN424">
        <v>2.71</v>
      </c>
      <c r="AO424" t="s">
        <v>10451</v>
      </c>
      <c r="AP424">
        <v>3.8559542415291997E-2</v>
      </c>
      <c r="AQ424">
        <f>(Table2[[#This Row],[Sharpe Ratio]]-AVERAGE(Table2[Sharpe Ratio]))/_xlfn.STDEV.P(Table2[Sharpe Ratio])</f>
        <v>-0.23926082513304994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-1.4306350234195919</v>
      </c>
      <c r="AS424">
        <f>_xlfn.RANK.AVG(Table2[[#This Row],[1Y Return vs Nifty Z-Score]],Table2[1Y Return vs Nifty Z-Score])</f>
        <v>376</v>
      </c>
      <c r="AT424">
        <f>_xlfn.RANK.AVG(Table2[[#This Row],[6M Return vs Nifty Z-Score]],Table2[6M Return vs Nifty Z-Score])</f>
        <v>487</v>
      </c>
      <c r="AU424">
        <f>_xlfn.RANK.AVG(Table2[[#This Row],[Sharpe Ratio Z-Score]],Table2[Sharpe Ratio Z-Score])</f>
        <v>398</v>
      </c>
      <c r="AV424">
        <f>(Table2[[#This Row],[Rank 1Y]]+Table2[[#This Row],[Rank 6M]]+Table2[[#This Row],[Rank Sharpe]])/3</f>
        <v>420.33333333333331</v>
      </c>
    </row>
    <row r="425" spans="1:48" x14ac:dyDescent="0.3">
      <c r="A425" t="s">
        <v>610</v>
      </c>
      <c r="B425" t="s">
        <v>611</v>
      </c>
      <c r="C425" t="s">
        <v>10416</v>
      </c>
      <c r="D425" t="s">
        <v>606</v>
      </c>
      <c r="E425">
        <v>32809.632995619999</v>
      </c>
      <c r="F425">
        <v>1350.7</v>
      </c>
      <c r="G425">
        <v>-28.984982959141298</v>
      </c>
      <c r="H425">
        <f>(Table2[[#This Row],[1Y Return vs Nifty]]-AVERAGE(Table2[1Y Return vs Nifty]))/_xlfn.STDEV.P(Table2[1Y Return vs Nifty])</f>
        <v>-0.87769103818442196</v>
      </c>
      <c r="I425">
        <v>7.4923338520559497</v>
      </c>
      <c r="J425">
        <f>(Table2[[#This Row],[1M Return vs Nifty]]-AVERAGE(Table2[1M Return vs Nifty]))/_xlfn.STDEV.P(Table2[1M Return vs Nifty])</f>
        <v>1.0123756949066538</v>
      </c>
      <c r="K425">
        <v>25.124783321822399</v>
      </c>
      <c r="L425">
        <f>(Table2[[#This Row],[6M Return vs Nifty]]-AVERAGE(Table2[6M Return vs Nifty]))/_xlfn.STDEV.P(Table2[6M Return vs Nifty])</f>
        <v>0.38146080187047415</v>
      </c>
      <c r="M425">
        <v>2.5251148897576599</v>
      </c>
      <c r="N425">
        <f>(Table2[[#This Row],[1W Return vs Nifty]]-AVERAGE(Table2[1W Return vs Nifty]))/_xlfn.STDEV.P(Table2[1W Return vs Nifty])</f>
        <v>0.69493585911185674</v>
      </c>
      <c r="O425">
        <v>1284.26</v>
      </c>
      <c r="P425">
        <v>1216.3087701489501</v>
      </c>
      <c r="Q425">
        <v>1139.3654363031901</v>
      </c>
      <c r="R425">
        <v>69.638086678025999</v>
      </c>
      <c r="S425" s="2">
        <f>(Table2[[#This Row],[Close Price]]-Table2[[#This Row],[20D EMA]])/Table2[[#This Row],[20D EMA]]</f>
        <v>5.1734072539828424E-2</v>
      </c>
      <c r="T425" s="2">
        <f>(Table2[[#This Row],[Close Price]]-Table2[[#This Row],[50D EMA]])/Table2[[#This Row],[50D EMA]]</f>
        <v>0.11049104729763011</v>
      </c>
      <c r="U425" s="2">
        <f>(Table2[[#This Row],[Close Price]]-Table2[[#This Row],[200D EMA]])/Table2[[#This Row],[200D EMA]]</f>
        <v>0.18548444332532207</v>
      </c>
      <c r="V425">
        <v>1.5562484995291199</v>
      </c>
      <c r="W425">
        <v>1318</v>
      </c>
      <c r="X425">
        <v>1360</v>
      </c>
      <c r="Y425">
        <v>1288.95</v>
      </c>
      <c r="Z425">
        <v>1376.8</v>
      </c>
      <c r="AA425">
        <v>1216</v>
      </c>
      <c r="AB425">
        <v>1376.8</v>
      </c>
      <c r="AC425" s="2">
        <f>(Table2[[#This Row],[Close Price]]/Table2[[#This Row],[Day Low]])-1</f>
        <v>2.4810318664643338E-2</v>
      </c>
      <c r="AD425" s="2">
        <f>(Table2[[#This Row],[Day High]]/Table2[[#This Row],[Close Price]])-1</f>
        <v>6.8853187236248559E-3</v>
      </c>
      <c r="AE425" s="2">
        <f>(Table2[[#This Row],[Close Price]]/Table2[[#This Row],[Current Week Low]])-1</f>
        <v>4.7907211296016161E-2</v>
      </c>
      <c r="AF425" s="2">
        <f>(Table2[[#This Row],[Current Week High]]/Table2[[#This Row],[Close Price]])-1</f>
        <v>1.9323313837269485E-2</v>
      </c>
      <c r="AG425" s="2">
        <f>(Table2[[#This Row],[Close Price]]/Table2[[#This Row],[Current Month Low]])-1</f>
        <v>0.11077302631578956</v>
      </c>
      <c r="AH425" s="2">
        <f>(Table2[[#This Row],[Current Month High]]/Table2[[#This Row],[Close Price]])-1</f>
        <v>1.9323313837269485E-2</v>
      </c>
      <c r="AI425">
        <v>10.157696009476499</v>
      </c>
      <c r="AJ425">
        <v>52.440607189210503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0.12</v>
      </c>
      <c r="AM425" t="s">
        <v>10451</v>
      </c>
      <c r="AN425">
        <v>6.49</v>
      </c>
      <c r="AO425" t="s">
        <v>10451</v>
      </c>
      <c r="AP425">
        <v>1.9407538521448001E-2</v>
      </c>
      <c r="AQ425">
        <f>(Table2[[#This Row],[Sharpe Ratio]]-AVERAGE(Table2[Sharpe Ratio]))/_xlfn.STDEV.P(Table2[Sharpe Ratio])</f>
        <v>-0.46216259713575952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0.74891872056880315</v>
      </c>
      <c r="AS425">
        <f>_xlfn.RANK.AVG(Table2[[#This Row],[1Y Return vs Nifty Z-Score]],Table2[1Y Return vs Nifty Z-Score])</f>
        <v>613</v>
      </c>
      <c r="AT425">
        <f>_xlfn.RANK.AVG(Table2[[#This Row],[6M Return vs Nifty Z-Score]],Table2[6M Return vs Nifty Z-Score])</f>
        <v>190</v>
      </c>
      <c r="AU425">
        <f>_xlfn.RANK.AVG(Table2[[#This Row],[Sharpe Ratio Z-Score]],Table2[Sharpe Ratio Z-Score])</f>
        <v>458</v>
      </c>
      <c r="AV425">
        <f>(Table2[[#This Row],[Rank 1Y]]+Table2[[#This Row],[Rank 6M]]+Table2[[#This Row],[Rank Sharpe]])/3</f>
        <v>420.33333333333331</v>
      </c>
    </row>
    <row r="426" spans="1:48" x14ac:dyDescent="0.3">
      <c r="A426" t="s">
        <v>681</v>
      </c>
      <c r="B426" t="s">
        <v>682</v>
      </c>
      <c r="C426" t="s">
        <v>10411</v>
      </c>
      <c r="D426" t="s">
        <v>273</v>
      </c>
      <c r="E426">
        <v>27231.198568749998</v>
      </c>
      <c r="F426">
        <v>3271.85</v>
      </c>
      <c r="G426">
        <v>0.90410872152194299</v>
      </c>
      <c r="H426">
        <f>(Table2[[#This Row],[1Y Return vs Nifty]]-AVERAGE(Table2[1Y Return vs Nifty]))/_xlfn.STDEV.P(Table2[1Y Return vs Nifty])</f>
        <v>-0.3855563854952393</v>
      </c>
      <c r="I426">
        <v>-5.6611123749196901</v>
      </c>
      <c r="J426">
        <f>(Table2[[#This Row],[1M Return vs Nifty]]-AVERAGE(Table2[1M Return vs Nifty]))/_xlfn.STDEV.P(Table2[1M Return vs Nifty])</f>
        <v>-0.2065077543026671</v>
      </c>
      <c r="K426">
        <v>25.503230286085699</v>
      </c>
      <c r="L426">
        <f>(Table2[[#This Row],[6M Return vs Nifty]]-AVERAGE(Table2[6M Return vs Nifty]))/_xlfn.STDEV.P(Table2[6M Return vs Nifty])</f>
        <v>0.39270400559605478</v>
      </c>
      <c r="M426">
        <v>-2.0741006461803901</v>
      </c>
      <c r="N426">
        <f>(Table2[[#This Row],[1W Return vs Nifty]]-AVERAGE(Table2[1W Return vs Nifty]))/_xlfn.STDEV.P(Table2[1W Return vs Nifty])</f>
        <v>-0.33145655439247584</v>
      </c>
      <c r="O426">
        <v>3313.87</v>
      </c>
      <c r="P426">
        <v>3222.3715340771</v>
      </c>
      <c r="Q426">
        <v>2805.7148100568102</v>
      </c>
      <c r="R426">
        <v>39.022012343791303</v>
      </c>
      <c r="S426" s="2">
        <f>(Table2[[#This Row],[Close Price]]-Table2[[#This Row],[20D EMA]])/Table2[[#This Row],[20D EMA]]</f>
        <v>-1.2680038746239287E-2</v>
      </c>
      <c r="T426" s="2">
        <f>(Table2[[#This Row],[Close Price]]-Table2[[#This Row],[50D EMA]])/Table2[[#This Row],[50D EMA]]</f>
        <v>1.5354674468681563E-2</v>
      </c>
      <c r="U426" s="2">
        <f>(Table2[[#This Row],[Close Price]]-Table2[[#This Row],[200D EMA]])/Table2[[#This Row],[200D EMA]]</f>
        <v>0.16613776577447351</v>
      </c>
      <c r="V426">
        <v>0.65060884975931499</v>
      </c>
      <c r="W426">
        <v>3245</v>
      </c>
      <c r="X426">
        <v>3303.4</v>
      </c>
      <c r="Y426">
        <v>3222.2</v>
      </c>
      <c r="Z426">
        <v>3393.65</v>
      </c>
      <c r="AA426">
        <v>3210</v>
      </c>
      <c r="AB426">
        <v>3452.9</v>
      </c>
      <c r="AC426" s="2">
        <f>(Table2[[#This Row],[Close Price]]/Table2[[#This Row],[Day Low]])-1</f>
        <v>8.2742681047764943E-3</v>
      </c>
      <c r="AD426" s="2">
        <f>(Table2[[#This Row],[Day High]]/Table2[[#This Row],[Close Price]])-1</f>
        <v>9.6428626006694884E-3</v>
      </c>
      <c r="AE426" s="2">
        <f>(Table2[[#This Row],[Close Price]]/Table2[[#This Row],[Current Week Low]])-1</f>
        <v>1.5408726956737562E-2</v>
      </c>
      <c r="AF426" s="2">
        <f>(Table2[[#This Row],[Current Week High]]/Table2[[#This Row],[Close Price]])-1</f>
        <v>3.7226645475801234E-2</v>
      </c>
      <c r="AG426" s="2">
        <f>(Table2[[#This Row],[Close Price]]/Table2[[#This Row],[Current Month Low]])-1</f>
        <v>1.926791277258566E-2</v>
      </c>
      <c r="AH426" s="2">
        <f>(Table2[[#This Row],[Current Month High]]/Table2[[#This Row],[Close Price]])-1</f>
        <v>5.5335666366123304E-2</v>
      </c>
      <c r="AI426">
        <v>5.73223100080995</v>
      </c>
      <c r="AJ426">
        <v>68.331018161238802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-0.02</v>
      </c>
      <c r="AM426" t="s">
        <v>10450</v>
      </c>
      <c r="AN426">
        <v>-3.66</v>
      </c>
      <c r="AO426" t="s">
        <v>10450</v>
      </c>
      <c r="AP426">
        <v>-4.7353967276562998E-2</v>
      </c>
      <c r="AQ426">
        <f>(Table2[[#This Row],[Sharpe Ratio]]-AVERAGE(Table2[Sharpe Ratio]))/_xlfn.STDEV.P(Table2[Sharpe Ratio])</f>
        <v>-1.2391704771690901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-1.7699871657634174</v>
      </c>
      <c r="AS426">
        <f>_xlfn.RANK.AVG(Table2[[#This Row],[1Y Return vs Nifty Z-Score]],Table2[1Y Return vs Nifty Z-Score])</f>
        <v>422</v>
      </c>
      <c r="AT426">
        <f>_xlfn.RANK.AVG(Table2[[#This Row],[6M Return vs Nifty Z-Score]],Table2[6M Return vs Nifty Z-Score])</f>
        <v>186</v>
      </c>
      <c r="AU426">
        <f>_xlfn.RANK.AVG(Table2[[#This Row],[Sharpe Ratio Z-Score]],Table2[Sharpe Ratio Z-Score])</f>
        <v>654</v>
      </c>
      <c r="AV426">
        <f>(Table2[[#This Row],[Rank 1Y]]+Table2[[#This Row],[Rank 6M]]+Table2[[#This Row],[Rank Sharpe]])/3</f>
        <v>420.66666666666669</v>
      </c>
    </row>
    <row r="427" spans="1:48" x14ac:dyDescent="0.3">
      <c r="A427" t="s">
        <v>2014</v>
      </c>
      <c r="B427" t="s">
        <v>2015</v>
      </c>
      <c r="C427" t="s">
        <v>10409</v>
      </c>
      <c r="D427" t="s">
        <v>523</v>
      </c>
      <c r="E427">
        <v>3422.1162008000001</v>
      </c>
      <c r="F427">
        <v>470.8</v>
      </c>
      <c r="G427">
        <v>-7.1300143208683702</v>
      </c>
      <c r="H427">
        <f>(Table2[[#This Row],[1Y Return vs Nifty]]-AVERAGE(Table2[1Y Return vs Nifty]))/_xlfn.STDEV.P(Table2[1Y Return vs Nifty])</f>
        <v>-0.51784111316017778</v>
      </c>
      <c r="I427">
        <v>-5.6099255844140199</v>
      </c>
      <c r="J427">
        <f>(Table2[[#This Row],[1M Return vs Nifty]]-AVERAGE(Table2[1M Return vs Nifty]))/_xlfn.STDEV.P(Table2[1M Return vs Nifty])</f>
        <v>-0.20176445504185797</v>
      </c>
      <c r="K427">
        <v>22.480369891594499</v>
      </c>
      <c r="L427">
        <f>(Table2[[#This Row],[6M Return vs Nifty]]-AVERAGE(Table2[6M Return vs Nifty]))/_xlfn.STDEV.P(Table2[6M Return vs Nifty])</f>
        <v>0.3028984622607731</v>
      </c>
      <c r="M427">
        <v>2.0509072756354501</v>
      </c>
      <c r="N427">
        <f>(Table2[[#This Row],[1W Return vs Nifty]]-AVERAGE(Table2[1W Return vs Nifty]))/_xlfn.STDEV.P(Table2[1W Return vs Nifty])</f>
        <v>0.58910844272795493</v>
      </c>
      <c r="O427">
        <v>459.99</v>
      </c>
      <c r="P427">
        <v>441.70876625108599</v>
      </c>
      <c r="Q427">
        <v>387.95712570457198</v>
      </c>
      <c r="R427">
        <v>58.821029261586403</v>
      </c>
      <c r="S427" s="2">
        <f>(Table2[[#This Row],[Close Price]]-Table2[[#This Row],[20D EMA]])/Table2[[#This Row],[20D EMA]]</f>
        <v>2.3500510880671323E-2</v>
      </c>
      <c r="T427" s="2">
        <f>(Table2[[#This Row],[Close Price]]-Table2[[#This Row],[50D EMA]])/Table2[[#This Row],[50D EMA]]</f>
        <v>6.5860666510696622E-2</v>
      </c>
      <c r="U427" s="2">
        <f>(Table2[[#This Row],[Close Price]]-Table2[[#This Row],[200D EMA]])/Table2[[#This Row],[200D EMA]]</f>
        <v>0.21353615852518867</v>
      </c>
      <c r="V427">
        <v>0.61620718117953099</v>
      </c>
      <c r="W427">
        <v>467</v>
      </c>
      <c r="X427">
        <v>479</v>
      </c>
      <c r="Y427">
        <v>445.5</v>
      </c>
      <c r="Z427">
        <v>490</v>
      </c>
      <c r="AA427">
        <v>435.35</v>
      </c>
      <c r="AB427">
        <v>490</v>
      </c>
      <c r="AC427" s="2">
        <f>(Table2[[#This Row],[Close Price]]/Table2[[#This Row],[Day Low]])-1</f>
        <v>8.1370449678801471E-3</v>
      </c>
      <c r="AD427" s="2">
        <f>(Table2[[#This Row],[Day High]]/Table2[[#This Row],[Close Price]])-1</f>
        <v>1.7417162276975429E-2</v>
      </c>
      <c r="AE427" s="2">
        <f>(Table2[[#This Row],[Close Price]]/Table2[[#This Row],[Current Week Low]])-1</f>
        <v>5.6790123456790242E-2</v>
      </c>
      <c r="AF427" s="2">
        <f>(Table2[[#This Row],[Current Week High]]/Table2[[#This Row],[Close Price]])-1</f>
        <v>4.0781648258283676E-2</v>
      </c>
      <c r="AG427" s="2">
        <f>(Table2[[#This Row],[Close Price]]/Table2[[#This Row],[Current Month Low]])-1</f>
        <v>8.1428735500172156E-2</v>
      </c>
      <c r="AH427" s="2">
        <f>(Table2[[#This Row],[Current Month High]]/Table2[[#This Row],[Close Price]])-1</f>
        <v>4.0781648258283676E-2</v>
      </c>
      <c r="AI427">
        <v>7.2642310960068004</v>
      </c>
      <c r="AJ427">
        <v>59.566175224538199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0.12</v>
      </c>
      <c r="AM427" t="s">
        <v>10451</v>
      </c>
      <c r="AN427">
        <v>7.06</v>
      </c>
      <c r="AO427" t="s">
        <v>10451</v>
      </c>
      <c r="AP427">
        <v>-1.0602883486429999E-2</v>
      </c>
      <c r="AQ427">
        <f>(Table2[[#This Row],[Sharpe Ratio]]-AVERAGE(Table2[Sharpe Ratio]))/_xlfn.STDEV.P(Table2[Sharpe Ratio])</f>
        <v>-0.81144073435748787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-0.63903939757079575</v>
      </c>
      <c r="AS427">
        <f>_xlfn.RANK.AVG(Table2[[#This Row],[1Y Return vs Nifty Z-Score]],Table2[1Y Return vs Nifty Z-Score])</f>
        <v>472</v>
      </c>
      <c r="AT427">
        <f>_xlfn.RANK.AVG(Table2[[#This Row],[6M Return vs Nifty Z-Score]],Table2[6M Return vs Nifty Z-Score])</f>
        <v>211</v>
      </c>
      <c r="AU427">
        <f>_xlfn.RANK.AVG(Table2[[#This Row],[Sharpe Ratio Z-Score]],Table2[Sharpe Ratio Z-Score])</f>
        <v>581</v>
      </c>
      <c r="AV427">
        <f>(Table2[[#This Row],[Rank 1Y]]+Table2[[#This Row],[Rank 6M]]+Table2[[#This Row],[Rank Sharpe]])/3</f>
        <v>421.33333333333331</v>
      </c>
    </row>
    <row r="428" spans="1:48" x14ac:dyDescent="0.3">
      <c r="A428" t="s">
        <v>366</v>
      </c>
      <c r="B428" t="s">
        <v>367</v>
      </c>
      <c r="C428" t="s">
        <v>10420</v>
      </c>
      <c r="D428" t="s">
        <v>164</v>
      </c>
      <c r="E428">
        <v>70585.695391429996</v>
      </c>
      <c r="F428">
        <v>4652.95</v>
      </c>
      <c r="G428">
        <v>1.9288794607270501</v>
      </c>
      <c r="H428">
        <f>(Table2[[#This Row],[1Y Return vs Nifty]]-AVERAGE(Table2[1Y Return vs Nifty]))/_xlfn.STDEV.P(Table2[1Y Return vs Nifty])</f>
        <v>-0.3686831664221078</v>
      </c>
      <c r="I428">
        <v>0.46009561368532798</v>
      </c>
      <c r="J428">
        <f>(Table2[[#This Row],[1M Return vs Nifty]]-AVERAGE(Table2[1M Return vs Nifty]))/_xlfn.STDEV.P(Table2[1M Return vs Nifty])</f>
        <v>0.36072299098879285</v>
      </c>
      <c r="K428">
        <v>3.0015586044385798</v>
      </c>
      <c r="L428">
        <f>(Table2[[#This Row],[6M Return vs Nifty]]-AVERAGE(Table2[6M Return vs Nifty]))/_xlfn.STDEV.P(Table2[6M Return vs Nifty])</f>
        <v>-0.27579357206418381</v>
      </c>
      <c r="M428">
        <v>-2.5349674365964101</v>
      </c>
      <c r="N428">
        <f>(Table2[[#This Row],[1W Return vs Nifty]]-AVERAGE(Table2[1W Return vs Nifty]))/_xlfn.STDEV.P(Table2[1W Return vs Nifty])</f>
        <v>-0.43430674126083613</v>
      </c>
      <c r="O428">
        <v>4606.75</v>
      </c>
      <c r="P428">
        <v>4428.8678649358899</v>
      </c>
      <c r="Q428">
        <v>3959.8826586003502</v>
      </c>
      <c r="R428">
        <v>55.125375205507297</v>
      </c>
      <c r="S428" s="2">
        <f>(Table2[[#This Row],[Close Price]]-Table2[[#This Row],[20D EMA]])/Table2[[#This Row],[20D EMA]]</f>
        <v>1.0028762142508236E-2</v>
      </c>
      <c r="T428" s="2">
        <f>(Table2[[#This Row],[Close Price]]-Table2[[#This Row],[50D EMA]])/Table2[[#This Row],[50D EMA]]</f>
        <v>5.0595805044943161E-2</v>
      </c>
      <c r="U428" s="2">
        <f>(Table2[[#This Row],[Close Price]]-Table2[[#This Row],[200D EMA]])/Table2[[#This Row],[200D EMA]]</f>
        <v>0.17502219160317731</v>
      </c>
      <c r="V428">
        <v>0.67190306684188295</v>
      </c>
      <c r="W428">
        <v>4590.05</v>
      </c>
      <c r="X428">
        <v>4681</v>
      </c>
      <c r="Y428">
        <v>4522.6499999999996</v>
      </c>
      <c r="Z428">
        <v>4765.95</v>
      </c>
      <c r="AA428">
        <v>4476.6000000000004</v>
      </c>
      <c r="AB428">
        <v>4804.05</v>
      </c>
      <c r="AC428" s="2">
        <f>(Table2[[#This Row],[Close Price]]/Table2[[#This Row],[Day Low]])-1</f>
        <v>1.3703554427511699E-2</v>
      </c>
      <c r="AD428" s="2">
        <f>(Table2[[#This Row],[Day High]]/Table2[[#This Row],[Close Price]])-1</f>
        <v>6.0284335743989725E-3</v>
      </c>
      <c r="AE428" s="2">
        <f>(Table2[[#This Row],[Close Price]]/Table2[[#This Row],[Current Week Low]])-1</f>
        <v>2.8810542491680913E-2</v>
      </c>
      <c r="AF428" s="2">
        <f>(Table2[[#This Row],[Current Week High]]/Table2[[#This Row],[Close Price]])-1</f>
        <v>2.4285668231981861E-2</v>
      </c>
      <c r="AG428" s="2">
        <f>(Table2[[#This Row],[Close Price]]/Table2[[#This Row],[Current Month Low]])-1</f>
        <v>3.9393736317741013E-2</v>
      </c>
      <c r="AH428" s="2">
        <f>(Table2[[#This Row],[Current Month High]]/Table2[[#This Row],[Close Price]])-1</f>
        <v>3.2474021857101576E-2</v>
      </c>
      <c r="AI428">
        <v>3.24740218571015</v>
      </c>
      <c r="AJ428">
        <v>44.501552795031003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0.15</v>
      </c>
      <c r="AM428" t="s">
        <v>10451</v>
      </c>
      <c r="AN428">
        <v>0.64</v>
      </c>
      <c r="AO428" t="s">
        <v>10451</v>
      </c>
      <c r="AP428">
        <v>2.1808267631111E-2</v>
      </c>
      <c r="AQ428">
        <f>(Table2[[#This Row],[Sharpe Ratio]]-AVERAGE(Table2[Sharpe Ratio]))/_xlfn.STDEV.P(Table2[Sharpe Ratio])</f>
        <v>-0.43422156414472218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-1.1522820529030571</v>
      </c>
      <c r="AS428">
        <f>_xlfn.RANK.AVG(Table2[[#This Row],[1Y Return vs Nifty Z-Score]],Table2[1Y Return vs Nifty Z-Score])</f>
        <v>414</v>
      </c>
      <c r="AT428">
        <f>_xlfn.RANK.AVG(Table2[[#This Row],[6M Return vs Nifty Z-Score]],Table2[6M Return vs Nifty Z-Score])</f>
        <v>402</v>
      </c>
      <c r="AU428">
        <f>_xlfn.RANK.AVG(Table2[[#This Row],[Sharpe Ratio Z-Score]],Table2[Sharpe Ratio Z-Score])</f>
        <v>450</v>
      </c>
      <c r="AV428">
        <f>(Table2[[#This Row],[Rank 1Y]]+Table2[[#This Row],[Rank 6M]]+Table2[[#This Row],[Rank Sharpe]])/3</f>
        <v>422</v>
      </c>
    </row>
    <row r="429" spans="1:48" x14ac:dyDescent="0.3">
      <c r="A429" t="s">
        <v>1737</v>
      </c>
      <c r="B429" t="s">
        <v>1738</v>
      </c>
      <c r="C429" t="s">
        <v>10417</v>
      </c>
      <c r="D429" t="s">
        <v>74</v>
      </c>
      <c r="E429">
        <v>4791.7759999999998</v>
      </c>
      <c r="F429">
        <v>680.65</v>
      </c>
      <c r="G429">
        <v>37.555634097766401</v>
      </c>
      <c r="H429">
        <f>(Table2[[#This Row],[1Y Return vs Nifty]]-AVERAGE(Table2[1Y Return vs Nifty]))/_xlfn.STDEV.P(Table2[1Y Return vs Nifty])</f>
        <v>0.21792417203659728</v>
      </c>
      <c r="I429">
        <v>-21.732413622691499</v>
      </c>
      <c r="J429">
        <f>(Table2[[#This Row],[1M Return vs Nifty]]-AVERAGE(Table2[1M Return vs Nifty]))/_xlfn.STDEV.P(Table2[1M Return vs Nifty])</f>
        <v>-1.6957785324803385</v>
      </c>
      <c r="K429">
        <v>-36.815187938460902</v>
      </c>
      <c r="L429">
        <f>(Table2[[#This Row],[6M Return vs Nifty]]-AVERAGE(Table2[6M Return vs Nifty]))/_xlfn.STDEV.P(Table2[6M Return vs Nifty])</f>
        <v>-1.4587011795887281</v>
      </c>
      <c r="M429">
        <v>-10.060553409103701</v>
      </c>
      <c r="N429">
        <f>(Table2[[#This Row],[1W Return vs Nifty]]-AVERAGE(Table2[1W Return vs Nifty]))/_xlfn.STDEV.P(Table2[1W Return vs Nifty])</f>
        <v>-2.1137680078615304</v>
      </c>
      <c r="O429">
        <v>730.72</v>
      </c>
      <c r="P429">
        <v>784.19795321150502</v>
      </c>
      <c r="Q429">
        <v>777.65408794925497</v>
      </c>
      <c r="R429">
        <v>19.115490769512601</v>
      </c>
      <c r="S429" s="2">
        <f>(Table2[[#This Row],[Close Price]]-Table2[[#This Row],[20D EMA]])/Table2[[#This Row],[20D EMA]]</f>
        <v>-6.8521458287716289E-2</v>
      </c>
      <c r="T429" s="2">
        <f>(Table2[[#This Row],[Close Price]]-Table2[[#This Row],[50D EMA]])/Table2[[#This Row],[50D EMA]]</f>
        <v>-0.13204313118575209</v>
      </c>
      <c r="U429" s="2">
        <f>(Table2[[#This Row],[Close Price]]-Table2[[#This Row],[200D EMA]])/Table2[[#This Row],[200D EMA]]</f>
        <v>-0.12473937892497119</v>
      </c>
      <c r="V429">
        <v>0.57390863705623496</v>
      </c>
      <c r="W429">
        <v>672.05</v>
      </c>
      <c r="X429">
        <v>699</v>
      </c>
      <c r="Y429">
        <v>664.5</v>
      </c>
      <c r="Z429">
        <v>725.95</v>
      </c>
      <c r="AA429">
        <v>664.5</v>
      </c>
      <c r="AB429">
        <v>822.8</v>
      </c>
      <c r="AC429" s="2">
        <f>(Table2[[#This Row],[Close Price]]/Table2[[#This Row],[Day Low]])-1</f>
        <v>1.279666691466419E-2</v>
      </c>
      <c r="AD429" s="2">
        <f>(Table2[[#This Row],[Day High]]/Table2[[#This Row],[Close Price]])-1</f>
        <v>2.6959523984426692E-2</v>
      </c>
      <c r="AE429" s="2">
        <f>(Table2[[#This Row],[Close Price]]/Table2[[#This Row],[Current Week Low]])-1</f>
        <v>2.4303987960872853E-2</v>
      </c>
      <c r="AF429" s="2">
        <f>(Table2[[#This Row],[Current Week High]]/Table2[[#This Row],[Close Price]])-1</f>
        <v>6.6554029236759016E-2</v>
      </c>
      <c r="AG429" s="2">
        <f>(Table2[[#This Row],[Close Price]]/Table2[[#This Row],[Current Month Low]])-1</f>
        <v>2.4303987960872853E-2</v>
      </c>
      <c r="AH429" s="2">
        <f>(Table2[[#This Row],[Current Month High]]/Table2[[#This Row],[Close Price]])-1</f>
        <v>0.20884448688753388</v>
      </c>
      <c r="AI429">
        <v>71.159920664071095</v>
      </c>
      <c r="AJ429">
        <v>70.631737277513096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-0.3</v>
      </c>
      <c r="AM429" t="s">
        <v>10450</v>
      </c>
      <c r="AN429">
        <v>-8.41</v>
      </c>
      <c r="AO429" t="s">
        <v>10450</v>
      </c>
      <c r="AP429">
        <v>7.1849441479269999E-2</v>
      </c>
      <c r="AQ429">
        <f>(Table2[[#This Row],[Sharpe Ratio]]-AVERAGE(Table2[Sharpe Ratio]))/_xlfn.STDEV.P(Table2[Sharpe Ratio])</f>
        <v>0.14818570695214667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238</v>
      </c>
      <c r="AT429">
        <f>_xlfn.RANK.AVG(Table2[[#This Row],[6M Return vs Nifty Z-Score]],Table2[6M Return vs Nifty Z-Score])</f>
        <v>720</v>
      </c>
      <c r="AU429">
        <f>_xlfn.RANK.AVG(Table2[[#This Row],[Sharpe Ratio Z-Score]],Table2[Sharpe Ratio Z-Score])</f>
        <v>308</v>
      </c>
      <c r="AV429">
        <f>(Table2[[#This Row],[Rank 1Y]]+Table2[[#This Row],[Rank 6M]]+Table2[[#This Row],[Rank Sharpe]])/3</f>
        <v>422</v>
      </c>
    </row>
    <row r="430" spans="1:48" x14ac:dyDescent="0.3">
      <c r="A430" t="s">
        <v>1725</v>
      </c>
      <c r="B430" t="s">
        <v>1726</v>
      </c>
      <c r="C430" t="s">
        <v>10415</v>
      </c>
      <c r="D430" t="s">
        <v>1570</v>
      </c>
      <c r="E430">
        <v>4899.0272053500003</v>
      </c>
      <c r="F430">
        <v>410.25</v>
      </c>
      <c r="G430">
        <v>-6.5265943739969403</v>
      </c>
      <c r="H430">
        <f>(Table2[[#This Row],[1Y Return vs Nifty]]-AVERAGE(Table2[1Y Return vs Nifty]))/_xlfn.STDEV.P(Table2[1Y Return vs Nifty])</f>
        <v>-0.50790558654223716</v>
      </c>
      <c r="I430">
        <v>-9.9281586671207798</v>
      </c>
      <c r="J430">
        <f>(Table2[[#This Row],[1M Return vs Nifty]]-AVERAGE(Table2[1M Return vs Nifty]))/_xlfn.STDEV.P(Table2[1M Return vs Nifty])</f>
        <v>-0.60191987769793465</v>
      </c>
      <c r="K430">
        <v>-5.28248646348304</v>
      </c>
      <c r="L430">
        <f>(Table2[[#This Row],[6M Return vs Nifty]]-AVERAGE(Table2[6M Return vs Nifty]))/_xlfn.STDEV.P(Table2[6M Return vs Nifty])</f>
        <v>-0.52190257851860911</v>
      </c>
      <c r="M430">
        <v>-3.0552645874615498</v>
      </c>
      <c r="N430">
        <f>(Table2[[#This Row],[1W Return vs Nifty]]-AVERAGE(Table2[1W Return vs Nifty]))/_xlfn.STDEV.P(Table2[1W Return vs Nifty])</f>
        <v>-0.5504198140757588</v>
      </c>
      <c r="O430">
        <v>412.01</v>
      </c>
      <c r="P430">
        <v>401.80878294742098</v>
      </c>
      <c r="Q430">
        <v>370.86285965654002</v>
      </c>
      <c r="R430">
        <v>47.866542334939901</v>
      </c>
      <c r="S430" s="2">
        <f>(Table2[[#This Row],[Close Price]]-Table2[[#This Row],[20D EMA]])/Table2[[#This Row],[20D EMA]]</f>
        <v>-4.2717409771607269E-3</v>
      </c>
      <c r="T430" s="2">
        <f>(Table2[[#This Row],[Close Price]]-Table2[[#This Row],[50D EMA]])/Table2[[#This Row],[50D EMA]]</f>
        <v>2.1008045146896658E-2</v>
      </c>
      <c r="U430" s="2">
        <f>(Table2[[#This Row],[Close Price]]-Table2[[#This Row],[200D EMA]])/Table2[[#This Row],[200D EMA]]</f>
        <v>0.10620405715454176</v>
      </c>
      <c r="V430">
        <v>0.48398150274604701</v>
      </c>
      <c r="W430">
        <v>399.4</v>
      </c>
      <c r="X430">
        <v>416.2</v>
      </c>
      <c r="Y430">
        <v>399.4</v>
      </c>
      <c r="Z430">
        <v>418.8</v>
      </c>
      <c r="AA430">
        <v>399.4</v>
      </c>
      <c r="AB430">
        <v>440.3</v>
      </c>
      <c r="AC430" s="2">
        <f>(Table2[[#This Row],[Close Price]]/Table2[[#This Row],[Day Low]])-1</f>
        <v>2.7165748622934416E-2</v>
      </c>
      <c r="AD430" s="2">
        <f>(Table2[[#This Row],[Day High]]/Table2[[#This Row],[Close Price]])-1</f>
        <v>1.4503351614868931E-2</v>
      </c>
      <c r="AE430" s="2">
        <f>(Table2[[#This Row],[Close Price]]/Table2[[#This Row],[Current Week Low]])-1</f>
        <v>2.7165748622934416E-2</v>
      </c>
      <c r="AF430" s="2">
        <f>(Table2[[#This Row],[Current Week High]]/Table2[[#This Row],[Close Price]])-1</f>
        <v>2.0840950639853695E-2</v>
      </c>
      <c r="AG430" s="2">
        <f>(Table2[[#This Row],[Close Price]]/Table2[[#This Row],[Current Month Low]])-1</f>
        <v>2.7165748622934416E-2</v>
      </c>
      <c r="AH430" s="2">
        <f>(Table2[[#This Row],[Current Month High]]/Table2[[#This Row],[Close Price]])-1</f>
        <v>7.3248019500304684E-2</v>
      </c>
      <c r="AI430">
        <v>9.6282754418037797</v>
      </c>
      <c r="AJ430">
        <v>43.821209465381202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-0.01</v>
      </c>
      <c r="AM430" t="s">
        <v>10450</v>
      </c>
      <c r="AN430">
        <v>-1.82</v>
      </c>
      <c r="AO430" t="s">
        <v>10450</v>
      </c>
      <c r="AP430">
        <v>7.3083171542461994E-2</v>
      </c>
      <c r="AQ430">
        <f>(Table2[[#This Row],[Sharpe Ratio]]-AVERAGE(Table2[Sharpe Ratio]))/_xlfn.STDEV.P(Table2[Sharpe Ratio])</f>
        <v>0.16254454996318551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-2.0196033068713541</v>
      </c>
      <c r="AS430">
        <f>_xlfn.RANK.AVG(Table2[[#This Row],[1Y Return vs Nifty Z-Score]],Table2[1Y Return vs Nifty Z-Score])</f>
        <v>466</v>
      </c>
      <c r="AT430">
        <f>_xlfn.RANK.AVG(Table2[[#This Row],[6M Return vs Nifty Z-Score]],Table2[6M Return vs Nifty Z-Score])</f>
        <v>498</v>
      </c>
      <c r="AU430">
        <f>_xlfn.RANK.AVG(Table2[[#This Row],[Sharpe Ratio Z-Score]],Table2[Sharpe Ratio Z-Score])</f>
        <v>303</v>
      </c>
      <c r="AV430">
        <f>(Table2[[#This Row],[Rank 1Y]]+Table2[[#This Row],[Rank 6M]]+Table2[[#This Row],[Rank Sharpe]])/3</f>
        <v>422.33333333333331</v>
      </c>
    </row>
    <row r="431" spans="1:48" x14ac:dyDescent="0.3">
      <c r="A431" t="s">
        <v>663</v>
      </c>
      <c r="B431" t="s">
        <v>664</v>
      </c>
      <c r="C431" t="s">
        <v>10418</v>
      </c>
      <c r="D431" t="s">
        <v>261</v>
      </c>
      <c r="E431">
        <v>28540.515954959999</v>
      </c>
      <c r="F431">
        <v>1499.7</v>
      </c>
      <c r="G431">
        <v>-6.1454331351339402</v>
      </c>
      <c r="H431">
        <f>(Table2[[#This Row],[1Y Return vs Nifty]]-AVERAGE(Table2[1Y Return vs Nifty]))/_xlfn.STDEV.P(Table2[1Y Return vs Nifty])</f>
        <v>-0.50162962955061752</v>
      </c>
      <c r="I431">
        <v>-5.9824571601145298</v>
      </c>
      <c r="J431">
        <f>(Table2[[#This Row],[1M Return vs Nifty]]-AVERAGE(Table2[1M Return vs Nifty]))/_xlfn.STDEV.P(Table2[1M Return vs Nifty])</f>
        <v>-0.23628564166426494</v>
      </c>
      <c r="K431">
        <v>1.80441964414695</v>
      </c>
      <c r="L431">
        <f>(Table2[[#This Row],[6M Return vs Nifty]]-AVERAGE(Table2[6M Return vs Nifty]))/_xlfn.STDEV.P(Table2[6M Return vs Nifty])</f>
        <v>-0.31135912943254512</v>
      </c>
      <c r="M431">
        <v>0.34583430702532397</v>
      </c>
      <c r="N431">
        <f>(Table2[[#This Row],[1W Return vs Nifty]]-AVERAGE(Table2[1W Return vs Nifty]))/_xlfn.STDEV.P(Table2[1W Return vs Nifty])</f>
        <v>0.20859269047026008</v>
      </c>
      <c r="O431">
        <v>1516.12</v>
      </c>
      <c r="P431">
        <v>1550.5073460343699</v>
      </c>
      <c r="Q431">
        <v>1439.9855870798699</v>
      </c>
      <c r="R431">
        <v>44.510583566451103</v>
      </c>
      <c r="S431" s="2">
        <f>(Table2[[#This Row],[Close Price]]-Table2[[#This Row],[20D EMA]])/Table2[[#This Row],[20D EMA]]</f>
        <v>-1.0830277286758203E-2</v>
      </c>
      <c r="T431" s="2">
        <f>(Table2[[#This Row],[Close Price]]-Table2[[#This Row],[50D EMA]])/Table2[[#This Row],[50D EMA]]</f>
        <v>-3.2768207235081115E-2</v>
      </c>
      <c r="U431" s="2">
        <f>(Table2[[#This Row],[Close Price]]-Table2[[#This Row],[200D EMA]])/Table2[[#This Row],[200D EMA]]</f>
        <v>4.1468757365290237E-2</v>
      </c>
      <c r="V431">
        <v>0.76166021966636299</v>
      </c>
      <c r="W431">
        <v>1492.4</v>
      </c>
      <c r="X431">
        <v>1532</v>
      </c>
      <c r="Y431">
        <v>1492.4</v>
      </c>
      <c r="Z431">
        <v>1532</v>
      </c>
      <c r="AA431">
        <v>1467.8</v>
      </c>
      <c r="AB431">
        <v>1576.8</v>
      </c>
      <c r="AC431" s="2">
        <f>(Table2[[#This Row],[Close Price]]/Table2[[#This Row],[Day Low]])-1</f>
        <v>4.8914500134011885E-3</v>
      </c>
      <c r="AD431" s="2">
        <f>(Table2[[#This Row],[Day High]]/Table2[[#This Row],[Close Price]])-1</f>
        <v>2.1537640861505558E-2</v>
      </c>
      <c r="AE431" s="2">
        <f>(Table2[[#This Row],[Close Price]]/Table2[[#This Row],[Current Week Low]])-1</f>
        <v>4.8914500134011885E-3</v>
      </c>
      <c r="AF431" s="2">
        <f>(Table2[[#This Row],[Current Week High]]/Table2[[#This Row],[Close Price]])-1</f>
        <v>2.1537640861505558E-2</v>
      </c>
      <c r="AG431" s="2">
        <f>(Table2[[#This Row],[Close Price]]/Table2[[#This Row],[Current Month Low]])-1</f>
        <v>2.1733206158877305E-2</v>
      </c>
      <c r="AH431" s="2">
        <f>(Table2[[#This Row],[Current Month High]]/Table2[[#This Row],[Close Price]])-1</f>
        <v>5.1410282056411294E-2</v>
      </c>
      <c r="AI431">
        <v>22.767886910715401</v>
      </c>
      <c r="AJ431">
        <v>46.226599063962503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-0.14000000000000001</v>
      </c>
      <c r="AM431" t="s">
        <v>10450</v>
      </c>
      <c r="AN431">
        <v>-2.2000000000000002</v>
      </c>
      <c r="AO431" t="s">
        <v>10450</v>
      </c>
      <c r="AP431">
        <v>4.3698877933868001E-2</v>
      </c>
      <c r="AQ431">
        <f>(Table2[[#This Row],[Sharpe Ratio]]-AVERAGE(Table2[Sharpe Ratio]))/_xlfn.STDEV.P(Table2[Sharpe Ratio])</f>
        <v>-0.17944635348001978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463</v>
      </c>
      <c r="AT431">
        <f>_xlfn.RANK.AVG(Table2[[#This Row],[6M Return vs Nifty Z-Score]],Table2[6M Return vs Nifty Z-Score])</f>
        <v>421</v>
      </c>
      <c r="AU431">
        <f>_xlfn.RANK.AVG(Table2[[#This Row],[Sharpe Ratio Z-Score]],Table2[Sharpe Ratio Z-Score])</f>
        <v>384</v>
      </c>
      <c r="AV431">
        <f>(Table2[[#This Row],[Rank 1Y]]+Table2[[#This Row],[Rank 6M]]+Table2[[#This Row],[Rank Sharpe]])/3</f>
        <v>422.66666666666669</v>
      </c>
    </row>
    <row r="432" spans="1:48" x14ac:dyDescent="0.3">
      <c r="A432" t="s">
        <v>590</v>
      </c>
      <c r="B432" t="s">
        <v>591</v>
      </c>
      <c r="C432" t="s">
        <v>10415</v>
      </c>
      <c r="D432" t="s">
        <v>592</v>
      </c>
      <c r="E432">
        <v>34693.374444749999</v>
      </c>
      <c r="F432">
        <v>1275.75</v>
      </c>
      <c r="G432">
        <v>-16.7366311527487</v>
      </c>
      <c r="H432">
        <f>(Table2[[#This Row],[1Y Return vs Nifty]]-AVERAGE(Table2[1Y Return vs Nifty]))/_xlfn.STDEV.P(Table2[1Y Return vs Nifty])</f>
        <v>-0.6760175170665601</v>
      </c>
      <c r="I432">
        <v>-9.3600691929036994</v>
      </c>
      <c r="J432">
        <f>(Table2[[#This Row],[1M Return vs Nifty]]-AVERAGE(Table2[1M Return vs Nifty]))/_xlfn.STDEV.P(Table2[1M Return vs Nifty])</f>
        <v>-0.5492770306565905</v>
      </c>
      <c r="K432">
        <v>-6.6524760269663297</v>
      </c>
      <c r="L432">
        <f>(Table2[[#This Row],[6M Return vs Nifty]]-AVERAGE(Table2[6M Return vs Nifty]))/_xlfn.STDEV.P(Table2[6M Return vs Nifty])</f>
        <v>-0.5626033192264811</v>
      </c>
      <c r="M432">
        <v>1.50805750833733</v>
      </c>
      <c r="N432">
        <f>(Table2[[#This Row],[1W Return vs Nifty]]-AVERAGE(Table2[1W Return vs Nifty]))/_xlfn.STDEV.P(Table2[1W Return vs Nifty])</f>
        <v>0.46796237369213151</v>
      </c>
      <c r="O432">
        <v>1263.3800000000001</v>
      </c>
      <c r="P432">
        <v>1271.1664968237999</v>
      </c>
      <c r="Q432">
        <v>1202.6304486187701</v>
      </c>
      <c r="R432">
        <v>60.6234848199894</v>
      </c>
      <c r="S432" s="2">
        <f>(Table2[[#This Row],[Close Price]]-Table2[[#This Row],[20D EMA]])/Table2[[#This Row],[20D EMA]]</f>
        <v>9.7911950482039364E-3</v>
      </c>
      <c r="T432" s="2">
        <f>(Table2[[#This Row],[Close Price]]-Table2[[#This Row],[50D EMA]])/Table2[[#This Row],[50D EMA]]</f>
        <v>3.6057457364182277E-3</v>
      </c>
      <c r="U432" s="2">
        <f>(Table2[[#This Row],[Close Price]]-Table2[[#This Row],[200D EMA]])/Table2[[#This Row],[200D EMA]]</f>
        <v>6.07996841134434E-2</v>
      </c>
      <c r="V432">
        <v>0.54457251483093505</v>
      </c>
      <c r="W432">
        <v>1263.1500000000001</v>
      </c>
      <c r="X432">
        <v>1294</v>
      </c>
      <c r="Y432">
        <v>1221.6500000000001</v>
      </c>
      <c r="Z432">
        <v>1294</v>
      </c>
      <c r="AA432">
        <v>1200</v>
      </c>
      <c r="AB432">
        <v>1318.4</v>
      </c>
      <c r="AC432" s="2">
        <f>(Table2[[#This Row],[Close Price]]/Table2[[#This Row],[Day Low]])-1</f>
        <v>9.9750623441394737E-3</v>
      </c>
      <c r="AD432" s="2">
        <f>(Table2[[#This Row],[Day High]]/Table2[[#This Row],[Close Price]])-1</f>
        <v>1.4305310601606891E-2</v>
      </c>
      <c r="AE432" s="2">
        <f>(Table2[[#This Row],[Close Price]]/Table2[[#This Row],[Current Week Low]])-1</f>
        <v>4.428436950026593E-2</v>
      </c>
      <c r="AF432" s="2">
        <f>(Table2[[#This Row],[Current Week High]]/Table2[[#This Row],[Close Price]])-1</f>
        <v>1.4305310601606891E-2</v>
      </c>
      <c r="AG432" s="2">
        <f>(Table2[[#This Row],[Close Price]]/Table2[[#This Row],[Current Month Low]])-1</f>
        <v>6.3125000000000098E-2</v>
      </c>
      <c r="AH432" s="2">
        <f>(Table2[[#This Row],[Current Month High]]/Table2[[#This Row],[Close Price]])-1</f>
        <v>3.3431314912796495E-2</v>
      </c>
      <c r="AI432">
        <v>12.9688418577307</v>
      </c>
      <c r="AJ432">
        <v>28.857128427857099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-0.14000000000000001</v>
      </c>
      <c r="AM432" t="s">
        <v>10450</v>
      </c>
      <c r="AN432">
        <v>1.65</v>
      </c>
      <c r="AO432" t="s">
        <v>10451</v>
      </c>
      <c r="AP432">
        <v>0.106344379507542</v>
      </c>
      <c r="AQ432">
        <f>(Table2[[#This Row],[Sharpe Ratio]]-AVERAGE(Table2[Sharpe Ratio]))/_xlfn.STDEV.P(Table2[Sharpe Ratio])</f>
        <v>0.54965715893409517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549</v>
      </c>
      <c r="AT432">
        <f>_xlfn.RANK.AVG(Table2[[#This Row],[6M Return vs Nifty Z-Score]],Table2[6M Return vs Nifty Z-Score])</f>
        <v>512</v>
      </c>
      <c r="AU432">
        <f>_xlfn.RANK.AVG(Table2[[#This Row],[Sharpe Ratio Z-Score]],Table2[Sharpe Ratio Z-Score])</f>
        <v>207</v>
      </c>
      <c r="AV432">
        <f>(Table2[[#This Row],[Rank 1Y]]+Table2[[#This Row],[Rank 6M]]+Table2[[#This Row],[Rank Sharpe]])/3</f>
        <v>422.66666666666669</v>
      </c>
    </row>
    <row r="433" spans="1:48" x14ac:dyDescent="0.3">
      <c r="A433" t="s">
        <v>569</v>
      </c>
      <c r="B433" t="s">
        <v>570</v>
      </c>
      <c r="C433" t="s">
        <v>10411</v>
      </c>
      <c r="D433" t="s">
        <v>54</v>
      </c>
      <c r="E433">
        <v>37500.020462579902</v>
      </c>
      <c r="F433">
        <v>1478.1</v>
      </c>
      <c r="G433">
        <v>27.415713370710101</v>
      </c>
      <c r="H433">
        <f>(Table2[[#This Row],[1Y Return vs Nifty]]-AVERAGE(Table2[1Y Return vs Nifty]))/_xlfn.STDEV.P(Table2[1Y Return vs Nifty])</f>
        <v>5.0966727540747568E-2</v>
      </c>
      <c r="I433">
        <v>0.92574859979744895</v>
      </c>
      <c r="J433">
        <f>(Table2[[#This Row],[1M Return vs Nifty]]-AVERAGE(Table2[1M Return vs Nifty]))/_xlfn.STDEV.P(Table2[1M Return vs Nifty])</f>
        <v>0.40387341013012412</v>
      </c>
      <c r="K433">
        <v>4.3032112873138804</v>
      </c>
      <c r="L433">
        <f>(Table2[[#This Row],[6M Return vs Nifty]]-AVERAGE(Table2[6M Return vs Nifty]))/_xlfn.STDEV.P(Table2[6M Return vs Nifty])</f>
        <v>-0.2371230378137528</v>
      </c>
      <c r="M433">
        <v>0.22892507132413101</v>
      </c>
      <c r="N433">
        <f>(Table2[[#This Row],[1W Return vs Nifty]]-AVERAGE(Table2[1W Return vs Nifty]))/_xlfn.STDEV.P(Table2[1W Return vs Nifty])</f>
        <v>0.18250242536860062</v>
      </c>
      <c r="O433">
        <v>1445.32</v>
      </c>
      <c r="P433">
        <v>1385.5418988809199</v>
      </c>
      <c r="Q433">
        <v>1238.3921001358101</v>
      </c>
      <c r="R433">
        <v>60.156263342118798</v>
      </c>
      <c r="S433" s="2">
        <f>(Table2[[#This Row],[Close Price]]-Table2[[#This Row],[20D EMA]])/Table2[[#This Row],[20D EMA]]</f>
        <v>2.2680098524894124E-2</v>
      </c>
      <c r="T433" s="2">
        <f>(Table2[[#This Row],[Close Price]]-Table2[[#This Row],[50D EMA]])/Table2[[#This Row],[50D EMA]]</f>
        <v>6.6802816424272479E-2</v>
      </c>
      <c r="U433" s="2">
        <f>(Table2[[#This Row],[Close Price]]-Table2[[#This Row],[200D EMA]])/Table2[[#This Row],[200D EMA]]</f>
        <v>0.19356381540055198</v>
      </c>
      <c r="V433">
        <v>0.79723622478418998</v>
      </c>
      <c r="W433">
        <v>1465.85</v>
      </c>
      <c r="X433">
        <v>1488.4</v>
      </c>
      <c r="Y433">
        <v>1431.95</v>
      </c>
      <c r="Z433">
        <v>1519.85</v>
      </c>
      <c r="AA433">
        <v>1375</v>
      </c>
      <c r="AB433">
        <v>1519.85</v>
      </c>
      <c r="AC433" s="2">
        <f>(Table2[[#This Row],[Close Price]]/Table2[[#This Row],[Day Low]])-1</f>
        <v>8.3569260156224345E-3</v>
      </c>
      <c r="AD433" s="2">
        <f>(Table2[[#This Row],[Day High]]/Table2[[#This Row],[Close Price]])-1</f>
        <v>6.9684053852920869E-3</v>
      </c>
      <c r="AE433" s="2">
        <f>(Table2[[#This Row],[Close Price]]/Table2[[#This Row],[Current Week Low]])-1</f>
        <v>3.2228778937811953E-2</v>
      </c>
      <c r="AF433" s="2">
        <f>(Table2[[#This Row],[Current Week High]]/Table2[[#This Row],[Close Price]])-1</f>
        <v>2.8245720857858148E-2</v>
      </c>
      <c r="AG433" s="2">
        <f>(Table2[[#This Row],[Close Price]]/Table2[[#This Row],[Current Month Low]])-1</f>
        <v>7.4981818181818038E-2</v>
      </c>
      <c r="AH433" s="2">
        <f>(Table2[[#This Row],[Current Month High]]/Table2[[#This Row],[Close Price]])-1</f>
        <v>2.8245720857858148E-2</v>
      </c>
      <c r="AI433">
        <v>2.8245720857858099</v>
      </c>
      <c r="AJ433">
        <v>64.690807799442894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0.06</v>
      </c>
      <c r="AM433" t="s">
        <v>10451</v>
      </c>
      <c r="AN433">
        <v>2.92</v>
      </c>
      <c r="AO433" t="s">
        <v>10451</v>
      </c>
      <c r="AP433">
        <v>-1.8869128005776999E-2</v>
      </c>
      <c r="AQ433">
        <f>(Table2[[#This Row],[Sharpe Ratio]]-AVERAGE(Table2[Sharpe Ratio]))/_xlfn.STDEV.P(Table2[Sharpe Ratio])</f>
        <v>-0.90764792820430951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-0.50742840297858993</v>
      </c>
      <c r="AS433">
        <f>_xlfn.RANK.AVG(Table2[[#This Row],[1Y Return vs Nifty Z-Score]],Table2[1Y Return vs Nifty Z-Score])</f>
        <v>285</v>
      </c>
      <c r="AT433">
        <f>_xlfn.RANK.AVG(Table2[[#This Row],[6M Return vs Nifty Z-Score]],Table2[6M Return vs Nifty Z-Score])</f>
        <v>387</v>
      </c>
      <c r="AU433">
        <f>_xlfn.RANK.AVG(Table2[[#This Row],[Sharpe Ratio Z-Score]],Table2[Sharpe Ratio Z-Score])</f>
        <v>599</v>
      </c>
      <c r="AV433">
        <f>(Table2[[#This Row],[Rank 1Y]]+Table2[[#This Row],[Rank 6M]]+Table2[[#This Row],[Rank Sharpe]])/3</f>
        <v>423.66666666666669</v>
      </c>
    </row>
    <row r="434" spans="1:48" x14ac:dyDescent="0.3">
      <c r="A434" t="s">
        <v>478</v>
      </c>
      <c r="B434" t="s">
        <v>479</v>
      </c>
      <c r="C434" t="s">
        <v>10406</v>
      </c>
      <c r="D434" t="s">
        <v>21</v>
      </c>
      <c r="E434">
        <v>46254.469325229999</v>
      </c>
      <c r="F434">
        <v>6935.35</v>
      </c>
      <c r="G434">
        <v>0.468077396308544</v>
      </c>
      <c r="H434">
        <f>(Table2[[#This Row],[1Y Return vs Nifty]]-AVERAGE(Table2[1Y Return vs Nifty]))/_xlfn.STDEV.P(Table2[1Y Return vs Nifty])</f>
        <v>-0.39273579820835047</v>
      </c>
      <c r="I434">
        <v>8.8895733466476106</v>
      </c>
      <c r="J434">
        <f>(Table2[[#This Row],[1M Return vs Nifty]]-AVERAGE(Table2[1M Return vs Nifty]))/_xlfn.STDEV.P(Table2[1M Return vs Nifty])</f>
        <v>1.1418529486355391</v>
      </c>
      <c r="K434">
        <v>6.6479922021364004</v>
      </c>
      <c r="L434">
        <f>(Table2[[#This Row],[6M Return vs Nifty]]-AVERAGE(Table2[6M Return vs Nifty]))/_xlfn.STDEV.P(Table2[6M Return vs Nifty])</f>
        <v>-0.16746241953261032</v>
      </c>
      <c r="M434">
        <v>-3.0046293551313399</v>
      </c>
      <c r="N434">
        <f>(Table2[[#This Row],[1W Return vs Nifty]]-AVERAGE(Table2[1W Return vs Nifty]))/_xlfn.STDEV.P(Table2[1W Return vs Nifty])</f>
        <v>-0.53911970910923723</v>
      </c>
      <c r="O434">
        <v>6759.01</v>
      </c>
      <c r="P434">
        <v>6410.1939279929102</v>
      </c>
      <c r="Q434">
        <v>5821.8158194866201</v>
      </c>
      <c r="R434">
        <v>59.895789660032101</v>
      </c>
      <c r="S434" s="2">
        <f>(Table2[[#This Row],[Close Price]]-Table2[[#This Row],[20D EMA]])/Table2[[#This Row],[20D EMA]]</f>
        <v>2.6089619633644593E-2</v>
      </c>
      <c r="T434" s="2">
        <f>(Table2[[#This Row],[Close Price]]-Table2[[#This Row],[50D EMA]])/Table2[[#This Row],[50D EMA]]</f>
        <v>8.1925145776599193E-2</v>
      </c>
      <c r="U434" s="2">
        <f>(Table2[[#This Row],[Close Price]]-Table2[[#This Row],[200D EMA]])/Table2[[#This Row],[200D EMA]]</f>
        <v>0.19126922167241872</v>
      </c>
      <c r="V434">
        <v>0.87902813601567498</v>
      </c>
      <c r="W434">
        <v>6921.3</v>
      </c>
      <c r="X434">
        <v>7149</v>
      </c>
      <c r="Y434">
        <v>6786.85</v>
      </c>
      <c r="Z434">
        <v>7149</v>
      </c>
      <c r="AA434">
        <v>6222.7</v>
      </c>
      <c r="AB434">
        <v>7149</v>
      </c>
      <c r="AC434" s="2">
        <f>(Table2[[#This Row],[Close Price]]/Table2[[#This Row],[Day Low]])-1</f>
        <v>2.0299654689148738E-3</v>
      </c>
      <c r="AD434" s="2">
        <f>(Table2[[#This Row],[Day High]]/Table2[[#This Row],[Close Price]])-1</f>
        <v>3.0805943463559915E-2</v>
      </c>
      <c r="AE434" s="2">
        <f>(Table2[[#This Row],[Close Price]]/Table2[[#This Row],[Current Week Low]])-1</f>
        <v>2.1880548413476086E-2</v>
      </c>
      <c r="AF434" s="2">
        <f>(Table2[[#This Row],[Current Week High]]/Table2[[#This Row],[Close Price]])-1</f>
        <v>3.0805943463559915E-2</v>
      </c>
      <c r="AG434" s="2">
        <f>(Table2[[#This Row],[Close Price]]/Table2[[#This Row],[Current Month Low]])-1</f>
        <v>0.11452424188856947</v>
      </c>
      <c r="AH434" s="2">
        <f>(Table2[[#This Row],[Current Month High]]/Table2[[#This Row],[Close Price]])-1</f>
        <v>3.0805943463559915E-2</v>
      </c>
      <c r="AI434">
        <v>3.0805943463559902</v>
      </c>
      <c r="AJ434">
        <v>61.766866872703901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0.08</v>
      </c>
      <c r="AM434" t="s">
        <v>10451</v>
      </c>
      <c r="AN434">
        <v>1.38</v>
      </c>
      <c r="AO434" t="s">
        <v>10451</v>
      </c>
      <c r="AP434">
        <v>6.834445479866E-3</v>
      </c>
      <c r="AQ434">
        <f>(Table2[[#This Row],[Sharpe Ratio]]-AVERAGE(Table2[Sharpe Ratio]))/_xlfn.STDEV.P(Table2[Sharpe Ratio])</f>
        <v>-0.60849531166827842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-0.56596028988293734</v>
      </c>
      <c r="AS434">
        <f>_xlfn.RANK.AVG(Table2[[#This Row],[1Y Return vs Nifty Z-Score]],Table2[1Y Return vs Nifty Z-Score])</f>
        <v>424</v>
      </c>
      <c r="AT434">
        <f>_xlfn.RANK.AVG(Table2[[#This Row],[6M Return vs Nifty Z-Score]],Table2[6M Return vs Nifty Z-Score])</f>
        <v>366</v>
      </c>
      <c r="AU434">
        <f>_xlfn.RANK.AVG(Table2[[#This Row],[Sharpe Ratio Z-Score]],Table2[Sharpe Ratio Z-Score])</f>
        <v>483</v>
      </c>
      <c r="AV434">
        <f>(Table2[[#This Row],[Rank 1Y]]+Table2[[#This Row],[Rank 6M]]+Table2[[#This Row],[Rank Sharpe]])/3</f>
        <v>424.33333333333331</v>
      </c>
    </row>
    <row r="435" spans="1:48" x14ac:dyDescent="0.3">
      <c r="A435" t="s">
        <v>32</v>
      </c>
      <c r="B435" t="s">
        <v>33</v>
      </c>
      <c r="C435" t="s">
        <v>10407</v>
      </c>
      <c r="D435" t="s">
        <v>34</v>
      </c>
      <c r="E435">
        <v>716334.01701501</v>
      </c>
      <c r="F435">
        <v>802.65</v>
      </c>
      <c r="G435">
        <v>3.3228436557771599</v>
      </c>
      <c r="H435">
        <f>(Table2[[#This Row],[1Y Return vs Nifty]]-AVERAGE(Table2[1Y Return vs Nifty]))/_xlfn.STDEV.P(Table2[1Y Return vs Nifty])</f>
        <v>-0.34573104421238671</v>
      </c>
      <c r="I435">
        <v>-6.50786115887826</v>
      </c>
      <c r="J435">
        <f>(Table2[[#This Row],[1M Return vs Nifty]]-AVERAGE(Table2[1M Return vs Nifty]))/_xlfn.STDEV.P(Table2[1M Return vs Nifty])</f>
        <v>-0.28497297631334978</v>
      </c>
      <c r="K435">
        <v>-8.8729099416112795</v>
      </c>
      <c r="L435">
        <f>(Table2[[#This Row],[6M Return vs Nifty]]-AVERAGE(Table2[6M Return vs Nifty]))/_xlfn.STDEV.P(Table2[6M Return vs Nifty])</f>
        <v>-0.62856973782396974</v>
      </c>
      <c r="M435">
        <v>-0.48393123553853301</v>
      </c>
      <c r="N435">
        <f>(Table2[[#This Row],[1W Return vs Nifty]]-AVERAGE(Table2[1W Return vs Nifty]))/_xlfn.STDEV.P(Table2[1W Return vs Nifty])</f>
        <v>2.3416533532195465E-2</v>
      </c>
      <c r="O435">
        <v>797.99</v>
      </c>
      <c r="P435">
        <v>809.63676874868804</v>
      </c>
      <c r="Q435">
        <v>767.16265465084098</v>
      </c>
      <c r="R435">
        <v>57.185125892343997</v>
      </c>
      <c r="S435" s="2">
        <f>(Table2[[#This Row],[Close Price]]-Table2[[#This Row],[20D EMA]])/Table2[[#This Row],[20D EMA]]</f>
        <v>5.8396721763430224E-3</v>
      </c>
      <c r="T435" s="2">
        <f>(Table2[[#This Row],[Close Price]]-Table2[[#This Row],[50D EMA]])/Table2[[#This Row],[50D EMA]]</f>
        <v>-8.6295101931774584E-3</v>
      </c>
      <c r="U435" s="2">
        <f>(Table2[[#This Row],[Close Price]]-Table2[[#This Row],[200D EMA]])/Table2[[#This Row],[200D EMA]]</f>
        <v>4.6257915624569039E-2</v>
      </c>
      <c r="V435">
        <v>1.0165533381316001</v>
      </c>
      <c r="W435">
        <v>798.45</v>
      </c>
      <c r="X435">
        <v>808</v>
      </c>
      <c r="Y435">
        <v>784.5</v>
      </c>
      <c r="Z435">
        <v>808</v>
      </c>
      <c r="AA435">
        <v>765.4</v>
      </c>
      <c r="AB435">
        <v>825.95</v>
      </c>
      <c r="AC435" s="2">
        <f>(Table2[[#This Row],[Close Price]]/Table2[[#This Row],[Day Low]])-1</f>
        <v>5.2601916212660083E-3</v>
      </c>
      <c r="AD435" s="2">
        <f>(Table2[[#This Row],[Day High]]/Table2[[#This Row],[Close Price]])-1</f>
        <v>6.6654207936212018E-3</v>
      </c>
      <c r="AE435" s="2">
        <f>(Table2[[#This Row],[Close Price]]/Table2[[#This Row],[Current Week Low]])-1</f>
        <v>2.3135755258126167E-2</v>
      </c>
      <c r="AF435" s="2">
        <f>(Table2[[#This Row],[Current Week High]]/Table2[[#This Row],[Close Price]])-1</f>
        <v>6.6654207936212018E-3</v>
      </c>
      <c r="AG435" s="2">
        <f>(Table2[[#This Row],[Close Price]]/Table2[[#This Row],[Current Month Low]])-1</f>
        <v>4.8667363470080938E-2</v>
      </c>
      <c r="AH435" s="2">
        <f>(Table2[[#This Row],[Current Month High]]/Table2[[#This Row],[Close Price]])-1</f>
        <v>2.9028841961004304E-2</v>
      </c>
      <c r="AI435">
        <v>13.623621752943301</v>
      </c>
      <c r="AJ435">
        <v>47.763254786450602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-0.08</v>
      </c>
      <c r="AM435" t="s">
        <v>10450</v>
      </c>
      <c r="AN435">
        <v>4.43</v>
      </c>
      <c r="AO435" t="s">
        <v>10451</v>
      </c>
      <c r="AP435">
        <v>6.3015286667728002E-2</v>
      </c>
      <c r="AQ435">
        <f>(Table2[[#This Row],[Sharpe Ratio]]-AVERAGE(Table2[Sharpe Ratio]))/_xlfn.STDEV.P(Table2[Sharpe Ratio])</f>
        <v>4.5368854336952973E-2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404</v>
      </c>
      <c r="AT435">
        <f>_xlfn.RANK.AVG(Table2[[#This Row],[6M Return vs Nifty Z-Score]],Table2[6M Return vs Nifty Z-Score])</f>
        <v>541</v>
      </c>
      <c r="AU435">
        <f>_xlfn.RANK.AVG(Table2[[#This Row],[Sharpe Ratio Z-Score]],Table2[Sharpe Ratio Z-Score])</f>
        <v>329</v>
      </c>
      <c r="AV435">
        <f>(Table2[[#This Row],[Rank 1Y]]+Table2[[#This Row],[Rank 6M]]+Table2[[#This Row],[Rank Sharpe]])/3</f>
        <v>424.66666666666669</v>
      </c>
    </row>
    <row r="436" spans="1:48" x14ac:dyDescent="0.3">
      <c r="A436" t="s">
        <v>1206</v>
      </c>
      <c r="B436" t="s">
        <v>1207</v>
      </c>
      <c r="C436" t="s">
        <v>10415</v>
      </c>
      <c r="D436" t="s">
        <v>111</v>
      </c>
      <c r="E436">
        <v>10226.2495905</v>
      </c>
      <c r="F436">
        <v>739.95</v>
      </c>
      <c r="G436">
        <v>37.209017667414599</v>
      </c>
      <c r="H436">
        <f>(Table2[[#This Row],[1Y Return vs Nifty]]-AVERAGE(Table2[1Y Return vs Nifty]))/_xlfn.STDEV.P(Table2[1Y Return vs Nifty])</f>
        <v>0.21221700775104269</v>
      </c>
      <c r="I436">
        <v>-1.7578359426700401</v>
      </c>
      <c r="J436">
        <f>(Table2[[#This Row],[1M Return vs Nifty]]-AVERAGE(Table2[1M Return vs Nifty]))/_xlfn.STDEV.P(Table2[1M Return vs Nifty])</f>
        <v>0.1551950997524732</v>
      </c>
      <c r="K436">
        <v>-6.5214544625297002</v>
      </c>
      <c r="L436">
        <f>(Table2[[#This Row],[6M Return vs Nifty]]-AVERAGE(Table2[6M Return vs Nifty]))/_xlfn.STDEV.P(Table2[6M Return vs Nifty])</f>
        <v>-0.55871082627367619</v>
      </c>
      <c r="M436">
        <v>-3.7236550133818098</v>
      </c>
      <c r="N436">
        <f>(Table2[[#This Row],[1W Return vs Nifty]]-AVERAGE(Table2[1W Return vs Nifty]))/_xlfn.STDEV.P(Table2[1W Return vs Nifty])</f>
        <v>-0.69958239562099678</v>
      </c>
      <c r="O436">
        <v>723.87</v>
      </c>
      <c r="P436">
        <v>716.68278565033995</v>
      </c>
      <c r="Q436">
        <v>652.35266824280495</v>
      </c>
      <c r="R436">
        <v>58.895835636242303</v>
      </c>
      <c r="S436" s="2">
        <f>(Table2[[#This Row],[Close Price]]-Table2[[#This Row],[20D EMA]])/Table2[[#This Row],[20D EMA]]</f>
        <v>2.2213933441087543E-2</v>
      </c>
      <c r="T436" s="2">
        <f>(Table2[[#This Row],[Close Price]]-Table2[[#This Row],[50D EMA]])/Table2[[#This Row],[50D EMA]]</f>
        <v>3.2465150294557037E-2</v>
      </c>
      <c r="U436" s="2">
        <f>(Table2[[#This Row],[Close Price]]-Table2[[#This Row],[200D EMA]])/Table2[[#This Row],[200D EMA]]</f>
        <v>0.13427910395944218</v>
      </c>
      <c r="V436">
        <v>0.82939179737920898</v>
      </c>
      <c r="W436">
        <v>726.65</v>
      </c>
      <c r="X436">
        <v>744</v>
      </c>
      <c r="Y436">
        <v>711.15</v>
      </c>
      <c r="Z436">
        <v>756.95</v>
      </c>
      <c r="AA436">
        <v>668.95</v>
      </c>
      <c r="AB436">
        <v>759.45</v>
      </c>
      <c r="AC436" s="2">
        <f>(Table2[[#This Row],[Close Price]]/Table2[[#This Row],[Day Low]])-1</f>
        <v>1.8303172091103104E-2</v>
      </c>
      <c r="AD436" s="2">
        <f>(Table2[[#This Row],[Day High]]/Table2[[#This Row],[Close Price]])-1</f>
        <v>5.4733427934319234E-3</v>
      </c>
      <c r="AE436" s="2">
        <f>(Table2[[#This Row],[Close Price]]/Table2[[#This Row],[Current Week Low]])-1</f>
        <v>4.0497785277367804E-2</v>
      </c>
      <c r="AF436" s="2">
        <f>(Table2[[#This Row],[Current Week High]]/Table2[[#This Row],[Close Price]])-1</f>
        <v>2.2974525305763827E-2</v>
      </c>
      <c r="AG436" s="2">
        <f>(Table2[[#This Row],[Close Price]]/Table2[[#This Row],[Current Month Low]])-1</f>
        <v>0.10613648254727548</v>
      </c>
      <c r="AH436" s="2">
        <f>(Table2[[#This Row],[Current Month High]]/Table2[[#This Row],[Close Price]])-1</f>
        <v>2.6353131968376298E-2</v>
      </c>
      <c r="AI436">
        <v>9.4736130819649897</v>
      </c>
      <c r="AJ436">
        <v>71.662220160074199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-0.08</v>
      </c>
      <c r="AM436" t="s">
        <v>10450</v>
      </c>
      <c r="AN436">
        <v>1.59</v>
      </c>
      <c r="AO436" t="s">
        <v>10451</v>
      </c>
      <c r="AQ436">
        <f>(Table2[[#This Row],[Sharpe Ratio]]-AVERAGE(Table2[Sharpe Ratio]))/_xlfn.STDEV.P(Table2[Sharpe Ratio])</f>
        <v>-0.68803842457500186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-1.578919538966159</v>
      </c>
      <c r="AS436">
        <f>_xlfn.RANK.AVG(Table2[[#This Row],[1Y Return vs Nifty Z-Score]],Table2[1Y Return vs Nifty Z-Score])</f>
        <v>239</v>
      </c>
      <c r="AT436">
        <f>_xlfn.RANK.AVG(Table2[[#This Row],[6M Return vs Nifty Z-Score]],Table2[6M Return vs Nifty Z-Score])</f>
        <v>510</v>
      </c>
      <c r="AU436">
        <f>_xlfn.RANK.AVG(Table2[[#This Row],[Sharpe Ratio Z-Score]],Table2[Sharpe Ratio Z-Score])</f>
        <v>526.5</v>
      </c>
      <c r="AV436">
        <f>(Table2[[#This Row],[Rank 1Y]]+Table2[[#This Row],[Rank 6M]]+Table2[[#This Row],[Rank Sharpe]])/3</f>
        <v>425.16666666666669</v>
      </c>
    </row>
    <row r="437" spans="1:48" x14ac:dyDescent="0.3">
      <c r="A437" t="s">
        <v>1176</v>
      </c>
      <c r="B437" t="s">
        <v>1177</v>
      </c>
      <c r="C437" t="s">
        <v>10415</v>
      </c>
      <c r="D437" t="s">
        <v>473</v>
      </c>
      <c r="E437">
        <v>10726.890085814999</v>
      </c>
      <c r="F437">
        <v>351.35</v>
      </c>
      <c r="G437">
        <v>-12.307457607001901</v>
      </c>
      <c r="H437">
        <f>(Table2[[#This Row],[1Y Return vs Nifty]]-AVERAGE(Table2[1Y Return vs Nifty]))/_xlfn.STDEV.P(Table2[1Y Return vs Nifty])</f>
        <v>-0.60308958041579852</v>
      </c>
      <c r="I437">
        <v>20.937849400801799</v>
      </c>
      <c r="J437">
        <f>(Table2[[#This Row],[1M Return vs Nifty]]-AVERAGE(Table2[1M Return vs Nifty]))/_xlfn.STDEV.P(Table2[1M Return vs Nifty])</f>
        <v>2.2583241775820637</v>
      </c>
      <c r="K437">
        <v>43.024606640005601</v>
      </c>
      <c r="L437">
        <f>(Table2[[#This Row],[6M Return vs Nifty]]-AVERAGE(Table2[6M Return vs Nifty]))/_xlfn.STDEV.P(Table2[6M Return vs Nifty])</f>
        <v>0.91324300445729167</v>
      </c>
      <c r="M437">
        <v>-5.7800357805225702E-2</v>
      </c>
      <c r="N437">
        <f>(Table2[[#This Row],[1W Return vs Nifty]]-AVERAGE(Table2[1W Return vs Nifty]))/_xlfn.STDEV.P(Table2[1W Return vs Nifty])</f>
        <v>0.11851481641277849</v>
      </c>
      <c r="O437">
        <v>329.81</v>
      </c>
      <c r="P437">
        <v>309.25503473885601</v>
      </c>
      <c r="Q437">
        <v>288.75689660987803</v>
      </c>
      <c r="R437">
        <v>64.821163753236604</v>
      </c>
      <c r="S437" s="2">
        <f>(Table2[[#This Row],[Close Price]]-Table2[[#This Row],[20D EMA]])/Table2[[#This Row],[20D EMA]]</f>
        <v>6.5310330190109525E-2</v>
      </c>
      <c r="T437" s="2">
        <f>(Table2[[#This Row],[Close Price]]-Table2[[#This Row],[50D EMA]])/Table2[[#This Row],[50D EMA]]</f>
        <v>0.1361173159127069</v>
      </c>
      <c r="U437" s="2">
        <f>(Table2[[#This Row],[Close Price]]-Table2[[#This Row],[200D EMA]])/Table2[[#This Row],[200D EMA]]</f>
        <v>0.21676747508021516</v>
      </c>
      <c r="V437">
        <v>2.4791975251100502</v>
      </c>
      <c r="W437">
        <v>344.1</v>
      </c>
      <c r="X437">
        <v>357.65</v>
      </c>
      <c r="Y437">
        <v>344.1</v>
      </c>
      <c r="Z437">
        <v>371.9</v>
      </c>
      <c r="AA437">
        <v>272</v>
      </c>
      <c r="AB437">
        <v>371.9</v>
      </c>
      <c r="AC437" s="2">
        <f>(Table2[[#This Row],[Close Price]]/Table2[[#This Row],[Day Low]])-1</f>
        <v>2.1069456553327592E-2</v>
      </c>
      <c r="AD437" s="2">
        <f>(Table2[[#This Row],[Day High]]/Table2[[#This Row],[Close Price]])-1</f>
        <v>1.7930838195531429E-2</v>
      </c>
      <c r="AE437" s="2">
        <f>(Table2[[#This Row],[Close Price]]/Table2[[#This Row],[Current Week Low]])-1</f>
        <v>2.1069456553327592E-2</v>
      </c>
      <c r="AF437" s="2">
        <f>(Table2[[#This Row],[Current Week High]]/Table2[[#This Row],[Close Price]])-1</f>
        <v>5.8488686494947872E-2</v>
      </c>
      <c r="AG437" s="2">
        <f>(Table2[[#This Row],[Close Price]]/Table2[[#This Row],[Current Month Low]])-1</f>
        <v>0.29172794117647061</v>
      </c>
      <c r="AH437" s="2">
        <f>(Table2[[#This Row],[Current Month High]]/Table2[[#This Row],[Close Price]])-1</f>
        <v>5.8488686494947872E-2</v>
      </c>
      <c r="AI437">
        <v>5.8488686494947801</v>
      </c>
      <c r="AJ437">
        <v>64.953051643192495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0.05</v>
      </c>
      <c r="AM437" t="s">
        <v>10451</v>
      </c>
      <c r="AN437">
        <v>17.100000000000001</v>
      </c>
      <c r="AO437" t="s">
        <v>10451</v>
      </c>
      <c r="AP437">
        <v>-4.3941954995425997E-2</v>
      </c>
      <c r="AQ437">
        <f>(Table2[[#This Row],[Sharpe Ratio]]-AVERAGE(Table2[Sharpe Ratio]))/_xlfn.STDEV.P(Table2[Sharpe Ratio])</f>
        <v>-1.1994595629600082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1.4875328550763272</v>
      </c>
      <c r="AS437">
        <f>_xlfn.RANK.AVG(Table2[[#This Row],[1Y Return vs Nifty Z-Score]],Table2[1Y Return vs Nifty Z-Score])</f>
        <v>514</v>
      </c>
      <c r="AT437">
        <f>_xlfn.RANK.AVG(Table2[[#This Row],[6M Return vs Nifty Z-Score]],Table2[6M Return vs Nifty Z-Score])</f>
        <v>112</v>
      </c>
      <c r="AU437">
        <f>_xlfn.RANK.AVG(Table2[[#This Row],[Sharpe Ratio Z-Score]],Table2[Sharpe Ratio Z-Score])</f>
        <v>650</v>
      </c>
      <c r="AV437">
        <f>(Table2[[#This Row],[Rank 1Y]]+Table2[[#This Row],[Rank 6M]]+Table2[[#This Row],[Rank Sharpe]])/3</f>
        <v>425.33333333333331</v>
      </c>
    </row>
    <row r="438" spans="1:48" x14ac:dyDescent="0.3">
      <c r="A438" t="s">
        <v>540</v>
      </c>
      <c r="B438" t="s">
        <v>541</v>
      </c>
      <c r="C438" t="s">
        <v>10418</v>
      </c>
      <c r="D438" t="s">
        <v>261</v>
      </c>
      <c r="E438">
        <v>40035.83853555</v>
      </c>
      <c r="F438">
        <v>4290.1499999999996</v>
      </c>
      <c r="G438">
        <v>-8.0834724413052506</v>
      </c>
      <c r="H438">
        <f>(Table2[[#This Row],[1Y Return vs Nifty]]-AVERAGE(Table2[1Y Return vs Nifty]))/_xlfn.STDEV.P(Table2[1Y Return vs Nifty])</f>
        <v>-0.53354014429729513</v>
      </c>
      <c r="I438">
        <v>-7.8382249251560099</v>
      </c>
      <c r="J438">
        <f>(Table2[[#This Row],[1M Return vs Nifty]]-AVERAGE(Table2[1M Return vs Nifty]))/_xlfn.STDEV.P(Table2[1M Return vs Nifty])</f>
        <v>-0.40825309227399942</v>
      </c>
      <c r="K438">
        <v>-7.9385258546569304</v>
      </c>
      <c r="L438">
        <f>(Table2[[#This Row],[6M Return vs Nifty]]-AVERAGE(Table2[6M Return vs Nifty]))/_xlfn.STDEV.P(Table2[6M Return vs Nifty])</f>
        <v>-0.60081031143243113</v>
      </c>
      <c r="M438">
        <v>-6.8991362218502994E-2</v>
      </c>
      <c r="N438">
        <f>(Table2[[#This Row],[1W Return vs Nifty]]-AVERAGE(Table2[1W Return vs Nifty]))/_xlfn.STDEV.P(Table2[1W Return vs Nifty])</f>
        <v>0.11601735528282547</v>
      </c>
      <c r="O438">
        <v>4336.25</v>
      </c>
      <c r="P438">
        <v>4331.3006178566302</v>
      </c>
      <c r="Q438">
        <v>4016.4033190168502</v>
      </c>
      <c r="R438">
        <v>44.121533120564997</v>
      </c>
      <c r="S438" s="2">
        <f>(Table2[[#This Row],[Close Price]]-Table2[[#This Row],[20D EMA]])/Table2[[#This Row],[20D EMA]]</f>
        <v>-1.0631305851830582E-2</v>
      </c>
      <c r="T438" s="2">
        <f>(Table2[[#This Row],[Close Price]]-Table2[[#This Row],[50D EMA]])/Table2[[#This Row],[50D EMA]]</f>
        <v>-9.5007531195085201E-3</v>
      </c>
      <c r="U438" s="2">
        <f>(Table2[[#This Row],[Close Price]]-Table2[[#This Row],[200D EMA]])/Table2[[#This Row],[200D EMA]]</f>
        <v>6.8157169297967349E-2</v>
      </c>
      <c r="V438">
        <v>0.50885483001180598</v>
      </c>
      <c r="W438">
        <v>4280</v>
      </c>
      <c r="X438">
        <v>4400</v>
      </c>
      <c r="Y438">
        <v>4270</v>
      </c>
      <c r="Z438">
        <v>4444</v>
      </c>
      <c r="AA438">
        <v>4209.2</v>
      </c>
      <c r="AB438">
        <v>4449.8999999999996</v>
      </c>
      <c r="AC438" s="2">
        <f>(Table2[[#This Row],[Close Price]]/Table2[[#This Row],[Day Low]])-1</f>
        <v>2.3714953271027905E-3</v>
      </c>
      <c r="AD438" s="2">
        <f>(Table2[[#This Row],[Day High]]/Table2[[#This Row],[Close Price]])-1</f>
        <v>2.5605165320560008E-2</v>
      </c>
      <c r="AE438" s="2">
        <f>(Table2[[#This Row],[Close Price]]/Table2[[#This Row],[Current Week Low]])-1</f>
        <v>4.7189695550351463E-3</v>
      </c>
      <c r="AF438" s="2">
        <f>(Table2[[#This Row],[Current Week High]]/Table2[[#This Row],[Close Price]])-1</f>
        <v>3.5861216973765542E-2</v>
      </c>
      <c r="AG438" s="2">
        <f>(Table2[[#This Row],[Close Price]]/Table2[[#This Row],[Current Month Low]])-1</f>
        <v>1.9231682980138665E-2</v>
      </c>
      <c r="AH438" s="2">
        <f>(Table2[[#This Row],[Current Month High]]/Table2[[#This Row],[Close Price]])-1</f>
        <v>3.7236460263627258E-2</v>
      </c>
      <c r="AI438">
        <v>15.379415638147799</v>
      </c>
      <c r="AJ438">
        <v>28.445681950868899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-0.08</v>
      </c>
      <c r="AM438" t="s">
        <v>10450</v>
      </c>
      <c r="AN438">
        <v>-0.49</v>
      </c>
      <c r="AO438" t="s">
        <v>10450</v>
      </c>
      <c r="AP438">
        <v>8.4838336129496997E-2</v>
      </c>
      <c r="AQ438">
        <f>(Table2[[#This Row],[Sharpe Ratio]]-AVERAGE(Table2[Sharpe Ratio]))/_xlfn.STDEV.P(Table2[Sharpe Ratio])</f>
        <v>0.29935775400998627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-1.1272284387109142</v>
      </c>
      <c r="AS438">
        <f>_xlfn.RANK.AVG(Table2[[#This Row],[1Y Return vs Nifty Z-Score]],Table2[1Y Return vs Nifty Z-Score])</f>
        <v>483</v>
      </c>
      <c r="AT438">
        <f>_xlfn.RANK.AVG(Table2[[#This Row],[6M Return vs Nifty Z-Score]],Table2[6M Return vs Nifty Z-Score])</f>
        <v>531</v>
      </c>
      <c r="AU438">
        <f>_xlfn.RANK.AVG(Table2[[#This Row],[Sharpe Ratio Z-Score]],Table2[Sharpe Ratio Z-Score])</f>
        <v>266</v>
      </c>
      <c r="AV438">
        <f>(Table2[[#This Row],[Rank 1Y]]+Table2[[#This Row],[Rank 6M]]+Table2[[#This Row],[Rank Sharpe]])/3</f>
        <v>426.66666666666669</v>
      </c>
    </row>
    <row r="439" spans="1:48" x14ac:dyDescent="0.3">
      <c r="A439" t="s">
        <v>661</v>
      </c>
      <c r="B439" t="s">
        <v>662</v>
      </c>
      <c r="C439" t="s">
        <v>10411</v>
      </c>
      <c r="D439" t="s">
        <v>54</v>
      </c>
      <c r="E439">
        <v>28546.011618359898</v>
      </c>
      <c r="F439">
        <v>1837.95</v>
      </c>
      <c r="G439">
        <v>-2.5462060333020702</v>
      </c>
      <c r="H439">
        <f>(Table2[[#This Row],[1Y Return vs Nifty]]-AVERAGE(Table2[1Y Return vs Nifty]))/_xlfn.STDEV.P(Table2[1Y Return vs Nifty])</f>
        <v>-0.44236705982671159</v>
      </c>
      <c r="I439">
        <v>-6.6902065882643704</v>
      </c>
      <c r="J439">
        <f>(Table2[[#This Row],[1M Return vs Nifty]]-AVERAGE(Table2[1M Return vs Nifty]))/_xlfn.STDEV.P(Table2[1M Return vs Nifty])</f>
        <v>-0.30187028383887726</v>
      </c>
      <c r="K439">
        <v>-6.4578590148363597</v>
      </c>
      <c r="L439">
        <f>(Table2[[#This Row],[6M Return vs Nifty]]-AVERAGE(Table2[6M Return vs Nifty]))/_xlfn.STDEV.P(Table2[6M Return vs Nifty])</f>
        <v>-0.55682148208028948</v>
      </c>
      <c r="M439">
        <v>-1.60490884720996</v>
      </c>
      <c r="N439">
        <f>(Table2[[#This Row],[1W Return vs Nifty]]-AVERAGE(Table2[1W Return vs Nifty]))/_xlfn.STDEV.P(Table2[1W Return vs Nifty])</f>
        <v>-0.22674850164332847</v>
      </c>
      <c r="O439">
        <v>1903.72</v>
      </c>
      <c r="P439">
        <v>1892.6959235955101</v>
      </c>
      <c r="Q439">
        <v>1739.7882411886401</v>
      </c>
      <c r="R439">
        <v>32.998499871053497</v>
      </c>
      <c r="S439" s="2">
        <f>(Table2[[#This Row],[Close Price]]-Table2[[#This Row],[20D EMA]])/Table2[[#This Row],[20D EMA]]</f>
        <v>-3.4548147836866758E-2</v>
      </c>
      <c r="T439" s="2">
        <f>(Table2[[#This Row],[Close Price]]-Table2[[#This Row],[50D EMA]])/Table2[[#This Row],[50D EMA]]</f>
        <v>-2.8924838328763594E-2</v>
      </c>
      <c r="U439" s="2">
        <f>(Table2[[#This Row],[Close Price]]-Table2[[#This Row],[200D EMA]])/Table2[[#This Row],[200D EMA]]</f>
        <v>5.6421670458178808E-2</v>
      </c>
      <c r="V439">
        <v>1.04619769858379</v>
      </c>
      <c r="W439">
        <v>1826.65</v>
      </c>
      <c r="X439">
        <v>1905.95</v>
      </c>
      <c r="Y439">
        <v>1826.65</v>
      </c>
      <c r="Z439">
        <v>1969.55</v>
      </c>
      <c r="AA439">
        <v>1826.65</v>
      </c>
      <c r="AB439">
        <v>1991.35</v>
      </c>
      <c r="AC439" s="2">
        <f>(Table2[[#This Row],[Close Price]]/Table2[[#This Row],[Day Low]])-1</f>
        <v>6.1861878301809892E-3</v>
      </c>
      <c r="AD439" s="2">
        <f>(Table2[[#This Row],[Day High]]/Table2[[#This Row],[Close Price]])-1</f>
        <v>3.6997742049566185E-2</v>
      </c>
      <c r="AE439" s="2">
        <f>(Table2[[#This Row],[Close Price]]/Table2[[#This Row],[Current Week Low]])-1</f>
        <v>6.1861878301809892E-3</v>
      </c>
      <c r="AF439" s="2">
        <f>(Table2[[#This Row],[Current Week High]]/Table2[[#This Row],[Close Price]])-1</f>
        <v>7.1601512554748448E-2</v>
      </c>
      <c r="AG439" s="2">
        <f>(Table2[[#This Row],[Close Price]]/Table2[[#This Row],[Current Month Low]])-1</f>
        <v>6.1861878301809892E-3</v>
      </c>
      <c r="AH439" s="2">
        <f>(Table2[[#This Row],[Current Month High]]/Table2[[#This Row],[Close Price]])-1</f>
        <v>8.3462553388285787E-2</v>
      </c>
      <c r="AI439">
        <v>10.449141706792799</v>
      </c>
      <c r="AJ439">
        <v>47.691751376109899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-0.06</v>
      </c>
      <c r="AM439" t="s">
        <v>10450</v>
      </c>
      <c r="AN439">
        <v>-1.6</v>
      </c>
      <c r="AO439" t="s">
        <v>10450</v>
      </c>
      <c r="AP439">
        <v>6.1275562774948E-2</v>
      </c>
      <c r="AQ439">
        <f>(Table2[[#This Row],[Sharpe Ratio]]-AVERAGE(Table2[Sharpe Ratio]))/_xlfn.STDEV.P(Table2[Sharpe Ratio])</f>
        <v>2.5120971105227013E-2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-1.5026863562839798</v>
      </c>
      <c r="AS439">
        <f>_xlfn.RANK.AVG(Table2[[#This Row],[1Y Return vs Nifty Z-Score]],Table2[1Y Return vs Nifty Z-Score])</f>
        <v>438</v>
      </c>
      <c r="AT439">
        <f>_xlfn.RANK.AVG(Table2[[#This Row],[6M Return vs Nifty Z-Score]],Table2[6M Return vs Nifty Z-Score])</f>
        <v>508</v>
      </c>
      <c r="AU439">
        <f>_xlfn.RANK.AVG(Table2[[#This Row],[Sharpe Ratio Z-Score]],Table2[Sharpe Ratio Z-Score])</f>
        <v>335</v>
      </c>
      <c r="AV439">
        <f>(Table2[[#This Row],[Rank 1Y]]+Table2[[#This Row],[Rank 6M]]+Table2[[#This Row],[Rank Sharpe]])/3</f>
        <v>427</v>
      </c>
    </row>
    <row r="440" spans="1:48" x14ac:dyDescent="0.3">
      <c r="A440" t="s">
        <v>61</v>
      </c>
      <c r="B440" t="s">
        <v>62</v>
      </c>
      <c r="C440" t="s">
        <v>10407</v>
      </c>
      <c r="D440" t="s">
        <v>24</v>
      </c>
      <c r="E440">
        <v>393817.68113506999</v>
      </c>
      <c r="F440">
        <v>1273.1500000000001</v>
      </c>
      <c r="G440">
        <v>-8.5916739594128693</v>
      </c>
      <c r="H440">
        <f>(Table2[[#This Row],[1Y Return vs Nifty]]-AVERAGE(Table2[1Y Return vs Nifty]))/_xlfn.STDEV.P(Table2[1Y Return vs Nifty])</f>
        <v>-0.54190786521307699</v>
      </c>
      <c r="I440">
        <v>4.3400204074162598</v>
      </c>
      <c r="J440">
        <f>(Table2[[#This Row],[1M Return vs Nifty]]-AVERAGE(Table2[1M Return vs Nifty]))/_xlfn.STDEV.P(Table2[1M Return vs Nifty])</f>
        <v>0.72026193109991965</v>
      </c>
      <c r="K440">
        <v>2.5940002388246599</v>
      </c>
      <c r="L440">
        <f>(Table2[[#This Row],[6M Return vs Nifty]]-AVERAGE(Table2[6M Return vs Nifty]))/_xlfn.STDEV.P(Table2[6M Return vs Nifty])</f>
        <v>-0.28790164047895361</v>
      </c>
      <c r="M440">
        <v>1.5124552409965999</v>
      </c>
      <c r="N440">
        <f>(Table2[[#This Row],[1W Return vs Nifty]]-AVERAGE(Table2[1W Return vs Nifty]))/_xlfn.STDEV.P(Table2[1W Return vs Nifty])</f>
        <v>0.46894380180804041</v>
      </c>
      <c r="O440">
        <v>1227.9100000000001</v>
      </c>
      <c r="P440">
        <v>1207.97170316507</v>
      </c>
      <c r="Q440">
        <v>1143.1785758516501</v>
      </c>
      <c r="R440">
        <v>79.244884097563997</v>
      </c>
      <c r="S440" s="2">
        <f>(Table2[[#This Row],[Close Price]]-Table2[[#This Row],[20D EMA]])/Table2[[#This Row],[20D EMA]]</f>
        <v>3.684309110602569E-2</v>
      </c>
      <c r="T440" s="2">
        <f>(Table2[[#This Row],[Close Price]]-Table2[[#This Row],[50D EMA]])/Table2[[#This Row],[50D EMA]]</f>
        <v>5.3956807650504542E-2</v>
      </c>
      <c r="U440" s="2">
        <f>(Table2[[#This Row],[Close Price]]-Table2[[#This Row],[200D EMA]])/Table2[[#This Row],[200D EMA]]</f>
        <v>0.11369301952804999</v>
      </c>
      <c r="V440">
        <v>0.92571022296845695</v>
      </c>
      <c r="W440">
        <v>1257.25</v>
      </c>
      <c r="X440">
        <v>1281.55</v>
      </c>
      <c r="Y440">
        <v>1231.0999999999999</v>
      </c>
      <c r="Z440">
        <v>1281.6500000000001</v>
      </c>
      <c r="AA440">
        <v>1145</v>
      </c>
      <c r="AB440">
        <v>1281.6500000000001</v>
      </c>
      <c r="AC440" s="2">
        <f>(Table2[[#This Row],[Close Price]]/Table2[[#This Row],[Day Low]])-1</f>
        <v>1.2646649433287083E-2</v>
      </c>
      <c r="AD440" s="2">
        <f>(Table2[[#This Row],[Day High]]/Table2[[#This Row],[Close Price]])-1</f>
        <v>6.5978085850055823E-3</v>
      </c>
      <c r="AE440" s="2">
        <f>(Table2[[#This Row],[Close Price]]/Table2[[#This Row],[Current Week Low]])-1</f>
        <v>3.4156445455284068E-2</v>
      </c>
      <c r="AF440" s="2">
        <f>(Table2[[#This Row],[Current Week High]]/Table2[[#This Row],[Close Price]])-1</f>
        <v>6.6763539253034132E-3</v>
      </c>
      <c r="AG440" s="2">
        <f>(Table2[[#This Row],[Close Price]]/Table2[[#This Row],[Current Month Low]])-1</f>
        <v>0.11192139737991269</v>
      </c>
      <c r="AH440" s="2">
        <f>(Table2[[#This Row],[Current Month High]]/Table2[[#This Row],[Close Price]])-1</f>
        <v>6.6763539253034132E-3</v>
      </c>
      <c r="AI440">
        <v>5.2232651297961796</v>
      </c>
      <c r="AJ440">
        <v>33.8185831406348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-0.04</v>
      </c>
      <c r="AM440" t="s">
        <v>10450</v>
      </c>
      <c r="AN440">
        <v>7.34</v>
      </c>
      <c r="AO440" t="s">
        <v>10451</v>
      </c>
      <c r="AP440">
        <v>4.2765278002156001E-2</v>
      </c>
      <c r="AQ440">
        <f>(Table2[[#This Row],[Sharpe Ratio]]-AVERAGE(Table2[Sharpe Ratio]))/_xlfn.STDEV.P(Table2[Sharpe Ratio])</f>
        <v>-0.19031211354740901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0.1690841136685205</v>
      </c>
      <c r="AS440">
        <f>_xlfn.RANK.AVG(Table2[[#This Row],[1Y Return vs Nifty Z-Score]],Table2[1Y Return vs Nifty Z-Score])</f>
        <v>492</v>
      </c>
      <c r="AT440">
        <f>_xlfn.RANK.AVG(Table2[[#This Row],[6M Return vs Nifty Z-Score]],Table2[6M Return vs Nifty Z-Score])</f>
        <v>407</v>
      </c>
      <c r="AU440">
        <f>_xlfn.RANK.AVG(Table2[[#This Row],[Sharpe Ratio Z-Score]],Table2[Sharpe Ratio Z-Score])</f>
        <v>386</v>
      </c>
      <c r="AV440">
        <f>(Table2[[#This Row],[Rank 1Y]]+Table2[[#This Row],[Rank 6M]]+Table2[[#This Row],[Rank Sharpe]])/3</f>
        <v>428.33333333333331</v>
      </c>
    </row>
    <row r="441" spans="1:48" x14ac:dyDescent="0.3">
      <c r="A441" t="s">
        <v>44</v>
      </c>
      <c r="B441" t="s">
        <v>45</v>
      </c>
      <c r="C441" t="s">
        <v>10410</v>
      </c>
      <c r="D441" t="s">
        <v>46</v>
      </c>
      <c r="E441">
        <v>509524.98511850002</v>
      </c>
      <c r="F441">
        <v>3705.65</v>
      </c>
      <c r="G441">
        <v>-7.79954237176731</v>
      </c>
      <c r="H441">
        <f>(Table2[[#This Row],[1Y Return vs Nifty]]-AVERAGE(Table2[1Y Return vs Nifty]))/_xlfn.STDEV.P(Table2[1Y Return vs Nifty])</f>
        <v>-0.52886513350563336</v>
      </c>
      <c r="I441">
        <v>-1.3637610687394</v>
      </c>
      <c r="J441">
        <f>(Table2[[#This Row],[1M Return vs Nifty]]-AVERAGE(Table2[1M Return vs Nifty]))/_xlfn.STDEV.P(Table2[1M Return vs Nifty])</f>
        <v>0.19171262780517645</v>
      </c>
      <c r="K441">
        <v>-18.350393267065499</v>
      </c>
      <c r="L441">
        <f>(Table2[[#This Row],[6M Return vs Nifty]]-AVERAGE(Table2[6M Return vs Nifty]))/_xlfn.STDEV.P(Table2[6M Return vs Nifty])</f>
        <v>-0.91013435822277211</v>
      </c>
      <c r="M441">
        <v>0.224815943872438</v>
      </c>
      <c r="N441">
        <f>(Table2[[#This Row],[1W Return vs Nifty]]-AVERAGE(Table2[1W Return vs Nifty]))/_xlfn.STDEV.P(Table2[1W Return vs Nifty])</f>
        <v>0.18158540436587003</v>
      </c>
      <c r="O441">
        <v>3699.7</v>
      </c>
      <c r="P441">
        <v>3658.9026949383001</v>
      </c>
      <c r="Q441">
        <v>3476.58445077442</v>
      </c>
      <c r="R441">
        <v>47.564134964038601</v>
      </c>
      <c r="S441" s="2">
        <f>(Table2[[#This Row],[Close Price]]-Table2[[#This Row],[20D EMA]])/Table2[[#This Row],[20D EMA]]</f>
        <v>1.6082385058248704E-3</v>
      </c>
      <c r="T441" s="2">
        <f>(Table2[[#This Row],[Close Price]]-Table2[[#This Row],[50D EMA]])/Table2[[#This Row],[50D EMA]]</f>
        <v>1.2776318191344602E-2</v>
      </c>
      <c r="U441" s="2">
        <f>(Table2[[#This Row],[Close Price]]-Table2[[#This Row],[200D EMA]])/Table2[[#This Row],[200D EMA]]</f>
        <v>6.5888101517152853E-2</v>
      </c>
      <c r="V441">
        <v>1.00370930363136</v>
      </c>
      <c r="W441">
        <v>3651</v>
      </c>
      <c r="X441">
        <v>3738</v>
      </c>
      <c r="Y441">
        <v>3651</v>
      </c>
      <c r="Z441">
        <v>3838.8</v>
      </c>
      <c r="AA441">
        <v>3516.4</v>
      </c>
      <c r="AB441">
        <v>3838.8</v>
      </c>
      <c r="AC441" s="2">
        <f>(Table2[[#This Row],[Close Price]]/Table2[[#This Row],[Day Low]])-1</f>
        <v>1.4968501780334265E-2</v>
      </c>
      <c r="AD441" s="2">
        <f>(Table2[[#This Row],[Day High]]/Table2[[#This Row],[Close Price]])-1</f>
        <v>8.7299124310173948E-3</v>
      </c>
      <c r="AE441" s="2">
        <f>(Table2[[#This Row],[Close Price]]/Table2[[#This Row],[Current Week Low]])-1</f>
        <v>1.4968501780334265E-2</v>
      </c>
      <c r="AF441" s="2">
        <f>(Table2[[#This Row],[Current Week High]]/Table2[[#This Row],[Close Price]])-1</f>
        <v>3.5931617934775284E-2</v>
      </c>
      <c r="AG441" s="2">
        <f>(Table2[[#This Row],[Close Price]]/Table2[[#This Row],[Current Month Low]])-1</f>
        <v>5.3819246957115263E-2</v>
      </c>
      <c r="AH441" s="2">
        <f>(Table2[[#This Row],[Current Month High]]/Table2[[#This Row],[Close Price]])-1</f>
        <v>3.5931617934775284E-2</v>
      </c>
      <c r="AI441">
        <v>5.7817117104961202</v>
      </c>
      <c r="AJ441">
        <v>29.742835635383202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-0.03</v>
      </c>
      <c r="AM441" t="s">
        <v>10450</v>
      </c>
      <c r="AN441">
        <v>4.7699999999999996</v>
      </c>
      <c r="AO441" t="s">
        <v>10451</v>
      </c>
      <c r="AP441">
        <v>0.117464652127916</v>
      </c>
      <c r="AQ441">
        <f>(Table2[[#This Row],[Sharpe Ratio]]-AVERAGE(Table2[Sharpe Ratio]))/_xlfn.STDEV.P(Table2[Sharpe Ratio])</f>
        <v>0.67908113388594415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-0.38662032567141491</v>
      </c>
      <c r="AS441">
        <f>_xlfn.RANK.AVG(Table2[[#This Row],[1Y Return vs Nifty Z-Score]],Table2[1Y Return vs Nifty Z-Score])</f>
        <v>476</v>
      </c>
      <c r="AT441">
        <f>_xlfn.RANK.AVG(Table2[[#This Row],[6M Return vs Nifty Z-Score]],Table2[6M Return vs Nifty Z-Score])</f>
        <v>633</v>
      </c>
      <c r="AU441">
        <f>_xlfn.RANK.AVG(Table2[[#This Row],[Sharpe Ratio Z-Score]],Table2[Sharpe Ratio Z-Score])</f>
        <v>179</v>
      </c>
      <c r="AV441">
        <f>(Table2[[#This Row],[Rank 1Y]]+Table2[[#This Row],[Rank 6M]]+Table2[[#This Row],[Rank Sharpe]])/3</f>
        <v>429.33333333333331</v>
      </c>
    </row>
    <row r="442" spans="1:48" x14ac:dyDescent="0.3">
      <c r="A442" t="s">
        <v>1719</v>
      </c>
      <c r="B442" t="s">
        <v>1720</v>
      </c>
      <c r="C442" t="s">
        <v>10416</v>
      </c>
      <c r="D442" t="s">
        <v>1454</v>
      </c>
      <c r="E442">
        <v>4957.8028105650001</v>
      </c>
      <c r="F442">
        <v>876.35</v>
      </c>
      <c r="G442">
        <v>-11.759453792720199</v>
      </c>
      <c r="H442">
        <f>(Table2[[#This Row],[1Y Return vs Nifty]]-AVERAGE(Table2[1Y Return vs Nifty]))/_xlfn.STDEV.P(Table2[1Y Return vs Nifty])</f>
        <v>-0.59406650036722175</v>
      </c>
      <c r="I442">
        <v>0.98016881311320303</v>
      </c>
      <c r="J442">
        <f>(Table2[[#This Row],[1M Return vs Nifty]]-AVERAGE(Table2[1M Return vs Nifty]))/_xlfn.STDEV.P(Table2[1M Return vs Nifty])</f>
        <v>0.40891633927343701</v>
      </c>
      <c r="K442">
        <v>-22.4021847073335</v>
      </c>
      <c r="L442">
        <f>(Table2[[#This Row],[6M Return vs Nifty]]-AVERAGE(Table2[6M Return vs Nifty]))/_xlfn.STDEV.P(Table2[6M Return vs Nifty])</f>
        <v>-1.0305082042785232</v>
      </c>
      <c r="M442">
        <v>-0.43424229385781299</v>
      </c>
      <c r="N442">
        <f>(Table2[[#This Row],[1W Return vs Nifty]]-AVERAGE(Table2[1W Return vs Nifty]))/_xlfn.STDEV.P(Table2[1W Return vs Nifty])</f>
        <v>3.4505457801483549E-2</v>
      </c>
      <c r="O442">
        <v>866.82</v>
      </c>
      <c r="P442">
        <v>862.653888520706</v>
      </c>
      <c r="Q442">
        <v>852.85487627930195</v>
      </c>
      <c r="R442">
        <v>54.249774749086697</v>
      </c>
      <c r="S442" s="2">
        <f>(Table2[[#This Row],[Close Price]]-Table2[[#This Row],[20D EMA]])/Table2[[#This Row],[20D EMA]]</f>
        <v>1.0994208716919283E-2</v>
      </c>
      <c r="T442" s="2">
        <f>(Table2[[#This Row],[Close Price]]-Table2[[#This Row],[50D EMA]])/Table2[[#This Row],[50D EMA]]</f>
        <v>1.5876716794009184E-2</v>
      </c>
      <c r="U442" s="2">
        <f>(Table2[[#This Row],[Close Price]]-Table2[[#This Row],[200D EMA]])/Table2[[#This Row],[200D EMA]]</f>
        <v>2.7548794495024547E-2</v>
      </c>
      <c r="V442">
        <v>0.788884216772475</v>
      </c>
      <c r="W442">
        <v>873.25</v>
      </c>
      <c r="X442">
        <v>896</v>
      </c>
      <c r="Y442">
        <v>872.05</v>
      </c>
      <c r="Z442">
        <v>924</v>
      </c>
      <c r="AA442">
        <v>822.05</v>
      </c>
      <c r="AB442">
        <v>924</v>
      </c>
      <c r="AC442" s="2">
        <f>(Table2[[#This Row],[Close Price]]/Table2[[#This Row],[Day Low]])-1</f>
        <v>3.5499570569710315E-3</v>
      </c>
      <c r="AD442" s="2">
        <f>(Table2[[#This Row],[Day High]]/Table2[[#This Row],[Close Price]])-1</f>
        <v>2.2422548068693926E-2</v>
      </c>
      <c r="AE442" s="2">
        <f>(Table2[[#This Row],[Close Price]]/Table2[[#This Row],[Current Week Low]])-1</f>
        <v>4.9309099248897592E-3</v>
      </c>
      <c r="AF442" s="2">
        <f>(Table2[[#This Row],[Current Week High]]/Table2[[#This Row],[Close Price]])-1</f>
        <v>5.4373252695840701E-2</v>
      </c>
      <c r="AG442" s="2">
        <f>(Table2[[#This Row],[Close Price]]/Table2[[#This Row],[Current Month Low]])-1</f>
        <v>6.6054376254485847E-2</v>
      </c>
      <c r="AH442" s="2">
        <f>(Table2[[#This Row],[Current Month High]]/Table2[[#This Row],[Close Price]])-1</f>
        <v>5.4373252695840701E-2</v>
      </c>
      <c r="AI442">
        <v>26.193872311291098</v>
      </c>
      <c r="AJ442">
        <v>30.496612314794099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-0.11</v>
      </c>
      <c r="AM442" t="s">
        <v>10450</v>
      </c>
      <c r="AN442">
        <v>1.44</v>
      </c>
      <c r="AO442" t="s">
        <v>10451</v>
      </c>
      <c r="AP442">
        <v>0.142884551954957</v>
      </c>
      <c r="AQ442">
        <f>(Table2[[#This Row],[Sharpe Ratio]]-AVERAGE(Table2[Sharpe Ratio]))/_xlfn.STDEV.P(Table2[Sharpe Ratio])</f>
        <v>0.97493219714727042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-0.20622071042355389</v>
      </c>
      <c r="AS442">
        <f>_xlfn.RANK.AVG(Table2[[#This Row],[1Y Return vs Nifty Z-Score]],Table2[1Y Return vs Nifty Z-Score])</f>
        <v>506</v>
      </c>
      <c r="AT442">
        <f>_xlfn.RANK.AVG(Table2[[#This Row],[6M Return vs Nifty Z-Score]],Table2[6M Return vs Nifty Z-Score])</f>
        <v>665</v>
      </c>
      <c r="AU442">
        <f>_xlfn.RANK.AVG(Table2[[#This Row],[Sharpe Ratio Z-Score]],Table2[Sharpe Ratio Z-Score])</f>
        <v>117</v>
      </c>
      <c r="AV442">
        <f>(Table2[[#This Row],[Rank 1Y]]+Table2[[#This Row],[Rank 6M]]+Table2[[#This Row],[Rank Sharpe]])/3</f>
        <v>429.33333333333331</v>
      </c>
    </row>
    <row r="443" spans="1:48" x14ac:dyDescent="0.3">
      <c r="A443" t="s">
        <v>1050</v>
      </c>
      <c r="B443" t="s">
        <v>1051</v>
      </c>
      <c r="C443" t="s">
        <v>10412</v>
      </c>
      <c r="D443" t="s">
        <v>217</v>
      </c>
      <c r="E443">
        <v>13430.870995310001</v>
      </c>
      <c r="F443">
        <v>1636.3</v>
      </c>
      <c r="G443">
        <v>2.3369584013028502</v>
      </c>
      <c r="H443">
        <f>(Table2[[#This Row],[1Y Return vs Nifty]]-AVERAGE(Table2[1Y Return vs Nifty]))/_xlfn.STDEV.P(Table2[1Y Return vs Nifty])</f>
        <v>-0.36196399978313065</v>
      </c>
      <c r="I443">
        <v>0.15753566017917001</v>
      </c>
      <c r="J443">
        <f>(Table2[[#This Row],[1M Return vs Nifty]]-AVERAGE(Table2[1M Return vs Nifty]))/_xlfn.STDEV.P(Table2[1M Return vs Nifty])</f>
        <v>0.3326858276964933</v>
      </c>
      <c r="K443">
        <v>-33.338598460618698</v>
      </c>
      <c r="L443">
        <f>(Table2[[#This Row],[6M Return vs Nifty]]-AVERAGE(Table2[6M Return vs Nifty]))/_xlfn.STDEV.P(Table2[6M Return vs Nifty])</f>
        <v>-1.3554158913960217</v>
      </c>
      <c r="M443">
        <v>-2.0050031968670998</v>
      </c>
      <c r="N443">
        <f>(Table2[[#This Row],[1W Return vs Nifty]]-AVERAGE(Table2[1W Return vs Nifty]))/_xlfn.STDEV.P(Table2[1W Return vs Nifty])</f>
        <v>-0.31603629473873984</v>
      </c>
      <c r="O443">
        <v>1639.07</v>
      </c>
      <c r="P443">
        <v>1647.56086165225</v>
      </c>
      <c r="Q443">
        <v>1607.39761384085</v>
      </c>
      <c r="R443">
        <v>46.0061178430499</v>
      </c>
      <c r="S443" s="2">
        <f>(Table2[[#This Row],[Close Price]]-Table2[[#This Row],[20D EMA]])/Table2[[#This Row],[20D EMA]]</f>
        <v>-1.6899827341114058E-3</v>
      </c>
      <c r="T443" s="2">
        <f>(Table2[[#This Row],[Close Price]]-Table2[[#This Row],[50D EMA]])/Table2[[#This Row],[50D EMA]]</f>
        <v>-6.834868388993596E-3</v>
      </c>
      <c r="U443" s="2">
        <f>(Table2[[#This Row],[Close Price]]-Table2[[#This Row],[200D EMA]])/Table2[[#This Row],[200D EMA]]</f>
        <v>1.7980856702958629E-2</v>
      </c>
      <c r="V443">
        <v>0.92510256908986099</v>
      </c>
      <c r="W443">
        <v>1626</v>
      </c>
      <c r="X443">
        <v>1673.5</v>
      </c>
      <c r="Y443">
        <v>1626</v>
      </c>
      <c r="Z443">
        <v>1733.9</v>
      </c>
      <c r="AA443">
        <v>1521</v>
      </c>
      <c r="AB443">
        <v>1733.9</v>
      </c>
      <c r="AC443" s="2">
        <f>(Table2[[#This Row],[Close Price]]/Table2[[#This Row],[Day Low]])-1</f>
        <v>6.3345633456335371E-3</v>
      </c>
      <c r="AD443" s="2">
        <f>(Table2[[#This Row],[Day High]]/Table2[[#This Row],[Close Price]])-1</f>
        <v>2.2734217441789495E-2</v>
      </c>
      <c r="AE443" s="2">
        <f>(Table2[[#This Row],[Close Price]]/Table2[[#This Row],[Current Week Low]])-1</f>
        <v>6.3345633456335371E-3</v>
      </c>
      <c r="AF443" s="2">
        <f>(Table2[[#This Row],[Current Week High]]/Table2[[#This Row],[Close Price]])-1</f>
        <v>5.9646764040823808E-2</v>
      </c>
      <c r="AG443" s="2">
        <f>(Table2[[#This Row],[Close Price]]/Table2[[#This Row],[Current Month Low]])-1</f>
        <v>7.580539119000651E-2</v>
      </c>
      <c r="AH443" s="2">
        <f>(Table2[[#This Row],[Current Month High]]/Table2[[#This Row],[Close Price]])-1</f>
        <v>5.9646764040823808E-2</v>
      </c>
      <c r="AI443">
        <v>35.7911140988816</v>
      </c>
      <c r="AJ443">
        <v>60.736738703339803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-0.19</v>
      </c>
      <c r="AM443" t="s">
        <v>10450</v>
      </c>
      <c r="AN443">
        <v>1.1599999999999999</v>
      </c>
      <c r="AO443" t="s">
        <v>10451</v>
      </c>
      <c r="AP443">
        <v>0.12210215433468501</v>
      </c>
      <c r="AQ443">
        <f>(Table2[[#This Row],[Sharpe Ratio]]-AVERAGE(Table2[Sharpe Ratio]))/_xlfn.STDEV.P(Table2[Sharpe Ratio])</f>
        <v>0.73305498775966593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413</v>
      </c>
      <c r="AT443">
        <f>_xlfn.RANK.AVG(Table2[[#This Row],[6M Return vs Nifty Z-Score]],Table2[6M Return vs Nifty Z-Score])</f>
        <v>707</v>
      </c>
      <c r="AU443">
        <f>_xlfn.RANK.AVG(Table2[[#This Row],[Sharpe Ratio Z-Score]],Table2[Sharpe Ratio Z-Score])</f>
        <v>169</v>
      </c>
      <c r="AV443">
        <f>(Table2[[#This Row],[Rank 1Y]]+Table2[[#This Row],[Rank 6M]]+Table2[[#This Row],[Rank Sharpe]])/3</f>
        <v>429.66666666666669</v>
      </c>
    </row>
    <row r="444" spans="1:48" x14ac:dyDescent="0.3">
      <c r="A444" t="s">
        <v>815</v>
      </c>
      <c r="B444" t="s">
        <v>816</v>
      </c>
      <c r="C444" t="s">
        <v>10407</v>
      </c>
      <c r="D444" t="s">
        <v>546</v>
      </c>
      <c r="E444">
        <v>20270.29312826</v>
      </c>
      <c r="F444">
        <v>477.8</v>
      </c>
      <c r="G444">
        <v>-48.932343592755799</v>
      </c>
      <c r="H444">
        <f>(Table2[[#This Row],[1Y Return vs Nifty]]-AVERAGE(Table2[1Y Return vs Nifty]))/_xlfn.STDEV.P(Table2[1Y Return vs Nifty])</f>
        <v>-1.2061315107947261</v>
      </c>
      <c r="I444">
        <v>1.11109062392691</v>
      </c>
      <c r="J444">
        <f>(Table2[[#This Row],[1M Return vs Nifty]]-AVERAGE(Table2[1M Return vs Nifty]))/_xlfn.STDEV.P(Table2[1M Return vs Nifty])</f>
        <v>0.42104840151687178</v>
      </c>
      <c r="K444">
        <v>21.430569763673599</v>
      </c>
      <c r="L444">
        <f>(Table2[[#This Row],[6M Return vs Nifty]]-AVERAGE(Table2[6M Return vs Nifty]))/_xlfn.STDEV.P(Table2[6M Return vs Nifty])</f>
        <v>0.27171016423245709</v>
      </c>
      <c r="M444">
        <v>-12.748618215007699</v>
      </c>
      <c r="N444">
        <f>(Table2[[#This Row],[1W Return vs Nifty]]-AVERAGE(Table2[1W Return vs Nifty]))/_xlfn.STDEV.P(Table2[1W Return vs Nifty])</f>
        <v>-2.7136549455858212</v>
      </c>
      <c r="O444">
        <v>490.47</v>
      </c>
      <c r="P444">
        <v>474.69733216849397</v>
      </c>
      <c r="Q444">
        <v>477.24956384950502</v>
      </c>
      <c r="R444">
        <v>40.446194798835599</v>
      </c>
      <c r="S444" s="2">
        <f>(Table2[[#This Row],[Close Price]]-Table2[[#This Row],[20D EMA]])/Table2[[#This Row],[20D EMA]]</f>
        <v>-2.5832364874508157E-2</v>
      </c>
      <c r="T444" s="2">
        <f>(Table2[[#This Row],[Close Price]]-Table2[[#This Row],[50D EMA]])/Table2[[#This Row],[50D EMA]]</f>
        <v>6.5360970480549205E-3</v>
      </c>
      <c r="U444" s="2">
        <f>(Table2[[#This Row],[Close Price]]-Table2[[#This Row],[200D EMA]])/Table2[[#This Row],[200D EMA]]</f>
        <v>1.1533507669554662E-3</v>
      </c>
      <c r="V444">
        <v>2.88396953210564</v>
      </c>
      <c r="W444">
        <v>476.2</v>
      </c>
      <c r="X444">
        <v>496.45</v>
      </c>
      <c r="Y444">
        <v>476.2</v>
      </c>
      <c r="Z444">
        <v>533.9</v>
      </c>
      <c r="AA444">
        <v>444.45</v>
      </c>
      <c r="AB444">
        <v>560.6</v>
      </c>
      <c r="AC444" s="2">
        <f>(Table2[[#This Row],[Close Price]]/Table2[[#This Row],[Day Low]])-1</f>
        <v>3.3599328013440566E-3</v>
      </c>
      <c r="AD444" s="2">
        <f>(Table2[[#This Row],[Day High]]/Table2[[#This Row],[Close Price]])-1</f>
        <v>3.9033068229384682E-2</v>
      </c>
      <c r="AE444" s="2">
        <f>(Table2[[#This Row],[Close Price]]/Table2[[#This Row],[Current Week Low]])-1</f>
        <v>3.3599328013440566E-3</v>
      </c>
      <c r="AF444" s="2">
        <f>(Table2[[#This Row],[Current Week High]]/Table2[[#This Row],[Close Price]])-1</f>
        <v>0.11741314357471744</v>
      </c>
      <c r="AG444" s="2">
        <f>(Table2[[#This Row],[Close Price]]/Table2[[#This Row],[Current Month Low]])-1</f>
        <v>7.5036562042974486E-2</v>
      </c>
      <c r="AH444" s="2">
        <f>(Table2[[#This Row],[Current Month High]]/Table2[[#This Row],[Close Price]])-1</f>
        <v>0.17329426538300541</v>
      </c>
      <c r="AI444">
        <v>43.370148764204799</v>
      </c>
      <c r="AJ444">
        <v>57.026423031418403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-0.06</v>
      </c>
      <c r="AM444" t="s">
        <v>10450</v>
      </c>
      <c r="AN444">
        <v>2.12</v>
      </c>
      <c r="AO444" t="s">
        <v>10451</v>
      </c>
      <c r="AP444">
        <v>4.9307270577447E-2</v>
      </c>
      <c r="AQ444">
        <f>(Table2[[#This Row],[Sharpe Ratio]]-AVERAGE(Table2[Sharpe Ratio]))/_xlfn.STDEV.P(Table2[Sharpe Ratio])</f>
        <v>-0.11417273170812027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697</v>
      </c>
      <c r="AT444">
        <f>_xlfn.RANK.AVG(Table2[[#This Row],[6M Return vs Nifty Z-Score]],Table2[6M Return vs Nifty Z-Score])</f>
        <v>220</v>
      </c>
      <c r="AU444">
        <f>_xlfn.RANK.AVG(Table2[[#This Row],[Sharpe Ratio Z-Score]],Table2[Sharpe Ratio Z-Score])</f>
        <v>373</v>
      </c>
      <c r="AV444">
        <f>(Table2[[#This Row],[Rank 1Y]]+Table2[[#This Row],[Rank 6M]]+Table2[[#This Row],[Rank Sharpe]])/3</f>
        <v>430</v>
      </c>
    </row>
    <row r="445" spans="1:48" x14ac:dyDescent="0.3">
      <c r="A445" t="s">
        <v>571</v>
      </c>
      <c r="B445" t="s">
        <v>572</v>
      </c>
      <c r="C445" t="s">
        <v>10407</v>
      </c>
      <c r="D445" t="s">
        <v>573</v>
      </c>
      <c r="E445">
        <v>36524.183199999999</v>
      </c>
      <c r="F445">
        <v>664</v>
      </c>
      <c r="G445">
        <v>9.3917339273894296</v>
      </c>
      <c r="H445">
        <f>(Table2[[#This Row],[1Y Return vs Nifty]]-AVERAGE(Table2[1Y Return vs Nifty]))/_xlfn.STDEV.P(Table2[1Y Return vs Nifty])</f>
        <v>-0.2458045814767888</v>
      </c>
      <c r="I445">
        <v>-4.6189921499724198</v>
      </c>
      <c r="J445">
        <f>(Table2[[#This Row],[1M Return vs Nifty]]-AVERAGE(Table2[1M Return vs Nifty]))/_xlfn.STDEV.P(Table2[1M Return vs Nifty])</f>
        <v>-0.10993815023422948</v>
      </c>
      <c r="K445">
        <v>-6.0542026381787997</v>
      </c>
      <c r="L445">
        <f>(Table2[[#This Row],[6M Return vs Nifty]]-AVERAGE(Table2[6M Return vs Nifty]))/_xlfn.STDEV.P(Table2[6M Return vs Nifty])</f>
        <v>-0.54482933706011394</v>
      </c>
      <c r="M445">
        <v>-1.2788228057412501</v>
      </c>
      <c r="N445">
        <f>(Table2[[#This Row],[1W Return vs Nifty]]-AVERAGE(Table2[1W Return vs Nifty]))/_xlfn.STDEV.P(Table2[1W Return vs Nifty])</f>
        <v>-0.15397690907544948</v>
      </c>
      <c r="O445">
        <v>679.13</v>
      </c>
      <c r="P445">
        <v>690.79280065272701</v>
      </c>
      <c r="Q445">
        <v>644.76552037563999</v>
      </c>
      <c r="R445">
        <v>40.348220968066002</v>
      </c>
      <c r="S445" s="2">
        <f>(Table2[[#This Row],[Close Price]]-Table2[[#This Row],[20D EMA]])/Table2[[#This Row],[20D EMA]]</f>
        <v>-2.2278503379323539E-2</v>
      </c>
      <c r="T445" s="2">
        <f>(Table2[[#This Row],[Close Price]]-Table2[[#This Row],[50D EMA]])/Table2[[#This Row],[50D EMA]]</f>
        <v>-3.8785581765488311E-2</v>
      </c>
      <c r="U445" s="2">
        <f>(Table2[[#This Row],[Close Price]]-Table2[[#This Row],[200D EMA]])/Table2[[#This Row],[200D EMA]]</f>
        <v>2.9831743504451058E-2</v>
      </c>
      <c r="V445">
        <v>1.2161359942068699</v>
      </c>
      <c r="W445">
        <v>663.05</v>
      </c>
      <c r="X445">
        <v>671.35</v>
      </c>
      <c r="Y445">
        <v>656.8</v>
      </c>
      <c r="Z445">
        <v>689.85</v>
      </c>
      <c r="AA445">
        <v>644</v>
      </c>
      <c r="AB445">
        <v>735.55</v>
      </c>
      <c r="AC445" s="2">
        <f>(Table2[[#This Row],[Close Price]]/Table2[[#This Row],[Day Low]])-1</f>
        <v>1.4327727923988398E-3</v>
      </c>
      <c r="AD445" s="2">
        <f>(Table2[[#This Row],[Day High]]/Table2[[#This Row],[Close Price]])-1</f>
        <v>1.106927710843375E-2</v>
      </c>
      <c r="AE445" s="2">
        <f>(Table2[[#This Row],[Close Price]]/Table2[[#This Row],[Current Week Low]])-1</f>
        <v>1.0962241169305775E-2</v>
      </c>
      <c r="AF445" s="2">
        <f>(Table2[[#This Row],[Current Week High]]/Table2[[#This Row],[Close Price]])-1</f>
        <v>3.8930722891566294E-2</v>
      </c>
      <c r="AG445" s="2">
        <f>(Table2[[#This Row],[Close Price]]/Table2[[#This Row],[Current Month Low]])-1</f>
        <v>3.105590062111796E-2</v>
      </c>
      <c r="AH445" s="2">
        <f>(Table2[[#This Row],[Current Month High]]/Table2[[#This Row],[Close Price]])-1</f>
        <v>0.10775602409638552</v>
      </c>
      <c r="AI445">
        <v>24.510542168674601</v>
      </c>
      <c r="AJ445">
        <v>53.703703703703603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-0.19</v>
      </c>
      <c r="AM445" t="s">
        <v>10450</v>
      </c>
      <c r="AN445">
        <v>-1.82</v>
      </c>
      <c r="AO445" t="s">
        <v>10450</v>
      </c>
      <c r="AP445">
        <v>3.2031966457994998E-2</v>
      </c>
      <c r="AQ445">
        <f>(Table2[[#This Row],[Sharpe Ratio]]-AVERAGE(Table2[Sharpe Ratio]))/_xlfn.STDEV.P(Table2[Sharpe Ratio])</f>
        <v>-0.31523241827957521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372</v>
      </c>
      <c r="AT445">
        <f>_xlfn.RANK.AVG(Table2[[#This Row],[6M Return vs Nifty Z-Score]],Table2[6M Return vs Nifty Z-Score])</f>
        <v>506</v>
      </c>
      <c r="AU445">
        <f>_xlfn.RANK.AVG(Table2[[#This Row],[Sharpe Ratio Z-Score]],Table2[Sharpe Ratio Z-Score])</f>
        <v>415</v>
      </c>
      <c r="AV445">
        <f>(Table2[[#This Row],[Rank 1Y]]+Table2[[#This Row],[Rank 6M]]+Table2[[#This Row],[Rank Sharpe]])/3</f>
        <v>431</v>
      </c>
    </row>
    <row r="446" spans="1:48" x14ac:dyDescent="0.3">
      <c r="A446" t="s">
        <v>1534</v>
      </c>
      <c r="B446" t="s">
        <v>1535</v>
      </c>
      <c r="C446" t="s">
        <v>10420</v>
      </c>
      <c r="D446" t="s">
        <v>392</v>
      </c>
      <c r="E446">
        <v>6753.7001966939997</v>
      </c>
      <c r="F446">
        <v>82.89</v>
      </c>
      <c r="G446">
        <v>-15.8660562809056</v>
      </c>
      <c r="H446">
        <f>(Table2[[#This Row],[1Y Return vs Nifty]]-AVERAGE(Table2[1Y Return vs Nifty]))/_xlfn.STDEV.P(Table2[1Y Return vs Nifty])</f>
        <v>-0.66168318845022378</v>
      </c>
      <c r="I446">
        <v>-8.3592761708247796</v>
      </c>
      <c r="J446">
        <f>(Table2[[#This Row],[1M Return vs Nifty]]-AVERAGE(Table2[1M Return vs Nifty]))/_xlfn.STDEV.P(Table2[1M Return vs Nifty])</f>
        <v>-0.45653707265269838</v>
      </c>
      <c r="K446">
        <v>3.5669008251882701</v>
      </c>
      <c r="L446">
        <f>(Table2[[#This Row],[6M Return vs Nifty]]-AVERAGE(Table2[6M Return vs Nifty]))/_xlfn.STDEV.P(Table2[6M Return vs Nifty])</f>
        <v>-0.25899793525696491</v>
      </c>
      <c r="M446">
        <v>-1.32476295792053</v>
      </c>
      <c r="N446">
        <f>(Table2[[#This Row],[1W Return vs Nifty]]-AVERAGE(Table2[1W Return vs Nifty]))/_xlfn.STDEV.P(Table2[1W Return vs Nifty])</f>
        <v>-0.16422922782494034</v>
      </c>
      <c r="O446">
        <v>84.94</v>
      </c>
      <c r="P446">
        <v>84.653830693124604</v>
      </c>
      <c r="Q446">
        <v>77.765245751486404</v>
      </c>
      <c r="R446">
        <v>38.720090186353701</v>
      </c>
      <c r="S446" s="2">
        <f>(Table2[[#This Row],[Close Price]]-Table2[[#This Row],[20D EMA]])/Table2[[#This Row],[20D EMA]]</f>
        <v>-2.4134683305862929E-2</v>
      </c>
      <c r="T446" s="2">
        <f>(Table2[[#This Row],[Close Price]]-Table2[[#This Row],[50D EMA]])/Table2[[#This Row],[50D EMA]]</f>
        <v>-2.0835804814534613E-2</v>
      </c>
      <c r="U446" s="2">
        <f>(Table2[[#This Row],[Close Price]]-Table2[[#This Row],[200D EMA]])/Table2[[#This Row],[200D EMA]]</f>
        <v>6.5900315738610549E-2</v>
      </c>
      <c r="V446">
        <v>0.42433231796006698</v>
      </c>
      <c r="W446">
        <v>82.1</v>
      </c>
      <c r="X446">
        <v>85.4</v>
      </c>
      <c r="Y446">
        <v>82.1</v>
      </c>
      <c r="Z446">
        <v>86.32</v>
      </c>
      <c r="AA446">
        <v>82.1</v>
      </c>
      <c r="AB446">
        <v>88.88</v>
      </c>
      <c r="AC446" s="2">
        <f>(Table2[[#This Row],[Close Price]]/Table2[[#This Row],[Day Low]])-1</f>
        <v>9.6224116930572201E-3</v>
      </c>
      <c r="AD446" s="2">
        <f>(Table2[[#This Row],[Day High]]/Table2[[#This Row],[Close Price]])-1</f>
        <v>3.028109542767532E-2</v>
      </c>
      <c r="AE446" s="2">
        <f>(Table2[[#This Row],[Close Price]]/Table2[[#This Row],[Current Week Low]])-1</f>
        <v>9.6224116930572201E-3</v>
      </c>
      <c r="AF446" s="2">
        <f>(Table2[[#This Row],[Current Week High]]/Table2[[#This Row],[Close Price]])-1</f>
        <v>4.1380142357340999E-2</v>
      </c>
      <c r="AG446" s="2">
        <f>(Table2[[#This Row],[Close Price]]/Table2[[#This Row],[Current Month Low]])-1</f>
        <v>9.6224116930572201E-3</v>
      </c>
      <c r="AH446" s="2">
        <f>(Table2[[#This Row],[Current Month High]]/Table2[[#This Row],[Close Price]])-1</f>
        <v>7.2264446857280618E-2</v>
      </c>
      <c r="AI446">
        <v>18.651224514416601</v>
      </c>
      <c r="AJ446">
        <v>41.3299232736573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-0.1</v>
      </c>
      <c r="AM446" t="s">
        <v>10450</v>
      </c>
      <c r="AN446">
        <v>-2.63</v>
      </c>
      <c r="AO446" t="s">
        <v>10450</v>
      </c>
      <c r="AP446">
        <v>5.3591416786058999E-2</v>
      </c>
      <c r="AQ446">
        <f>(Table2[[#This Row],[Sharpe Ratio]]-AVERAGE(Table2[Sharpe Ratio]))/_xlfn.STDEV.P(Table2[Sharpe Ratio])</f>
        <v>-6.4311433291965994E-2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-1.6057588574767936</v>
      </c>
      <c r="AS446">
        <f>_xlfn.RANK.AVG(Table2[[#This Row],[1Y Return vs Nifty Z-Score]],Table2[1Y Return vs Nifty Z-Score])</f>
        <v>542</v>
      </c>
      <c r="AT446">
        <f>_xlfn.RANK.AVG(Table2[[#This Row],[6M Return vs Nifty Z-Score]],Table2[6M Return vs Nifty Z-Score])</f>
        <v>393</v>
      </c>
      <c r="AU446">
        <f>_xlfn.RANK.AVG(Table2[[#This Row],[Sharpe Ratio Z-Score]],Table2[Sharpe Ratio Z-Score])</f>
        <v>358</v>
      </c>
      <c r="AV446">
        <f>(Table2[[#This Row],[Rank 1Y]]+Table2[[#This Row],[Rank 6M]]+Table2[[#This Row],[Rank Sharpe]])/3</f>
        <v>431</v>
      </c>
    </row>
    <row r="447" spans="1:48" x14ac:dyDescent="0.3">
      <c r="A447" t="s">
        <v>807</v>
      </c>
      <c r="B447" t="s">
        <v>808</v>
      </c>
      <c r="C447" t="s">
        <v>10411</v>
      </c>
      <c r="D447" t="s">
        <v>273</v>
      </c>
      <c r="E447">
        <v>20691.842346059999</v>
      </c>
      <c r="F447">
        <v>415.55</v>
      </c>
      <c r="G447">
        <v>-5.0924545347284003</v>
      </c>
      <c r="H447">
        <f>(Table2[[#This Row],[1Y Return vs Nifty]]-AVERAGE(Table2[1Y Return vs Nifty]))/_xlfn.STDEV.P(Table2[1Y Return vs Nifty])</f>
        <v>-0.48429195788978963</v>
      </c>
      <c r="I447">
        <v>-3.6093098893641402</v>
      </c>
      <c r="J447">
        <f>(Table2[[#This Row],[1M Return vs Nifty]]-AVERAGE(Table2[1M Return vs Nifty]))/_xlfn.STDEV.P(Table2[1M Return vs Nifty])</f>
        <v>-1.6374457861979254E-2</v>
      </c>
      <c r="K447">
        <v>-15.699878917086499</v>
      </c>
      <c r="L447">
        <f>(Table2[[#This Row],[6M Return vs Nifty]]-AVERAGE(Table2[6M Return vs Nifty]))/_xlfn.STDEV.P(Table2[6M Return vs Nifty])</f>
        <v>-0.83139076763168562</v>
      </c>
      <c r="M447">
        <v>-3.5651541231778698</v>
      </c>
      <c r="N447">
        <f>(Table2[[#This Row],[1W Return vs Nifty]]-AVERAGE(Table2[1W Return vs Nifty]))/_xlfn.STDEV.P(Table2[1W Return vs Nifty])</f>
        <v>-0.66421025227007058</v>
      </c>
      <c r="O447">
        <v>412.51</v>
      </c>
      <c r="P447">
        <v>397.494887787278</v>
      </c>
      <c r="Q447">
        <v>380.24830145329798</v>
      </c>
      <c r="R447">
        <v>50.572087954297899</v>
      </c>
      <c r="S447" s="2">
        <f>(Table2[[#This Row],[Close Price]]-Table2[[#This Row],[20D EMA]])/Table2[[#This Row],[20D EMA]]</f>
        <v>7.3695183147075719E-3</v>
      </c>
      <c r="T447" s="2">
        <f>(Table2[[#This Row],[Close Price]]-Table2[[#This Row],[50D EMA]])/Table2[[#This Row],[50D EMA]]</f>
        <v>4.5422250115539395E-2</v>
      </c>
      <c r="U447" s="2">
        <f>(Table2[[#This Row],[Close Price]]-Table2[[#This Row],[200D EMA]])/Table2[[#This Row],[200D EMA]]</f>
        <v>9.2838543687848066E-2</v>
      </c>
      <c r="V447">
        <v>0.61123483328641703</v>
      </c>
      <c r="W447">
        <v>409.05</v>
      </c>
      <c r="X447">
        <v>417.2</v>
      </c>
      <c r="Y447">
        <v>408.1</v>
      </c>
      <c r="Z447">
        <v>431.85</v>
      </c>
      <c r="AA447">
        <v>398.75</v>
      </c>
      <c r="AB447">
        <v>439</v>
      </c>
      <c r="AC447" s="2">
        <f>(Table2[[#This Row],[Close Price]]/Table2[[#This Row],[Day Low]])-1</f>
        <v>1.5890477936682634E-2</v>
      </c>
      <c r="AD447" s="2">
        <f>(Table2[[#This Row],[Day High]]/Table2[[#This Row],[Close Price]])-1</f>
        <v>3.9706413187341472E-3</v>
      </c>
      <c r="AE447" s="2">
        <f>(Table2[[#This Row],[Close Price]]/Table2[[#This Row],[Current Week Low]])-1</f>
        <v>1.8255329576084334E-2</v>
      </c>
      <c r="AF447" s="2">
        <f>(Table2[[#This Row],[Current Week High]]/Table2[[#This Row],[Close Price]])-1</f>
        <v>3.9225123330525857E-2</v>
      </c>
      <c r="AG447" s="2">
        <f>(Table2[[#This Row],[Close Price]]/Table2[[#This Row],[Current Month Low]])-1</f>
        <v>4.2131661442006196E-2</v>
      </c>
      <c r="AH447" s="2">
        <f>(Table2[[#This Row],[Current Month High]]/Table2[[#This Row],[Close Price]])-1</f>
        <v>5.6431235711707384E-2</v>
      </c>
      <c r="AI447">
        <v>34.279870051738598</v>
      </c>
      <c r="AJ447">
        <v>33.574413371906097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7.0000000000000007E-2</v>
      </c>
      <c r="AM447" t="s">
        <v>10451</v>
      </c>
      <c r="AN447">
        <v>1.73</v>
      </c>
      <c r="AO447" t="s">
        <v>10451</v>
      </c>
      <c r="AP447">
        <v>9.5118635866041995E-2</v>
      </c>
      <c r="AQ447">
        <f>(Table2[[#This Row],[Sharpe Ratio]]-AVERAGE(Table2[Sharpe Ratio]))/_xlfn.STDEV.P(Table2[Sharpe Ratio])</f>
        <v>0.41900565303382792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-1.5772617826196971</v>
      </c>
      <c r="AS447">
        <f>_xlfn.RANK.AVG(Table2[[#This Row],[1Y Return vs Nifty Z-Score]],Table2[1Y Return vs Nifty Z-Score])</f>
        <v>459</v>
      </c>
      <c r="AT447">
        <f>_xlfn.RANK.AVG(Table2[[#This Row],[6M Return vs Nifty Z-Score]],Table2[6M Return vs Nifty Z-Score])</f>
        <v>607</v>
      </c>
      <c r="AU447">
        <f>_xlfn.RANK.AVG(Table2[[#This Row],[Sharpe Ratio Z-Score]],Table2[Sharpe Ratio Z-Score])</f>
        <v>229</v>
      </c>
      <c r="AV447">
        <f>(Table2[[#This Row],[Rank 1Y]]+Table2[[#This Row],[Rank 6M]]+Table2[[#This Row],[Rank Sharpe]])/3</f>
        <v>431.66666666666669</v>
      </c>
    </row>
    <row r="448" spans="1:48" x14ac:dyDescent="0.3">
      <c r="A448" t="s">
        <v>1150</v>
      </c>
      <c r="B448" t="s">
        <v>1151</v>
      </c>
      <c r="C448" t="s">
        <v>10409</v>
      </c>
      <c r="D448" t="s">
        <v>997</v>
      </c>
      <c r="E448">
        <v>11291.638245765</v>
      </c>
      <c r="F448">
        <v>53.05</v>
      </c>
      <c r="G448">
        <v>-37.363529670318201</v>
      </c>
      <c r="H448">
        <f>(Table2[[#This Row],[1Y Return vs Nifty]]-AVERAGE(Table2[1Y Return vs Nifty]))/_xlfn.STDEV.P(Table2[1Y Return vs Nifty])</f>
        <v>-1.0156468255264894</v>
      </c>
      <c r="I448">
        <v>-1.4903791298531699</v>
      </c>
      <c r="J448">
        <f>(Table2[[#This Row],[1M Return vs Nifty]]-AVERAGE(Table2[1M Return vs Nifty]))/_xlfn.STDEV.P(Table2[1M Return vs Nifty])</f>
        <v>0.17997937886042184</v>
      </c>
      <c r="K448">
        <v>14.4608307375787</v>
      </c>
      <c r="L448">
        <f>(Table2[[#This Row],[6M Return vs Nifty]]-AVERAGE(Table2[6M Return vs Nifty]))/_xlfn.STDEV.P(Table2[6M Return vs Nifty])</f>
        <v>6.4647608090520947E-2</v>
      </c>
      <c r="M448">
        <v>-0.81388264697933999</v>
      </c>
      <c r="N448">
        <f>(Table2[[#This Row],[1W Return vs Nifty]]-AVERAGE(Table2[1W Return vs Nifty]))/_xlfn.STDEV.P(Table2[1W Return vs Nifty])</f>
        <v>-5.0217681451125241E-2</v>
      </c>
      <c r="O448">
        <v>48.21</v>
      </c>
      <c r="P448">
        <v>47.801818579447698</v>
      </c>
      <c r="Q448">
        <v>46.954353911007999</v>
      </c>
      <c r="R448">
        <v>79.261551304481102</v>
      </c>
      <c r="S448" s="2">
        <f>(Table2[[#This Row],[Close Price]]-Table2[[#This Row],[20D EMA]])/Table2[[#This Row],[20D EMA]]</f>
        <v>0.10039410910599453</v>
      </c>
      <c r="T448" s="2">
        <f>(Table2[[#This Row],[Close Price]]-Table2[[#This Row],[50D EMA]])/Table2[[#This Row],[50D EMA]]</f>
        <v>0.10979041334650697</v>
      </c>
      <c r="U448" s="2">
        <f>(Table2[[#This Row],[Close Price]]-Table2[[#This Row],[200D EMA]])/Table2[[#This Row],[200D EMA]]</f>
        <v>0.12982067862215718</v>
      </c>
      <c r="V448">
        <v>1.5884798732249099</v>
      </c>
      <c r="W448">
        <v>49.29</v>
      </c>
      <c r="X448">
        <v>53.88</v>
      </c>
      <c r="Y448">
        <v>47.5</v>
      </c>
      <c r="Z448">
        <v>53.88</v>
      </c>
      <c r="AA448">
        <v>46.1</v>
      </c>
      <c r="AB448">
        <v>53.88</v>
      </c>
      <c r="AC448" s="2">
        <f>(Table2[[#This Row],[Close Price]]/Table2[[#This Row],[Day Low]])-1</f>
        <v>7.6283221748833396E-2</v>
      </c>
      <c r="AD448" s="2">
        <f>(Table2[[#This Row],[Day High]]/Table2[[#This Row],[Close Price]])-1</f>
        <v>1.5645617342130214E-2</v>
      </c>
      <c r="AE448" s="2">
        <f>(Table2[[#This Row],[Close Price]]/Table2[[#This Row],[Current Week Low]])-1</f>
        <v>0.11684210526315786</v>
      </c>
      <c r="AF448" s="2">
        <f>(Table2[[#This Row],[Current Week High]]/Table2[[#This Row],[Close Price]])-1</f>
        <v>1.5645617342130214E-2</v>
      </c>
      <c r="AG448" s="2">
        <f>(Table2[[#This Row],[Close Price]]/Table2[[#This Row],[Current Month Low]])-1</f>
        <v>0.15075921908893708</v>
      </c>
      <c r="AH448" s="2">
        <f>(Table2[[#This Row],[Current Month High]]/Table2[[#This Row],[Close Price]])-1</f>
        <v>1.5645617342130214E-2</v>
      </c>
      <c r="AI448">
        <v>6.9745523091423198</v>
      </c>
      <c r="AJ448">
        <v>45.143638850889097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-0.02</v>
      </c>
      <c r="AM448" t="s">
        <v>10450</v>
      </c>
      <c r="AN448">
        <v>13.52</v>
      </c>
      <c r="AO448" t="s">
        <v>10451</v>
      </c>
      <c r="AP448">
        <v>5.6955853529250998E-2</v>
      </c>
      <c r="AQ448">
        <f>(Table2[[#This Row],[Sharpe Ratio]]-AVERAGE(Table2[Sharpe Ratio]))/_xlfn.STDEV.P(Table2[Sharpe Ratio])</f>
        <v>-2.515422989929262E-2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-0.84639174992596455</v>
      </c>
      <c r="AS448">
        <f>_xlfn.RANK.AVG(Table2[[#This Row],[1Y Return vs Nifty Z-Score]],Table2[1Y Return vs Nifty Z-Score])</f>
        <v>665</v>
      </c>
      <c r="AT448">
        <f>_xlfn.RANK.AVG(Table2[[#This Row],[6M Return vs Nifty Z-Score]],Table2[6M Return vs Nifty Z-Score])</f>
        <v>285</v>
      </c>
      <c r="AU448">
        <f>_xlfn.RANK.AVG(Table2[[#This Row],[Sharpe Ratio Z-Score]],Table2[Sharpe Ratio Z-Score])</f>
        <v>345</v>
      </c>
      <c r="AV448">
        <f>(Table2[[#This Row],[Rank 1Y]]+Table2[[#This Row],[Rank 6M]]+Table2[[#This Row],[Rank Sharpe]])/3</f>
        <v>431.66666666666669</v>
      </c>
    </row>
    <row r="449" spans="1:48" x14ac:dyDescent="0.3">
      <c r="A449" t="s">
        <v>1198</v>
      </c>
      <c r="B449" t="s">
        <v>1199</v>
      </c>
      <c r="C449" t="s">
        <v>10419</v>
      </c>
      <c r="D449" t="s">
        <v>132</v>
      </c>
      <c r="E449">
        <v>10444.076663436001</v>
      </c>
      <c r="F449">
        <v>193.96</v>
      </c>
      <c r="G449">
        <v>-15.863395238984401</v>
      </c>
      <c r="H449">
        <f>(Table2[[#This Row],[1Y Return vs Nifty]]-AVERAGE(Table2[1Y Return vs Nifty]))/_xlfn.STDEV.P(Table2[1Y Return vs Nifty])</f>
        <v>-0.66163937343718582</v>
      </c>
      <c r="I449">
        <v>-11.9825308023446</v>
      </c>
      <c r="J449">
        <f>(Table2[[#This Row],[1M Return vs Nifty]]-AVERAGE(Table2[1M Return vs Nifty]))/_xlfn.STDEV.P(Table2[1M Return vs Nifty])</f>
        <v>-0.79229129450623359</v>
      </c>
      <c r="K449">
        <v>-20.617311650733999</v>
      </c>
      <c r="L449">
        <f>(Table2[[#This Row],[6M Return vs Nifty]]-AVERAGE(Table2[6M Return vs Nifty]))/_xlfn.STDEV.P(Table2[6M Return vs Nifty])</f>
        <v>-0.97748177443593609</v>
      </c>
      <c r="M449">
        <v>-0.188967434872685</v>
      </c>
      <c r="N449">
        <f>(Table2[[#This Row],[1W Return vs Nifty]]-AVERAGE(Table2[1W Return vs Nifty]))/_xlfn.STDEV.P(Table2[1W Return vs Nifty])</f>
        <v>8.9242673858989791E-2</v>
      </c>
      <c r="O449">
        <v>193.08</v>
      </c>
      <c r="P449">
        <v>196.85937268756501</v>
      </c>
      <c r="Q449">
        <v>197.29107557184699</v>
      </c>
      <c r="R449">
        <v>53.564098310062498</v>
      </c>
      <c r="S449" s="2">
        <f>(Table2[[#This Row],[Close Price]]-Table2[[#This Row],[20D EMA]])/Table2[[#This Row],[20D EMA]]</f>
        <v>4.557696291692539E-3</v>
      </c>
      <c r="T449" s="2">
        <f>(Table2[[#This Row],[Close Price]]-Table2[[#This Row],[50D EMA]])/Table2[[#This Row],[50D EMA]]</f>
        <v>-1.4728141454390348E-2</v>
      </c>
      <c r="U449" s="2">
        <f>(Table2[[#This Row],[Close Price]]-Table2[[#This Row],[200D EMA]])/Table2[[#This Row],[200D EMA]]</f>
        <v>-1.6884066155510979E-2</v>
      </c>
      <c r="V449">
        <v>0.63729083712479895</v>
      </c>
      <c r="W449">
        <v>188.7</v>
      </c>
      <c r="X449">
        <v>195</v>
      </c>
      <c r="Y449">
        <v>187.8</v>
      </c>
      <c r="Z449">
        <v>201.9</v>
      </c>
      <c r="AA449">
        <v>178.6</v>
      </c>
      <c r="AB449">
        <v>201.9</v>
      </c>
      <c r="AC449" s="2">
        <f>(Table2[[#This Row],[Close Price]]/Table2[[#This Row],[Day Low]])-1</f>
        <v>2.7874933757286779E-2</v>
      </c>
      <c r="AD449" s="2">
        <f>(Table2[[#This Row],[Day High]]/Table2[[#This Row],[Close Price]])-1</f>
        <v>5.3619302949061698E-3</v>
      </c>
      <c r="AE449" s="2">
        <f>(Table2[[#This Row],[Close Price]]/Table2[[#This Row],[Current Week Low]])-1</f>
        <v>3.2800851970181011E-2</v>
      </c>
      <c r="AF449" s="2">
        <f>(Table2[[#This Row],[Current Week High]]/Table2[[#This Row],[Close Price]])-1</f>
        <v>4.0936275520725873E-2</v>
      </c>
      <c r="AG449" s="2">
        <f>(Table2[[#This Row],[Close Price]]/Table2[[#This Row],[Current Month Low]])-1</f>
        <v>8.6002239641657319E-2</v>
      </c>
      <c r="AH449" s="2">
        <f>(Table2[[#This Row],[Current Month High]]/Table2[[#This Row],[Close Price]])-1</f>
        <v>4.0936275520725873E-2</v>
      </c>
      <c r="AI449">
        <v>46.885955867188997</v>
      </c>
      <c r="AJ449">
        <v>43.0911102914053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-0.05</v>
      </c>
      <c r="AM449" t="s">
        <v>10450</v>
      </c>
      <c r="AN449">
        <v>0.62</v>
      </c>
      <c r="AO449" t="s">
        <v>10451</v>
      </c>
      <c r="AP449">
        <v>0.14959490698141401</v>
      </c>
      <c r="AQ449">
        <f>(Table2[[#This Row],[Sharpe Ratio]]-AVERAGE(Table2[Sharpe Ratio]))/_xlfn.STDEV.P(Table2[Sharpe Ratio])</f>
        <v>1.0530310757009309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541</v>
      </c>
      <c r="AT449">
        <f>_xlfn.RANK.AVG(Table2[[#This Row],[6M Return vs Nifty Z-Score]],Table2[6M Return vs Nifty Z-Score])</f>
        <v>648</v>
      </c>
      <c r="AU449">
        <f>_xlfn.RANK.AVG(Table2[[#This Row],[Sharpe Ratio Z-Score]],Table2[Sharpe Ratio Z-Score])</f>
        <v>106</v>
      </c>
      <c r="AV449">
        <f>(Table2[[#This Row],[Rank 1Y]]+Table2[[#This Row],[Rank 6M]]+Table2[[#This Row],[Rank Sharpe]])/3</f>
        <v>431.66666666666669</v>
      </c>
    </row>
    <row r="450" spans="1:48" x14ac:dyDescent="0.3">
      <c r="A450" t="s">
        <v>690</v>
      </c>
      <c r="B450" t="s">
        <v>691</v>
      </c>
      <c r="C450" t="s">
        <v>10418</v>
      </c>
      <c r="D450" t="s">
        <v>261</v>
      </c>
      <c r="E450">
        <v>26746.926742259999</v>
      </c>
      <c r="F450">
        <v>5410.2</v>
      </c>
      <c r="G450">
        <v>-27.906005263589901</v>
      </c>
      <c r="H450">
        <f>(Table2[[#This Row],[1Y Return vs Nifty]]-AVERAGE(Table2[1Y Return vs Nifty]))/_xlfn.STDEV.P(Table2[1Y Return vs Nifty])</f>
        <v>-0.8599252820640011</v>
      </c>
      <c r="I450">
        <v>-1.92062869956189</v>
      </c>
      <c r="J450">
        <f>(Table2[[#This Row],[1M Return vs Nifty]]-AVERAGE(Table2[1M Return vs Nifty]))/_xlfn.STDEV.P(Table2[1M Return vs Nifty])</f>
        <v>0.14010966939432923</v>
      </c>
      <c r="K450">
        <v>11.538537841693399</v>
      </c>
      <c r="L450">
        <f>(Table2[[#This Row],[6M Return vs Nifty]]-AVERAGE(Table2[6M Return vs Nifty]))/_xlfn.STDEV.P(Table2[6M Return vs Nifty])</f>
        <v>-2.2170195926520343E-2</v>
      </c>
      <c r="M450">
        <v>-0.85390211286695905</v>
      </c>
      <c r="N450">
        <f>(Table2[[#This Row],[1W Return vs Nifty]]-AVERAGE(Table2[1W Return vs Nifty]))/_xlfn.STDEV.P(Table2[1W Return vs Nifty])</f>
        <v>-5.9148699329844831E-2</v>
      </c>
      <c r="O450">
        <v>5383.63</v>
      </c>
      <c r="P450">
        <v>5447.2694550963197</v>
      </c>
      <c r="Q450">
        <v>5275.30919193725</v>
      </c>
      <c r="R450">
        <v>56.776380693037801</v>
      </c>
      <c r="S450" s="2">
        <f>(Table2[[#This Row],[Close Price]]-Table2[[#This Row],[20D EMA]])/Table2[[#This Row],[20D EMA]]</f>
        <v>4.9353317371364129E-3</v>
      </c>
      <c r="T450" s="2">
        <f>(Table2[[#This Row],[Close Price]]-Table2[[#This Row],[50D EMA]])/Table2[[#This Row],[50D EMA]]</f>
        <v>-6.8051443758925271E-3</v>
      </c>
      <c r="U450" s="2">
        <f>(Table2[[#This Row],[Close Price]]-Table2[[#This Row],[200D EMA]])/Table2[[#This Row],[200D EMA]]</f>
        <v>2.5570218380548397E-2</v>
      </c>
      <c r="V450">
        <v>1.0373343267123201</v>
      </c>
      <c r="W450">
        <v>5401</v>
      </c>
      <c r="X450">
        <v>5500</v>
      </c>
      <c r="Y450">
        <v>5345</v>
      </c>
      <c r="Z450">
        <v>5520</v>
      </c>
      <c r="AA450">
        <v>5177.2</v>
      </c>
      <c r="AB450">
        <v>5580</v>
      </c>
      <c r="AC450" s="2">
        <f>(Table2[[#This Row],[Close Price]]/Table2[[#This Row],[Day Low]])-1</f>
        <v>1.7033882614330143E-3</v>
      </c>
      <c r="AD450" s="2">
        <f>(Table2[[#This Row],[Day High]]/Table2[[#This Row],[Close Price]])-1</f>
        <v>1.6598277328010003E-2</v>
      </c>
      <c r="AE450" s="2">
        <f>(Table2[[#This Row],[Close Price]]/Table2[[#This Row],[Current Week Low]])-1</f>
        <v>1.2198316183348989E-2</v>
      </c>
      <c r="AF450" s="2">
        <f>(Table2[[#This Row],[Current Week High]]/Table2[[#This Row],[Close Price]])-1</f>
        <v>2.0294998336475523E-2</v>
      </c>
      <c r="AG450" s="2">
        <f>(Table2[[#This Row],[Close Price]]/Table2[[#This Row],[Current Month Low]])-1</f>
        <v>4.500502201962453E-2</v>
      </c>
      <c r="AH450" s="2">
        <f>(Table2[[#This Row],[Current Month High]]/Table2[[#This Row],[Close Price]])-1</f>
        <v>3.1385161361872083E-2</v>
      </c>
      <c r="AI450">
        <v>35.854497061106699</v>
      </c>
      <c r="AJ450">
        <v>34.431606410734197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-0.17</v>
      </c>
      <c r="AM450" t="s">
        <v>10450</v>
      </c>
      <c r="AN450">
        <v>-0.44</v>
      </c>
      <c r="AO450" t="s">
        <v>10450</v>
      </c>
      <c r="AP450">
        <v>4.6949271471420001E-2</v>
      </c>
      <c r="AQ450">
        <f>(Table2[[#This Row],[Sharpe Ratio]]-AVERAGE(Table2[Sharpe Ratio]))/_xlfn.STDEV.P(Table2[Sharpe Ratio])</f>
        <v>-0.141616448931004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606</v>
      </c>
      <c r="AT450">
        <f>_xlfn.RANK.AVG(Table2[[#This Row],[6M Return vs Nifty Z-Score]],Table2[6M Return vs Nifty Z-Score])</f>
        <v>315</v>
      </c>
      <c r="AU450">
        <f>_xlfn.RANK.AVG(Table2[[#This Row],[Sharpe Ratio Z-Score]],Table2[Sharpe Ratio Z-Score])</f>
        <v>377</v>
      </c>
      <c r="AV450">
        <f>(Table2[[#This Row],[Rank 1Y]]+Table2[[#This Row],[Rank 6M]]+Table2[[#This Row],[Rank Sharpe]])/3</f>
        <v>432.66666666666669</v>
      </c>
    </row>
    <row r="451" spans="1:48" x14ac:dyDescent="0.3">
      <c r="A451" t="s">
        <v>694</v>
      </c>
      <c r="B451" t="s">
        <v>695</v>
      </c>
      <c r="C451" t="s">
        <v>10418</v>
      </c>
      <c r="D451" t="s">
        <v>261</v>
      </c>
      <c r="E451">
        <v>26574.460800000001</v>
      </c>
      <c r="F451">
        <v>2400.15</v>
      </c>
      <c r="G451">
        <v>-14.6479537306368</v>
      </c>
      <c r="H451">
        <f>(Table2[[#This Row],[1Y Return vs Nifty]]-AVERAGE(Table2[1Y Return vs Nifty]))/_xlfn.STDEV.P(Table2[1Y Return vs Nifty])</f>
        <v>-0.64162669152080476</v>
      </c>
      <c r="I451">
        <v>-8.3487921035997807</v>
      </c>
      <c r="J451">
        <f>(Table2[[#This Row],[1M Return vs Nifty]]-AVERAGE(Table2[1M Return vs Nifty]))/_xlfn.STDEV.P(Table2[1M Return vs Nifty])</f>
        <v>-0.45556555113655445</v>
      </c>
      <c r="K451">
        <v>6.0041768545390903</v>
      </c>
      <c r="L451">
        <f>(Table2[[#This Row],[6M Return vs Nifty]]-AVERAGE(Table2[6M Return vs Nifty]))/_xlfn.STDEV.P(Table2[6M Return vs Nifty])</f>
        <v>-0.18658939847081613</v>
      </c>
      <c r="M451">
        <v>-2.6284178353357901</v>
      </c>
      <c r="N451">
        <f>(Table2[[#This Row],[1W Return vs Nifty]]-AVERAGE(Table2[1W Return vs Nifty]))/_xlfn.STDEV.P(Table2[1W Return vs Nifty])</f>
        <v>-0.45516177176670508</v>
      </c>
      <c r="O451">
        <v>2414.15</v>
      </c>
      <c r="P451">
        <v>2458.7430942614001</v>
      </c>
      <c r="Q451">
        <v>2367.5037473184598</v>
      </c>
      <c r="R451">
        <v>48.973947290504597</v>
      </c>
      <c r="S451" s="2">
        <f>(Table2[[#This Row],[Close Price]]-Table2[[#This Row],[20D EMA]])/Table2[[#This Row],[20D EMA]]</f>
        <v>-5.7991425553507447E-3</v>
      </c>
      <c r="T451" s="2">
        <f>(Table2[[#This Row],[Close Price]]-Table2[[#This Row],[50D EMA]])/Table2[[#This Row],[50D EMA]]</f>
        <v>-2.3830506895231848E-2</v>
      </c>
      <c r="U451" s="2">
        <f>(Table2[[#This Row],[Close Price]]-Table2[[#This Row],[200D EMA]])/Table2[[#This Row],[200D EMA]]</f>
        <v>1.3789314047978559E-2</v>
      </c>
      <c r="V451">
        <v>0.55939567752248698</v>
      </c>
      <c r="W451">
        <v>2382.0500000000002</v>
      </c>
      <c r="X451">
        <v>2419.9499999999998</v>
      </c>
      <c r="Y451">
        <v>2335.0500000000002</v>
      </c>
      <c r="Z451">
        <v>2419.9499999999998</v>
      </c>
      <c r="AA451">
        <v>2325.1999999999998</v>
      </c>
      <c r="AB451">
        <v>2539.4</v>
      </c>
      <c r="AC451" s="2">
        <f>(Table2[[#This Row],[Close Price]]/Table2[[#This Row],[Day Low]])-1</f>
        <v>7.5984970928402173E-3</v>
      </c>
      <c r="AD451" s="2">
        <f>(Table2[[#This Row],[Day High]]/Table2[[#This Row],[Close Price]])-1</f>
        <v>8.2494844072245055E-3</v>
      </c>
      <c r="AE451" s="2">
        <f>(Table2[[#This Row],[Close Price]]/Table2[[#This Row],[Current Week Low]])-1</f>
        <v>2.7879488661912921E-2</v>
      </c>
      <c r="AF451" s="2">
        <f>(Table2[[#This Row],[Current Week High]]/Table2[[#This Row],[Close Price]])-1</f>
        <v>8.2494844072245055E-3</v>
      </c>
      <c r="AG451" s="2">
        <f>(Table2[[#This Row],[Close Price]]/Table2[[#This Row],[Current Month Low]])-1</f>
        <v>3.223378634096008E-2</v>
      </c>
      <c r="AH451" s="2">
        <f>(Table2[[#This Row],[Current Month High]]/Table2[[#This Row],[Close Price]])-1</f>
        <v>5.8017207257879733E-2</v>
      </c>
      <c r="AI451">
        <v>23.325625481740701</v>
      </c>
      <c r="AJ451">
        <v>27.994347269624502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-0.18</v>
      </c>
      <c r="AM451" t="s">
        <v>10450</v>
      </c>
      <c r="AN451">
        <v>-2.76</v>
      </c>
      <c r="AO451" t="s">
        <v>10450</v>
      </c>
      <c r="AP451">
        <v>4.0217212544923997E-2</v>
      </c>
      <c r="AQ451">
        <f>(Table2[[#This Row],[Sharpe Ratio]]-AVERAGE(Table2[Sharpe Ratio]))/_xlfn.STDEV.P(Table2[Sharpe Ratio])</f>
        <v>-0.21996792965647263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535</v>
      </c>
      <c r="AT451">
        <f>_xlfn.RANK.AVG(Table2[[#This Row],[6M Return vs Nifty Z-Score]],Table2[6M Return vs Nifty Z-Score])</f>
        <v>371</v>
      </c>
      <c r="AU451">
        <f>_xlfn.RANK.AVG(Table2[[#This Row],[Sharpe Ratio Z-Score]],Table2[Sharpe Ratio Z-Score])</f>
        <v>392</v>
      </c>
      <c r="AV451">
        <f>(Table2[[#This Row],[Rank 1Y]]+Table2[[#This Row],[Rank 6M]]+Table2[[#This Row],[Rank Sharpe]])/3</f>
        <v>432.66666666666669</v>
      </c>
    </row>
    <row r="452" spans="1:48" x14ac:dyDescent="0.3">
      <c r="A452" t="s">
        <v>122</v>
      </c>
      <c r="B452" t="s">
        <v>123</v>
      </c>
      <c r="C452" t="s">
        <v>10414</v>
      </c>
      <c r="D452" t="s">
        <v>124</v>
      </c>
      <c r="E452">
        <v>244093.64522267901</v>
      </c>
      <c r="F452">
        <v>1001.55</v>
      </c>
      <c r="G452">
        <v>-4.3074706693917104</v>
      </c>
      <c r="H452">
        <f>(Table2[[#This Row],[1Y Return vs Nifty]]-AVERAGE(Table2[1Y Return vs Nifty]))/_xlfn.STDEV.P(Table2[1Y Return vs Nifty])</f>
        <v>-0.47136691600288566</v>
      </c>
      <c r="I452">
        <v>-0.40702749228830298</v>
      </c>
      <c r="J452">
        <f>(Table2[[#This Row],[1M Return vs Nifty]]-AVERAGE(Table2[1M Return vs Nifty]))/_xlfn.STDEV.P(Table2[1M Return vs Nifty])</f>
        <v>0.28036975244886869</v>
      </c>
      <c r="K452">
        <v>4.10123372588109</v>
      </c>
      <c r="L452">
        <f>(Table2[[#This Row],[6M Return vs Nifty]]-AVERAGE(Table2[6M Return vs Nifty]))/_xlfn.STDEV.P(Table2[6M Return vs Nifty])</f>
        <v>-0.24312354801894212</v>
      </c>
      <c r="M452">
        <v>2.0058130099131901</v>
      </c>
      <c r="N452">
        <f>(Table2[[#This Row],[1W Return vs Nifty]]-AVERAGE(Table2[1W Return vs Nifty]))/_xlfn.STDEV.P(Table2[1W Return vs Nifty])</f>
        <v>0.57904489778899482</v>
      </c>
      <c r="O452">
        <v>964.86</v>
      </c>
      <c r="P452">
        <v>942.00994600316699</v>
      </c>
      <c r="Q452">
        <v>883.57370345989705</v>
      </c>
      <c r="R452">
        <v>70.614894315242793</v>
      </c>
      <c r="S452" s="2">
        <f>(Table2[[#This Row],[Close Price]]-Table2[[#This Row],[20D EMA]])/Table2[[#This Row],[20D EMA]]</f>
        <v>3.8026242149120017E-2</v>
      </c>
      <c r="T452" s="2">
        <f>(Table2[[#This Row],[Close Price]]-Table2[[#This Row],[50D EMA]])/Table2[[#This Row],[50D EMA]]</f>
        <v>6.3205334773219893E-2</v>
      </c>
      <c r="U452" s="2">
        <f>(Table2[[#This Row],[Close Price]]-Table2[[#This Row],[200D EMA]])/Table2[[#This Row],[200D EMA]]</f>
        <v>0.13352173800344153</v>
      </c>
      <c r="V452">
        <v>1.23250235419085</v>
      </c>
      <c r="W452">
        <v>997.5</v>
      </c>
      <c r="X452">
        <v>1018.9</v>
      </c>
      <c r="Y452">
        <v>972.7</v>
      </c>
      <c r="Z452">
        <v>1018.9</v>
      </c>
      <c r="AA452">
        <v>911.7</v>
      </c>
      <c r="AB452">
        <v>1018.9</v>
      </c>
      <c r="AC452" s="2">
        <f>(Table2[[#This Row],[Close Price]]/Table2[[#This Row],[Day Low]])-1</f>
        <v>4.0601503759398749E-3</v>
      </c>
      <c r="AD452" s="2">
        <f>(Table2[[#This Row],[Day High]]/Table2[[#This Row],[Close Price]])-1</f>
        <v>1.7323149118865677E-2</v>
      </c>
      <c r="AE452" s="2">
        <f>(Table2[[#This Row],[Close Price]]/Table2[[#This Row],[Current Week Low]])-1</f>
        <v>2.9659710085329305E-2</v>
      </c>
      <c r="AF452" s="2">
        <f>(Table2[[#This Row],[Current Week High]]/Table2[[#This Row],[Close Price]])-1</f>
        <v>1.7323149118865677E-2</v>
      </c>
      <c r="AG452" s="2">
        <f>(Table2[[#This Row],[Close Price]]/Table2[[#This Row],[Current Month Low]])-1</f>
        <v>9.8552155314248102E-2</v>
      </c>
      <c r="AH452" s="2">
        <f>(Table2[[#This Row],[Current Month High]]/Table2[[#This Row],[Close Price]])-1</f>
        <v>1.7323149118865677E-2</v>
      </c>
      <c r="AI452">
        <v>1.7323149118865599</v>
      </c>
      <c r="AJ452">
        <v>38.526970954356798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0.05</v>
      </c>
      <c r="AM452" t="s">
        <v>10451</v>
      </c>
      <c r="AN452">
        <v>7.95</v>
      </c>
      <c r="AO452" t="s">
        <v>10451</v>
      </c>
      <c r="AP452">
        <v>1.9209959234474001E-2</v>
      </c>
      <c r="AQ452">
        <f>(Table2[[#This Row],[Sharpe Ratio]]-AVERAGE(Table2[Sharpe Ratio]))/_xlfn.STDEV.P(Table2[Sharpe Ratio])</f>
        <v>-0.46446213578569118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-0.31953794956965542</v>
      </c>
      <c r="AS452">
        <f>_xlfn.RANK.AVG(Table2[[#This Row],[1Y Return vs Nifty Z-Score]],Table2[1Y Return vs Nifty Z-Score])</f>
        <v>451</v>
      </c>
      <c r="AT452">
        <f>_xlfn.RANK.AVG(Table2[[#This Row],[6M Return vs Nifty Z-Score]],Table2[6M Return vs Nifty Z-Score])</f>
        <v>388</v>
      </c>
      <c r="AU452">
        <f>_xlfn.RANK.AVG(Table2[[#This Row],[Sharpe Ratio Z-Score]],Table2[Sharpe Ratio Z-Score])</f>
        <v>459</v>
      </c>
      <c r="AV452">
        <f>(Table2[[#This Row],[Rank 1Y]]+Table2[[#This Row],[Rank 6M]]+Table2[[#This Row],[Rank Sharpe]])/3</f>
        <v>432.66666666666669</v>
      </c>
    </row>
    <row r="453" spans="1:48" x14ac:dyDescent="0.3">
      <c r="A453" t="s">
        <v>934</v>
      </c>
      <c r="B453" t="s">
        <v>935</v>
      </c>
      <c r="C453" t="s">
        <v>10410</v>
      </c>
      <c r="D453" t="s">
        <v>46</v>
      </c>
      <c r="E453">
        <v>16551.456933375001</v>
      </c>
      <c r="F453">
        <v>1711.25</v>
      </c>
      <c r="G453">
        <v>10.681744132854901</v>
      </c>
      <c r="H453">
        <f>(Table2[[#This Row],[1Y Return vs Nifty]]-AVERAGE(Table2[1Y Return vs Nifty]))/_xlfn.STDEV.P(Table2[1Y Return vs Nifty])</f>
        <v>-0.22456409912238615</v>
      </c>
      <c r="I453">
        <v>2.15323043797921</v>
      </c>
      <c r="J453">
        <f>(Table2[[#This Row],[1M Return vs Nifty]]-AVERAGE(Table2[1M Return vs Nifty]))/_xlfn.STDEV.P(Table2[1M Return vs Nifty])</f>
        <v>0.51761982083855129</v>
      </c>
      <c r="K453">
        <v>16.1703528874562</v>
      </c>
      <c r="L453">
        <f>(Table2[[#This Row],[6M Return vs Nifty]]-AVERAGE(Table2[6M Return vs Nifty]))/_xlfn.STDEV.P(Table2[6M Return vs Nifty])</f>
        <v>0.11543545320345695</v>
      </c>
      <c r="M453">
        <v>0.22069027952668599</v>
      </c>
      <c r="N453">
        <f>(Table2[[#This Row],[1W Return vs Nifty]]-AVERAGE(Table2[1W Return vs Nifty]))/_xlfn.STDEV.P(Table2[1W Return vs Nifty])</f>
        <v>0.18066469287669179</v>
      </c>
      <c r="O453">
        <v>1645.91</v>
      </c>
      <c r="P453">
        <v>1632.9129574712199</v>
      </c>
      <c r="Q453">
        <v>1491.2229352294401</v>
      </c>
      <c r="R453">
        <v>65.915177638771695</v>
      </c>
      <c r="S453" s="2">
        <f>(Table2[[#This Row],[Close Price]]-Table2[[#This Row],[20D EMA]])/Table2[[#This Row],[20D EMA]]</f>
        <v>3.9698403922450144E-2</v>
      </c>
      <c r="T453" s="2">
        <f>(Table2[[#This Row],[Close Price]]-Table2[[#This Row],[50D EMA]])/Table2[[#This Row],[50D EMA]]</f>
        <v>4.7973801769627268E-2</v>
      </c>
      <c r="U453" s="2">
        <f>(Table2[[#This Row],[Close Price]]-Table2[[#This Row],[200D EMA]])/Table2[[#This Row],[200D EMA]]</f>
        <v>0.14754806915352767</v>
      </c>
      <c r="V453">
        <v>2.2325126759927798</v>
      </c>
      <c r="W453">
        <v>1639.85</v>
      </c>
      <c r="X453">
        <v>1749.95</v>
      </c>
      <c r="Y453">
        <v>1622.65</v>
      </c>
      <c r="Z453">
        <v>1774.95</v>
      </c>
      <c r="AA453">
        <v>1542.3</v>
      </c>
      <c r="AB453">
        <v>1774.95</v>
      </c>
      <c r="AC453" s="2">
        <f>(Table2[[#This Row],[Close Price]]/Table2[[#This Row],[Day Low]])-1</f>
        <v>4.354056773485393E-2</v>
      </c>
      <c r="AD453" s="2">
        <f>(Table2[[#This Row],[Day High]]/Table2[[#This Row],[Close Price]])-1</f>
        <v>2.2615047479912276E-2</v>
      </c>
      <c r="AE453" s="2">
        <f>(Table2[[#This Row],[Close Price]]/Table2[[#This Row],[Current Week Low]])-1</f>
        <v>5.4602039873047126E-2</v>
      </c>
      <c r="AF453" s="2">
        <f>(Table2[[#This Row],[Current Week High]]/Table2[[#This Row],[Close Price]])-1</f>
        <v>3.722425127830542E-2</v>
      </c>
      <c r="AG453" s="2">
        <f>(Table2[[#This Row],[Close Price]]/Table2[[#This Row],[Current Month Low]])-1</f>
        <v>0.10954418725280424</v>
      </c>
      <c r="AH453" s="2">
        <f>(Table2[[#This Row],[Current Month High]]/Table2[[#This Row],[Close Price]])-1</f>
        <v>3.722425127830542E-2</v>
      </c>
      <c r="AI453">
        <v>8.6924762600438292</v>
      </c>
      <c r="AJ453">
        <v>66.9593638714083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-0.06</v>
      </c>
      <c r="AM453" t="s">
        <v>10450</v>
      </c>
      <c r="AN453">
        <v>5.44</v>
      </c>
      <c r="AO453" t="s">
        <v>10451</v>
      </c>
      <c r="AP453">
        <v>-5.4922713262724999E-2</v>
      </c>
      <c r="AQ453">
        <f>(Table2[[#This Row],[Sharpe Ratio]]-AVERAGE(Table2[Sharpe Ratio]))/_xlfn.STDEV.P(Table2[Sharpe Ratio])</f>
        <v>-1.3272597915565096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-0.73810392376019585</v>
      </c>
      <c r="AS453">
        <f>_xlfn.RANK.AVG(Table2[[#This Row],[1Y Return vs Nifty Z-Score]],Table2[1Y Return vs Nifty Z-Score])</f>
        <v>365</v>
      </c>
      <c r="AT453">
        <f>_xlfn.RANK.AVG(Table2[[#This Row],[6M Return vs Nifty Z-Score]],Table2[6M Return vs Nifty Z-Score])</f>
        <v>271</v>
      </c>
      <c r="AU453">
        <f>_xlfn.RANK.AVG(Table2[[#This Row],[Sharpe Ratio Z-Score]],Table2[Sharpe Ratio Z-Score])</f>
        <v>662</v>
      </c>
      <c r="AV453">
        <f>(Table2[[#This Row],[Rank 1Y]]+Table2[[#This Row],[Rank 6M]]+Table2[[#This Row],[Rank Sharpe]])/3</f>
        <v>432.66666666666669</v>
      </c>
    </row>
    <row r="454" spans="1:48" x14ac:dyDescent="0.3">
      <c r="A454" t="s">
        <v>47</v>
      </c>
      <c r="B454" t="s">
        <v>48</v>
      </c>
      <c r="C454" t="s">
        <v>10406</v>
      </c>
      <c r="D454" t="s">
        <v>21</v>
      </c>
      <c r="E454">
        <v>489377.13674915902</v>
      </c>
      <c r="F454">
        <v>1808.4</v>
      </c>
      <c r="G454">
        <v>10.621421517094401</v>
      </c>
      <c r="H454">
        <f>(Table2[[#This Row],[1Y Return vs Nifty]]-AVERAGE(Table2[1Y Return vs Nifty]))/_xlfn.STDEV.P(Table2[1Y Return vs Nifty])</f>
        <v>-0.22555733270317785</v>
      </c>
      <c r="I454">
        <v>-1.3676088564509901</v>
      </c>
      <c r="J454">
        <f>(Table2[[#This Row],[1M Return vs Nifty]]-AVERAGE(Table2[1M Return vs Nifty]))/_xlfn.STDEV.P(Table2[1M Return vs Nifty])</f>
        <v>0.19135606689506993</v>
      </c>
      <c r="K454">
        <v>-1.3724552431995001</v>
      </c>
      <c r="L454">
        <f>(Table2[[#This Row],[6M Return vs Nifty]]-AVERAGE(Table2[6M Return vs Nifty]))/_xlfn.STDEV.P(Table2[6M Return vs Nifty])</f>
        <v>-0.40574025794456187</v>
      </c>
      <c r="M454">
        <v>0.619540791814845</v>
      </c>
      <c r="N454">
        <f>(Table2[[#This Row],[1W Return vs Nifty]]-AVERAGE(Table2[1W Return vs Nifty]))/_xlfn.STDEV.P(Table2[1W Return vs Nifty])</f>
        <v>0.26967490271270178</v>
      </c>
      <c r="O454">
        <v>1765.7</v>
      </c>
      <c r="P454">
        <v>1698.5687756668599</v>
      </c>
      <c r="Q454">
        <v>1532.1208791823101</v>
      </c>
      <c r="R454">
        <v>65.331009498158906</v>
      </c>
      <c r="S454" s="2">
        <f>(Table2[[#This Row],[Close Price]]-Table2[[#This Row],[20D EMA]])/Table2[[#This Row],[20D EMA]]</f>
        <v>2.4183043552132324E-2</v>
      </c>
      <c r="T454" s="2">
        <f>(Table2[[#This Row],[Close Price]]-Table2[[#This Row],[50D EMA]])/Table2[[#This Row],[50D EMA]]</f>
        <v>6.4661040463327921E-2</v>
      </c>
      <c r="U454" s="2">
        <f>(Table2[[#This Row],[Close Price]]-Table2[[#This Row],[200D EMA]])/Table2[[#This Row],[200D EMA]]</f>
        <v>0.18032462358005305</v>
      </c>
      <c r="V454">
        <v>0.846799628628363</v>
      </c>
      <c r="W454">
        <v>1796.55</v>
      </c>
      <c r="X454">
        <v>1828.55</v>
      </c>
      <c r="Y454">
        <v>1732.5</v>
      </c>
      <c r="Z454">
        <v>1828.55</v>
      </c>
      <c r="AA454">
        <v>1721.4</v>
      </c>
      <c r="AB454">
        <v>1828.55</v>
      </c>
      <c r="AC454" s="2">
        <f>(Table2[[#This Row],[Close Price]]/Table2[[#This Row],[Day Low]])-1</f>
        <v>6.5959756199382991E-3</v>
      </c>
      <c r="AD454" s="2">
        <f>(Table2[[#This Row],[Day High]]/Table2[[#This Row],[Close Price]])-1</f>
        <v>1.1142446361424474E-2</v>
      </c>
      <c r="AE454" s="2">
        <f>(Table2[[#This Row],[Close Price]]/Table2[[#This Row],[Current Week Low]])-1</f>
        <v>4.3809523809523965E-2</v>
      </c>
      <c r="AF454" s="2">
        <f>(Table2[[#This Row],[Current Week High]]/Table2[[#This Row],[Close Price]])-1</f>
        <v>1.1142446361424474E-2</v>
      </c>
      <c r="AG454" s="2">
        <f>(Table2[[#This Row],[Close Price]]/Table2[[#This Row],[Current Month Low]])-1</f>
        <v>5.0540257929592158E-2</v>
      </c>
      <c r="AH454" s="2">
        <f>(Table2[[#This Row],[Current Month High]]/Table2[[#This Row],[Close Price]])-1</f>
        <v>1.1142446361424474E-2</v>
      </c>
      <c r="AI454">
        <v>1.1142446361424401</v>
      </c>
      <c r="AJ454">
        <v>49.633858756360901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0.06</v>
      </c>
      <c r="AM454" t="s">
        <v>10451</v>
      </c>
      <c r="AN454">
        <v>1.67</v>
      </c>
      <c r="AO454" t="s">
        <v>10451</v>
      </c>
      <c r="AP454">
        <v>8.0748343814530006E-3</v>
      </c>
      <c r="AQ454">
        <f>(Table2[[#This Row],[Sharpe Ratio]]-AVERAGE(Table2[Sharpe Ratio]))/_xlfn.STDEV.P(Table2[Sharpe Ratio])</f>
        <v>-0.59405896935816094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-0.76432559039812886</v>
      </c>
      <c r="AS454">
        <f>_xlfn.RANK.AVG(Table2[[#This Row],[1Y Return vs Nifty Z-Score]],Table2[1Y Return vs Nifty Z-Score])</f>
        <v>366</v>
      </c>
      <c r="AT454">
        <f>_xlfn.RANK.AVG(Table2[[#This Row],[6M Return vs Nifty Z-Score]],Table2[6M Return vs Nifty Z-Score])</f>
        <v>454</v>
      </c>
      <c r="AU454">
        <f>_xlfn.RANK.AVG(Table2[[#This Row],[Sharpe Ratio Z-Score]],Table2[Sharpe Ratio Z-Score])</f>
        <v>479</v>
      </c>
      <c r="AV454">
        <f>(Table2[[#This Row],[Rank 1Y]]+Table2[[#This Row],[Rank 6M]]+Table2[[#This Row],[Rank Sharpe]])/3</f>
        <v>433</v>
      </c>
    </row>
    <row r="455" spans="1:48" x14ac:dyDescent="0.3">
      <c r="A455" t="s">
        <v>253</v>
      </c>
      <c r="B455" t="s">
        <v>254</v>
      </c>
      <c r="C455" t="s">
        <v>10407</v>
      </c>
      <c r="D455" t="s">
        <v>34</v>
      </c>
      <c r="E455">
        <v>110314.477926015</v>
      </c>
      <c r="F455">
        <v>58.36</v>
      </c>
      <c r="G455">
        <v>-3.08830984617751</v>
      </c>
      <c r="H455">
        <f>(Table2[[#This Row],[1Y Return vs Nifty]]-AVERAGE(Table2[1Y Return vs Nifty]))/_xlfn.STDEV.P(Table2[1Y Return vs Nifty])</f>
        <v>-0.45129299422850994</v>
      </c>
      <c r="I455">
        <v>-9.1810424426187502</v>
      </c>
      <c r="J455">
        <f>(Table2[[#This Row],[1M Return vs Nifty]]-AVERAGE(Table2[1M Return vs Nifty]))/_xlfn.STDEV.P(Table2[1M Return vs Nifty])</f>
        <v>-0.53268725341322931</v>
      </c>
      <c r="K455">
        <v>-15.764252901680299</v>
      </c>
      <c r="L455">
        <f>(Table2[[#This Row],[6M Return vs Nifty]]-AVERAGE(Table2[6M Return vs Nifty]))/_xlfn.STDEV.P(Table2[6M Return vs Nifty])</f>
        <v>-0.83330324121916544</v>
      </c>
      <c r="M455">
        <v>-1.4020320675429501</v>
      </c>
      <c r="N455">
        <f>(Table2[[#This Row],[1W Return vs Nifty]]-AVERAGE(Table2[1W Return vs Nifty]))/_xlfn.STDEV.P(Table2[1W Return vs Nifty])</f>
        <v>-0.18147313111561553</v>
      </c>
      <c r="O455">
        <v>59.25</v>
      </c>
      <c r="P455">
        <v>60.805953551628903</v>
      </c>
      <c r="Q455">
        <v>57.882255063590499</v>
      </c>
      <c r="R455">
        <v>44.608502230184797</v>
      </c>
      <c r="S455" s="2">
        <f>(Table2[[#This Row],[Close Price]]-Table2[[#This Row],[20D EMA]])/Table2[[#This Row],[20D EMA]]</f>
        <v>-1.5021097046413513E-2</v>
      </c>
      <c r="T455" s="2">
        <f>(Table2[[#This Row],[Close Price]]-Table2[[#This Row],[50D EMA]])/Table2[[#This Row],[50D EMA]]</f>
        <v>-4.0225560307217322E-2</v>
      </c>
      <c r="U455" s="2">
        <f>(Table2[[#This Row],[Close Price]]-Table2[[#This Row],[200D EMA]])/Table2[[#This Row],[200D EMA]]</f>
        <v>8.2537374517395925E-3</v>
      </c>
      <c r="V455">
        <v>0.65974427675023295</v>
      </c>
      <c r="W455">
        <v>58.01</v>
      </c>
      <c r="X455">
        <v>59.58</v>
      </c>
      <c r="Y455">
        <v>57.9</v>
      </c>
      <c r="Z455">
        <v>61.8</v>
      </c>
      <c r="AA455">
        <v>56.63</v>
      </c>
      <c r="AB455">
        <v>61.8</v>
      </c>
      <c r="AC455" s="2">
        <f>(Table2[[#This Row],[Close Price]]/Table2[[#This Row],[Day Low]])-1</f>
        <v>6.0334425099120015E-3</v>
      </c>
      <c r="AD455" s="2">
        <f>(Table2[[#This Row],[Day High]]/Table2[[#This Row],[Close Price]])-1</f>
        <v>2.0904729266620903E-2</v>
      </c>
      <c r="AE455" s="2">
        <f>(Table2[[#This Row],[Close Price]]/Table2[[#This Row],[Current Week Low]])-1</f>
        <v>7.9447322970638279E-3</v>
      </c>
      <c r="AF455" s="2">
        <f>(Table2[[#This Row],[Current Week High]]/Table2[[#This Row],[Close Price]])-1</f>
        <v>5.8944482522275576E-2</v>
      </c>
      <c r="AG455" s="2">
        <f>(Table2[[#This Row],[Close Price]]/Table2[[#This Row],[Current Month Low]])-1</f>
        <v>3.0549178880451944E-2</v>
      </c>
      <c r="AH455" s="2">
        <f>(Table2[[#This Row],[Current Month High]]/Table2[[#This Row],[Close Price]])-1</f>
        <v>5.8944482522275576E-2</v>
      </c>
      <c r="AI455">
        <v>43.505825908156197</v>
      </c>
      <c r="AJ455">
        <v>59.236016371077703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-0.13</v>
      </c>
      <c r="AM455" t="s">
        <v>10450</v>
      </c>
      <c r="AN455">
        <v>1.64</v>
      </c>
      <c r="AO455" t="s">
        <v>10451</v>
      </c>
      <c r="AP455">
        <v>8.8886497712091006E-2</v>
      </c>
      <c r="AQ455">
        <f>(Table2[[#This Row],[Sharpe Ratio]]-AVERAGE(Table2[Sharpe Ratio]))/_xlfn.STDEV.P(Table2[Sharpe Ratio])</f>
        <v>0.34647253088216184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443</v>
      </c>
      <c r="AT455">
        <f>_xlfn.RANK.AVG(Table2[[#This Row],[6M Return vs Nifty Z-Score]],Table2[6M Return vs Nifty Z-Score])</f>
        <v>608</v>
      </c>
      <c r="AU455">
        <f>_xlfn.RANK.AVG(Table2[[#This Row],[Sharpe Ratio Z-Score]],Table2[Sharpe Ratio Z-Score])</f>
        <v>249</v>
      </c>
      <c r="AV455">
        <f>(Table2[[#This Row],[Rank 1Y]]+Table2[[#This Row],[Rank 6M]]+Table2[[#This Row],[Rank Sharpe]])/3</f>
        <v>433.33333333333331</v>
      </c>
    </row>
    <row r="456" spans="1:48" x14ac:dyDescent="0.3">
      <c r="A456" t="s">
        <v>221</v>
      </c>
      <c r="B456" t="s">
        <v>222</v>
      </c>
      <c r="C456" t="s">
        <v>10407</v>
      </c>
      <c r="D456" t="s">
        <v>34</v>
      </c>
      <c r="E456">
        <v>120262.311924476</v>
      </c>
      <c r="F456">
        <v>109.22</v>
      </c>
      <c r="G456">
        <v>1.23507120358389</v>
      </c>
      <c r="H456">
        <f>(Table2[[#This Row],[1Y Return vs Nifty]]-AVERAGE(Table2[1Y Return vs Nifty]))/_xlfn.STDEV.P(Table2[1Y Return vs Nifty])</f>
        <v>-0.38010696910270036</v>
      </c>
      <c r="I456">
        <v>-12.4837996700748</v>
      </c>
      <c r="J456">
        <f>(Table2[[#This Row],[1M Return vs Nifty]]-AVERAGE(Table2[1M Return vs Nifty]))/_xlfn.STDEV.P(Table2[1M Return vs Nifty])</f>
        <v>-0.83874211172455293</v>
      </c>
      <c r="K456">
        <v>-29.3525612569969</v>
      </c>
      <c r="L456">
        <f>(Table2[[#This Row],[6M Return vs Nifty]]-AVERAGE(Table2[6M Return vs Nifty]))/_xlfn.STDEV.P(Table2[6M Return vs Nifty])</f>
        <v>-1.2369955245546496</v>
      </c>
      <c r="M456">
        <v>-2.15261184390631</v>
      </c>
      <c r="N456">
        <f>(Table2[[#This Row],[1W Return vs Nifty]]-AVERAGE(Table2[1W Return vs Nifty]))/_xlfn.STDEV.P(Table2[1W Return vs Nifty])</f>
        <v>-0.34897765056449664</v>
      </c>
      <c r="O456">
        <v>109.98</v>
      </c>
      <c r="P456">
        <v>113.699112097632</v>
      </c>
      <c r="Q456">
        <v>110.980259426489</v>
      </c>
      <c r="R456">
        <v>50.444847614633403</v>
      </c>
      <c r="S456" s="2">
        <f>(Table2[[#This Row],[Close Price]]-Table2[[#This Row],[20D EMA]])/Table2[[#This Row],[20D EMA]]</f>
        <v>-6.9103473358792973E-3</v>
      </c>
      <c r="T456" s="2">
        <f>(Table2[[#This Row],[Close Price]]-Table2[[#This Row],[50D EMA]])/Table2[[#This Row],[50D EMA]]</f>
        <v>-3.9394433386479223E-2</v>
      </c>
      <c r="U456" s="2">
        <f>(Table2[[#This Row],[Close Price]]-Table2[[#This Row],[200D EMA]])/Table2[[#This Row],[200D EMA]]</f>
        <v>-1.5861013801783001E-2</v>
      </c>
      <c r="V456">
        <v>1.09291322271219</v>
      </c>
      <c r="W456">
        <v>107.29</v>
      </c>
      <c r="X456">
        <v>109.6</v>
      </c>
      <c r="Y456">
        <v>103.62</v>
      </c>
      <c r="Z456">
        <v>111.9</v>
      </c>
      <c r="AA456">
        <v>103.62</v>
      </c>
      <c r="AB456">
        <v>117.49</v>
      </c>
      <c r="AC456" s="2">
        <f>(Table2[[#This Row],[Close Price]]/Table2[[#This Row],[Day Low]])-1</f>
        <v>1.7988628949575869E-2</v>
      </c>
      <c r="AD456" s="2">
        <f>(Table2[[#This Row],[Day High]]/Table2[[#This Row],[Close Price]])-1</f>
        <v>3.479216260757978E-3</v>
      </c>
      <c r="AE456" s="2">
        <f>(Table2[[#This Row],[Close Price]]/Table2[[#This Row],[Current Week Low]])-1</f>
        <v>5.4043620922601843E-2</v>
      </c>
      <c r="AF456" s="2">
        <f>(Table2[[#This Row],[Current Week High]]/Table2[[#This Row],[Close Price]])-1</f>
        <v>2.453763047060975E-2</v>
      </c>
      <c r="AG456" s="2">
        <f>(Table2[[#This Row],[Close Price]]/Table2[[#This Row],[Current Month Low]])-1</f>
        <v>5.4043620922601843E-2</v>
      </c>
      <c r="AH456" s="2">
        <f>(Table2[[#This Row],[Current Month High]]/Table2[[#This Row],[Close Price]])-1</f>
        <v>7.5718732832814384E-2</v>
      </c>
      <c r="AI456">
        <v>30.836843069034899</v>
      </c>
      <c r="AJ456">
        <v>62.167780252412697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-0.11</v>
      </c>
      <c r="AM456" t="s">
        <v>10450</v>
      </c>
      <c r="AN456">
        <v>1.64</v>
      </c>
      <c r="AO456" t="s">
        <v>10451</v>
      </c>
      <c r="AP456">
        <v>0.112081905795211</v>
      </c>
      <c r="AQ456">
        <f>(Table2[[#This Row],[Sharpe Ratio]]-AVERAGE(Table2[Sharpe Ratio]))/_xlfn.STDEV.P(Table2[Sharpe Ratio])</f>
        <v>0.61643371054312157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420</v>
      </c>
      <c r="AT456">
        <f>_xlfn.RANK.AVG(Table2[[#This Row],[6M Return vs Nifty Z-Score]],Table2[6M Return vs Nifty Z-Score])</f>
        <v>689</v>
      </c>
      <c r="AU456">
        <f>_xlfn.RANK.AVG(Table2[[#This Row],[Sharpe Ratio Z-Score]],Table2[Sharpe Ratio Z-Score])</f>
        <v>192</v>
      </c>
      <c r="AV456">
        <f>(Table2[[#This Row],[Rank 1Y]]+Table2[[#This Row],[Rank 6M]]+Table2[[#This Row],[Rank Sharpe]])/3</f>
        <v>433.66666666666669</v>
      </c>
    </row>
    <row r="457" spans="1:48" x14ac:dyDescent="0.3">
      <c r="A457" t="s">
        <v>550</v>
      </c>
      <c r="B457" t="s">
        <v>551</v>
      </c>
      <c r="C457" t="s">
        <v>10407</v>
      </c>
      <c r="D457" t="s">
        <v>43</v>
      </c>
      <c r="E457">
        <v>38472.559999999998</v>
      </c>
      <c r="F457">
        <v>233.45</v>
      </c>
      <c r="G457">
        <v>35.112049736706297</v>
      </c>
      <c r="H457">
        <f>(Table2[[#This Row],[1Y Return vs Nifty]]-AVERAGE(Table2[1Y Return vs Nifty]))/_xlfn.STDEV.P(Table2[1Y Return vs Nifty])</f>
        <v>0.17768967599719313</v>
      </c>
      <c r="I457">
        <v>-15.875979503555101</v>
      </c>
      <c r="J457">
        <f>(Table2[[#This Row],[1M Return vs Nifty]]-AVERAGE(Table2[1M Return vs Nifty]))/_xlfn.STDEV.P(Table2[1M Return vs Nifty])</f>
        <v>-1.1530834474036551</v>
      </c>
      <c r="K457">
        <v>-17.269551937734999</v>
      </c>
      <c r="L457">
        <f>(Table2[[#This Row],[6M Return vs Nifty]]-AVERAGE(Table2[6M Return vs Nifty]))/_xlfn.STDEV.P(Table2[6M Return vs Nifty])</f>
        <v>-0.87802386346864969</v>
      </c>
      <c r="M457">
        <v>-1.09997626056175</v>
      </c>
      <c r="N457">
        <f>(Table2[[#This Row],[1W Return vs Nifty]]-AVERAGE(Table2[1W Return vs Nifty]))/_xlfn.STDEV.P(Table2[1W Return vs Nifty])</f>
        <v>-0.11406429012569226</v>
      </c>
      <c r="O457">
        <v>242.94</v>
      </c>
      <c r="P457">
        <v>250.09365533898199</v>
      </c>
      <c r="Q457">
        <v>233.19492034099801</v>
      </c>
      <c r="R457">
        <v>35.531479120046299</v>
      </c>
      <c r="S457" s="2">
        <f>(Table2[[#This Row],[Close Price]]-Table2[[#This Row],[20D EMA]])/Table2[[#This Row],[20D EMA]]</f>
        <v>-3.9063143162920921E-2</v>
      </c>
      <c r="T457" s="2">
        <f>(Table2[[#This Row],[Close Price]]-Table2[[#This Row],[50D EMA]])/Table2[[#This Row],[50D EMA]]</f>
        <v>-6.6549690420666024E-2</v>
      </c>
      <c r="U457" s="2">
        <f>(Table2[[#This Row],[Close Price]]-Table2[[#This Row],[200D EMA]])/Table2[[#This Row],[200D EMA]]</f>
        <v>1.0938474072633264E-3</v>
      </c>
      <c r="V457">
        <v>0.28104088199432697</v>
      </c>
      <c r="W457">
        <v>232.7</v>
      </c>
      <c r="X457">
        <v>238.2</v>
      </c>
      <c r="Y457">
        <v>231</v>
      </c>
      <c r="Z457">
        <v>245</v>
      </c>
      <c r="AA457">
        <v>226.65</v>
      </c>
      <c r="AB457">
        <v>271.35000000000002</v>
      </c>
      <c r="AC457" s="2">
        <f>(Table2[[#This Row],[Close Price]]/Table2[[#This Row],[Day Low]])-1</f>
        <v>3.2230339492909099E-3</v>
      </c>
      <c r="AD457" s="2">
        <f>(Table2[[#This Row],[Day High]]/Table2[[#This Row],[Close Price]])-1</f>
        <v>2.0346969372456725E-2</v>
      </c>
      <c r="AE457" s="2">
        <f>(Table2[[#This Row],[Close Price]]/Table2[[#This Row],[Current Week Low]])-1</f>
        <v>1.0606060606060508E-2</v>
      </c>
      <c r="AF457" s="2">
        <f>(Table2[[#This Row],[Current Week High]]/Table2[[#This Row],[Close Price]])-1</f>
        <v>4.947526236881572E-2</v>
      </c>
      <c r="AG457" s="2">
        <f>(Table2[[#This Row],[Close Price]]/Table2[[#This Row],[Current Month Low]])-1</f>
        <v>3.0002206044561941E-2</v>
      </c>
      <c r="AH457" s="2">
        <f>(Table2[[#This Row],[Current Month High]]/Table2[[#This Row],[Close Price]])-1</f>
        <v>0.16234739772970674</v>
      </c>
      <c r="AI457">
        <v>39.087599057614</v>
      </c>
      <c r="AJ457">
        <v>79.438893159108304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-0.2</v>
      </c>
      <c r="AM457" t="s">
        <v>10450</v>
      </c>
      <c r="AN457">
        <v>-1.81</v>
      </c>
      <c r="AO457" t="s">
        <v>10450</v>
      </c>
      <c r="AP457">
        <v>2.7121076278406001E-2</v>
      </c>
      <c r="AQ457">
        <f>(Table2[[#This Row],[Sharpe Ratio]]-AVERAGE(Table2[Sharpe Ratio]))/_xlfn.STDEV.P(Table2[Sharpe Ratio])</f>
        <v>-0.37238811484315743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245</v>
      </c>
      <c r="AT457">
        <f>_xlfn.RANK.AVG(Table2[[#This Row],[6M Return vs Nifty Z-Score]],Table2[6M Return vs Nifty Z-Score])</f>
        <v>622</v>
      </c>
      <c r="AU457">
        <f>_xlfn.RANK.AVG(Table2[[#This Row],[Sharpe Ratio Z-Score]],Table2[Sharpe Ratio Z-Score])</f>
        <v>434</v>
      </c>
      <c r="AV457">
        <f>(Table2[[#This Row],[Rank 1Y]]+Table2[[#This Row],[Rank 6M]]+Table2[[#This Row],[Rank Sharpe]])/3</f>
        <v>433.66666666666669</v>
      </c>
    </row>
    <row r="458" spans="1:48" x14ac:dyDescent="0.3">
      <c r="A458" t="s">
        <v>578</v>
      </c>
      <c r="B458" t="s">
        <v>579</v>
      </c>
      <c r="C458" t="s">
        <v>5532</v>
      </c>
      <c r="D458" t="s">
        <v>80</v>
      </c>
      <c r="E458">
        <v>35823.492869875001</v>
      </c>
      <c r="F458">
        <v>4636.25</v>
      </c>
      <c r="G458">
        <v>11.8841011494853</v>
      </c>
      <c r="H458">
        <f>(Table2[[#This Row],[1Y Return vs Nifty]]-AVERAGE(Table2[1Y Return vs Nifty]))/_xlfn.STDEV.P(Table2[1Y Return vs Nifty])</f>
        <v>-0.20476685807171155</v>
      </c>
      <c r="I458">
        <v>-1.3224515441837901</v>
      </c>
      <c r="J458">
        <f>(Table2[[#This Row],[1M Return vs Nifty]]-AVERAGE(Table2[1M Return vs Nifty]))/_xlfn.STDEV.P(Table2[1M Return vs Nifty])</f>
        <v>0.1955406356828592</v>
      </c>
      <c r="K458">
        <v>-3.9762621346902001</v>
      </c>
      <c r="L458">
        <f>(Table2[[#This Row],[6M Return vs Nifty]]-AVERAGE(Table2[6M Return vs Nifty]))/_xlfn.STDEV.P(Table2[6M Return vs Nifty])</f>
        <v>-0.48309622617141473</v>
      </c>
      <c r="M458">
        <v>-5.0360197987583799</v>
      </c>
      <c r="N458">
        <f>(Table2[[#This Row],[1W Return vs Nifty]]-AVERAGE(Table2[1W Return vs Nifty]))/_xlfn.STDEV.P(Table2[1W Return vs Nifty])</f>
        <v>-0.99245870222923238</v>
      </c>
      <c r="O458">
        <v>4636.0200000000004</v>
      </c>
      <c r="P458">
        <v>4515.73040289449</v>
      </c>
      <c r="Q458">
        <v>4164.5837489938103</v>
      </c>
      <c r="R458">
        <v>47.480645503289502</v>
      </c>
      <c r="S458" s="2">
        <f>(Table2[[#This Row],[Close Price]]-Table2[[#This Row],[20D EMA]])/Table2[[#This Row],[20D EMA]]</f>
        <v>4.9611520226306921E-5</v>
      </c>
      <c r="T458" s="2">
        <f>(Table2[[#This Row],[Close Price]]-Table2[[#This Row],[50D EMA]])/Table2[[#This Row],[50D EMA]]</f>
        <v>2.6688837984716586E-2</v>
      </c>
      <c r="U458" s="2">
        <f>(Table2[[#This Row],[Close Price]]-Table2[[#This Row],[200D EMA]])/Table2[[#This Row],[200D EMA]]</f>
        <v>0.11325651720178451</v>
      </c>
      <c r="V458">
        <v>1.14571926537159</v>
      </c>
      <c r="W458">
        <v>4536.2</v>
      </c>
      <c r="X458">
        <v>4696.7</v>
      </c>
      <c r="Y458">
        <v>4536.2</v>
      </c>
      <c r="Z458">
        <v>4825.8500000000004</v>
      </c>
      <c r="AA458">
        <v>4452.8999999999996</v>
      </c>
      <c r="AB458">
        <v>4895.5</v>
      </c>
      <c r="AC458" s="2">
        <f>(Table2[[#This Row],[Close Price]]/Table2[[#This Row],[Day Low]])-1</f>
        <v>2.2055905824258204E-2</v>
      </c>
      <c r="AD458" s="2">
        <f>(Table2[[#This Row],[Day High]]/Table2[[#This Row],[Close Price]])-1</f>
        <v>1.3038554866540819E-2</v>
      </c>
      <c r="AE458" s="2">
        <f>(Table2[[#This Row],[Close Price]]/Table2[[#This Row],[Current Week Low]])-1</f>
        <v>2.2055905824258204E-2</v>
      </c>
      <c r="AF458" s="2">
        <f>(Table2[[#This Row],[Current Week High]]/Table2[[#This Row],[Close Price]])-1</f>
        <v>4.0895119978430872E-2</v>
      </c>
      <c r="AG458" s="2">
        <f>(Table2[[#This Row],[Close Price]]/Table2[[#This Row],[Current Month Low]])-1</f>
        <v>4.1175413775292657E-2</v>
      </c>
      <c r="AH458" s="2">
        <f>(Table2[[#This Row],[Current Month High]]/Table2[[#This Row],[Close Price]])-1</f>
        <v>5.5918037206794224E-2</v>
      </c>
      <c r="AI458">
        <v>5.5918037206794198</v>
      </c>
      <c r="AJ458">
        <v>51.876238677869999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0.01</v>
      </c>
      <c r="AM458" t="s">
        <v>10451</v>
      </c>
      <c r="AN458">
        <v>0.8</v>
      </c>
      <c r="AO458" t="s">
        <v>10451</v>
      </c>
      <c r="AP458">
        <v>1.8987371900517001E-2</v>
      </c>
      <c r="AQ458">
        <f>(Table2[[#This Row],[Sharpe Ratio]]-AVERAGE(Table2[Sharpe Ratio]))/_xlfn.STDEV.P(Table2[Sharpe Ratio])</f>
        <v>-0.46705273212429793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-1.9518338829137973</v>
      </c>
      <c r="AS458">
        <f>_xlfn.RANK.AVG(Table2[[#This Row],[1Y Return vs Nifty Z-Score]],Table2[1Y Return vs Nifty Z-Score])</f>
        <v>360</v>
      </c>
      <c r="AT458">
        <f>_xlfn.RANK.AVG(Table2[[#This Row],[6M Return vs Nifty Z-Score]],Table2[6M Return vs Nifty Z-Score])</f>
        <v>486</v>
      </c>
      <c r="AU458">
        <f>_xlfn.RANK.AVG(Table2[[#This Row],[Sharpe Ratio Z-Score]],Table2[Sharpe Ratio Z-Score])</f>
        <v>460</v>
      </c>
      <c r="AV458">
        <f>(Table2[[#This Row],[Rank 1Y]]+Table2[[#This Row],[Rank 6M]]+Table2[[#This Row],[Rank Sharpe]])/3</f>
        <v>435.33333333333331</v>
      </c>
    </row>
    <row r="459" spans="1:48" x14ac:dyDescent="0.3">
      <c r="A459" t="s">
        <v>492</v>
      </c>
      <c r="B459" t="s">
        <v>493</v>
      </c>
      <c r="C459" t="s">
        <v>10416</v>
      </c>
      <c r="D459" t="s">
        <v>494</v>
      </c>
      <c r="E459">
        <v>45252.479070300004</v>
      </c>
      <c r="F459">
        <v>688.25</v>
      </c>
      <c r="G459">
        <v>-7.9925010648642303</v>
      </c>
      <c r="H459">
        <f>(Table2[[#This Row],[1Y Return vs Nifty]]-AVERAGE(Table2[1Y Return vs Nifty]))/_xlfn.STDEV.P(Table2[1Y Return vs Nifty])</f>
        <v>-0.53204226784029918</v>
      </c>
      <c r="I459">
        <v>-0.248151470093397</v>
      </c>
      <c r="J459">
        <f>(Table2[[#This Row],[1M Return vs Nifty]]-AVERAGE(Table2[1M Return vs Nifty]))/_xlfn.STDEV.P(Table2[1M Return vs Nifty])</f>
        <v>0.29509223282305652</v>
      </c>
      <c r="K459">
        <v>32.983461876342801</v>
      </c>
      <c r="L459">
        <f>(Table2[[#This Row],[6M Return vs Nifty]]-AVERAGE(Table2[6M Return vs Nifty]))/_xlfn.STDEV.P(Table2[6M Return vs Nifty])</f>
        <v>0.61493268127720435</v>
      </c>
      <c r="M459">
        <v>-2.7675011359351198</v>
      </c>
      <c r="N459">
        <f>(Table2[[#This Row],[1W Return vs Nifty]]-AVERAGE(Table2[1W Return vs Nifty]))/_xlfn.STDEV.P(Table2[1W Return vs Nifty])</f>
        <v>-0.48620055293815079</v>
      </c>
      <c r="O459">
        <v>677.15</v>
      </c>
      <c r="P459">
        <v>642.385343759595</v>
      </c>
      <c r="Q459">
        <v>561.74456494895503</v>
      </c>
      <c r="R459">
        <v>53.857130617748503</v>
      </c>
      <c r="S459" s="2">
        <f>(Table2[[#This Row],[Close Price]]-Table2[[#This Row],[20D EMA]])/Table2[[#This Row],[20D EMA]]</f>
        <v>1.6392232149449935E-2</v>
      </c>
      <c r="T459" s="2">
        <f>(Table2[[#This Row],[Close Price]]-Table2[[#This Row],[50D EMA]])/Table2[[#This Row],[50D EMA]]</f>
        <v>7.1397420078079019E-2</v>
      </c>
      <c r="U459" s="2">
        <f>(Table2[[#This Row],[Close Price]]-Table2[[#This Row],[200D EMA]])/Table2[[#This Row],[200D EMA]]</f>
        <v>0.22520099515789768</v>
      </c>
      <c r="V459">
        <v>0.90274593751471499</v>
      </c>
      <c r="W459">
        <v>685</v>
      </c>
      <c r="X459">
        <v>698.6</v>
      </c>
      <c r="Y459">
        <v>681.65</v>
      </c>
      <c r="Z459">
        <v>715.45</v>
      </c>
      <c r="AA459">
        <v>634.79999999999995</v>
      </c>
      <c r="AB459">
        <v>715.45</v>
      </c>
      <c r="AC459" s="2">
        <f>(Table2[[#This Row],[Close Price]]/Table2[[#This Row],[Day Low]])-1</f>
        <v>4.7445255474451997E-3</v>
      </c>
      <c r="AD459" s="2">
        <f>(Table2[[#This Row],[Day High]]/Table2[[#This Row],[Close Price]])-1</f>
        <v>1.5038140210679396E-2</v>
      </c>
      <c r="AE459" s="2">
        <f>(Table2[[#This Row],[Close Price]]/Table2[[#This Row],[Current Week Low]])-1</f>
        <v>9.6823883224528284E-3</v>
      </c>
      <c r="AF459" s="2">
        <f>(Table2[[#This Row],[Current Week High]]/Table2[[#This Row],[Close Price]])-1</f>
        <v>3.9520523065746493E-2</v>
      </c>
      <c r="AG459" s="2">
        <f>(Table2[[#This Row],[Close Price]]/Table2[[#This Row],[Current Month Low]])-1</f>
        <v>8.4199747952111048E-2</v>
      </c>
      <c r="AH459" s="2">
        <f>(Table2[[#This Row],[Current Month High]]/Table2[[#This Row],[Close Price]])-1</f>
        <v>3.9520523065746493E-2</v>
      </c>
      <c r="AI459">
        <v>3.95205230657464</v>
      </c>
      <c r="AJ459">
        <v>63.4603966274789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7.0000000000000007E-2</v>
      </c>
      <c r="AM459" t="s">
        <v>10451</v>
      </c>
      <c r="AN459">
        <v>3.79</v>
      </c>
      <c r="AO459" t="s">
        <v>10451</v>
      </c>
      <c r="AP459">
        <v>-7.1503424757342005E-2</v>
      </c>
      <c r="AQ459">
        <f>(Table2[[#This Row],[Sharpe Ratio]]-AVERAGE(Table2[Sharpe Ratio]))/_xlfn.STDEV.P(Table2[Sharpe Ratio])</f>
        <v>-1.5202354192611272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-1.6284533259393166</v>
      </c>
      <c r="AS459">
        <f>_xlfn.RANK.AVG(Table2[[#This Row],[1Y Return vs Nifty Z-Score]],Table2[1Y Return vs Nifty Z-Score])</f>
        <v>481</v>
      </c>
      <c r="AT459">
        <f>_xlfn.RANK.AVG(Table2[[#This Row],[6M Return vs Nifty Z-Score]],Table2[6M Return vs Nifty Z-Score])</f>
        <v>144</v>
      </c>
      <c r="AU459">
        <f>_xlfn.RANK.AVG(Table2[[#This Row],[Sharpe Ratio Z-Score]],Table2[Sharpe Ratio Z-Score])</f>
        <v>683</v>
      </c>
      <c r="AV459">
        <f>(Table2[[#This Row],[Rank 1Y]]+Table2[[#This Row],[Rank 6M]]+Table2[[#This Row],[Rank Sharpe]])/3</f>
        <v>436</v>
      </c>
    </row>
    <row r="460" spans="1:48" x14ac:dyDescent="0.3">
      <c r="A460" t="s">
        <v>238</v>
      </c>
      <c r="B460" t="s">
        <v>239</v>
      </c>
      <c r="C460" t="s">
        <v>10407</v>
      </c>
      <c r="D460" t="s">
        <v>43</v>
      </c>
      <c r="E460">
        <v>114036.16010495</v>
      </c>
      <c r="F460">
        <v>789.5</v>
      </c>
      <c r="G460">
        <v>3.35522647400333</v>
      </c>
      <c r="H460">
        <f>(Table2[[#This Row],[1Y Return vs Nifty]]-AVERAGE(Table2[1Y Return vs Nifty]))/_xlfn.STDEV.P(Table2[1Y Return vs Nifty])</f>
        <v>-0.34519784945454318</v>
      </c>
      <c r="I460">
        <v>3.1960911117000199</v>
      </c>
      <c r="J460">
        <f>(Table2[[#This Row],[1M Return vs Nifty]]-AVERAGE(Table2[1M Return vs Nifty]))/_xlfn.STDEV.P(Table2[1M Return vs Nifty])</f>
        <v>0.61425803968211945</v>
      </c>
      <c r="K460">
        <v>13.450846842253</v>
      </c>
      <c r="L460">
        <f>(Table2[[#This Row],[6M Return vs Nifty]]-AVERAGE(Table2[6M Return vs Nifty]))/_xlfn.STDEV.P(Table2[6M Return vs Nifty])</f>
        <v>3.4642202400961976E-2</v>
      </c>
      <c r="M460">
        <v>1.59299977679192</v>
      </c>
      <c r="N460">
        <f>(Table2[[#This Row],[1W Return vs Nifty]]-AVERAGE(Table2[1W Return vs Nifty]))/_xlfn.STDEV.P(Table2[1W Return vs Nifty])</f>
        <v>0.48691867161867725</v>
      </c>
      <c r="O460">
        <v>762.36</v>
      </c>
      <c r="P460">
        <v>731.11472079359999</v>
      </c>
      <c r="Q460">
        <v>635.76116508757798</v>
      </c>
      <c r="R460">
        <v>70.240367791157297</v>
      </c>
      <c r="S460" s="2">
        <f>(Table2[[#This Row],[Close Price]]-Table2[[#This Row],[20D EMA]])/Table2[[#This Row],[20D EMA]]</f>
        <v>3.5599979012539987E-2</v>
      </c>
      <c r="T460" s="2">
        <f>(Table2[[#This Row],[Close Price]]-Table2[[#This Row],[50D EMA]])/Table2[[#This Row],[50D EMA]]</f>
        <v>7.9857890349991578E-2</v>
      </c>
      <c r="U460" s="2">
        <f>(Table2[[#This Row],[Close Price]]-Table2[[#This Row],[200D EMA]])/Table2[[#This Row],[200D EMA]]</f>
        <v>0.24181853714082086</v>
      </c>
      <c r="V460">
        <v>0.69300852281398995</v>
      </c>
      <c r="W460">
        <v>770</v>
      </c>
      <c r="X460">
        <v>794</v>
      </c>
      <c r="Y460">
        <v>761.5</v>
      </c>
      <c r="Z460">
        <v>795</v>
      </c>
      <c r="AA460">
        <v>740.35</v>
      </c>
      <c r="AB460">
        <v>795</v>
      </c>
      <c r="AC460" s="2">
        <f>(Table2[[#This Row],[Close Price]]/Table2[[#This Row],[Day Low]])-1</f>
        <v>2.5324675324675416E-2</v>
      </c>
      <c r="AD460" s="2">
        <f>(Table2[[#This Row],[Day High]]/Table2[[#This Row],[Close Price]])-1</f>
        <v>5.699810006333017E-3</v>
      </c>
      <c r="AE460" s="2">
        <f>(Table2[[#This Row],[Close Price]]/Table2[[#This Row],[Current Week Low]])-1</f>
        <v>3.676953381483905E-2</v>
      </c>
      <c r="AF460" s="2">
        <f>(Table2[[#This Row],[Current Week High]]/Table2[[#This Row],[Close Price]])-1</f>
        <v>6.966434452184922E-3</v>
      </c>
      <c r="AG460" s="2">
        <f>(Table2[[#This Row],[Close Price]]/Table2[[#This Row],[Current Month Low]])-1</f>
        <v>6.6387519416492236E-2</v>
      </c>
      <c r="AH460" s="2">
        <f>(Table2[[#This Row],[Current Month High]]/Table2[[#This Row],[Close Price]])-1</f>
        <v>6.966434452184922E-3</v>
      </c>
      <c r="AI460">
        <v>0.69664344521849197</v>
      </c>
      <c r="AJ460">
        <v>70.352788866112803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0.13</v>
      </c>
      <c r="AM460" t="s">
        <v>10451</v>
      </c>
      <c r="AN460">
        <v>5.14</v>
      </c>
      <c r="AO460" t="s">
        <v>10451</v>
      </c>
      <c r="AP460">
        <v>-2.2453447584112999E-2</v>
      </c>
      <c r="AQ460">
        <f>(Table2[[#This Row],[Sharpe Ratio]]-AVERAGE(Table2[Sharpe Ratio]))/_xlfn.STDEV.P(Table2[Sharpe Ratio])</f>
        <v>-0.94936425146027459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-0.15874318721305919</v>
      </c>
      <c r="AS460">
        <f>_xlfn.RANK.AVG(Table2[[#This Row],[1Y Return vs Nifty Z-Score]],Table2[1Y Return vs Nifty Z-Score])</f>
        <v>403</v>
      </c>
      <c r="AT460">
        <f>_xlfn.RANK.AVG(Table2[[#This Row],[6M Return vs Nifty Z-Score]],Table2[6M Return vs Nifty Z-Score])</f>
        <v>298</v>
      </c>
      <c r="AU460">
        <f>_xlfn.RANK.AVG(Table2[[#This Row],[Sharpe Ratio Z-Score]],Table2[Sharpe Ratio Z-Score])</f>
        <v>609</v>
      </c>
      <c r="AV460">
        <f>(Table2[[#This Row],[Rank 1Y]]+Table2[[#This Row],[Rank 6M]]+Table2[[#This Row],[Rank Sharpe]])/3</f>
        <v>436.66666666666669</v>
      </c>
    </row>
    <row r="461" spans="1:48" x14ac:dyDescent="0.3">
      <c r="A461" t="s">
        <v>1183</v>
      </c>
      <c r="B461" t="s">
        <v>1184</v>
      </c>
      <c r="C461" t="s">
        <v>10416</v>
      </c>
      <c r="D461" t="s">
        <v>879</v>
      </c>
      <c r="E461">
        <v>10614.883011947901</v>
      </c>
      <c r="F461">
        <v>76.87</v>
      </c>
      <c r="G461">
        <v>1.25941852735731</v>
      </c>
      <c r="H461">
        <f>(Table2[[#This Row],[1Y Return vs Nifty]]-AVERAGE(Table2[1Y Return vs Nifty]))/_xlfn.STDEV.P(Table2[1Y Return vs Nifty])</f>
        <v>-0.37970608165328701</v>
      </c>
      <c r="I461">
        <v>-9.4975112795833692</v>
      </c>
      <c r="J461">
        <f>(Table2[[#This Row],[1M Return vs Nifty]]-AVERAGE(Table2[1M Return vs Nifty]))/_xlfn.STDEV.P(Table2[1M Return vs Nifty])</f>
        <v>-0.56201330385737891</v>
      </c>
      <c r="K461">
        <v>-8.2800506253991006</v>
      </c>
      <c r="L461">
        <f>(Table2[[#This Row],[6M Return vs Nifty]]-AVERAGE(Table2[6M Return vs Nifty]))/_xlfn.STDEV.P(Table2[6M Return vs Nifty])</f>
        <v>-0.61095660123623807</v>
      </c>
      <c r="M461">
        <v>-2.7920646341031201</v>
      </c>
      <c r="N461">
        <f>(Table2[[#This Row],[1W Return vs Nifty]]-AVERAGE(Table2[1W Return vs Nifty]))/_xlfn.STDEV.P(Table2[1W Return vs Nifty])</f>
        <v>-0.49168231128840845</v>
      </c>
      <c r="O461">
        <v>79.709999999999994</v>
      </c>
      <c r="P461">
        <v>79.340688554656197</v>
      </c>
      <c r="Q461">
        <v>74.9086644393565</v>
      </c>
      <c r="R461">
        <v>33.289799501688798</v>
      </c>
      <c r="S461" s="2">
        <f>(Table2[[#This Row],[Close Price]]-Table2[[#This Row],[20D EMA]])/Table2[[#This Row],[20D EMA]]</f>
        <v>-3.5629155689373845E-2</v>
      </c>
      <c r="T461" s="2">
        <f>(Table2[[#This Row],[Close Price]]-Table2[[#This Row],[50D EMA]])/Table2[[#This Row],[50D EMA]]</f>
        <v>-3.1140245940192272E-2</v>
      </c>
      <c r="U461" s="2">
        <f>(Table2[[#This Row],[Close Price]]-Table2[[#This Row],[200D EMA]])/Table2[[#This Row],[200D EMA]]</f>
        <v>2.6183026694212862E-2</v>
      </c>
      <c r="V461">
        <v>0.63738521930550296</v>
      </c>
      <c r="W461">
        <v>76.72</v>
      </c>
      <c r="X461">
        <v>79.17</v>
      </c>
      <c r="Y461">
        <v>76.72</v>
      </c>
      <c r="Z461">
        <v>83</v>
      </c>
      <c r="AA461">
        <v>76.72</v>
      </c>
      <c r="AB461">
        <v>84.7</v>
      </c>
      <c r="AC461" s="2">
        <f>(Table2[[#This Row],[Close Price]]/Table2[[#This Row],[Day Low]])-1</f>
        <v>1.9551616266946237E-3</v>
      </c>
      <c r="AD461" s="2">
        <f>(Table2[[#This Row],[Day High]]/Table2[[#This Row],[Close Price]])-1</f>
        <v>2.9920645245219202E-2</v>
      </c>
      <c r="AE461" s="2">
        <f>(Table2[[#This Row],[Close Price]]/Table2[[#This Row],[Current Week Low]])-1</f>
        <v>1.9551616266946237E-3</v>
      </c>
      <c r="AF461" s="2">
        <f>(Table2[[#This Row],[Current Week High]]/Table2[[#This Row],[Close Price]])-1</f>
        <v>7.9745024066605996E-2</v>
      </c>
      <c r="AG461" s="2">
        <f>(Table2[[#This Row],[Close Price]]/Table2[[#This Row],[Current Month Low]])-1</f>
        <v>1.9551616266946237E-3</v>
      </c>
      <c r="AH461" s="2">
        <f>(Table2[[#This Row],[Current Month High]]/Table2[[#This Row],[Close Price]])-1</f>
        <v>0.101860283595681</v>
      </c>
      <c r="AI461">
        <v>23.390139196045201</v>
      </c>
      <c r="AJ461">
        <v>59.151138716356101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</v>
      </c>
      <c r="AM461">
        <v>0</v>
      </c>
      <c r="AN461">
        <v>-0.72</v>
      </c>
      <c r="AO461" t="s">
        <v>10450</v>
      </c>
      <c r="AP461">
        <v>5.2979626809270999E-2</v>
      </c>
      <c r="AQ461">
        <f>(Table2[[#This Row],[Sharpe Ratio]]-AVERAGE(Table2[Sharpe Ratio]))/_xlfn.STDEV.P(Table2[Sharpe Ratio])</f>
        <v>-7.1431788460825082E-2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-2.1157900864961374</v>
      </c>
      <c r="AS461">
        <f>_xlfn.RANK.AVG(Table2[[#This Row],[1Y Return vs Nifty Z-Score]],Table2[1Y Return vs Nifty Z-Score])</f>
        <v>418</v>
      </c>
      <c r="AT461">
        <f>_xlfn.RANK.AVG(Table2[[#This Row],[6M Return vs Nifty Z-Score]],Table2[6M Return vs Nifty Z-Score])</f>
        <v>533</v>
      </c>
      <c r="AU461">
        <f>_xlfn.RANK.AVG(Table2[[#This Row],[Sharpe Ratio Z-Score]],Table2[Sharpe Ratio Z-Score])</f>
        <v>360</v>
      </c>
      <c r="AV461">
        <f>(Table2[[#This Row],[Rank 1Y]]+Table2[[#This Row],[Rank 6M]]+Table2[[#This Row],[Rank Sharpe]])/3</f>
        <v>437</v>
      </c>
    </row>
    <row r="462" spans="1:48" x14ac:dyDescent="0.3">
      <c r="A462" t="s">
        <v>1293</v>
      </c>
      <c r="B462" t="s">
        <v>1294</v>
      </c>
      <c r="C462" t="s">
        <v>10407</v>
      </c>
      <c r="D462" t="s">
        <v>546</v>
      </c>
      <c r="E462">
        <v>9091.3743615750009</v>
      </c>
      <c r="F462">
        <v>275.25</v>
      </c>
      <c r="G462">
        <v>-21.497635363325902</v>
      </c>
      <c r="H462">
        <f>(Table2[[#This Row],[1Y Return vs Nifty]]-AVERAGE(Table2[1Y Return vs Nifty]))/_xlfn.STDEV.P(Table2[1Y Return vs Nifty])</f>
        <v>-0.75440916505163391</v>
      </c>
      <c r="I462">
        <v>3.0670285458781601</v>
      </c>
      <c r="J462">
        <f>(Table2[[#This Row],[1M Return vs Nifty]]-AVERAGE(Table2[1M Return vs Nifty]))/_xlfn.STDEV.P(Table2[1M Return vs Nifty])</f>
        <v>0.60229826711163281</v>
      </c>
      <c r="K462">
        <v>11.3823773456739</v>
      </c>
      <c r="L462">
        <f>(Table2[[#This Row],[6M Return vs Nifty]]-AVERAGE(Table2[6M Return vs Nifty]))/_xlfn.STDEV.P(Table2[6M Return vs Nifty])</f>
        <v>-2.6809536273860037E-2</v>
      </c>
      <c r="M462">
        <v>-7.7895911947467505E-2</v>
      </c>
      <c r="N462">
        <f>(Table2[[#This Row],[1W Return vs Nifty]]-AVERAGE(Table2[1W Return vs Nifty]))/_xlfn.STDEV.P(Table2[1W Return vs Nifty])</f>
        <v>0.11403015502746343</v>
      </c>
      <c r="O462">
        <v>276.18</v>
      </c>
      <c r="P462">
        <v>264.87643494377198</v>
      </c>
      <c r="Q462">
        <v>237.822142317301</v>
      </c>
      <c r="R462">
        <v>45.823405722891003</v>
      </c>
      <c r="S462" s="2">
        <f>(Table2[[#This Row],[Close Price]]-Table2[[#This Row],[20D EMA]])/Table2[[#This Row],[20D EMA]]</f>
        <v>-3.3673691071040871E-3</v>
      </c>
      <c r="T462" s="2">
        <f>(Table2[[#This Row],[Close Price]]-Table2[[#This Row],[50D EMA]])/Table2[[#This Row],[50D EMA]]</f>
        <v>3.916378993257788E-2</v>
      </c>
      <c r="U462" s="2">
        <f>(Table2[[#This Row],[Close Price]]-Table2[[#This Row],[200D EMA]])/Table2[[#This Row],[200D EMA]]</f>
        <v>0.15737751463344804</v>
      </c>
      <c r="V462">
        <v>0.46446740626252903</v>
      </c>
      <c r="W462">
        <v>274</v>
      </c>
      <c r="X462">
        <v>280.55</v>
      </c>
      <c r="Y462">
        <v>271.8</v>
      </c>
      <c r="Z462">
        <v>283</v>
      </c>
      <c r="AA462">
        <v>264.60000000000002</v>
      </c>
      <c r="AB462">
        <v>296.14999999999998</v>
      </c>
      <c r="AC462" s="2">
        <f>(Table2[[#This Row],[Close Price]]/Table2[[#This Row],[Day Low]])-1</f>
        <v>4.5620437956204185E-3</v>
      </c>
      <c r="AD462" s="2">
        <f>(Table2[[#This Row],[Day High]]/Table2[[#This Row],[Close Price]])-1</f>
        <v>1.9255222524977356E-2</v>
      </c>
      <c r="AE462" s="2">
        <f>(Table2[[#This Row],[Close Price]]/Table2[[#This Row],[Current Week Low]])-1</f>
        <v>1.2693156732891842E-2</v>
      </c>
      <c r="AF462" s="2">
        <f>(Table2[[#This Row],[Current Week High]]/Table2[[#This Row],[Close Price]])-1</f>
        <v>2.8156221616712163E-2</v>
      </c>
      <c r="AG462" s="2">
        <f>(Table2[[#This Row],[Close Price]]/Table2[[#This Row],[Current Month Low]])-1</f>
        <v>4.0249433106575916E-2</v>
      </c>
      <c r="AH462" s="2">
        <f>(Table2[[#This Row],[Current Month High]]/Table2[[#This Row],[Close Price]])-1</f>
        <v>7.5930971843778394E-2</v>
      </c>
      <c r="AI462">
        <v>7.5930971843778297</v>
      </c>
      <c r="AJ462">
        <v>36.532738095238003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0.09</v>
      </c>
      <c r="AM462" t="s">
        <v>10451</v>
      </c>
      <c r="AN462">
        <v>-3</v>
      </c>
      <c r="AO462" t="s">
        <v>10450</v>
      </c>
      <c r="AP462">
        <v>3.0989809072545001E-2</v>
      </c>
      <c r="AQ462">
        <f>(Table2[[#This Row],[Sharpe Ratio]]-AVERAGE(Table2[Sharpe Ratio]))/_xlfn.STDEV.P(Table2[Sharpe Ratio])</f>
        <v>-0.32736163093064319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-0.39225191011704091</v>
      </c>
      <c r="AS462">
        <f>_xlfn.RANK.AVG(Table2[[#This Row],[1Y Return vs Nifty Z-Score]],Table2[1Y Return vs Nifty Z-Score])</f>
        <v>576</v>
      </c>
      <c r="AT462">
        <f>_xlfn.RANK.AVG(Table2[[#This Row],[6M Return vs Nifty Z-Score]],Table2[6M Return vs Nifty Z-Score])</f>
        <v>316</v>
      </c>
      <c r="AU462">
        <f>_xlfn.RANK.AVG(Table2[[#This Row],[Sharpe Ratio Z-Score]],Table2[Sharpe Ratio Z-Score])</f>
        <v>420</v>
      </c>
      <c r="AV462">
        <f>(Table2[[#This Row],[Rank 1Y]]+Table2[[#This Row],[Rank 6M]]+Table2[[#This Row],[Rank Sharpe]])/3</f>
        <v>437.33333333333331</v>
      </c>
    </row>
    <row r="463" spans="1:48" x14ac:dyDescent="0.3">
      <c r="A463" t="s">
        <v>1540</v>
      </c>
      <c r="B463" t="s">
        <v>1541</v>
      </c>
      <c r="C463" t="s">
        <v>10417</v>
      </c>
      <c r="D463" t="s">
        <v>132</v>
      </c>
      <c r="E463">
        <v>6681.0134072000001</v>
      </c>
      <c r="F463">
        <v>948.2</v>
      </c>
      <c r="G463">
        <v>6.0921627177748396</v>
      </c>
      <c r="H463">
        <f>(Table2[[#This Row],[1Y Return vs Nifty]]-AVERAGE(Table2[1Y Return vs Nifty]))/_xlfn.STDEV.P(Table2[1Y Return vs Nifty])</f>
        <v>-0.30013320907832419</v>
      </c>
      <c r="I463">
        <v>-3.7338130407266501</v>
      </c>
      <c r="J463">
        <f>(Table2[[#This Row],[1M Return vs Nifty]]-AVERAGE(Table2[1M Return vs Nifty]))/_xlfn.STDEV.P(Table2[1M Return vs Nifty])</f>
        <v>-2.7911725582657736E-2</v>
      </c>
      <c r="K463">
        <v>-5.1798000031143996</v>
      </c>
      <c r="L463">
        <f>(Table2[[#This Row],[6M Return vs Nifty]]-AVERAGE(Table2[6M Return vs Nifty]))/_xlfn.STDEV.P(Table2[6M Return vs Nifty])</f>
        <v>-0.51885188739724997</v>
      </c>
      <c r="M463">
        <v>-0.16637926153593</v>
      </c>
      <c r="N463">
        <f>(Table2[[#This Row],[1W Return vs Nifty]]-AVERAGE(Table2[1W Return vs Nifty]))/_xlfn.STDEV.P(Table2[1W Return vs Nifty])</f>
        <v>9.4283605201868792E-2</v>
      </c>
      <c r="O463">
        <v>956.29</v>
      </c>
      <c r="P463">
        <v>940.93244712713397</v>
      </c>
      <c r="Q463">
        <v>873.05237165168296</v>
      </c>
      <c r="R463">
        <v>43.215282874265498</v>
      </c>
      <c r="S463" s="2">
        <f>(Table2[[#This Row],[Close Price]]-Table2[[#This Row],[20D EMA]])/Table2[[#This Row],[20D EMA]]</f>
        <v>-8.4597768459357715E-3</v>
      </c>
      <c r="T463" s="2">
        <f>(Table2[[#This Row],[Close Price]]-Table2[[#This Row],[50D EMA]])/Table2[[#This Row],[50D EMA]]</f>
        <v>7.723777509273333E-3</v>
      </c>
      <c r="U463" s="2">
        <f>(Table2[[#This Row],[Close Price]]-Table2[[#This Row],[200D EMA]])/Table2[[#This Row],[200D EMA]]</f>
        <v>8.6074593905688779E-2</v>
      </c>
      <c r="V463">
        <v>0.55808487575026799</v>
      </c>
      <c r="W463">
        <v>944</v>
      </c>
      <c r="X463">
        <v>959.8</v>
      </c>
      <c r="Y463">
        <v>943.85</v>
      </c>
      <c r="Z463">
        <v>980.35</v>
      </c>
      <c r="AA463">
        <v>915.7</v>
      </c>
      <c r="AB463">
        <v>1029.9000000000001</v>
      </c>
      <c r="AC463" s="2">
        <f>(Table2[[#This Row],[Close Price]]/Table2[[#This Row],[Day Low]])-1</f>
        <v>4.4491525423728806E-3</v>
      </c>
      <c r="AD463" s="2">
        <f>(Table2[[#This Row],[Day High]]/Table2[[#This Row],[Close Price]])-1</f>
        <v>1.2233705969204811E-2</v>
      </c>
      <c r="AE463" s="2">
        <f>(Table2[[#This Row],[Close Price]]/Table2[[#This Row],[Current Week Low]])-1</f>
        <v>4.6087831752927855E-3</v>
      </c>
      <c r="AF463" s="2">
        <f>(Table2[[#This Row],[Current Week High]]/Table2[[#This Row],[Close Price]])-1</f>
        <v>3.3906348871546088E-2</v>
      </c>
      <c r="AG463" s="2">
        <f>(Table2[[#This Row],[Close Price]]/Table2[[#This Row],[Current Month Low]])-1</f>
        <v>3.5491973353718453E-2</v>
      </c>
      <c r="AH463" s="2">
        <f>(Table2[[#This Row],[Current Month High]]/Table2[[#This Row],[Close Price]])-1</f>
        <v>8.6163256696899504E-2</v>
      </c>
      <c r="AI463">
        <v>8.6163256696899495</v>
      </c>
      <c r="AJ463">
        <v>53.916078240402499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</v>
      </c>
      <c r="AM463" t="s">
        <v>10452</v>
      </c>
      <c r="AN463">
        <v>-3.16</v>
      </c>
      <c r="AO463" t="s">
        <v>10450</v>
      </c>
      <c r="AP463">
        <v>2.9567126778304999E-2</v>
      </c>
      <c r="AQ463">
        <f>(Table2[[#This Row],[Sharpe Ratio]]-AVERAGE(Table2[Sharpe Ratio]))/_xlfn.STDEV.P(Table2[Sharpe Ratio])</f>
        <v>-0.34391960607208033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-1.0965328229284437</v>
      </c>
      <c r="AS463">
        <f>_xlfn.RANK.AVG(Table2[[#This Row],[1Y Return vs Nifty Z-Score]],Table2[1Y Return vs Nifty Z-Score])</f>
        <v>389</v>
      </c>
      <c r="AT463">
        <f>_xlfn.RANK.AVG(Table2[[#This Row],[6M Return vs Nifty Z-Score]],Table2[6M Return vs Nifty Z-Score])</f>
        <v>497</v>
      </c>
      <c r="AU463">
        <f>_xlfn.RANK.AVG(Table2[[#This Row],[Sharpe Ratio Z-Score]],Table2[Sharpe Ratio Z-Score])</f>
        <v>426</v>
      </c>
      <c r="AV463">
        <f>(Table2[[#This Row],[Rank 1Y]]+Table2[[#This Row],[Rank 6M]]+Table2[[#This Row],[Rank Sharpe]])/3</f>
        <v>437.33333333333331</v>
      </c>
    </row>
    <row r="464" spans="1:48" x14ac:dyDescent="0.3">
      <c r="A464" t="s">
        <v>1452</v>
      </c>
      <c r="B464" t="s">
        <v>1453</v>
      </c>
      <c r="C464" t="s">
        <v>10422</v>
      </c>
      <c r="D464" t="s">
        <v>1454</v>
      </c>
      <c r="E464">
        <v>7503.7596774000003</v>
      </c>
      <c r="F464">
        <v>980.35</v>
      </c>
      <c r="G464">
        <v>-14.313057595558201</v>
      </c>
      <c r="H464">
        <f>(Table2[[#This Row],[1Y Return vs Nifty]]-AVERAGE(Table2[1Y Return vs Nifty]))/_xlfn.STDEV.P(Table2[1Y Return vs Nifty])</f>
        <v>-0.63611250611548242</v>
      </c>
      <c r="I464">
        <v>1.21411044147959</v>
      </c>
      <c r="J464">
        <f>(Table2[[#This Row],[1M Return vs Nifty]]-AVERAGE(Table2[1M Return vs Nifty]))/_xlfn.STDEV.P(Table2[1M Return vs Nifty])</f>
        <v>0.43059488449849548</v>
      </c>
      <c r="K464">
        <v>29.893307378132999</v>
      </c>
      <c r="L464">
        <f>(Table2[[#This Row],[6M Return vs Nifty]]-AVERAGE(Table2[6M Return vs Nifty]))/_xlfn.STDEV.P(Table2[6M Return vs Nifty])</f>
        <v>0.52312791113054802</v>
      </c>
      <c r="M464">
        <v>-6.3361344457141797</v>
      </c>
      <c r="N464">
        <f>(Table2[[#This Row],[1W Return vs Nifty]]-AVERAGE(Table2[1W Return vs Nifty]))/_xlfn.STDEV.P(Table2[1W Return vs Nifty])</f>
        <v>-1.2826011841142717</v>
      </c>
      <c r="O464">
        <v>998.89</v>
      </c>
      <c r="P464">
        <v>955.20696155464998</v>
      </c>
      <c r="Q464">
        <v>841.73416691771195</v>
      </c>
      <c r="R464">
        <v>38.549657048676799</v>
      </c>
      <c r="S464" s="2">
        <f>(Table2[[#This Row],[Close Price]]-Table2[[#This Row],[20D EMA]])/Table2[[#This Row],[20D EMA]]</f>
        <v>-1.8560602268518019E-2</v>
      </c>
      <c r="T464" s="2">
        <f>(Table2[[#This Row],[Close Price]]-Table2[[#This Row],[50D EMA]])/Table2[[#This Row],[50D EMA]]</f>
        <v>2.6322084592461947E-2</v>
      </c>
      <c r="U464" s="2">
        <f>(Table2[[#This Row],[Close Price]]-Table2[[#This Row],[200D EMA]])/Table2[[#This Row],[200D EMA]]</f>
        <v>0.16467887194109726</v>
      </c>
      <c r="V464">
        <v>1.6269992383791601</v>
      </c>
      <c r="W464">
        <v>975</v>
      </c>
      <c r="X464">
        <v>1001.9</v>
      </c>
      <c r="Y464">
        <v>975</v>
      </c>
      <c r="Z464">
        <v>1057.9000000000001</v>
      </c>
      <c r="AA464">
        <v>911.1</v>
      </c>
      <c r="AB464">
        <v>1117</v>
      </c>
      <c r="AC464" s="2">
        <f>(Table2[[#This Row],[Close Price]]/Table2[[#This Row],[Day Low]])-1</f>
        <v>5.4871794871795831E-3</v>
      </c>
      <c r="AD464" s="2">
        <f>(Table2[[#This Row],[Day High]]/Table2[[#This Row],[Close Price]])-1</f>
        <v>2.1981945223644495E-2</v>
      </c>
      <c r="AE464" s="2">
        <f>(Table2[[#This Row],[Close Price]]/Table2[[#This Row],[Current Week Low]])-1</f>
        <v>5.4871794871795831E-3</v>
      </c>
      <c r="AF464" s="2">
        <f>(Table2[[#This Row],[Current Week High]]/Table2[[#This Row],[Close Price]])-1</f>
        <v>7.910440148926412E-2</v>
      </c>
      <c r="AG464" s="2">
        <f>(Table2[[#This Row],[Close Price]]/Table2[[#This Row],[Current Month Low]])-1</f>
        <v>7.6007024475908347E-2</v>
      </c>
      <c r="AH464" s="2">
        <f>(Table2[[#This Row],[Current Month High]]/Table2[[#This Row],[Close Price]])-1</f>
        <v>0.1393889937267303</v>
      </c>
      <c r="AI464">
        <v>13.938899372672999</v>
      </c>
      <c r="AJ464">
        <v>65.739644970414204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-0.04</v>
      </c>
      <c r="AM464" t="s">
        <v>10450</v>
      </c>
      <c r="AN464">
        <v>1.58</v>
      </c>
      <c r="AO464" t="s">
        <v>10451</v>
      </c>
      <c r="AP464">
        <v>-2.7341653292412001E-2</v>
      </c>
      <c r="AQ464">
        <f>(Table2[[#This Row],[Sharpe Ratio]]-AVERAGE(Table2[Sharpe Ratio]))/_xlfn.STDEV.P(Table2[Sharpe Ratio])</f>
        <v>-1.0062559334134009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-1.9712468280141116</v>
      </c>
      <c r="AS464">
        <f>_xlfn.RANK.AVG(Table2[[#This Row],[1Y Return vs Nifty Z-Score]],Table2[1Y Return vs Nifty Z-Score])</f>
        <v>533</v>
      </c>
      <c r="AT464">
        <f>_xlfn.RANK.AVG(Table2[[#This Row],[6M Return vs Nifty Z-Score]],Table2[6M Return vs Nifty Z-Score])</f>
        <v>160</v>
      </c>
      <c r="AU464">
        <f>_xlfn.RANK.AVG(Table2[[#This Row],[Sharpe Ratio Z-Score]],Table2[Sharpe Ratio Z-Score])</f>
        <v>620</v>
      </c>
      <c r="AV464">
        <f>(Table2[[#This Row],[Rank 1Y]]+Table2[[#This Row],[Rank 6M]]+Table2[[#This Row],[Rank Sharpe]])/3</f>
        <v>437.66666666666669</v>
      </c>
    </row>
    <row r="465" spans="1:48" x14ac:dyDescent="0.3">
      <c r="A465" t="s">
        <v>1353</v>
      </c>
      <c r="B465" t="s">
        <v>1354</v>
      </c>
      <c r="C465" t="s">
        <v>10409</v>
      </c>
      <c r="D465" t="s">
        <v>397</v>
      </c>
      <c r="E465">
        <v>8426.1109873500009</v>
      </c>
      <c r="F465">
        <v>618.45000000000005</v>
      </c>
      <c r="G465">
        <v>9.8542588295092397</v>
      </c>
      <c r="H465">
        <f>(Table2[[#This Row],[1Y Return vs Nifty]]-AVERAGE(Table2[1Y Return vs Nifty]))/_xlfn.STDEV.P(Table2[1Y Return vs Nifty])</f>
        <v>-0.23818894248391528</v>
      </c>
      <c r="I465">
        <v>-11.0793039221148</v>
      </c>
      <c r="J465">
        <f>(Table2[[#This Row],[1M Return vs Nifty]]-AVERAGE(Table2[1M Return vs Nifty]))/_xlfn.STDEV.P(Table2[1M Return vs Nifty])</f>
        <v>-0.70859244660010523</v>
      </c>
      <c r="K465">
        <v>8.0259560071752603</v>
      </c>
      <c r="L465">
        <f>(Table2[[#This Row],[6M Return vs Nifty]]-AVERAGE(Table2[6M Return vs Nifty]))/_xlfn.STDEV.P(Table2[6M Return vs Nifty])</f>
        <v>-0.12652477370768761</v>
      </c>
      <c r="M465">
        <v>-6.2342832123639802</v>
      </c>
      <c r="N465">
        <f>(Table2[[#This Row],[1W Return vs Nifty]]-AVERAGE(Table2[1W Return vs Nifty]))/_xlfn.STDEV.P(Table2[1W Return vs Nifty])</f>
        <v>-1.2598713658659553</v>
      </c>
      <c r="O465">
        <v>666.65</v>
      </c>
      <c r="P465">
        <v>662.702799336309</v>
      </c>
      <c r="Q465">
        <v>577.57805799277401</v>
      </c>
      <c r="R465">
        <v>16.702638648930701</v>
      </c>
      <c r="S465" s="2">
        <f>(Table2[[#This Row],[Close Price]]-Table2[[#This Row],[20D EMA]])/Table2[[#This Row],[20D EMA]]</f>
        <v>-7.2301807545188529E-2</v>
      </c>
      <c r="T465" s="2">
        <f>(Table2[[#This Row],[Close Price]]-Table2[[#This Row],[50D EMA]])/Table2[[#This Row],[50D EMA]]</f>
        <v>-6.6776237222217469E-2</v>
      </c>
      <c r="U465" s="2">
        <f>(Table2[[#This Row],[Close Price]]-Table2[[#This Row],[200D EMA]])/Table2[[#This Row],[200D EMA]]</f>
        <v>7.0764360663675668E-2</v>
      </c>
      <c r="V465">
        <v>0.20276700502599301</v>
      </c>
      <c r="W465">
        <v>615</v>
      </c>
      <c r="X465">
        <v>653.70000000000005</v>
      </c>
      <c r="Y465">
        <v>615</v>
      </c>
      <c r="Z465">
        <v>679.6</v>
      </c>
      <c r="AA465">
        <v>615</v>
      </c>
      <c r="AB465">
        <v>705</v>
      </c>
      <c r="AC465" s="2">
        <f>(Table2[[#This Row],[Close Price]]/Table2[[#This Row],[Day Low]])-1</f>
        <v>5.6097560975609806E-3</v>
      </c>
      <c r="AD465" s="2">
        <f>(Table2[[#This Row],[Day High]]/Table2[[#This Row],[Close Price]])-1</f>
        <v>5.6997332039776749E-2</v>
      </c>
      <c r="AE465" s="2">
        <f>(Table2[[#This Row],[Close Price]]/Table2[[#This Row],[Current Week Low]])-1</f>
        <v>5.6097560975609806E-3</v>
      </c>
      <c r="AF465" s="2">
        <f>(Table2[[#This Row],[Current Week High]]/Table2[[#This Row],[Close Price]])-1</f>
        <v>9.8876222815102333E-2</v>
      </c>
      <c r="AG465" s="2">
        <f>(Table2[[#This Row],[Close Price]]/Table2[[#This Row],[Current Month Low]])-1</f>
        <v>5.6097560975609806E-3</v>
      </c>
      <c r="AH465" s="2">
        <f>(Table2[[#This Row],[Current Month High]]/Table2[[#This Row],[Close Price]])-1</f>
        <v>0.1399466407955372</v>
      </c>
      <c r="AI465">
        <v>28.223785269625601</v>
      </c>
      <c r="AJ465">
        <v>60.261725835708702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-0.09</v>
      </c>
      <c r="AM465" t="s">
        <v>10450</v>
      </c>
      <c r="AN465">
        <v>-8.1300000000000008</v>
      </c>
      <c r="AO465" t="s">
        <v>10450</v>
      </c>
      <c r="AP465">
        <v>-1.4634638941365E-2</v>
      </c>
      <c r="AQ465">
        <f>(Table2[[#This Row],[Sharpe Ratio]]-AVERAGE(Table2[Sharpe Ratio]))/_xlfn.STDEV.P(Table2[Sharpe Ratio])</f>
        <v>-0.85836456750663759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-3.1915420961643006</v>
      </c>
      <c r="AS465">
        <f>_xlfn.RANK.AVG(Table2[[#This Row],[1Y Return vs Nifty Z-Score]],Table2[1Y Return vs Nifty Z-Score])</f>
        <v>368</v>
      </c>
      <c r="AT465">
        <f>_xlfn.RANK.AVG(Table2[[#This Row],[6M Return vs Nifty Z-Score]],Table2[6M Return vs Nifty Z-Score])</f>
        <v>354</v>
      </c>
      <c r="AU465">
        <f>_xlfn.RANK.AVG(Table2[[#This Row],[Sharpe Ratio Z-Score]],Table2[Sharpe Ratio Z-Score])</f>
        <v>592</v>
      </c>
      <c r="AV465">
        <f>(Table2[[#This Row],[Rank 1Y]]+Table2[[#This Row],[Rank 6M]]+Table2[[#This Row],[Rank Sharpe]])/3</f>
        <v>438</v>
      </c>
    </row>
    <row r="466" spans="1:48" x14ac:dyDescent="0.3">
      <c r="A466" t="s">
        <v>534</v>
      </c>
      <c r="B466" t="s">
        <v>535</v>
      </c>
      <c r="C466" t="s">
        <v>10407</v>
      </c>
      <c r="D466" t="s">
        <v>51</v>
      </c>
      <c r="E466">
        <v>41167.902064200003</v>
      </c>
      <c r="F466">
        <v>333.5</v>
      </c>
      <c r="G466">
        <v>-20.883221214516102</v>
      </c>
      <c r="H466">
        <f>(Table2[[#This Row],[1Y Return vs Nifty]]-AVERAGE(Table2[1Y Return vs Nifty]))/_xlfn.STDEV.P(Table2[1Y Return vs Nifty])</f>
        <v>-0.7442926149415664</v>
      </c>
      <c r="I466">
        <v>3.1799014213524499</v>
      </c>
      <c r="J466">
        <f>(Table2[[#This Row],[1M Return vs Nifty]]-AVERAGE(Table2[1M Return vs Nifty]))/_xlfn.STDEV.P(Table2[1M Return vs Nifty])</f>
        <v>0.61275779820380571</v>
      </c>
      <c r="K466">
        <v>3.1856007919667499</v>
      </c>
      <c r="L466">
        <f>(Table2[[#This Row],[6M Return vs Nifty]]-AVERAGE(Table2[6M Return vs Nifty]))/_xlfn.STDEV.P(Table2[6M Return vs Nifty])</f>
        <v>-0.27032590022670783</v>
      </c>
      <c r="M466">
        <v>3.2487112289157398</v>
      </c>
      <c r="N466">
        <f>(Table2[[#This Row],[1W Return vs Nifty]]-AVERAGE(Table2[1W Return vs Nifty]))/_xlfn.STDEV.P(Table2[1W Return vs Nifty])</f>
        <v>0.85641857005418753</v>
      </c>
      <c r="O466">
        <v>326.52</v>
      </c>
      <c r="P466">
        <v>315.71150200945499</v>
      </c>
      <c r="Q466">
        <v>294.13930849817001</v>
      </c>
      <c r="R466">
        <v>56.893889214403998</v>
      </c>
      <c r="S466" s="2">
        <f>(Table2[[#This Row],[Close Price]]-Table2[[#This Row],[20D EMA]])/Table2[[#This Row],[20D EMA]]</f>
        <v>2.1376944750704455E-2</v>
      </c>
      <c r="T466" s="2">
        <f>(Table2[[#This Row],[Close Price]]-Table2[[#This Row],[50D EMA]])/Table2[[#This Row],[50D EMA]]</f>
        <v>5.6344155589276815E-2</v>
      </c>
      <c r="U466" s="2">
        <f>(Table2[[#This Row],[Close Price]]-Table2[[#This Row],[200D EMA]])/Table2[[#This Row],[200D EMA]]</f>
        <v>0.13381649566934667</v>
      </c>
      <c r="V466">
        <v>1.2274682925681999</v>
      </c>
      <c r="W466">
        <v>332.1</v>
      </c>
      <c r="X466">
        <v>343</v>
      </c>
      <c r="Y466">
        <v>320.5</v>
      </c>
      <c r="Z466">
        <v>343</v>
      </c>
      <c r="AA466">
        <v>314.85000000000002</v>
      </c>
      <c r="AB466">
        <v>343</v>
      </c>
      <c r="AC466" s="2">
        <f>(Table2[[#This Row],[Close Price]]/Table2[[#This Row],[Day Low]])-1</f>
        <v>4.2155977115325705E-3</v>
      </c>
      <c r="AD466" s="2">
        <f>(Table2[[#This Row],[Day High]]/Table2[[#This Row],[Close Price]])-1</f>
        <v>2.8485757121439192E-2</v>
      </c>
      <c r="AE466" s="2">
        <f>(Table2[[#This Row],[Close Price]]/Table2[[#This Row],[Current Week Low]])-1</f>
        <v>4.0561622464898583E-2</v>
      </c>
      <c r="AF466" s="2">
        <f>(Table2[[#This Row],[Current Week High]]/Table2[[#This Row],[Close Price]])-1</f>
        <v>2.8485757121439192E-2</v>
      </c>
      <c r="AG466" s="2">
        <f>(Table2[[#This Row],[Close Price]]/Table2[[#This Row],[Current Month Low]])-1</f>
        <v>5.9234556137843342E-2</v>
      </c>
      <c r="AH466" s="2">
        <f>(Table2[[#This Row],[Current Month High]]/Table2[[#This Row],[Close Price]])-1</f>
        <v>2.8485757121439192E-2</v>
      </c>
      <c r="AI466">
        <v>2.8485757121439099</v>
      </c>
      <c r="AJ466">
        <v>40.509795660417097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0.06</v>
      </c>
      <c r="AM466" t="s">
        <v>10451</v>
      </c>
      <c r="AN466">
        <v>3.44</v>
      </c>
      <c r="AO466" t="s">
        <v>10451</v>
      </c>
      <c r="AP466">
        <v>5.5145912818104999E-2</v>
      </c>
      <c r="AQ466">
        <f>(Table2[[#This Row],[Sharpe Ratio]]-AVERAGE(Table2[Sharpe Ratio]))/_xlfn.STDEV.P(Table2[Sharpe Ratio])</f>
        <v>-4.6219335878305311E-2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0.40833851721141373</v>
      </c>
      <c r="AS466">
        <f>_xlfn.RANK.AVG(Table2[[#This Row],[1Y Return vs Nifty Z-Score]],Table2[1Y Return vs Nifty Z-Score])</f>
        <v>573</v>
      </c>
      <c r="AT466">
        <f>_xlfn.RANK.AVG(Table2[[#This Row],[6M Return vs Nifty Z-Score]],Table2[6M Return vs Nifty Z-Score])</f>
        <v>396</v>
      </c>
      <c r="AU466">
        <f>_xlfn.RANK.AVG(Table2[[#This Row],[Sharpe Ratio Z-Score]],Table2[Sharpe Ratio Z-Score])</f>
        <v>349</v>
      </c>
      <c r="AV466">
        <f>(Table2[[#This Row],[Rank 1Y]]+Table2[[#This Row],[Rank 6M]]+Table2[[#This Row],[Rank Sharpe]])/3</f>
        <v>439.33333333333331</v>
      </c>
    </row>
    <row r="467" spans="1:48" x14ac:dyDescent="0.3">
      <c r="A467" t="s">
        <v>1107</v>
      </c>
      <c r="B467" t="s">
        <v>1108</v>
      </c>
      <c r="C467" t="s">
        <v>10416</v>
      </c>
      <c r="D467" t="s">
        <v>494</v>
      </c>
      <c r="E467">
        <v>11921.465506125</v>
      </c>
      <c r="F467">
        <v>372.75</v>
      </c>
      <c r="G467">
        <v>-2.4040043732042902</v>
      </c>
      <c r="H467">
        <f>(Table2[[#This Row],[1Y Return vs Nifty]]-AVERAGE(Table2[1Y Return vs Nifty]))/_xlfn.STDEV.P(Table2[1Y Return vs Nifty])</f>
        <v>-0.44002565830967183</v>
      </c>
      <c r="I467">
        <v>-81.230461586997095</v>
      </c>
      <c r="J467">
        <f>(Table2[[#This Row],[1M Return vs Nifty]]-AVERAGE(Table2[1M Return vs Nifty]))/_xlfn.STDEV.P(Table2[1M Return vs Nifty])</f>
        <v>-7.2092526952609584</v>
      </c>
      <c r="K467">
        <v>-2.0746610080408101</v>
      </c>
      <c r="L467">
        <f>(Table2[[#This Row],[6M Return vs Nifty]]-AVERAGE(Table2[6M Return vs Nifty]))/_xlfn.STDEV.P(Table2[6M Return vs Nifty])</f>
        <v>-0.42660194588743339</v>
      </c>
      <c r="M467">
        <v>11.061968004932501</v>
      </c>
      <c r="N467">
        <f>(Table2[[#This Row],[1W Return vs Nifty]]-AVERAGE(Table2[1W Return vs Nifty]))/_xlfn.STDEV.P(Table2[1W Return vs Nifty])</f>
        <v>2.6000784218269928</v>
      </c>
      <c r="O467">
        <v>347.55</v>
      </c>
      <c r="P467">
        <v>332.507731299211</v>
      </c>
      <c r="Q467">
        <v>306.22883549754602</v>
      </c>
      <c r="R467">
        <v>69.2396212022947</v>
      </c>
      <c r="S467" s="2">
        <f>(Table2[[#This Row],[Close Price]]-Table2[[#This Row],[20D EMA]])/Table2[[#This Row],[20D EMA]]</f>
        <v>7.25075528700906E-2</v>
      </c>
      <c r="T467" s="2">
        <f>(Table2[[#This Row],[Close Price]]-Table2[[#This Row],[50D EMA]])/Table2[[#This Row],[50D EMA]]</f>
        <v>0.12102656543819283</v>
      </c>
      <c r="U467" s="2">
        <f>(Table2[[#This Row],[Close Price]]-Table2[[#This Row],[200D EMA]])/Table2[[#This Row],[200D EMA]]</f>
        <v>0.21722697797016263</v>
      </c>
      <c r="V467">
        <v>1.6290322157303101</v>
      </c>
      <c r="W467">
        <v>370.1</v>
      </c>
      <c r="X467">
        <v>382.4</v>
      </c>
      <c r="Y467">
        <v>347.95</v>
      </c>
      <c r="Z467">
        <v>401</v>
      </c>
      <c r="AA467">
        <v>317.05</v>
      </c>
      <c r="AB467">
        <v>401</v>
      </c>
      <c r="AC467" s="2">
        <f>(Table2[[#This Row],[Close Price]]/Table2[[#This Row],[Day Low]])-1</f>
        <v>7.1602269656849682E-3</v>
      </c>
      <c r="AD467" s="2">
        <f>(Table2[[#This Row],[Day High]]/Table2[[#This Row],[Close Price]])-1</f>
        <v>2.5888665325284999E-2</v>
      </c>
      <c r="AE467" s="2">
        <f>(Table2[[#This Row],[Close Price]]/Table2[[#This Row],[Current Week Low]])-1</f>
        <v>7.1274608420750063E-2</v>
      </c>
      <c r="AF467" s="2">
        <f>(Table2[[#This Row],[Current Week High]]/Table2[[#This Row],[Close Price]])-1</f>
        <v>7.5788061703554677E-2</v>
      </c>
      <c r="AG467" s="2">
        <f>(Table2[[#This Row],[Close Price]]/Table2[[#This Row],[Current Month Low]])-1</f>
        <v>0.17568206907427841</v>
      </c>
      <c r="AH467" s="2">
        <f>(Table2[[#This Row],[Current Month High]]/Table2[[#This Row],[Close Price]])-1</f>
        <v>7.5788061703554677E-2</v>
      </c>
      <c r="AI467">
        <v>7.5788061703554597</v>
      </c>
      <c r="AJ467">
        <v>53.6479802143445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0.08</v>
      </c>
      <c r="AM467" t="s">
        <v>10451</v>
      </c>
      <c r="AN467">
        <v>11.2</v>
      </c>
      <c r="AO467" t="s">
        <v>10451</v>
      </c>
      <c r="AP467">
        <v>3.1219455163616999E-2</v>
      </c>
      <c r="AQ467">
        <f>(Table2[[#This Row],[Sharpe Ratio]]-AVERAGE(Table2[Sharpe Ratio]))/_xlfn.STDEV.P(Table2[Sharpe Ratio])</f>
        <v>-0.32468888081440611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-5.800490758445477</v>
      </c>
      <c r="AS467">
        <f>_xlfn.RANK.AVG(Table2[[#This Row],[1Y Return vs Nifty Z-Score]],Table2[1Y Return vs Nifty Z-Score])</f>
        <v>434</v>
      </c>
      <c r="AT467">
        <f>_xlfn.RANK.AVG(Table2[[#This Row],[6M Return vs Nifty Z-Score]],Table2[6M Return vs Nifty Z-Score])</f>
        <v>465</v>
      </c>
      <c r="AU467">
        <f>_xlfn.RANK.AVG(Table2[[#This Row],[Sharpe Ratio Z-Score]],Table2[Sharpe Ratio Z-Score])</f>
        <v>419</v>
      </c>
      <c r="AV467">
        <f>(Table2[[#This Row],[Rank 1Y]]+Table2[[#This Row],[Rank 6M]]+Table2[[#This Row],[Rank Sharpe]])/3</f>
        <v>439.33333333333331</v>
      </c>
    </row>
    <row r="468" spans="1:48" x14ac:dyDescent="0.3">
      <c r="A468" t="s">
        <v>213</v>
      </c>
      <c r="B468" t="s">
        <v>214</v>
      </c>
      <c r="C468" t="s">
        <v>10407</v>
      </c>
      <c r="D468" t="s">
        <v>34</v>
      </c>
      <c r="E468">
        <v>129077.19998783999</v>
      </c>
      <c r="F468">
        <v>249.6</v>
      </c>
      <c r="G468">
        <v>-16.603123799064502</v>
      </c>
      <c r="H468">
        <f>(Table2[[#This Row],[1Y Return vs Nifty]]-AVERAGE(Table2[1Y Return vs Nifty]))/_xlfn.STDEV.P(Table2[1Y Return vs Nifty])</f>
        <v>-0.6738192704340159</v>
      </c>
      <c r="I468">
        <v>-7.3983470545908396</v>
      </c>
      <c r="J468">
        <f>(Table2[[#This Row],[1M Return vs Nifty]]-AVERAGE(Table2[1M Return vs Nifty]))/_xlfn.STDEV.P(Table2[1M Return vs Nifty])</f>
        <v>-0.3674911621415185</v>
      </c>
      <c r="K468">
        <v>-21.866389882399101</v>
      </c>
      <c r="L468">
        <f>(Table2[[#This Row],[6M Return vs Nifty]]-AVERAGE(Table2[6M Return vs Nifty]))/_xlfn.STDEV.P(Table2[6M Return vs Nifty])</f>
        <v>-1.0145903850311793</v>
      </c>
      <c r="M468">
        <v>1.8254171875840199</v>
      </c>
      <c r="N468">
        <f>(Table2[[#This Row],[1W Return vs Nifty]]-AVERAGE(Table2[1W Return vs Nifty]))/_xlfn.STDEV.P(Table2[1W Return vs Nifty])</f>
        <v>0.53878653154811562</v>
      </c>
      <c r="O468">
        <v>242.73</v>
      </c>
      <c r="P468">
        <v>247.047569177665</v>
      </c>
      <c r="Q468">
        <v>245.730934971056</v>
      </c>
      <c r="R468">
        <v>71.707691283855993</v>
      </c>
      <c r="S468" s="2">
        <f>(Table2[[#This Row],[Close Price]]-Table2[[#This Row],[20D EMA]])/Table2[[#This Row],[20D EMA]]</f>
        <v>2.8303052774687944E-2</v>
      </c>
      <c r="T468" s="2">
        <f>(Table2[[#This Row],[Close Price]]-Table2[[#This Row],[50D EMA]])/Table2[[#This Row],[50D EMA]]</f>
        <v>1.0331738259279974E-2</v>
      </c>
      <c r="U468" s="2">
        <f>(Table2[[#This Row],[Close Price]]-Table2[[#This Row],[200D EMA]])/Table2[[#This Row],[200D EMA]]</f>
        <v>1.5745128017356544E-2</v>
      </c>
      <c r="V468">
        <v>0.81224322336992805</v>
      </c>
      <c r="W468">
        <v>244.6</v>
      </c>
      <c r="X468">
        <v>250</v>
      </c>
      <c r="Y468">
        <v>236</v>
      </c>
      <c r="Z468">
        <v>250</v>
      </c>
      <c r="AA468">
        <v>231</v>
      </c>
      <c r="AB468">
        <v>255.95</v>
      </c>
      <c r="AC468" s="2">
        <f>(Table2[[#This Row],[Close Price]]/Table2[[#This Row],[Day Low]])-1</f>
        <v>2.0441537203597759E-2</v>
      </c>
      <c r="AD468" s="2">
        <f>(Table2[[#This Row],[Day High]]/Table2[[#This Row],[Close Price]])-1</f>
        <v>1.6025641025640969E-3</v>
      </c>
      <c r="AE468" s="2">
        <f>(Table2[[#This Row],[Close Price]]/Table2[[#This Row],[Current Week Low]])-1</f>
        <v>5.7627118644067776E-2</v>
      </c>
      <c r="AF468" s="2">
        <f>(Table2[[#This Row],[Current Week High]]/Table2[[#This Row],[Close Price]])-1</f>
        <v>1.6025641025640969E-3</v>
      </c>
      <c r="AG468" s="2">
        <f>(Table2[[#This Row],[Close Price]]/Table2[[#This Row],[Current Month Low]])-1</f>
        <v>8.0519480519480435E-2</v>
      </c>
      <c r="AH468" s="2">
        <f>(Table2[[#This Row],[Current Month High]]/Table2[[#This Row],[Close Price]])-1</f>
        <v>2.5440705128205066E-2</v>
      </c>
      <c r="AI468">
        <v>20.072115384615302</v>
      </c>
      <c r="AJ468">
        <v>32.871972318338997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-0.06</v>
      </c>
      <c r="AM468" t="s">
        <v>10450</v>
      </c>
      <c r="AN468">
        <v>7.22</v>
      </c>
      <c r="AO468" t="s">
        <v>10451</v>
      </c>
      <c r="AP468">
        <v>0.13818653245170601</v>
      </c>
      <c r="AQ468">
        <f>(Table2[[#This Row],[Sharpe Ratio]]-AVERAGE(Table2[Sharpe Ratio]))/_xlfn.STDEV.P(Table2[Sharpe Ratio])</f>
        <v>0.92025400900662713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547</v>
      </c>
      <c r="AT468">
        <f>_xlfn.RANK.AVG(Table2[[#This Row],[6M Return vs Nifty Z-Score]],Table2[6M Return vs Nifty Z-Score])</f>
        <v>659</v>
      </c>
      <c r="AU468">
        <f>_xlfn.RANK.AVG(Table2[[#This Row],[Sharpe Ratio Z-Score]],Table2[Sharpe Ratio Z-Score])</f>
        <v>122</v>
      </c>
      <c r="AV468">
        <f>(Table2[[#This Row],[Rank 1Y]]+Table2[[#This Row],[Rank 6M]]+Table2[[#This Row],[Rank Sharpe]])/3</f>
        <v>442.66666666666669</v>
      </c>
    </row>
    <row r="469" spans="1:48" x14ac:dyDescent="0.3">
      <c r="A469" t="s">
        <v>176</v>
      </c>
      <c r="B469" t="s">
        <v>177</v>
      </c>
      <c r="C469" t="s">
        <v>5532</v>
      </c>
      <c r="D469" t="s">
        <v>80</v>
      </c>
      <c r="E469">
        <v>156162.0285052</v>
      </c>
      <c r="F469">
        <v>634</v>
      </c>
      <c r="G469">
        <v>14.510523416170599</v>
      </c>
      <c r="H469">
        <f>(Table2[[#This Row],[1Y Return vs Nifty]]-AVERAGE(Table2[1Y Return vs Nifty]))/_xlfn.STDEV.P(Table2[1Y Return vs Nifty])</f>
        <v>-0.16152187010620159</v>
      </c>
      <c r="I469">
        <v>-5.2219752696959096</v>
      </c>
      <c r="J469">
        <f>(Table2[[#This Row],[1M Return vs Nifty]]-AVERAGE(Table2[1M Return vs Nifty]))/_xlfn.STDEV.P(Table2[1M Return vs Nifty])</f>
        <v>-0.1658144682805423</v>
      </c>
      <c r="K469">
        <v>-12.926999228598801</v>
      </c>
      <c r="L469">
        <f>(Table2[[#This Row],[6M Return vs Nifty]]-AVERAGE(Table2[6M Return vs Nifty]))/_xlfn.STDEV.P(Table2[6M Return vs Nifty])</f>
        <v>-0.74901185013956018</v>
      </c>
      <c r="M469">
        <v>0.81984544373917501</v>
      </c>
      <c r="N469">
        <f>(Table2[[#This Row],[1W Return vs Nifty]]-AVERAGE(Table2[1W Return vs Nifty]))/_xlfn.STDEV.P(Table2[1W Return vs Nifty])</f>
        <v>0.31437625961112908</v>
      </c>
      <c r="O469">
        <v>624.37</v>
      </c>
      <c r="P469">
        <v>632.38692054828903</v>
      </c>
      <c r="Q469">
        <v>599.78060055045205</v>
      </c>
      <c r="R469">
        <v>63.860529162477597</v>
      </c>
      <c r="S469" s="2">
        <f>(Table2[[#This Row],[Close Price]]-Table2[[#This Row],[20D EMA]])/Table2[[#This Row],[20D EMA]]</f>
        <v>1.5423546935310785E-2</v>
      </c>
      <c r="T469" s="2">
        <f>(Table2[[#This Row],[Close Price]]-Table2[[#This Row],[50D EMA]])/Table2[[#This Row],[50D EMA]]</f>
        <v>2.5507792765739196E-3</v>
      </c>
      <c r="U469" s="2">
        <f>(Table2[[#This Row],[Close Price]]-Table2[[#This Row],[200D EMA]])/Table2[[#This Row],[200D EMA]]</f>
        <v>5.705319481514224E-2</v>
      </c>
      <c r="V469">
        <v>0.57994470085301397</v>
      </c>
      <c r="W469">
        <v>623.15</v>
      </c>
      <c r="X469">
        <v>636.45000000000005</v>
      </c>
      <c r="Y469">
        <v>610</v>
      </c>
      <c r="Z469">
        <v>636.45000000000005</v>
      </c>
      <c r="AA469">
        <v>598</v>
      </c>
      <c r="AB469">
        <v>636.75</v>
      </c>
      <c r="AC469" s="2">
        <f>(Table2[[#This Row],[Close Price]]/Table2[[#This Row],[Day Low]])-1</f>
        <v>1.7411538152932726E-2</v>
      </c>
      <c r="AD469" s="2">
        <f>(Table2[[#This Row],[Day High]]/Table2[[#This Row],[Close Price]])-1</f>
        <v>3.8643533123028373E-3</v>
      </c>
      <c r="AE469" s="2">
        <f>(Table2[[#This Row],[Close Price]]/Table2[[#This Row],[Current Week Low]])-1</f>
        <v>3.9344262295081922E-2</v>
      </c>
      <c r="AF469" s="2">
        <f>(Table2[[#This Row],[Current Week High]]/Table2[[#This Row],[Close Price]])-1</f>
        <v>3.8643533123028373E-3</v>
      </c>
      <c r="AG469" s="2">
        <f>(Table2[[#This Row],[Close Price]]/Table2[[#This Row],[Current Month Low]])-1</f>
        <v>6.020066889632103E-2</v>
      </c>
      <c r="AH469" s="2">
        <f>(Table2[[#This Row],[Current Month High]]/Table2[[#This Row],[Close Price]])-1</f>
        <v>4.3375394321767402E-3</v>
      </c>
      <c r="AI469">
        <v>11.506309148264901</v>
      </c>
      <c r="AJ469">
        <v>56.911273357257699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-0.09</v>
      </c>
      <c r="AM469" t="s">
        <v>10450</v>
      </c>
      <c r="AN469">
        <v>1.77</v>
      </c>
      <c r="AO469" t="s">
        <v>10451</v>
      </c>
      <c r="AP469">
        <v>3.4099636701204999E-2</v>
      </c>
      <c r="AQ469">
        <f>(Table2[[#This Row],[Sharpe Ratio]]-AVERAGE(Table2[Sharpe Ratio]))/_xlfn.STDEV.P(Table2[Sharpe Ratio])</f>
        <v>-0.291167711333848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337</v>
      </c>
      <c r="AT469">
        <f>_xlfn.RANK.AVG(Table2[[#This Row],[6M Return vs Nifty Z-Score]],Table2[6M Return vs Nifty Z-Score])</f>
        <v>586</v>
      </c>
      <c r="AU469">
        <f>_xlfn.RANK.AVG(Table2[[#This Row],[Sharpe Ratio Z-Score]],Table2[Sharpe Ratio Z-Score])</f>
        <v>407</v>
      </c>
      <c r="AV469">
        <f>(Table2[[#This Row],[Rank 1Y]]+Table2[[#This Row],[Rank 6M]]+Table2[[#This Row],[Rank Sharpe]])/3</f>
        <v>443.33333333333331</v>
      </c>
    </row>
    <row r="470" spans="1:48" x14ac:dyDescent="0.3">
      <c r="A470" t="s">
        <v>651</v>
      </c>
      <c r="B470" t="s">
        <v>652</v>
      </c>
      <c r="C470" t="s">
        <v>10412</v>
      </c>
      <c r="D470" t="s">
        <v>185</v>
      </c>
      <c r="E470">
        <v>29338.123019400002</v>
      </c>
      <c r="F470">
        <v>1396.2</v>
      </c>
      <c r="G470">
        <v>-19.861711472632098</v>
      </c>
      <c r="H470">
        <f>(Table2[[#This Row],[1Y Return vs Nifty]]-AVERAGE(Table2[1Y Return vs Nifty]))/_xlfn.STDEV.P(Table2[1Y Return vs Nifty])</f>
        <v>-0.72747308936307797</v>
      </c>
      <c r="I470">
        <v>-3.2286373485061701</v>
      </c>
      <c r="J470">
        <f>(Table2[[#This Row],[1M Return vs Nifty]]-AVERAGE(Table2[1M Return vs Nifty]))/_xlfn.STDEV.P(Table2[1M Return vs Nifty])</f>
        <v>1.8901123275734857E-2</v>
      </c>
      <c r="K470">
        <v>13.1078274099902</v>
      </c>
      <c r="L470">
        <f>(Table2[[#This Row],[6M Return vs Nifty]]-AVERAGE(Table2[6M Return vs Nifty]))/_xlfn.STDEV.P(Table2[6M Return vs Nifty])</f>
        <v>2.445150800268309E-2</v>
      </c>
      <c r="M470">
        <v>-2.4304600145115902</v>
      </c>
      <c r="N470">
        <f>(Table2[[#This Row],[1W Return vs Nifty]]-AVERAGE(Table2[1W Return vs Nifty]))/_xlfn.STDEV.P(Table2[1W Return vs Nifty])</f>
        <v>-0.41098414975700553</v>
      </c>
      <c r="O470">
        <v>1387.47</v>
      </c>
      <c r="P470">
        <v>1367.7454229544901</v>
      </c>
      <c r="Q470">
        <v>1270.0256227219299</v>
      </c>
      <c r="R470">
        <v>52.438718725132098</v>
      </c>
      <c r="S470" s="2">
        <f>(Table2[[#This Row],[Close Price]]-Table2[[#This Row],[20D EMA]])/Table2[[#This Row],[20D EMA]]</f>
        <v>6.2920279357391645E-3</v>
      </c>
      <c r="T470" s="2">
        <f>(Table2[[#This Row],[Close Price]]-Table2[[#This Row],[50D EMA]])/Table2[[#This Row],[50D EMA]]</f>
        <v>2.080400092587752E-2</v>
      </c>
      <c r="U470" s="2">
        <f>(Table2[[#This Row],[Close Price]]-Table2[[#This Row],[200D EMA]])/Table2[[#This Row],[200D EMA]]</f>
        <v>9.9347898987779529E-2</v>
      </c>
      <c r="V470">
        <v>0.71211574063244398</v>
      </c>
      <c r="W470">
        <v>1384.4</v>
      </c>
      <c r="X470">
        <v>1453</v>
      </c>
      <c r="Y470">
        <v>1380</v>
      </c>
      <c r="Z470">
        <v>1453</v>
      </c>
      <c r="AA470">
        <v>1323</v>
      </c>
      <c r="AB470">
        <v>1453</v>
      </c>
      <c r="AC470" s="2">
        <f>(Table2[[#This Row],[Close Price]]/Table2[[#This Row],[Day Low]])-1</f>
        <v>8.5235481074834585E-3</v>
      </c>
      <c r="AD470" s="2">
        <f>(Table2[[#This Row],[Day High]]/Table2[[#This Row],[Close Price]])-1</f>
        <v>4.0681850737716685E-2</v>
      </c>
      <c r="AE470" s="2">
        <f>(Table2[[#This Row],[Close Price]]/Table2[[#This Row],[Current Week Low]])-1</f>
        <v>1.1739130434782696E-2</v>
      </c>
      <c r="AF470" s="2">
        <f>(Table2[[#This Row],[Current Week High]]/Table2[[#This Row],[Close Price]])-1</f>
        <v>4.0681850737716685E-2</v>
      </c>
      <c r="AG470" s="2">
        <f>(Table2[[#This Row],[Close Price]]/Table2[[#This Row],[Current Month Low]])-1</f>
        <v>5.5328798185941164E-2</v>
      </c>
      <c r="AH470" s="2">
        <f>(Table2[[#This Row],[Current Month High]]/Table2[[#This Row],[Close Price]])-1</f>
        <v>4.0681850737716685E-2</v>
      </c>
      <c r="AI470">
        <v>7.8606216874373303</v>
      </c>
      <c r="AJ470">
        <v>39.195453865709503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-0.08</v>
      </c>
      <c r="AM470" t="s">
        <v>10450</v>
      </c>
      <c r="AN470">
        <v>1.45</v>
      </c>
      <c r="AO470" t="s">
        <v>10451</v>
      </c>
      <c r="AP470">
        <v>1.7493396522999999E-2</v>
      </c>
      <c r="AQ470">
        <f>(Table2[[#This Row],[Sharpe Ratio]]-AVERAGE(Table2[Sharpe Ratio]))/_xlfn.STDEV.P(Table2[Sharpe Ratio])</f>
        <v>-0.48444045618820097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-1.5795450640298665</v>
      </c>
      <c r="AS470">
        <f>_xlfn.RANK.AVG(Table2[[#This Row],[1Y Return vs Nifty Z-Score]],Table2[1Y Return vs Nifty Z-Score])</f>
        <v>565</v>
      </c>
      <c r="AT470">
        <f>_xlfn.RANK.AVG(Table2[[#This Row],[6M Return vs Nifty Z-Score]],Table2[6M Return vs Nifty Z-Score])</f>
        <v>303</v>
      </c>
      <c r="AU470">
        <f>_xlfn.RANK.AVG(Table2[[#This Row],[Sharpe Ratio Z-Score]],Table2[Sharpe Ratio Z-Score])</f>
        <v>465</v>
      </c>
      <c r="AV470">
        <f>(Table2[[#This Row],[Rank 1Y]]+Table2[[#This Row],[Rank 6M]]+Table2[[#This Row],[Rank Sharpe]])/3</f>
        <v>444.33333333333331</v>
      </c>
    </row>
    <row r="471" spans="1:48" x14ac:dyDescent="0.3">
      <c r="A471" t="s">
        <v>950</v>
      </c>
      <c r="B471" t="s">
        <v>951</v>
      </c>
      <c r="C471" t="s">
        <v>10420</v>
      </c>
      <c r="D471" t="s">
        <v>467</v>
      </c>
      <c r="E471">
        <v>16203.184116479901</v>
      </c>
      <c r="F471">
        <v>5284.8</v>
      </c>
      <c r="G471">
        <v>-25.402939056287</v>
      </c>
      <c r="H471">
        <f>(Table2[[#This Row],[1Y Return vs Nifty]]-AVERAGE(Table2[1Y Return vs Nifty]))/_xlfn.STDEV.P(Table2[1Y Return vs Nifty])</f>
        <v>-0.81871139601653764</v>
      </c>
      <c r="I471">
        <v>-8.7953184882333595</v>
      </c>
      <c r="J471">
        <f>(Table2[[#This Row],[1M Return vs Nifty]]-AVERAGE(Table2[1M Return vs Nifty]))/_xlfn.STDEV.P(Table2[1M Return vs Nifty])</f>
        <v>-0.49694357560811425</v>
      </c>
      <c r="K471">
        <v>10.906254546746499</v>
      </c>
      <c r="L471">
        <f>(Table2[[#This Row],[6M Return vs Nifty]]-AVERAGE(Table2[6M Return vs Nifty]))/_xlfn.STDEV.P(Table2[6M Return vs Nifty])</f>
        <v>-4.0954571463018112E-2</v>
      </c>
      <c r="M471">
        <v>-3.7012467591203699</v>
      </c>
      <c r="N471">
        <f>(Table2[[#This Row],[1W Return vs Nifty]]-AVERAGE(Table2[1W Return vs Nifty]))/_xlfn.STDEV.P(Table2[1W Return vs Nifty])</f>
        <v>-0.6945816162502324</v>
      </c>
      <c r="O471">
        <v>5312.84</v>
      </c>
      <c r="P471">
        <v>5268.68276790853</v>
      </c>
      <c r="Q471">
        <v>4899.3759055170103</v>
      </c>
      <c r="R471">
        <v>46.825159921262703</v>
      </c>
      <c r="S471" s="2">
        <f>(Table2[[#This Row],[Close Price]]-Table2[[#This Row],[20D EMA]])/Table2[[#This Row],[20D EMA]]</f>
        <v>-5.2777798691471915E-3</v>
      </c>
      <c r="T471" s="2">
        <f>(Table2[[#This Row],[Close Price]]-Table2[[#This Row],[50D EMA]])/Table2[[#This Row],[50D EMA]]</f>
        <v>3.0590629197946857E-3</v>
      </c>
      <c r="U471" s="2">
        <f>(Table2[[#This Row],[Close Price]]-Table2[[#This Row],[200D EMA]])/Table2[[#This Row],[200D EMA]]</f>
        <v>7.8667998111550841E-2</v>
      </c>
      <c r="V471">
        <v>0.77372044478314705</v>
      </c>
      <c r="W471">
        <v>5230.05</v>
      </c>
      <c r="X471">
        <v>5349.6</v>
      </c>
      <c r="Y471">
        <v>5220.05</v>
      </c>
      <c r="Z471">
        <v>5365.5</v>
      </c>
      <c r="AA471">
        <v>5181.6000000000004</v>
      </c>
      <c r="AB471">
        <v>5668</v>
      </c>
      <c r="AC471" s="2">
        <f>(Table2[[#This Row],[Close Price]]/Table2[[#This Row],[Day Low]])-1</f>
        <v>1.046835116299083E-2</v>
      </c>
      <c r="AD471" s="2">
        <f>(Table2[[#This Row],[Day High]]/Table2[[#This Row],[Close Price]])-1</f>
        <v>1.2261580381471404E-2</v>
      </c>
      <c r="AE471" s="2">
        <f>(Table2[[#This Row],[Close Price]]/Table2[[#This Row],[Current Week Low]])-1</f>
        <v>1.2404095746209265E-2</v>
      </c>
      <c r="AF471" s="2">
        <f>(Table2[[#This Row],[Current Week High]]/Table2[[#This Row],[Close Price]])-1</f>
        <v>1.527020890099906E-2</v>
      </c>
      <c r="AG471" s="2">
        <f>(Table2[[#This Row],[Close Price]]/Table2[[#This Row],[Current Month Low]])-1</f>
        <v>1.9916628068550324E-2</v>
      </c>
      <c r="AH471" s="2">
        <f>(Table2[[#This Row],[Current Month High]]/Table2[[#This Row],[Close Price]])-1</f>
        <v>7.2509839539812271E-2</v>
      </c>
      <c r="AI471">
        <v>12.754503481683299</v>
      </c>
      <c r="AJ471">
        <v>31.429992539169302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-0.06</v>
      </c>
      <c r="AM471" t="s">
        <v>10450</v>
      </c>
      <c r="AN471">
        <v>-0.19</v>
      </c>
      <c r="AO471" t="s">
        <v>10450</v>
      </c>
      <c r="AP471">
        <v>3.1423824145508997E-2</v>
      </c>
      <c r="AQ471">
        <f>(Table2[[#This Row],[Sharpe Ratio]]-AVERAGE(Table2[Sharpe Ratio]))/_xlfn.STDEV.P(Table2[Sharpe Ratio])</f>
        <v>-0.32231031988372677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-2.3735014792216291</v>
      </c>
      <c r="AS471">
        <f>_xlfn.RANK.AVG(Table2[[#This Row],[1Y Return vs Nifty Z-Score]],Table2[1Y Return vs Nifty Z-Score])</f>
        <v>597</v>
      </c>
      <c r="AT471">
        <f>_xlfn.RANK.AVG(Table2[[#This Row],[6M Return vs Nifty Z-Score]],Table2[6M Return vs Nifty Z-Score])</f>
        <v>325</v>
      </c>
      <c r="AU471">
        <f>_xlfn.RANK.AVG(Table2[[#This Row],[Sharpe Ratio Z-Score]],Table2[Sharpe Ratio Z-Score])</f>
        <v>418</v>
      </c>
      <c r="AV471">
        <f>(Table2[[#This Row],[Rank 1Y]]+Table2[[#This Row],[Rank 6M]]+Table2[[#This Row],[Rank Sharpe]])/3</f>
        <v>446.66666666666669</v>
      </c>
    </row>
    <row r="472" spans="1:48" x14ac:dyDescent="0.3">
      <c r="A472" t="s">
        <v>1307</v>
      </c>
      <c r="B472" t="s">
        <v>1308</v>
      </c>
      <c r="C472" t="s">
        <v>10412</v>
      </c>
      <c r="D472" t="s">
        <v>185</v>
      </c>
      <c r="E472">
        <v>8893.696344</v>
      </c>
      <c r="F472">
        <v>582.1</v>
      </c>
      <c r="G472">
        <v>-16.2756476493063</v>
      </c>
      <c r="H472">
        <f>(Table2[[#This Row],[1Y Return vs Nifty]]-AVERAGE(Table2[1Y Return vs Nifty]))/_xlfn.STDEV.P(Table2[1Y Return vs Nifty])</f>
        <v>-0.6684272577577155</v>
      </c>
      <c r="I472">
        <v>-1.78461282995402</v>
      </c>
      <c r="J472">
        <f>(Table2[[#This Row],[1M Return vs Nifty]]-AVERAGE(Table2[1M Return vs Nifty]))/_xlfn.STDEV.P(Table2[1M Return vs Nifty])</f>
        <v>0.15271378009155789</v>
      </c>
      <c r="K472">
        <v>-2.2699446596909501</v>
      </c>
      <c r="L472">
        <f>(Table2[[#This Row],[6M Return vs Nifty]]-AVERAGE(Table2[6M Return vs Nifty]))/_xlfn.STDEV.P(Table2[6M Return vs Nifty])</f>
        <v>-0.43240358809125423</v>
      </c>
      <c r="M472">
        <v>1.86132070514201</v>
      </c>
      <c r="N472">
        <f>(Table2[[#This Row],[1W Return vs Nifty]]-AVERAGE(Table2[1W Return vs Nifty]))/_xlfn.STDEV.P(Table2[1W Return vs Nifty])</f>
        <v>0.54679900623030597</v>
      </c>
      <c r="O472">
        <v>571.53</v>
      </c>
      <c r="P472">
        <v>579.21933834735898</v>
      </c>
      <c r="Q472">
        <v>550.79915934470705</v>
      </c>
      <c r="R472">
        <v>57.650964652857397</v>
      </c>
      <c r="S472" s="2">
        <f>(Table2[[#This Row],[Close Price]]-Table2[[#This Row],[20D EMA]])/Table2[[#This Row],[20D EMA]]</f>
        <v>1.8494217276433522E-2</v>
      </c>
      <c r="T472" s="2">
        <f>(Table2[[#This Row],[Close Price]]-Table2[[#This Row],[50D EMA]])/Table2[[#This Row],[50D EMA]]</f>
        <v>4.9733519962579346E-3</v>
      </c>
      <c r="U472" s="2">
        <f>(Table2[[#This Row],[Close Price]]-Table2[[#This Row],[200D EMA]])/Table2[[#This Row],[200D EMA]]</f>
        <v>5.6828047255068417E-2</v>
      </c>
      <c r="V472">
        <v>0.74584250653719897</v>
      </c>
      <c r="W472">
        <v>576.5</v>
      </c>
      <c r="X472">
        <v>592.29999999999995</v>
      </c>
      <c r="Y472">
        <v>562</v>
      </c>
      <c r="Z472">
        <v>595.29999999999995</v>
      </c>
      <c r="AA472">
        <v>541</v>
      </c>
      <c r="AB472">
        <v>595.29999999999995</v>
      </c>
      <c r="AC472" s="2">
        <f>(Table2[[#This Row],[Close Price]]/Table2[[#This Row],[Day Low]])-1</f>
        <v>9.7137901127493098E-3</v>
      </c>
      <c r="AD472" s="2">
        <f>(Table2[[#This Row],[Day High]]/Table2[[#This Row],[Close Price]])-1</f>
        <v>1.7522762411956494E-2</v>
      </c>
      <c r="AE472" s="2">
        <f>(Table2[[#This Row],[Close Price]]/Table2[[#This Row],[Current Week Low]])-1</f>
        <v>3.5765124555160233E-2</v>
      </c>
      <c r="AF472" s="2">
        <f>(Table2[[#This Row],[Current Week High]]/Table2[[#This Row],[Close Price]])-1</f>
        <v>2.2676516062532182E-2</v>
      </c>
      <c r="AG472" s="2">
        <f>(Table2[[#This Row],[Close Price]]/Table2[[#This Row],[Current Month Low]])-1</f>
        <v>7.5970425138632169E-2</v>
      </c>
      <c r="AH472" s="2">
        <f>(Table2[[#This Row],[Current Month High]]/Table2[[#This Row],[Close Price]])-1</f>
        <v>2.2676516062532182E-2</v>
      </c>
      <c r="AI472">
        <v>21.594227795911301</v>
      </c>
      <c r="AJ472">
        <v>34.434180138568102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</v>
      </c>
      <c r="AM472" t="s">
        <v>10450</v>
      </c>
      <c r="AN472">
        <v>4.83</v>
      </c>
      <c r="AO472" t="s">
        <v>10451</v>
      </c>
      <c r="AP472">
        <v>6.2406787467288997E-2</v>
      </c>
      <c r="AQ472">
        <f>(Table2[[#This Row],[Sharpe Ratio]]-AVERAGE(Table2[Sharpe Ratio]))/_xlfn.STDEV.P(Table2[Sharpe Ratio])</f>
        <v>3.8286799070470751E-2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544</v>
      </c>
      <c r="AT472">
        <f>_xlfn.RANK.AVG(Table2[[#This Row],[6M Return vs Nifty Z-Score]],Table2[6M Return vs Nifty Z-Score])</f>
        <v>467</v>
      </c>
      <c r="AU472">
        <f>_xlfn.RANK.AVG(Table2[[#This Row],[Sharpe Ratio Z-Score]],Table2[Sharpe Ratio Z-Score])</f>
        <v>332</v>
      </c>
      <c r="AV472">
        <f>(Table2[[#This Row],[Rank 1Y]]+Table2[[#This Row],[Rank 6M]]+Table2[[#This Row],[Rank Sharpe]])/3</f>
        <v>447.66666666666669</v>
      </c>
    </row>
    <row r="473" spans="1:48" x14ac:dyDescent="0.3">
      <c r="A473" t="s">
        <v>55</v>
      </c>
      <c r="B473" t="s">
        <v>56</v>
      </c>
      <c r="C473" t="s">
        <v>10412</v>
      </c>
      <c r="D473" t="s">
        <v>57</v>
      </c>
      <c r="E473">
        <v>424305.13776744</v>
      </c>
      <c r="F473">
        <v>13495.6</v>
      </c>
      <c r="G473">
        <v>-6.4227760587562104</v>
      </c>
      <c r="H473">
        <f>(Table2[[#This Row],[1Y Return vs Nifty]]-AVERAGE(Table2[1Y Return vs Nifty]))/_xlfn.STDEV.P(Table2[1Y Return vs Nifty])</f>
        <v>-0.50619618061382532</v>
      </c>
      <c r="I473">
        <v>4.66933033974437</v>
      </c>
      <c r="J473">
        <f>(Table2[[#This Row],[1M Return vs Nifty]]-AVERAGE(Table2[1M Return vs Nifty]))/_xlfn.STDEV.P(Table2[1M Return vs Nifty])</f>
        <v>0.7507779205409062</v>
      </c>
      <c r="K473">
        <v>-10.454678895038599</v>
      </c>
      <c r="L473">
        <f>(Table2[[#This Row],[6M Return vs Nifty]]-AVERAGE(Table2[6M Return vs Nifty]))/_xlfn.STDEV.P(Table2[6M Return vs Nifty])</f>
        <v>-0.67556218926244582</v>
      </c>
      <c r="M473">
        <v>6.7748256396013398</v>
      </c>
      <c r="N473">
        <f>(Table2[[#This Row],[1W Return vs Nifty]]-AVERAGE(Table2[1W Return vs Nifty]))/_xlfn.STDEV.P(Table2[1W Return vs Nifty])</f>
        <v>1.6433303927326257</v>
      </c>
      <c r="O473">
        <v>12622</v>
      </c>
      <c r="P473">
        <v>12488.9921995525</v>
      </c>
      <c r="Q473">
        <v>11892.1620985341</v>
      </c>
      <c r="R473">
        <v>90.154742113335999</v>
      </c>
      <c r="S473" s="2">
        <f>(Table2[[#This Row],[Close Price]]-Table2[[#This Row],[20D EMA]])/Table2[[#This Row],[20D EMA]]</f>
        <v>6.9212486135319315E-2</v>
      </c>
      <c r="T473" s="2">
        <f>(Table2[[#This Row],[Close Price]]-Table2[[#This Row],[50D EMA]])/Table2[[#This Row],[50D EMA]]</f>
        <v>8.0599601982581801E-2</v>
      </c>
      <c r="U473" s="2">
        <f>(Table2[[#This Row],[Close Price]]-Table2[[#This Row],[200D EMA]])/Table2[[#This Row],[200D EMA]]</f>
        <v>0.13483148717452736</v>
      </c>
      <c r="V473">
        <v>0.85959834928560896</v>
      </c>
      <c r="W473">
        <v>13274.45</v>
      </c>
      <c r="X473">
        <v>13541.65</v>
      </c>
      <c r="Y473">
        <v>12583.1</v>
      </c>
      <c r="Z473">
        <v>13541.65</v>
      </c>
      <c r="AA473">
        <v>12094.7</v>
      </c>
      <c r="AB473">
        <v>13541.65</v>
      </c>
      <c r="AC473" s="2">
        <f>(Table2[[#This Row],[Close Price]]/Table2[[#This Row],[Day Low]])-1</f>
        <v>1.6659823947508201E-2</v>
      </c>
      <c r="AD473" s="2">
        <f>(Table2[[#This Row],[Day High]]/Table2[[#This Row],[Close Price]])-1</f>
        <v>3.4122232431310628E-3</v>
      </c>
      <c r="AE473" s="2">
        <f>(Table2[[#This Row],[Close Price]]/Table2[[#This Row],[Current Week Low]])-1</f>
        <v>7.2517900994190532E-2</v>
      </c>
      <c r="AF473" s="2">
        <f>(Table2[[#This Row],[Current Week High]]/Table2[[#This Row],[Close Price]])-1</f>
        <v>3.4122232431310628E-3</v>
      </c>
      <c r="AG473" s="2">
        <f>(Table2[[#This Row],[Close Price]]/Table2[[#This Row],[Current Month Low]])-1</f>
        <v>0.11582759390476816</v>
      </c>
      <c r="AH473" s="2">
        <f>(Table2[[#This Row],[Current Month High]]/Table2[[#This Row],[Close Price]])-1</f>
        <v>3.4122232431310628E-3</v>
      </c>
      <c r="AI473">
        <v>1.36637126174457</v>
      </c>
      <c r="AJ473">
        <v>38.591960072502097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-0.03</v>
      </c>
      <c r="AM473" t="s">
        <v>10450</v>
      </c>
      <c r="AN473">
        <v>10.23</v>
      </c>
      <c r="AO473" t="s">
        <v>10451</v>
      </c>
      <c r="AP473">
        <v>6.5864830362758003E-2</v>
      </c>
      <c r="AQ473">
        <f>(Table2[[#This Row],[Sharpe Ratio]]-AVERAGE(Table2[Sharpe Ratio]))/_xlfn.STDEV.P(Table2[Sharpe Ratio])</f>
        <v>7.8533443407734091E-2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1.2908833868049949</v>
      </c>
      <c r="AS473">
        <f>_xlfn.RANK.AVG(Table2[[#This Row],[1Y Return vs Nifty Z-Score]],Table2[1Y Return vs Nifty Z-Score])</f>
        <v>465</v>
      </c>
      <c r="AT473">
        <f>_xlfn.RANK.AVG(Table2[[#This Row],[6M Return vs Nifty Z-Score]],Table2[6M Return vs Nifty Z-Score])</f>
        <v>562</v>
      </c>
      <c r="AU473">
        <f>_xlfn.RANK.AVG(Table2[[#This Row],[Sharpe Ratio Z-Score]],Table2[Sharpe Ratio Z-Score])</f>
        <v>323</v>
      </c>
      <c r="AV473">
        <f>(Table2[[#This Row],[Rank 1Y]]+Table2[[#This Row],[Rank 6M]]+Table2[[#This Row],[Rank Sharpe]])/3</f>
        <v>450</v>
      </c>
    </row>
    <row r="474" spans="1:48" x14ac:dyDescent="0.3">
      <c r="A474" t="s">
        <v>1152</v>
      </c>
      <c r="B474" t="s">
        <v>1153</v>
      </c>
      <c r="C474" t="s">
        <v>10411</v>
      </c>
      <c r="D474" t="s">
        <v>273</v>
      </c>
      <c r="E474">
        <v>11187.07244328</v>
      </c>
      <c r="F474">
        <v>2183.1999999999998</v>
      </c>
      <c r="G474">
        <v>17.219366019313501</v>
      </c>
      <c r="H474">
        <f>(Table2[[#This Row],[1Y Return vs Nifty]]-AVERAGE(Table2[1Y Return vs Nifty]))/_xlfn.STDEV.P(Table2[1Y Return vs Nifty])</f>
        <v>-0.11691980163485179</v>
      </c>
      <c r="I474">
        <v>-1.39766734470045</v>
      </c>
      <c r="J474">
        <f>(Table2[[#This Row],[1M Return vs Nifty]]-AVERAGE(Table2[1M Return vs Nifty]))/_xlfn.STDEV.P(Table2[1M Return vs Nifty])</f>
        <v>0.18857065285198962</v>
      </c>
      <c r="K474">
        <v>7.9466654153901102</v>
      </c>
      <c r="L474">
        <f>(Table2[[#This Row],[6M Return vs Nifty]]-AVERAGE(Table2[6M Return vs Nifty]))/_xlfn.STDEV.P(Table2[6M Return vs Nifty])</f>
        <v>-0.12888040173788645</v>
      </c>
      <c r="M474">
        <v>-9.4300675615313898E-2</v>
      </c>
      <c r="N474">
        <f>(Table2[[#This Row],[1W Return vs Nifty]]-AVERAGE(Table2[1W Return vs Nifty]))/_xlfn.STDEV.P(Table2[1W Return vs Nifty])</f>
        <v>0.11036915570215677</v>
      </c>
      <c r="O474">
        <v>2151.16</v>
      </c>
      <c r="P474">
        <v>2105.2710126563402</v>
      </c>
      <c r="Q474">
        <v>1892.9415871931401</v>
      </c>
      <c r="R474">
        <v>58.438893635245002</v>
      </c>
      <c r="S474" s="2">
        <f>(Table2[[#This Row],[Close Price]]-Table2[[#This Row],[20D EMA]])/Table2[[#This Row],[20D EMA]]</f>
        <v>1.4894289592591889E-2</v>
      </c>
      <c r="T474" s="2">
        <f>(Table2[[#This Row],[Close Price]]-Table2[[#This Row],[50D EMA]])/Table2[[#This Row],[50D EMA]]</f>
        <v>3.7016130880618642E-2</v>
      </c>
      <c r="U474" s="2">
        <f>(Table2[[#This Row],[Close Price]]-Table2[[#This Row],[200D EMA]])/Table2[[#This Row],[200D EMA]]</f>
        <v>0.15333722644725442</v>
      </c>
      <c r="V474">
        <v>0.78752856699364604</v>
      </c>
      <c r="W474">
        <v>2151.9</v>
      </c>
      <c r="X474">
        <v>2205.8000000000002</v>
      </c>
      <c r="Y474">
        <v>2111.9499999999998</v>
      </c>
      <c r="Z474">
        <v>2222</v>
      </c>
      <c r="AA474">
        <v>2082.25</v>
      </c>
      <c r="AB474">
        <v>2222</v>
      </c>
      <c r="AC474" s="2">
        <f>(Table2[[#This Row],[Close Price]]/Table2[[#This Row],[Day Low]])-1</f>
        <v>1.4545285561596621E-2</v>
      </c>
      <c r="AD474" s="2">
        <f>(Table2[[#This Row],[Day High]]/Table2[[#This Row],[Close Price]])-1</f>
        <v>1.0351777207768587E-2</v>
      </c>
      <c r="AE474" s="2">
        <f>(Table2[[#This Row],[Close Price]]/Table2[[#This Row],[Current Week Low]])-1</f>
        <v>3.3736594142853793E-2</v>
      </c>
      <c r="AF474" s="2">
        <f>(Table2[[#This Row],[Current Week High]]/Table2[[#This Row],[Close Price]])-1</f>
        <v>1.7772077684133469E-2</v>
      </c>
      <c r="AG474" s="2">
        <f>(Table2[[#This Row],[Close Price]]/Table2[[#This Row],[Current Month Low]])-1</f>
        <v>4.8481210229319061E-2</v>
      </c>
      <c r="AH474" s="2">
        <f>(Table2[[#This Row],[Current Month High]]/Table2[[#This Row],[Close Price]])-1</f>
        <v>1.7772077684133469E-2</v>
      </c>
      <c r="AI474">
        <v>1.77720776841334</v>
      </c>
      <c r="AJ474">
        <v>60.5235101650674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-0.06</v>
      </c>
      <c r="AM474" t="s">
        <v>10450</v>
      </c>
      <c r="AN474">
        <v>0.66</v>
      </c>
      <c r="AO474" t="s">
        <v>10451</v>
      </c>
      <c r="AP474">
        <v>-6.0150232740595E-2</v>
      </c>
      <c r="AQ474">
        <f>(Table2[[#This Row],[Sharpe Ratio]]-AVERAGE(Table2[Sharpe Ratio]))/_xlfn.STDEV.P(Table2[Sharpe Ratio])</f>
        <v>-1.3881005976285279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-1.3349609924471197</v>
      </c>
      <c r="AS474">
        <f>_xlfn.RANK.AVG(Table2[[#This Row],[1Y Return vs Nifty Z-Score]],Table2[1Y Return vs Nifty Z-Score])</f>
        <v>326</v>
      </c>
      <c r="AT474">
        <f>_xlfn.RANK.AVG(Table2[[#This Row],[6M Return vs Nifty Z-Score]],Table2[6M Return vs Nifty Z-Score])</f>
        <v>356</v>
      </c>
      <c r="AU474">
        <f>_xlfn.RANK.AVG(Table2[[#This Row],[Sharpe Ratio Z-Score]],Table2[Sharpe Ratio Z-Score])</f>
        <v>669</v>
      </c>
      <c r="AV474">
        <f>(Table2[[#This Row],[Rank 1Y]]+Table2[[#This Row],[Rank 6M]]+Table2[[#This Row],[Rank Sharpe]])/3</f>
        <v>450.33333333333331</v>
      </c>
    </row>
    <row r="475" spans="1:48" x14ac:dyDescent="0.3">
      <c r="A475" t="s">
        <v>443</v>
      </c>
      <c r="B475" t="s">
        <v>444</v>
      </c>
      <c r="C475" t="s">
        <v>10407</v>
      </c>
      <c r="D475" t="s">
        <v>34</v>
      </c>
      <c r="E475">
        <v>51807.846530176001</v>
      </c>
      <c r="F475">
        <v>59.68</v>
      </c>
      <c r="G475">
        <v>-14.8325347034458</v>
      </c>
      <c r="H475">
        <f>(Table2[[#This Row],[1Y Return vs Nifty]]-AVERAGE(Table2[1Y Return vs Nifty]))/_xlfn.STDEV.P(Table2[1Y Return vs Nifty])</f>
        <v>-0.64466588367548505</v>
      </c>
      <c r="I475">
        <v>-7.4369925160884698</v>
      </c>
      <c r="J475">
        <f>(Table2[[#This Row],[1M Return vs Nifty]]-AVERAGE(Table2[1M Return vs Nifty]))/_xlfn.STDEV.P(Table2[1M Return vs Nifty])</f>
        <v>-0.37107230069590846</v>
      </c>
      <c r="K475">
        <v>-14.085616513624901</v>
      </c>
      <c r="L475">
        <f>(Table2[[#This Row],[6M Return vs Nifty]]-AVERAGE(Table2[6M Return vs Nifty]))/_xlfn.STDEV.P(Table2[6M Return vs Nifty])</f>
        <v>-0.78343297490901265</v>
      </c>
      <c r="M475">
        <v>0.136621964542224</v>
      </c>
      <c r="N475">
        <f>(Table2[[#This Row],[1W Return vs Nifty]]-AVERAGE(Table2[1W Return vs Nifty]))/_xlfn.STDEV.P(Table2[1W Return vs Nifty])</f>
        <v>0.16190343238739721</v>
      </c>
      <c r="O475">
        <v>59.79</v>
      </c>
      <c r="P475">
        <v>60.529651417394099</v>
      </c>
      <c r="Q475">
        <v>57.991137321682501</v>
      </c>
      <c r="R475">
        <v>49.704158482359503</v>
      </c>
      <c r="S475" s="2">
        <f>(Table2[[#This Row],[Close Price]]-Table2[[#This Row],[20D EMA]])/Table2[[#This Row],[20D EMA]]</f>
        <v>-1.8397725372135713E-3</v>
      </c>
      <c r="T475" s="2">
        <f>(Table2[[#This Row],[Close Price]]-Table2[[#This Row],[50D EMA]])/Table2[[#This Row],[50D EMA]]</f>
        <v>-1.4036945488669036E-2</v>
      </c>
      <c r="U475" s="2">
        <f>(Table2[[#This Row],[Close Price]]-Table2[[#This Row],[200D EMA]])/Table2[[#This Row],[200D EMA]]</f>
        <v>2.9122772139287635E-2</v>
      </c>
      <c r="V475">
        <v>0.83689473197248399</v>
      </c>
      <c r="W475">
        <v>59.21</v>
      </c>
      <c r="X475">
        <v>60.39</v>
      </c>
      <c r="Y475">
        <v>58.87</v>
      </c>
      <c r="Z475">
        <v>61.82</v>
      </c>
      <c r="AA475">
        <v>57.25</v>
      </c>
      <c r="AB475">
        <v>61.82</v>
      </c>
      <c r="AC475" s="2">
        <f>(Table2[[#This Row],[Close Price]]/Table2[[#This Row],[Day Low]])-1</f>
        <v>7.9378483364296315E-3</v>
      </c>
      <c r="AD475" s="2">
        <f>(Table2[[#This Row],[Day High]]/Table2[[#This Row],[Close Price]])-1</f>
        <v>1.189678284182305E-2</v>
      </c>
      <c r="AE475" s="2">
        <f>(Table2[[#This Row],[Close Price]]/Table2[[#This Row],[Current Week Low]])-1</f>
        <v>1.3759130287073207E-2</v>
      </c>
      <c r="AF475" s="2">
        <f>(Table2[[#This Row],[Current Week High]]/Table2[[#This Row],[Close Price]])-1</f>
        <v>3.5857908847185094E-2</v>
      </c>
      <c r="AG475" s="2">
        <f>(Table2[[#This Row],[Close Price]]/Table2[[#This Row],[Current Month Low]])-1</f>
        <v>4.2445414847161578E-2</v>
      </c>
      <c r="AH475" s="2">
        <f>(Table2[[#This Row],[Current Month High]]/Table2[[#This Row],[Close Price]])-1</f>
        <v>3.5857908847185094E-2</v>
      </c>
      <c r="AI475">
        <v>28.853887399463801</v>
      </c>
      <c r="AJ475">
        <v>46.095471236230097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-0.09</v>
      </c>
      <c r="AM475" t="s">
        <v>10450</v>
      </c>
      <c r="AN475">
        <v>1.48</v>
      </c>
      <c r="AO475" t="s">
        <v>10451</v>
      </c>
      <c r="AP475">
        <v>9.9083261451013996E-2</v>
      </c>
      <c r="AQ475">
        <f>(Table2[[#This Row],[Sharpe Ratio]]-AVERAGE(Table2[Sharpe Ratio]))/_xlfn.STDEV.P(Table2[Sharpe Ratio])</f>
        <v>0.46514819107401656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537</v>
      </c>
      <c r="AT475">
        <f>_xlfn.RANK.AVG(Table2[[#This Row],[6M Return vs Nifty Z-Score]],Table2[6M Return vs Nifty Z-Score])</f>
        <v>592</v>
      </c>
      <c r="AU475">
        <f>_xlfn.RANK.AVG(Table2[[#This Row],[Sharpe Ratio Z-Score]],Table2[Sharpe Ratio Z-Score])</f>
        <v>223</v>
      </c>
      <c r="AV475">
        <f>(Table2[[#This Row],[Rank 1Y]]+Table2[[#This Row],[Rank 6M]]+Table2[[#This Row],[Rank Sharpe]])/3</f>
        <v>450.66666666666669</v>
      </c>
    </row>
    <row r="476" spans="1:48" x14ac:dyDescent="0.3">
      <c r="A476" t="s">
        <v>314</v>
      </c>
      <c r="B476" t="s">
        <v>315</v>
      </c>
      <c r="C476" t="s">
        <v>10409</v>
      </c>
      <c r="D476" t="s">
        <v>195</v>
      </c>
      <c r="E476">
        <v>89654.459854134999</v>
      </c>
      <c r="F476">
        <v>692.45</v>
      </c>
      <c r="G476">
        <v>-14.1663731098522</v>
      </c>
      <c r="H476">
        <f>(Table2[[#This Row],[1Y Return vs Nifty]]-AVERAGE(Table2[1Y Return vs Nifty]))/_xlfn.STDEV.P(Table2[1Y Return vs Nifty])</f>
        <v>-0.63369729326127189</v>
      </c>
      <c r="I476">
        <v>-3.53363281166581</v>
      </c>
      <c r="J476">
        <f>(Table2[[#This Row],[1M Return vs Nifty]]-AVERAGE(Table2[1M Return vs Nifty]))/_xlfn.STDEV.P(Table2[1M Return vs Nifty])</f>
        <v>-9.3617301023256883E-3</v>
      </c>
      <c r="K476">
        <v>21.615274499637799</v>
      </c>
      <c r="L476">
        <f>(Table2[[#This Row],[6M Return vs Nifty]]-AVERAGE(Table2[6M Return vs Nifty]))/_xlfn.STDEV.P(Table2[6M Return vs Nifty])</f>
        <v>0.27719751958637728</v>
      </c>
      <c r="M476">
        <v>-2.4186893907691198</v>
      </c>
      <c r="N476">
        <f>(Table2[[#This Row],[1W Return vs Nifty]]-AVERAGE(Table2[1W Return vs Nifty]))/_xlfn.STDEV.P(Table2[1W Return vs Nifty])</f>
        <v>-0.40835733681095354</v>
      </c>
      <c r="O476">
        <v>686.1</v>
      </c>
      <c r="P476">
        <v>669.05110751737402</v>
      </c>
      <c r="Q476">
        <v>606.14964038176697</v>
      </c>
      <c r="R476">
        <v>52.685123579054903</v>
      </c>
      <c r="S476" s="2">
        <f>(Table2[[#This Row],[Close Price]]-Table2[[#This Row],[20D EMA]])/Table2[[#This Row],[20D EMA]]</f>
        <v>9.2552106106981811E-3</v>
      </c>
      <c r="T476" s="2">
        <f>(Table2[[#This Row],[Close Price]]-Table2[[#This Row],[50D EMA]])/Table2[[#This Row],[50D EMA]]</f>
        <v>3.4973251250493442E-2</v>
      </c>
      <c r="U476" s="2">
        <f>(Table2[[#This Row],[Close Price]]-Table2[[#This Row],[200D EMA]])/Table2[[#This Row],[200D EMA]]</f>
        <v>0.1423746775860151</v>
      </c>
      <c r="V476">
        <v>1.0239293093237001</v>
      </c>
      <c r="W476">
        <v>688</v>
      </c>
      <c r="X476">
        <v>713.5</v>
      </c>
      <c r="Y476">
        <v>681.55</v>
      </c>
      <c r="Z476">
        <v>713.5</v>
      </c>
      <c r="AA476">
        <v>633</v>
      </c>
      <c r="AB476">
        <v>713.5</v>
      </c>
      <c r="AC476" s="2">
        <f>(Table2[[#This Row],[Close Price]]/Table2[[#This Row],[Day Low]])-1</f>
        <v>6.4680232558140816E-3</v>
      </c>
      <c r="AD476" s="2">
        <f>(Table2[[#This Row],[Day High]]/Table2[[#This Row],[Close Price]])-1</f>
        <v>3.0399306809155924E-2</v>
      </c>
      <c r="AE476" s="2">
        <f>(Table2[[#This Row],[Close Price]]/Table2[[#This Row],[Current Week Low]])-1</f>
        <v>1.599295722984384E-2</v>
      </c>
      <c r="AF476" s="2">
        <f>(Table2[[#This Row],[Current Week High]]/Table2[[#This Row],[Close Price]])-1</f>
        <v>3.0399306809155924E-2</v>
      </c>
      <c r="AG476" s="2">
        <f>(Table2[[#This Row],[Close Price]]/Table2[[#This Row],[Current Month Low]])-1</f>
        <v>9.3917851500789906E-2</v>
      </c>
      <c r="AH476" s="2">
        <f>(Table2[[#This Row],[Current Month High]]/Table2[[#This Row],[Close Price]])-1</f>
        <v>3.0399306809155924E-2</v>
      </c>
      <c r="AI476">
        <v>3.0399306809155902</v>
      </c>
      <c r="AJ476">
        <v>42.391527863458698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-0.03</v>
      </c>
      <c r="AM476" t="s">
        <v>10450</v>
      </c>
      <c r="AN476">
        <v>1.76</v>
      </c>
      <c r="AO476" t="s">
        <v>10451</v>
      </c>
      <c r="AP476">
        <v>-2.119896906556E-2</v>
      </c>
      <c r="AQ476">
        <f>(Table2[[#This Row],[Sharpe Ratio]]-AVERAGE(Table2[Sharpe Ratio]))/_xlfn.STDEV.P(Table2[Sharpe Ratio])</f>
        <v>-0.93476392627891447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-1.7089827668670883</v>
      </c>
      <c r="AS476">
        <f>_xlfn.RANK.AVG(Table2[[#This Row],[1Y Return vs Nifty Z-Score]],Table2[1Y Return vs Nifty Z-Score])</f>
        <v>531</v>
      </c>
      <c r="AT476">
        <f>_xlfn.RANK.AVG(Table2[[#This Row],[6M Return vs Nifty Z-Score]],Table2[6M Return vs Nifty Z-Score])</f>
        <v>218</v>
      </c>
      <c r="AU476">
        <f>_xlfn.RANK.AVG(Table2[[#This Row],[Sharpe Ratio Z-Score]],Table2[Sharpe Ratio Z-Score])</f>
        <v>606</v>
      </c>
      <c r="AV476">
        <f>(Table2[[#This Row],[Rank 1Y]]+Table2[[#This Row],[Rank 6M]]+Table2[[#This Row],[Rank Sharpe]])/3</f>
        <v>451.66666666666669</v>
      </c>
    </row>
    <row r="477" spans="1:48" x14ac:dyDescent="0.3">
      <c r="A477" t="s">
        <v>857</v>
      </c>
      <c r="B477" t="s">
        <v>858</v>
      </c>
      <c r="C477" t="s">
        <v>10417</v>
      </c>
      <c r="D477" t="s">
        <v>431</v>
      </c>
      <c r="E477">
        <v>19219.86381934</v>
      </c>
      <c r="F477">
        <v>8100.1</v>
      </c>
      <c r="G477">
        <v>-10.506924385090899</v>
      </c>
      <c r="H477">
        <f>(Table2[[#This Row],[1Y Return vs Nifty]]-AVERAGE(Table2[1Y Return vs Nifty]))/_xlfn.STDEV.P(Table2[1Y Return vs Nifty])</f>
        <v>-0.57344315283988889</v>
      </c>
      <c r="I477">
        <v>-3.53998879188069</v>
      </c>
      <c r="J477">
        <f>(Table2[[#This Row],[1M Return vs Nifty]]-AVERAGE(Table2[1M Return vs Nifty]))/_xlfn.STDEV.P(Table2[1M Return vs Nifty])</f>
        <v>-9.9507163614195905E-3</v>
      </c>
      <c r="K477">
        <v>16.097948746215401</v>
      </c>
      <c r="L477">
        <f>(Table2[[#This Row],[6M Return vs Nifty]]-AVERAGE(Table2[6M Return vs Nifty]))/_xlfn.STDEV.P(Table2[6M Return vs Nifty])</f>
        <v>0.11328441332887192</v>
      </c>
      <c r="M477">
        <v>-2.31056753397444</v>
      </c>
      <c r="N477">
        <f>(Table2[[#This Row],[1W Return vs Nifty]]-AVERAGE(Table2[1W Return vs Nifty]))/_xlfn.STDEV.P(Table2[1W Return vs Nifty])</f>
        <v>-0.38422812332206518</v>
      </c>
      <c r="O477">
        <v>8231.25</v>
      </c>
      <c r="P477">
        <v>8120.1065135508697</v>
      </c>
      <c r="Q477">
        <v>7450.9109954563301</v>
      </c>
      <c r="R477">
        <v>43.152996998608103</v>
      </c>
      <c r="S477" s="2">
        <f>(Table2[[#This Row],[Close Price]]-Table2[[#This Row],[20D EMA]])/Table2[[#This Row],[20D EMA]]</f>
        <v>-1.5933181473044754E-2</v>
      </c>
      <c r="T477" s="2">
        <f>(Table2[[#This Row],[Close Price]]-Table2[[#This Row],[50D EMA]])/Table2[[#This Row],[50D EMA]]</f>
        <v>-2.4638240295841475E-3</v>
      </c>
      <c r="U477" s="2">
        <f>(Table2[[#This Row],[Close Price]]-Table2[[#This Row],[200D EMA]])/Table2[[#This Row],[200D EMA]]</f>
        <v>8.7128809475721145E-2</v>
      </c>
      <c r="V477">
        <v>3.6991522468823801</v>
      </c>
      <c r="W477">
        <v>8081</v>
      </c>
      <c r="X477">
        <v>8237.5</v>
      </c>
      <c r="Y477">
        <v>8055.5</v>
      </c>
      <c r="Z477">
        <v>8320.9500000000007</v>
      </c>
      <c r="AA477">
        <v>7958.1</v>
      </c>
      <c r="AB477">
        <v>9488.7000000000007</v>
      </c>
      <c r="AC477" s="2">
        <f>(Table2[[#This Row],[Close Price]]/Table2[[#This Row],[Day Low]])-1</f>
        <v>2.3635688652394737E-3</v>
      </c>
      <c r="AD477" s="2">
        <f>(Table2[[#This Row],[Day High]]/Table2[[#This Row],[Close Price]])-1</f>
        <v>1.6962753546252429E-2</v>
      </c>
      <c r="AE477" s="2">
        <f>(Table2[[#This Row],[Close Price]]/Table2[[#This Row],[Current Week Low]])-1</f>
        <v>5.5365899075165981E-3</v>
      </c>
      <c r="AF477" s="2">
        <f>(Table2[[#This Row],[Current Week High]]/Table2[[#This Row],[Close Price]])-1</f>
        <v>2.7265095492648328E-2</v>
      </c>
      <c r="AG477" s="2">
        <f>(Table2[[#This Row],[Close Price]]/Table2[[#This Row],[Current Month Low]])-1</f>
        <v>1.7843455096065552E-2</v>
      </c>
      <c r="AH477" s="2">
        <f>(Table2[[#This Row],[Current Month High]]/Table2[[#This Row],[Close Price]])-1</f>
        <v>0.1714299823458969</v>
      </c>
      <c r="AI477">
        <v>17.142998234589601</v>
      </c>
      <c r="AJ477">
        <v>47.634236138956702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-0.08</v>
      </c>
      <c r="AM477" t="s">
        <v>10450</v>
      </c>
      <c r="AN477">
        <v>-0.77</v>
      </c>
      <c r="AO477" t="s">
        <v>10450</v>
      </c>
      <c r="AP477">
        <v>-1.0809339532077E-2</v>
      </c>
      <c r="AQ477">
        <f>(Table2[[#This Row],[Sharpe Ratio]]-AVERAGE(Table2[Sharpe Ratio]))/_xlfn.STDEV.P(Table2[Sharpe Ratio])</f>
        <v>-0.81384358570768933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-1.6681811649021911</v>
      </c>
      <c r="AS477">
        <f>_xlfn.RANK.AVG(Table2[[#This Row],[1Y Return vs Nifty Z-Score]],Table2[1Y Return vs Nifty Z-Score])</f>
        <v>502</v>
      </c>
      <c r="AT477">
        <f>_xlfn.RANK.AVG(Table2[[#This Row],[6M Return vs Nifty Z-Score]],Table2[6M Return vs Nifty Z-Score])</f>
        <v>272</v>
      </c>
      <c r="AU477">
        <f>_xlfn.RANK.AVG(Table2[[#This Row],[Sharpe Ratio Z-Score]],Table2[Sharpe Ratio Z-Score])</f>
        <v>583</v>
      </c>
      <c r="AV477">
        <f>(Table2[[#This Row],[Rank 1Y]]+Table2[[#This Row],[Rank 6M]]+Table2[[#This Row],[Rank Sharpe]])/3</f>
        <v>452.33333333333331</v>
      </c>
    </row>
    <row r="478" spans="1:48" x14ac:dyDescent="0.3">
      <c r="A478" t="s">
        <v>1263</v>
      </c>
      <c r="B478" t="s">
        <v>1264</v>
      </c>
      <c r="C478" t="s">
        <v>10410</v>
      </c>
      <c r="D478" t="s">
        <v>46</v>
      </c>
      <c r="E478">
        <v>9466.3566360000004</v>
      </c>
      <c r="F478">
        <v>336.6</v>
      </c>
      <c r="G478">
        <v>-12.3694004878834</v>
      </c>
      <c r="H478">
        <f>(Table2[[#This Row],[1Y Return vs Nifty]]-AVERAGE(Table2[1Y Return vs Nifty]))/_xlfn.STDEV.P(Table2[1Y Return vs Nifty])</f>
        <v>-0.60410949224499955</v>
      </c>
      <c r="I478">
        <v>-2.6772188174967102</v>
      </c>
      <c r="J478">
        <f>(Table2[[#This Row],[1M Return vs Nifty]]-AVERAGE(Table2[1M Return vs Nifty]))/_xlfn.STDEV.P(Table2[1M Return vs Nifty])</f>
        <v>6.9999132834351205E-2</v>
      </c>
      <c r="K478">
        <v>17.6149146995587</v>
      </c>
      <c r="L478">
        <f>(Table2[[#This Row],[6M Return vs Nifty]]-AVERAGE(Table2[6M Return vs Nifty]))/_xlfn.STDEV.P(Table2[6M Return vs Nifty])</f>
        <v>0.15835164564611184</v>
      </c>
      <c r="M478">
        <v>5.22456828613341</v>
      </c>
      <c r="N478">
        <f>(Table2[[#This Row],[1W Return vs Nifty]]-AVERAGE(Table2[1W Return vs Nifty]))/_xlfn.STDEV.P(Table2[1W Return vs Nifty])</f>
        <v>1.2973643526230803</v>
      </c>
      <c r="O478">
        <v>339.04</v>
      </c>
      <c r="P478">
        <v>342.29860153496202</v>
      </c>
      <c r="Q478">
        <v>312.886734707816</v>
      </c>
      <c r="R478">
        <v>48.599896836886998</v>
      </c>
      <c r="S478" s="2">
        <f>(Table2[[#This Row],[Close Price]]-Table2[[#This Row],[20D EMA]])/Table2[[#This Row],[20D EMA]]</f>
        <v>-7.1967909391222207E-3</v>
      </c>
      <c r="T478" s="2">
        <f>(Table2[[#This Row],[Close Price]]-Table2[[#This Row],[50D EMA]])/Table2[[#This Row],[50D EMA]]</f>
        <v>-1.6648042117051846E-2</v>
      </c>
      <c r="U478" s="2">
        <f>(Table2[[#This Row],[Close Price]]-Table2[[#This Row],[200D EMA]])/Table2[[#This Row],[200D EMA]]</f>
        <v>7.5788656602294918E-2</v>
      </c>
      <c r="V478">
        <v>0.60652476081682805</v>
      </c>
      <c r="W478">
        <v>335</v>
      </c>
      <c r="X478">
        <v>342.8</v>
      </c>
      <c r="Y478">
        <v>317</v>
      </c>
      <c r="Z478">
        <v>349.95</v>
      </c>
      <c r="AA478">
        <v>314.75</v>
      </c>
      <c r="AB478">
        <v>360.55</v>
      </c>
      <c r="AC478" s="2">
        <f>(Table2[[#This Row],[Close Price]]/Table2[[#This Row],[Day Low]])-1</f>
        <v>4.7761194029851683E-3</v>
      </c>
      <c r="AD478" s="2">
        <f>(Table2[[#This Row],[Day High]]/Table2[[#This Row],[Close Price]])-1</f>
        <v>1.8419489007724277E-2</v>
      </c>
      <c r="AE478" s="2">
        <f>(Table2[[#This Row],[Close Price]]/Table2[[#This Row],[Current Week Low]])-1</f>
        <v>6.1829652996845397E-2</v>
      </c>
      <c r="AF478" s="2">
        <f>(Table2[[#This Row],[Current Week High]]/Table2[[#This Row],[Close Price]])-1</f>
        <v>3.9661319073083678E-2</v>
      </c>
      <c r="AG478" s="2">
        <f>(Table2[[#This Row],[Close Price]]/Table2[[#This Row],[Current Month Low]])-1</f>
        <v>6.9420174741858798E-2</v>
      </c>
      <c r="AH478" s="2">
        <f>(Table2[[#This Row],[Current Month High]]/Table2[[#This Row],[Close Price]])-1</f>
        <v>7.1152703505644732E-2</v>
      </c>
      <c r="AI478">
        <v>23.410576351752798</v>
      </c>
      <c r="AJ478">
        <v>42.175290390707502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-0.13</v>
      </c>
      <c r="AM478" t="s">
        <v>10450</v>
      </c>
      <c r="AN478">
        <v>-1.04</v>
      </c>
      <c r="AO478" t="s">
        <v>10450</v>
      </c>
      <c r="AP478">
        <v>-1.4021623377633999E-2</v>
      </c>
      <c r="AQ478">
        <f>(Table2[[#This Row],[Sharpe Ratio]]-AVERAGE(Table2[Sharpe Ratio]))/_xlfn.STDEV.P(Table2[Sharpe Ratio])</f>
        <v>-0.85122994826897125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515</v>
      </c>
      <c r="AT478">
        <f>_xlfn.RANK.AVG(Table2[[#This Row],[6M Return vs Nifty Z-Score]],Table2[6M Return vs Nifty Z-Score])</f>
        <v>253</v>
      </c>
      <c r="AU478">
        <f>_xlfn.RANK.AVG(Table2[[#This Row],[Sharpe Ratio Z-Score]],Table2[Sharpe Ratio Z-Score])</f>
        <v>589</v>
      </c>
      <c r="AV478">
        <f>(Table2[[#This Row],[Rank 1Y]]+Table2[[#This Row],[Rank 6M]]+Table2[[#This Row],[Rank Sharpe]])/3</f>
        <v>452.33333333333331</v>
      </c>
    </row>
    <row r="479" spans="1:48" x14ac:dyDescent="0.3">
      <c r="A479" t="s">
        <v>1750</v>
      </c>
      <c r="B479" t="s">
        <v>1751</v>
      </c>
      <c r="C479" t="s">
        <v>10418</v>
      </c>
      <c r="D479" t="s">
        <v>261</v>
      </c>
      <c r="E479">
        <v>4720.6368442499997</v>
      </c>
      <c r="F479">
        <v>518.5</v>
      </c>
      <c r="G479">
        <v>-9.7641500992419701</v>
      </c>
      <c r="H479">
        <f>(Table2[[#This Row],[1Y Return vs Nifty]]-AVERAGE(Table2[1Y Return vs Nifty]))/_xlfn.STDEV.P(Table2[1Y Return vs Nifty])</f>
        <v>-0.56121310687200798</v>
      </c>
      <c r="I479">
        <v>-14.097224088978001</v>
      </c>
      <c r="J479">
        <f>(Table2[[#This Row],[1M Return vs Nifty]]-AVERAGE(Table2[1M Return vs Nifty]))/_xlfn.STDEV.P(Table2[1M Return vs Nifty])</f>
        <v>-0.98825245956922192</v>
      </c>
      <c r="K479">
        <v>23.143239000294599</v>
      </c>
      <c r="L479">
        <f>(Table2[[#This Row],[6M Return vs Nifty]]-AVERAGE(Table2[6M Return vs Nifty]))/_xlfn.STDEV.P(Table2[6M Return vs Nifty])</f>
        <v>0.322591505504011</v>
      </c>
      <c r="M479">
        <v>-4.2298744396152301</v>
      </c>
      <c r="N479">
        <f>(Table2[[#This Row],[1W Return vs Nifty]]-AVERAGE(Table2[1W Return vs Nifty]))/_xlfn.STDEV.P(Table2[1W Return vs Nifty])</f>
        <v>-0.81255378706689163</v>
      </c>
      <c r="O479">
        <v>513.39</v>
      </c>
      <c r="P479">
        <v>520.67932491400802</v>
      </c>
      <c r="Q479">
        <v>481.09496309546302</v>
      </c>
      <c r="R479">
        <v>56.874498448925699</v>
      </c>
      <c r="S479" s="2">
        <f>(Table2[[#This Row],[Close Price]]-Table2[[#This Row],[20D EMA]])/Table2[[#This Row],[20D EMA]]</f>
        <v>9.9534466974425164E-3</v>
      </c>
      <c r="T479" s="2">
        <f>(Table2[[#This Row],[Close Price]]-Table2[[#This Row],[50D EMA]])/Table2[[#This Row],[50D EMA]]</f>
        <v>-4.185541483460945E-3</v>
      </c>
      <c r="U479" s="2">
        <f>(Table2[[#This Row],[Close Price]]-Table2[[#This Row],[200D EMA]])/Table2[[#This Row],[200D EMA]]</f>
        <v>7.7749799465505434E-2</v>
      </c>
      <c r="V479">
        <v>0.47460790990888002</v>
      </c>
      <c r="W479">
        <v>489.6</v>
      </c>
      <c r="X479">
        <v>530</v>
      </c>
      <c r="Y479">
        <v>488</v>
      </c>
      <c r="Z479">
        <v>530</v>
      </c>
      <c r="AA479">
        <v>488</v>
      </c>
      <c r="AB479">
        <v>542.79999999999995</v>
      </c>
      <c r="AC479" s="2">
        <f>(Table2[[#This Row],[Close Price]]/Table2[[#This Row],[Day Low]])-1</f>
        <v>5.9027777777777679E-2</v>
      </c>
      <c r="AD479" s="2">
        <f>(Table2[[#This Row],[Day High]]/Table2[[#This Row],[Close Price]])-1</f>
        <v>2.2179363548698205E-2</v>
      </c>
      <c r="AE479" s="2">
        <f>(Table2[[#This Row],[Close Price]]/Table2[[#This Row],[Current Week Low]])-1</f>
        <v>6.25E-2</v>
      </c>
      <c r="AF479" s="2">
        <f>(Table2[[#This Row],[Current Week High]]/Table2[[#This Row],[Close Price]])-1</f>
        <v>2.2179363548698205E-2</v>
      </c>
      <c r="AG479" s="2">
        <f>(Table2[[#This Row],[Close Price]]/Table2[[#This Row],[Current Month Low]])-1</f>
        <v>6.25E-2</v>
      </c>
      <c r="AH479" s="2">
        <f>(Table2[[#This Row],[Current Month High]]/Table2[[#This Row],[Close Price]])-1</f>
        <v>4.6865959498553433E-2</v>
      </c>
      <c r="AI479">
        <v>18.3895853423336</v>
      </c>
      <c r="AJ479">
        <v>43.9877811718966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-0.11</v>
      </c>
      <c r="AM479" t="s">
        <v>10450</v>
      </c>
      <c r="AN479">
        <v>2.4500000000000002</v>
      </c>
      <c r="AO479" t="s">
        <v>10451</v>
      </c>
      <c r="AP479">
        <v>-4.7538914404335997E-2</v>
      </c>
      <c r="AQ479">
        <f>(Table2[[#This Row],[Sharpe Ratio]]-AVERAGE(Table2[Sharpe Ratio]))/_xlfn.STDEV.P(Table2[Sharpe Ratio])</f>
        <v>-1.2413229956593701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497</v>
      </c>
      <c r="AT479">
        <f>_xlfn.RANK.AVG(Table2[[#This Row],[6M Return vs Nifty Z-Score]],Table2[6M Return vs Nifty Z-Score])</f>
        <v>207</v>
      </c>
      <c r="AU479">
        <f>_xlfn.RANK.AVG(Table2[[#This Row],[Sharpe Ratio Z-Score]],Table2[Sharpe Ratio Z-Score])</f>
        <v>655</v>
      </c>
      <c r="AV479">
        <f>(Table2[[#This Row],[Rank 1Y]]+Table2[[#This Row],[Rank 6M]]+Table2[[#This Row],[Rank Sharpe]])/3</f>
        <v>453</v>
      </c>
    </row>
    <row r="480" spans="1:48" x14ac:dyDescent="0.3">
      <c r="A480" t="s">
        <v>1491</v>
      </c>
      <c r="B480" t="s">
        <v>1492</v>
      </c>
      <c r="C480" t="s">
        <v>10407</v>
      </c>
      <c r="D480" t="s">
        <v>546</v>
      </c>
      <c r="E480">
        <v>7140.6045256750003</v>
      </c>
      <c r="F480">
        <v>329.65</v>
      </c>
      <c r="G480">
        <v>-8.3340126271011599</v>
      </c>
      <c r="H480">
        <f>(Table2[[#This Row],[1Y Return vs Nifty]]-AVERAGE(Table2[1Y Return vs Nifty]))/_xlfn.STDEV.P(Table2[1Y Return vs Nifty])</f>
        <v>-0.53766537863491537</v>
      </c>
      <c r="I480">
        <v>7.7296294888360997</v>
      </c>
      <c r="J480">
        <f>(Table2[[#This Row],[1M Return vs Nifty]]-AVERAGE(Table2[1M Return vs Nifty]))/_xlfn.STDEV.P(Table2[1M Return vs Nifty])</f>
        <v>1.0343650442566161</v>
      </c>
      <c r="K480">
        <v>-14.9721596287418</v>
      </c>
      <c r="L480">
        <f>(Table2[[#This Row],[6M Return vs Nifty]]-AVERAGE(Table2[6M Return vs Nifty]))/_xlfn.STDEV.P(Table2[6M Return vs Nifty])</f>
        <v>-0.80977110361926263</v>
      </c>
      <c r="M480">
        <v>8.7609362903490808</v>
      </c>
      <c r="N480">
        <f>(Table2[[#This Row],[1W Return vs Nifty]]-AVERAGE(Table2[1W Return vs Nifty]))/_xlfn.STDEV.P(Table2[1W Return vs Nifty])</f>
        <v>2.0865644374036498</v>
      </c>
      <c r="O480">
        <v>312.52999999999997</v>
      </c>
      <c r="P480">
        <v>305.52556083230098</v>
      </c>
      <c r="Q480">
        <v>312.10693266390803</v>
      </c>
      <c r="R480">
        <v>67.569188495442503</v>
      </c>
      <c r="S480" s="2">
        <f>(Table2[[#This Row],[Close Price]]-Table2[[#This Row],[20D EMA]])/Table2[[#This Row],[20D EMA]]</f>
        <v>5.4778741240840902E-2</v>
      </c>
      <c r="T480" s="2">
        <f>(Table2[[#This Row],[Close Price]]-Table2[[#This Row],[50D EMA]])/Table2[[#This Row],[50D EMA]]</f>
        <v>7.8960461121420175E-2</v>
      </c>
      <c r="U480" s="2">
        <f>(Table2[[#This Row],[Close Price]]-Table2[[#This Row],[200D EMA]])/Table2[[#This Row],[200D EMA]]</f>
        <v>5.62085154160391E-2</v>
      </c>
      <c r="V480">
        <v>1.5287198172499901</v>
      </c>
      <c r="W480">
        <v>327.5</v>
      </c>
      <c r="X480">
        <v>332.45</v>
      </c>
      <c r="Y480">
        <v>323.45</v>
      </c>
      <c r="Z480">
        <v>344.8</v>
      </c>
      <c r="AA480">
        <v>283.25</v>
      </c>
      <c r="AB480">
        <v>344.8</v>
      </c>
      <c r="AC480" s="2">
        <f>(Table2[[#This Row],[Close Price]]/Table2[[#This Row],[Day Low]])-1</f>
        <v>6.5648854961830594E-3</v>
      </c>
      <c r="AD480" s="2">
        <f>(Table2[[#This Row],[Day High]]/Table2[[#This Row],[Close Price]])-1</f>
        <v>8.4938571211892189E-3</v>
      </c>
      <c r="AE480" s="2">
        <f>(Table2[[#This Row],[Close Price]]/Table2[[#This Row],[Current Week Low]])-1</f>
        <v>1.9168341320142224E-2</v>
      </c>
      <c r="AF480" s="2">
        <f>(Table2[[#This Row],[Current Week High]]/Table2[[#This Row],[Close Price]])-1</f>
        <v>4.5957834066434167E-2</v>
      </c>
      <c r="AG480" s="2">
        <f>(Table2[[#This Row],[Close Price]]/Table2[[#This Row],[Current Month Low]])-1</f>
        <v>0.16381288614298306</v>
      </c>
      <c r="AH480" s="2">
        <f>(Table2[[#This Row],[Current Month High]]/Table2[[#This Row],[Close Price]])-1</f>
        <v>4.5957834066434167E-2</v>
      </c>
      <c r="AI480">
        <v>22.942514788411899</v>
      </c>
      <c r="AJ480">
        <v>29.503044588489399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0.02</v>
      </c>
      <c r="AM480" t="s">
        <v>10451</v>
      </c>
      <c r="AN480">
        <v>11.46</v>
      </c>
      <c r="AO480" t="s">
        <v>10451</v>
      </c>
      <c r="AP480">
        <v>8.39768533565E-2</v>
      </c>
      <c r="AQ480">
        <f>(Table2[[#This Row],[Sharpe Ratio]]-AVERAGE(Table2[Sharpe Ratio]))/_xlfn.STDEV.P(Table2[Sharpe Ratio])</f>
        <v>0.28933133391759264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489</v>
      </c>
      <c r="AT480">
        <f>_xlfn.RANK.AVG(Table2[[#This Row],[6M Return vs Nifty Z-Score]],Table2[6M Return vs Nifty Z-Score])</f>
        <v>602</v>
      </c>
      <c r="AU480">
        <f>_xlfn.RANK.AVG(Table2[[#This Row],[Sharpe Ratio Z-Score]],Table2[Sharpe Ratio Z-Score])</f>
        <v>273</v>
      </c>
      <c r="AV480">
        <f>(Table2[[#This Row],[Rank 1Y]]+Table2[[#This Row],[Rank 6M]]+Table2[[#This Row],[Rank Sharpe]])/3</f>
        <v>454.66666666666669</v>
      </c>
    </row>
    <row r="481" spans="1:48" x14ac:dyDescent="0.3">
      <c r="A481" t="s">
        <v>1461</v>
      </c>
      <c r="B481" t="s">
        <v>1462</v>
      </c>
      <c r="C481" t="s">
        <v>10410</v>
      </c>
      <c r="D481" t="s">
        <v>46</v>
      </c>
      <c r="E481">
        <v>7393.1457095599999</v>
      </c>
      <c r="F481">
        <v>198.64</v>
      </c>
      <c r="G481">
        <v>-7.6890375259984101</v>
      </c>
      <c r="H481">
        <f>(Table2[[#This Row],[1Y Return vs Nifty]]-AVERAGE(Table2[1Y Return vs Nifty]))/_xlfn.STDEV.P(Table2[1Y Return vs Nifty])</f>
        <v>-0.52704563144535044</v>
      </c>
      <c r="I481">
        <v>-4.9325230967598603</v>
      </c>
      <c r="J481">
        <f>(Table2[[#This Row],[1M Return vs Nifty]]-AVERAGE(Table2[1M Return vs Nifty]))/_xlfn.STDEV.P(Table2[1M Return vs Nifty])</f>
        <v>-0.13899195676216394</v>
      </c>
      <c r="K481">
        <v>-24.254856080273399</v>
      </c>
      <c r="L481">
        <f>(Table2[[#This Row],[6M Return vs Nifty]]-AVERAGE(Table2[6M Return vs Nifty]))/_xlfn.STDEV.P(Table2[6M Return vs Nifty])</f>
        <v>-1.0855488404824969</v>
      </c>
      <c r="M481">
        <v>3.07956558829212</v>
      </c>
      <c r="N481">
        <f>(Table2[[#This Row],[1W Return vs Nifty]]-AVERAGE(Table2[1W Return vs Nifty]))/_xlfn.STDEV.P(Table2[1W Return vs Nifty])</f>
        <v>0.81867087135278194</v>
      </c>
      <c r="O481">
        <v>192.86</v>
      </c>
      <c r="P481">
        <v>193.85661996367</v>
      </c>
      <c r="Q481">
        <v>190.52196456502401</v>
      </c>
      <c r="R481">
        <v>70.766219137653096</v>
      </c>
      <c r="S481" s="2">
        <f>(Table2[[#This Row],[Close Price]]-Table2[[#This Row],[20D EMA]])/Table2[[#This Row],[20D EMA]]</f>
        <v>2.9969926371461019E-2</v>
      </c>
      <c r="T481" s="2">
        <f>(Table2[[#This Row],[Close Price]]-Table2[[#This Row],[50D EMA]])/Table2[[#This Row],[50D EMA]]</f>
        <v>2.4674834613470635E-2</v>
      </c>
      <c r="U481" s="2">
        <f>(Table2[[#This Row],[Close Price]]-Table2[[#This Row],[200D EMA]])/Table2[[#This Row],[200D EMA]]</f>
        <v>4.2609446388557175E-2</v>
      </c>
      <c r="V481">
        <v>0.99005979480079198</v>
      </c>
      <c r="W481">
        <v>195.28</v>
      </c>
      <c r="X481">
        <v>202.66</v>
      </c>
      <c r="Y481">
        <v>188.5</v>
      </c>
      <c r="Z481">
        <v>202.66</v>
      </c>
      <c r="AA481">
        <v>184.31</v>
      </c>
      <c r="AB481">
        <v>202.66</v>
      </c>
      <c r="AC481" s="2">
        <f>(Table2[[#This Row],[Close Price]]/Table2[[#This Row],[Day Low]])-1</f>
        <v>1.7206063088897938E-2</v>
      </c>
      <c r="AD481" s="2">
        <f>(Table2[[#This Row],[Day High]]/Table2[[#This Row],[Close Price]])-1</f>
        <v>2.0237615787354057E-2</v>
      </c>
      <c r="AE481" s="2">
        <f>(Table2[[#This Row],[Close Price]]/Table2[[#This Row],[Current Week Low]])-1</f>
        <v>5.3793103448275703E-2</v>
      </c>
      <c r="AF481" s="2">
        <f>(Table2[[#This Row],[Current Week High]]/Table2[[#This Row],[Close Price]])-1</f>
        <v>2.0237615787354057E-2</v>
      </c>
      <c r="AG481" s="2">
        <f>(Table2[[#This Row],[Close Price]]/Table2[[#This Row],[Current Month Low]])-1</f>
        <v>7.7749443871737656E-2</v>
      </c>
      <c r="AH481" s="2">
        <f>(Table2[[#This Row],[Current Month High]]/Table2[[#This Row],[Close Price]])-1</f>
        <v>2.0237615787354057E-2</v>
      </c>
      <c r="AI481">
        <v>25.503423278292399</v>
      </c>
      <c r="AJ481">
        <v>44.781341107871697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-7.0000000000000007E-2</v>
      </c>
      <c r="AM481" t="s">
        <v>10450</v>
      </c>
      <c r="AN481">
        <v>4.43</v>
      </c>
      <c r="AO481" t="s">
        <v>10451</v>
      </c>
      <c r="AP481">
        <v>0.10146954636372101</v>
      </c>
      <c r="AQ481">
        <f>(Table2[[#This Row],[Sharpe Ratio]]-AVERAGE(Table2[Sharpe Ratio]))/_xlfn.STDEV.P(Table2[Sharpe Ratio])</f>
        <v>0.49292111439284975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475</v>
      </c>
      <c r="AT481">
        <f>_xlfn.RANK.AVG(Table2[[#This Row],[6M Return vs Nifty Z-Score]],Table2[6M Return vs Nifty Z-Score])</f>
        <v>674</v>
      </c>
      <c r="AU481">
        <f>_xlfn.RANK.AVG(Table2[[#This Row],[Sharpe Ratio Z-Score]],Table2[Sharpe Ratio Z-Score])</f>
        <v>216</v>
      </c>
      <c r="AV481">
        <f>(Table2[[#This Row],[Rank 1Y]]+Table2[[#This Row],[Rank 6M]]+Table2[[#This Row],[Rank Sharpe]])/3</f>
        <v>455</v>
      </c>
    </row>
    <row r="482" spans="1:48" x14ac:dyDescent="0.3">
      <c r="A482" t="s">
        <v>1277</v>
      </c>
      <c r="B482" t="s">
        <v>1278</v>
      </c>
      <c r="C482" t="s">
        <v>10409</v>
      </c>
      <c r="D482" t="s">
        <v>227</v>
      </c>
      <c r="E482">
        <v>9328.2604912000006</v>
      </c>
      <c r="F482">
        <v>698.6</v>
      </c>
      <c r="G482">
        <v>-22.309140544047999</v>
      </c>
      <c r="H482">
        <f>(Table2[[#This Row],[1Y Return vs Nifty]]-AVERAGE(Table2[1Y Return vs Nifty]))/_xlfn.STDEV.P(Table2[1Y Return vs Nifty])</f>
        <v>-0.76777088994234099</v>
      </c>
      <c r="I482">
        <v>-3.9935259432488301</v>
      </c>
      <c r="J482">
        <f>(Table2[[#This Row],[1M Return vs Nifty]]-AVERAGE(Table2[1M Return vs Nifty]))/_xlfn.STDEV.P(Table2[1M Return vs Nifty])</f>
        <v>-5.1978403848402639E-2</v>
      </c>
      <c r="K482">
        <v>0.39859794999333398</v>
      </c>
      <c r="L482">
        <f>(Table2[[#This Row],[6M Return vs Nifty]]-AVERAGE(Table2[6M Return vs Nifty]))/_xlfn.STDEV.P(Table2[6M Return vs Nifty])</f>
        <v>-0.35312439960713476</v>
      </c>
      <c r="M482">
        <v>-7.6147847540129803</v>
      </c>
      <c r="N482">
        <f>(Table2[[#This Row],[1W Return vs Nifty]]-AVERAGE(Table2[1W Return vs Nifty]))/_xlfn.STDEV.P(Table2[1W Return vs Nifty])</f>
        <v>-1.5679535372944733</v>
      </c>
      <c r="O482">
        <v>727.7</v>
      </c>
      <c r="P482">
        <v>699.60641035279298</v>
      </c>
      <c r="Q482">
        <v>641.23452069960194</v>
      </c>
      <c r="R482">
        <v>31.932060431831001</v>
      </c>
      <c r="S482" s="2">
        <f>(Table2[[#This Row],[Close Price]]-Table2[[#This Row],[20D EMA]])/Table2[[#This Row],[20D EMA]]</f>
        <v>-3.9989006458705539E-2</v>
      </c>
      <c r="T482" s="2">
        <f>(Table2[[#This Row],[Close Price]]-Table2[[#This Row],[50D EMA]])/Table2[[#This Row],[50D EMA]]</f>
        <v>-1.4385379234667798E-3</v>
      </c>
      <c r="U482" s="2">
        <f>(Table2[[#This Row],[Close Price]]-Table2[[#This Row],[200D EMA]])/Table2[[#This Row],[200D EMA]]</f>
        <v>8.9460996637877502E-2</v>
      </c>
      <c r="V482">
        <v>0.63727623990328697</v>
      </c>
      <c r="W482">
        <v>696.35</v>
      </c>
      <c r="X482">
        <v>718.3</v>
      </c>
      <c r="Y482">
        <v>696.35</v>
      </c>
      <c r="Z482">
        <v>766</v>
      </c>
      <c r="AA482">
        <v>696.35</v>
      </c>
      <c r="AB482">
        <v>855</v>
      </c>
      <c r="AC482" s="2">
        <f>(Table2[[#This Row],[Close Price]]/Table2[[#This Row],[Day Low]])-1</f>
        <v>3.2311337689381325E-3</v>
      </c>
      <c r="AD482" s="2">
        <f>(Table2[[#This Row],[Day High]]/Table2[[#This Row],[Close Price]])-1</f>
        <v>2.8199255654165478E-2</v>
      </c>
      <c r="AE482" s="2">
        <f>(Table2[[#This Row],[Close Price]]/Table2[[#This Row],[Current Week Low]])-1</f>
        <v>3.2311337689381325E-3</v>
      </c>
      <c r="AF482" s="2">
        <f>(Table2[[#This Row],[Current Week High]]/Table2[[#This Row],[Close Price]])-1</f>
        <v>9.6478671628972279E-2</v>
      </c>
      <c r="AG482" s="2">
        <f>(Table2[[#This Row],[Close Price]]/Table2[[#This Row],[Current Month Low]])-1</f>
        <v>3.2311337689381325E-3</v>
      </c>
      <c r="AH482" s="2">
        <f>(Table2[[#This Row],[Current Month High]]/Table2[[#This Row],[Close Price]])-1</f>
        <v>0.22387632407672475</v>
      </c>
      <c r="AI482">
        <v>22.387632407672399</v>
      </c>
      <c r="AJ482">
        <v>26.6497461928933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0.06</v>
      </c>
      <c r="AM482" t="s">
        <v>10451</v>
      </c>
      <c r="AN482">
        <v>-6.77</v>
      </c>
      <c r="AO482" t="s">
        <v>10450</v>
      </c>
      <c r="AP482">
        <v>5.4540692246320001E-2</v>
      </c>
      <c r="AQ482">
        <f>(Table2[[#This Row],[Sharpe Ratio]]-AVERAGE(Table2[Sharpe Ratio]))/_xlfn.STDEV.P(Table2[Sharpe Ratio])</f>
        <v>-5.3263232624103873E-2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-2.7940904633164556</v>
      </c>
      <c r="AS482">
        <f>_xlfn.RANK.AVG(Table2[[#This Row],[1Y Return vs Nifty Z-Score]],Table2[1Y Return vs Nifty Z-Score])</f>
        <v>581</v>
      </c>
      <c r="AT482">
        <f>_xlfn.RANK.AVG(Table2[[#This Row],[6M Return vs Nifty Z-Score]],Table2[6M Return vs Nifty Z-Score])</f>
        <v>431</v>
      </c>
      <c r="AU482">
        <f>_xlfn.RANK.AVG(Table2[[#This Row],[Sharpe Ratio Z-Score]],Table2[Sharpe Ratio Z-Score])</f>
        <v>353</v>
      </c>
      <c r="AV482">
        <f>(Table2[[#This Row],[Rank 1Y]]+Table2[[#This Row],[Rank 6M]]+Table2[[#This Row],[Rank Sharpe]])/3</f>
        <v>455</v>
      </c>
    </row>
    <row r="483" spans="1:48" x14ac:dyDescent="0.3">
      <c r="A483" t="s">
        <v>1325</v>
      </c>
      <c r="B483" t="s">
        <v>1326</v>
      </c>
      <c r="C483" t="s">
        <v>10420</v>
      </c>
      <c r="D483" t="s">
        <v>392</v>
      </c>
      <c r="E483">
        <v>8715.1020586300001</v>
      </c>
      <c r="F483">
        <v>218.71</v>
      </c>
      <c r="G483">
        <v>-6.5740827512233597</v>
      </c>
      <c r="H483">
        <f>(Table2[[#This Row],[1Y Return vs Nifty]]-AVERAGE(Table2[1Y Return vs Nifty]))/_xlfn.STDEV.P(Table2[1Y Return vs Nifty])</f>
        <v>-0.50868749976605787</v>
      </c>
      <c r="I483">
        <v>-12.1783003362148</v>
      </c>
      <c r="J483">
        <f>(Table2[[#This Row],[1M Return vs Nifty]]-AVERAGE(Table2[1M Return vs Nifty]))/_xlfn.STDEV.P(Table2[1M Return vs Nifty])</f>
        <v>-0.81043256642662509</v>
      </c>
      <c r="K483">
        <v>-7.3943223402128098</v>
      </c>
      <c r="L483">
        <f>(Table2[[#This Row],[6M Return vs Nifty]]-AVERAGE(Table2[6M Return vs Nifty]))/_xlfn.STDEV.P(Table2[6M Return vs Nifty])</f>
        <v>-0.58464268014231646</v>
      </c>
      <c r="M483">
        <v>-1.8144811958632601</v>
      </c>
      <c r="N483">
        <f>(Table2[[#This Row],[1W Return vs Nifty]]-AVERAGE(Table2[1W Return vs Nifty]))/_xlfn.STDEV.P(Table2[1W Return vs Nifty])</f>
        <v>-0.27351810116681763</v>
      </c>
      <c r="O483">
        <v>224.15</v>
      </c>
      <c r="P483">
        <v>228.870292827561</v>
      </c>
      <c r="Q483">
        <v>224.90553417179601</v>
      </c>
      <c r="R483">
        <v>36.604808221510901</v>
      </c>
      <c r="S483" s="2">
        <f>(Table2[[#This Row],[Close Price]]-Table2[[#This Row],[20D EMA]])/Table2[[#This Row],[20D EMA]]</f>
        <v>-2.4269462413562336E-2</v>
      </c>
      <c r="T483" s="2">
        <f>(Table2[[#This Row],[Close Price]]-Table2[[#This Row],[50D EMA]])/Table2[[#This Row],[50D EMA]]</f>
        <v>-4.4393235583510694E-2</v>
      </c>
      <c r="U483" s="2">
        <f>(Table2[[#This Row],[Close Price]]-Table2[[#This Row],[200D EMA]])/Table2[[#This Row],[200D EMA]]</f>
        <v>-2.75472731011745E-2</v>
      </c>
      <c r="V483">
        <v>0.430873804221936</v>
      </c>
      <c r="W483">
        <v>218.01</v>
      </c>
      <c r="X483">
        <v>223.2</v>
      </c>
      <c r="Y483">
        <v>218.01</v>
      </c>
      <c r="Z483">
        <v>224.74</v>
      </c>
      <c r="AA483">
        <v>215.75</v>
      </c>
      <c r="AB483">
        <v>244.25</v>
      </c>
      <c r="AC483" s="2">
        <f>(Table2[[#This Row],[Close Price]]/Table2[[#This Row],[Day Low]])-1</f>
        <v>3.2108618870694272E-3</v>
      </c>
      <c r="AD483" s="2">
        <f>(Table2[[#This Row],[Day High]]/Table2[[#This Row],[Close Price]])-1</f>
        <v>2.0529468245622073E-2</v>
      </c>
      <c r="AE483" s="2">
        <f>(Table2[[#This Row],[Close Price]]/Table2[[#This Row],[Current Week Low]])-1</f>
        <v>3.2108618870694272E-3</v>
      </c>
      <c r="AF483" s="2">
        <f>(Table2[[#This Row],[Current Week High]]/Table2[[#This Row],[Close Price]])-1</f>
        <v>2.7570755795345514E-2</v>
      </c>
      <c r="AG483" s="2">
        <f>(Table2[[#This Row],[Close Price]]/Table2[[#This Row],[Current Month Low]])-1</f>
        <v>1.3719582850521439E-2</v>
      </c>
      <c r="AH483" s="2">
        <f>(Table2[[#This Row],[Current Month High]]/Table2[[#This Row],[Close Price]])-1</f>
        <v>0.1167756389739838</v>
      </c>
      <c r="AI483">
        <v>47.341228110282998</v>
      </c>
      <c r="AJ483">
        <v>31.594464500601699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-0.17</v>
      </c>
      <c r="AM483" t="s">
        <v>10450</v>
      </c>
      <c r="AN483">
        <v>-1.76</v>
      </c>
      <c r="AO483" t="s">
        <v>10450</v>
      </c>
      <c r="AP483">
        <v>4.7845858729698001E-2</v>
      </c>
      <c r="AQ483">
        <f>(Table2[[#This Row],[Sharpe Ratio]]-AVERAGE(Table2[Sharpe Ratio]))/_xlfn.STDEV.P(Table2[Sharpe Ratio])</f>
        <v>-0.13118146313354107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468</v>
      </c>
      <c r="AT483">
        <f>_xlfn.RANK.AVG(Table2[[#This Row],[6M Return vs Nifty Z-Score]],Table2[6M Return vs Nifty Z-Score])</f>
        <v>522</v>
      </c>
      <c r="AU483">
        <f>_xlfn.RANK.AVG(Table2[[#This Row],[Sharpe Ratio Z-Score]],Table2[Sharpe Ratio Z-Score])</f>
        <v>375</v>
      </c>
      <c r="AV483">
        <f>(Table2[[#This Row],[Rank 1Y]]+Table2[[#This Row],[Rank 6M]]+Table2[[#This Row],[Rank Sharpe]])/3</f>
        <v>455</v>
      </c>
    </row>
    <row r="484" spans="1:48" x14ac:dyDescent="0.3">
      <c r="A484" t="s">
        <v>301</v>
      </c>
      <c r="B484" t="s">
        <v>302</v>
      </c>
      <c r="C484" t="s">
        <v>10407</v>
      </c>
      <c r="D484" t="s">
        <v>303</v>
      </c>
      <c r="E484">
        <v>95309.292879200002</v>
      </c>
      <c r="F484">
        <v>88.64</v>
      </c>
      <c r="G484">
        <v>-8.1953294448345098</v>
      </c>
      <c r="H484">
        <f>(Table2[[#This Row],[1Y Return vs Nifty]]-AVERAGE(Table2[1Y Return vs Nifty]))/_xlfn.STDEV.P(Table2[1Y Return vs Nifty])</f>
        <v>-0.53538191012179281</v>
      </c>
      <c r="I484">
        <v>-13.4808271257518</v>
      </c>
      <c r="J484">
        <f>(Table2[[#This Row],[1M Return vs Nifty]]-AVERAGE(Table2[1M Return vs Nifty]))/_xlfn.STDEV.P(Table2[1M Return vs Nifty])</f>
        <v>-0.93113312797698322</v>
      </c>
      <c r="K484">
        <v>-6.6928784013638101</v>
      </c>
      <c r="L484">
        <f>(Table2[[#This Row],[6M Return vs Nifty]]-AVERAGE(Table2[6M Return vs Nifty]))/_xlfn.STDEV.P(Table2[6M Return vs Nifty])</f>
        <v>-0.56380362513257376</v>
      </c>
      <c r="M484">
        <v>-2.2129853883268402</v>
      </c>
      <c r="N484">
        <f>(Table2[[#This Row],[1W Return vs Nifty]]-AVERAGE(Table2[1W Return vs Nifty]))/_xlfn.STDEV.P(Table2[1W Return vs Nifty])</f>
        <v>-0.36245102390075196</v>
      </c>
      <c r="O484">
        <v>90.7</v>
      </c>
      <c r="P484">
        <v>91.580298305285496</v>
      </c>
      <c r="Q484">
        <v>84.594781794529496</v>
      </c>
      <c r="R484">
        <v>42.149291385145197</v>
      </c>
      <c r="S484" s="2">
        <f>(Table2[[#This Row],[Close Price]]-Table2[[#This Row],[20D EMA]])/Table2[[#This Row],[20D EMA]]</f>
        <v>-2.2712238147739826E-2</v>
      </c>
      <c r="T484" s="2">
        <f>(Table2[[#This Row],[Close Price]]-Table2[[#This Row],[50D EMA]])/Table2[[#This Row],[50D EMA]]</f>
        <v>-3.2106232013832579E-2</v>
      </c>
      <c r="U484" s="2">
        <f>(Table2[[#This Row],[Close Price]]-Table2[[#This Row],[200D EMA]])/Table2[[#This Row],[200D EMA]]</f>
        <v>4.7818767536936868E-2</v>
      </c>
      <c r="V484">
        <v>0.69389491174486495</v>
      </c>
      <c r="W484">
        <v>88.15</v>
      </c>
      <c r="X484">
        <v>89.89</v>
      </c>
      <c r="Y484">
        <v>87.31</v>
      </c>
      <c r="Z484">
        <v>92.59</v>
      </c>
      <c r="AA484">
        <v>85.86</v>
      </c>
      <c r="AB484">
        <v>95.99</v>
      </c>
      <c r="AC484" s="2">
        <f>(Table2[[#This Row],[Close Price]]/Table2[[#This Row],[Day Low]])-1</f>
        <v>5.5587067498581444E-3</v>
      </c>
      <c r="AD484" s="2">
        <f>(Table2[[#This Row],[Day High]]/Table2[[#This Row],[Close Price]])-1</f>
        <v>1.4101985559566765E-2</v>
      </c>
      <c r="AE484" s="2">
        <f>(Table2[[#This Row],[Close Price]]/Table2[[#This Row],[Current Week Low]])-1</f>
        <v>1.5233077539800632E-2</v>
      </c>
      <c r="AF484" s="2">
        <f>(Table2[[#This Row],[Current Week High]]/Table2[[#This Row],[Close Price]])-1</f>
        <v>4.4562274368231014E-2</v>
      </c>
      <c r="AG484" s="2">
        <f>(Table2[[#This Row],[Close Price]]/Table2[[#This Row],[Current Month Low]])-1</f>
        <v>3.2378290239925445E-2</v>
      </c>
      <c r="AH484" s="2">
        <f>(Table2[[#This Row],[Current Month High]]/Table2[[#This Row],[Close Price]])-1</f>
        <v>8.2919675090252554E-2</v>
      </c>
      <c r="AI484">
        <v>21.728339350180502</v>
      </c>
      <c r="AJ484">
        <v>48.974789915966298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0</v>
      </c>
      <c r="AM484" t="s">
        <v>10452</v>
      </c>
      <c r="AN484">
        <v>2.06</v>
      </c>
      <c r="AO484" t="s">
        <v>10451</v>
      </c>
      <c r="AP484">
        <v>5.0668339313635E-2</v>
      </c>
      <c r="AQ484">
        <f>(Table2[[#This Row],[Sharpe Ratio]]-AVERAGE(Table2[Sharpe Ratio]))/_xlfn.STDEV.P(Table2[Sharpe Ratio])</f>
        <v>-9.8331849741126201E-2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487</v>
      </c>
      <c r="AT484">
        <f>_xlfn.RANK.AVG(Table2[[#This Row],[6M Return vs Nifty Z-Score]],Table2[6M Return vs Nifty Z-Score])</f>
        <v>514</v>
      </c>
      <c r="AU484">
        <f>_xlfn.RANK.AVG(Table2[[#This Row],[Sharpe Ratio Z-Score]],Table2[Sharpe Ratio Z-Score])</f>
        <v>367</v>
      </c>
      <c r="AV484">
        <f>(Table2[[#This Row],[Rank 1Y]]+Table2[[#This Row],[Rank 6M]]+Table2[[#This Row],[Rank Sharpe]])/3</f>
        <v>456</v>
      </c>
    </row>
    <row r="485" spans="1:48" x14ac:dyDescent="0.3">
      <c r="A485" t="s">
        <v>225</v>
      </c>
      <c r="B485" t="s">
        <v>226</v>
      </c>
      <c r="C485" t="s">
        <v>10409</v>
      </c>
      <c r="D485" t="s">
        <v>227</v>
      </c>
      <c r="E485">
        <v>118881.783189785</v>
      </c>
      <c r="F485">
        <v>1201.55</v>
      </c>
      <c r="G485">
        <v>4.08333670598957</v>
      </c>
      <c r="H485">
        <f>(Table2[[#This Row],[1Y Return vs Nifty]]-AVERAGE(Table2[1Y Return vs Nifty]))/_xlfn.STDEV.P(Table2[1Y Return vs Nifty])</f>
        <v>-0.33320925241163574</v>
      </c>
      <c r="I485">
        <v>-5.1783897776840702</v>
      </c>
      <c r="J485">
        <f>(Table2[[#This Row],[1M Return vs Nifty]]-AVERAGE(Table2[1M Return vs Nifty]))/_xlfn.STDEV.P(Table2[1M Return vs Nifty])</f>
        <v>-0.16177555452956471</v>
      </c>
      <c r="K485">
        <v>-6.8334466406741097</v>
      </c>
      <c r="L485">
        <f>(Table2[[#This Row],[6M Return vs Nifty]]-AVERAGE(Table2[6M Return vs Nifty]))/_xlfn.STDEV.P(Table2[6M Return vs Nifty])</f>
        <v>-0.56797973830338078</v>
      </c>
      <c r="M485">
        <v>-1.95561168337459</v>
      </c>
      <c r="N485">
        <f>(Table2[[#This Row],[1W Return vs Nifty]]-AVERAGE(Table2[1W Return vs Nifty]))/_xlfn.STDEV.P(Table2[1W Return vs Nifty])</f>
        <v>-0.30501374657936786</v>
      </c>
      <c r="O485">
        <v>1204.54</v>
      </c>
      <c r="P485">
        <v>1189.03068453376</v>
      </c>
      <c r="Q485">
        <v>1107.5477609648999</v>
      </c>
      <c r="R485">
        <v>46.905142781261702</v>
      </c>
      <c r="S485" s="2">
        <f>(Table2[[#This Row],[Close Price]]-Table2[[#This Row],[20D EMA]])/Table2[[#This Row],[20D EMA]]</f>
        <v>-2.4822753914357423E-3</v>
      </c>
      <c r="T485" s="2">
        <f>(Table2[[#This Row],[Close Price]]-Table2[[#This Row],[50D EMA]])/Table2[[#This Row],[50D EMA]]</f>
        <v>1.052900957820866E-2</v>
      </c>
      <c r="U485" s="2">
        <f>(Table2[[#This Row],[Close Price]]-Table2[[#This Row],[200D EMA]])/Table2[[#This Row],[200D EMA]]</f>
        <v>8.4874208000930748E-2</v>
      </c>
      <c r="V485">
        <v>1.26375859135835</v>
      </c>
      <c r="W485">
        <v>1199</v>
      </c>
      <c r="X485">
        <v>1215.7</v>
      </c>
      <c r="Y485">
        <v>1182.05</v>
      </c>
      <c r="Z485">
        <v>1233.6500000000001</v>
      </c>
      <c r="AA485">
        <v>1168.75</v>
      </c>
      <c r="AB485">
        <v>1234.3</v>
      </c>
      <c r="AC485" s="2">
        <f>(Table2[[#This Row],[Close Price]]/Table2[[#This Row],[Day Low]])-1</f>
        <v>2.1267723102584846E-3</v>
      </c>
      <c r="AD485" s="2">
        <f>(Table2[[#This Row],[Day High]]/Table2[[#This Row],[Close Price]])-1</f>
        <v>1.1776455411759867E-2</v>
      </c>
      <c r="AE485" s="2">
        <f>(Table2[[#This Row],[Close Price]]/Table2[[#This Row],[Current Week Low]])-1</f>
        <v>1.6496764096273431E-2</v>
      </c>
      <c r="AF485" s="2">
        <f>(Table2[[#This Row],[Current Week High]]/Table2[[#This Row],[Close Price]])-1</f>
        <v>2.671549248886862E-2</v>
      </c>
      <c r="AG485" s="2">
        <f>(Table2[[#This Row],[Close Price]]/Table2[[#This Row],[Current Month Low]])-1</f>
        <v>2.806417112299453E-2</v>
      </c>
      <c r="AH485" s="2">
        <f>(Table2[[#This Row],[Current Month High]]/Table2[[#This Row],[Close Price]])-1</f>
        <v>2.7256460405309824E-2</v>
      </c>
      <c r="AI485">
        <v>4.3169571655898604</v>
      </c>
      <c r="AJ485">
        <v>42.278932078108298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-0.05</v>
      </c>
      <c r="AM485" t="s">
        <v>10450</v>
      </c>
      <c r="AN485">
        <v>-0.24</v>
      </c>
      <c r="AO485" t="s">
        <v>10450</v>
      </c>
      <c r="AP485">
        <v>2.1591382583322001E-2</v>
      </c>
      <c r="AQ485">
        <f>(Table2[[#This Row],[Sharpe Ratio]]-AVERAGE(Table2[Sharpe Ratio]))/_xlfn.STDEV.P(Table2[Sharpe Ratio])</f>
        <v>-0.4367457940760141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-1.8047240858999634</v>
      </c>
      <c r="AS485">
        <f>_xlfn.RANK.AVG(Table2[[#This Row],[1Y Return vs Nifty Z-Score]],Table2[1Y Return vs Nifty Z-Score])</f>
        <v>400</v>
      </c>
      <c r="AT485">
        <f>_xlfn.RANK.AVG(Table2[[#This Row],[6M Return vs Nifty Z-Score]],Table2[6M Return vs Nifty Z-Score])</f>
        <v>517</v>
      </c>
      <c r="AU485">
        <f>_xlfn.RANK.AVG(Table2[[#This Row],[Sharpe Ratio Z-Score]],Table2[Sharpe Ratio Z-Score])</f>
        <v>453</v>
      </c>
      <c r="AV485">
        <f>(Table2[[#This Row],[Rank 1Y]]+Table2[[#This Row],[Rank 6M]]+Table2[[#This Row],[Rank Sharpe]])/3</f>
        <v>456.66666666666669</v>
      </c>
    </row>
    <row r="486" spans="1:48" x14ac:dyDescent="0.3">
      <c r="A486" t="s">
        <v>308</v>
      </c>
      <c r="B486" t="s">
        <v>309</v>
      </c>
      <c r="C486" t="s">
        <v>10407</v>
      </c>
      <c r="D486" t="s">
        <v>34</v>
      </c>
      <c r="E486">
        <v>94282.717109999998</v>
      </c>
      <c r="F486">
        <v>123.51</v>
      </c>
      <c r="G486">
        <v>-12.161964360066399</v>
      </c>
      <c r="H486">
        <f>(Table2[[#This Row],[1Y Return vs Nifty]]-AVERAGE(Table2[1Y Return vs Nifty]))/_xlfn.STDEV.P(Table2[1Y Return vs Nifty])</f>
        <v>-0.60069398173671429</v>
      </c>
      <c r="I486">
        <v>-3.0409923678899902</v>
      </c>
      <c r="J486">
        <f>(Table2[[#This Row],[1M Return vs Nifty]]-AVERAGE(Table2[1M Return vs Nifty]))/_xlfn.STDEV.P(Table2[1M Return vs Nifty])</f>
        <v>3.6289521514000542E-2</v>
      </c>
      <c r="K486">
        <v>-36.6436500618331</v>
      </c>
      <c r="L486">
        <f>(Table2[[#This Row],[6M Return vs Nifty]]-AVERAGE(Table2[6M Return vs Nifty]))/_xlfn.STDEV.P(Table2[6M Return vs Nifty])</f>
        <v>-1.4536049957751409</v>
      </c>
      <c r="M486">
        <v>1.8832184733537101</v>
      </c>
      <c r="N486">
        <f>(Table2[[#This Row],[1W Return vs Nifty]]-AVERAGE(Table2[1W Return vs Nifty]))/_xlfn.STDEV.P(Table2[1W Return vs Nifty])</f>
        <v>0.55168586204072445</v>
      </c>
      <c r="O486">
        <v>124.03</v>
      </c>
      <c r="P486">
        <v>126.621961541773</v>
      </c>
      <c r="Q486">
        <v>128.53374809236001</v>
      </c>
      <c r="R486">
        <v>45.977136366103998</v>
      </c>
      <c r="S486" s="2">
        <f>(Table2[[#This Row],[Close Price]]-Table2[[#This Row],[20D EMA]])/Table2[[#This Row],[20D EMA]]</f>
        <v>-4.1925340643392409E-3</v>
      </c>
      <c r="T486" s="2">
        <f>(Table2[[#This Row],[Close Price]]-Table2[[#This Row],[50D EMA]])/Table2[[#This Row],[50D EMA]]</f>
        <v>-2.4576791449770367E-2</v>
      </c>
      <c r="U486" s="2">
        <f>(Table2[[#This Row],[Close Price]]-Table2[[#This Row],[200D EMA]])/Table2[[#This Row],[200D EMA]]</f>
        <v>-3.9085050945142537E-2</v>
      </c>
      <c r="V486">
        <v>1.1891437870650301</v>
      </c>
      <c r="W486">
        <v>121.47</v>
      </c>
      <c r="X486">
        <v>127.55</v>
      </c>
      <c r="Y486">
        <v>121.47</v>
      </c>
      <c r="Z486">
        <v>129</v>
      </c>
      <c r="AA486">
        <v>117.11</v>
      </c>
      <c r="AB486">
        <v>129</v>
      </c>
      <c r="AC486" s="2">
        <f>(Table2[[#This Row],[Close Price]]/Table2[[#This Row],[Day Low]])-1</f>
        <v>1.6794270190170435E-2</v>
      </c>
      <c r="AD486" s="2">
        <f>(Table2[[#This Row],[Day High]]/Table2[[#This Row],[Close Price]])-1</f>
        <v>3.2709902032224125E-2</v>
      </c>
      <c r="AE486" s="2">
        <f>(Table2[[#This Row],[Close Price]]/Table2[[#This Row],[Current Week Low]])-1</f>
        <v>1.6794270190170435E-2</v>
      </c>
      <c r="AF486" s="2">
        <f>(Table2[[#This Row],[Current Week High]]/Table2[[#This Row],[Close Price]])-1</f>
        <v>4.4449842118047034E-2</v>
      </c>
      <c r="AG486" s="2">
        <f>(Table2[[#This Row],[Close Price]]/Table2[[#This Row],[Current Month Low]])-1</f>
        <v>5.4649474852702662E-2</v>
      </c>
      <c r="AH486" s="2">
        <f>(Table2[[#This Row],[Current Month High]]/Table2[[#This Row],[Close Price]])-1</f>
        <v>4.4449842118047034E-2</v>
      </c>
      <c r="AI486">
        <v>39.664804469273697</v>
      </c>
      <c r="AJ486">
        <v>35.353424657534198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-0.13</v>
      </c>
      <c r="AM486" t="s">
        <v>10450</v>
      </c>
      <c r="AN486">
        <v>5.0599999999999996</v>
      </c>
      <c r="AO486" t="s">
        <v>10451</v>
      </c>
      <c r="AP486">
        <v>0.13078962351562401</v>
      </c>
      <c r="AQ486">
        <f>(Table2[[#This Row],[Sharpe Ratio]]-AVERAGE(Table2[Sharpe Ratio]))/_xlfn.STDEV.P(Table2[Sharpe Ratio])</f>
        <v>0.83416463066615376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510</v>
      </c>
      <c r="AT486">
        <f>_xlfn.RANK.AVG(Table2[[#This Row],[6M Return vs Nifty Z-Score]],Table2[6M Return vs Nifty Z-Score])</f>
        <v>719</v>
      </c>
      <c r="AU486">
        <f>_xlfn.RANK.AVG(Table2[[#This Row],[Sharpe Ratio Z-Score]],Table2[Sharpe Ratio Z-Score])</f>
        <v>145</v>
      </c>
      <c r="AV486">
        <f>(Table2[[#This Row],[Rank 1Y]]+Table2[[#This Row],[Rank 6M]]+Table2[[#This Row],[Rank Sharpe]])/3</f>
        <v>458</v>
      </c>
    </row>
    <row r="487" spans="1:48" x14ac:dyDescent="0.3">
      <c r="A487" t="s">
        <v>706</v>
      </c>
      <c r="B487" t="s">
        <v>707</v>
      </c>
      <c r="C487" t="s">
        <v>10408</v>
      </c>
      <c r="D487" t="s">
        <v>708</v>
      </c>
      <c r="E487">
        <v>25391.43733665</v>
      </c>
      <c r="F487">
        <v>264.25</v>
      </c>
      <c r="G487">
        <v>-4.9039831531646403</v>
      </c>
      <c r="H487">
        <f>(Table2[[#This Row],[1Y Return vs Nifty]]-AVERAGE(Table2[1Y Return vs Nifty]))/_xlfn.STDEV.P(Table2[1Y Return vs Nifty])</f>
        <v>-0.48118870875466324</v>
      </c>
      <c r="I487">
        <v>-11.591115624105701</v>
      </c>
      <c r="J487">
        <f>(Table2[[#This Row],[1M Return vs Nifty]]-AVERAGE(Table2[1M Return vs Nifty]))/_xlfn.STDEV.P(Table2[1M Return vs Nifty])</f>
        <v>-0.75602023106840444</v>
      </c>
      <c r="K487">
        <v>-14.2332503757293</v>
      </c>
      <c r="L487">
        <f>(Table2[[#This Row],[6M Return vs Nifty]]-AVERAGE(Table2[6M Return vs Nifty]))/_xlfn.STDEV.P(Table2[6M Return vs Nifty])</f>
        <v>-0.78781899922728194</v>
      </c>
      <c r="M487">
        <v>-3.9680690433746002</v>
      </c>
      <c r="N487">
        <f>(Table2[[#This Row],[1W Return vs Nifty]]-AVERAGE(Table2[1W Return vs Nifty]))/_xlfn.STDEV.P(Table2[1W Return vs Nifty])</f>
        <v>-0.75412750318953214</v>
      </c>
      <c r="O487">
        <v>284.85000000000002</v>
      </c>
      <c r="P487">
        <v>291.44848578377702</v>
      </c>
      <c r="Q487">
        <v>279.65859598636899</v>
      </c>
      <c r="R487">
        <v>17.7575410759448</v>
      </c>
      <c r="S487" s="2">
        <f>(Table2[[#This Row],[Close Price]]-Table2[[#This Row],[20D EMA]])/Table2[[#This Row],[20D EMA]]</f>
        <v>-7.2318764261892293E-2</v>
      </c>
      <c r="T487" s="2">
        <f>(Table2[[#This Row],[Close Price]]-Table2[[#This Row],[50D EMA]])/Table2[[#This Row],[50D EMA]]</f>
        <v>-9.3321760484133473E-2</v>
      </c>
      <c r="U487" s="2">
        <f>(Table2[[#This Row],[Close Price]]-Table2[[#This Row],[200D EMA]])/Table2[[#This Row],[200D EMA]]</f>
        <v>-5.5097880800059632E-2</v>
      </c>
      <c r="V487">
        <v>0.243841404538259</v>
      </c>
      <c r="W487">
        <v>262.8</v>
      </c>
      <c r="X487">
        <v>277.8</v>
      </c>
      <c r="Y487">
        <v>262.8</v>
      </c>
      <c r="Z487">
        <v>286.45</v>
      </c>
      <c r="AA487">
        <v>262.8</v>
      </c>
      <c r="AB487">
        <v>308</v>
      </c>
      <c r="AC487" s="2">
        <f>(Table2[[#This Row],[Close Price]]/Table2[[#This Row],[Day Low]])-1</f>
        <v>5.5175038051749059E-3</v>
      </c>
      <c r="AD487" s="2">
        <f>(Table2[[#This Row],[Day High]]/Table2[[#This Row],[Close Price]])-1</f>
        <v>5.1277199621570624E-2</v>
      </c>
      <c r="AE487" s="2">
        <f>(Table2[[#This Row],[Close Price]]/Table2[[#This Row],[Current Week Low]])-1</f>
        <v>5.5175038051749059E-3</v>
      </c>
      <c r="AF487" s="2">
        <f>(Table2[[#This Row],[Current Week High]]/Table2[[#This Row],[Close Price]])-1</f>
        <v>8.4011352885525081E-2</v>
      </c>
      <c r="AG487" s="2">
        <f>(Table2[[#This Row],[Close Price]]/Table2[[#This Row],[Current Month Low]])-1</f>
        <v>5.5175038051749059E-3</v>
      </c>
      <c r="AH487" s="2">
        <f>(Table2[[#This Row],[Current Month High]]/Table2[[#This Row],[Close Price]])-1</f>
        <v>0.16556291390728473</v>
      </c>
      <c r="AI487">
        <v>45.4304635761589</v>
      </c>
      <c r="AJ487">
        <v>43.458197611292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-0.21</v>
      </c>
      <c r="AM487" t="s">
        <v>10450</v>
      </c>
      <c r="AN487">
        <v>-9.86</v>
      </c>
      <c r="AO487" t="s">
        <v>10450</v>
      </c>
      <c r="AP487">
        <v>6.4589611369193001E-2</v>
      </c>
      <c r="AQ487">
        <f>(Table2[[#This Row],[Sharpe Ratio]]-AVERAGE(Table2[Sharpe Ratio]))/_xlfn.STDEV.P(Table2[Sharpe Ratio])</f>
        <v>6.3691728935834024E-2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457</v>
      </c>
      <c r="AT487">
        <f>_xlfn.RANK.AVG(Table2[[#This Row],[6M Return vs Nifty Z-Score]],Table2[6M Return vs Nifty Z-Score])</f>
        <v>593</v>
      </c>
      <c r="AU487">
        <f>_xlfn.RANK.AVG(Table2[[#This Row],[Sharpe Ratio Z-Score]],Table2[Sharpe Ratio Z-Score])</f>
        <v>325</v>
      </c>
      <c r="AV487">
        <f>(Table2[[#This Row],[Rank 1Y]]+Table2[[#This Row],[Rank 6M]]+Table2[[#This Row],[Rank Sharpe]])/3</f>
        <v>458.33333333333331</v>
      </c>
    </row>
    <row r="488" spans="1:48" x14ac:dyDescent="0.3">
      <c r="A488" t="s">
        <v>737</v>
      </c>
      <c r="B488" t="s">
        <v>738</v>
      </c>
      <c r="C488" t="s">
        <v>10416</v>
      </c>
      <c r="D488" t="s">
        <v>494</v>
      </c>
      <c r="E488">
        <v>23594.130253679999</v>
      </c>
      <c r="F488">
        <v>195.6</v>
      </c>
      <c r="G488">
        <v>-38.851628506975104</v>
      </c>
      <c r="H488">
        <f>(Table2[[#This Row],[1Y Return vs Nifty]]-AVERAGE(Table2[1Y Return vs Nifty]))/_xlfn.STDEV.P(Table2[1Y Return vs Nifty])</f>
        <v>-1.0401489084927347</v>
      </c>
      <c r="I488">
        <v>7.2043934726521499</v>
      </c>
      <c r="J488">
        <f>(Table2[[#This Row],[1M Return vs Nifty]]-AVERAGE(Table2[1M Return vs Nifty]))/_xlfn.STDEV.P(Table2[1M Return vs Nifty])</f>
        <v>0.98569327596046385</v>
      </c>
      <c r="K488">
        <v>10.566052874805401</v>
      </c>
      <c r="L488">
        <f>(Table2[[#This Row],[6M Return vs Nifty]]-AVERAGE(Table2[6M Return vs Nifty]))/_xlfn.STDEV.P(Table2[6M Return vs Nifty])</f>
        <v>-5.1061553594220391E-2</v>
      </c>
      <c r="M488">
        <v>0.39449031876935697</v>
      </c>
      <c r="N488">
        <f>(Table2[[#This Row],[1W Return vs Nifty]]-AVERAGE(Table2[1W Return vs Nifty]))/_xlfn.STDEV.P(Table2[1W Return vs Nifty])</f>
        <v>0.21945109902607204</v>
      </c>
      <c r="O488">
        <v>195.56</v>
      </c>
      <c r="P488">
        <v>185.401347704009</v>
      </c>
      <c r="Q488">
        <v>175.55165923336699</v>
      </c>
      <c r="R488">
        <v>45.559887572424998</v>
      </c>
      <c r="S488" s="2">
        <f>(Table2[[#This Row],[Close Price]]-Table2[[#This Row],[20D EMA]])/Table2[[#This Row],[20D EMA]]</f>
        <v>2.0454080589073451E-4</v>
      </c>
      <c r="T488" s="2">
        <f>(Table2[[#This Row],[Close Price]]-Table2[[#This Row],[50D EMA]])/Table2[[#This Row],[50D EMA]]</f>
        <v>5.5008512194167115E-2</v>
      </c>
      <c r="U488" s="2">
        <f>(Table2[[#This Row],[Close Price]]-Table2[[#This Row],[200D EMA]])/Table2[[#This Row],[200D EMA]]</f>
        <v>0.11420194405557876</v>
      </c>
      <c r="V488">
        <v>1.8614999067511</v>
      </c>
      <c r="W488">
        <v>194.99</v>
      </c>
      <c r="X488">
        <v>202.85</v>
      </c>
      <c r="Y488">
        <v>194.99</v>
      </c>
      <c r="Z488">
        <v>222.74</v>
      </c>
      <c r="AA488">
        <v>174.96</v>
      </c>
      <c r="AB488">
        <v>222.74</v>
      </c>
      <c r="AC488" s="2">
        <f>(Table2[[#This Row],[Close Price]]/Table2[[#This Row],[Day Low]])-1</f>
        <v>3.1283655572080793E-3</v>
      </c>
      <c r="AD488" s="2">
        <f>(Table2[[#This Row],[Day High]]/Table2[[#This Row],[Close Price]])-1</f>
        <v>3.7065439672801626E-2</v>
      </c>
      <c r="AE488" s="2">
        <f>(Table2[[#This Row],[Close Price]]/Table2[[#This Row],[Current Week Low]])-1</f>
        <v>3.1283655572080793E-3</v>
      </c>
      <c r="AF488" s="2">
        <f>(Table2[[#This Row],[Current Week High]]/Table2[[#This Row],[Close Price]])-1</f>
        <v>0.13875255623721894</v>
      </c>
      <c r="AG488" s="2">
        <f>(Table2[[#This Row],[Close Price]]/Table2[[#This Row],[Current Month Low]])-1</f>
        <v>0.11796982167352521</v>
      </c>
      <c r="AH488" s="2">
        <f>(Table2[[#This Row],[Current Month High]]/Table2[[#This Row],[Close Price]])-1</f>
        <v>0.13875255623721894</v>
      </c>
      <c r="AI488">
        <v>14.008179959100101</v>
      </c>
      <c r="AJ488">
        <v>37.504393673110698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0.08</v>
      </c>
      <c r="AM488" t="s">
        <v>10451</v>
      </c>
      <c r="AN488">
        <v>3.52</v>
      </c>
      <c r="AO488" t="s">
        <v>10451</v>
      </c>
      <c r="AP488">
        <v>4.4017953142030997E-2</v>
      </c>
      <c r="AQ488">
        <f>(Table2[[#This Row],[Sharpe Ratio]]-AVERAGE(Table2[Sharpe Ratio]))/_xlfn.STDEV.P(Table2[Sharpe Ratio])</f>
        <v>-0.17573277709940269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-6.1798864199821751E-2</v>
      </c>
      <c r="AS488">
        <f>_xlfn.RANK.AVG(Table2[[#This Row],[1Y Return vs Nifty Z-Score]],Table2[1Y Return vs Nifty Z-Score])</f>
        <v>671</v>
      </c>
      <c r="AT488">
        <f>_xlfn.RANK.AVG(Table2[[#This Row],[6M Return vs Nifty Z-Score]],Table2[6M Return vs Nifty Z-Score])</f>
        <v>328</v>
      </c>
      <c r="AU488">
        <f>_xlfn.RANK.AVG(Table2[[#This Row],[Sharpe Ratio Z-Score]],Table2[Sharpe Ratio Z-Score])</f>
        <v>382</v>
      </c>
      <c r="AV488">
        <f>(Table2[[#This Row],[Rank 1Y]]+Table2[[#This Row],[Rank 6M]]+Table2[[#This Row],[Rank Sharpe]])/3</f>
        <v>460.33333333333331</v>
      </c>
    </row>
    <row r="489" spans="1:48" x14ac:dyDescent="0.3">
      <c r="A489" t="s">
        <v>274</v>
      </c>
      <c r="B489" t="s">
        <v>275</v>
      </c>
      <c r="C489" t="s">
        <v>10411</v>
      </c>
      <c r="D489" t="s">
        <v>54</v>
      </c>
      <c r="E489">
        <v>103846.96056960001</v>
      </c>
      <c r="F489">
        <v>2592</v>
      </c>
      <c r="G489">
        <v>14.7889840147201</v>
      </c>
      <c r="H489">
        <f>(Table2[[#This Row],[1Y Return vs Nifty]]-AVERAGE(Table2[1Y Return vs Nifty]))/_xlfn.STDEV.P(Table2[1Y Return vs Nifty])</f>
        <v>-0.15693691612302521</v>
      </c>
      <c r="I489">
        <v>8.6535736311255107</v>
      </c>
      <c r="J489">
        <f>(Table2[[#This Row],[1M Return vs Nifty]]-AVERAGE(Table2[1M Return vs Nifty]))/_xlfn.STDEV.P(Table2[1M Return vs Nifty])</f>
        <v>1.119983687735832</v>
      </c>
      <c r="K489">
        <v>-7.3878762340506796</v>
      </c>
      <c r="L489">
        <f>(Table2[[#This Row],[6M Return vs Nifty]]-AVERAGE(Table2[6M Return vs Nifty]))/_xlfn.STDEV.P(Table2[6M Return vs Nifty])</f>
        <v>-0.58445117408820235</v>
      </c>
      <c r="M489">
        <v>7.0676602905222197</v>
      </c>
      <c r="N489">
        <f>(Table2[[#This Row],[1W Return vs Nifty]]-AVERAGE(Table2[1W Return vs Nifty]))/_xlfn.STDEV.P(Table2[1W Return vs Nifty])</f>
        <v>1.7086813774316016</v>
      </c>
      <c r="O489">
        <v>2513.8000000000002</v>
      </c>
      <c r="P489">
        <v>2380.8159459799099</v>
      </c>
      <c r="Q489">
        <v>2165.2831721770199</v>
      </c>
      <c r="R489">
        <v>55.195827556937601</v>
      </c>
      <c r="S489" s="2">
        <f>(Table2[[#This Row],[Close Price]]-Table2[[#This Row],[20D EMA]])/Table2[[#This Row],[20D EMA]]</f>
        <v>3.1108282281804366E-2</v>
      </c>
      <c r="T489" s="2">
        <f>(Table2[[#This Row],[Close Price]]-Table2[[#This Row],[50D EMA]])/Table2[[#This Row],[50D EMA]]</f>
        <v>8.8702385573602063E-2</v>
      </c>
      <c r="U489" s="2">
        <f>(Table2[[#This Row],[Close Price]]-Table2[[#This Row],[200D EMA]])/Table2[[#This Row],[200D EMA]]</f>
        <v>0.19707206581850922</v>
      </c>
      <c r="V489">
        <v>0.90920761577979003</v>
      </c>
      <c r="W489">
        <v>2571.0500000000002</v>
      </c>
      <c r="X489">
        <v>2685</v>
      </c>
      <c r="Y489">
        <v>2571.0500000000002</v>
      </c>
      <c r="Z489">
        <v>2780</v>
      </c>
      <c r="AA489">
        <v>2371</v>
      </c>
      <c r="AB489">
        <v>2780</v>
      </c>
      <c r="AC489" s="2">
        <f>(Table2[[#This Row],[Close Price]]/Table2[[#This Row],[Day Low]])-1</f>
        <v>8.1484218509946249E-3</v>
      </c>
      <c r="AD489" s="2">
        <f>(Table2[[#This Row],[Day High]]/Table2[[#This Row],[Close Price]])-1</f>
        <v>3.5879629629629539E-2</v>
      </c>
      <c r="AE489" s="2">
        <f>(Table2[[#This Row],[Close Price]]/Table2[[#This Row],[Current Week Low]])-1</f>
        <v>8.1484218509946249E-3</v>
      </c>
      <c r="AF489" s="2">
        <f>(Table2[[#This Row],[Current Week High]]/Table2[[#This Row],[Close Price]])-1</f>
        <v>7.2530864197530853E-2</v>
      </c>
      <c r="AG489" s="2">
        <f>(Table2[[#This Row],[Close Price]]/Table2[[#This Row],[Current Month Low]])-1</f>
        <v>9.320961619569812E-2</v>
      </c>
      <c r="AH489" s="2">
        <f>(Table2[[#This Row],[Current Month High]]/Table2[[#This Row],[Close Price]])-1</f>
        <v>7.2530864197530853E-2</v>
      </c>
      <c r="AI489">
        <v>7.25308641975308</v>
      </c>
      <c r="AJ489">
        <v>54.006119841953598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0.06</v>
      </c>
      <c r="AM489" t="s">
        <v>10451</v>
      </c>
      <c r="AN489">
        <v>6.55</v>
      </c>
      <c r="AO489" t="s">
        <v>10451</v>
      </c>
      <c r="AQ489">
        <f>(Table2[[#This Row],[Sharpe Ratio]]-AVERAGE(Table2[Sharpe Ratio]))/_xlfn.STDEV.P(Table2[Sharpe Ratio])</f>
        <v>-0.68803842457500186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1.3992385503812041</v>
      </c>
      <c r="AS489">
        <f>_xlfn.RANK.AVG(Table2[[#This Row],[1Y Return vs Nifty Z-Score]],Table2[1Y Return vs Nifty Z-Score])</f>
        <v>335</v>
      </c>
      <c r="AT489">
        <f>_xlfn.RANK.AVG(Table2[[#This Row],[6M Return vs Nifty Z-Score]],Table2[6M Return vs Nifty Z-Score])</f>
        <v>521</v>
      </c>
      <c r="AU489">
        <f>_xlfn.RANK.AVG(Table2[[#This Row],[Sharpe Ratio Z-Score]],Table2[Sharpe Ratio Z-Score])</f>
        <v>526.5</v>
      </c>
      <c r="AV489">
        <f>(Table2[[#This Row],[Rank 1Y]]+Table2[[#This Row],[Rank 6M]]+Table2[[#This Row],[Rank Sharpe]])/3</f>
        <v>460.83333333333331</v>
      </c>
    </row>
    <row r="490" spans="1:48" x14ac:dyDescent="0.3">
      <c r="A490" t="s">
        <v>405</v>
      </c>
      <c r="B490" t="s">
        <v>406</v>
      </c>
      <c r="C490" t="s">
        <v>10412</v>
      </c>
      <c r="D490" t="s">
        <v>407</v>
      </c>
      <c r="E490">
        <v>59789.046916769898</v>
      </c>
      <c r="F490">
        <v>140973.9</v>
      </c>
      <c r="G490">
        <v>-4.9507593332960802</v>
      </c>
      <c r="H490">
        <f>(Table2[[#This Row],[1Y Return vs Nifty]]-AVERAGE(Table2[1Y Return vs Nifty]))/_xlfn.STDEV.P(Table2[1Y Return vs Nifty])</f>
        <v>-0.48195889539696946</v>
      </c>
      <c r="I490">
        <v>-5.0059204330453504</v>
      </c>
      <c r="J490">
        <f>(Table2[[#This Row],[1M Return vs Nifty]]-AVERAGE(Table2[1M Return vs Nifty]))/_xlfn.STDEV.P(Table2[1M Return vs Nifty])</f>
        <v>-0.14579342892928016</v>
      </c>
      <c r="K490">
        <v>-11.3773154848329</v>
      </c>
      <c r="L490">
        <f>(Table2[[#This Row],[6M Return vs Nifty]]-AVERAGE(Table2[6M Return vs Nifty]))/_xlfn.STDEV.P(Table2[6M Return vs Nifty])</f>
        <v>-0.70297261165525204</v>
      </c>
      <c r="M490">
        <v>0.21882039795762201</v>
      </c>
      <c r="N490">
        <f>(Table2[[#This Row],[1W Return vs Nifty]]-AVERAGE(Table2[1W Return vs Nifty]))/_xlfn.STDEV.P(Table2[1W Return vs Nifty])</f>
        <v>0.18024739730929729</v>
      </c>
      <c r="O490">
        <v>137047.57</v>
      </c>
      <c r="P490">
        <v>135721.30959797499</v>
      </c>
      <c r="Q490">
        <v>129722.967346031</v>
      </c>
      <c r="R490">
        <v>74.180537562206098</v>
      </c>
      <c r="S490" s="2">
        <f>(Table2[[#This Row],[Close Price]]-Table2[[#This Row],[20D EMA]])/Table2[[#This Row],[20D EMA]]</f>
        <v>2.8649395242834198E-2</v>
      </c>
      <c r="T490" s="2">
        <f>(Table2[[#This Row],[Close Price]]-Table2[[#This Row],[50D EMA]])/Table2[[#This Row],[50D EMA]]</f>
        <v>3.8701294716237927E-2</v>
      </c>
      <c r="U490" s="2">
        <f>(Table2[[#This Row],[Close Price]]-Table2[[#This Row],[200D EMA]])/Table2[[#This Row],[200D EMA]]</f>
        <v>8.6730460181022262E-2</v>
      </c>
      <c r="V490">
        <v>0.77402932582054895</v>
      </c>
      <c r="W490">
        <v>138377</v>
      </c>
      <c r="X490">
        <v>142383.9</v>
      </c>
      <c r="Y490">
        <v>136050</v>
      </c>
      <c r="Z490">
        <v>142383.9</v>
      </c>
      <c r="AA490">
        <v>132600</v>
      </c>
      <c r="AB490">
        <v>142383.9</v>
      </c>
      <c r="AC490" s="2">
        <f>(Table2[[#This Row],[Close Price]]/Table2[[#This Row],[Day Low]])-1</f>
        <v>1.8766847091640892E-2</v>
      </c>
      <c r="AD490" s="2">
        <f>(Table2[[#This Row],[Day High]]/Table2[[#This Row],[Close Price]])-1</f>
        <v>1.0001851406536977E-2</v>
      </c>
      <c r="AE490" s="2">
        <f>(Table2[[#This Row],[Close Price]]/Table2[[#This Row],[Current Week Low]])-1</f>
        <v>3.6191841234840094E-2</v>
      </c>
      <c r="AF490" s="2">
        <f>(Table2[[#This Row],[Current Week High]]/Table2[[#This Row],[Close Price]])-1</f>
        <v>1.0001851406536977E-2</v>
      </c>
      <c r="AG490" s="2">
        <f>(Table2[[#This Row],[Close Price]]/Table2[[#This Row],[Current Month Low]])-1</f>
        <v>6.31515837104073E-2</v>
      </c>
      <c r="AH490" s="2">
        <f>(Table2[[#This Row],[Current Month High]]/Table2[[#This Row],[Close Price]])-1</f>
        <v>1.0001851406536977E-2</v>
      </c>
      <c r="AI490">
        <v>7.4276869690063299</v>
      </c>
      <c r="AJ490">
        <v>32.488040975517997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-0.01</v>
      </c>
      <c r="AM490" t="s">
        <v>10450</v>
      </c>
      <c r="AN490">
        <v>4.16</v>
      </c>
      <c r="AO490" t="s">
        <v>10451</v>
      </c>
      <c r="AP490">
        <v>5.4070628765705002E-2</v>
      </c>
      <c r="AQ490">
        <f>(Table2[[#This Row],[Sharpe Ratio]]-AVERAGE(Table2[Sharpe Ratio]))/_xlfn.STDEV.P(Table2[Sharpe Ratio])</f>
        <v>-5.8734095274488106E-2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-1.2092116339466925</v>
      </c>
      <c r="AS490">
        <f>_xlfn.RANK.AVG(Table2[[#This Row],[1Y Return vs Nifty Z-Score]],Table2[1Y Return vs Nifty Z-Score])</f>
        <v>458</v>
      </c>
      <c r="AT490">
        <f>_xlfn.RANK.AVG(Table2[[#This Row],[6M Return vs Nifty Z-Score]],Table2[6M Return vs Nifty Z-Score])</f>
        <v>573</v>
      </c>
      <c r="AU490">
        <f>_xlfn.RANK.AVG(Table2[[#This Row],[Sharpe Ratio Z-Score]],Table2[Sharpe Ratio Z-Score])</f>
        <v>357</v>
      </c>
      <c r="AV490">
        <f>(Table2[[#This Row],[Rank 1Y]]+Table2[[#This Row],[Rank 6M]]+Table2[[#This Row],[Rank Sharpe]])/3</f>
        <v>462.66666666666669</v>
      </c>
    </row>
    <row r="491" spans="1:48" x14ac:dyDescent="0.3">
      <c r="A491" t="s">
        <v>193</v>
      </c>
      <c r="B491" t="s">
        <v>194</v>
      </c>
      <c r="C491" t="s">
        <v>10409</v>
      </c>
      <c r="D491" t="s">
        <v>195</v>
      </c>
      <c r="E491">
        <v>142048.35459104</v>
      </c>
      <c r="F491">
        <v>1388.65</v>
      </c>
      <c r="G491">
        <v>6.1016891537224804</v>
      </c>
      <c r="H491">
        <f>(Table2[[#This Row],[1Y Return vs Nifty]]-AVERAGE(Table2[1Y Return vs Nifty]))/_xlfn.STDEV.P(Table2[1Y Return vs Nifty])</f>
        <v>-0.29997635288153685</v>
      </c>
      <c r="I491">
        <v>-6.5552316446406103</v>
      </c>
      <c r="J491">
        <f>(Table2[[#This Row],[1M Return vs Nifty]]-AVERAGE(Table2[1M Return vs Nifty]))/_xlfn.STDEV.P(Table2[1M Return vs Nifty])</f>
        <v>-0.28936263207963259</v>
      </c>
      <c r="K491">
        <v>-5.8934145466589998</v>
      </c>
      <c r="L491">
        <f>(Table2[[#This Row],[6M Return vs Nifty]]-AVERAGE(Table2[6M Return vs Nifty]))/_xlfn.STDEV.P(Table2[6M Return vs Nifty])</f>
        <v>-0.5400525164212604</v>
      </c>
      <c r="M491">
        <v>-3.5363640015970699</v>
      </c>
      <c r="N491">
        <f>(Table2[[#This Row],[1W Return vs Nifty]]-AVERAGE(Table2[1W Return vs Nifty]))/_xlfn.STDEV.P(Table2[1W Return vs Nifty])</f>
        <v>-0.657785251714324</v>
      </c>
      <c r="O491">
        <v>1447.07</v>
      </c>
      <c r="P491">
        <v>1439.92313255217</v>
      </c>
      <c r="Q491">
        <v>1311.70266257618</v>
      </c>
      <c r="R491">
        <v>23.975128324240799</v>
      </c>
      <c r="S491" s="2">
        <f>(Table2[[#This Row],[Close Price]]-Table2[[#This Row],[20D EMA]])/Table2[[#This Row],[20D EMA]]</f>
        <v>-4.0371232905111604E-2</v>
      </c>
      <c r="T491" s="2">
        <f>(Table2[[#This Row],[Close Price]]-Table2[[#This Row],[50D EMA]])/Table2[[#This Row],[50D EMA]]</f>
        <v>-3.5608242824248307E-2</v>
      </c>
      <c r="U491" s="2">
        <f>(Table2[[#This Row],[Close Price]]-Table2[[#This Row],[200D EMA]])/Table2[[#This Row],[200D EMA]]</f>
        <v>5.8662179790575184E-2</v>
      </c>
      <c r="V491">
        <v>1.3099593106624601</v>
      </c>
      <c r="W491">
        <v>1343.55</v>
      </c>
      <c r="X491">
        <v>1410</v>
      </c>
      <c r="Y491">
        <v>1343.55</v>
      </c>
      <c r="Z491">
        <v>1464.95</v>
      </c>
      <c r="AA491">
        <v>1343.55</v>
      </c>
      <c r="AB491">
        <v>1541.85</v>
      </c>
      <c r="AC491" s="2">
        <f>(Table2[[#This Row],[Close Price]]/Table2[[#This Row],[Day Low]])-1</f>
        <v>3.3567786833389235E-2</v>
      </c>
      <c r="AD491" s="2">
        <f>(Table2[[#This Row],[Day High]]/Table2[[#This Row],[Close Price]])-1</f>
        <v>1.5374644438843399E-2</v>
      </c>
      <c r="AE491" s="2">
        <f>(Table2[[#This Row],[Close Price]]/Table2[[#This Row],[Current Week Low]])-1</f>
        <v>3.3567786833389235E-2</v>
      </c>
      <c r="AF491" s="2">
        <f>(Table2[[#This Row],[Current Week High]]/Table2[[#This Row],[Close Price]])-1</f>
        <v>5.494545061750622E-2</v>
      </c>
      <c r="AG491" s="2">
        <f>(Table2[[#This Row],[Close Price]]/Table2[[#This Row],[Current Month Low]])-1</f>
        <v>3.3567786833389235E-2</v>
      </c>
      <c r="AH491" s="2">
        <f>(Table2[[#This Row],[Current Month High]]/Table2[[#This Row],[Close Price]])-1</f>
        <v>0.11032297555179471</v>
      </c>
      <c r="AI491">
        <v>11.032297555179399</v>
      </c>
      <c r="AJ491">
        <v>44.681183579912499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-0.13</v>
      </c>
      <c r="AM491" t="s">
        <v>10450</v>
      </c>
      <c r="AN491">
        <v>-7.42</v>
      </c>
      <c r="AO491" t="s">
        <v>10450</v>
      </c>
      <c r="AP491">
        <v>1.086850333505E-3</v>
      </c>
      <c r="AQ491">
        <f>(Table2[[#This Row],[Sharpe Ratio]]-AVERAGE(Table2[Sharpe Ratio]))/_xlfn.STDEV.P(Table2[Sharpe Ratio])</f>
        <v>-0.67538905030676299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-2.4625658034035167</v>
      </c>
      <c r="AS491">
        <f>_xlfn.RANK.AVG(Table2[[#This Row],[1Y Return vs Nifty Z-Score]],Table2[1Y Return vs Nifty Z-Score])</f>
        <v>388</v>
      </c>
      <c r="AT491">
        <f>_xlfn.RANK.AVG(Table2[[#This Row],[6M Return vs Nifty Z-Score]],Table2[6M Return vs Nifty Z-Score])</f>
        <v>503</v>
      </c>
      <c r="AU491">
        <f>_xlfn.RANK.AVG(Table2[[#This Row],[Sharpe Ratio Z-Score]],Table2[Sharpe Ratio Z-Score])</f>
        <v>498</v>
      </c>
      <c r="AV491">
        <f>(Table2[[#This Row],[Rank 1Y]]+Table2[[#This Row],[Rank 6M]]+Table2[[#This Row],[Rank Sharpe]])/3</f>
        <v>463</v>
      </c>
    </row>
    <row r="492" spans="1:48" x14ac:dyDescent="0.3">
      <c r="A492" t="s">
        <v>1786</v>
      </c>
      <c r="B492" t="s">
        <v>1787</v>
      </c>
      <c r="C492" t="s">
        <v>10411</v>
      </c>
      <c r="D492" t="s">
        <v>54</v>
      </c>
      <c r="E492">
        <v>4583.7053812499998</v>
      </c>
      <c r="F492">
        <v>371.75</v>
      </c>
      <c r="G492">
        <v>-8.7985427404024108</v>
      </c>
      <c r="H492">
        <f>(Table2[[#This Row],[1Y Return vs Nifty]]-AVERAGE(Table2[1Y Return vs Nifty]))/_xlfn.STDEV.P(Table2[1Y Return vs Nifty])</f>
        <v>-0.54531403415163948</v>
      </c>
      <c r="I492">
        <v>11.029451350570501</v>
      </c>
      <c r="J492">
        <f>(Table2[[#This Row],[1M Return vs Nifty]]-AVERAGE(Table2[1M Return vs Nifty]))/_xlfn.STDEV.P(Table2[1M Return vs Nifty])</f>
        <v>1.3401478925841108</v>
      </c>
      <c r="K492">
        <v>21.346715944923901</v>
      </c>
      <c r="L492">
        <f>(Table2[[#This Row],[6M Return vs Nifty]]-AVERAGE(Table2[6M Return vs Nifty]))/_xlfn.STDEV.P(Table2[6M Return vs Nifty])</f>
        <v>0.26921896822245328</v>
      </c>
      <c r="M492">
        <v>-2.7468834044457502</v>
      </c>
      <c r="N492">
        <f>(Table2[[#This Row],[1W Return vs Nifty]]-AVERAGE(Table2[1W Return vs Nifty]))/_xlfn.STDEV.P(Table2[1W Return vs Nifty])</f>
        <v>-0.48159935888255578</v>
      </c>
      <c r="O492">
        <v>370.56</v>
      </c>
      <c r="P492">
        <v>353.55695842187299</v>
      </c>
      <c r="Q492">
        <v>321.78915471659701</v>
      </c>
      <c r="R492">
        <v>46.523165157374201</v>
      </c>
      <c r="S492" s="2">
        <f>(Table2[[#This Row],[Close Price]]-Table2[[#This Row],[20D EMA]])/Table2[[#This Row],[20D EMA]]</f>
        <v>3.2113557858376449E-3</v>
      </c>
      <c r="T492" s="2">
        <f>(Table2[[#This Row],[Close Price]]-Table2[[#This Row],[50D EMA]])/Table2[[#This Row],[50D EMA]]</f>
        <v>5.145717300921742E-2</v>
      </c>
      <c r="U492" s="2">
        <f>(Table2[[#This Row],[Close Price]]-Table2[[#This Row],[200D EMA]])/Table2[[#This Row],[200D EMA]]</f>
        <v>0.15525956841958832</v>
      </c>
      <c r="V492">
        <v>0.83005630611717296</v>
      </c>
      <c r="W492">
        <v>370</v>
      </c>
      <c r="X492">
        <v>381.2</v>
      </c>
      <c r="Y492">
        <v>366.65</v>
      </c>
      <c r="Z492">
        <v>395.6</v>
      </c>
      <c r="AA492">
        <v>325.10000000000002</v>
      </c>
      <c r="AB492">
        <v>410.9</v>
      </c>
      <c r="AC492" s="2">
        <f>(Table2[[#This Row],[Close Price]]/Table2[[#This Row],[Day Low]])-1</f>
        <v>4.7297297297297369E-3</v>
      </c>
      <c r="AD492" s="2">
        <f>(Table2[[#This Row],[Day High]]/Table2[[#This Row],[Close Price]])-1</f>
        <v>2.5420309347679915E-2</v>
      </c>
      <c r="AE492" s="2">
        <f>(Table2[[#This Row],[Close Price]]/Table2[[#This Row],[Current Week Low]])-1</f>
        <v>1.3909723169235111E-2</v>
      </c>
      <c r="AF492" s="2">
        <f>(Table2[[#This Row],[Current Week High]]/Table2[[#This Row],[Close Price]])-1</f>
        <v>6.4156018829858885E-2</v>
      </c>
      <c r="AG492" s="2">
        <f>(Table2[[#This Row],[Close Price]]/Table2[[#This Row],[Current Month Low]])-1</f>
        <v>0.14349430944324815</v>
      </c>
      <c r="AH492" s="2">
        <f>(Table2[[#This Row],[Current Month High]]/Table2[[#This Row],[Close Price]])-1</f>
        <v>0.10531271015467381</v>
      </c>
      <c r="AI492">
        <v>10.531271015467301</v>
      </c>
      <c r="AJ492">
        <v>48.640543782487001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-0.05</v>
      </c>
      <c r="AM492" t="s">
        <v>10450</v>
      </c>
      <c r="AN492">
        <v>-3.47</v>
      </c>
      <c r="AO492" t="s">
        <v>10450</v>
      </c>
      <c r="AP492">
        <v>-6.2651788432298003E-2</v>
      </c>
      <c r="AQ492">
        <f>(Table2[[#This Row],[Sharpe Ratio]]-AVERAGE(Table2[Sharpe Ratio]))/_xlfn.STDEV.P(Table2[Sharpe Ratio])</f>
        <v>-1.4172151069788155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-0.83476163920644653</v>
      </c>
      <c r="AS492">
        <f>_xlfn.RANK.AVG(Table2[[#This Row],[1Y Return vs Nifty Z-Score]],Table2[1Y Return vs Nifty Z-Score])</f>
        <v>494</v>
      </c>
      <c r="AT492">
        <f>_xlfn.RANK.AVG(Table2[[#This Row],[6M Return vs Nifty Z-Score]],Table2[6M Return vs Nifty Z-Score])</f>
        <v>221</v>
      </c>
      <c r="AU492">
        <f>_xlfn.RANK.AVG(Table2[[#This Row],[Sharpe Ratio Z-Score]],Table2[Sharpe Ratio Z-Score])</f>
        <v>674</v>
      </c>
      <c r="AV492">
        <f>(Table2[[#This Row],[Rank 1Y]]+Table2[[#This Row],[Rank 6M]]+Table2[[#This Row],[Rank Sharpe]])/3</f>
        <v>463</v>
      </c>
    </row>
    <row r="493" spans="1:48" x14ac:dyDescent="0.3">
      <c r="A493" t="s">
        <v>1943</v>
      </c>
      <c r="B493" t="s">
        <v>1944</v>
      </c>
      <c r="C493" t="s">
        <v>10406</v>
      </c>
      <c r="D493" t="s">
        <v>21</v>
      </c>
      <c r="E493">
        <v>3710.4277609750002</v>
      </c>
      <c r="F493">
        <v>628.54999999999995</v>
      </c>
      <c r="G493">
        <v>-31.152299785996</v>
      </c>
      <c r="H493">
        <f>(Table2[[#This Row],[1Y Return vs Nifty]]-AVERAGE(Table2[1Y Return vs Nifty]))/_xlfn.STDEV.P(Table2[1Y Return vs Nifty])</f>
        <v>-0.91337668983443865</v>
      </c>
      <c r="I493">
        <v>6.5663107435284003</v>
      </c>
      <c r="J493">
        <f>(Table2[[#This Row],[1M Return vs Nifty]]-AVERAGE(Table2[1M Return vs Nifty]))/_xlfn.STDEV.P(Table2[1M Return vs Nifty])</f>
        <v>0.92656440096189419</v>
      </c>
      <c r="K493">
        <v>-0.32583996586202701</v>
      </c>
      <c r="L493">
        <f>(Table2[[#This Row],[6M Return vs Nifty]]-AVERAGE(Table2[6M Return vs Nifty]))/_xlfn.STDEV.P(Table2[6M Return vs Nifty])</f>
        <v>-0.37464657799308709</v>
      </c>
      <c r="M493">
        <v>-2.64911039472767</v>
      </c>
      <c r="N493">
        <f>(Table2[[#This Row],[1W Return vs Nifty]]-AVERAGE(Table2[1W Return vs Nifty]))/_xlfn.STDEV.P(Table2[1W Return vs Nifty])</f>
        <v>-0.45977966492910533</v>
      </c>
      <c r="O493">
        <v>633.13</v>
      </c>
      <c r="P493">
        <v>625.17898277978304</v>
      </c>
      <c r="Q493">
        <v>604.54160641041597</v>
      </c>
      <c r="R493">
        <v>45.1895650438125</v>
      </c>
      <c r="S493" s="2">
        <f>(Table2[[#This Row],[Close Price]]-Table2[[#This Row],[20D EMA]])/Table2[[#This Row],[20D EMA]]</f>
        <v>-7.2339014104528939E-3</v>
      </c>
      <c r="T493" s="2">
        <f>(Table2[[#This Row],[Close Price]]-Table2[[#This Row],[50D EMA]])/Table2[[#This Row],[50D EMA]]</f>
        <v>5.3920834082234999E-3</v>
      </c>
      <c r="U493" s="2">
        <f>(Table2[[#This Row],[Close Price]]-Table2[[#This Row],[200D EMA]])/Table2[[#This Row],[200D EMA]]</f>
        <v>3.9713385042492812E-2</v>
      </c>
      <c r="V493">
        <v>0.34216633129166202</v>
      </c>
      <c r="W493">
        <v>625</v>
      </c>
      <c r="X493">
        <v>641</v>
      </c>
      <c r="Y493">
        <v>622.4</v>
      </c>
      <c r="Z493">
        <v>644.95000000000005</v>
      </c>
      <c r="AA493">
        <v>615.1</v>
      </c>
      <c r="AB493">
        <v>709.4</v>
      </c>
      <c r="AC493" s="2">
        <f>(Table2[[#This Row],[Close Price]]/Table2[[#This Row],[Day Low]])-1</f>
        <v>5.6799999999999073E-3</v>
      </c>
      <c r="AD493" s="2">
        <f>(Table2[[#This Row],[Day High]]/Table2[[#This Row],[Close Price]])-1</f>
        <v>1.980749343727628E-2</v>
      </c>
      <c r="AE493" s="2">
        <f>(Table2[[#This Row],[Close Price]]/Table2[[#This Row],[Current Week Low]])-1</f>
        <v>9.8811053984575459E-3</v>
      </c>
      <c r="AF493" s="2">
        <f>(Table2[[#This Row],[Current Week High]]/Table2[[#This Row],[Close Price]])-1</f>
        <v>2.6091798584042758E-2</v>
      </c>
      <c r="AG493" s="2">
        <f>(Table2[[#This Row],[Close Price]]/Table2[[#This Row],[Current Month Low]])-1</f>
        <v>2.1866363192976745E-2</v>
      </c>
      <c r="AH493" s="2">
        <f>(Table2[[#This Row],[Current Month High]]/Table2[[#This Row],[Close Price]])-1</f>
        <v>0.12862938509267363</v>
      </c>
      <c r="AI493">
        <v>25.9247474345716</v>
      </c>
      <c r="AJ493">
        <v>39.677777777777699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-0.14000000000000001</v>
      </c>
      <c r="AM493" t="s">
        <v>10450</v>
      </c>
      <c r="AN493">
        <v>-0.14000000000000001</v>
      </c>
      <c r="AO493" t="s">
        <v>10450</v>
      </c>
      <c r="AP493">
        <v>6.9925458612407995E-2</v>
      </c>
      <c r="AQ493">
        <f>(Table2[[#This Row],[Sharpe Ratio]]-AVERAGE(Table2[Sharpe Ratio]))/_xlfn.STDEV.P(Table2[Sharpe Ratio])</f>
        <v>0.12579331434908117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-0.69544521744565579</v>
      </c>
      <c r="AS493">
        <f>_xlfn.RANK.AVG(Table2[[#This Row],[1Y Return vs Nifty Z-Score]],Table2[1Y Return vs Nifty Z-Score])</f>
        <v>634</v>
      </c>
      <c r="AT493">
        <f>_xlfn.RANK.AVG(Table2[[#This Row],[6M Return vs Nifty Z-Score]],Table2[6M Return vs Nifty Z-Score])</f>
        <v>444</v>
      </c>
      <c r="AU493">
        <f>_xlfn.RANK.AVG(Table2[[#This Row],[Sharpe Ratio Z-Score]],Table2[Sharpe Ratio Z-Score])</f>
        <v>313</v>
      </c>
      <c r="AV493">
        <f>(Table2[[#This Row],[Rank 1Y]]+Table2[[#This Row],[Rank 6M]]+Table2[[#This Row],[Rank Sharpe]])/3</f>
        <v>463.66666666666669</v>
      </c>
    </row>
    <row r="494" spans="1:48" x14ac:dyDescent="0.3">
      <c r="A494" t="s">
        <v>1989</v>
      </c>
      <c r="B494" t="s">
        <v>1990</v>
      </c>
      <c r="C494" t="s">
        <v>10418</v>
      </c>
      <c r="D494" t="s">
        <v>516</v>
      </c>
      <c r="E494">
        <v>3525.3747199999998</v>
      </c>
      <c r="F494">
        <v>407.2</v>
      </c>
      <c r="G494">
        <v>-16.691388742906099</v>
      </c>
      <c r="H494">
        <f>(Table2[[#This Row],[1Y Return vs Nifty]]-AVERAGE(Table2[1Y Return vs Nifty]))/_xlfn.STDEV.P(Table2[1Y Return vs Nifty])</f>
        <v>-0.6752725845041192</v>
      </c>
      <c r="I494">
        <v>-1.7351338162266099</v>
      </c>
      <c r="J494">
        <f>(Table2[[#This Row],[1M Return vs Nifty]]-AVERAGE(Table2[1M Return vs Nifty]))/_xlfn.STDEV.P(Table2[1M Return vs Nifty])</f>
        <v>0.15729882570430814</v>
      </c>
      <c r="K494">
        <v>-56.782394999550299</v>
      </c>
      <c r="L494">
        <f>(Table2[[#This Row],[6M Return vs Nifty]]-AVERAGE(Table2[6M Return vs Nifty]))/_xlfn.STDEV.P(Table2[6M Return vs Nifty])</f>
        <v>-2.0519028644157995</v>
      </c>
      <c r="M494">
        <v>2.1967826804122699</v>
      </c>
      <c r="N494">
        <f>(Table2[[#This Row],[1W Return vs Nifty]]-AVERAGE(Table2[1W Return vs Nifty]))/_xlfn.STDEV.P(Table2[1W Return vs Nifty])</f>
        <v>0.62166299634907884</v>
      </c>
      <c r="O494">
        <v>414.2</v>
      </c>
      <c r="P494">
        <v>446.84905725415399</v>
      </c>
      <c r="Q494">
        <v>477.18297031382599</v>
      </c>
      <c r="R494">
        <v>47.399193760116503</v>
      </c>
      <c r="S494" s="2">
        <f>(Table2[[#This Row],[Close Price]]-Table2[[#This Row],[20D EMA]])/Table2[[#This Row],[20D EMA]]</f>
        <v>-1.6900048285852245E-2</v>
      </c>
      <c r="T494" s="2">
        <f>(Table2[[#This Row],[Close Price]]-Table2[[#This Row],[50D EMA]])/Table2[[#This Row],[50D EMA]]</f>
        <v>-8.8730314208994382E-2</v>
      </c>
      <c r="U494" s="2">
        <f>(Table2[[#This Row],[Close Price]]-Table2[[#This Row],[200D EMA]])/Table2[[#This Row],[200D EMA]]</f>
        <v>-0.14665856635202371</v>
      </c>
      <c r="V494">
        <v>0.72305666798356405</v>
      </c>
      <c r="W494">
        <v>404.95</v>
      </c>
      <c r="X494">
        <v>422</v>
      </c>
      <c r="Y494">
        <v>383.52</v>
      </c>
      <c r="Z494">
        <v>424.65</v>
      </c>
      <c r="AA494">
        <v>383.52</v>
      </c>
      <c r="AB494">
        <v>453.65</v>
      </c>
      <c r="AC494" s="2">
        <f>(Table2[[#This Row],[Close Price]]/Table2[[#This Row],[Day Low]])-1</f>
        <v>5.5562415112977437E-3</v>
      </c>
      <c r="AD494" s="2">
        <f>(Table2[[#This Row],[Day High]]/Table2[[#This Row],[Close Price]])-1</f>
        <v>3.6345776031434296E-2</v>
      </c>
      <c r="AE494" s="2">
        <f>(Table2[[#This Row],[Close Price]]/Table2[[#This Row],[Current Week Low]])-1</f>
        <v>6.1743846474760167E-2</v>
      </c>
      <c r="AF494" s="2">
        <f>(Table2[[#This Row],[Current Week High]]/Table2[[#This Row],[Close Price]])-1</f>
        <v>4.2853634577603161E-2</v>
      </c>
      <c r="AG494" s="2">
        <f>(Table2[[#This Row],[Close Price]]/Table2[[#This Row],[Current Month Low]])-1</f>
        <v>6.1743846474760167E-2</v>
      </c>
      <c r="AH494" s="2">
        <f>(Table2[[#This Row],[Current Month High]]/Table2[[#This Row],[Close Price]])-1</f>
        <v>0.11407170923379173</v>
      </c>
      <c r="AI494">
        <v>83.564587426326099</v>
      </c>
      <c r="AJ494">
        <v>31.354838709677399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-0.28999999999999998</v>
      </c>
      <c r="AM494" t="s">
        <v>10450</v>
      </c>
      <c r="AN494">
        <v>1.77</v>
      </c>
      <c r="AO494" t="s">
        <v>10451</v>
      </c>
      <c r="AP494">
        <v>0.144320899993547</v>
      </c>
      <c r="AQ494">
        <f>(Table2[[#This Row],[Sharpe Ratio]]-AVERAGE(Table2[Sharpe Ratio]))/_xlfn.STDEV.P(Table2[Sharpe Ratio])</f>
        <v>0.99164922189251059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548</v>
      </c>
      <c r="AT494">
        <f>_xlfn.RANK.AVG(Table2[[#This Row],[6M Return vs Nifty Z-Score]],Table2[6M Return vs Nifty Z-Score])</f>
        <v>729</v>
      </c>
      <c r="AU494">
        <f>_xlfn.RANK.AVG(Table2[[#This Row],[Sharpe Ratio Z-Score]],Table2[Sharpe Ratio Z-Score])</f>
        <v>115</v>
      </c>
      <c r="AV494">
        <f>(Table2[[#This Row],[Rank 1Y]]+Table2[[#This Row],[Rank 6M]]+Table2[[#This Row],[Rank Sharpe]])/3</f>
        <v>464</v>
      </c>
    </row>
    <row r="495" spans="1:48" x14ac:dyDescent="0.3">
      <c r="A495" t="s">
        <v>1425</v>
      </c>
      <c r="B495" t="s">
        <v>1426</v>
      </c>
      <c r="C495" t="s">
        <v>10407</v>
      </c>
      <c r="D495" t="s">
        <v>21</v>
      </c>
      <c r="E495">
        <v>7804.9877951839999</v>
      </c>
      <c r="F495">
        <v>28.18</v>
      </c>
      <c r="G495">
        <v>32.4159047132094</v>
      </c>
      <c r="H495">
        <f>(Table2[[#This Row],[1Y Return vs Nifty]]-AVERAGE(Table2[1Y Return vs Nifty]))/_xlfn.STDEV.P(Table2[1Y Return vs Nifty])</f>
        <v>0.13329667774503381</v>
      </c>
      <c r="I495">
        <v>-9.7167800383590492</v>
      </c>
      <c r="J495">
        <f>(Table2[[#This Row],[1M Return vs Nifty]]-AVERAGE(Table2[1M Return vs Nifty]))/_xlfn.STDEV.P(Table2[1M Return vs Nifty])</f>
        <v>-0.58233216603147853</v>
      </c>
      <c r="K495">
        <v>-33.360142144199202</v>
      </c>
      <c r="L495">
        <f>(Table2[[#This Row],[6M Return vs Nifty]]-AVERAGE(Table2[6M Return vs Nifty]))/_xlfn.STDEV.P(Table2[6M Return vs Nifty])</f>
        <v>-1.3560559283004439</v>
      </c>
      <c r="M495">
        <v>-1.2186893907691301</v>
      </c>
      <c r="N495">
        <f>(Table2[[#This Row],[1W Return vs Nifty]]-AVERAGE(Table2[1W Return vs Nifty]))/_xlfn.STDEV.P(Table2[1W Return vs Nifty])</f>
        <v>-0.14055712467021536</v>
      </c>
      <c r="O495">
        <v>28.84</v>
      </c>
      <c r="P495">
        <v>28.936255837914199</v>
      </c>
      <c r="Q495">
        <v>27.988227818953799</v>
      </c>
      <c r="R495">
        <v>47.241605787024703</v>
      </c>
      <c r="S495" s="2">
        <f>(Table2[[#This Row],[Close Price]]-Table2[[#This Row],[20D EMA]])/Table2[[#This Row],[20D EMA]]</f>
        <v>-2.2884882108183083E-2</v>
      </c>
      <c r="T495" s="2">
        <f>(Table2[[#This Row],[Close Price]]-Table2[[#This Row],[50D EMA]])/Table2[[#This Row],[50D EMA]]</f>
        <v>-2.6135234708676552E-2</v>
      </c>
      <c r="U495" s="2">
        <f>(Table2[[#This Row],[Close Price]]-Table2[[#This Row],[200D EMA]])/Table2[[#This Row],[200D EMA]]</f>
        <v>6.8518872394032482E-3</v>
      </c>
      <c r="V495">
        <v>0.33863707256638598</v>
      </c>
      <c r="W495">
        <v>27.83</v>
      </c>
      <c r="X495">
        <v>28.39</v>
      </c>
      <c r="Y495">
        <v>27.8</v>
      </c>
      <c r="Z495">
        <v>29.49</v>
      </c>
      <c r="AA495">
        <v>26.8</v>
      </c>
      <c r="AB495">
        <v>31.64</v>
      </c>
      <c r="AC495" s="2">
        <f>(Table2[[#This Row],[Close Price]]/Table2[[#This Row],[Day Low]])-1</f>
        <v>1.2576356449874204E-2</v>
      </c>
      <c r="AD495" s="2">
        <f>(Table2[[#This Row],[Day High]]/Table2[[#This Row],[Close Price]])-1</f>
        <v>7.4520936834634455E-3</v>
      </c>
      <c r="AE495" s="2">
        <f>(Table2[[#This Row],[Close Price]]/Table2[[#This Row],[Current Week Low]])-1</f>
        <v>1.3669064748201398E-2</v>
      </c>
      <c r="AF495" s="2">
        <f>(Table2[[#This Row],[Current Week High]]/Table2[[#This Row],[Close Price]])-1</f>
        <v>4.648687012065289E-2</v>
      </c>
      <c r="AG495" s="2">
        <f>(Table2[[#This Row],[Close Price]]/Table2[[#This Row],[Current Month Low]])-1</f>
        <v>5.1492537313432729E-2</v>
      </c>
      <c r="AH495" s="2">
        <f>(Table2[[#This Row],[Current Month High]]/Table2[[#This Row],[Close Price]])-1</f>
        <v>0.12278211497515978</v>
      </c>
      <c r="AI495">
        <v>43.728861944958702</v>
      </c>
      <c r="AJ495">
        <v>73.428536758013905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-0.18</v>
      </c>
      <c r="AM495" t="s">
        <v>10450</v>
      </c>
      <c r="AN495">
        <v>-3.79</v>
      </c>
      <c r="AO495" t="s">
        <v>10450</v>
      </c>
      <c r="AP495">
        <v>2.9066566508624998E-2</v>
      </c>
      <c r="AQ495">
        <f>(Table2[[#This Row],[Sharpe Ratio]]-AVERAGE(Table2[Sharpe Ratio]))/_xlfn.STDEV.P(Table2[Sharpe Ratio])</f>
        <v>-0.34974540747251187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257</v>
      </c>
      <c r="AT495">
        <f>_xlfn.RANK.AVG(Table2[[#This Row],[6M Return vs Nifty Z-Score]],Table2[6M Return vs Nifty Z-Score])</f>
        <v>708</v>
      </c>
      <c r="AU495">
        <f>_xlfn.RANK.AVG(Table2[[#This Row],[Sharpe Ratio Z-Score]],Table2[Sharpe Ratio Z-Score])</f>
        <v>428</v>
      </c>
      <c r="AV495">
        <f>(Table2[[#This Row],[Rank 1Y]]+Table2[[#This Row],[Rank 6M]]+Table2[[#This Row],[Rank Sharpe]])/3</f>
        <v>464.33333333333331</v>
      </c>
    </row>
    <row r="496" spans="1:48" x14ac:dyDescent="0.3">
      <c r="A496" t="s">
        <v>414</v>
      </c>
      <c r="B496" t="s">
        <v>415</v>
      </c>
      <c r="C496" t="s">
        <v>10407</v>
      </c>
      <c r="D496" t="s">
        <v>34</v>
      </c>
      <c r="E496">
        <v>58357.031857055998</v>
      </c>
      <c r="F496">
        <v>48.81</v>
      </c>
      <c r="G496">
        <v>-19.397407794299799</v>
      </c>
      <c r="H496">
        <f>(Table2[[#This Row],[1Y Return vs Nifty]]-AVERAGE(Table2[1Y Return vs Nifty]))/_xlfn.STDEV.P(Table2[1Y Return vs Nifty])</f>
        <v>-0.71982816217961976</v>
      </c>
      <c r="I496">
        <v>-10.4976224297851</v>
      </c>
      <c r="J496">
        <f>(Table2[[#This Row],[1M Return vs Nifty]]-AVERAGE(Table2[1M Return vs Nifty]))/_xlfn.STDEV.P(Table2[1M Return vs Nifty])</f>
        <v>-0.65469007520043365</v>
      </c>
      <c r="K496">
        <v>-19.8235989670595</v>
      </c>
      <c r="L496">
        <f>(Table2[[#This Row],[6M Return vs Nifty]]-AVERAGE(Table2[6M Return vs Nifty]))/_xlfn.STDEV.P(Table2[6M Return vs Nifty])</f>
        <v>-0.95390152609254852</v>
      </c>
      <c r="M496">
        <v>0.27756697341174802</v>
      </c>
      <c r="N496">
        <f>(Table2[[#This Row],[1W Return vs Nifty]]-AVERAGE(Table2[1W Return vs Nifty]))/_xlfn.STDEV.P(Table2[1W Return vs Nifty])</f>
        <v>0.19335768511692811</v>
      </c>
      <c r="O496">
        <v>49.36</v>
      </c>
      <c r="P496">
        <v>50.959378254873698</v>
      </c>
      <c r="Q496">
        <v>49.705237817398</v>
      </c>
      <c r="R496">
        <v>47.123928073366002</v>
      </c>
      <c r="S496" s="2">
        <f>(Table2[[#This Row],[Close Price]]-Table2[[#This Row],[20D EMA]])/Table2[[#This Row],[20D EMA]]</f>
        <v>-1.1142625607779521E-2</v>
      </c>
      <c r="T496" s="2">
        <f>(Table2[[#This Row],[Close Price]]-Table2[[#This Row],[50D EMA]])/Table2[[#This Row],[50D EMA]]</f>
        <v>-4.2178266856466834E-2</v>
      </c>
      <c r="U496" s="2">
        <f>(Table2[[#This Row],[Close Price]]-Table2[[#This Row],[200D EMA]])/Table2[[#This Row],[200D EMA]]</f>
        <v>-1.8010935199361297E-2</v>
      </c>
      <c r="V496">
        <v>0.60861480626578301</v>
      </c>
      <c r="W496">
        <v>48.5</v>
      </c>
      <c r="X496">
        <v>49.48</v>
      </c>
      <c r="Y496">
        <v>48</v>
      </c>
      <c r="Z496">
        <v>50.64</v>
      </c>
      <c r="AA496">
        <v>47.01</v>
      </c>
      <c r="AB496">
        <v>51.39</v>
      </c>
      <c r="AC496" s="2">
        <f>(Table2[[#This Row],[Close Price]]/Table2[[#This Row],[Day Low]])-1</f>
        <v>6.3917525773196093E-3</v>
      </c>
      <c r="AD496" s="2">
        <f>(Table2[[#This Row],[Day High]]/Table2[[#This Row],[Close Price]])-1</f>
        <v>1.3726695349313589E-2</v>
      </c>
      <c r="AE496" s="2">
        <f>(Table2[[#This Row],[Close Price]]/Table2[[#This Row],[Current Week Low]])-1</f>
        <v>1.6874999999999973E-2</v>
      </c>
      <c r="AF496" s="2">
        <f>(Table2[[#This Row],[Current Week High]]/Table2[[#This Row],[Close Price]])-1</f>
        <v>3.7492317148125398E-2</v>
      </c>
      <c r="AG496" s="2">
        <f>(Table2[[#This Row],[Close Price]]/Table2[[#This Row],[Current Month Low]])-1</f>
        <v>3.8289725590300083E-2</v>
      </c>
      <c r="AH496" s="2">
        <f>(Table2[[#This Row],[Current Month High]]/Table2[[#This Row],[Close Price]])-1</f>
        <v>5.2858020897357028E-2</v>
      </c>
      <c r="AI496">
        <v>44.744929317762697</v>
      </c>
      <c r="AJ496">
        <v>40.460431654676199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-0.14000000000000001</v>
      </c>
      <c r="AM496" t="s">
        <v>10450</v>
      </c>
      <c r="AN496">
        <v>0.72</v>
      </c>
      <c r="AO496" t="s">
        <v>10451</v>
      </c>
      <c r="AP496">
        <v>0.111821424292209</v>
      </c>
      <c r="AQ496">
        <f>(Table2[[#This Row],[Sharpe Ratio]]-AVERAGE(Table2[Sharpe Ratio]))/_xlfn.STDEV.P(Table2[Sharpe Ratio])</f>
        <v>0.61340208059385348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561</v>
      </c>
      <c r="AT496">
        <f>_xlfn.RANK.AVG(Table2[[#This Row],[6M Return vs Nifty Z-Score]],Table2[6M Return vs Nifty Z-Score])</f>
        <v>640</v>
      </c>
      <c r="AU496">
        <f>_xlfn.RANK.AVG(Table2[[#This Row],[Sharpe Ratio Z-Score]],Table2[Sharpe Ratio Z-Score])</f>
        <v>193</v>
      </c>
      <c r="AV496">
        <f>(Table2[[#This Row],[Rank 1Y]]+Table2[[#This Row],[Rank 6M]]+Table2[[#This Row],[Rank Sharpe]])/3</f>
        <v>464.66666666666669</v>
      </c>
    </row>
    <row r="497" spans="1:48" x14ac:dyDescent="0.3">
      <c r="A497" t="s">
        <v>657</v>
      </c>
      <c r="B497" t="s">
        <v>658</v>
      </c>
      <c r="C497" t="s">
        <v>10407</v>
      </c>
      <c r="D497" t="s">
        <v>546</v>
      </c>
      <c r="E497">
        <v>28847.947930979899</v>
      </c>
      <c r="F497">
        <v>890.35</v>
      </c>
      <c r="G497">
        <v>12.0304779340398</v>
      </c>
      <c r="H497">
        <f>(Table2[[#This Row],[1Y Return vs Nifty]]-AVERAGE(Table2[1Y Return vs Nifty]))/_xlfn.STDEV.P(Table2[1Y Return vs Nifty])</f>
        <v>-0.20235671162771329</v>
      </c>
      <c r="I497">
        <v>6.0505134940216099</v>
      </c>
      <c r="J497">
        <f>(Table2[[#This Row],[1M Return vs Nifty]]-AVERAGE(Table2[1M Return vs Nifty]))/_xlfn.STDEV.P(Table2[1M Return vs Nifty])</f>
        <v>0.87876728986851704</v>
      </c>
      <c r="K497">
        <v>1.71163787600158</v>
      </c>
      <c r="L497">
        <f>(Table2[[#This Row],[6M Return vs Nifty]]-AVERAGE(Table2[6M Return vs Nifty]))/_xlfn.STDEV.P(Table2[6M Return vs Nifty])</f>
        <v>-0.31411556407143471</v>
      </c>
      <c r="M497">
        <v>-1.75473745485457</v>
      </c>
      <c r="N497">
        <f>(Table2[[#This Row],[1W Return vs Nifty]]-AVERAGE(Table2[1W Return vs Nifty]))/_xlfn.STDEV.P(Table2[1W Return vs Nifty])</f>
        <v>-0.26018527906997707</v>
      </c>
      <c r="O497">
        <v>863.45</v>
      </c>
      <c r="P497">
        <v>826.48844675315502</v>
      </c>
      <c r="Q497">
        <v>757.35306045624498</v>
      </c>
      <c r="R497">
        <v>69.721851034032696</v>
      </c>
      <c r="S497" s="2">
        <f>(Table2[[#This Row],[Close Price]]-Table2[[#This Row],[20D EMA]])/Table2[[#This Row],[20D EMA]]</f>
        <v>3.1154091145984105E-2</v>
      </c>
      <c r="T497" s="2">
        <f>(Table2[[#This Row],[Close Price]]-Table2[[#This Row],[50D EMA]])/Table2[[#This Row],[50D EMA]]</f>
        <v>7.7268537143772506E-2</v>
      </c>
      <c r="U497" s="2">
        <f>(Table2[[#This Row],[Close Price]]-Table2[[#This Row],[200D EMA]])/Table2[[#This Row],[200D EMA]]</f>
        <v>0.17560758183724109</v>
      </c>
      <c r="V497">
        <v>0.78536402731180499</v>
      </c>
      <c r="W497">
        <v>880.05</v>
      </c>
      <c r="X497">
        <v>899.1</v>
      </c>
      <c r="Y497">
        <v>880.05</v>
      </c>
      <c r="Z497">
        <v>907.2</v>
      </c>
      <c r="AA497">
        <v>810</v>
      </c>
      <c r="AB497">
        <v>922.45</v>
      </c>
      <c r="AC497" s="2">
        <f>(Table2[[#This Row],[Close Price]]/Table2[[#This Row],[Day Low]])-1</f>
        <v>1.1703880461337413E-2</v>
      </c>
      <c r="AD497" s="2">
        <f>(Table2[[#This Row],[Day High]]/Table2[[#This Row],[Close Price]])-1</f>
        <v>9.8275958892570792E-3</v>
      </c>
      <c r="AE497" s="2">
        <f>(Table2[[#This Row],[Close Price]]/Table2[[#This Row],[Current Week Low]])-1</f>
        <v>1.1703880461337413E-2</v>
      </c>
      <c r="AF497" s="2">
        <f>(Table2[[#This Row],[Current Week High]]/Table2[[#This Row],[Close Price]])-1</f>
        <v>1.8925141798169287E-2</v>
      </c>
      <c r="AG497" s="2">
        <f>(Table2[[#This Row],[Close Price]]/Table2[[#This Row],[Current Month Low]])-1</f>
        <v>9.919753086419747E-2</v>
      </c>
      <c r="AH497" s="2">
        <f>(Table2[[#This Row],[Current Month High]]/Table2[[#This Row],[Close Price]])-1</f>
        <v>3.6053237490874412E-2</v>
      </c>
      <c r="AI497">
        <v>3.6053237490874399</v>
      </c>
      <c r="AJ497">
        <v>46.475281730690099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0.08</v>
      </c>
      <c r="AM497" t="s">
        <v>10451</v>
      </c>
      <c r="AN497">
        <v>6.66</v>
      </c>
      <c r="AO497" t="s">
        <v>10451</v>
      </c>
      <c r="AP497">
        <v>-2.4640656776144999E-2</v>
      </c>
      <c r="AQ497">
        <f>(Table2[[#This Row],[Sharpe Ratio]]-AVERAGE(Table2[Sharpe Ratio]))/_xlfn.STDEV.P(Table2[Sharpe Ratio])</f>
        <v>-0.97482021979376332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-0.8727104846943714</v>
      </c>
      <c r="AS497">
        <f>_xlfn.RANK.AVG(Table2[[#This Row],[1Y Return vs Nifty Z-Score]],Table2[1Y Return vs Nifty Z-Score])</f>
        <v>356</v>
      </c>
      <c r="AT497">
        <f>_xlfn.RANK.AVG(Table2[[#This Row],[6M Return vs Nifty Z-Score]],Table2[6M Return vs Nifty Z-Score])</f>
        <v>422</v>
      </c>
      <c r="AU497">
        <f>_xlfn.RANK.AVG(Table2[[#This Row],[Sharpe Ratio Z-Score]],Table2[Sharpe Ratio Z-Score])</f>
        <v>616</v>
      </c>
      <c r="AV497">
        <f>(Table2[[#This Row],[Rank 1Y]]+Table2[[#This Row],[Rank 6M]]+Table2[[#This Row],[Rank Sharpe]])/3</f>
        <v>464.66666666666669</v>
      </c>
    </row>
    <row r="498" spans="1:48" x14ac:dyDescent="0.3">
      <c r="A498" t="s">
        <v>1052</v>
      </c>
      <c r="B498" t="s">
        <v>1053</v>
      </c>
      <c r="C498" t="s">
        <v>10418</v>
      </c>
      <c r="D498" t="s">
        <v>106</v>
      </c>
      <c r="E498">
        <v>13342.09949208</v>
      </c>
      <c r="F498">
        <v>2383.1999999999998</v>
      </c>
      <c r="G498">
        <v>-18.255334246839599</v>
      </c>
      <c r="H498">
        <f>(Table2[[#This Row],[1Y Return vs Nifty]]-AVERAGE(Table2[1Y Return vs Nifty]))/_xlfn.STDEV.P(Table2[1Y Return vs Nifty])</f>
        <v>-0.70102351014703734</v>
      </c>
      <c r="I498">
        <v>-19.330138991430498</v>
      </c>
      <c r="J498">
        <f>(Table2[[#This Row],[1M Return vs Nifty]]-AVERAGE(Table2[1M Return vs Nifty]))/_xlfn.STDEV.P(Table2[1M Return vs Nifty])</f>
        <v>-1.4731682189569972</v>
      </c>
      <c r="K498">
        <v>-21.296302824382899</v>
      </c>
      <c r="L498">
        <f>(Table2[[#This Row],[6M Return vs Nifty]]-AVERAGE(Table2[6M Return vs Nifty]))/_xlfn.STDEV.P(Table2[6M Return vs Nifty])</f>
        <v>-0.99765378482071065</v>
      </c>
      <c r="M498">
        <v>-5.2839312355385299</v>
      </c>
      <c r="N498">
        <f>(Table2[[#This Row],[1W Return vs Nifty]]-AVERAGE(Table2[1W Return vs Nifty]))/_xlfn.STDEV.P(Table2[1W Return vs Nifty])</f>
        <v>-1.0477843150307657</v>
      </c>
      <c r="O498">
        <v>2626.03</v>
      </c>
      <c r="P498">
        <v>2779.7452915492099</v>
      </c>
      <c r="Q498">
        <v>2631.4922941197901</v>
      </c>
      <c r="R498">
        <v>15.2043762196624</v>
      </c>
      <c r="S498" s="2">
        <f>(Table2[[#This Row],[Close Price]]-Table2[[#This Row],[20D EMA]])/Table2[[#This Row],[20D EMA]]</f>
        <v>-9.2470383049698734E-2</v>
      </c>
      <c r="T498" s="2">
        <f>(Table2[[#This Row],[Close Price]]-Table2[[#This Row],[50D EMA]])/Table2[[#This Row],[50D EMA]]</f>
        <v>-0.14265526152873062</v>
      </c>
      <c r="U498" s="2">
        <f>(Table2[[#This Row],[Close Price]]-Table2[[#This Row],[200D EMA]])/Table2[[#This Row],[200D EMA]]</f>
        <v>-9.4354178682040102E-2</v>
      </c>
      <c r="V498">
        <v>0.51599806531676895</v>
      </c>
      <c r="W498">
        <v>2365</v>
      </c>
      <c r="X498">
        <v>2496</v>
      </c>
      <c r="Y498">
        <v>2365</v>
      </c>
      <c r="Z498">
        <v>2639.9</v>
      </c>
      <c r="AA498">
        <v>2365</v>
      </c>
      <c r="AB498">
        <v>2834</v>
      </c>
      <c r="AC498" s="2">
        <f>(Table2[[#This Row],[Close Price]]/Table2[[#This Row],[Day Low]])-1</f>
        <v>7.6955602536996626E-3</v>
      </c>
      <c r="AD498" s="2">
        <f>(Table2[[#This Row],[Day High]]/Table2[[#This Row],[Close Price]])-1</f>
        <v>4.733131923464251E-2</v>
      </c>
      <c r="AE498" s="2">
        <f>(Table2[[#This Row],[Close Price]]/Table2[[#This Row],[Current Week Low]])-1</f>
        <v>7.6955602536996626E-3</v>
      </c>
      <c r="AF498" s="2">
        <f>(Table2[[#This Row],[Current Week High]]/Table2[[#This Row],[Close Price]])-1</f>
        <v>0.10771231957032579</v>
      </c>
      <c r="AG498" s="2">
        <f>(Table2[[#This Row],[Close Price]]/Table2[[#This Row],[Current Month Low]])-1</f>
        <v>7.6955602536996626E-3</v>
      </c>
      <c r="AH498" s="2">
        <f>(Table2[[#This Row],[Current Month High]]/Table2[[#This Row],[Close Price]])-1</f>
        <v>0.18915743538100038</v>
      </c>
      <c r="AI498">
        <v>53.3652232292715</v>
      </c>
      <c r="AJ498">
        <v>37.360230547550401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</v>
      </c>
      <c r="AM498">
        <v>0</v>
      </c>
      <c r="AN498">
        <v>-11.61</v>
      </c>
      <c r="AO498" t="s">
        <v>10450</v>
      </c>
      <c r="AP498">
        <v>0.114854920279173</v>
      </c>
      <c r="AQ498">
        <f>(Table2[[#This Row],[Sharpe Ratio]]-AVERAGE(Table2[Sharpe Ratio]))/_xlfn.STDEV.P(Table2[Sharpe Ratio])</f>
        <v>0.64870760969698438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557</v>
      </c>
      <c r="AT498">
        <f>_xlfn.RANK.AVG(Table2[[#This Row],[6M Return vs Nifty Z-Score]],Table2[6M Return vs Nifty Z-Score])</f>
        <v>655</v>
      </c>
      <c r="AU498">
        <f>_xlfn.RANK.AVG(Table2[[#This Row],[Sharpe Ratio Z-Score]],Table2[Sharpe Ratio Z-Score])</f>
        <v>183</v>
      </c>
      <c r="AV498">
        <f>(Table2[[#This Row],[Rank 1Y]]+Table2[[#This Row],[Rank 6M]]+Table2[[#This Row],[Rank Sharpe]])/3</f>
        <v>465</v>
      </c>
    </row>
    <row r="499" spans="1:48" x14ac:dyDescent="0.3">
      <c r="A499" t="s">
        <v>1764</v>
      </c>
      <c r="B499" t="s">
        <v>1765</v>
      </c>
      <c r="C499" t="s">
        <v>10410</v>
      </c>
      <c r="D499" t="s">
        <v>46</v>
      </c>
      <c r="E499">
        <v>4679.0057590919996</v>
      </c>
      <c r="F499">
        <v>57.96</v>
      </c>
      <c r="G499">
        <v>-19.904754723381799</v>
      </c>
      <c r="H499">
        <f>(Table2[[#This Row],[1Y Return vs Nifty]]-AVERAGE(Table2[1Y Return vs Nifty]))/_xlfn.STDEV.P(Table2[1Y Return vs Nifty])</f>
        <v>-0.72818181197949727</v>
      </c>
      <c r="I499">
        <v>1.79760985936146</v>
      </c>
      <c r="J499">
        <f>(Table2[[#This Row],[1M Return vs Nifty]]-AVERAGE(Table2[1M Return vs Nifty]))/_xlfn.STDEV.P(Table2[1M Return vs Nifty])</f>
        <v>0.4846657166444383</v>
      </c>
      <c r="K499">
        <v>-17.354548242243499</v>
      </c>
      <c r="L499">
        <f>(Table2[[#This Row],[6M Return vs Nifty]]-AVERAGE(Table2[6M Return vs Nifty]))/_xlfn.STDEV.P(Table2[6M Return vs Nifty])</f>
        <v>-0.88054900135519831</v>
      </c>
      <c r="M499">
        <v>-1.6947150951685299</v>
      </c>
      <c r="N499">
        <f>(Table2[[#This Row],[1W Return vs Nifty]]-AVERAGE(Table2[1W Return vs Nifty]))/_xlfn.STDEV.P(Table2[1W Return vs Nifty])</f>
        <v>-0.24679027852238594</v>
      </c>
      <c r="O499">
        <v>58.3</v>
      </c>
      <c r="P499">
        <v>58.386391143830402</v>
      </c>
      <c r="Q499">
        <v>57.670307317385202</v>
      </c>
      <c r="R499">
        <v>46.2397243185709</v>
      </c>
      <c r="S499" s="2">
        <f>(Table2[[#This Row],[Close Price]]-Table2[[#This Row],[20D EMA]])/Table2[[#This Row],[20D EMA]]</f>
        <v>-5.8319039451114295E-3</v>
      </c>
      <c r="T499" s="2">
        <f>(Table2[[#This Row],[Close Price]]-Table2[[#This Row],[50D EMA]])/Table2[[#This Row],[50D EMA]]</f>
        <v>-7.3029200037388635E-3</v>
      </c>
      <c r="U499" s="2">
        <f>(Table2[[#This Row],[Close Price]]-Table2[[#This Row],[200D EMA]])/Table2[[#This Row],[200D EMA]]</f>
        <v>5.0232553993598827E-3</v>
      </c>
      <c r="V499">
        <v>0.93230410343049896</v>
      </c>
      <c r="W499">
        <v>57.75</v>
      </c>
      <c r="X499">
        <v>58.44</v>
      </c>
      <c r="Y499">
        <v>57.5</v>
      </c>
      <c r="Z499">
        <v>61.38</v>
      </c>
      <c r="AA499">
        <v>55.12</v>
      </c>
      <c r="AB499">
        <v>62.8</v>
      </c>
      <c r="AC499" s="2">
        <f>(Table2[[#This Row],[Close Price]]/Table2[[#This Row],[Day Low]])-1</f>
        <v>3.6363636363636598E-3</v>
      </c>
      <c r="AD499" s="2">
        <f>(Table2[[#This Row],[Day High]]/Table2[[#This Row],[Close Price]])-1</f>
        <v>8.2815734989647449E-3</v>
      </c>
      <c r="AE499" s="2">
        <f>(Table2[[#This Row],[Close Price]]/Table2[[#This Row],[Current Week Low]])-1</f>
        <v>8.0000000000000071E-3</v>
      </c>
      <c r="AF499" s="2">
        <f>(Table2[[#This Row],[Current Week High]]/Table2[[#This Row],[Close Price]])-1</f>
        <v>5.9006211180124168E-2</v>
      </c>
      <c r="AG499" s="2">
        <f>(Table2[[#This Row],[Close Price]]/Table2[[#This Row],[Current Month Low]])-1</f>
        <v>5.1523947750362842E-2</v>
      </c>
      <c r="AH499" s="2">
        <f>(Table2[[#This Row],[Current Month High]]/Table2[[#This Row],[Close Price]])-1</f>
        <v>8.3505866114561789E-2</v>
      </c>
      <c r="AI499">
        <v>36.300897170462299</v>
      </c>
      <c r="AJ499">
        <v>37.835909631391203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-0.1</v>
      </c>
      <c r="AM499" t="s">
        <v>10450</v>
      </c>
      <c r="AN499">
        <v>0.02</v>
      </c>
      <c r="AO499" t="s">
        <v>10451</v>
      </c>
      <c r="AP499">
        <v>0.106040372205696</v>
      </c>
      <c r="AQ499">
        <f>(Table2[[#This Row],[Sharpe Ratio]]-AVERAGE(Table2[Sharpe Ratio]))/_xlfn.STDEV.P(Table2[Sharpe Ratio])</f>
        <v>0.54611895130533528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566</v>
      </c>
      <c r="AT499">
        <f>_xlfn.RANK.AVG(Table2[[#This Row],[6M Return vs Nifty Z-Score]],Table2[6M Return vs Nifty Z-Score])</f>
        <v>623</v>
      </c>
      <c r="AU499">
        <f>_xlfn.RANK.AVG(Table2[[#This Row],[Sharpe Ratio Z-Score]],Table2[Sharpe Ratio Z-Score])</f>
        <v>208</v>
      </c>
      <c r="AV499">
        <f>(Table2[[#This Row],[Rank 1Y]]+Table2[[#This Row],[Rank 6M]]+Table2[[#This Row],[Rank Sharpe]])/3</f>
        <v>465.66666666666669</v>
      </c>
    </row>
    <row r="500" spans="1:48" x14ac:dyDescent="0.3">
      <c r="A500" t="s">
        <v>41</v>
      </c>
      <c r="B500" t="s">
        <v>42</v>
      </c>
      <c r="C500" t="s">
        <v>10407</v>
      </c>
      <c r="D500" t="s">
        <v>43</v>
      </c>
      <c r="E500">
        <v>647837.88952492503</v>
      </c>
      <c r="F500">
        <v>1024.25</v>
      </c>
      <c r="G500">
        <v>26.033561789005201</v>
      </c>
      <c r="H500">
        <f>(Table2[[#This Row],[1Y Return vs Nifty]]-AVERAGE(Table2[1Y Return vs Nifty]))/_xlfn.STDEV.P(Table2[1Y Return vs Nifty])</f>
        <v>2.8209104261542869E-2</v>
      </c>
      <c r="I500">
        <v>-7.7424989236010902</v>
      </c>
      <c r="J500">
        <f>(Table2[[#This Row],[1M Return vs Nifty]]-AVERAGE(Table2[1M Return vs Nifty]))/_xlfn.STDEV.P(Table2[1M Return vs Nifty])</f>
        <v>-0.39938250148426496</v>
      </c>
      <c r="K500">
        <v>-3.5682532364363699</v>
      </c>
      <c r="L500">
        <f>(Table2[[#This Row],[6M Return vs Nifty]]-AVERAGE(Table2[6M Return vs Nifty]))/_xlfn.STDEV.P(Table2[6M Return vs Nifty])</f>
        <v>-0.47097477297427415</v>
      </c>
      <c r="M500">
        <v>0.33313966180285798</v>
      </c>
      <c r="N500">
        <f>(Table2[[#This Row],[1W Return vs Nifty]]-AVERAGE(Table2[1W Return vs Nifty]))/_xlfn.STDEV.P(Table2[1W Return vs Nifty])</f>
        <v>0.20575966656723685</v>
      </c>
      <c r="O500">
        <v>1033.79</v>
      </c>
      <c r="P500">
        <v>1047.9413332310901</v>
      </c>
      <c r="Q500">
        <v>969.38022751620895</v>
      </c>
      <c r="R500">
        <v>46.908581919335703</v>
      </c>
      <c r="S500" s="2">
        <f>(Table2[[#This Row],[Close Price]]-Table2[[#This Row],[20D EMA]])/Table2[[#This Row],[20D EMA]]</f>
        <v>-9.2281798044089852E-3</v>
      </c>
      <c r="T500" s="2">
        <f>(Table2[[#This Row],[Close Price]]-Table2[[#This Row],[50D EMA]])/Table2[[#This Row],[50D EMA]]</f>
        <v>-2.2607499561109225E-2</v>
      </c>
      <c r="U500" s="2">
        <f>(Table2[[#This Row],[Close Price]]-Table2[[#This Row],[200D EMA]])/Table2[[#This Row],[200D EMA]]</f>
        <v>5.6602941679944237E-2</v>
      </c>
      <c r="V500">
        <v>0.39964579903422798</v>
      </c>
      <c r="W500">
        <v>1020.4</v>
      </c>
      <c r="X500">
        <v>1033.2</v>
      </c>
      <c r="Y500">
        <v>1010.5</v>
      </c>
      <c r="Z500">
        <v>1048.9000000000001</v>
      </c>
      <c r="AA500">
        <v>991</v>
      </c>
      <c r="AB500">
        <v>1079.95</v>
      </c>
      <c r="AC500" s="2">
        <f>(Table2[[#This Row],[Close Price]]/Table2[[#This Row],[Day Low]])-1</f>
        <v>3.773030184241577E-3</v>
      </c>
      <c r="AD500" s="2">
        <f>(Table2[[#This Row],[Day High]]/Table2[[#This Row],[Close Price]])-1</f>
        <v>8.738101049548419E-3</v>
      </c>
      <c r="AE500" s="2">
        <f>(Table2[[#This Row],[Close Price]]/Table2[[#This Row],[Current Week Low]])-1</f>
        <v>1.3607125185551627E-2</v>
      </c>
      <c r="AF500" s="2">
        <f>(Table2[[#This Row],[Current Week High]]/Table2[[#This Row],[Close Price]])-1</f>
        <v>2.4066390041493912E-2</v>
      </c>
      <c r="AG500" s="2">
        <f>(Table2[[#This Row],[Close Price]]/Table2[[#This Row],[Current Month Low]])-1</f>
        <v>3.3551967709384511E-2</v>
      </c>
      <c r="AH500" s="2">
        <f>(Table2[[#This Row],[Current Month High]]/Table2[[#This Row],[Close Price]])-1</f>
        <v>5.4381254576519433E-2</v>
      </c>
      <c r="AI500">
        <v>19.306809860873798</v>
      </c>
      <c r="AJ500">
        <v>71.465639909600696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-0.08</v>
      </c>
      <c r="AM500" t="s">
        <v>10450</v>
      </c>
      <c r="AN500">
        <v>1.04</v>
      </c>
      <c r="AO500" t="s">
        <v>10451</v>
      </c>
      <c r="AP500">
        <v>-3.0282932435959999E-2</v>
      </c>
      <c r="AQ500">
        <f>(Table2[[#This Row],[Sharpe Ratio]]-AVERAGE(Table2[Sharpe Ratio]))/_xlfn.STDEV.P(Table2[Sharpe Ratio])</f>
        <v>-1.0404881911283335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293</v>
      </c>
      <c r="AT500">
        <f>_xlfn.RANK.AVG(Table2[[#This Row],[6M Return vs Nifty Z-Score]],Table2[6M Return vs Nifty Z-Score])</f>
        <v>481</v>
      </c>
      <c r="AU500">
        <f>_xlfn.RANK.AVG(Table2[[#This Row],[Sharpe Ratio Z-Score]],Table2[Sharpe Ratio Z-Score])</f>
        <v>627</v>
      </c>
      <c r="AV500">
        <f>(Table2[[#This Row],[Rank 1Y]]+Table2[[#This Row],[Rank 6M]]+Table2[[#This Row],[Rank Sharpe]])/3</f>
        <v>467</v>
      </c>
    </row>
    <row r="501" spans="1:48" x14ac:dyDescent="0.3">
      <c r="A501" t="s">
        <v>72</v>
      </c>
      <c r="B501" t="s">
        <v>73</v>
      </c>
      <c r="C501" t="s">
        <v>10414</v>
      </c>
      <c r="D501" t="s">
        <v>74</v>
      </c>
      <c r="E501">
        <v>356854.55090663</v>
      </c>
      <c r="F501">
        <v>3130.3</v>
      </c>
      <c r="G501">
        <v>-6.7231577412275598</v>
      </c>
      <c r="H501">
        <f>(Table2[[#This Row],[1Y Return vs Nifty]]-AVERAGE(Table2[1Y Return vs Nifty]))/_xlfn.STDEV.P(Table2[1Y Return vs Nifty])</f>
        <v>-0.51114207313396731</v>
      </c>
      <c r="I501">
        <v>-2.9463960839220702</v>
      </c>
      <c r="J501">
        <f>(Table2[[#This Row],[1M Return vs Nifty]]-AVERAGE(Table2[1M Return vs Nifty]))/_xlfn.STDEV.P(Table2[1M Return vs Nifty])</f>
        <v>4.5055425361217157E-2</v>
      </c>
      <c r="K501">
        <v>-18.0675142649565</v>
      </c>
      <c r="L501">
        <f>(Table2[[#This Row],[6M Return vs Nifty]]-AVERAGE(Table2[6M Return vs Nifty]))/_xlfn.STDEV.P(Table2[6M Return vs Nifty])</f>
        <v>-0.90173036360600556</v>
      </c>
      <c r="M501">
        <v>4.2835900900319199</v>
      </c>
      <c r="N501">
        <f>(Table2[[#This Row],[1W Return vs Nifty]]-AVERAGE(Table2[1W Return vs Nifty]))/_xlfn.STDEV.P(Table2[1W Return vs Nifty])</f>
        <v>1.0873692188432551</v>
      </c>
      <c r="O501">
        <v>3041.77</v>
      </c>
      <c r="P501">
        <v>3058.2817774066398</v>
      </c>
      <c r="Q501">
        <v>3004.4438854959799</v>
      </c>
      <c r="R501">
        <v>75.598283760436502</v>
      </c>
      <c r="S501" s="2">
        <f>(Table2[[#This Row],[Close Price]]-Table2[[#This Row],[20D EMA]])/Table2[[#This Row],[20D EMA]]</f>
        <v>2.9104764660049971E-2</v>
      </c>
      <c r="T501" s="2">
        <f>(Table2[[#This Row],[Close Price]]-Table2[[#This Row],[50D EMA]])/Table2[[#This Row],[50D EMA]]</f>
        <v>2.3548589644486709E-2</v>
      </c>
      <c r="U501" s="2">
        <f>(Table2[[#This Row],[Close Price]]-Table2[[#This Row],[200D EMA]])/Table2[[#This Row],[200D EMA]]</f>
        <v>4.1889986733183303E-2</v>
      </c>
      <c r="V501">
        <v>0.75528794571637203</v>
      </c>
      <c r="W501">
        <v>3116</v>
      </c>
      <c r="X501">
        <v>3179</v>
      </c>
      <c r="Y501">
        <v>3015.25</v>
      </c>
      <c r="Z501">
        <v>3179</v>
      </c>
      <c r="AA501">
        <v>2890.35</v>
      </c>
      <c r="AB501">
        <v>3179</v>
      </c>
      <c r="AC501" s="2">
        <f>(Table2[[#This Row],[Close Price]]/Table2[[#This Row],[Day Low]])-1</f>
        <v>4.5892169448011888E-3</v>
      </c>
      <c r="AD501" s="2">
        <f>(Table2[[#This Row],[Day High]]/Table2[[#This Row],[Close Price]])-1</f>
        <v>1.555761428617064E-2</v>
      </c>
      <c r="AE501" s="2">
        <f>(Table2[[#This Row],[Close Price]]/Table2[[#This Row],[Current Week Low]])-1</f>
        <v>3.8156040129342594E-2</v>
      </c>
      <c r="AF501" s="2">
        <f>(Table2[[#This Row],[Current Week High]]/Table2[[#This Row],[Close Price]])-1</f>
        <v>1.555761428617064E-2</v>
      </c>
      <c r="AG501" s="2">
        <f>(Table2[[#This Row],[Close Price]]/Table2[[#This Row],[Current Month Low]])-1</f>
        <v>8.3017627622952395E-2</v>
      </c>
      <c r="AH501" s="2">
        <f>(Table2[[#This Row],[Current Month High]]/Table2[[#This Row],[Close Price]])-1</f>
        <v>1.555761428617064E-2</v>
      </c>
      <c r="AI501">
        <v>19.601955084177199</v>
      </c>
      <c r="AJ501">
        <v>46.1391223155929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-7.0000000000000007E-2</v>
      </c>
      <c r="AM501" t="s">
        <v>10450</v>
      </c>
      <c r="AN501">
        <v>6.55</v>
      </c>
      <c r="AO501" t="s">
        <v>10451</v>
      </c>
      <c r="AP501">
        <v>7.3936430911642995E-2</v>
      </c>
      <c r="AQ501">
        <f>(Table2[[#This Row],[Sharpe Ratio]]-AVERAGE(Table2[Sharpe Ratio]))/_xlfn.STDEV.P(Table2[Sharpe Ratio])</f>
        <v>0.17247526146588588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470</v>
      </c>
      <c r="AT501">
        <f>_xlfn.RANK.AVG(Table2[[#This Row],[6M Return vs Nifty Z-Score]],Table2[6M Return vs Nifty Z-Score])</f>
        <v>631</v>
      </c>
      <c r="AU501">
        <f>_xlfn.RANK.AVG(Table2[[#This Row],[Sharpe Ratio Z-Score]],Table2[Sharpe Ratio Z-Score])</f>
        <v>301</v>
      </c>
      <c r="AV501">
        <f>(Table2[[#This Row],[Rank 1Y]]+Table2[[#This Row],[Rank 6M]]+Table2[[#This Row],[Rank Sharpe]])/3</f>
        <v>467.33333333333331</v>
      </c>
    </row>
    <row r="502" spans="1:48" x14ac:dyDescent="0.3">
      <c r="A502" t="s">
        <v>584</v>
      </c>
      <c r="B502" t="s">
        <v>585</v>
      </c>
      <c r="C502" t="s">
        <v>10411</v>
      </c>
      <c r="D502" t="s">
        <v>192</v>
      </c>
      <c r="E502">
        <v>35437.476454299998</v>
      </c>
      <c r="F502">
        <v>884.15</v>
      </c>
      <c r="G502">
        <v>-17.9599790740054</v>
      </c>
      <c r="H502">
        <f>(Table2[[#This Row],[1Y Return vs Nifty]]-AVERAGE(Table2[1Y Return vs Nifty]))/_xlfn.STDEV.P(Table2[1Y Return vs Nifty])</f>
        <v>-0.69616038091729393</v>
      </c>
      <c r="I502">
        <v>-1.9648075408797001</v>
      </c>
      <c r="J502">
        <f>(Table2[[#This Row],[1M Return vs Nifty]]-AVERAGE(Table2[1M Return vs Nifty]))/_xlfn.STDEV.P(Table2[1M Return vs Nifty])</f>
        <v>0.13601577205683238</v>
      </c>
      <c r="K502">
        <v>5.8569337918126498</v>
      </c>
      <c r="L502">
        <f>(Table2[[#This Row],[6M Return vs Nifty]]-AVERAGE(Table2[6M Return vs Nifty]))/_xlfn.STDEV.P(Table2[6M Return vs Nifty])</f>
        <v>-0.1909638126100191</v>
      </c>
      <c r="M502">
        <v>-4.7307420297867004</v>
      </c>
      <c r="N502">
        <f>(Table2[[#This Row],[1W Return vs Nifty]]-AVERAGE(Table2[1W Return vs Nifty]))/_xlfn.STDEV.P(Table2[1W Return vs Nifty])</f>
        <v>-0.92433082615217599</v>
      </c>
      <c r="O502">
        <v>888.26</v>
      </c>
      <c r="P502">
        <v>850.63090617447301</v>
      </c>
      <c r="Q502">
        <v>767.36957507479497</v>
      </c>
      <c r="R502">
        <v>43.4318979966298</v>
      </c>
      <c r="S502" s="2">
        <f>(Table2[[#This Row],[Close Price]]-Table2[[#This Row],[20D EMA]])/Table2[[#This Row],[20D EMA]]</f>
        <v>-4.6270236192106065E-3</v>
      </c>
      <c r="T502" s="2">
        <f>(Table2[[#This Row],[Close Price]]-Table2[[#This Row],[50D EMA]])/Table2[[#This Row],[50D EMA]]</f>
        <v>3.9404979976887723E-2</v>
      </c>
      <c r="U502" s="2">
        <f>(Table2[[#This Row],[Close Price]]-Table2[[#This Row],[200D EMA]])/Table2[[#This Row],[200D EMA]]</f>
        <v>0.15218276658130797</v>
      </c>
      <c r="V502">
        <v>0.68614297849868</v>
      </c>
      <c r="W502">
        <v>877.65</v>
      </c>
      <c r="X502">
        <v>895.1</v>
      </c>
      <c r="Y502">
        <v>865.55</v>
      </c>
      <c r="Z502">
        <v>917.4</v>
      </c>
      <c r="AA502">
        <v>854.05</v>
      </c>
      <c r="AB502">
        <v>945.25</v>
      </c>
      <c r="AC502" s="2">
        <f>(Table2[[#This Row],[Close Price]]/Table2[[#This Row],[Day Low]])-1</f>
        <v>7.4061414003303572E-3</v>
      </c>
      <c r="AD502" s="2">
        <f>(Table2[[#This Row],[Day High]]/Table2[[#This Row],[Close Price]])-1</f>
        <v>1.2384776338856485E-2</v>
      </c>
      <c r="AE502" s="2">
        <f>(Table2[[#This Row],[Close Price]]/Table2[[#This Row],[Current Week Low]])-1</f>
        <v>2.1489226503379477E-2</v>
      </c>
      <c r="AF502" s="2">
        <f>(Table2[[#This Row],[Current Week High]]/Table2[[#This Row],[Close Price]])-1</f>
        <v>3.7606740937623728E-2</v>
      </c>
      <c r="AG502" s="2">
        <f>(Table2[[#This Row],[Close Price]]/Table2[[#This Row],[Current Month Low]])-1</f>
        <v>3.524383818277621E-2</v>
      </c>
      <c r="AH502" s="2">
        <f>(Table2[[#This Row],[Current Month High]]/Table2[[#This Row],[Close Price]])-1</f>
        <v>6.9105920941016752E-2</v>
      </c>
      <c r="AI502">
        <v>6.9105920941016699</v>
      </c>
      <c r="AJ502">
        <v>45.503167942071897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0.05</v>
      </c>
      <c r="AM502" t="s">
        <v>10451</v>
      </c>
      <c r="AN502">
        <v>-2.98</v>
      </c>
      <c r="AO502" t="s">
        <v>10450</v>
      </c>
      <c r="AP502">
        <v>1.0995471573735E-2</v>
      </c>
      <c r="AQ502">
        <f>(Table2[[#This Row],[Sharpe Ratio]]-AVERAGE(Table2[Sharpe Ratio]))/_xlfn.STDEV.P(Table2[Sharpe Ratio])</f>
        <v>-0.56006695425910746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-2.2355062018817637</v>
      </c>
      <c r="AS502">
        <f>_xlfn.RANK.AVG(Table2[[#This Row],[1Y Return vs Nifty Z-Score]],Table2[1Y Return vs Nifty Z-Score])</f>
        <v>554</v>
      </c>
      <c r="AT502">
        <f>_xlfn.RANK.AVG(Table2[[#This Row],[6M Return vs Nifty Z-Score]],Table2[6M Return vs Nifty Z-Score])</f>
        <v>376</v>
      </c>
      <c r="AU502">
        <f>_xlfn.RANK.AVG(Table2[[#This Row],[Sharpe Ratio Z-Score]],Table2[Sharpe Ratio Z-Score])</f>
        <v>472</v>
      </c>
      <c r="AV502">
        <f>(Table2[[#This Row],[Rank 1Y]]+Table2[[#This Row],[Rank 6M]]+Table2[[#This Row],[Rank Sharpe]])/3</f>
        <v>467.33333333333331</v>
      </c>
    </row>
    <row r="503" spans="1:48" x14ac:dyDescent="0.3">
      <c r="A503" t="s">
        <v>1800</v>
      </c>
      <c r="B503" t="s">
        <v>1801</v>
      </c>
      <c r="C503" t="s">
        <v>10418</v>
      </c>
      <c r="D503" t="s">
        <v>124</v>
      </c>
      <c r="E503">
        <v>4506.6808879500004</v>
      </c>
      <c r="F503">
        <v>229.3</v>
      </c>
      <c r="G503">
        <v>-36.087339995871801</v>
      </c>
      <c r="H503">
        <f>(Table2[[#This Row],[1Y Return vs Nifty]]-AVERAGE(Table2[1Y Return vs Nifty]))/_xlfn.STDEV.P(Table2[1Y Return vs Nifty])</f>
        <v>-0.9946339031898257</v>
      </c>
      <c r="I503">
        <v>-7.99974446536483</v>
      </c>
      <c r="J503">
        <f>(Table2[[#This Row],[1M Return vs Nifty]]-AVERAGE(Table2[1M Return vs Nifty]))/_xlfn.STDEV.P(Table2[1M Return vs Nifty])</f>
        <v>-0.42322053813474075</v>
      </c>
      <c r="K503">
        <v>1.9110585721885001</v>
      </c>
      <c r="L503">
        <f>(Table2[[#This Row],[6M Return vs Nifty]]-AVERAGE(Table2[6M Return vs Nifty]))/_xlfn.STDEV.P(Table2[6M Return vs Nifty])</f>
        <v>-0.30819101525469028</v>
      </c>
      <c r="M503">
        <v>5.0204190185520297</v>
      </c>
      <c r="N503">
        <f>(Table2[[#This Row],[1W Return vs Nifty]]-AVERAGE(Table2[1W Return vs Nifty]))/_xlfn.STDEV.P(Table2[1W Return vs Nifty])</f>
        <v>1.2518050049841882</v>
      </c>
      <c r="O503">
        <v>229.01</v>
      </c>
      <c r="P503">
        <v>225.783714198876</v>
      </c>
      <c r="Q503">
        <v>220.06188928256299</v>
      </c>
      <c r="R503">
        <v>49.781141532689603</v>
      </c>
      <c r="S503" s="2">
        <f>(Table2[[#This Row],[Close Price]]-Table2[[#This Row],[20D EMA]])/Table2[[#This Row],[20D EMA]]</f>
        <v>1.2663202480241932E-3</v>
      </c>
      <c r="T503" s="2">
        <f>(Table2[[#This Row],[Close Price]]-Table2[[#This Row],[50D EMA]])/Table2[[#This Row],[50D EMA]]</f>
        <v>1.5573691014874437E-2</v>
      </c>
      <c r="U503" s="2">
        <f>(Table2[[#This Row],[Close Price]]-Table2[[#This Row],[200D EMA]])/Table2[[#This Row],[200D EMA]]</f>
        <v>4.1979602863334242E-2</v>
      </c>
      <c r="V503">
        <v>1.1049774169139499</v>
      </c>
      <c r="W503">
        <v>227.6</v>
      </c>
      <c r="X503">
        <v>233.95</v>
      </c>
      <c r="Y503">
        <v>217.6</v>
      </c>
      <c r="Z503">
        <v>242</v>
      </c>
      <c r="AA503">
        <v>214.15</v>
      </c>
      <c r="AB503">
        <v>247.4</v>
      </c>
      <c r="AC503" s="2">
        <f>(Table2[[#This Row],[Close Price]]/Table2[[#This Row],[Day Low]])-1</f>
        <v>7.4692442882249299E-3</v>
      </c>
      <c r="AD503" s="2">
        <f>(Table2[[#This Row],[Day High]]/Table2[[#This Row],[Close Price]])-1</f>
        <v>2.0279110335804429E-2</v>
      </c>
      <c r="AE503" s="2">
        <f>(Table2[[#This Row],[Close Price]]/Table2[[#This Row],[Current Week Low]])-1</f>
        <v>5.3768382352941346E-2</v>
      </c>
      <c r="AF503" s="2">
        <f>(Table2[[#This Row],[Current Week High]]/Table2[[#This Row],[Close Price]])-1</f>
        <v>5.5385957261229857E-2</v>
      </c>
      <c r="AG503" s="2">
        <f>(Table2[[#This Row],[Close Price]]/Table2[[#This Row],[Current Month Low]])-1</f>
        <v>7.0744805043194026E-2</v>
      </c>
      <c r="AH503" s="2">
        <f>(Table2[[#This Row],[Current Month High]]/Table2[[#This Row],[Close Price]])-1</f>
        <v>7.8935891844744921E-2</v>
      </c>
      <c r="AI503">
        <v>21.238552115133</v>
      </c>
      <c r="AJ503">
        <v>37.387657279808202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0.02</v>
      </c>
      <c r="AM503" t="s">
        <v>10451</v>
      </c>
      <c r="AN503">
        <v>-0.2</v>
      </c>
      <c r="AO503" t="s">
        <v>10450</v>
      </c>
      <c r="AP503">
        <v>6.3223949614472003E-2</v>
      </c>
      <c r="AQ503">
        <f>(Table2[[#This Row],[Sharpe Ratio]]-AVERAGE(Table2[Sharpe Ratio]))/_xlfn.STDEV.P(Table2[Sharpe Ratio])</f>
        <v>4.7797390840931805E-2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-0.42644306075413674</v>
      </c>
      <c r="AS503">
        <f>_xlfn.RANK.AVG(Table2[[#This Row],[1Y Return vs Nifty Z-Score]],Table2[1Y Return vs Nifty Z-Score])</f>
        <v>659</v>
      </c>
      <c r="AT503">
        <f>_xlfn.RANK.AVG(Table2[[#This Row],[6M Return vs Nifty Z-Score]],Table2[6M Return vs Nifty Z-Score])</f>
        <v>417</v>
      </c>
      <c r="AU503">
        <f>_xlfn.RANK.AVG(Table2[[#This Row],[Sharpe Ratio Z-Score]],Table2[Sharpe Ratio Z-Score])</f>
        <v>328</v>
      </c>
      <c r="AV503">
        <f>(Table2[[#This Row],[Rank 1Y]]+Table2[[#This Row],[Rank 6M]]+Table2[[#This Row],[Rank Sharpe]])/3</f>
        <v>468</v>
      </c>
    </row>
    <row r="504" spans="1:48" x14ac:dyDescent="0.3">
      <c r="A504" t="s">
        <v>1382</v>
      </c>
      <c r="B504" t="s">
        <v>1383</v>
      </c>
      <c r="C504" t="s">
        <v>10416</v>
      </c>
      <c r="D504" t="s">
        <v>327</v>
      </c>
      <c r="E504">
        <v>8095.4987012419997</v>
      </c>
      <c r="F504">
        <v>210.41</v>
      </c>
      <c r="G504">
        <v>20.1370454509801</v>
      </c>
      <c r="H504">
        <f>(Table2[[#This Row],[1Y Return vs Nifty]]-AVERAGE(Table2[1Y Return vs Nifty]))/_xlfn.STDEV.P(Table2[1Y Return vs Nifty])</f>
        <v>-6.8879159613917981E-2</v>
      </c>
      <c r="I504">
        <v>-9.2154624808786991</v>
      </c>
      <c r="J504">
        <f>(Table2[[#This Row],[1M Return vs Nifty]]-AVERAGE(Table2[1M Return vs Nifty]))/_xlfn.STDEV.P(Table2[1M Return vs Nifty])</f>
        <v>-0.53587683690581722</v>
      </c>
      <c r="K504">
        <v>-10.8135509467315</v>
      </c>
      <c r="L504">
        <f>(Table2[[#This Row],[6M Return vs Nifty]]-AVERAGE(Table2[6M Return vs Nifty]))/_xlfn.STDEV.P(Table2[6M Return vs Nifty])</f>
        <v>-0.68622384590026508</v>
      </c>
      <c r="M504">
        <v>-2.6082408246651898</v>
      </c>
      <c r="N504">
        <f>(Table2[[#This Row],[1W Return vs Nifty]]-AVERAGE(Table2[1W Return vs Nifty]))/_xlfn.STDEV.P(Table2[1W Return vs Nifty])</f>
        <v>-0.45065893198507778</v>
      </c>
      <c r="O504">
        <v>213</v>
      </c>
      <c r="P504">
        <v>217.103260507849</v>
      </c>
      <c r="Q504">
        <v>205.41884165580001</v>
      </c>
      <c r="R504">
        <v>46.6764446226003</v>
      </c>
      <c r="S504" s="2">
        <f>(Table2[[#This Row],[Close Price]]-Table2[[#This Row],[20D EMA]])/Table2[[#This Row],[20D EMA]]</f>
        <v>-1.2159624413145557E-2</v>
      </c>
      <c r="T504" s="2">
        <f>(Table2[[#This Row],[Close Price]]-Table2[[#This Row],[50D EMA]])/Table2[[#This Row],[50D EMA]]</f>
        <v>-3.0829847935918128E-2</v>
      </c>
      <c r="U504" s="2">
        <f>(Table2[[#This Row],[Close Price]]-Table2[[#This Row],[200D EMA]])/Table2[[#This Row],[200D EMA]]</f>
        <v>2.4297470981572263E-2</v>
      </c>
      <c r="V504">
        <v>0.48289573974816202</v>
      </c>
      <c r="W504">
        <v>207.71</v>
      </c>
      <c r="X504">
        <v>211.85</v>
      </c>
      <c r="Y504">
        <v>206.1</v>
      </c>
      <c r="Z504">
        <v>212.5</v>
      </c>
      <c r="AA504">
        <v>203.73</v>
      </c>
      <c r="AB504">
        <v>228.5</v>
      </c>
      <c r="AC504" s="2">
        <f>(Table2[[#This Row],[Close Price]]/Table2[[#This Row],[Day Low]])-1</f>
        <v>1.2998892686919117E-2</v>
      </c>
      <c r="AD504" s="2">
        <f>(Table2[[#This Row],[Day High]]/Table2[[#This Row],[Close Price]])-1</f>
        <v>6.84378118910689E-3</v>
      </c>
      <c r="AE504" s="2">
        <f>(Table2[[#This Row],[Close Price]]/Table2[[#This Row],[Current Week Low]])-1</f>
        <v>2.0912178554099992E-2</v>
      </c>
      <c r="AF504" s="2">
        <f>(Table2[[#This Row],[Current Week High]]/Table2[[#This Row],[Close Price]])-1</f>
        <v>9.932987975856733E-3</v>
      </c>
      <c r="AG504" s="2">
        <f>(Table2[[#This Row],[Close Price]]/Table2[[#This Row],[Current Month Low]])-1</f>
        <v>3.2788494576154736E-2</v>
      </c>
      <c r="AH504" s="2">
        <f>(Table2[[#This Row],[Current Month High]]/Table2[[#This Row],[Close Price]])-1</f>
        <v>8.5975001188156375E-2</v>
      </c>
      <c r="AI504">
        <v>24.518796635140902</v>
      </c>
      <c r="AJ504">
        <v>57.022388059701498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-0.21</v>
      </c>
      <c r="AM504" t="s">
        <v>10450</v>
      </c>
      <c r="AN504">
        <v>-2.0699999999999998</v>
      </c>
      <c r="AO504" t="s">
        <v>10450</v>
      </c>
      <c r="AQ504">
        <f>(Table2[[#This Row],[Sharpe Ratio]]-AVERAGE(Table2[Sharpe Ratio]))/_xlfn.STDEV.P(Table2[Sharpe Ratio])</f>
        <v>-0.68803842457500186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316</v>
      </c>
      <c r="AT504">
        <f>_xlfn.RANK.AVG(Table2[[#This Row],[6M Return vs Nifty Z-Score]],Table2[6M Return vs Nifty Z-Score])</f>
        <v>566</v>
      </c>
      <c r="AU504">
        <f>_xlfn.RANK.AVG(Table2[[#This Row],[Sharpe Ratio Z-Score]],Table2[Sharpe Ratio Z-Score])</f>
        <v>526.5</v>
      </c>
      <c r="AV504">
        <f>(Table2[[#This Row],[Rank 1Y]]+Table2[[#This Row],[Rank 6M]]+Table2[[#This Row],[Rank Sharpe]])/3</f>
        <v>469.5</v>
      </c>
    </row>
    <row r="505" spans="1:48" x14ac:dyDescent="0.3">
      <c r="A505" t="s">
        <v>1001</v>
      </c>
      <c r="B505" t="s">
        <v>1002</v>
      </c>
      <c r="C505" t="s">
        <v>10409</v>
      </c>
      <c r="D505" t="s">
        <v>195</v>
      </c>
      <c r="E505">
        <v>14842.83295417</v>
      </c>
      <c r="F505">
        <v>456.95</v>
      </c>
      <c r="G505">
        <v>2.7760495592082699</v>
      </c>
      <c r="H505">
        <f>(Table2[[#This Row],[1Y Return vs Nifty]]-AVERAGE(Table2[1Y Return vs Nifty]))/_xlfn.STDEV.P(Table2[1Y Return vs Nifty])</f>
        <v>-0.35473420582340071</v>
      </c>
      <c r="I505">
        <v>-9.4275741835237294</v>
      </c>
      <c r="J505">
        <f>(Table2[[#This Row],[1M Return vs Nifty]]-AVERAGE(Table2[1M Return vs Nifty]))/_xlfn.STDEV.P(Table2[1M Return vs Nifty])</f>
        <v>-0.555532479942348</v>
      </c>
      <c r="K505">
        <v>-2.85125984317308</v>
      </c>
      <c r="L505">
        <f>(Table2[[#This Row],[6M Return vs Nifty]]-AVERAGE(Table2[6M Return vs Nifty]))/_xlfn.STDEV.P(Table2[6M Return vs Nifty])</f>
        <v>-0.44967376239265422</v>
      </c>
      <c r="M505">
        <v>0.28264025501322598</v>
      </c>
      <c r="N505">
        <f>(Table2[[#This Row],[1W Return vs Nifty]]-AVERAGE(Table2[1W Return vs Nifty]))/_xlfn.STDEV.P(Table2[1W Return vs Nifty])</f>
        <v>0.19448987335786602</v>
      </c>
      <c r="O505">
        <v>484.57</v>
      </c>
      <c r="P505">
        <v>480.23198241659702</v>
      </c>
      <c r="Q505">
        <v>443.04958810124799</v>
      </c>
      <c r="R505">
        <v>30.828749332899399</v>
      </c>
      <c r="S505" s="2">
        <f>(Table2[[#This Row],[Close Price]]-Table2[[#This Row],[20D EMA]])/Table2[[#This Row],[20D EMA]]</f>
        <v>-5.6998988794188674E-2</v>
      </c>
      <c r="T505" s="2">
        <f>(Table2[[#This Row],[Close Price]]-Table2[[#This Row],[50D EMA]])/Table2[[#This Row],[50D EMA]]</f>
        <v>-4.8480699472448124E-2</v>
      </c>
      <c r="U505" s="2">
        <f>(Table2[[#This Row],[Close Price]]-Table2[[#This Row],[200D EMA]])/Table2[[#This Row],[200D EMA]]</f>
        <v>3.1374393007166962E-2</v>
      </c>
      <c r="V505">
        <v>0.913990671699208</v>
      </c>
      <c r="W505">
        <v>455</v>
      </c>
      <c r="X505">
        <v>479.4</v>
      </c>
      <c r="Y505">
        <v>455</v>
      </c>
      <c r="Z505">
        <v>493.45</v>
      </c>
      <c r="AA505">
        <v>452.4</v>
      </c>
      <c r="AB505">
        <v>547</v>
      </c>
      <c r="AC505" s="2">
        <f>(Table2[[#This Row],[Close Price]]/Table2[[#This Row],[Day Low]])-1</f>
        <v>4.2857142857142261E-3</v>
      </c>
      <c r="AD505" s="2">
        <f>(Table2[[#This Row],[Day High]]/Table2[[#This Row],[Close Price]])-1</f>
        <v>4.9130101761680756E-2</v>
      </c>
      <c r="AE505" s="2">
        <f>(Table2[[#This Row],[Close Price]]/Table2[[#This Row],[Current Week Low]])-1</f>
        <v>4.2857142857142261E-3</v>
      </c>
      <c r="AF505" s="2">
        <f>(Table2[[#This Row],[Current Week High]]/Table2[[#This Row],[Close Price]])-1</f>
        <v>7.9877448298500964E-2</v>
      </c>
      <c r="AG505" s="2">
        <f>(Table2[[#This Row],[Close Price]]/Table2[[#This Row],[Current Month Low]])-1</f>
        <v>1.0057471264367734E-2</v>
      </c>
      <c r="AH505" s="2">
        <f>(Table2[[#This Row],[Current Month High]]/Table2[[#This Row],[Close Price]])-1</f>
        <v>0.19706751285698654</v>
      </c>
      <c r="AI505">
        <v>19.706751285698601</v>
      </c>
      <c r="AJ505">
        <v>78.287163480296499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-0.11</v>
      </c>
      <c r="AM505" t="s">
        <v>10450</v>
      </c>
      <c r="AN505">
        <v>-12.46</v>
      </c>
      <c r="AO505" t="s">
        <v>10450</v>
      </c>
      <c r="AQ505">
        <f>(Table2[[#This Row],[Sharpe Ratio]]-AVERAGE(Table2[Sharpe Ratio]))/_xlfn.STDEV.P(Table2[Sharpe Ratio])</f>
        <v>-0.68803842457500186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-1.8534889993755388</v>
      </c>
      <c r="AS505">
        <f>_xlfn.RANK.AVG(Table2[[#This Row],[1Y Return vs Nifty Z-Score]],Table2[1Y Return vs Nifty Z-Score])</f>
        <v>409</v>
      </c>
      <c r="AT505">
        <f>_xlfn.RANK.AVG(Table2[[#This Row],[6M Return vs Nifty Z-Score]],Table2[6M Return vs Nifty Z-Score])</f>
        <v>474</v>
      </c>
      <c r="AU505">
        <f>_xlfn.RANK.AVG(Table2[[#This Row],[Sharpe Ratio Z-Score]],Table2[Sharpe Ratio Z-Score])</f>
        <v>526.5</v>
      </c>
      <c r="AV505">
        <f>(Table2[[#This Row],[Rank 1Y]]+Table2[[#This Row],[Rank 6M]]+Table2[[#This Row],[Rank Sharpe]])/3</f>
        <v>469.83333333333331</v>
      </c>
    </row>
    <row r="506" spans="1:48" x14ac:dyDescent="0.3">
      <c r="A506" t="s">
        <v>1071</v>
      </c>
      <c r="B506" t="s">
        <v>1072</v>
      </c>
      <c r="C506" t="s">
        <v>10409</v>
      </c>
      <c r="D506" t="s">
        <v>114</v>
      </c>
      <c r="E506">
        <v>12809.1505872</v>
      </c>
      <c r="F506">
        <v>2013</v>
      </c>
      <c r="G506">
        <v>-6.3241909772131599</v>
      </c>
      <c r="H506">
        <f>(Table2[[#This Row],[1Y Return vs Nifty]]-AVERAGE(Table2[1Y Return vs Nifty]))/_xlfn.STDEV.P(Table2[1Y Return vs Nifty])</f>
        <v>-0.50457294176187617</v>
      </c>
      <c r="I506">
        <v>-16.061009314119001</v>
      </c>
      <c r="J506">
        <f>(Table2[[#This Row],[1M Return vs Nifty]]-AVERAGE(Table2[1M Return vs Nifty]))/_xlfn.STDEV.P(Table2[1M Return vs Nifty])</f>
        <v>-1.1702295070609448</v>
      </c>
      <c r="K506">
        <v>18.167553478180299</v>
      </c>
      <c r="L506">
        <f>(Table2[[#This Row],[6M Return vs Nifty]]-AVERAGE(Table2[6M Return vs Nifty]))/_xlfn.STDEV.P(Table2[6M Return vs Nifty])</f>
        <v>0.17476987848038494</v>
      </c>
      <c r="M506">
        <v>-6.2894144859957803</v>
      </c>
      <c r="N506">
        <f>(Table2[[#This Row],[1W Return vs Nifty]]-AVERAGE(Table2[1W Return vs Nifty]))/_xlfn.STDEV.P(Table2[1W Return vs Nifty])</f>
        <v>-1.2721748381777764</v>
      </c>
      <c r="O506">
        <v>2128.29</v>
      </c>
      <c r="P506">
        <v>2151.4871864907</v>
      </c>
      <c r="Q506">
        <v>1904.26678956661</v>
      </c>
      <c r="R506">
        <v>25.913760941461899</v>
      </c>
      <c r="S506" s="2">
        <f>(Table2[[#This Row],[Close Price]]-Table2[[#This Row],[20D EMA]])/Table2[[#This Row],[20D EMA]]</f>
        <v>-5.4170249355116065E-2</v>
      </c>
      <c r="T506" s="2">
        <f>(Table2[[#This Row],[Close Price]]-Table2[[#This Row],[50D EMA]])/Table2[[#This Row],[50D EMA]]</f>
        <v>-6.4368120507650811E-2</v>
      </c>
      <c r="U506" s="2">
        <f>(Table2[[#This Row],[Close Price]]-Table2[[#This Row],[200D EMA]])/Table2[[#This Row],[200D EMA]]</f>
        <v>5.7099777735522286E-2</v>
      </c>
      <c r="V506">
        <v>0.66364785953739502</v>
      </c>
      <c r="W506">
        <v>1981.9</v>
      </c>
      <c r="X506">
        <v>2035</v>
      </c>
      <c r="Y506">
        <v>1961.25</v>
      </c>
      <c r="Z506">
        <v>2124.35</v>
      </c>
      <c r="AA506">
        <v>1961.25</v>
      </c>
      <c r="AB506">
        <v>2321</v>
      </c>
      <c r="AC506" s="2">
        <f>(Table2[[#This Row],[Close Price]]/Table2[[#This Row],[Day Low]])-1</f>
        <v>1.5692012715071257E-2</v>
      </c>
      <c r="AD506" s="2">
        <f>(Table2[[#This Row],[Day High]]/Table2[[#This Row],[Close Price]])-1</f>
        <v>1.0928961748633892E-2</v>
      </c>
      <c r="AE506" s="2">
        <f>(Table2[[#This Row],[Close Price]]/Table2[[#This Row],[Current Week Low]])-1</f>
        <v>2.6386233269598547E-2</v>
      </c>
      <c r="AF506" s="2">
        <f>(Table2[[#This Row],[Current Week High]]/Table2[[#This Row],[Close Price]])-1</f>
        <v>5.5315449577744591E-2</v>
      </c>
      <c r="AG506" s="2">
        <f>(Table2[[#This Row],[Close Price]]/Table2[[#This Row],[Current Month Low]])-1</f>
        <v>2.6386233269598547E-2</v>
      </c>
      <c r="AH506" s="2">
        <f>(Table2[[#This Row],[Current Month High]]/Table2[[#This Row],[Close Price]])-1</f>
        <v>0.15300546448087426</v>
      </c>
      <c r="AI506">
        <v>23.397913561847901</v>
      </c>
      <c r="AJ506">
        <v>39.777106551400799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-0.16</v>
      </c>
      <c r="AM506" t="s">
        <v>10450</v>
      </c>
      <c r="AN506">
        <v>-10.59</v>
      </c>
      <c r="AO506" t="s">
        <v>10450</v>
      </c>
      <c r="AP506">
        <v>-8.4190939302591999E-2</v>
      </c>
      <c r="AQ506">
        <f>(Table2[[#This Row],[Sharpe Ratio]]-AVERAGE(Table2[Sharpe Ratio]))/_xlfn.STDEV.P(Table2[Sharpe Ratio])</f>
        <v>-1.6678998354821055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464</v>
      </c>
      <c r="AT506">
        <f>_xlfn.RANK.AVG(Table2[[#This Row],[6M Return vs Nifty Z-Score]],Table2[6M Return vs Nifty Z-Score])</f>
        <v>247</v>
      </c>
      <c r="AU506">
        <f>_xlfn.RANK.AVG(Table2[[#This Row],[Sharpe Ratio Z-Score]],Table2[Sharpe Ratio Z-Score])</f>
        <v>699</v>
      </c>
      <c r="AV506">
        <f>(Table2[[#This Row],[Rank 1Y]]+Table2[[#This Row],[Rank 6M]]+Table2[[#This Row],[Rank Sharpe]])/3</f>
        <v>470</v>
      </c>
    </row>
    <row r="507" spans="1:48" x14ac:dyDescent="0.3">
      <c r="A507" t="s">
        <v>410</v>
      </c>
      <c r="B507" t="s">
        <v>411</v>
      </c>
      <c r="C507" t="s">
        <v>10412</v>
      </c>
      <c r="D507" t="s">
        <v>407</v>
      </c>
      <c r="E507">
        <v>58820.621401299999</v>
      </c>
      <c r="F507">
        <v>3042.7</v>
      </c>
      <c r="G507">
        <v>-13.7264122885526</v>
      </c>
      <c r="H507">
        <f>(Table2[[#This Row],[1Y Return vs Nifty]]-AVERAGE(Table2[1Y Return vs Nifty]))/_xlfn.STDEV.P(Table2[1Y Return vs Nifty])</f>
        <v>-0.62645317998073335</v>
      </c>
      <c r="I507">
        <v>1.0937844257248299</v>
      </c>
      <c r="J507">
        <f>(Table2[[#This Row],[1M Return vs Nifty]]-AVERAGE(Table2[1M Return vs Nifty]))/_xlfn.STDEV.P(Table2[1M Return vs Nifty])</f>
        <v>0.41944469719533889</v>
      </c>
      <c r="K507">
        <v>14.489537747779201</v>
      </c>
      <c r="L507">
        <f>(Table2[[#This Row],[6M Return vs Nifty]]-AVERAGE(Table2[6M Return vs Nifty]))/_xlfn.STDEV.P(Table2[6M Return vs Nifty])</f>
        <v>6.5500458805454922E-2</v>
      </c>
      <c r="M507">
        <v>-5.0710319406923299</v>
      </c>
      <c r="N507">
        <f>(Table2[[#This Row],[1W Return vs Nifty]]-AVERAGE(Table2[1W Return vs Nifty]))/_xlfn.STDEV.P(Table2[1W Return vs Nifty])</f>
        <v>-1.000272251427077</v>
      </c>
      <c r="O507">
        <v>3036.37</v>
      </c>
      <c r="P507">
        <v>3020.4581988721702</v>
      </c>
      <c r="Q507">
        <v>2805.1150977326602</v>
      </c>
      <c r="R507">
        <v>48.908829029589498</v>
      </c>
      <c r="S507" s="2">
        <f>(Table2[[#This Row],[Close Price]]-Table2[[#This Row],[20D EMA]])/Table2[[#This Row],[20D EMA]]</f>
        <v>2.0847261697355484E-3</v>
      </c>
      <c r="T507" s="2">
        <f>(Table2[[#This Row],[Close Price]]-Table2[[#This Row],[50D EMA]])/Table2[[#This Row],[50D EMA]]</f>
        <v>7.3637175764043423E-3</v>
      </c>
      <c r="U507" s="2">
        <f>(Table2[[#This Row],[Close Price]]-Table2[[#This Row],[200D EMA]])/Table2[[#This Row],[200D EMA]]</f>
        <v>8.4697024538984728E-2</v>
      </c>
      <c r="V507">
        <v>0.68890324414736903</v>
      </c>
      <c r="W507">
        <v>2982.35</v>
      </c>
      <c r="X507">
        <v>3084.75</v>
      </c>
      <c r="Y507">
        <v>2974</v>
      </c>
      <c r="Z507">
        <v>3155.8</v>
      </c>
      <c r="AA507">
        <v>2834.85</v>
      </c>
      <c r="AB507">
        <v>3155.8</v>
      </c>
      <c r="AC507" s="2">
        <f>(Table2[[#This Row],[Close Price]]/Table2[[#This Row],[Day Low]])-1</f>
        <v>2.0235720153570114E-2</v>
      </c>
      <c r="AD507" s="2">
        <f>(Table2[[#This Row],[Day High]]/Table2[[#This Row],[Close Price]])-1</f>
        <v>1.3819962533276442E-2</v>
      </c>
      <c r="AE507" s="2">
        <f>(Table2[[#This Row],[Close Price]]/Table2[[#This Row],[Current Week Low]])-1</f>
        <v>2.3100201748486926E-2</v>
      </c>
      <c r="AF507" s="2">
        <f>(Table2[[#This Row],[Current Week High]]/Table2[[#This Row],[Close Price]])-1</f>
        <v>3.7170933710191756E-2</v>
      </c>
      <c r="AG507" s="2">
        <f>(Table2[[#This Row],[Close Price]]/Table2[[#This Row],[Current Month Low]])-1</f>
        <v>7.3319575991674935E-2</v>
      </c>
      <c r="AH507" s="2">
        <f>(Table2[[#This Row],[Current Month High]]/Table2[[#This Row],[Close Price]])-1</f>
        <v>3.7170933710191756E-2</v>
      </c>
      <c r="AI507">
        <v>10.921221283728199</v>
      </c>
      <c r="AJ507">
        <v>38.695414349530402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-0.12</v>
      </c>
      <c r="AM507" t="s">
        <v>10450</v>
      </c>
      <c r="AN507">
        <v>-0.68</v>
      </c>
      <c r="AO507" t="s">
        <v>10450</v>
      </c>
      <c r="AP507">
        <v>-1.6916232684754999E-2</v>
      </c>
      <c r="AQ507">
        <f>(Table2[[#This Row],[Sharpe Ratio]]-AVERAGE(Table2[Sharpe Ratio]))/_xlfn.STDEV.P(Table2[Sharpe Ratio])</f>
        <v>-0.88491903623016355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-2.0266993116371799</v>
      </c>
      <c r="AS507">
        <f>_xlfn.RANK.AVG(Table2[[#This Row],[1Y Return vs Nifty Z-Score]],Table2[1Y Return vs Nifty Z-Score])</f>
        <v>528</v>
      </c>
      <c r="AT507">
        <f>_xlfn.RANK.AVG(Table2[[#This Row],[6M Return vs Nifty Z-Score]],Table2[6M Return vs Nifty Z-Score])</f>
        <v>284</v>
      </c>
      <c r="AU507">
        <f>_xlfn.RANK.AVG(Table2[[#This Row],[Sharpe Ratio Z-Score]],Table2[Sharpe Ratio Z-Score])</f>
        <v>598</v>
      </c>
      <c r="AV507">
        <f>(Table2[[#This Row],[Rank 1Y]]+Table2[[#This Row],[Rank 6M]]+Table2[[#This Row],[Rank Sharpe]])/3</f>
        <v>470</v>
      </c>
    </row>
    <row r="508" spans="1:48" x14ac:dyDescent="0.3">
      <c r="A508" t="s">
        <v>172</v>
      </c>
      <c r="B508" t="s">
        <v>173</v>
      </c>
      <c r="C508" t="s">
        <v>10406</v>
      </c>
      <c r="D508" t="s">
        <v>21</v>
      </c>
      <c r="E508">
        <v>157440.90101189999</v>
      </c>
      <c r="F508">
        <v>1609.25</v>
      </c>
      <c r="G508">
        <v>-7.8984496565734101</v>
      </c>
      <c r="H508">
        <f>(Table2[[#This Row],[1Y Return vs Nifty]]-AVERAGE(Table2[1Y Return vs Nifty]))/_xlfn.STDEV.P(Table2[1Y Return vs Nifty])</f>
        <v>-0.53049367755028121</v>
      </c>
      <c r="I508">
        <v>-6.6836271200966104</v>
      </c>
      <c r="J508">
        <f>(Table2[[#This Row],[1M Return vs Nifty]]-AVERAGE(Table2[1M Return vs Nifty]))/_xlfn.STDEV.P(Table2[1M Return vs Nifty])</f>
        <v>-0.30126058773977932</v>
      </c>
      <c r="K508">
        <v>10.019658559323499</v>
      </c>
      <c r="L508">
        <f>(Table2[[#This Row],[6M Return vs Nifty]]-AVERAGE(Table2[6M Return vs Nifty]))/_xlfn.STDEV.P(Table2[6M Return vs Nifty])</f>
        <v>-6.7294270945833526E-2</v>
      </c>
      <c r="M508">
        <v>-1.6318120046375399</v>
      </c>
      <c r="N508">
        <f>(Table2[[#This Row],[1W Return vs Nifty]]-AVERAGE(Table2[1W Return vs Nifty]))/_xlfn.STDEV.P(Table2[1W Return vs Nifty])</f>
        <v>-0.23275239436529652</v>
      </c>
      <c r="O508">
        <v>1614.18</v>
      </c>
      <c r="P508">
        <v>1572.9228117694499</v>
      </c>
      <c r="Q508">
        <v>1406.9150737832999</v>
      </c>
      <c r="R508">
        <v>46.764534884856602</v>
      </c>
      <c r="S508" s="2">
        <f>(Table2[[#This Row],[Close Price]]-Table2[[#This Row],[20D EMA]])/Table2[[#This Row],[20D EMA]]</f>
        <v>-3.0541823092840102E-3</v>
      </c>
      <c r="T508" s="2">
        <f>(Table2[[#This Row],[Close Price]]-Table2[[#This Row],[50D EMA]])/Table2[[#This Row],[50D EMA]]</f>
        <v>2.309534069868566E-2</v>
      </c>
      <c r="U508" s="2">
        <f>(Table2[[#This Row],[Close Price]]-Table2[[#This Row],[200D EMA]])/Table2[[#This Row],[200D EMA]]</f>
        <v>0.14381459832725105</v>
      </c>
      <c r="V508">
        <v>1.06827818674716</v>
      </c>
      <c r="W508">
        <v>1604.55</v>
      </c>
      <c r="X508">
        <v>1664.8</v>
      </c>
      <c r="Y508">
        <v>1590.05</v>
      </c>
      <c r="Z508">
        <v>1664.8</v>
      </c>
      <c r="AA508">
        <v>1574.75</v>
      </c>
      <c r="AB508">
        <v>1672</v>
      </c>
      <c r="AC508" s="2">
        <f>(Table2[[#This Row],[Close Price]]/Table2[[#This Row],[Day Low]])-1</f>
        <v>2.9291701723224151E-3</v>
      </c>
      <c r="AD508" s="2">
        <f>(Table2[[#This Row],[Day High]]/Table2[[#This Row],[Close Price]])-1</f>
        <v>3.4519185956190634E-2</v>
      </c>
      <c r="AE508" s="2">
        <f>(Table2[[#This Row],[Close Price]]/Table2[[#This Row],[Current Week Low]])-1</f>
        <v>1.2075091978239749E-2</v>
      </c>
      <c r="AF508" s="2">
        <f>(Table2[[#This Row],[Current Week High]]/Table2[[#This Row],[Close Price]])-1</f>
        <v>3.4519185956190634E-2</v>
      </c>
      <c r="AG508" s="2">
        <f>(Table2[[#This Row],[Close Price]]/Table2[[#This Row],[Current Month Low]])-1</f>
        <v>2.1908239403079843E-2</v>
      </c>
      <c r="AH508" s="2">
        <f>(Table2[[#This Row],[Current Month High]]/Table2[[#This Row],[Close Price]])-1</f>
        <v>3.8993319869504495E-2</v>
      </c>
      <c r="AI508">
        <v>3.8993319869504401</v>
      </c>
      <c r="AJ508">
        <v>46.541911396439403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-0.03</v>
      </c>
      <c r="AM508" t="s">
        <v>10450</v>
      </c>
      <c r="AN508">
        <v>0.41</v>
      </c>
      <c r="AO508" t="s">
        <v>10451</v>
      </c>
      <c r="AP508">
        <v>-1.5471666013313E-2</v>
      </c>
      <c r="AQ508">
        <f>(Table2[[#This Row],[Sharpe Ratio]]-AVERAGE(Table2[Sharpe Ratio]))/_xlfn.STDEV.P(Table2[Sharpe Ratio])</f>
        <v>-0.86810635842238704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-1.9999072890235776</v>
      </c>
      <c r="AS508">
        <f>_xlfn.RANK.AVG(Table2[[#This Row],[1Y Return vs Nifty Z-Score]],Table2[1Y Return vs Nifty Z-Score])</f>
        <v>478</v>
      </c>
      <c r="AT508">
        <f>_xlfn.RANK.AVG(Table2[[#This Row],[6M Return vs Nifty Z-Score]],Table2[6M Return vs Nifty Z-Score])</f>
        <v>339</v>
      </c>
      <c r="AU508">
        <f>_xlfn.RANK.AVG(Table2[[#This Row],[Sharpe Ratio Z-Score]],Table2[Sharpe Ratio Z-Score])</f>
        <v>595</v>
      </c>
      <c r="AV508">
        <f>(Table2[[#This Row],[Rank 1Y]]+Table2[[#This Row],[Rank 6M]]+Table2[[#This Row],[Rank Sharpe]])/3</f>
        <v>470.66666666666669</v>
      </c>
    </row>
    <row r="509" spans="1:48" x14ac:dyDescent="0.3">
      <c r="A509" t="s">
        <v>30</v>
      </c>
      <c r="B509" t="s">
        <v>31</v>
      </c>
      <c r="C509" t="s">
        <v>10406</v>
      </c>
      <c r="D509" t="s">
        <v>21</v>
      </c>
      <c r="E509">
        <v>789756.84065587504</v>
      </c>
      <c r="F509">
        <v>1906.75</v>
      </c>
      <c r="G509">
        <v>-2.8010569491086699</v>
      </c>
      <c r="H509">
        <f>(Table2[[#This Row],[1Y Return vs Nifty]]-AVERAGE(Table2[1Y Return vs Nifty]))/_xlfn.STDEV.P(Table2[1Y Return vs Nifty])</f>
        <v>-0.44656327188554584</v>
      </c>
      <c r="I509">
        <v>-3.50789267409596</v>
      </c>
      <c r="J509">
        <f>(Table2[[#This Row],[1M Return vs Nifty]]-AVERAGE(Table2[1M Return vs Nifty]))/_xlfn.STDEV.P(Table2[1M Return vs Nifty])</f>
        <v>-6.976482379191528E-3</v>
      </c>
      <c r="K509">
        <v>10.170027330364601</v>
      </c>
      <c r="L509">
        <f>(Table2[[#This Row],[6M Return vs Nifty]]-AVERAGE(Table2[6M Return vs Nifty]))/_xlfn.STDEV.P(Table2[6M Return vs Nifty])</f>
        <v>-6.2826995775397604E-2</v>
      </c>
      <c r="M509">
        <v>-1.71970023436405</v>
      </c>
      <c r="N509">
        <f>(Table2[[#This Row],[1W Return vs Nifty]]-AVERAGE(Table2[1W Return vs Nifty]))/_xlfn.STDEV.P(Table2[1W Return vs Nifty])</f>
        <v>-0.25236613316982442</v>
      </c>
      <c r="O509">
        <v>1904.7</v>
      </c>
      <c r="P509">
        <v>1848.7858581149101</v>
      </c>
      <c r="Q509">
        <v>1660.1949628800801</v>
      </c>
      <c r="R509">
        <v>49.368531712985501</v>
      </c>
      <c r="S509" s="2">
        <f>(Table2[[#This Row],[Close Price]]-Table2[[#This Row],[20D EMA]])/Table2[[#This Row],[20D EMA]]</f>
        <v>1.0762849792618021E-3</v>
      </c>
      <c r="T509" s="2">
        <f>(Table2[[#This Row],[Close Price]]-Table2[[#This Row],[50D EMA]])/Table2[[#This Row],[50D EMA]]</f>
        <v>3.1352545039581979E-2</v>
      </c>
      <c r="U509" s="2">
        <f>(Table2[[#This Row],[Close Price]]-Table2[[#This Row],[200D EMA]])/Table2[[#This Row],[200D EMA]]</f>
        <v>0.14850968870077771</v>
      </c>
      <c r="V509">
        <v>0.97138244917892203</v>
      </c>
      <c r="W509">
        <v>1903.3</v>
      </c>
      <c r="X509">
        <v>1974.6</v>
      </c>
      <c r="Y509">
        <v>1871.4</v>
      </c>
      <c r="Z509">
        <v>1974.6</v>
      </c>
      <c r="AA509">
        <v>1867.4</v>
      </c>
      <c r="AB509">
        <v>1975.75</v>
      </c>
      <c r="AC509" s="2">
        <f>(Table2[[#This Row],[Close Price]]/Table2[[#This Row],[Day Low]])-1</f>
        <v>1.8126412021226557E-3</v>
      </c>
      <c r="AD509" s="2">
        <f>(Table2[[#This Row],[Day High]]/Table2[[#This Row],[Close Price]])-1</f>
        <v>3.5584109086141291E-2</v>
      </c>
      <c r="AE509" s="2">
        <f>(Table2[[#This Row],[Close Price]]/Table2[[#This Row],[Current Week Low]])-1</f>
        <v>1.8889601367959807E-2</v>
      </c>
      <c r="AF509" s="2">
        <f>(Table2[[#This Row],[Current Week High]]/Table2[[#This Row],[Close Price]])-1</f>
        <v>3.5584109086141291E-2</v>
      </c>
      <c r="AG509" s="2">
        <f>(Table2[[#This Row],[Close Price]]/Table2[[#This Row],[Current Month Low]])-1</f>
        <v>2.1072078826175344E-2</v>
      </c>
      <c r="AH509" s="2">
        <f>(Table2[[#This Row],[Current Month High]]/Table2[[#This Row],[Close Price]])-1</f>
        <v>3.618722957912679E-2</v>
      </c>
      <c r="AI509">
        <v>3.6187229579126701</v>
      </c>
      <c r="AJ509">
        <v>41.068323900417901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0.02</v>
      </c>
      <c r="AM509" t="s">
        <v>10451</v>
      </c>
      <c r="AN509">
        <v>-0.18</v>
      </c>
      <c r="AO509" t="s">
        <v>10450</v>
      </c>
      <c r="AP509">
        <v>-3.8236816286517997E-2</v>
      </c>
      <c r="AQ509">
        <f>(Table2[[#This Row],[Sharpe Ratio]]-AVERAGE(Table2[Sharpe Ratio]))/_xlfn.STDEV.P(Table2[Sharpe Ratio])</f>
        <v>-1.1330599561728771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-1.9017928393828365</v>
      </c>
      <c r="AS509">
        <f>_xlfn.RANK.AVG(Table2[[#This Row],[1Y Return vs Nifty Z-Score]],Table2[1Y Return vs Nifty Z-Score])</f>
        <v>440</v>
      </c>
      <c r="AT509">
        <f>_xlfn.RANK.AVG(Table2[[#This Row],[6M Return vs Nifty Z-Score]],Table2[6M Return vs Nifty Z-Score])</f>
        <v>335</v>
      </c>
      <c r="AU509">
        <f>_xlfn.RANK.AVG(Table2[[#This Row],[Sharpe Ratio Z-Score]],Table2[Sharpe Ratio Z-Score])</f>
        <v>642</v>
      </c>
      <c r="AV509">
        <f>(Table2[[#This Row],[Rank 1Y]]+Table2[[#This Row],[Rank 6M]]+Table2[[#This Row],[Rank Sharpe]])/3</f>
        <v>472.33333333333331</v>
      </c>
    </row>
    <row r="510" spans="1:48" x14ac:dyDescent="0.3">
      <c r="A510" t="s">
        <v>984</v>
      </c>
      <c r="B510" t="s">
        <v>985</v>
      </c>
      <c r="C510" t="s">
        <v>10406</v>
      </c>
      <c r="D510" t="s">
        <v>21</v>
      </c>
      <c r="E510">
        <v>15348.262204119999</v>
      </c>
      <c r="F510">
        <v>676.7</v>
      </c>
      <c r="G510">
        <v>-2.71432961713916</v>
      </c>
      <c r="H510">
        <f>(Table2[[#This Row],[1Y Return vs Nifty]]-AVERAGE(Table2[1Y Return vs Nifty]))/_xlfn.STDEV.P(Table2[1Y Return vs Nifty])</f>
        <v>-0.44513527514835871</v>
      </c>
      <c r="I510">
        <v>-16.019989556687001</v>
      </c>
      <c r="J510">
        <f>(Table2[[#This Row],[1M Return vs Nifty]]-AVERAGE(Table2[1M Return vs Nifty]))/_xlfn.STDEV.P(Table2[1M Return vs Nifty])</f>
        <v>-1.1664283508801481</v>
      </c>
      <c r="K510">
        <v>-6.8107117227972802</v>
      </c>
      <c r="L510">
        <f>(Table2[[#This Row],[6M Return vs Nifty]]-AVERAGE(Table2[6M Return vs Nifty]))/_xlfn.STDEV.P(Table2[6M Return vs Nifty])</f>
        <v>-0.5673043112620485</v>
      </c>
      <c r="M510">
        <v>-8.8303862240042097</v>
      </c>
      <c r="N510">
        <f>(Table2[[#This Row],[1W Return vs Nifty]]-AVERAGE(Table2[1W Return vs Nifty]))/_xlfn.STDEV.P(Table2[1W Return vs Nifty])</f>
        <v>-1.839235480246346</v>
      </c>
      <c r="O510">
        <v>736.58</v>
      </c>
      <c r="P510">
        <v>746.05599480337901</v>
      </c>
      <c r="Q510">
        <v>656.64863066583302</v>
      </c>
      <c r="R510">
        <v>18.3266931236593</v>
      </c>
      <c r="S510" s="2">
        <f>(Table2[[#This Row],[Close Price]]-Table2[[#This Row],[20D EMA]])/Table2[[#This Row],[20D EMA]]</f>
        <v>-8.1294631947649937E-2</v>
      </c>
      <c r="T510" s="2">
        <f>(Table2[[#This Row],[Close Price]]-Table2[[#This Row],[50D EMA]])/Table2[[#This Row],[50D EMA]]</f>
        <v>-9.2963524569838141E-2</v>
      </c>
      <c r="U510" s="2">
        <f>(Table2[[#This Row],[Close Price]]-Table2[[#This Row],[200D EMA]])/Table2[[#This Row],[200D EMA]]</f>
        <v>3.0535918903592623E-2</v>
      </c>
      <c r="V510">
        <v>0.82559394981464596</v>
      </c>
      <c r="W510">
        <v>674.25</v>
      </c>
      <c r="X510">
        <v>703.3</v>
      </c>
      <c r="Y510">
        <v>673.45</v>
      </c>
      <c r="Z510">
        <v>737.3</v>
      </c>
      <c r="AA510">
        <v>673.45</v>
      </c>
      <c r="AB510">
        <v>814.8</v>
      </c>
      <c r="AC510" s="2">
        <f>(Table2[[#This Row],[Close Price]]/Table2[[#This Row],[Day Low]])-1</f>
        <v>3.633667037449051E-3</v>
      </c>
      <c r="AD510" s="2">
        <f>(Table2[[#This Row],[Day High]]/Table2[[#This Row],[Close Price]])-1</f>
        <v>3.9308408452785493E-2</v>
      </c>
      <c r="AE510" s="2">
        <f>(Table2[[#This Row],[Close Price]]/Table2[[#This Row],[Current Week Low]])-1</f>
        <v>4.825896503081184E-3</v>
      </c>
      <c r="AF510" s="2">
        <f>(Table2[[#This Row],[Current Week High]]/Table2[[#This Row],[Close Price]])-1</f>
        <v>8.9552238805969964E-2</v>
      </c>
      <c r="AG510" s="2">
        <f>(Table2[[#This Row],[Close Price]]/Table2[[#This Row],[Current Month Low]])-1</f>
        <v>4.825896503081184E-3</v>
      </c>
      <c r="AH510" s="2">
        <f>(Table2[[#This Row],[Current Month High]]/Table2[[#This Row],[Close Price]])-1</f>
        <v>0.20407861681690553</v>
      </c>
      <c r="AI510">
        <v>24.057928180877699</v>
      </c>
      <c r="AJ510">
        <v>48.301555993863701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-0.19</v>
      </c>
      <c r="AM510" t="s">
        <v>10450</v>
      </c>
      <c r="AN510">
        <v>-11.67</v>
      </c>
      <c r="AO510" t="s">
        <v>10450</v>
      </c>
      <c r="AP510">
        <v>1.7719692086384999E-2</v>
      </c>
      <c r="AQ510">
        <f>(Table2[[#This Row],[Sharpe Ratio]]-AVERAGE(Table2[Sharpe Ratio]))/_xlfn.STDEV.P(Table2[Sharpe Ratio])</f>
        <v>-0.48180670139395299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439</v>
      </c>
      <c r="AT510">
        <f>_xlfn.RANK.AVG(Table2[[#This Row],[6M Return vs Nifty Z-Score]],Table2[6M Return vs Nifty Z-Score])</f>
        <v>516</v>
      </c>
      <c r="AU510">
        <f>_xlfn.RANK.AVG(Table2[[#This Row],[Sharpe Ratio Z-Score]],Table2[Sharpe Ratio Z-Score])</f>
        <v>464</v>
      </c>
      <c r="AV510">
        <f>(Table2[[#This Row],[Rank 1Y]]+Table2[[#This Row],[Rank 6M]]+Table2[[#This Row],[Rank Sharpe]])/3</f>
        <v>473</v>
      </c>
    </row>
    <row r="511" spans="1:48" x14ac:dyDescent="0.3">
      <c r="A511" t="s">
        <v>90</v>
      </c>
      <c r="B511" t="s">
        <v>91</v>
      </c>
      <c r="C511" t="s">
        <v>10407</v>
      </c>
      <c r="D511" t="s">
        <v>43</v>
      </c>
      <c r="E511">
        <v>320437.96558789001</v>
      </c>
      <c r="F511">
        <v>2010.7</v>
      </c>
      <c r="G511">
        <v>-4.3595075327671804</v>
      </c>
      <c r="H511">
        <f>(Table2[[#This Row],[1Y Return vs Nifty]]-AVERAGE(Table2[1Y Return vs Nifty]))/_xlfn.STDEV.P(Table2[1Y Return vs Nifty])</f>
        <v>-0.47222372168831533</v>
      </c>
      <c r="I511">
        <v>12.7742590733576</v>
      </c>
      <c r="J511">
        <f>(Table2[[#This Row],[1M Return vs Nifty]]-AVERAGE(Table2[1M Return vs Nifty]))/_xlfn.STDEV.P(Table2[1M Return vs Nifty])</f>
        <v>1.5018330676066263</v>
      </c>
      <c r="K511">
        <v>8.7162515047075395</v>
      </c>
      <c r="L511">
        <f>(Table2[[#This Row],[6M Return vs Nifty]]-AVERAGE(Table2[6M Return vs Nifty]))/_xlfn.STDEV.P(Table2[6M Return vs Nifty])</f>
        <v>-0.10601692546872872</v>
      </c>
      <c r="M511">
        <v>3.08192963047652</v>
      </c>
      <c r="N511">
        <f>(Table2[[#This Row],[1W Return vs Nifty]]-AVERAGE(Table2[1W Return vs Nifty]))/_xlfn.STDEV.P(Table2[1W Return vs Nifty])</f>
        <v>0.81919844718485857</v>
      </c>
      <c r="O511">
        <v>1873.59</v>
      </c>
      <c r="P511">
        <v>1769.6768908812901</v>
      </c>
      <c r="Q511">
        <v>1649.4957722419699</v>
      </c>
      <c r="R511">
        <v>83.066855870953106</v>
      </c>
      <c r="S511" s="2">
        <f>(Table2[[#This Row],[Close Price]]-Table2[[#This Row],[20D EMA]])/Table2[[#This Row],[20D EMA]]</f>
        <v>7.318036496778918E-2</v>
      </c>
      <c r="T511" s="2">
        <f>(Table2[[#This Row],[Close Price]]-Table2[[#This Row],[50D EMA]])/Table2[[#This Row],[50D EMA]]</f>
        <v>0.13619611035248455</v>
      </c>
      <c r="U511" s="2">
        <f>(Table2[[#This Row],[Close Price]]-Table2[[#This Row],[200D EMA]])/Table2[[#This Row],[200D EMA]]</f>
        <v>0.21897857141342458</v>
      </c>
      <c r="V511">
        <v>1.1445733097598501</v>
      </c>
      <c r="W511">
        <v>1966.3</v>
      </c>
      <c r="X511">
        <v>2029.9</v>
      </c>
      <c r="Y511">
        <v>1896.05</v>
      </c>
      <c r="Z511">
        <v>2029.9</v>
      </c>
      <c r="AA511">
        <v>1787.8</v>
      </c>
      <c r="AB511">
        <v>2029.9</v>
      </c>
      <c r="AC511" s="2">
        <f>(Table2[[#This Row],[Close Price]]/Table2[[#This Row],[Day Low]])-1</f>
        <v>2.258048110664701E-2</v>
      </c>
      <c r="AD511" s="2">
        <f>(Table2[[#This Row],[Day High]]/Table2[[#This Row],[Close Price]])-1</f>
        <v>9.54891331377139E-3</v>
      </c>
      <c r="AE511" s="2">
        <f>(Table2[[#This Row],[Close Price]]/Table2[[#This Row],[Current Week Low]])-1</f>
        <v>6.0467814667334752E-2</v>
      </c>
      <c r="AF511" s="2">
        <f>(Table2[[#This Row],[Current Week High]]/Table2[[#This Row],[Close Price]])-1</f>
        <v>9.54891331377139E-3</v>
      </c>
      <c r="AG511" s="2">
        <f>(Table2[[#This Row],[Close Price]]/Table2[[#This Row],[Current Month Low]])-1</f>
        <v>0.1246783756572325</v>
      </c>
      <c r="AH511" s="2">
        <f>(Table2[[#This Row],[Current Month High]]/Table2[[#This Row],[Close Price]])-1</f>
        <v>9.54891331377139E-3</v>
      </c>
      <c r="AI511">
        <v>0.954891331377139</v>
      </c>
      <c r="AJ511">
        <v>41.693386420492502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0.2</v>
      </c>
      <c r="AM511" t="s">
        <v>10451</v>
      </c>
      <c r="AN511">
        <v>9.69</v>
      </c>
      <c r="AO511" t="s">
        <v>10451</v>
      </c>
      <c r="AP511">
        <v>-2.9324902112516E-2</v>
      </c>
      <c r="AQ511">
        <f>(Table2[[#This Row],[Sharpe Ratio]]-AVERAGE(Table2[Sharpe Ratio]))/_xlfn.STDEV.P(Table2[Sharpe Ratio])</f>
        <v>-1.0293380964483383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0.7134527711861024</v>
      </c>
      <c r="AS511">
        <f>_xlfn.RANK.AVG(Table2[[#This Row],[1Y Return vs Nifty Z-Score]],Table2[1Y Return vs Nifty Z-Score])</f>
        <v>453</v>
      </c>
      <c r="AT511">
        <f>_xlfn.RANK.AVG(Table2[[#This Row],[6M Return vs Nifty Z-Score]],Table2[6M Return vs Nifty Z-Score])</f>
        <v>350</v>
      </c>
      <c r="AU511">
        <f>_xlfn.RANK.AVG(Table2[[#This Row],[Sharpe Ratio Z-Score]],Table2[Sharpe Ratio Z-Score])</f>
        <v>623</v>
      </c>
      <c r="AV511">
        <f>(Table2[[#This Row],[Rank 1Y]]+Table2[[#This Row],[Rank 6M]]+Table2[[#This Row],[Rank Sharpe]])/3</f>
        <v>475.33333333333331</v>
      </c>
    </row>
    <row r="512" spans="1:48" x14ac:dyDescent="0.3">
      <c r="A512" t="s">
        <v>1117</v>
      </c>
      <c r="B512" t="s">
        <v>1118</v>
      </c>
      <c r="C512" t="s">
        <v>10406</v>
      </c>
      <c r="D512" t="s">
        <v>294</v>
      </c>
      <c r="E512">
        <v>11764.748873750001</v>
      </c>
      <c r="F512">
        <v>2162.5</v>
      </c>
      <c r="G512">
        <v>-18.7844204740822</v>
      </c>
      <c r="H512">
        <f>(Table2[[#This Row],[1Y Return vs Nifty]]-AVERAGE(Table2[1Y Return vs Nifty]))/_xlfn.STDEV.P(Table2[1Y Return vs Nifty])</f>
        <v>-0.70973510531589024</v>
      </c>
      <c r="I512">
        <v>-4.6989606616332997</v>
      </c>
      <c r="J512">
        <f>(Table2[[#This Row],[1M Return vs Nifty]]-AVERAGE(Table2[1M Return vs Nifty]))/_xlfn.STDEV.P(Table2[1M Return vs Nifty])</f>
        <v>-0.11734855003663631</v>
      </c>
      <c r="K512">
        <v>0.44284139749562301</v>
      </c>
      <c r="L512">
        <f>(Table2[[#This Row],[6M Return vs Nifty]]-AVERAGE(Table2[6M Return vs Nifty]))/_xlfn.STDEV.P(Table2[6M Return vs Nifty])</f>
        <v>-0.35180998004306557</v>
      </c>
      <c r="M512">
        <v>-0.16689518051294799</v>
      </c>
      <c r="N512">
        <f>(Table2[[#This Row],[1W Return vs Nifty]]-AVERAGE(Table2[1W Return vs Nifty]))/_xlfn.STDEV.P(Table2[1W Return vs Nifty])</f>
        <v>9.416846919229141E-2</v>
      </c>
      <c r="O512">
        <v>2092.29</v>
      </c>
      <c r="P512">
        <v>2131.1442798954699</v>
      </c>
      <c r="Q512">
        <v>2030.31314686622</v>
      </c>
      <c r="R512">
        <v>70.230023383877906</v>
      </c>
      <c r="S512" s="2">
        <f>(Table2[[#This Row],[Close Price]]-Table2[[#This Row],[20D EMA]])/Table2[[#This Row],[20D EMA]]</f>
        <v>3.3556533750101585E-2</v>
      </c>
      <c r="T512" s="2">
        <f>(Table2[[#This Row],[Close Price]]-Table2[[#This Row],[50D EMA]])/Table2[[#This Row],[50D EMA]]</f>
        <v>1.4713091178448053E-2</v>
      </c>
      <c r="U512" s="2">
        <f>(Table2[[#This Row],[Close Price]]-Table2[[#This Row],[200D EMA]])/Table2[[#This Row],[200D EMA]]</f>
        <v>6.5106633101307487E-2</v>
      </c>
      <c r="V512">
        <v>0.75973959218591602</v>
      </c>
      <c r="W512">
        <v>2095.25</v>
      </c>
      <c r="X512">
        <v>2172</v>
      </c>
      <c r="Y512">
        <v>2032.95</v>
      </c>
      <c r="Z512">
        <v>2172</v>
      </c>
      <c r="AA512">
        <v>1980</v>
      </c>
      <c r="AB512">
        <v>2172</v>
      </c>
      <c r="AC512" s="2">
        <f>(Table2[[#This Row],[Close Price]]/Table2[[#This Row],[Day Low]])-1</f>
        <v>3.2096408543133226E-2</v>
      </c>
      <c r="AD512" s="2">
        <f>(Table2[[#This Row],[Day High]]/Table2[[#This Row],[Close Price]])-1</f>
        <v>4.3930635838149712E-3</v>
      </c>
      <c r="AE512" s="2">
        <f>(Table2[[#This Row],[Close Price]]/Table2[[#This Row],[Current Week Low]])-1</f>
        <v>6.3725128507833517E-2</v>
      </c>
      <c r="AF512" s="2">
        <f>(Table2[[#This Row],[Current Week High]]/Table2[[#This Row],[Close Price]])-1</f>
        <v>4.3930635838149712E-3</v>
      </c>
      <c r="AG512" s="2">
        <f>(Table2[[#This Row],[Close Price]]/Table2[[#This Row],[Current Month Low]])-1</f>
        <v>9.2171717171717127E-2</v>
      </c>
      <c r="AH512" s="2">
        <f>(Table2[[#This Row],[Current Month High]]/Table2[[#This Row],[Close Price]])-1</f>
        <v>4.3930635838149712E-3</v>
      </c>
      <c r="AI512">
        <v>27.068208092485499</v>
      </c>
      <c r="AJ512">
        <v>35.15625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-0.21</v>
      </c>
      <c r="AM512" t="s">
        <v>10450</v>
      </c>
      <c r="AN512">
        <v>4.99</v>
      </c>
      <c r="AO512" t="s">
        <v>10451</v>
      </c>
      <c r="AP512">
        <v>2.6276829726106999E-2</v>
      </c>
      <c r="AQ512">
        <f>(Table2[[#This Row],[Sharpe Ratio]]-AVERAGE(Table2[Sharpe Ratio]))/_xlfn.STDEV.P(Table2[Sharpe Ratio])</f>
        <v>-0.38221393012377747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559</v>
      </c>
      <c r="AT512">
        <f>_xlfn.RANK.AVG(Table2[[#This Row],[6M Return vs Nifty Z-Score]],Table2[6M Return vs Nifty Z-Score])</f>
        <v>430</v>
      </c>
      <c r="AU512">
        <f>_xlfn.RANK.AVG(Table2[[#This Row],[Sharpe Ratio Z-Score]],Table2[Sharpe Ratio Z-Score])</f>
        <v>437</v>
      </c>
      <c r="AV512">
        <f>(Table2[[#This Row],[Rank 1Y]]+Table2[[#This Row],[Rank 6M]]+Table2[[#This Row],[Rank Sharpe]])/3</f>
        <v>475.33333333333331</v>
      </c>
    </row>
    <row r="513" spans="1:48" x14ac:dyDescent="0.3">
      <c r="A513" t="s">
        <v>634</v>
      </c>
      <c r="B513" t="s">
        <v>635</v>
      </c>
      <c r="C513" t="s">
        <v>10412</v>
      </c>
      <c r="D513" t="s">
        <v>185</v>
      </c>
      <c r="E513">
        <v>30950.924219519999</v>
      </c>
      <c r="F513">
        <v>16317.8</v>
      </c>
      <c r="G513">
        <v>-27.207176382517201</v>
      </c>
      <c r="H513">
        <f>(Table2[[#This Row],[1Y Return vs Nifty]]-AVERAGE(Table2[1Y Return vs Nifty]))/_xlfn.STDEV.P(Table2[1Y Return vs Nifty])</f>
        <v>-0.84841881300330424</v>
      </c>
      <c r="I513">
        <v>-1.1024734678841499</v>
      </c>
      <c r="J513">
        <f>(Table2[[#This Row],[1M Return vs Nifty]]-AVERAGE(Table2[1M Return vs Nifty]))/_xlfn.STDEV.P(Table2[1M Return vs Nifty])</f>
        <v>0.21592522780903897</v>
      </c>
      <c r="K513">
        <v>-7.7373698642699704</v>
      </c>
      <c r="L513">
        <f>(Table2[[#This Row],[6M Return vs Nifty]]-AVERAGE(Table2[6M Return vs Nifty]))/_xlfn.STDEV.P(Table2[6M Return vs Nifty])</f>
        <v>-0.59483420911398832</v>
      </c>
      <c r="M513">
        <v>-4.3486011029317897</v>
      </c>
      <c r="N513">
        <f>(Table2[[#This Row],[1W Return vs Nifty]]-AVERAGE(Table2[1W Return vs Nifty]))/_xlfn.STDEV.P(Table2[1W Return vs Nifty])</f>
        <v>-0.83904964175267238</v>
      </c>
      <c r="O513">
        <v>16236.89</v>
      </c>
      <c r="P513">
        <v>16003.3778396995</v>
      </c>
      <c r="Q513">
        <v>15262.250408350101</v>
      </c>
      <c r="R513">
        <v>50.956162347086703</v>
      </c>
      <c r="S513" s="2">
        <f>(Table2[[#This Row],[Close Price]]-Table2[[#This Row],[20D EMA]])/Table2[[#This Row],[20D EMA]]</f>
        <v>4.983097132517364E-3</v>
      </c>
      <c r="T513" s="2">
        <f>(Table2[[#This Row],[Close Price]]-Table2[[#This Row],[50D EMA]])/Table2[[#This Row],[50D EMA]]</f>
        <v>1.9647237192670253E-2</v>
      </c>
      <c r="U513" s="2">
        <f>(Table2[[#This Row],[Close Price]]-Table2[[#This Row],[200D EMA]])/Table2[[#This Row],[200D EMA]]</f>
        <v>6.9160809409364615E-2</v>
      </c>
      <c r="V513">
        <v>0.624948843742263</v>
      </c>
      <c r="W513">
        <v>15751</v>
      </c>
      <c r="X513">
        <v>16600</v>
      </c>
      <c r="Y513">
        <v>15751</v>
      </c>
      <c r="Z513">
        <v>16600</v>
      </c>
      <c r="AA513">
        <v>15075</v>
      </c>
      <c r="AB513">
        <v>17300</v>
      </c>
      <c r="AC513" s="2">
        <f>(Table2[[#This Row],[Close Price]]/Table2[[#This Row],[Day Low]])-1</f>
        <v>3.5985016824328531E-2</v>
      </c>
      <c r="AD513" s="2">
        <f>(Table2[[#This Row],[Day High]]/Table2[[#This Row],[Close Price]])-1</f>
        <v>1.7293997965412089E-2</v>
      </c>
      <c r="AE513" s="2">
        <f>(Table2[[#This Row],[Close Price]]/Table2[[#This Row],[Current Week Low]])-1</f>
        <v>3.5985016824328531E-2</v>
      </c>
      <c r="AF513" s="2">
        <f>(Table2[[#This Row],[Current Week High]]/Table2[[#This Row],[Close Price]])-1</f>
        <v>1.7293997965412089E-2</v>
      </c>
      <c r="AG513" s="2">
        <f>(Table2[[#This Row],[Close Price]]/Table2[[#This Row],[Current Month Low]])-1</f>
        <v>8.2441127694858896E-2</v>
      </c>
      <c r="AH513" s="2">
        <f>(Table2[[#This Row],[Current Month High]]/Table2[[#This Row],[Close Price]])-1</f>
        <v>6.0191937638652382E-2</v>
      </c>
      <c r="AI513">
        <v>11.8410570052335</v>
      </c>
      <c r="AJ513">
        <v>25.763391136801499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-0.06</v>
      </c>
      <c r="AM513" t="s">
        <v>10450</v>
      </c>
      <c r="AN513">
        <v>-2.29</v>
      </c>
      <c r="AO513" t="s">
        <v>10450</v>
      </c>
      <c r="AP513">
        <v>7.7130196377295998E-2</v>
      </c>
      <c r="AQ513">
        <f>(Table2[[#This Row],[Sharpe Ratio]]-AVERAGE(Table2[Sharpe Ratio]))/_xlfn.STDEV.P(Table2[Sharpe Ratio])</f>
        <v>0.20964609672683407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-1.8567313393340918</v>
      </c>
      <c r="AS513">
        <f>_xlfn.RANK.AVG(Table2[[#This Row],[1Y Return vs Nifty Z-Score]],Table2[1Y Return vs Nifty Z-Score])</f>
        <v>605</v>
      </c>
      <c r="AT513">
        <f>_xlfn.RANK.AVG(Table2[[#This Row],[6M Return vs Nifty Z-Score]],Table2[6M Return vs Nifty Z-Score])</f>
        <v>526</v>
      </c>
      <c r="AU513">
        <f>_xlfn.RANK.AVG(Table2[[#This Row],[Sharpe Ratio Z-Score]],Table2[Sharpe Ratio Z-Score])</f>
        <v>296</v>
      </c>
      <c r="AV513">
        <f>(Table2[[#This Row],[Rank 1Y]]+Table2[[#This Row],[Rank 6M]]+Table2[[#This Row],[Rank Sharpe]])/3</f>
        <v>475.66666666666669</v>
      </c>
    </row>
    <row r="514" spans="1:48" x14ac:dyDescent="0.3">
      <c r="A514" t="s">
        <v>853</v>
      </c>
      <c r="B514" t="s">
        <v>854</v>
      </c>
      <c r="C514" t="s">
        <v>10418</v>
      </c>
      <c r="D514" t="s">
        <v>564</v>
      </c>
      <c r="E514">
        <v>19287.455448199999</v>
      </c>
      <c r="F514">
        <v>1706</v>
      </c>
      <c r="G514">
        <v>9.3953917895387704</v>
      </c>
      <c r="H514">
        <f>(Table2[[#This Row],[1Y Return vs Nifty]]-AVERAGE(Table2[1Y Return vs Nifty]))/_xlfn.STDEV.P(Table2[1Y Return vs Nifty])</f>
        <v>-0.24574435345990278</v>
      </c>
      <c r="I514">
        <v>0.83642643888472001</v>
      </c>
      <c r="J514">
        <f>(Table2[[#This Row],[1M Return vs Nifty]]-AVERAGE(Table2[1M Return vs Nifty]))/_xlfn.STDEV.P(Table2[1M Return vs Nifty])</f>
        <v>0.39559624065640442</v>
      </c>
      <c r="K514">
        <v>-7.9094460242310998</v>
      </c>
      <c r="L514">
        <f>(Table2[[#This Row],[6M Return vs Nifty]]-AVERAGE(Table2[6M Return vs Nifty]))/_xlfn.STDEV.P(Table2[6M Return vs Nifty])</f>
        <v>-0.59994638467741157</v>
      </c>
      <c r="M514">
        <v>0.51528606098674301</v>
      </c>
      <c r="N514">
        <f>(Table2[[#This Row],[1W Return vs Nifty]]-AVERAGE(Table2[1W Return vs Nifty]))/_xlfn.STDEV.P(Table2[1W Return vs Nifty])</f>
        <v>0.24640870351900052</v>
      </c>
      <c r="O514">
        <v>1668.26</v>
      </c>
      <c r="P514">
        <v>1669.0673896235201</v>
      </c>
      <c r="Q514">
        <v>1609.5028135129801</v>
      </c>
      <c r="R514">
        <v>64.040270566135803</v>
      </c>
      <c r="S514" s="2">
        <f>(Table2[[#This Row],[Close Price]]-Table2[[#This Row],[20D EMA]])/Table2[[#This Row],[20D EMA]]</f>
        <v>2.2622373011401107E-2</v>
      </c>
      <c r="T514" s="2">
        <f>(Table2[[#This Row],[Close Price]]-Table2[[#This Row],[50D EMA]])/Table2[[#This Row],[50D EMA]]</f>
        <v>2.2127692749907824E-2</v>
      </c>
      <c r="U514" s="2">
        <f>(Table2[[#This Row],[Close Price]]-Table2[[#This Row],[200D EMA]])/Table2[[#This Row],[200D EMA]]</f>
        <v>5.9954655361179769E-2</v>
      </c>
      <c r="V514">
        <v>1.2351756445734501</v>
      </c>
      <c r="W514">
        <v>1676.95</v>
      </c>
      <c r="X514">
        <v>1720.2</v>
      </c>
      <c r="Y514">
        <v>1667.25</v>
      </c>
      <c r="Z514">
        <v>1735.05</v>
      </c>
      <c r="AA514">
        <v>1519</v>
      </c>
      <c r="AB514">
        <v>1760</v>
      </c>
      <c r="AC514" s="2">
        <f>(Table2[[#This Row],[Close Price]]/Table2[[#This Row],[Day Low]])-1</f>
        <v>1.7323116371984915E-2</v>
      </c>
      <c r="AD514" s="2">
        <f>(Table2[[#This Row],[Day High]]/Table2[[#This Row],[Close Price]])-1</f>
        <v>8.3235638921455024E-3</v>
      </c>
      <c r="AE514" s="2">
        <f>(Table2[[#This Row],[Close Price]]/Table2[[#This Row],[Current Week Low]])-1</f>
        <v>2.3241865347128465E-2</v>
      </c>
      <c r="AF514" s="2">
        <f>(Table2[[#This Row],[Current Week High]]/Table2[[#This Row],[Close Price]])-1</f>
        <v>1.7028135990621251E-2</v>
      </c>
      <c r="AG514" s="2">
        <f>(Table2[[#This Row],[Close Price]]/Table2[[#This Row],[Current Month Low]])-1</f>
        <v>0.1231073074391047</v>
      </c>
      <c r="AH514" s="2">
        <f>(Table2[[#This Row],[Current Month High]]/Table2[[#This Row],[Close Price]])-1</f>
        <v>3.165298944900341E-2</v>
      </c>
      <c r="AI514">
        <v>11.4859320046893</v>
      </c>
      <c r="AJ514">
        <v>44.087837837837803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-0.19</v>
      </c>
      <c r="AM514" t="s">
        <v>10450</v>
      </c>
      <c r="AN514">
        <v>-0.34</v>
      </c>
      <c r="AO514" t="s">
        <v>10450</v>
      </c>
      <c r="AQ514">
        <f>(Table2[[#This Row],[Sharpe Ratio]]-AVERAGE(Table2[Sharpe Ratio]))/_xlfn.STDEV.P(Table2[Sharpe Ratio])</f>
        <v>-0.68803842457500186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371</v>
      </c>
      <c r="AT514">
        <f>_xlfn.RANK.AVG(Table2[[#This Row],[6M Return vs Nifty Z-Score]],Table2[6M Return vs Nifty Z-Score])</f>
        <v>530</v>
      </c>
      <c r="AU514">
        <f>_xlfn.RANK.AVG(Table2[[#This Row],[Sharpe Ratio Z-Score]],Table2[Sharpe Ratio Z-Score])</f>
        <v>526.5</v>
      </c>
      <c r="AV514">
        <f>(Table2[[#This Row],[Rank 1Y]]+Table2[[#This Row],[Rank 6M]]+Table2[[#This Row],[Rank Sharpe]])/3</f>
        <v>475.83333333333331</v>
      </c>
    </row>
    <row r="515" spans="1:48" x14ac:dyDescent="0.3">
      <c r="A515" t="s">
        <v>2140</v>
      </c>
      <c r="B515" t="s">
        <v>2141</v>
      </c>
      <c r="C515" t="s">
        <v>10412</v>
      </c>
      <c r="D515" t="s">
        <v>261</v>
      </c>
      <c r="E515">
        <v>2909.1318390000001</v>
      </c>
      <c r="F515">
        <v>300.14999999999998</v>
      </c>
      <c r="G515">
        <v>-25.9812549528212</v>
      </c>
      <c r="H515">
        <f>(Table2[[#This Row],[1Y Return vs Nifty]]-AVERAGE(Table2[1Y Return vs Nifty]))/_xlfn.STDEV.P(Table2[1Y Return vs Nifty])</f>
        <v>-0.82823357540981846</v>
      </c>
      <c r="I515">
        <v>-10.2013740767428</v>
      </c>
      <c r="J515">
        <f>(Table2[[#This Row],[1M Return vs Nifty]]-AVERAGE(Table2[1M Return vs Nifty]))/_xlfn.STDEV.P(Table2[1M Return vs Nifty])</f>
        <v>-0.62723778565229715</v>
      </c>
      <c r="K515">
        <v>-7.3689750038864297</v>
      </c>
      <c r="L515">
        <f>(Table2[[#This Row],[6M Return vs Nifty]]-AVERAGE(Table2[6M Return vs Nifty]))/_xlfn.STDEV.P(Table2[6M Return vs Nifty])</f>
        <v>-0.58388964129373411</v>
      </c>
      <c r="M515">
        <v>-4.3483084536043499</v>
      </c>
      <c r="N515">
        <f>(Table2[[#This Row],[1W Return vs Nifty]]-AVERAGE(Table2[1W Return vs Nifty]))/_xlfn.STDEV.P(Table2[1W Return vs Nifty])</f>
        <v>-0.83898433212602974</v>
      </c>
      <c r="O515">
        <v>313.8</v>
      </c>
      <c r="P515">
        <v>317.99338721181101</v>
      </c>
      <c r="Q515">
        <v>307.84353748869802</v>
      </c>
      <c r="R515">
        <v>21.225401188216701</v>
      </c>
      <c r="S515" s="2">
        <f>(Table2[[#This Row],[Close Price]]-Table2[[#This Row],[20D EMA]])/Table2[[#This Row],[20D EMA]]</f>
        <v>-4.3499043977055556E-2</v>
      </c>
      <c r="T515" s="2">
        <f>(Table2[[#This Row],[Close Price]]-Table2[[#This Row],[50D EMA]])/Table2[[#This Row],[50D EMA]]</f>
        <v>-5.6112447394781204E-2</v>
      </c>
      <c r="U515" s="2">
        <f>(Table2[[#This Row],[Close Price]]-Table2[[#This Row],[200D EMA]])/Table2[[#This Row],[200D EMA]]</f>
        <v>-2.4991713490105334E-2</v>
      </c>
      <c r="V515">
        <v>1.1211262832333</v>
      </c>
      <c r="W515">
        <v>299</v>
      </c>
      <c r="X515">
        <v>306.25</v>
      </c>
      <c r="Y515">
        <v>299</v>
      </c>
      <c r="Z515">
        <v>323.8</v>
      </c>
      <c r="AA515">
        <v>299</v>
      </c>
      <c r="AB515">
        <v>332.95</v>
      </c>
      <c r="AC515" s="2">
        <f>(Table2[[#This Row],[Close Price]]/Table2[[#This Row],[Day Low]])-1</f>
        <v>3.8461538461538325E-3</v>
      </c>
      <c r="AD515" s="2">
        <f>(Table2[[#This Row],[Day High]]/Table2[[#This Row],[Close Price]])-1</f>
        <v>2.0323171747459678E-2</v>
      </c>
      <c r="AE515" s="2">
        <f>(Table2[[#This Row],[Close Price]]/Table2[[#This Row],[Current Week Low]])-1</f>
        <v>3.8461538461538325E-3</v>
      </c>
      <c r="AF515" s="2">
        <f>(Table2[[#This Row],[Current Week High]]/Table2[[#This Row],[Close Price]])-1</f>
        <v>7.8793936365150863E-2</v>
      </c>
      <c r="AG515" s="2">
        <f>(Table2[[#This Row],[Close Price]]/Table2[[#This Row],[Current Month Low]])-1</f>
        <v>3.8461538461538325E-3</v>
      </c>
      <c r="AH515" s="2">
        <f>(Table2[[#This Row],[Current Month High]]/Table2[[#This Row],[Close Price]])-1</f>
        <v>0.10927869398634016</v>
      </c>
      <c r="AI515">
        <v>33.783108445777103</v>
      </c>
      <c r="AJ515">
        <v>22.4352437283295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-0.19</v>
      </c>
      <c r="AM515" t="s">
        <v>10450</v>
      </c>
      <c r="AN515">
        <v>-7.2</v>
      </c>
      <c r="AO515" t="s">
        <v>10450</v>
      </c>
      <c r="AP515">
        <v>7.0070471468200002E-2</v>
      </c>
      <c r="AQ515">
        <f>(Table2[[#This Row],[Sharpe Ratio]]-AVERAGE(Table2[Sharpe Ratio]))/_xlfn.STDEV.P(Table2[Sharpe Ratio])</f>
        <v>0.12748105536555002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600</v>
      </c>
      <c r="AT515">
        <f>_xlfn.RANK.AVG(Table2[[#This Row],[6M Return vs Nifty Z-Score]],Table2[6M Return vs Nifty Z-Score])</f>
        <v>520</v>
      </c>
      <c r="AU515">
        <f>_xlfn.RANK.AVG(Table2[[#This Row],[Sharpe Ratio Z-Score]],Table2[Sharpe Ratio Z-Score])</f>
        <v>312</v>
      </c>
      <c r="AV515">
        <f>(Table2[[#This Row],[Rank 1Y]]+Table2[[#This Row],[Rank 6M]]+Table2[[#This Row],[Rank Sharpe]])/3</f>
        <v>477.33333333333331</v>
      </c>
    </row>
    <row r="516" spans="1:48" x14ac:dyDescent="0.3">
      <c r="A516" t="s">
        <v>1374</v>
      </c>
      <c r="B516" t="s">
        <v>1375</v>
      </c>
      <c r="C516" t="s">
        <v>10419</v>
      </c>
      <c r="D516" t="s">
        <v>132</v>
      </c>
      <c r="E516">
        <v>8141.0556064109996</v>
      </c>
      <c r="F516">
        <v>128.03</v>
      </c>
      <c r="G516">
        <v>17.404619446751699</v>
      </c>
      <c r="H516">
        <f>(Table2[[#This Row],[1Y Return vs Nifty]]-AVERAGE(Table2[1Y Return vs Nifty]))/_xlfn.STDEV.P(Table2[1Y Return vs Nifty])</f>
        <v>-0.11386953727266107</v>
      </c>
      <c r="I516">
        <v>-12.9111512513209</v>
      </c>
      <c r="J516">
        <f>(Table2[[#This Row],[1M Return vs Nifty]]-AVERAGE(Table2[1M Return vs Nifty]))/_xlfn.STDEV.P(Table2[1M Return vs Nifty])</f>
        <v>-0.8783432748255231</v>
      </c>
      <c r="K516">
        <v>-6.7571732488857998</v>
      </c>
      <c r="L516">
        <f>(Table2[[#This Row],[6M Return vs Nifty]]-AVERAGE(Table2[6M Return vs Nifty]))/_xlfn.STDEV.P(Table2[6M Return vs Nifty])</f>
        <v>-0.56571374765291704</v>
      </c>
      <c r="M516">
        <v>2.4331831219807598</v>
      </c>
      <c r="N516">
        <f>(Table2[[#This Row],[1W Return vs Nifty]]-AVERAGE(Table2[1W Return vs Nifty]))/_xlfn.STDEV.P(Table2[1W Return vs Nifty])</f>
        <v>0.67441973668425081</v>
      </c>
      <c r="O516">
        <v>128.33000000000001</v>
      </c>
      <c r="P516">
        <v>131.014166389141</v>
      </c>
      <c r="Q516">
        <v>121.395673156999</v>
      </c>
      <c r="R516">
        <v>51.459272243497303</v>
      </c>
      <c r="S516" s="2">
        <f>(Table2[[#This Row],[Close Price]]-Table2[[#This Row],[20D EMA]])/Table2[[#This Row],[20D EMA]]</f>
        <v>-2.3377230577418481E-3</v>
      </c>
      <c r="T516" s="2">
        <f>(Table2[[#This Row],[Close Price]]-Table2[[#This Row],[50D EMA]])/Table2[[#This Row],[50D EMA]]</f>
        <v>-2.2777432940170469E-2</v>
      </c>
      <c r="U516" s="2">
        <f>(Table2[[#This Row],[Close Price]]-Table2[[#This Row],[200D EMA]])/Table2[[#This Row],[200D EMA]]</f>
        <v>5.4650439101078516E-2</v>
      </c>
      <c r="V516">
        <v>0.88224655647057804</v>
      </c>
      <c r="W516">
        <v>125.4</v>
      </c>
      <c r="X516">
        <v>135</v>
      </c>
      <c r="Y516">
        <v>124.1</v>
      </c>
      <c r="Z516">
        <v>135</v>
      </c>
      <c r="AA516">
        <v>118.1</v>
      </c>
      <c r="AB516">
        <v>136.29</v>
      </c>
      <c r="AC516" s="2">
        <f>(Table2[[#This Row],[Close Price]]/Table2[[#This Row],[Day Low]])-1</f>
        <v>2.0972886762360421E-2</v>
      </c>
      <c r="AD516" s="2">
        <f>(Table2[[#This Row],[Day High]]/Table2[[#This Row],[Close Price]])-1</f>
        <v>5.4440365539326629E-2</v>
      </c>
      <c r="AE516" s="2">
        <f>(Table2[[#This Row],[Close Price]]/Table2[[#This Row],[Current Week Low]])-1</f>
        <v>3.1668009669621355E-2</v>
      </c>
      <c r="AF516" s="2">
        <f>(Table2[[#This Row],[Current Week High]]/Table2[[#This Row],[Close Price]])-1</f>
        <v>5.4440365539326629E-2</v>
      </c>
      <c r="AG516" s="2">
        <f>(Table2[[#This Row],[Close Price]]/Table2[[#This Row],[Current Month Low]])-1</f>
        <v>8.4081287044877273E-2</v>
      </c>
      <c r="AH516" s="2">
        <f>(Table2[[#This Row],[Current Month High]]/Table2[[#This Row],[Close Price]])-1</f>
        <v>6.4516129032258007E-2</v>
      </c>
      <c r="AI516">
        <v>28.3761618370694</v>
      </c>
      <c r="AJ516">
        <v>85.5507246376811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-0.09</v>
      </c>
      <c r="AM516" t="s">
        <v>10450</v>
      </c>
      <c r="AN516">
        <v>1.84</v>
      </c>
      <c r="AO516" t="s">
        <v>10451</v>
      </c>
      <c r="AP516">
        <v>-1.5415535426603E-2</v>
      </c>
      <c r="AQ516">
        <f>(Table2[[#This Row],[Sharpe Ratio]]-AVERAGE(Table2[Sharpe Ratio]))/_xlfn.STDEV.P(Table2[Sharpe Ratio])</f>
        <v>-0.86745307914620473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325</v>
      </c>
      <c r="AT516">
        <f>_xlfn.RANK.AVG(Table2[[#This Row],[6M Return vs Nifty Z-Score]],Table2[6M Return vs Nifty Z-Score])</f>
        <v>515</v>
      </c>
      <c r="AU516">
        <f>_xlfn.RANK.AVG(Table2[[#This Row],[Sharpe Ratio Z-Score]],Table2[Sharpe Ratio Z-Score])</f>
        <v>594</v>
      </c>
      <c r="AV516">
        <f>(Table2[[#This Row],[Rank 1Y]]+Table2[[#This Row],[Rank 6M]]+Table2[[#This Row],[Rank Sharpe]])/3</f>
        <v>478</v>
      </c>
    </row>
    <row r="517" spans="1:48" x14ac:dyDescent="0.3">
      <c r="A517" t="s">
        <v>1309</v>
      </c>
      <c r="B517" t="s">
        <v>1310</v>
      </c>
      <c r="C517" t="s">
        <v>10407</v>
      </c>
      <c r="D517" t="s">
        <v>24</v>
      </c>
      <c r="E517">
        <v>8883.5181814589996</v>
      </c>
      <c r="F517">
        <v>235.23</v>
      </c>
      <c r="G517">
        <v>-36.7649538371072</v>
      </c>
      <c r="H517">
        <f>(Table2[[#This Row],[1Y Return vs Nifty]]-AVERAGE(Table2[1Y Return vs Nifty]))/_xlfn.STDEV.P(Table2[1Y Return vs Nifty])</f>
        <v>-1.0057910589835399</v>
      </c>
      <c r="I517">
        <v>0.54698531876406897</v>
      </c>
      <c r="J517">
        <f>(Table2[[#This Row],[1M Return vs Nifty]]-AVERAGE(Table2[1M Return vs Nifty]))/_xlfn.STDEV.P(Table2[1M Return vs Nifty])</f>
        <v>0.36877475336342852</v>
      </c>
      <c r="K517">
        <v>-15.317239233287401</v>
      </c>
      <c r="L517">
        <f>(Table2[[#This Row],[6M Return vs Nifty]]-AVERAGE(Table2[6M Return vs Nifty]))/_xlfn.STDEV.P(Table2[6M Return vs Nifty])</f>
        <v>-0.82002300325598332</v>
      </c>
      <c r="M517">
        <v>-0.39805719277843798</v>
      </c>
      <c r="N517">
        <f>(Table2[[#This Row],[1W Return vs Nifty]]-AVERAGE(Table2[1W Return vs Nifty]))/_xlfn.STDEV.P(Table2[1W Return vs Nifty])</f>
        <v>4.2580772589309188E-2</v>
      </c>
      <c r="O517">
        <v>231.02</v>
      </c>
      <c r="P517">
        <v>227.52757561453299</v>
      </c>
      <c r="Q517">
        <v>223.504999177071</v>
      </c>
      <c r="R517">
        <v>58.001897741601503</v>
      </c>
      <c r="S517" s="2">
        <f>(Table2[[#This Row],[Close Price]]-Table2[[#This Row],[20D EMA]])/Table2[[#This Row],[20D EMA]]</f>
        <v>1.8223530430265689E-2</v>
      </c>
      <c r="T517" s="2">
        <f>(Table2[[#This Row],[Close Price]]-Table2[[#This Row],[50D EMA]])/Table2[[#This Row],[50D EMA]]</f>
        <v>3.3852707148412195E-2</v>
      </c>
      <c r="U517" s="2">
        <f>(Table2[[#This Row],[Close Price]]-Table2[[#This Row],[200D EMA]])/Table2[[#This Row],[200D EMA]]</f>
        <v>5.2459680392383093E-2</v>
      </c>
      <c r="V517">
        <v>0.99278947723536903</v>
      </c>
      <c r="W517">
        <v>234.6</v>
      </c>
      <c r="X517">
        <v>238.38</v>
      </c>
      <c r="Y517">
        <v>234.01</v>
      </c>
      <c r="Z517">
        <v>243.2</v>
      </c>
      <c r="AA517">
        <v>216</v>
      </c>
      <c r="AB517">
        <v>243.2</v>
      </c>
      <c r="AC517" s="2">
        <f>(Table2[[#This Row],[Close Price]]/Table2[[#This Row],[Day Low]])-1</f>
        <v>2.6854219948848623E-3</v>
      </c>
      <c r="AD517" s="2">
        <f>(Table2[[#This Row],[Day High]]/Table2[[#This Row],[Close Price]])-1</f>
        <v>1.3391149088126442E-2</v>
      </c>
      <c r="AE517" s="2">
        <f>(Table2[[#This Row],[Close Price]]/Table2[[#This Row],[Current Week Low]])-1</f>
        <v>5.2134524165634577E-3</v>
      </c>
      <c r="AF517" s="2">
        <f>(Table2[[#This Row],[Current Week High]]/Table2[[#This Row],[Close Price]])-1</f>
        <v>3.3881732772180317E-2</v>
      </c>
      <c r="AG517" s="2">
        <f>(Table2[[#This Row],[Close Price]]/Table2[[#This Row],[Current Month Low]])-1</f>
        <v>8.9027777777777706E-2</v>
      </c>
      <c r="AH517" s="2">
        <f>(Table2[[#This Row],[Current Month High]]/Table2[[#This Row],[Close Price]])-1</f>
        <v>3.3881732772180317E-2</v>
      </c>
      <c r="AI517">
        <v>21.816945117544499</v>
      </c>
      <c r="AJ517">
        <v>22.515624999999901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0.05</v>
      </c>
      <c r="AM517" t="s">
        <v>10451</v>
      </c>
      <c r="AN517">
        <v>5.45</v>
      </c>
      <c r="AO517" t="s">
        <v>10451</v>
      </c>
      <c r="AP517">
        <v>0.122153185954586</v>
      </c>
      <c r="AQ517">
        <f>(Table2[[#This Row],[Sharpe Ratio]]-AVERAGE(Table2[Sharpe Ratio]))/_xlfn.STDEV.P(Table2[Sharpe Ratio])</f>
        <v>0.73364892239789758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-0.68080961388888805</v>
      </c>
      <c r="AS517">
        <f>_xlfn.RANK.AVG(Table2[[#This Row],[1Y Return vs Nifty Z-Score]],Table2[1Y Return vs Nifty Z-Score])</f>
        <v>663</v>
      </c>
      <c r="AT517">
        <f>_xlfn.RANK.AVG(Table2[[#This Row],[6M Return vs Nifty Z-Score]],Table2[6M Return vs Nifty Z-Score])</f>
        <v>604</v>
      </c>
      <c r="AU517">
        <f>_xlfn.RANK.AVG(Table2[[#This Row],[Sharpe Ratio Z-Score]],Table2[Sharpe Ratio Z-Score])</f>
        <v>168</v>
      </c>
      <c r="AV517">
        <f>(Table2[[#This Row],[Rank 1Y]]+Table2[[#This Row],[Rank 6M]]+Table2[[#This Row],[Rank Sharpe]])/3</f>
        <v>478.33333333333331</v>
      </c>
    </row>
    <row r="518" spans="1:48" x14ac:dyDescent="0.3">
      <c r="A518" t="s">
        <v>128</v>
      </c>
      <c r="B518" t="s">
        <v>129</v>
      </c>
      <c r="C518" t="s">
        <v>10407</v>
      </c>
      <c r="D518" t="s">
        <v>51</v>
      </c>
      <c r="E518">
        <v>228178.20161202</v>
      </c>
      <c r="F518">
        <v>359.15</v>
      </c>
      <c r="G518">
        <v>25.1950906865302</v>
      </c>
      <c r="H518">
        <f>(Table2[[#This Row],[1Y Return vs Nifty]]-AVERAGE(Table2[1Y Return vs Nifty]))/_xlfn.STDEV.P(Table2[1Y Return vs Nifty])</f>
        <v>1.4403375763162011E-2</v>
      </c>
      <c r="I518">
        <v>3.37022748427191</v>
      </c>
      <c r="J518">
        <f>(Table2[[#This Row],[1M Return vs Nifty]]-AVERAGE(Table2[1M Return vs Nifty]))/_xlfn.STDEV.P(Table2[1M Return vs Nifty])</f>
        <v>0.63039464287877289</v>
      </c>
      <c r="K518">
        <v>-15.920691217616801</v>
      </c>
      <c r="L518">
        <f>(Table2[[#This Row],[6M Return vs Nifty]]-AVERAGE(Table2[6M Return vs Nifty]))/_xlfn.STDEV.P(Table2[6M Return vs Nifty])</f>
        <v>-0.8379508352617937</v>
      </c>
      <c r="M518">
        <v>-1.28956552122704</v>
      </c>
      <c r="N518">
        <f>(Table2[[#This Row],[1W Return vs Nifty]]-AVERAGE(Table2[1W Return vs Nifty]))/_xlfn.STDEV.P(Table2[1W Return vs Nifty])</f>
        <v>-0.15637432698050127</v>
      </c>
      <c r="O518">
        <v>347.63</v>
      </c>
      <c r="P518">
        <v>342.84268591912701</v>
      </c>
      <c r="Q518">
        <v>312.47361981585999</v>
      </c>
      <c r="R518">
        <v>67.236879641306302</v>
      </c>
      <c r="S518" s="2">
        <f>(Table2[[#This Row],[Close Price]]-Table2[[#This Row],[20D EMA]])/Table2[[#This Row],[20D EMA]]</f>
        <v>3.3138681931939078E-2</v>
      </c>
      <c r="T518" s="2">
        <f>(Table2[[#This Row],[Close Price]]-Table2[[#This Row],[50D EMA]])/Table2[[#This Row],[50D EMA]]</f>
        <v>4.7565005031840447E-2</v>
      </c>
      <c r="U518" s="2">
        <f>(Table2[[#This Row],[Close Price]]-Table2[[#This Row],[200D EMA]])/Table2[[#This Row],[200D EMA]]</f>
        <v>0.14937702648833612</v>
      </c>
      <c r="V518">
        <v>1.1733221734980599</v>
      </c>
      <c r="W518">
        <v>349.1</v>
      </c>
      <c r="X518">
        <v>363</v>
      </c>
      <c r="Y518">
        <v>348.95</v>
      </c>
      <c r="Z518">
        <v>363</v>
      </c>
      <c r="AA518">
        <v>323.14999999999998</v>
      </c>
      <c r="AB518">
        <v>363</v>
      </c>
      <c r="AC518" s="2">
        <f>(Table2[[#This Row],[Close Price]]/Table2[[#This Row],[Day Low]])-1</f>
        <v>2.878831280435401E-2</v>
      </c>
      <c r="AD518" s="2">
        <f>(Table2[[#This Row],[Day High]]/Table2[[#This Row],[Close Price]])-1</f>
        <v>1.0719754977029261E-2</v>
      </c>
      <c r="AE518" s="2">
        <f>(Table2[[#This Row],[Close Price]]/Table2[[#This Row],[Current Week Low]])-1</f>
        <v>2.9230548789224819E-2</v>
      </c>
      <c r="AF518" s="2">
        <f>(Table2[[#This Row],[Current Week High]]/Table2[[#This Row],[Close Price]])-1</f>
        <v>1.0719754977029261E-2</v>
      </c>
      <c r="AG518" s="2">
        <f>(Table2[[#This Row],[Close Price]]/Table2[[#This Row],[Current Month Low]])-1</f>
        <v>0.11140337304657288</v>
      </c>
      <c r="AH518" s="2">
        <f>(Table2[[#This Row],[Current Month High]]/Table2[[#This Row],[Close Price]])-1</f>
        <v>1.0719754977029261E-2</v>
      </c>
      <c r="AI518">
        <v>9.8983711541138906</v>
      </c>
      <c r="AJ518">
        <v>75.838433292533594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-0.02</v>
      </c>
      <c r="AM518" t="s">
        <v>10450</v>
      </c>
      <c r="AN518">
        <v>4.3099999999999996</v>
      </c>
      <c r="AO518" t="s">
        <v>10451</v>
      </c>
      <c r="AQ518">
        <f>(Table2[[#This Row],[Sharpe Ratio]]-AVERAGE(Table2[Sharpe Ratio]))/_xlfn.STDEV.P(Table2[Sharpe Ratio])</f>
        <v>-0.68803842457500186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-1.0375655681753619</v>
      </c>
      <c r="AS518">
        <f>_xlfn.RANK.AVG(Table2[[#This Row],[1Y Return vs Nifty Z-Score]],Table2[1Y Return vs Nifty Z-Score])</f>
        <v>298</v>
      </c>
      <c r="AT518">
        <f>_xlfn.RANK.AVG(Table2[[#This Row],[6M Return vs Nifty Z-Score]],Table2[6M Return vs Nifty Z-Score])</f>
        <v>611</v>
      </c>
      <c r="AU518">
        <f>_xlfn.RANK.AVG(Table2[[#This Row],[Sharpe Ratio Z-Score]],Table2[Sharpe Ratio Z-Score])</f>
        <v>526.5</v>
      </c>
      <c r="AV518">
        <f>(Table2[[#This Row],[Rank 1Y]]+Table2[[#This Row],[Rank 6M]]+Table2[[#This Row],[Rank Sharpe]])/3</f>
        <v>478.5</v>
      </c>
    </row>
    <row r="519" spans="1:48" x14ac:dyDescent="0.3">
      <c r="A519" t="s">
        <v>962</v>
      </c>
      <c r="B519" t="s">
        <v>963</v>
      </c>
      <c r="C519" t="s">
        <v>606</v>
      </c>
      <c r="D519" t="s">
        <v>606</v>
      </c>
      <c r="E519">
        <v>15713.253723348</v>
      </c>
      <c r="F519">
        <v>165.51</v>
      </c>
      <c r="G519">
        <v>1.23899559691739</v>
      </c>
      <c r="H519">
        <f>(Table2[[#This Row],[1Y Return vs Nifty]]-AVERAGE(Table2[1Y Return vs Nifty]))/_xlfn.STDEV.P(Table2[1Y Return vs Nifty])</f>
        <v>-0.38004235255393287</v>
      </c>
      <c r="I519">
        <v>-22.638335901224899</v>
      </c>
      <c r="J519">
        <f>(Table2[[#This Row],[1M Return vs Nifty]]-AVERAGE(Table2[1M Return vs Nifty]))/_xlfn.STDEV.P(Table2[1M Return vs Nifty])</f>
        <v>-1.7797271534364032</v>
      </c>
      <c r="K519">
        <v>2.21609109124369</v>
      </c>
      <c r="L519">
        <f>(Table2[[#This Row],[6M Return vs Nifty]]-AVERAGE(Table2[6M Return vs Nifty]))/_xlfn.STDEV.P(Table2[6M Return vs Nifty])</f>
        <v>-0.29912886631833763</v>
      </c>
      <c r="M519">
        <v>-8.5478428952509606</v>
      </c>
      <c r="N519">
        <f>(Table2[[#This Row],[1W Return vs Nifty]]-AVERAGE(Table2[1W Return vs Nifty]))/_xlfn.STDEV.P(Table2[1W Return vs Nifty])</f>
        <v>-1.7761811774304535</v>
      </c>
      <c r="O519">
        <v>176.92</v>
      </c>
      <c r="P519">
        <v>177.04483521128401</v>
      </c>
      <c r="Q519">
        <v>157.73693346405099</v>
      </c>
      <c r="R519">
        <v>22.065931788727202</v>
      </c>
      <c r="S519" s="2">
        <f>(Table2[[#This Row],[Close Price]]-Table2[[#This Row],[20D EMA]])/Table2[[#This Row],[20D EMA]]</f>
        <v>-6.4492425955233995E-2</v>
      </c>
      <c r="T519" s="2">
        <f>(Table2[[#This Row],[Close Price]]-Table2[[#This Row],[50D EMA]])/Table2[[#This Row],[50D EMA]]</f>
        <v>-6.5152057090614543E-2</v>
      </c>
      <c r="U519" s="2">
        <f>(Table2[[#This Row],[Close Price]]-Table2[[#This Row],[200D EMA]])/Table2[[#This Row],[200D EMA]]</f>
        <v>4.9278671552978541E-2</v>
      </c>
      <c r="V519">
        <v>0.69293102072230806</v>
      </c>
      <c r="W519">
        <v>164.55</v>
      </c>
      <c r="X519">
        <v>167.27</v>
      </c>
      <c r="Y519">
        <v>164.55</v>
      </c>
      <c r="Z519">
        <v>175.3</v>
      </c>
      <c r="AA519">
        <v>164.55</v>
      </c>
      <c r="AB519">
        <v>194.18</v>
      </c>
      <c r="AC519" s="2">
        <f>(Table2[[#This Row],[Close Price]]/Table2[[#This Row],[Day Low]])-1</f>
        <v>5.8340929808566866E-3</v>
      </c>
      <c r="AD519" s="2">
        <f>(Table2[[#This Row],[Day High]]/Table2[[#This Row],[Close Price]])-1</f>
        <v>1.0633798562020624E-2</v>
      </c>
      <c r="AE519" s="2">
        <f>(Table2[[#This Row],[Close Price]]/Table2[[#This Row],[Current Week Low]])-1</f>
        <v>5.8340929808566866E-3</v>
      </c>
      <c r="AF519" s="2">
        <f>(Table2[[#This Row],[Current Week High]]/Table2[[#This Row],[Close Price]])-1</f>
        <v>5.9150504501238821E-2</v>
      </c>
      <c r="AG519" s="2">
        <f>(Table2[[#This Row],[Close Price]]/Table2[[#This Row],[Current Month Low]])-1</f>
        <v>5.8340929808566866E-3</v>
      </c>
      <c r="AH519" s="2">
        <f>(Table2[[#This Row],[Current Month High]]/Table2[[#This Row],[Close Price]])-1</f>
        <v>0.17322216180291239</v>
      </c>
      <c r="AI519">
        <v>28.662920669445899</v>
      </c>
      <c r="AJ519">
        <v>43.112840466926002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-0.13</v>
      </c>
      <c r="AM519" t="s">
        <v>10450</v>
      </c>
      <c r="AN519">
        <v>-7.31</v>
      </c>
      <c r="AO519" t="s">
        <v>10450</v>
      </c>
      <c r="AP519">
        <v>-2.0810094096065001E-2</v>
      </c>
      <c r="AQ519">
        <f>(Table2[[#This Row],[Sharpe Ratio]]-AVERAGE(Table2[Sharpe Ratio]))/_xlfn.STDEV.P(Table2[Sharpe Ratio])</f>
        <v>-0.93023798109488098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419</v>
      </c>
      <c r="AT519">
        <f>_xlfn.RANK.AVG(Table2[[#This Row],[6M Return vs Nifty Z-Score]],Table2[6M Return vs Nifty Z-Score])</f>
        <v>414</v>
      </c>
      <c r="AU519">
        <f>_xlfn.RANK.AVG(Table2[[#This Row],[Sharpe Ratio Z-Score]],Table2[Sharpe Ratio Z-Score])</f>
        <v>603</v>
      </c>
      <c r="AV519">
        <f>(Table2[[#This Row],[Rank 1Y]]+Table2[[#This Row],[Rank 6M]]+Table2[[#This Row],[Rank Sharpe]])/3</f>
        <v>478.66666666666669</v>
      </c>
    </row>
    <row r="520" spans="1:48" x14ac:dyDescent="0.3">
      <c r="A520" t="s">
        <v>84</v>
      </c>
      <c r="B520" t="s">
        <v>85</v>
      </c>
      <c r="C520" t="s">
        <v>10416</v>
      </c>
      <c r="D520" t="s">
        <v>86</v>
      </c>
      <c r="E520">
        <v>332023.53328564001</v>
      </c>
      <c r="F520">
        <v>5102.3</v>
      </c>
      <c r="G520">
        <v>7.3689270099826301</v>
      </c>
      <c r="H520">
        <f>(Table2[[#This Row],[1Y Return vs Nifty]]-AVERAGE(Table2[1Y Return vs Nifty]))/_xlfn.STDEV.P(Table2[1Y Return vs Nifty])</f>
        <v>-0.27911082545339333</v>
      </c>
      <c r="I520">
        <v>-0.381277680719875</v>
      </c>
      <c r="J520">
        <f>(Table2[[#This Row],[1M Return vs Nifty]]-AVERAGE(Table2[1M Return vs Nifty]))/_xlfn.STDEV.P(Table2[1M Return vs Nifty])</f>
        <v>0.28275589662731587</v>
      </c>
      <c r="K520">
        <v>-2.9078689166657798</v>
      </c>
      <c r="L520">
        <f>(Table2[[#This Row],[6M Return vs Nifty]]-AVERAGE(Table2[6M Return vs Nifty]))/_xlfn.STDEV.P(Table2[6M Return vs Nifty])</f>
        <v>-0.45135554981888909</v>
      </c>
      <c r="M520">
        <v>-4.3454986195213303</v>
      </c>
      <c r="N520">
        <f>(Table2[[#This Row],[1W Return vs Nifty]]-AVERAGE(Table2[1W Return vs Nifty]))/_xlfn.STDEV.P(Table2[1W Return vs Nifty])</f>
        <v>-0.83835727032310225</v>
      </c>
      <c r="O520">
        <v>5211.6400000000003</v>
      </c>
      <c r="P520">
        <v>5098.0289542107703</v>
      </c>
      <c r="Q520">
        <v>4621.8436958172697</v>
      </c>
      <c r="R520">
        <v>34.978150132021902</v>
      </c>
      <c r="S520" s="2">
        <f>(Table2[[#This Row],[Close Price]]-Table2[[#This Row],[20D EMA]])/Table2[[#This Row],[20D EMA]]</f>
        <v>-2.0979960242841052E-2</v>
      </c>
      <c r="T520" s="2">
        <f>(Table2[[#This Row],[Close Price]]-Table2[[#This Row],[50D EMA]])/Table2[[#This Row],[50D EMA]]</f>
        <v>8.377837449711201E-4</v>
      </c>
      <c r="U520" s="2">
        <f>(Table2[[#This Row],[Close Price]]-Table2[[#This Row],[200D EMA]])/Table2[[#This Row],[200D EMA]]</f>
        <v>0.10395338652787836</v>
      </c>
      <c r="V520">
        <v>0.80045340540757404</v>
      </c>
      <c r="W520">
        <v>5090</v>
      </c>
      <c r="X520">
        <v>5226</v>
      </c>
      <c r="Y520">
        <v>5090</v>
      </c>
      <c r="Z520">
        <v>5484.85</v>
      </c>
      <c r="AA520">
        <v>4951</v>
      </c>
      <c r="AB520">
        <v>5484.85</v>
      </c>
      <c r="AC520" s="2">
        <f>(Table2[[#This Row],[Close Price]]/Table2[[#This Row],[Day Low]])-1</f>
        <v>2.4165029469549459E-3</v>
      </c>
      <c r="AD520" s="2">
        <f>(Table2[[#This Row],[Day High]]/Table2[[#This Row],[Close Price]])-1</f>
        <v>2.4243968406404859E-2</v>
      </c>
      <c r="AE520" s="2">
        <f>(Table2[[#This Row],[Close Price]]/Table2[[#This Row],[Current Week Low]])-1</f>
        <v>2.4165029469549459E-3</v>
      </c>
      <c r="AF520" s="2">
        <f>(Table2[[#This Row],[Current Week High]]/Table2[[#This Row],[Close Price]])-1</f>
        <v>7.4975991219646154E-2</v>
      </c>
      <c r="AG520" s="2">
        <f>(Table2[[#This Row],[Close Price]]/Table2[[#This Row],[Current Month Low]])-1</f>
        <v>3.0559482932740911E-2</v>
      </c>
      <c r="AH520" s="2">
        <f>(Table2[[#This Row],[Current Month High]]/Table2[[#This Row],[Close Price]])-1</f>
        <v>7.4975991219646154E-2</v>
      </c>
      <c r="AI520">
        <v>7.4975991219646101</v>
      </c>
      <c r="AJ520">
        <v>41.103429203539797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-0.08</v>
      </c>
      <c r="AM520" t="s">
        <v>10450</v>
      </c>
      <c r="AN520">
        <v>-3.71</v>
      </c>
      <c r="AO520" t="s">
        <v>10450</v>
      </c>
      <c r="AP520">
        <v>-1.0844987011219999E-2</v>
      </c>
      <c r="AQ520">
        <f>(Table2[[#This Row],[Sharpe Ratio]]-AVERAGE(Table2[Sharpe Ratio]))/_xlfn.STDEV.P(Table2[Sharpe Ratio])</f>
        <v>-0.81425847108012595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-2.1003262200481947</v>
      </c>
      <c r="AS520">
        <f>_xlfn.RANK.AVG(Table2[[#This Row],[1Y Return vs Nifty Z-Score]],Table2[1Y Return vs Nifty Z-Score])</f>
        <v>383</v>
      </c>
      <c r="AT520">
        <f>_xlfn.RANK.AVG(Table2[[#This Row],[6M Return vs Nifty Z-Score]],Table2[6M Return vs Nifty Z-Score])</f>
        <v>475</v>
      </c>
      <c r="AU520">
        <f>_xlfn.RANK.AVG(Table2[[#This Row],[Sharpe Ratio Z-Score]],Table2[Sharpe Ratio Z-Score])</f>
        <v>584</v>
      </c>
      <c r="AV520">
        <f>(Table2[[#This Row],[Rank 1Y]]+Table2[[#This Row],[Rank 6M]]+Table2[[#This Row],[Rank Sharpe]])/3</f>
        <v>480.66666666666669</v>
      </c>
    </row>
    <row r="521" spans="1:48" x14ac:dyDescent="0.3">
      <c r="A521" t="s">
        <v>917</v>
      </c>
      <c r="B521" t="s">
        <v>918</v>
      </c>
      <c r="C521" t="s">
        <v>10407</v>
      </c>
      <c r="D521" t="s">
        <v>51</v>
      </c>
      <c r="E521">
        <v>17152.153348455999</v>
      </c>
      <c r="F521">
        <v>202.64</v>
      </c>
      <c r="G521">
        <v>4.9794294090532301</v>
      </c>
      <c r="H521">
        <f>(Table2[[#This Row],[1Y Return vs Nifty]]-AVERAGE(Table2[1Y Return vs Nifty]))/_xlfn.STDEV.P(Table2[1Y Return vs Nifty])</f>
        <v>-0.31845476351946084</v>
      </c>
      <c r="I521">
        <v>-9.7253815122111398</v>
      </c>
      <c r="J521">
        <f>(Table2[[#This Row],[1M Return vs Nifty]]-AVERAGE(Table2[1M Return vs Nifty]))/_xlfn.STDEV.P(Table2[1M Return vs Nifty])</f>
        <v>-0.58312923426258723</v>
      </c>
      <c r="K521">
        <v>-2.0374750715118699</v>
      </c>
      <c r="L521">
        <f>(Table2[[#This Row],[6M Return vs Nifty]]-AVERAGE(Table2[6M Return vs Nifty]))/_xlfn.STDEV.P(Table2[6M Return vs Nifty])</f>
        <v>-0.42549719647839729</v>
      </c>
      <c r="M521">
        <v>-2.0658174628532699</v>
      </c>
      <c r="N521">
        <f>(Table2[[#This Row],[1W Return vs Nifty]]-AVERAGE(Table2[1W Return vs Nifty]))/_xlfn.STDEV.P(Table2[1W Return vs Nifty])</f>
        <v>-0.32960802251563964</v>
      </c>
      <c r="O521">
        <v>206.97</v>
      </c>
      <c r="P521">
        <v>206.55990669829501</v>
      </c>
      <c r="Q521">
        <v>188.354733142063</v>
      </c>
      <c r="R521">
        <v>38.4407387271117</v>
      </c>
      <c r="S521" s="2">
        <f>(Table2[[#This Row],[Close Price]]-Table2[[#This Row],[20D EMA]])/Table2[[#This Row],[20D EMA]]</f>
        <v>-2.0920906411557291E-2</v>
      </c>
      <c r="T521" s="2">
        <f>(Table2[[#This Row],[Close Price]]-Table2[[#This Row],[50D EMA]])/Table2[[#This Row],[50D EMA]]</f>
        <v>-1.8977093672009188E-2</v>
      </c>
      <c r="U521" s="2">
        <f>(Table2[[#This Row],[Close Price]]-Table2[[#This Row],[200D EMA]])/Table2[[#This Row],[200D EMA]]</f>
        <v>7.5842356704477379E-2</v>
      </c>
      <c r="V521">
        <v>0.76613612683702303</v>
      </c>
      <c r="W521">
        <v>202.16</v>
      </c>
      <c r="X521">
        <v>206.25</v>
      </c>
      <c r="Y521">
        <v>194</v>
      </c>
      <c r="Z521">
        <v>210.8</v>
      </c>
      <c r="AA521">
        <v>194</v>
      </c>
      <c r="AB521">
        <v>218.35</v>
      </c>
      <c r="AC521" s="2">
        <f>(Table2[[#This Row],[Close Price]]/Table2[[#This Row],[Day Low]])-1</f>
        <v>2.3743569449941049E-3</v>
      </c>
      <c r="AD521" s="2">
        <f>(Table2[[#This Row],[Day High]]/Table2[[#This Row],[Close Price]])-1</f>
        <v>1.7814844058428703E-2</v>
      </c>
      <c r="AE521" s="2">
        <f>(Table2[[#This Row],[Close Price]]/Table2[[#This Row],[Current Week Low]])-1</f>
        <v>4.453608247422669E-2</v>
      </c>
      <c r="AF521" s="2">
        <f>(Table2[[#This Row],[Current Week High]]/Table2[[#This Row],[Close Price]])-1</f>
        <v>4.026845637583909E-2</v>
      </c>
      <c r="AG521" s="2">
        <f>(Table2[[#This Row],[Close Price]]/Table2[[#This Row],[Current Month Low]])-1</f>
        <v>4.453608247422669E-2</v>
      </c>
      <c r="AH521" s="2">
        <f>(Table2[[#This Row],[Current Month High]]/Table2[[#This Row],[Close Price]])-1</f>
        <v>7.7526648243189999E-2</v>
      </c>
      <c r="AI521">
        <v>13.6991709435452</v>
      </c>
      <c r="AJ521">
        <v>61.659353809333801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-0.1</v>
      </c>
      <c r="AM521" t="s">
        <v>10450</v>
      </c>
      <c r="AN521">
        <v>0.62</v>
      </c>
      <c r="AO521" t="s">
        <v>10451</v>
      </c>
      <c r="AP521">
        <v>-1.0859386990437999E-2</v>
      </c>
      <c r="AQ521">
        <f>(Table2[[#This Row],[Sharpe Ratio]]-AVERAGE(Table2[Sharpe Ratio]))/_xlfn.STDEV.P(Table2[Sharpe Ratio])</f>
        <v>-0.81442606612147439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-2.4711152828975589</v>
      </c>
      <c r="AS521">
        <f>_xlfn.RANK.AVG(Table2[[#This Row],[1Y Return vs Nifty Z-Score]],Table2[1Y Return vs Nifty Z-Score])</f>
        <v>394</v>
      </c>
      <c r="AT521">
        <f>_xlfn.RANK.AVG(Table2[[#This Row],[6M Return vs Nifty Z-Score]],Table2[6M Return vs Nifty Z-Score])</f>
        <v>464</v>
      </c>
      <c r="AU521">
        <f>_xlfn.RANK.AVG(Table2[[#This Row],[Sharpe Ratio Z-Score]],Table2[Sharpe Ratio Z-Score])</f>
        <v>585</v>
      </c>
      <c r="AV521">
        <f>(Table2[[#This Row],[Rank 1Y]]+Table2[[#This Row],[Rank 6M]]+Table2[[#This Row],[Rank Sharpe]])/3</f>
        <v>481</v>
      </c>
    </row>
    <row r="522" spans="1:48" x14ac:dyDescent="0.3">
      <c r="A522" t="s">
        <v>1524</v>
      </c>
      <c r="B522" t="s">
        <v>1525</v>
      </c>
      <c r="C522" t="s">
        <v>606</v>
      </c>
      <c r="D522" t="s">
        <v>606</v>
      </c>
      <c r="E522">
        <v>6857.7976799999997</v>
      </c>
      <c r="F522">
        <v>342</v>
      </c>
      <c r="G522">
        <v>-44.757638832865901</v>
      </c>
      <c r="H522">
        <f>(Table2[[#This Row],[1Y Return vs Nifty]]-AVERAGE(Table2[1Y Return vs Nifty]))/_xlfn.STDEV.P(Table2[1Y Return vs Nifty])</f>
        <v>-1.1373934942956345</v>
      </c>
      <c r="I522">
        <v>-13.663861986472201</v>
      </c>
      <c r="J522">
        <f>(Table2[[#This Row],[1M Return vs Nifty]]-AVERAGE(Table2[1M Return vs Nifty]))/_xlfn.STDEV.P(Table2[1M Return vs Nifty])</f>
        <v>-0.94809432267156379</v>
      </c>
      <c r="K522">
        <v>-10.9012275758501</v>
      </c>
      <c r="L522">
        <f>(Table2[[#This Row],[6M Return vs Nifty]]-AVERAGE(Table2[6M Return vs Nifty]))/_xlfn.STDEV.P(Table2[6M Return vs Nifty])</f>
        <v>-0.68882861300434683</v>
      </c>
      <c r="M522">
        <v>-2.5405239815632701</v>
      </c>
      <c r="N522">
        <f>(Table2[[#This Row],[1W Return vs Nifty]]-AVERAGE(Table2[1W Return vs Nifty]))/_xlfn.STDEV.P(Table2[1W Return vs Nifty])</f>
        <v>-0.43554677786158164</v>
      </c>
      <c r="O522">
        <v>354.78</v>
      </c>
      <c r="P522">
        <v>358.16551348223197</v>
      </c>
      <c r="Q522">
        <v>349.75467668022702</v>
      </c>
      <c r="R522">
        <v>35.0829030125944</v>
      </c>
      <c r="S522" s="2">
        <f>(Table2[[#This Row],[Close Price]]-Table2[[#This Row],[20D EMA]])/Table2[[#This Row],[20D EMA]]</f>
        <v>-3.6022323693556499E-2</v>
      </c>
      <c r="T522" s="2">
        <f>(Table2[[#This Row],[Close Price]]-Table2[[#This Row],[50D EMA]])/Table2[[#This Row],[50D EMA]]</f>
        <v>-4.5134198781630934E-2</v>
      </c>
      <c r="U522" s="2">
        <f>(Table2[[#This Row],[Close Price]]-Table2[[#This Row],[200D EMA]])/Table2[[#This Row],[200D EMA]]</f>
        <v>-2.2171759799846653E-2</v>
      </c>
      <c r="V522">
        <v>1.3076707602542099</v>
      </c>
      <c r="W522">
        <v>340</v>
      </c>
      <c r="X522">
        <v>358</v>
      </c>
      <c r="Y522">
        <v>340</v>
      </c>
      <c r="Z522">
        <v>363.15</v>
      </c>
      <c r="AA522">
        <v>340</v>
      </c>
      <c r="AB522">
        <v>397.6</v>
      </c>
      <c r="AC522" s="2">
        <f>(Table2[[#This Row],[Close Price]]/Table2[[#This Row],[Day Low]])-1</f>
        <v>5.8823529411764497E-3</v>
      </c>
      <c r="AD522" s="2">
        <f>(Table2[[#This Row],[Day High]]/Table2[[#This Row],[Close Price]])-1</f>
        <v>4.6783625730994149E-2</v>
      </c>
      <c r="AE522" s="2">
        <f>(Table2[[#This Row],[Close Price]]/Table2[[#This Row],[Current Week Low]])-1</f>
        <v>5.8823529411764497E-3</v>
      </c>
      <c r="AF522" s="2">
        <f>(Table2[[#This Row],[Current Week High]]/Table2[[#This Row],[Close Price]])-1</f>
        <v>6.184210526315792E-2</v>
      </c>
      <c r="AG522" s="2">
        <f>(Table2[[#This Row],[Close Price]]/Table2[[#This Row],[Current Month Low]])-1</f>
        <v>5.8823529411764497E-3</v>
      </c>
      <c r="AH522" s="2">
        <f>(Table2[[#This Row],[Current Month High]]/Table2[[#This Row],[Close Price]])-1</f>
        <v>0.16257309941520481</v>
      </c>
      <c r="AI522">
        <v>27.7631578947368</v>
      </c>
      <c r="AJ522">
        <v>27.731092436974699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</v>
      </c>
      <c r="AM522" t="s">
        <v>10450</v>
      </c>
      <c r="AN522">
        <v>-4.3499999999999996</v>
      </c>
      <c r="AO522" t="s">
        <v>10450</v>
      </c>
      <c r="AP522">
        <v>0.112669631793218</v>
      </c>
      <c r="AQ522">
        <f>(Table2[[#This Row],[Sharpe Ratio]]-AVERAGE(Table2[Sharpe Ratio]))/_xlfn.STDEV.P(Table2[Sharpe Ratio])</f>
        <v>0.62327399561897878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688</v>
      </c>
      <c r="AT522">
        <f>_xlfn.RANK.AVG(Table2[[#This Row],[6M Return vs Nifty Z-Score]],Table2[6M Return vs Nifty Z-Score])</f>
        <v>567</v>
      </c>
      <c r="AU522">
        <f>_xlfn.RANK.AVG(Table2[[#This Row],[Sharpe Ratio Z-Score]],Table2[Sharpe Ratio Z-Score])</f>
        <v>191</v>
      </c>
      <c r="AV522">
        <f>(Table2[[#This Row],[Rank 1Y]]+Table2[[#This Row],[Rank 6M]]+Table2[[#This Row],[Rank Sharpe]])/3</f>
        <v>482</v>
      </c>
    </row>
    <row r="523" spans="1:48" x14ac:dyDescent="0.3">
      <c r="A523" t="s">
        <v>362</v>
      </c>
      <c r="B523" t="s">
        <v>363</v>
      </c>
      <c r="C523" t="s">
        <v>10407</v>
      </c>
      <c r="D523" t="s">
        <v>24</v>
      </c>
      <c r="E523">
        <v>71282.817081240006</v>
      </c>
      <c r="F523">
        <v>22.74</v>
      </c>
      <c r="G523">
        <v>-1.71091631431714</v>
      </c>
      <c r="H523">
        <f>(Table2[[#This Row],[1Y Return vs Nifty]]-AVERAGE(Table2[1Y Return vs Nifty]))/_xlfn.STDEV.P(Table2[1Y Return vs Nifty])</f>
        <v>-0.42861371395258996</v>
      </c>
      <c r="I523">
        <v>-10.557929852427799</v>
      </c>
      <c r="J523">
        <f>(Table2[[#This Row],[1M Return vs Nifty]]-AVERAGE(Table2[1M Return vs Nifty]))/_xlfn.STDEV.P(Table2[1M Return vs Nifty])</f>
        <v>-0.6602785512587388</v>
      </c>
      <c r="K523">
        <v>-20.101216313675899</v>
      </c>
      <c r="L523">
        <f>(Table2[[#This Row],[6M Return vs Nifty]]-AVERAGE(Table2[6M Return vs Nifty]))/_xlfn.STDEV.P(Table2[6M Return vs Nifty])</f>
        <v>-0.96214920325872533</v>
      </c>
      <c r="M523">
        <v>-3.0202113854483401</v>
      </c>
      <c r="N523">
        <f>(Table2[[#This Row],[1W Return vs Nifty]]-AVERAGE(Table2[1W Return vs Nifty]))/_xlfn.STDEV.P(Table2[1W Return vs Nifty])</f>
        <v>-0.54259710162963404</v>
      </c>
      <c r="O523">
        <v>23.23</v>
      </c>
      <c r="P523">
        <v>23.706526549897902</v>
      </c>
      <c r="Q523">
        <v>23.132801009951599</v>
      </c>
      <c r="R523">
        <v>30.146360496875602</v>
      </c>
      <c r="S523" s="2">
        <f>(Table2[[#This Row],[Close Price]]-Table2[[#This Row],[20D EMA]])/Table2[[#This Row],[20D EMA]]</f>
        <v>-2.1093413689195092E-2</v>
      </c>
      <c r="T523" s="2">
        <f>(Table2[[#This Row],[Close Price]]-Table2[[#This Row],[50D EMA]])/Table2[[#This Row],[50D EMA]]</f>
        <v>-4.0770483514889523E-2</v>
      </c>
      <c r="U523" s="2">
        <f>(Table2[[#This Row],[Close Price]]-Table2[[#This Row],[200D EMA]])/Table2[[#This Row],[200D EMA]]</f>
        <v>-1.6980261481634673E-2</v>
      </c>
      <c r="V523">
        <v>0.45002748872899401</v>
      </c>
      <c r="W523">
        <v>22.68</v>
      </c>
      <c r="X523">
        <v>23.14</v>
      </c>
      <c r="Y523">
        <v>22.65</v>
      </c>
      <c r="Z523">
        <v>23.19</v>
      </c>
      <c r="AA523">
        <v>22.51</v>
      </c>
      <c r="AB523">
        <v>24.41</v>
      </c>
      <c r="AC523" s="2">
        <f>(Table2[[#This Row],[Close Price]]/Table2[[#This Row],[Day Low]])-1</f>
        <v>2.6455026455025621E-3</v>
      </c>
      <c r="AD523" s="2">
        <f>(Table2[[#This Row],[Day High]]/Table2[[#This Row],[Close Price]])-1</f>
        <v>1.7590149516270914E-2</v>
      </c>
      <c r="AE523" s="2">
        <f>(Table2[[#This Row],[Close Price]]/Table2[[#This Row],[Current Week Low]])-1</f>
        <v>3.9735099337747659E-3</v>
      </c>
      <c r="AF523" s="2">
        <f>(Table2[[#This Row],[Current Week High]]/Table2[[#This Row],[Close Price]])-1</f>
        <v>1.9788918205804862E-2</v>
      </c>
      <c r="AG523" s="2">
        <f>(Table2[[#This Row],[Close Price]]/Table2[[#This Row],[Current Month Low]])-1</f>
        <v>1.0217681030652903E-2</v>
      </c>
      <c r="AH523" s="2">
        <f>(Table2[[#This Row],[Current Month High]]/Table2[[#This Row],[Close Price]])-1</f>
        <v>7.343887423043105E-2</v>
      </c>
      <c r="AI523">
        <v>44.459102902374603</v>
      </c>
      <c r="AJ523">
        <v>44.840764331210103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-0.12</v>
      </c>
      <c r="AM523" t="s">
        <v>10450</v>
      </c>
      <c r="AN523">
        <v>-4.53</v>
      </c>
      <c r="AO523" t="s">
        <v>10450</v>
      </c>
      <c r="AP523">
        <v>4.9149820261074999E-2</v>
      </c>
      <c r="AQ523">
        <f>(Table2[[#This Row],[Sharpe Ratio]]-AVERAGE(Table2[Sharpe Ratio]))/_xlfn.STDEV.P(Table2[Sharpe Ratio])</f>
        <v>-0.11600522687239846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431</v>
      </c>
      <c r="AT523">
        <f>_xlfn.RANK.AVG(Table2[[#This Row],[6M Return vs Nifty Z-Score]],Table2[6M Return vs Nifty Z-Score])</f>
        <v>642</v>
      </c>
      <c r="AU523">
        <f>_xlfn.RANK.AVG(Table2[[#This Row],[Sharpe Ratio Z-Score]],Table2[Sharpe Ratio Z-Score])</f>
        <v>374</v>
      </c>
      <c r="AV523">
        <f>(Table2[[#This Row],[Rank 1Y]]+Table2[[#This Row],[Rank 6M]]+Table2[[#This Row],[Rank Sharpe]])/3</f>
        <v>482.33333333333331</v>
      </c>
    </row>
    <row r="524" spans="1:48" x14ac:dyDescent="0.3">
      <c r="A524" t="s">
        <v>1343</v>
      </c>
      <c r="B524" t="s">
        <v>1344</v>
      </c>
      <c r="C524" t="s">
        <v>10418</v>
      </c>
      <c r="D524" t="s">
        <v>438</v>
      </c>
      <c r="E524">
        <v>8534.4123598799997</v>
      </c>
      <c r="F524">
        <v>636.9</v>
      </c>
      <c r="G524">
        <v>-29.064448368676501</v>
      </c>
      <c r="H524">
        <f>(Table2[[#This Row],[1Y Return vs Nifty]]-AVERAGE(Table2[1Y Return vs Nifty]))/_xlfn.STDEV.P(Table2[1Y Return vs Nifty])</f>
        <v>-0.87899946475489932</v>
      </c>
      <c r="I524">
        <v>-9.20412952252385</v>
      </c>
      <c r="J524">
        <f>(Table2[[#This Row],[1M Return vs Nifty]]-AVERAGE(Table2[1M Return vs Nifty]))/_xlfn.STDEV.P(Table2[1M Return vs Nifty])</f>
        <v>-0.53482665164402821</v>
      </c>
      <c r="K524">
        <v>-43.865058033416503</v>
      </c>
      <c r="L524">
        <f>(Table2[[#This Row],[6M Return vs Nifty]]-AVERAGE(Table2[6M Return vs Nifty]))/_xlfn.STDEV.P(Table2[6M Return vs Nifty])</f>
        <v>-1.6681443333229933</v>
      </c>
      <c r="M524">
        <v>-1.2164211111035801</v>
      </c>
      <c r="N524">
        <f>(Table2[[#This Row],[1W Return vs Nifty]]-AVERAGE(Table2[1W Return vs Nifty]))/_xlfn.STDEV.P(Table2[1W Return vs Nifty])</f>
        <v>-0.14005091985719137</v>
      </c>
      <c r="O524">
        <v>651.07000000000005</v>
      </c>
      <c r="P524">
        <v>656.618851483458</v>
      </c>
      <c r="Q524">
        <v>712.95660704324803</v>
      </c>
      <c r="R524">
        <v>38.3770532384763</v>
      </c>
      <c r="S524" s="2">
        <f>(Table2[[#This Row],[Close Price]]-Table2[[#This Row],[20D EMA]])/Table2[[#This Row],[20D EMA]]</f>
        <v>-2.1764172823198844E-2</v>
      </c>
      <c r="T524" s="2">
        <f>(Table2[[#This Row],[Close Price]]-Table2[[#This Row],[50D EMA]])/Table2[[#This Row],[50D EMA]]</f>
        <v>-3.0030894542409883E-2</v>
      </c>
      <c r="U524" s="2">
        <f>(Table2[[#This Row],[Close Price]]-Table2[[#This Row],[200D EMA]])/Table2[[#This Row],[200D EMA]]</f>
        <v>-0.10667775049966603</v>
      </c>
      <c r="V524">
        <v>0.49582718523762198</v>
      </c>
      <c r="W524">
        <v>633.9</v>
      </c>
      <c r="X524">
        <v>651</v>
      </c>
      <c r="Y524">
        <v>627.4</v>
      </c>
      <c r="Z524">
        <v>651</v>
      </c>
      <c r="AA524">
        <v>627.4</v>
      </c>
      <c r="AB524">
        <v>695</v>
      </c>
      <c r="AC524" s="2">
        <f>(Table2[[#This Row],[Close Price]]/Table2[[#This Row],[Day Low]])-1</f>
        <v>4.7326076668243733E-3</v>
      </c>
      <c r="AD524" s="2">
        <f>(Table2[[#This Row],[Day High]]/Table2[[#This Row],[Close Price]])-1</f>
        <v>2.213848327837975E-2</v>
      </c>
      <c r="AE524" s="2">
        <f>(Table2[[#This Row],[Close Price]]/Table2[[#This Row],[Current Week Low]])-1</f>
        <v>1.514185527574119E-2</v>
      </c>
      <c r="AF524" s="2">
        <f>(Table2[[#This Row],[Current Week High]]/Table2[[#This Row],[Close Price]])-1</f>
        <v>2.213848327837975E-2</v>
      </c>
      <c r="AG524" s="2">
        <f>(Table2[[#This Row],[Close Price]]/Table2[[#This Row],[Current Month Low]])-1</f>
        <v>1.514185527574119E-2</v>
      </c>
      <c r="AH524" s="2">
        <f>(Table2[[#This Row],[Current Month High]]/Table2[[#This Row],[Close Price]])-1</f>
        <v>9.1223111948500524E-2</v>
      </c>
      <c r="AI524">
        <v>72.240540116187702</v>
      </c>
      <c r="AJ524">
        <v>11.8840579710144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-0.05</v>
      </c>
      <c r="AM524" t="s">
        <v>10450</v>
      </c>
      <c r="AN524">
        <v>-3.49</v>
      </c>
      <c r="AO524" t="s">
        <v>10450</v>
      </c>
      <c r="AP524">
        <v>0.14510302667775499</v>
      </c>
      <c r="AQ524">
        <f>(Table2[[#This Row],[Sharpe Ratio]]-AVERAGE(Table2[Sharpe Ratio]))/_xlfn.STDEV.P(Table2[Sharpe Ratio])</f>
        <v>1.0007520512782442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614</v>
      </c>
      <c r="AT524">
        <f>_xlfn.RANK.AVG(Table2[[#This Row],[6M Return vs Nifty Z-Score]],Table2[6M Return vs Nifty Z-Score])</f>
        <v>727</v>
      </c>
      <c r="AU524">
        <f>_xlfn.RANK.AVG(Table2[[#This Row],[Sharpe Ratio Z-Score]],Table2[Sharpe Ratio Z-Score])</f>
        <v>114</v>
      </c>
      <c r="AV524">
        <f>(Table2[[#This Row],[Rank 1Y]]+Table2[[#This Row],[Rank 6M]]+Table2[[#This Row],[Rank Sharpe]])/3</f>
        <v>485</v>
      </c>
    </row>
    <row r="525" spans="1:48" x14ac:dyDescent="0.3">
      <c r="A525" t="s">
        <v>791</v>
      </c>
      <c r="B525" t="s">
        <v>792</v>
      </c>
      <c r="C525" t="s">
        <v>10420</v>
      </c>
      <c r="D525" t="s">
        <v>467</v>
      </c>
      <c r="E525">
        <v>21379.999943679999</v>
      </c>
      <c r="F525">
        <v>2062.4</v>
      </c>
      <c r="G525">
        <v>-21.931235067432201</v>
      </c>
      <c r="H525">
        <f>(Table2[[#This Row],[1Y Return vs Nifty]]-AVERAGE(Table2[1Y Return vs Nifty]))/_xlfn.STDEV.P(Table2[1Y Return vs Nifty])</f>
        <v>-0.76154854024798813</v>
      </c>
      <c r="I525">
        <v>-5.5844760175252999</v>
      </c>
      <c r="J525">
        <f>(Table2[[#This Row],[1M Return vs Nifty]]-AVERAGE(Table2[1M Return vs Nifty]))/_xlfn.STDEV.P(Table2[1M Return vs Nifty])</f>
        <v>-0.19940613347844982</v>
      </c>
      <c r="K525">
        <v>18.8613540085769</v>
      </c>
      <c r="L525">
        <f>(Table2[[#This Row],[6M Return vs Nifty]]-AVERAGE(Table2[6M Return vs Nifty]))/_xlfn.STDEV.P(Table2[6M Return vs Nifty])</f>
        <v>0.19538185702630806</v>
      </c>
      <c r="M525">
        <v>-0.46345457583281902</v>
      </c>
      <c r="N525">
        <f>(Table2[[#This Row],[1W Return vs Nifty]]-AVERAGE(Table2[1W Return vs Nifty]))/_xlfn.STDEV.P(Table2[1W Return vs Nifty])</f>
        <v>2.7986245043132098E-2</v>
      </c>
      <c r="O525">
        <v>1973.44</v>
      </c>
      <c r="P525">
        <v>1970.5618335863101</v>
      </c>
      <c r="Q525">
        <v>1855.9252274878199</v>
      </c>
      <c r="R525">
        <v>75.242447204717607</v>
      </c>
      <c r="S525" s="2">
        <f>(Table2[[#This Row],[Close Price]]-Table2[[#This Row],[20D EMA]])/Table2[[#This Row],[20D EMA]]</f>
        <v>4.5078644397600148E-2</v>
      </c>
      <c r="T525" s="2">
        <f>(Table2[[#This Row],[Close Price]]-Table2[[#This Row],[50D EMA]])/Table2[[#This Row],[50D EMA]]</f>
        <v>4.6605067066862758E-2</v>
      </c>
      <c r="U525" s="2">
        <f>(Table2[[#This Row],[Close Price]]-Table2[[#This Row],[200D EMA]])/Table2[[#This Row],[200D EMA]]</f>
        <v>0.1112516654518805</v>
      </c>
      <c r="V525">
        <v>1.05535352735129</v>
      </c>
      <c r="W525">
        <v>1970.25</v>
      </c>
      <c r="X525">
        <v>2080.1999999999998</v>
      </c>
      <c r="Y525">
        <v>1930</v>
      </c>
      <c r="Z525">
        <v>2080.1999999999998</v>
      </c>
      <c r="AA525">
        <v>1885.35</v>
      </c>
      <c r="AB525">
        <v>2080.1999999999998</v>
      </c>
      <c r="AC525" s="2">
        <f>(Table2[[#This Row],[Close Price]]/Table2[[#This Row],[Day Low]])-1</f>
        <v>4.6770714376348277E-2</v>
      </c>
      <c r="AD525" s="2">
        <f>(Table2[[#This Row],[Day High]]/Table2[[#This Row],[Close Price]])-1</f>
        <v>8.6307214895267048E-3</v>
      </c>
      <c r="AE525" s="2">
        <f>(Table2[[#This Row],[Close Price]]/Table2[[#This Row],[Current Week Low]])-1</f>
        <v>6.8601036269430038E-2</v>
      </c>
      <c r="AF525" s="2">
        <f>(Table2[[#This Row],[Current Week High]]/Table2[[#This Row],[Close Price]])-1</f>
        <v>8.6307214895267048E-3</v>
      </c>
      <c r="AG525" s="2">
        <f>(Table2[[#This Row],[Close Price]]/Table2[[#This Row],[Current Month Low]])-1</f>
        <v>9.3908292889914424E-2</v>
      </c>
      <c r="AH525" s="2">
        <f>(Table2[[#This Row],[Current Month High]]/Table2[[#This Row],[Close Price]])-1</f>
        <v>8.6307214895267048E-3</v>
      </c>
      <c r="AI525">
        <v>12.9751745539177</v>
      </c>
      <c r="AJ525">
        <v>41.047736287785497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0.03</v>
      </c>
      <c r="AM525" t="s">
        <v>10451</v>
      </c>
      <c r="AN525">
        <v>6.95</v>
      </c>
      <c r="AO525" t="s">
        <v>10451</v>
      </c>
      <c r="AP525">
        <v>-3.6832490404923E-2</v>
      </c>
      <c r="AQ525">
        <f>(Table2[[#This Row],[Sharpe Ratio]]-AVERAGE(Table2[Sharpe Ratio]))/_xlfn.STDEV.P(Table2[Sharpe Ratio])</f>
        <v>-1.1167156232658957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-1.8543021949228937</v>
      </c>
      <c r="AS525">
        <f>_xlfn.RANK.AVG(Table2[[#This Row],[1Y Return vs Nifty Z-Score]],Table2[1Y Return vs Nifty Z-Score])</f>
        <v>579</v>
      </c>
      <c r="AT525">
        <f>_xlfn.RANK.AVG(Table2[[#This Row],[6M Return vs Nifty Z-Score]],Table2[6M Return vs Nifty Z-Score])</f>
        <v>240</v>
      </c>
      <c r="AU525">
        <f>_xlfn.RANK.AVG(Table2[[#This Row],[Sharpe Ratio Z-Score]],Table2[Sharpe Ratio Z-Score])</f>
        <v>639</v>
      </c>
      <c r="AV525">
        <f>(Table2[[#This Row],[Rank 1Y]]+Table2[[#This Row],[Rank 6M]]+Table2[[#This Row],[Rank Sharpe]])/3</f>
        <v>486</v>
      </c>
    </row>
    <row r="526" spans="1:48" x14ac:dyDescent="0.3">
      <c r="A526" t="s">
        <v>1291</v>
      </c>
      <c r="B526" t="s">
        <v>1292</v>
      </c>
      <c r="C526" t="s">
        <v>10411</v>
      </c>
      <c r="D526" t="s">
        <v>273</v>
      </c>
      <c r="E526">
        <v>9093.6794212899895</v>
      </c>
      <c r="F526">
        <v>1386.95</v>
      </c>
      <c r="G526">
        <v>-5.7961962173277897</v>
      </c>
      <c r="H526">
        <f>(Table2[[#This Row],[1Y Return vs Nifty]]-AVERAGE(Table2[1Y Return vs Nifty]))/_xlfn.STDEV.P(Table2[1Y Return vs Nifty])</f>
        <v>-0.49587931799591867</v>
      </c>
      <c r="I526">
        <v>1.19779965611748</v>
      </c>
      <c r="J526">
        <f>(Table2[[#This Row],[1M Return vs Nifty]]-AVERAGE(Table2[1M Return vs Nifty]))/_xlfn.STDEV.P(Table2[1M Return vs Nifty])</f>
        <v>0.42908342157247475</v>
      </c>
      <c r="K526">
        <v>-2.6352964701462702</v>
      </c>
      <c r="L526">
        <f>(Table2[[#This Row],[6M Return vs Nifty]]-AVERAGE(Table2[6M Return vs Nifty]))/_xlfn.STDEV.P(Table2[6M Return vs Nifty])</f>
        <v>-0.44325775056143063</v>
      </c>
      <c r="M526">
        <v>0.651661412273985</v>
      </c>
      <c r="N526">
        <f>(Table2[[#This Row],[1W Return vs Nifty]]-AVERAGE(Table2[1W Return vs Nifty]))/_xlfn.STDEV.P(Table2[1W Return vs Nifty])</f>
        <v>0.27684316019024335</v>
      </c>
      <c r="O526">
        <v>1363.52</v>
      </c>
      <c r="P526">
        <v>1338.15839136514</v>
      </c>
      <c r="Q526">
        <v>1239.24029153689</v>
      </c>
      <c r="R526">
        <v>60.571524094971402</v>
      </c>
      <c r="S526" s="2">
        <f>(Table2[[#This Row],[Close Price]]-Table2[[#This Row],[20D EMA]])/Table2[[#This Row],[20D EMA]]</f>
        <v>1.7183466322459564E-2</v>
      </c>
      <c r="T526" s="2">
        <f>(Table2[[#This Row],[Close Price]]-Table2[[#This Row],[50D EMA]])/Table2[[#This Row],[50D EMA]]</f>
        <v>3.6461758899172345E-2</v>
      </c>
      <c r="U526" s="2">
        <f>(Table2[[#This Row],[Close Price]]-Table2[[#This Row],[200D EMA]])/Table2[[#This Row],[200D EMA]]</f>
        <v>0.11919375884714201</v>
      </c>
      <c r="V526">
        <v>2.2858791639383198</v>
      </c>
      <c r="W526">
        <v>1367.6</v>
      </c>
      <c r="X526">
        <v>1396.6</v>
      </c>
      <c r="Y526">
        <v>1361.5</v>
      </c>
      <c r="Z526">
        <v>1433</v>
      </c>
      <c r="AA526">
        <v>1263.2</v>
      </c>
      <c r="AB526">
        <v>1433</v>
      </c>
      <c r="AC526" s="2">
        <f>(Table2[[#This Row],[Close Price]]/Table2[[#This Row],[Day Low]])-1</f>
        <v>1.4148873939748619E-2</v>
      </c>
      <c r="AD526" s="2">
        <f>(Table2[[#This Row],[Day High]]/Table2[[#This Row],[Close Price]])-1</f>
        <v>6.9577129673021876E-3</v>
      </c>
      <c r="AE526" s="2">
        <f>(Table2[[#This Row],[Close Price]]/Table2[[#This Row],[Current Week Low]])-1</f>
        <v>1.8692618435549146E-2</v>
      </c>
      <c r="AF526" s="2">
        <f>(Table2[[#This Row],[Current Week High]]/Table2[[#This Row],[Close Price]])-1</f>
        <v>3.3202350481271736E-2</v>
      </c>
      <c r="AG526" s="2">
        <f>(Table2[[#This Row],[Close Price]]/Table2[[#This Row],[Current Month Low]])-1</f>
        <v>9.7965484483850451E-2</v>
      </c>
      <c r="AH526" s="2">
        <f>(Table2[[#This Row],[Current Month High]]/Table2[[#This Row],[Close Price]])-1</f>
        <v>3.3202350481271736E-2</v>
      </c>
      <c r="AI526">
        <v>19.2508742204116</v>
      </c>
      <c r="AJ526">
        <v>41.974613573548901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-0.1</v>
      </c>
      <c r="AM526" t="s">
        <v>10450</v>
      </c>
      <c r="AN526">
        <v>4.05</v>
      </c>
      <c r="AO526" t="s">
        <v>10451</v>
      </c>
      <c r="AQ526">
        <f>(Table2[[#This Row],[Sharpe Ratio]]-AVERAGE(Table2[Sharpe Ratio]))/_xlfn.STDEV.P(Table2[Sharpe Ratio])</f>
        <v>-0.68803842457500186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-0.92124891136963283</v>
      </c>
      <c r="AS526">
        <f>_xlfn.RANK.AVG(Table2[[#This Row],[1Y Return vs Nifty Z-Score]],Table2[1Y Return vs Nifty Z-Score])</f>
        <v>462</v>
      </c>
      <c r="AT526">
        <f>_xlfn.RANK.AVG(Table2[[#This Row],[6M Return vs Nifty Z-Score]],Table2[6M Return vs Nifty Z-Score])</f>
        <v>470</v>
      </c>
      <c r="AU526">
        <f>_xlfn.RANK.AVG(Table2[[#This Row],[Sharpe Ratio Z-Score]],Table2[Sharpe Ratio Z-Score])</f>
        <v>526.5</v>
      </c>
      <c r="AV526">
        <f>(Table2[[#This Row],[Rank 1Y]]+Table2[[#This Row],[Rank 6M]]+Table2[[#This Row],[Rank Sharpe]])/3</f>
        <v>486.16666666666669</v>
      </c>
    </row>
    <row r="527" spans="1:48" x14ac:dyDescent="0.3">
      <c r="A527" t="s">
        <v>1364</v>
      </c>
      <c r="B527" t="s">
        <v>1365</v>
      </c>
      <c r="C527" t="s">
        <v>5532</v>
      </c>
      <c r="D527" t="s">
        <v>80</v>
      </c>
      <c r="E527">
        <v>8243.6637851319992</v>
      </c>
      <c r="F527">
        <v>203.96</v>
      </c>
      <c r="G527">
        <v>9.2595982669436694E-3</v>
      </c>
      <c r="H527">
        <f>(Table2[[#This Row],[1Y Return vs Nifty]]-AVERAGE(Table2[1Y Return vs Nifty]))/_xlfn.STDEV.P(Table2[1Y Return vs Nifty])</f>
        <v>-0.40029039839825525</v>
      </c>
      <c r="I527">
        <v>-12.182914955088901</v>
      </c>
      <c r="J527">
        <f>(Table2[[#This Row],[1M Return vs Nifty]]-AVERAGE(Table2[1M Return vs Nifty]))/_xlfn.STDEV.P(Table2[1M Return vs Nifty])</f>
        <v>-0.81086018687475636</v>
      </c>
      <c r="K527">
        <v>-30.567679512971001</v>
      </c>
      <c r="L527">
        <f>(Table2[[#This Row],[6M Return vs Nifty]]-AVERAGE(Table2[6M Return vs Nifty]))/_xlfn.STDEV.P(Table2[6M Return vs Nifty])</f>
        <v>-1.2730952251538701</v>
      </c>
      <c r="M527">
        <v>-5.9266774583859698</v>
      </c>
      <c r="N527">
        <f>(Table2[[#This Row],[1W Return vs Nifty]]-AVERAGE(Table2[1W Return vs Nifty]))/_xlfn.STDEV.P(Table2[1W Return vs Nifty])</f>
        <v>-1.1912239607234356</v>
      </c>
      <c r="O527">
        <v>211.87</v>
      </c>
      <c r="P527">
        <v>213.29317839712499</v>
      </c>
      <c r="Q527">
        <v>203.02160015874401</v>
      </c>
      <c r="R527">
        <v>28.68470961965</v>
      </c>
      <c r="S527" s="2">
        <f>(Table2[[#This Row],[Close Price]]-Table2[[#This Row],[20D EMA]])/Table2[[#This Row],[20D EMA]]</f>
        <v>-3.7334214376740435E-2</v>
      </c>
      <c r="T527" s="2">
        <f>(Table2[[#This Row],[Close Price]]-Table2[[#This Row],[50D EMA]])/Table2[[#This Row],[50D EMA]]</f>
        <v>-4.3757510049138942E-2</v>
      </c>
      <c r="U527" s="2">
        <f>(Table2[[#This Row],[Close Price]]-Table2[[#This Row],[200D EMA]])/Table2[[#This Row],[200D EMA]]</f>
        <v>4.6221674960805108E-3</v>
      </c>
      <c r="V527">
        <v>1.15588139609121</v>
      </c>
      <c r="W527">
        <v>203.61</v>
      </c>
      <c r="X527">
        <v>207</v>
      </c>
      <c r="Y527">
        <v>203.61</v>
      </c>
      <c r="Z527">
        <v>216.99</v>
      </c>
      <c r="AA527">
        <v>203.61</v>
      </c>
      <c r="AB527">
        <v>230</v>
      </c>
      <c r="AC527" s="2">
        <f>(Table2[[#This Row],[Close Price]]/Table2[[#This Row],[Day Low]])-1</f>
        <v>1.7189725455526439E-3</v>
      </c>
      <c r="AD527" s="2">
        <f>(Table2[[#This Row],[Day High]]/Table2[[#This Row],[Close Price]])-1</f>
        <v>1.4904883310453032E-2</v>
      </c>
      <c r="AE527" s="2">
        <f>(Table2[[#This Row],[Close Price]]/Table2[[#This Row],[Current Week Low]])-1</f>
        <v>1.7189725455526439E-3</v>
      </c>
      <c r="AF527" s="2">
        <f>(Table2[[#This Row],[Current Week High]]/Table2[[#This Row],[Close Price]])-1</f>
        <v>6.3885075505000888E-2</v>
      </c>
      <c r="AG527" s="2">
        <f>(Table2[[#This Row],[Close Price]]/Table2[[#This Row],[Current Month Low]])-1</f>
        <v>1.7189725455526439E-3</v>
      </c>
      <c r="AH527" s="2">
        <f>(Table2[[#This Row],[Current Month High]]/Table2[[#This Row],[Close Price]])-1</f>
        <v>0.12767209256716994</v>
      </c>
      <c r="AI527">
        <v>25.514806824867598</v>
      </c>
      <c r="AJ527">
        <v>38.748299319727899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-7.0000000000000007E-2</v>
      </c>
      <c r="AM527" t="s">
        <v>10450</v>
      </c>
      <c r="AN527">
        <v>-2.96</v>
      </c>
      <c r="AO527" t="s">
        <v>10450</v>
      </c>
      <c r="AP527">
        <v>6.0153017761378998E-2</v>
      </c>
      <c r="AQ527">
        <f>(Table2[[#This Row],[Sharpe Ratio]]-AVERAGE(Table2[Sharpe Ratio]))/_xlfn.STDEV.P(Table2[Sharpe Ratio])</f>
        <v>1.2056162113737444E-2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425</v>
      </c>
      <c r="AT527">
        <f>_xlfn.RANK.AVG(Table2[[#This Row],[6M Return vs Nifty Z-Score]],Table2[6M Return vs Nifty Z-Score])</f>
        <v>694</v>
      </c>
      <c r="AU527">
        <f>_xlfn.RANK.AVG(Table2[[#This Row],[Sharpe Ratio Z-Score]],Table2[Sharpe Ratio Z-Score])</f>
        <v>340</v>
      </c>
      <c r="AV527">
        <f>(Table2[[#This Row],[Rank 1Y]]+Table2[[#This Row],[Rank 6M]]+Table2[[#This Row],[Rank Sharpe]])/3</f>
        <v>486.33333333333331</v>
      </c>
    </row>
    <row r="528" spans="1:48" x14ac:dyDescent="0.3">
      <c r="A528" t="s">
        <v>416</v>
      </c>
      <c r="B528" t="s">
        <v>417</v>
      </c>
      <c r="C528" t="s">
        <v>10406</v>
      </c>
      <c r="D528" t="s">
        <v>21</v>
      </c>
      <c r="E528">
        <v>58328.02717958</v>
      </c>
      <c r="F528">
        <v>3082.6</v>
      </c>
      <c r="G528">
        <v>-7.9755793018680201</v>
      </c>
      <c r="H528">
        <f>(Table2[[#This Row],[1Y Return vs Nifty]]-AVERAGE(Table2[1Y Return vs Nifty]))/_xlfn.STDEV.P(Table2[1Y Return vs Nifty])</f>
        <v>-0.53176364492181094</v>
      </c>
      <c r="I528">
        <v>-3.6610313253209101</v>
      </c>
      <c r="J528">
        <f>(Table2[[#This Row],[1M Return vs Nifty]]-AVERAGE(Table2[1M Return vs Nifty]))/_xlfn.STDEV.P(Table2[1M Return vs Nifty])</f>
        <v>-2.1167300830216482E-2</v>
      </c>
      <c r="K528">
        <v>9.7379766090539501</v>
      </c>
      <c r="L528">
        <f>(Table2[[#This Row],[6M Return vs Nifty]]-AVERAGE(Table2[6M Return vs Nifty]))/_xlfn.STDEV.P(Table2[6M Return vs Nifty])</f>
        <v>-7.5662702593487077E-2</v>
      </c>
      <c r="M528">
        <v>-0.38348707466544901</v>
      </c>
      <c r="N528">
        <f>(Table2[[#This Row],[1W Return vs Nifty]]-AVERAGE(Table2[1W Return vs Nifty]))/_xlfn.STDEV.P(Table2[1W Return vs Nifty])</f>
        <v>4.5832339857287595E-2</v>
      </c>
      <c r="O528">
        <v>3047.04</v>
      </c>
      <c r="P528">
        <v>2942.2351767752998</v>
      </c>
      <c r="Q528">
        <v>2637.4126291155198</v>
      </c>
      <c r="R528">
        <v>54.7667464389204</v>
      </c>
      <c r="S528" s="2">
        <f>(Table2[[#This Row],[Close Price]]-Table2[[#This Row],[20D EMA]])/Table2[[#This Row],[20D EMA]]</f>
        <v>1.1670342365049342E-2</v>
      </c>
      <c r="T528" s="2">
        <f>(Table2[[#This Row],[Close Price]]-Table2[[#This Row],[50D EMA]])/Table2[[#This Row],[50D EMA]]</f>
        <v>4.7706867327492304E-2</v>
      </c>
      <c r="U528" s="2">
        <f>(Table2[[#This Row],[Close Price]]-Table2[[#This Row],[200D EMA]])/Table2[[#This Row],[200D EMA]]</f>
        <v>0.16879701187818216</v>
      </c>
      <c r="V528">
        <v>0.788727788197918</v>
      </c>
      <c r="W528">
        <v>3051.15</v>
      </c>
      <c r="X528">
        <v>3159</v>
      </c>
      <c r="Y528">
        <v>2993.45</v>
      </c>
      <c r="Z528">
        <v>3159</v>
      </c>
      <c r="AA528">
        <v>2918.55</v>
      </c>
      <c r="AB528">
        <v>3187.8</v>
      </c>
      <c r="AC528" s="2">
        <f>(Table2[[#This Row],[Close Price]]/Table2[[#This Row],[Day Low]])-1</f>
        <v>1.0307588941874224E-2</v>
      </c>
      <c r="AD528" s="2">
        <f>(Table2[[#This Row],[Day High]]/Table2[[#This Row],[Close Price]])-1</f>
        <v>2.4784273016285052E-2</v>
      </c>
      <c r="AE528" s="2">
        <f>(Table2[[#This Row],[Close Price]]/Table2[[#This Row],[Current Week Low]])-1</f>
        <v>2.9781690023217289E-2</v>
      </c>
      <c r="AF528" s="2">
        <f>(Table2[[#This Row],[Current Week High]]/Table2[[#This Row],[Close Price]])-1</f>
        <v>2.4784273016285052E-2</v>
      </c>
      <c r="AG528" s="2">
        <f>(Table2[[#This Row],[Close Price]]/Table2[[#This Row],[Current Month Low]])-1</f>
        <v>5.6209419060834875E-2</v>
      </c>
      <c r="AH528" s="2">
        <f>(Table2[[#This Row],[Current Month High]]/Table2[[#This Row],[Close Price]])-1</f>
        <v>3.4127035619282431E-2</v>
      </c>
      <c r="AI528">
        <v>3.41270356192824</v>
      </c>
      <c r="AJ528">
        <v>48.982649461118299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7.0000000000000007E-2</v>
      </c>
      <c r="AM528" t="s">
        <v>10451</v>
      </c>
      <c r="AN528">
        <v>0.52</v>
      </c>
      <c r="AO528" t="s">
        <v>10451</v>
      </c>
      <c r="AP528">
        <v>-4.1817757697192003E-2</v>
      </c>
      <c r="AQ528">
        <f>(Table2[[#This Row],[Sharpe Ratio]]-AVERAGE(Table2[Sharpe Ratio]))/_xlfn.STDEV.P(Table2[Sharpe Ratio])</f>
        <v>-1.174736962417309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-1.757498270905536</v>
      </c>
      <c r="AS528">
        <f>_xlfn.RANK.AVG(Table2[[#This Row],[1Y Return vs Nifty Z-Score]],Table2[1Y Return vs Nifty Z-Score])</f>
        <v>480</v>
      </c>
      <c r="AT528">
        <f>_xlfn.RANK.AVG(Table2[[#This Row],[6M Return vs Nifty Z-Score]],Table2[6M Return vs Nifty Z-Score])</f>
        <v>340</v>
      </c>
      <c r="AU528">
        <f>_xlfn.RANK.AVG(Table2[[#This Row],[Sharpe Ratio Z-Score]],Table2[Sharpe Ratio Z-Score])</f>
        <v>644</v>
      </c>
      <c r="AV528">
        <f>(Table2[[#This Row],[Rank 1Y]]+Table2[[#This Row],[Rank 6M]]+Table2[[#This Row],[Rank Sharpe]])/3</f>
        <v>488</v>
      </c>
    </row>
    <row r="529" spans="1:48" x14ac:dyDescent="0.3">
      <c r="A529" t="s">
        <v>1341</v>
      </c>
      <c r="B529" t="s">
        <v>1342</v>
      </c>
      <c r="C529" t="s">
        <v>10406</v>
      </c>
      <c r="D529" t="s">
        <v>294</v>
      </c>
      <c r="E529">
        <v>8566.6447864000002</v>
      </c>
      <c r="F529">
        <v>726.8</v>
      </c>
      <c r="G529">
        <v>-8.1651112940034007</v>
      </c>
      <c r="H529">
        <f>(Table2[[#This Row],[1Y Return vs Nifty]]-AVERAGE(Table2[1Y Return vs Nifty]))/_xlfn.STDEV.P(Table2[1Y Return vs Nifty])</f>
        <v>-0.53488435739175122</v>
      </c>
      <c r="I529">
        <v>-7.0930743380616601</v>
      </c>
      <c r="J529">
        <f>(Table2[[#This Row],[1M Return vs Nifty]]-AVERAGE(Table2[1M Return vs Nifty]))/_xlfn.STDEV.P(Table2[1M Return vs Nifty])</f>
        <v>-0.33920261667200619</v>
      </c>
      <c r="K529">
        <v>-24.567660417227799</v>
      </c>
      <c r="L529">
        <f>(Table2[[#This Row],[6M Return vs Nifty]]-AVERAGE(Table2[6M Return vs Nifty]))/_xlfn.STDEV.P(Table2[6M Return vs Nifty])</f>
        <v>-1.0948418807727518</v>
      </c>
      <c r="M529">
        <v>-2.6885963953898999</v>
      </c>
      <c r="N529">
        <f>(Table2[[#This Row],[1W Return vs Nifty]]-AVERAGE(Table2[1W Return vs Nifty]))/_xlfn.STDEV.P(Table2[1W Return vs Nifty])</f>
        <v>-0.46859163105738416</v>
      </c>
      <c r="O529">
        <v>742.97</v>
      </c>
      <c r="P529">
        <v>750.68642795506503</v>
      </c>
      <c r="Q529">
        <v>719.55925265910298</v>
      </c>
      <c r="R529">
        <v>38.969713728905198</v>
      </c>
      <c r="S529" s="2">
        <f>(Table2[[#This Row],[Close Price]]-Table2[[#This Row],[20D EMA]])/Table2[[#This Row],[20D EMA]]</f>
        <v>-2.1764001238273514E-2</v>
      </c>
      <c r="T529" s="2">
        <f>(Table2[[#This Row],[Close Price]]-Table2[[#This Row],[50D EMA]])/Table2[[#This Row],[50D EMA]]</f>
        <v>-3.1819448261684674E-2</v>
      </c>
      <c r="U529" s="2">
        <f>(Table2[[#This Row],[Close Price]]-Table2[[#This Row],[200D EMA]])/Table2[[#This Row],[200D EMA]]</f>
        <v>1.0062753434326744E-2</v>
      </c>
      <c r="V529">
        <v>1.10247692807799</v>
      </c>
      <c r="W529">
        <v>720</v>
      </c>
      <c r="X529">
        <v>738.5</v>
      </c>
      <c r="Y529">
        <v>720</v>
      </c>
      <c r="Z529">
        <v>765</v>
      </c>
      <c r="AA529">
        <v>711.55</v>
      </c>
      <c r="AB529">
        <v>779.05</v>
      </c>
      <c r="AC529" s="2">
        <f>(Table2[[#This Row],[Close Price]]/Table2[[#This Row],[Day Low]])-1</f>
        <v>9.4444444444443665E-3</v>
      </c>
      <c r="AD529" s="2">
        <f>(Table2[[#This Row],[Day High]]/Table2[[#This Row],[Close Price]])-1</f>
        <v>1.6097963676389826E-2</v>
      </c>
      <c r="AE529" s="2">
        <f>(Table2[[#This Row],[Close Price]]/Table2[[#This Row],[Current Week Low]])-1</f>
        <v>9.4444444444443665E-3</v>
      </c>
      <c r="AF529" s="2">
        <f>(Table2[[#This Row],[Current Week High]]/Table2[[#This Row],[Close Price]])-1</f>
        <v>5.255916345624656E-2</v>
      </c>
      <c r="AG529" s="2">
        <f>(Table2[[#This Row],[Close Price]]/Table2[[#This Row],[Current Month Low]])-1</f>
        <v>2.1432084885109948E-2</v>
      </c>
      <c r="AH529" s="2">
        <f>(Table2[[#This Row],[Current Month High]]/Table2[[#This Row],[Close Price]])-1</f>
        <v>7.1890478811227343E-2</v>
      </c>
      <c r="AI529">
        <v>26.8161805173362</v>
      </c>
      <c r="AJ529">
        <v>30.1459396544005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-0.2</v>
      </c>
      <c r="AM529" t="s">
        <v>10450</v>
      </c>
      <c r="AN529">
        <v>-1.1599999999999999</v>
      </c>
      <c r="AO529" t="s">
        <v>10450</v>
      </c>
      <c r="AP529">
        <v>7.2745991221574005E-2</v>
      </c>
      <c r="AQ529">
        <f>(Table2[[#This Row],[Sharpe Ratio]]-AVERAGE(Table2[Sharpe Ratio]))/_xlfn.STDEV.P(Table2[Sharpe Ratio])</f>
        <v>0.15862025611764524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485</v>
      </c>
      <c r="AT529">
        <f>_xlfn.RANK.AVG(Table2[[#This Row],[6M Return vs Nifty Z-Score]],Table2[6M Return vs Nifty Z-Score])</f>
        <v>676</v>
      </c>
      <c r="AU529">
        <f>_xlfn.RANK.AVG(Table2[[#This Row],[Sharpe Ratio Z-Score]],Table2[Sharpe Ratio Z-Score])</f>
        <v>304</v>
      </c>
      <c r="AV529">
        <f>(Table2[[#This Row],[Rank 1Y]]+Table2[[#This Row],[Rank 6M]]+Table2[[#This Row],[Rank Sharpe]])/3</f>
        <v>488.33333333333331</v>
      </c>
    </row>
    <row r="530" spans="1:48" x14ac:dyDescent="0.3">
      <c r="A530" t="s">
        <v>418</v>
      </c>
      <c r="B530" t="s">
        <v>419</v>
      </c>
      <c r="C530" t="s">
        <v>10414</v>
      </c>
      <c r="D530" t="s">
        <v>124</v>
      </c>
      <c r="E530">
        <v>58050.402411606003</v>
      </c>
      <c r="F530">
        <v>140.54</v>
      </c>
      <c r="G530">
        <v>18.5037485200465</v>
      </c>
      <c r="H530">
        <f>(Table2[[#This Row],[1Y Return vs Nifty]]-AVERAGE(Table2[1Y Return vs Nifty]))/_xlfn.STDEV.P(Table2[1Y Return vs Nifty])</f>
        <v>-9.5771981464484124E-2</v>
      </c>
      <c r="I530">
        <v>-3.7280639054231499</v>
      </c>
      <c r="J530">
        <f>(Table2[[#This Row],[1M Return vs Nifty]]-AVERAGE(Table2[1M Return vs Nifty]))/_xlfn.STDEV.P(Table2[1M Return vs Nifty])</f>
        <v>-2.73789735002164E-2</v>
      </c>
      <c r="K530">
        <v>-13.1749017319737</v>
      </c>
      <c r="L530">
        <f>(Table2[[#This Row],[6M Return vs Nifty]]-AVERAGE(Table2[6M Return vs Nifty]))/_xlfn.STDEV.P(Table2[6M Return vs Nifty])</f>
        <v>-0.75637673508440617</v>
      </c>
      <c r="M530">
        <v>7.7148980104526199</v>
      </c>
      <c r="N530">
        <f>(Table2[[#This Row],[1W Return vs Nifty]]-AVERAGE(Table2[1W Return vs Nifty]))/_xlfn.STDEV.P(Table2[1W Return vs Nifty])</f>
        <v>1.8531233763506436</v>
      </c>
      <c r="O530">
        <v>132.97999999999999</v>
      </c>
      <c r="P530">
        <v>135.98496760455501</v>
      </c>
      <c r="Q530">
        <v>133.196797165443</v>
      </c>
      <c r="R530">
        <v>75.002418115040399</v>
      </c>
      <c r="S530" s="2">
        <f>(Table2[[#This Row],[Close Price]]-Table2[[#This Row],[20D EMA]])/Table2[[#This Row],[20D EMA]]</f>
        <v>5.6850654233719378E-2</v>
      </c>
      <c r="T530" s="2">
        <f>(Table2[[#This Row],[Close Price]]-Table2[[#This Row],[50D EMA]])/Table2[[#This Row],[50D EMA]]</f>
        <v>3.3496587716158745E-2</v>
      </c>
      <c r="U530" s="2">
        <f>(Table2[[#This Row],[Close Price]]-Table2[[#This Row],[200D EMA]])/Table2[[#This Row],[200D EMA]]</f>
        <v>5.51304760386696E-2</v>
      </c>
      <c r="V530">
        <v>0.95495765258735699</v>
      </c>
      <c r="W530">
        <v>139.66</v>
      </c>
      <c r="X530">
        <v>144.19999999999999</v>
      </c>
      <c r="Y530">
        <v>126.5</v>
      </c>
      <c r="Z530">
        <v>144.19999999999999</v>
      </c>
      <c r="AA530">
        <v>123.8</v>
      </c>
      <c r="AB530">
        <v>144.19999999999999</v>
      </c>
      <c r="AC530" s="2">
        <f>(Table2[[#This Row],[Close Price]]/Table2[[#This Row],[Day Low]])-1</f>
        <v>6.3010167549764073E-3</v>
      </c>
      <c r="AD530" s="2">
        <f>(Table2[[#This Row],[Day High]]/Table2[[#This Row],[Close Price]])-1</f>
        <v>2.6042407855414895E-2</v>
      </c>
      <c r="AE530" s="2">
        <f>(Table2[[#This Row],[Close Price]]/Table2[[#This Row],[Current Week Low]])-1</f>
        <v>0.1109881422924901</v>
      </c>
      <c r="AF530" s="2">
        <f>(Table2[[#This Row],[Current Week High]]/Table2[[#This Row],[Close Price]])-1</f>
        <v>2.6042407855414895E-2</v>
      </c>
      <c r="AG530" s="2">
        <f>(Table2[[#This Row],[Close Price]]/Table2[[#This Row],[Current Month Low]])-1</f>
        <v>0.13521809369951532</v>
      </c>
      <c r="AH530" s="2">
        <f>(Table2[[#This Row],[Current Month High]]/Table2[[#This Row],[Close Price]])-1</f>
        <v>2.6042407855414895E-2</v>
      </c>
      <c r="AI530">
        <v>24.768749110573399</v>
      </c>
      <c r="AJ530">
        <v>71.809290953545201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</v>
      </c>
      <c r="AM530" t="s">
        <v>10450</v>
      </c>
      <c r="AN530">
        <v>10.69</v>
      </c>
      <c r="AO530" t="s">
        <v>10451</v>
      </c>
      <c r="AP530">
        <v>-1.5279577261539999E-3</v>
      </c>
      <c r="AQ530">
        <f>(Table2[[#This Row],[Sharpe Ratio]]-AVERAGE(Table2[Sharpe Ratio]))/_xlfn.STDEV.P(Table2[Sharpe Ratio])</f>
        <v>-0.70582165428781707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322</v>
      </c>
      <c r="AT530">
        <f>_xlfn.RANK.AVG(Table2[[#This Row],[6M Return vs Nifty Z-Score]],Table2[6M Return vs Nifty Z-Score])</f>
        <v>588</v>
      </c>
      <c r="AU530">
        <f>_xlfn.RANK.AVG(Table2[[#This Row],[Sharpe Ratio Z-Score]],Table2[Sharpe Ratio Z-Score])</f>
        <v>556</v>
      </c>
      <c r="AV530">
        <f>(Table2[[#This Row],[Rank 1Y]]+Table2[[#This Row],[Rank 6M]]+Table2[[#This Row],[Rank Sharpe]])/3</f>
        <v>488.66666666666669</v>
      </c>
    </row>
    <row r="531" spans="1:48" x14ac:dyDescent="0.3">
      <c r="A531" t="s">
        <v>905</v>
      </c>
      <c r="B531" t="s">
        <v>906</v>
      </c>
      <c r="C531" t="s">
        <v>10418</v>
      </c>
      <c r="D531" t="s">
        <v>438</v>
      </c>
      <c r="E531">
        <v>17377.712300024999</v>
      </c>
      <c r="F531">
        <v>281.05</v>
      </c>
      <c r="G531">
        <v>-8.5836503479696304</v>
      </c>
      <c r="H531">
        <f>(Table2[[#This Row],[1Y Return vs Nifty]]-AVERAGE(Table2[1Y Return vs Nifty]))/_xlfn.STDEV.P(Table2[1Y Return vs Nifty])</f>
        <v>-0.5417757535626756</v>
      </c>
      <c r="I531">
        <v>-6.6851484528077103</v>
      </c>
      <c r="J531">
        <f>(Table2[[#This Row],[1M Return vs Nifty]]-AVERAGE(Table2[1M Return vs Nifty]))/_xlfn.STDEV.P(Table2[1M Return vs Nifty])</f>
        <v>-0.30140156427401238</v>
      </c>
      <c r="K531">
        <v>-5.8201499919360096</v>
      </c>
      <c r="L531">
        <f>(Table2[[#This Row],[6M Return vs Nifty]]-AVERAGE(Table2[6M Return vs Nifty]))/_xlfn.STDEV.P(Table2[6M Return vs Nifty])</f>
        <v>-0.53787591469790386</v>
      </c>
      <c r="M531">
        <v>-10.819779658526</v>
      </c>
      <c r="N531">
        <f>(Table2[[#This Row],[1W Return vs Nifty]]-AVERAGE(Table2[1W Return vs Nifty]))/_xlfn.STDEV.P(Table2[1W Return vs Nifty])</f>
        <v>-2.2832021334099557</v>
      </c>
      <c r="O531">
        <v>297.43</v>
      </c>
      <c r="P531">
        <v>301.63210243377398</v>
      </c>
      <c r="Q531">
        <v>276.21902798013298</v>
      </c>
      <c r="R531">
        <v>19.5170118085917</v>
      </c>
      <c r="S531" s="2">
        <f>(Table2[[#This Row],[Close Price]]-Table2[[#This Row],[20D EMA]])/Table2[[#This Row],[20D EMA]]</f>
        <v>-5.5071781595669556E-2</v>
      </c>
      <c r="T531" s="2">
        <f>(Table2[[#This Row],[Close Price]]-Table2[[#This Row],[50D EMA]])/Table2[[#This Row],[50D EMA]]</f>
        <v>-6.8235782158807032E-2</v>
      </c>
      <c r="U531" s="2">
        <f>(Table2[[#This Row],[Close Price]]-Table2[[#This Row],[200D EMA]])/Table2[[#This Row],[200D EMA]]</f>
        <v>1.7489642387035337E-2</v>
      </c>
      <c r="V531">
        <v>0.66464002747757001</v>
      </c>
      <c r="W531">
        <v>279</v>
      </c>
      <c r="X531">
        <v>286.25</v>
      </c>
      <c r="Y531">
        <v>279</v>
      </c>
      <c r="Z531">
        <v>298.5</v>
      </c>
      <c r="AA531">
        <v>279</v>
      </c>
      <c r="AB531">
        <v>316.2</v>
      </c>
      <c r="AC531" s="2">
        <f>(Table2[[#This Row],[Close Price]]/Table2[[#This Row],[Day Low]])-1</f>
        <v>7.34767025089611E-3</v>
      </c>
      <c r="AD531" s="2">
        <f>(Table2[[#This Row],[Day High]]/Table2[[#This Row],[Close Price]])-1</f>
        <v>1.8502045899306152E-2</v>
      </c>
      <c r="AE531" s="2">
        <f>(Table2[[#This Row],[Close Price]]/Table2[[#This Row],[Current Week Low]])-1</f>
        <v>7.34767025089611E-3</v>
      </c>
      <c r="AF531" s="2">
        <f>(Table2[[#This Row],[Current Week High]]/Table2[[#This Row],[Close Price]])-1</f>
        <v>6.2088596335171609E-2</v>
      </c>
      <c r="AG531" s="2">
        <f>(Table2[[#This Row],[Close Price]]/Table2[[#This Row],[Current Month Low]])-1</f>
        <v>7.34767025089611E-3</v>
      </c>
      <c r="AH531" s="2">
        <f>(Table2[[#This Row],[Current Month High]]/Table2[[#This Row],[Close Price]])-1</f>
        <v>0.1250667141078099</v>
      </c>
      <c r="AI531">
        <v>26.632271837751201</v>
      </c>
      <c r="AJ531">
        <v>51.264800861140998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-0.23</v>
      </c>
      <c r="AM531" t="s">
        <v>10450</v>
      </c>
      <c r="AN531">
        <v>-9.5299999999999994</v>
      </c>
      <c r="AO531" t="s">
        <v>10450</v>
      </c>
      <c r="AP531">
        <v>9.7471045773489997E-3</v>
      </c>
      <c r="AQ531">
        <f>(Table2[[#This Row],[Sharpe Ratio]]-AVERAGE(Table2[Sharpe Ratio]))/_xlfn.STDEV.P(Table2[Sharpe Ratio])</f>
        <v>-0.57459615011487797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491</v>
      </c>
      <c r="AT531">
        <f>_xlfn.RANK.AVG(Table2[[#This Row],[6M Return vs Nifty Z-Score]],Table2[6M Return vs Nifty Z-Score])</f>
        <v>502</v>
      </c>
      <c r="AU531">
        <f>_xlfn.RANK.AVG(Table2[[#This Row],[Sharpe Ratio Z-Score]],Table2[Sharpe Ratio Z-Score])</f>
        <v>474</v>
      </c>
      <c r="AV531">
        <f>(Table2[[#This Row],[Rank 1Y]]+Table2[[#This Row],[Rank 6M]]+Table2[[#This Row],[Rank Sharpe]])/3</f>
        <v>489</v>
      </c>
    </row>
    <row r="532" spans="1:48" x14ac:dyDescent="0.3">
      <c r="A532" t="s">
        <v>2119</v>
      </c>
      <c r="B532" t="s">
        <v>2120</v>
      </c>
      <c r="C532" t="s">
        <v>10407</v>
      </c>
      <c r="D532" t="s">
        <v>546</v>
      </c>
      <c r="E532">
        <v>2955.5515160579998</v>
      </c>
      <c r="F532">
        <v>51.53</v>
      </c>
      <c r="G532">
        <v>-11.1006934221974</v>
      </c>
      <c r="H532">
        <f>(Table2[[#This Row],[1Y Return vs Nifty]]-AVERAGE(Table2[1Y Return vs Nifty]))/_xlfn.STDEV.P(Table2[1Y Return vs Nifty])</f>
        <v>-0.5832197737548378</v>
      </c>
      <c r="I532">
        <v>-19.864601644643301</v>
      </c>
      <c r="J532">
        <f>(Table2[[#This Row],[1M Return vs Nifty]]-AVERAGE(Table2[1M Return vs Nifty]))/_xlfn.STDEV.P(Table2[1M Return vs Nifty])</f>
        <v>-1.5226949871499267</v>
      </c>
      <c r="K532">
        <v>13.1239236343119</v>
      </c>
      <c r="L532">
        <f>(Table2[[#This Row],[6M Return vs Nifty]]-AVERAGE(Table2[6M Return vs Nifty]))/_xlfn.STDEV.P(Table2[6M Return vs Nifty])</f>
        <v>2.492970745029607E-2</v>
      </c>
      <c r="M532">
        <v>1.5669964032932</v>
      </c>
      <c r="N532">
        <f>(Table2[[#This Row],[1W Return vs Nifty]]-AVERAGE(Table2[1W Return vs Nifty]))/_xlfn.STDEV.P(Table2[1W Return vs Nifty])</f>
        <v>0.48111558083590056</v>
      </c>
      <c r="O532">
        <v>52.61</v>
      </c>
      <c r="P532">
        <v>53.125473600936303</v>
      </c>
      <c r="Q532">
        <v>48.5545597943077</v>
      </c>
      <c r="R532">
        <v>43.7258462663507</v>
      </c>
      <c r="S532" s="2">
        <f>(Table2[[#This Row],[Close Price]]-Table2[[#This Row],[20D EMA]])/Table2[[#This Row],[20D EMA]]</f>
        <v>-2.0528416650826806E-2</v>
      </c>
      <c r="T532" s="2">
        <f>(Table2[[#This Row],[Close Price]]-Table2[[#This Row],[50D EMA]])/Table2[[#This Row],[50D EMA]]</f>
        <v>-3.0032176520835431E-2</v>
      </c>
      <c r="U532" s="2">
        <f>(Table2[[#This Row],[Close Price]]-Table2[[#This Row],[200D EMA]])/Table2[[#This Row],[200D EMA]]</f>
        <v>6.1280345621445166E-2</v>
      </c>
      <c r="V532">
        <v>0.49507485087019698</v>
      </c>
      <c r="W532">
        <v>51.2</v>
      </c>
      <c r="X532">
        <v>52.08</v>
      </c>
      <c r="Y532">
        <v>51.01</v>
      </c>
      <c r="Z532">
        <v>53.79</v>
      </c>
      <c r="AA532">
        <v>48.41</v>
      </c>
      <c r="AB532">
        <v>57.9</v>
      </c>
      <c r="AC532" s="2">
        <f>(Table2[[#This Row],[Close Price]]/Table2[[#This Row],[Day Low]])-1</f>
        <v>6.4453124999999112E-3</v>
      </c>
      <c r="AD532" s="2">
        <f>(Table2[[#This Row],[Day High]]/Table2[[#This Row],[Close Price]])-1</f>
        <v>1.0673394139336212E-2</v>
      </c>
      <c r="AE532" s="2">
        <f>(Table2[[#This Row],[Close Price]]/Table2[[#This Row],[Current Week Low]])-1</f>
        <v>1.0194079592236838E-2</v>
      </c>
      <c r="AF532" s="2">
        <f>(Table2[[#This Row],[Current Week High]]/Table2[[#This Row],[Close Price]])-1</f>
        <v>4.3857946827090988E-2</v>
      </c>
      <c r="AG532" s="2">
        <f>(Table2[[#This Row],[Close Price]]/Table2[[#This Row],[Current Month Low]])-1</f>
        <v>6.4449493906217903E-2</v>
      </c>
      <c r="AH532" s="2">
        <f>(Table2[[#This Row],[Current Month High]]/Table2[[#This Row],[Close Price]])-1</f>
        <v>0.12361731030467693</v>
      </c>
      <c r="AI532">
        <v>22.258878323306799</v>
      </c>
      <c r="AJ532">
        <v>54.977443609022501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-0.09</v>
      </c>
      <c r="AM532" t="s">
        <v>10450</v>
      </c>
      <c r="AN532">
        <v>0.17</v>
      </c>
      <c r="AO532" t="s">
        <v>10451</v>
      </c>
      <c r="AP532">
        <v>-5.562330974008E-2</v>
      </c>
      <c r="AQ532">
        <f>(Table2[[#This Row],[Sharpe Ratio]]-AVERAGE(Table2[Sharpe Ratio]))/_xlfn.STDEV.P(Table2[Sharpe Ratio])</f>
        <v>-1.3354137266291464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504</v>
      </c>
      <c r="AT532">
        <f>_xlfn.RANK.AVG(Table2[[#This Row],[6M Return vs Nifty Z-Score]],Table2[6M Return vs Nifty Z-Score])</f>
        <v>302</v>
      </c>
      <c r="AU532">
        <f>_xlfn.RANK.AVG(Table2[[#This Row],[Sharpe Ratio Z-Score]],Table2[Sharpe Ratio Z-Score])</f>
        <v>663</v>
      </c>
      <c r="AV532">
        <f>(Table2[[#This Row],[Rank 1Y]]+Table2[[#This Row],[Rank 6M]]+Table2[[#This Row],[Rank Sharpe]])/3</f>
        <v>489.66666666666669</v>
      </c>
    </row>
    <row r="533" spans="1:48" x14ac:dyDescent="0.3">
      <c r="A533" t="s">
        <v>162</v>
      </c>
      <c r="B533" t="s">
        <v>163</v>
      </c>
      <c r="C533" t="s">
        <v>10420</v>
      </c>
      <c r="D533" t="s">
        <v>164</v>
      </c>
      <c r="E533">
        <v>171069.60933922499</v>
      </c>
      <c r="F533">
        <v>3363.45</v>
      </c>
      <c r="G533">
        <v>1.7877142475301</v>
      </c>
      <c r="H533">
        <f>(Table2[[#This Row],[1Y Return vs Nifty]]-AVERAGE(Table2[1Y Return vs Nifty]))/_xlfn.STDEV.P(Table2[1Y Return vs Nifty])</f>
        <v>-0.37100750246787062</v>
      </c>
      <c r="I533">
        <v>1.2047928668243699</v>
      </c>
      <c r="J533">
        <f>(Table2[[#This Row],[1M Return vs Nifty]]-AVERAGE(Table2[1M Return vs Nifty]))/_xlfn.STDEV.P(Table2[1M Return vs Nifty])</f>
        <v>0.429731457732761</v>
      </c>
      <c r="K533">
        <v>-5.9266556757130697</v>
      </c>
      <c r="L533">
        <f>(Table2[[#This Row],[6M Return vs Nifty]]-AVERAGE(Table2[6M Return vs Nifty]))/_xlfn.STDEV.P(Table2[6M Return vs Nifty])</f>
        <v>-0.5410400703490631</v>
      </c>
      <c r="M533">
        <v>-0.25948184957216902</v>
      </c>
      <c r="N533">
        <f>(Table2[[#This Row],[1W Return vs Nifty]]-AVERAGE(Table2[1W Return vs Nifty]))/_xlfn.STDEV.P(Table2[1W Return vs Nifty])</f>
        <v>7.3506194512738141E-2</v>
      </c>
      <c r="O533">
        <v>3248.76</v>
      </c>
      <c r="P533">
        <v>3186.7027359415902</v>
      </c>
      <c r="Q533">
        <v>2976.6710826789799</v>
      </c>
      <c r="R533">
        <v>70.566980170589403</v>
      </c>
      <c r="S533" s="2">
        <f>(Table2[[#This Row],[Close Price]]-Table2[[#This Row],[20D EMA]])/Table2[[#This Row],[20D EMA]]</f>
        <v>3.5302700107117668E-2</v>
      </c>
      <c r="T533" s="2">
        <f>(Table2[[#This Row],[Close Price]]-Table2[[#This Row],[50D EMA]])/Table2[[#This Row],[50D EMA]]</f>
        <v>5.5463994826045582E-2</v>
      </c>
      <c r="U533" s="2">
        <f>(Table2[[#This Row],[Close Price]]-Table2[[#This Row],[200D EMA]])/Table2[[#This Row],[200D EMA]]</f>
        <v>0.12993673354495117</v>
      </c>
      <c r="V533">
        <v>1.02047323082221</v>
      </c>
      <c r="W533">
        <v>3274.65</v>
      </c>
      <c r="X533">
        <v>3370.5</v>
      </c>
      <c r="Y533">
        <v>3217</v>
      </c>
      <c r="Z533">
        <v>3370.5</v>
      </c>
      <c r="AA533">
        <v>3135.6</v>
      </c>
      <c r="AB533">
        <v>3370.5</v>
      </c>
      <c r="AC533" s="2">
        <f>(Table2[[#This Row],[Close Price]]/Table2[[#This Row],[Day Low]])-1</f>
        <v>2.7117401859740653E-2</v>
      </c>
      <c r="AD533" s="2">
        <f>(Table2[[#This Row],[Day High]]/Table2[[#This Row],[Close Price]])-1</f>
        <v>2.0960620791152795E-3</v>
      </c>
      <c r="AE533" s="2">
        <f>(Table2[[#This Row],[Close Price]]/Table2[[#This Row],[Current Week Low]])-1</f>
        <v>4.5523779919179219E-2</v>
      </c>
      <c r="AF533" s="2">
        <f>(Table2[[#This Row],[Current Week High]]/Table2[[#This Row],[Close Price]])-1</f>
        <v>2.0960620791152795E-3</v>
      </c>
      <c r="AG533" s="2">
        <f>(Table2[[#This Row],[Close Price]]/Table2[[#This Row],[Current Month Low]])-1</f>
        <v>7.2665518561040976E-2</v>
      </c>
      <c r="AH533" s="2">
        <f>(Table2[[#This Row],[Current Month High]]/Table2[[#This Row],[Close Price]])-1</f>
        <v>2.0960620791152795E-3</v>
      </c>
      <c r="AI533">
        <v>0.20960620791152701</v>
      </c>
      <c r="AJ533">
        <v>46.712176397461299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0.01</v>
      </c>
      <c r="AM533" t="s">
        <v>10451</v>
      </c>
      <c r="AN533">
        <v>3.35</v>
      </c>
      <c r="AO533" t="s">
        <v>10451</v>
      </c>
      <c r="AP533">
        <v>-4.2893434831000001E-5</v>
      </c>
      <c r="AQ533">
        <f>(Table2[[#This Row],[Sharpe Ratio]]-AVERAGE(Table2[Sharpe Ratio]))/_xlfn.STDEV.P(Table2[Sharpe Ratio])</f>
        <v>-0.68853764244714244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-1.0973475630185769</v>
      </c>
      <c r="AS533">
        <f>_xlfn.RANK.AVG(Table2[[#This Row],[1Y Return vs Nifty Z-Score]],Table2[1Y Return vs Nifty Z-Score])</f>
        <v>415</v>
      </c>
      <c r="AT533">
        <f>_xlfn.RANK.AVG(Table2[[#This Row],[6M Return vs Nifty Z-Score]],Table2[6M Return vs Nifty Z-Score])</f>
        <v>504</v>
      </c>
      <c r="AU533">
        <f>_xlfn.RANK.AVG(Table2[[#This Row],[Sharpe Ratio Z-Score]],Table2[Sharpe Ratio Z-Score])</f>
        <v>551</v>
      </c>
      <c r="AV533">
        <f>(Table2[[#This Row],[Rank 1Y]]+Table2[[#This Row],[Rank 6M]]+Table2[[#This Row],[Rank Sharpe]])/3</f>
        <v>490</v>
      </c>
    </row>
    <row r="534" spans="1:48" x14ac:dyDescent="0.3">
      <c r="A534" t="s">
        <v>514</v>
      </c>
      <c r="B534" t="s">
        <v>515</v>
      </c>
      <c r="C534" t="s">
        <v>10407</v>
      </c>
      <c r="D534" t="s">
        <v>516</v>
      </c>
      <c r="E534">
        <v>42801.263836650003</v>
      </c>
      <c r="F534">
        <v>672.3</v>
      </c>
      <c r="G534">
        <v>-53.979730380635999</v>
      </c>
      <c r="H534">
        <f>(Table2[[#This Row],[1Y Return vs Nifty]]-AVERAGE(Table2[1Y Return vs Nifty]))/_xlfn.STDEV.P(Table2[1Y Return vs Nifty])</f>
        <v>-1.2892385509945596</v>
      </c>
      <c r="I534">
        <v>25.3760118321891</v>
      </c>
      <c r="J534">
        <f>(Table2[[#This Row],[1M Return vs Nifty]]-AVERAGE(Table2[1M Return vs Nifty]))/_xlfn.STDEV.P(Table2[1M Return vs Nifty])</f>
        <v>2.6695930298031905</v>
      </c>
      <c r="K534">
        <v>51.100285550045903</v>
      </c>
      <c r="L534">
        <f>(Table2[[#This Row],[6M Return vs Nifty]]-AVERAGE(Table2[6M Return vs Nifty]))/_xlfn.STDEV.P(Table2[6M Return vs Nifty])</f>
        <v>1.1531617031967734</v>
      </c>
      <c r="M534">
        <v>5.0217689951685003</v>
      </c>
      <c r="N534">
        <f>(Table2[[#This Row],[1W Return vs Nifty]]-AVERAGE(Table2[1W Return vs Nifty]))/_xlfn.STDEV.P(Table2[1W Return vs Nifty])</f>
        <v>1.2521062750044181</v>
      </c>
      <c r="O534">
        <v>648.37</v>
      </c>
      <c r="P534">
        <v>585.23435079191597</v>
      </c>
      <c r="Q534">
        <v>543.68355111140295</v>
      </c>
      <c r="R534">
        <v>54.162115456233799</v>
      </c>
      <c r="S534" s="2">
        <f>(Table2[[#This Row],[Close Price]]-Table2[[#This Row],[20D EMA]])/Table2[[#This Row],[20D EMA]]</f>
        <v>3.6907938368524067E-2</v>
      </c>
      <c r="T534" s="2">
        <f>(Table2[[#This Row],[Close Price]]-Table2[[#This Row],[50D EMA]])/Table2[[#This Row],[50D EMA]]</f>
        <v>0.14877057214818334</v>
      </c>
      <c r="U534" s="2">
        <f>(Table2[[#This Row],[Close Price]]-Table2[[#This Row],[200D EMA]])/Table2[[#This Row],[200D EMA]]</f>
        <v>0.23656490733566993</v>
      </c>
      <c r="V534">
        <v>1.0373380581210001</v>
      </c>
      <c r="W534">
        <v>667</v>
      </c>
      <c r="X534">
        <v>708.85</v>
      </c>
      <c r="Y534">
        <v>648</v>
      </c>
      <c r="Z534">
        <v>724.8</v>
      </c>
      <c r="AA534">
        <v>583.6</v>
      </c>
      <c r="AB534">
        <v>724.8</v>
      </c>
      <c r="AC534" s="2">
        <f>(Table2[[#This Row],[Close Price]]/Table2[[#This Row],[Day Low]])-1</f>
        <v>7.9460269865065936E-3</v>
      </c>
      <c r="AD534" s="2">
        <f>(Table2[[#This Row],[Day High]]/Table2[[#This Row],[Close Price]])-1</f>
        <v>5.4365610590510371E-2</v>
      </c>
      <c r="AE534" s="2">
        <f>(Table2[[#This Row],[Close Price]]/Table2[[#This Row],[Current Week Low]])-1</f>
        <v>3.7499999999999867E-2</v>
      </c>
      <c r="AF534" s="2">
        <f>(Table2[[#This Row],[Current Week High]]/Table2[[#This Row],[Close Price]])-1</f>
        <v>7.8090138331102121E-2</v>
      </c>
      <c r="AG534" s="2">
        <f>(Table2[[#This Row],[Close Price]]/Table2[[#This Row],[Current Month Low]])-1</f>
        <v>0.15198766278272768</v>
      </c>
      <c r="AH534" s="2">
        <f>(Table2[[#This Row],[Current Month High]]/Table2[[#This Row],[Close Price]])-1</f>
        <v>7.8090138331102121E-2</v>
      </c>
      <c r="AI534">
        <v>48.490257325598598</v>
      </c>
      <c r="AJ534">
        <v>116.870967741935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0.27</v>
      </c>
      <c r="AM534" t="s">
        <v>10451</v>
      </c>
      <c r="AN534">
        <v>0.87</v>
      </c>
      <c r="AO534" t="s">
        <v>10451</v>
      </c>
      <c r="AP534">
        <v>-6.0385562884985998E-2</v>
      </c>
      <c r="AQ534">
        <f>(Table2[[#This Row],[Sharpe Ratio]]-AVERAGE(Table2[Sharpe Ratio]))/_xlfn.STDEV.P(Table2[Sharpe Ratio])</f>
        <v>-1.3908395019479485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2.3947829550618738</v>
      </c>
      <c r="AS534">
        <f>_xlfn.RANK.AVG(Table2[[#This Row],[1Y Return vs Nifty Z-Score]],Table2[1Y Return vs Nifty Z-Score])</f>
        <v>711</v>
      </c>
      <c r="AT534">
        <f>_xlfn.RANK.AVG(Table2[[#This Row],[6M Return vs Nifty Z-Score]],Table2[6M Return vs Nifty Z-Score])</f>
        <v>89</v>
      </c>
      <c r="AU534">
        <f>_xlfn.RANK.AVG(Table2[[#This Row],[Sharpe Ratio Z-Score]],Table2[Sharpe Ratio Z-Score])</f>
        <v>670</v>
      </c>
      <c r="AV534">
        <f>(Table2[[#This Row],[Rank 1Y]]+Table2[[#This Row],[Rank 6M]]+Table2[[#This Row],[Rank Sharpe]])/3</f>
        <v>490</v>
      </c>
    </row>
    <row r="535" spans="1:48" x14ac:dyDescent="0.3">
      <c r="A535" t="s">
        <v>932</v>
      </c>
      <c r="B535" t="s">
        <v>933</v>
      </c>
      <c r="C535" t="s">
        <v>10408</v>
      </c>
      <c r="D535" t="s">
        <v>27</v>
      </c>
      <c r="E535">
        <v>16626.660318135</v>
      </c>
      <c r="F535">
        <v>85.05</v>
      </c>
      <c r="G535">
        <v>-44.596794380478499</v>
      </c>
      <c r="H535">
        <f>(Table2[[#This Row],[1Y Return vs Nifty]]-AVERAGE(Table2[1Y Return vs Nifty]))/_xlfn.STDEV.P(Table2[1Y Return vs Nifty])</f>
        <v>-1.1347451324933295</v>
      </c>
      <c r="I535">
        <v>-13.078632225923</v>
      </c>
      <c r="J535">
        <f>(Table2[[#This Row],[1M Return vs Nifty]]-AVERAGE(Table2[1M Return vs Nifty]))/_xlfn.STDEV.P(Table2[1M Return vs Nifty])</f>
        <v>-0.89386314577624693</v>
      </c>
      <c r="K535">
        <v>-4.7787561291822698</v>
      </c>
      <c r="L535">
        <f>(Table2[[#This Row],[6M Return vs Nifty]]-AVERAGE(Table2[6M Return vs Nifty]))/_xlfn.STDEV.P(Table2[6M Return vs Nifty])</f>
        <v>-0.5069373566880595</v>
      </c>
      <c r="M535">
        <v>-4.9865363400294802</v>
      </c>
      <c r="N535">
        <f>(Table2[[#This Row],[1W Return vs Nifty]]-AVERAGE(Table2[1W Return vs Nifty]))/_xlfn.STDEV.P(Table2[1W Return vs Nifty])</f>
        <v>-0.98141563494168493</v>
      </c>
      <c r="O535">
        <v>89.06</v>
      </c>
      <c r="P535">
        <v>89.671784937987496</v>
      </c>
      <c r="Q535">
        <v>86.524724510945603</v>
      </c>
      <c r="R535">
        <v>25.681607304658499</v>
      </c>
      <c r="S535" s="2">
        <f>(Table2[[#This Row],[Close Price]]-Table2[[#This Row],[20D EMA]])/Table2[[#This Row],[20D EMA]]</f>
        <v>-4.502582528632388E-2</v>
      </c>
      <c r="T535" s="2">
        <f>(Table2[[#This Row],[Close Price]]-Table2[[#This Row],[50D EMA]])/Table2[[#This Row],[50D EMA]]</f>
        <v>-5.1541127916475547E-2</v>
      </c>
      <c r="U535" s="2">
        <f>(Table2[[#This Row],[Close Price]]-Table2[[#This Row],[200D EMA]])/Table2[[#This Row],[200D EMA]]</f>
        <v>-1.7043966557316798E-2</v>
      </c>
      <c r="V535">
        <v>0.18053654524964399</v>
      </c>
      <c r="W535">
        <v>84.75</v>
      </c>
      <c r="X535">
        <v>87.18</v>
      </c>
      <c r="Y535">
        <v>84.2</v>
      </c>
      <c r="Z535">
        <v>89.33</v>
      </c>
      <c r="AA535">
        <v>84.2</v>
      </c>
      <c r="AB535">
        <v>98.8</v>
      </c>
      <c r="AC535" s="2">
        <f>(Table2[[#This Row],[Close Price]]/Table2[[#This Row],[Day Low]])-1</f>
        <v>3.5398230088494742E-3</v>
      </c>
      <c r="AD535" s="2">
        <f>(Table2[[#This Row],[Day High]]/Table2[[#This Row],[Close Price]])-1</f>
        <v>2.5044091710758387E-2</v>
      </c>
      <c r="AE535" s="2">
        <f>(Table2[[#This Row],[Close Price]]/Table2[[#This Row],[Current Week Low]])-1</f>
        <v>1.0095011876484428E-2</v>
      </c>
      <c r="AF535" s="2">
        <f>(Table2[[#This Row],[Current Week High]]/Table2[[#This Row],[Close Price]])-1</f>
        <v>5.0323339212228202E-2</v>
      </c>
      <c r="AG535" s="2">
        <f>(Table2[[#This Row],[Close Price]]/Table2[[#This Row],[Current Month Low]])-1</f>
        <v>1.0095011876484428E-2</v>
      </c>
      <c r="AH535" s="2">
        <f>(Table2[[#This Row],[Current Month High]]/Table2[[#This Row],[Close Price]])-1</f>
        <v>0.16166960611405057</v>
      </c>
      <c r="AI535">
        <v>30.981775426219802</v>
      </c>
      <c r="AJ535">
        <v>30.745580322828499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0.04</v>
      </c>
      <c r="AM535" t="s">
        <v>10451</v>
      </c>
      <c r="AN535">
        <v>-6.14</v>
      </c>
      <c r="AO535" t="s">
        <v>10450</v>
      </c>
      <c r="AP535">
        <v>7.7224280110703994E-2</v>
      </c>
      <c r="AQ535">
        <f>(Table2[[#This Row],[Sharpe Ratio]]-AVERAGE(Table2[Sharpe Ratio]))/_xlfn.STDEV.P(Table2[Sharpe Ratio])</f>
        <v>0.21074109602870938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685</v>
      </c>
      <c r="AT535">
        <f>_xlfn.RANK.AVG(Table2[[#This Row],[6M Return vs Nifty Z-Score]],Table2[6M Return vs Nifty Z-Score])</f>
        <v>492</v>
      </c>
      <c r="AU535">
        <f>_xlfn.RANK.AVG(Table2[[#This Row],[Sharpe Ratio Z-Score]],Table2[Sharpe Ratio Z-Score])</f>
        <v>295</v>
      </c>
      <c r="AV535">
        <f>(Table2[[#This Row],[Rank 1Y]]+Table2[[#This Row],[Rank 6M]]+Table2[[#This Row],[Rank Sharpe]])/3</f>
        <v>490.66666666666669</v>
      </c>
    </row>
    <row r="536" spans="1:48" x14ac:dyDescent="0.3">
      <c r="A536" t="s">
        <v>1608</v>
      </c>
      <c r="B536" t="s">
        <v>1609</v>
      </c>
      <c r="C536" t="s">
        <v>10420</v>
      </c>
      <c r="D536" t="s">
        <v>264</v>
      </c>
      <c r="E536">
        <v>6073.9683148800004</v>
      </c>
      <c r="F536">
        <v>827.1</v>
      </c>
      <c r="G536">
        <v>-13.003105620882</v>
      </c>
      <c r="H536">
        <f>(Table2[[#This Row],[1Y Return vs Nifty]]-AVERAGE(Table2[1Y Return vs Nifty]))/_xlfn.STDEV.P(Table2[1Y Return vs Nifty])</f>
        <v>-0.61454367535325982</v>
      </c>
      <c r="I536">
        <v>0.60397350439327602</v>
      </c>
      <c r="J536">
        <f>(Table2[[#This Row],[1M Return vs Nifty]]-AVERAGE(Table2[1M Return vs Nifty]))/_xlfn.STDEV.P(Table2[1M Return vs Nifty])</f>
        <v>0.37405564743980024</v>
      </c>
      <c r="K536">
        <v>4.0490681613096697</v>
      </c>
      <c r="L536">
        <f>(Table2[[#This Row],[6M Return vs Nifty]]-AVERAGE(Table2[6M Return vs Nifty]))/_xlfn.STDEV.P(Table2[6M Return vs Nifty])</f>
        <v>-0.24467332414431842</v>
      </c>
      <c r="M536">
        <v>-1.6759723039343899</v>
      </c>
      <c r="N536">
        <f>(Table2[[#This Row],[1W Return vs Nifty]]-AVERAGE(Table2[1W Return vs Nifty]))/_xlfn.STDEV.P(Table2[1W Return vs Nifty])</f>
        <v>-0.24260750896520902</v>
      </c>
      <c r="O536">
        <v>810.26</v>
      </c>
      <c r="P536">
        <v>794.07918576391501</v>
      </c>
      <c r="Q536">
        <v>771.02482178673097</v>
      </c>
      <c r="R536">
        <v>65.973412650001805</v>
      </c>
      <c r="S536" s="2">
        <f>(Table2[[#This Row],[Close Price]]-Table2[[#This Row],[20D EMA]])/Table2[[#This Row],[20D EMA]]</f>
        <v>2.0783452225211701E-2</v>
      </c>
      <c r="T536" s="2">
        <f>(Table2[[#This Row],[Close Price]]-Table2[[#This Row],[50D EMA]])/Table2[[#This Row],[50D EMA]]</f>
        <v>4.1583780091551628E-2</v>
      </c>
      <c r="U536" s="2">
        <f>(Table2[[#This Row],[Close Price]]-Table2[[#This Row],[200D EMA]])/Table2[[#This Row],[200D EMA]]</f>
        <v>7.272811020963435E-2</v>
      </c>
      <c r="V536">
        <v>1.1858075801577701</v>
      </c>
      <c r="W536">
        <v>811.5</v>
      </c>
      <c r="X536">
        <v>836.5</v>
      </c>
      <c r="Y536">
        <v>797.5</v>
      </c>
      <c r="Z536">
        <v>836.5</v>
      </c>
      <c r="AA536">
        <v>768.55</v>
      </c>
      <c r="AB536">
        <v>869.3</v>
      </c>
      <c r="AC536" s="2">
        <f>(Table2[[#This Row],[Close Price]]/Table2[[#This Row],[Day Low]])-1</f>
        <v>1.9223659889094247E-2</v>
      </c>
      <c r="AD536" s="2">
        <f>(Table2[[#This Row],[Day High]]/Table2[[#This Row],[Close Price]])-1</f>
        <v>1.1365010276870979E-2</v>
      </c>
      <c r="AE536" s="2">
        <f>(Table2[[#This Row],[Close Price]]/Table2[[#This Row],[Current Week Low]])-1</f>
        <v>3.7115987460815125E-2</v>
      </c>
      <c r="AF536" s="2">
        <f>(Table2[[#This Row],[Current Week High]]/Table2[[#This Row],[Close Price]])-1</f>
        <v>1.1365010276870979E-2</v>
      </c>
      <c r="AG536" s="2">
        <f>(Table2[[#This Row],[Close Price]]/Table2[[#This Row],[Current Month Low]])-1</f>
        <v>7.6182421442977155E-2</v>
      </c>
      <c r="AH536" s="2">
        <f>(Table2[[#This Row],[Current Month High]]/Table2[[#This Row],[Close Price]])-1</f>
        <v>5.1021641881271895E-2</v>
      </c>
      <c r="AI536">
        <v>5.1021641881271798</v>
      </c>
      <c r="AJ536">
        <v>28.232558139534799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0.01</v>
      </c>
      <c r="AM536" t="s">
        <v>10451</v>
      </c>
      <c r="AN536">
        <v>2.35</v>
      </c>
      <c r="AO536" t="s">
        <v>10451</v>
      </c>
      <c r="AP536">
        <v>-5.7124437333249999E-3</v>
      </c>
      <c r="AQ536">
        <f>(Table2[[#This Row],[Sharpe Ratio]]-AVERAGE(Table2[Sharpe Ratio]))/_xlfn.STDEV.P(Table2[Sharpe Ratio])</f>
        <v>-0.75452305133686226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-1.4822919123598493</v>
      </c>
      <c r="AS536">
        <f>_xlfn.RANK.AVG(Table2[[#This Row],[1Y Return vs Nifty Z-Score]],Table2[1Y Return vs Nifty Z-Score])</f>
        <v>520</v>
      </c>
      <c r="AT536">
        <f>_xlfn.RANK.AVG(Table2[[#This Row],[6M Return vs Nifty Z-Score]],Table2[6M Return vs Nifty Z-Score])</f>
        <v>389</v>
      </c>
      <c r="AU536">
        <f>_xlfn.RANK.AVG(Table2[[#This Row],[Sharpe Ratio Z-Score]],Table2[Sharpe Ratio Z-Score])</f>
        <v>565</v>
      </c>
      <c r="AV536">
        <f>(Table2[[#This Row],[Rank 1Y]]+Table2[[#This Row],[Rank 6M]]+Table2[[#This Row],[Rank Sharpe]])/3</f>
        <v>491.33333333333331</v>
      </c>
    </row>
    <row r="537" spans="1:48" x14ac:dyDescent="0.3">
      <c r="A537" t="s">
        <v>723</v>
      </c>
      <c r="B537" t="s">
        <v>724</v>
      </c>
      <c r="C537" t="s">
        <v>10411</v>
      </c>
      <c r="D537" t="s">
        <v>273</v>
      </c>
      <c r="E537">
        <v>24458.297629875</v>
      </c>
      <c r="F537">
        <v>1204.25</v>
      </c>
      <c r="G537">
        <v>-21.4683901575638</v>
      </c>
      <c r="H537">
        <f>(Table2[[#This Row],[1Y Return vs Nifty]]-AVERAGE(Table2[1Y Return vs Nifty]))/_xlfn.STDEV.P(Table2[1Y Return vs Nifty])</f>
        <v>-0.75392763221235171</v>
      </c>
      <c r="I537">
        <v>-8.4552949486114208</v>
      </c>
      <c r="J537">
        <f>(Table2[[#This Row],[1M Return vs Nifty]]-AVERAGE(Table2[1M Return vs Nifty]))/_xlfn.STDEV.P(Table2[1M Return vs Nifty])</f>
        <v>-0.46543479398274973</v>
      </c>
      <c r="K537">
        <v>-23.514789129748099</v>
      </c>
      <c r="L537">
        <f>(Table2[[#This Row],[6M Return vs Nifty]]-AVERAGE(Table2[6M Return vs Nifty]))/_xlfn.STDEV.P(Table2[6M Return vs Nifty])</f>
        <v>-1.0635623422910723</v>
      </c>
      <c r="M537">
        <v>-3.7260098858925699</v>
      </c>
      <c r="N537">
        <f>(Table2[[#This Row],[1W Return vs Nifty]]-AVERAGE(Table2[1W Return vs Nifty]))/_xlfn.STDEV.P(Table2[1W Return vs Nifty])</f>
        <v>-0.70010792508595165</v>
      </c>
      <c r="O537">
        <v>1262.69</v>
      </c>
      <c r="P537">
        <v>1260.2200256239701</v>
      </c>
      <c r="Q537">
        <v>1218.79715016607</v>
      </c>
      <c r="R537">
        <v>30.114597222208602</v>
      </c>
      <c r="S537" s="2">
        <f>(Table2[[#This Row],[Close Price]]-Table2[[#This Row],[20D EMA]])/Table2[[#This Row],[20D EMA]]</f>
        <v>-4.6282143677387207E-2</v>
      </c>
      <c r="T537" s="2">
        <f>(Table2[[#This Row],[Close Price]]-Table2[[#This Row],[50D EMA]])/Table2[[#This Row],[50D EMA]]</f>
        <v>-4.441289972063231E-2</v>
      </c>
      <c r="U537" s="2">
        <f>(Table2[[#This Row],[Close Price]]-Table2[[#This Row],[200D EMA]])/Table2[[#This Row],[200D EMA]]</f>
        <v>-1.1935661454482244E-2</v>
      </c>
      <c r="V537">
        <v>0.93701919322468097</v>
      </c>
      <c r="W537">
        <v>1201.45</v>
      </c>
      <c r="X537">
        <v>1241</v>
      </c>
      <c r="Y537">
        <v>1201.45</v>
      </c>
      <c r="Z537">
        <v>1270</v>
      </c>
      <c r="AA537">
        <v>1201.45</v>
      </c>
      <c r="AB537">
        <v>1392.95</v>
      </c>
      <c r="AC537" s="2">
        <f>(Table2[[#This Row],[Close Price]]/Table2[[#This Row],[Day Low]])-1</f>
        <v>2.330517291605938E-3</v>
      </c>
      <c r="AD537" s="2">
        <f>(Table2[[#This Row],[Day High]]/Table2[[#This Row],[Close Price]])-1</f>
        <v>3.0516919244342855E-2</v>
      </c>
      <c r="AE537" s="2">
        <f>(Table2[[#This Row],[Close Price]]/Table2[[#This Row],[Current Week Low]])-1</f>
        <v>2.330517291605938E-3</v>
      </c>
      <c r="AF537" s="2">
        <f>(Table2[[#This Row],[Current Week High]]/Table2[[#This Row],[Close Price]])-1</f>
        <v>5.4598297695661158E-2</v>
      </c>
      <c r="AG537" s="2">
        <f>(Table2[[#This Row],[Close Price]]/Table2[[#This Row],[Current Month Low]])-1</f>
        <v>2.330517291605938E-3</v>
      </c>
      <c r="AH537" s="2">
        <f>(Table2[[#This Row],[Current Month High]]/Table2[[#This Row],[Close Price]])-1</f>
        <v>0.15669503840564669</v>
      </c>
      <c r="AI537">
        <v>19.983392152792199</v>
      </c>
      <c r="AJ537">
        <v>22.888922904229702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-0.13</v>
      </c>
      <c r="AM537" t="s">
        <v>10450</v>
      </c>
      <c r="AN537">
        <v>-9.2899999999999991</v>
      </c>
      <c r="AO537" t="s">
        <v>10450</v>
      </c>
      <c r="AP537">
        <v>9.4982389085364993E-2</v>
      </c>
      <c r="AQ537">
        <f>(Table2[[#This Row],[Sharpe Ratio]]-AVERAGE(Table2[Sharpe Ratio]))/_xlfn.STDEV.P(Table2[Sharpe Ratio])</f>
        <v>0.41741993652025045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-2.5656127570518752</v>
      </c>
      <c r="AS537">
        <f>_xlfn.RANK.AVG(Table2[[#This Row],[1Y Return vs Nifty Z-Score]],Table2[1Y Return vs Nifty Z-Score])</f>
        <v>575</v>
      </c>
      <c r="AT537">
        <f>_xlfn.RANK.AVG(Table2[[#This Row],[6M Return vs Nifty Z-Score]],Table2[6M Return vs Nifty Z-Score])</f>
        <v>671</v>
      </c>
      <c r="AU537">
        <f>_xlfn.RANK.AVG(Table2[[#This Row],[Sharpe Ratio Z-Score]],Table2[Sharpe Ratio Z-Score])</f>
        <v>230</v>
      </c>
      <c r="AV537">
        <f>(Table2[[#This Row],[Rank 1Y]]+Table2[[#This Row],[Rank 6M]]+Table2[[#This Row],[Rank Sharpe]])/3</f>
        <v>492</v>
      </c>
    </row>
    <row r="538" spans="1:48" x14ac:dyDescent="0.3">
      <c r="A538" t="s">
        <v>552</v>
      </c>
      <c r="B538" t="s">
        <v>553</v>
      </c>
      <c r="C538" t="s">
        <v>10405</v>
      </c>
      <c r="D538" t="s">
        <v>180</v>
      </c>
      <c r="E538">
        <v>38465.043960000003</v>
      </c>
      <c r="F538">
        <v>549.5</v>
      </c>
      <c r="G538">
        <v>-11.968140803880299</v>
      </c>
      <c r="H538">
        <f>(Table2[[#This Row],[1Y Return vs Nifty]]-AVERAGE(Table2[1Y Return vs Nifty]))/_xlfn.STDEV.P(Table2[1Y Return vs Nifty])</f>
        <v>-0.59750260711998948</v>
      </c>
      <c r="I538">
        <v>-0.18860253368539101</v>
      </c>
      <c r="J538">
        <f>(Table2[[#This Row],[1M Return vs Nifty]]-AVERAGE(Table2[1M Return vs Nifty]))/_xlfn.STDEV.P(Table2[1M Return vs Nifty])</f>
        <v>0.30061042263835225</v>
      </c>
      <c r="K538">
        <v>10.8272047939963</v>
      </c>
      <c r="L538">
        <f>(Table2[[#This Row],[6M Return vs Nifty]]-AVERAGE(Table2[6M Return vs Nifty]))/_xlfn.STDEV.P(Table2[6M Return vs Nifty])</f>
        <v>-4.3303044455415843E-2</v>
      </c>
      <c r="M538">
        <v>-0.33400463492042298</v>
      </c>
      <c r="N538">
        <f>(Table2[[#This Row],[1W Return vs Nifty]]-AVERAGE(Table2[1W Return vs Nifty]))/_xlfn.STDEV.P(Table2[1W Return vs Nifty])</f>
        <v>5.6875179741420409E-2</v>
      </c>
      <c r="O538">
        <v>542.34</v>
      </c>
      <c r="P538">
        <v>534.23036784782403</v>
      </c>
      <c r="Q538">
        <v>488.47028959969202</v>
      </c>
      <c r="R538">
        <v>58.502526054306202</v>
      </c>
      <c r="S538" s="2">
        <f>(Table2[[#This Row],[Close Price]]-Table2[[#This Row],[20D EMA]])/Table2[[#This Row],[20D EMA]]</f>
        <v>1.3202050374303883E-2</v>
      </c>
      <c r="T538" s="2">
        <f>(Table2[[#This Row],[Close Price]]-Table2[[#This Row],[50D EMA]])/Table2[[#This Row],[50D EMA]]</f>
        <v>2.8582486266534254E-2</v>
      </c>
      <c r="U538" s="2">
        <f>(Table2[[#This Row],[Close Price]]-Table2[[#This Row],[200D EMA]])/Table2[[#This Row],[200D EMA]]</f>
        <v>0.12494047580728532</v>
      </c>
      <c r="V538">
        <v>1.43011260191874</v>
      </c>
      <c r="W538">
        <v>547.5</v>
      </c>
      <c r="X538">
        <v>556</v>
      </c>
      <c r="Y538">
        <v>534</v>
      </c>
      <c r="Z538">
        <v>558.5</v>
      </c>
      <c r="AA538">
        <v>516.04999999999995</v>
      </c>
      <c r="AB538">
        <v>570.35</v>
      </c>
      <c r="AC538" s="2">
        <f>(Table2[[#This Row],[Close Price]]/Table2[[#This Row],[Day Low]])-1</f>
        <v>3.6529680365295913E-3</v>
      </c>
      <c r="AD538" s="2">
        <f>(Table2[[#This Row],[Day High]]/Table2[[#This Row],[Close Price]])-1</f>
        <v>1.1828935395814311E-2</v>
      </c>
      <c r="AE538" s="2">
        <f>(Table2[[#This Row],[Close Price]]/Table2[[#This Row],[Current Week Low]])-1</f>
        <v>2.9026217228464324E-2</v>
      </c>
      <c r="AF538" s="2">
        <f>(Table2[[#This Row],[Current Week High]]/Table2[[#This Row],[Close Price]])-1</f>
        <v>1.6378525932666088E-2</v>
      </c>
      <c r="AG538" s="2">
        <f>(Table2[[#This Row],[Close Price]]/Table2[[#This Row],[Current Month Low]])-1</f>
        <v>6.4819300455382312E-2</v>
      </c>
      <c r="AH538" s="2">
        <f>(Table2[[#This Row],[Current Month High]]/Table2[[#This Row],[Close Price]])-1</f>
        <v>3.7943585077343078E-2</v>
      </c>
      <c r="AI538">
        <v>3.7943585077342998</v>
      </c>
      <c r="AJ538">
        <v>46.260314080383203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</v>
      </c>
      <c r="AM538" t="s">
        <v>10452</v>
      </c>
      <c r="AN538">
        <v>4.0999999999999996</v>
      </c>
      <c r="AO538" t="s">
        <v>10451</v>
      </c>
      <c r="AP538">
        <v>-3.7899749442827001E-2</v>
      </c>
      <c r="AQ538">
        <f>(Table2[[#This Row],[Sharpe Ratio]]-AVERAGE(Table2[Sharpe Ratio]))/_xlfn.STDEV.P(Table2[Sharpe Ratio])</f>
        <v>-1.1291369830386542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-1.4124570322342871</v>
      </c>
      <c r="AS538">
        <f>_xlfn.RANK.AVG(Table2[[#This Row],[1Y Return vs Nifty Z-Score]],Table2[1Y Return vs Nifty Z-Score])</f>
        <v>509</v>
      </c>
      <c r="AT538">
        <f>_xlfn.RANK.AVG(Table2[[#This Row],[6M Return vs Nifty Z-Score]],Table2[6M Return vs Nifty Z-Score])</f>
        <v>326</v>
      </c>
      <c r="AU538">
        <f>_xlfn.RANK.AVG(Table2[[#This Row],[Sharpe Ratio Z-Score]],Table2[Sharpe Ratio Z-Score])</f>
        <v>641</v>
      </c>
      <c r="AV538">
        <f>(Table2[[#This Row],[Rank 1Y]]+Table2[[#This Row],[Rank 6M]]+Table2[[#This Row],[Rank Sharpe]])/3</f>
        <v>492</v>
      </c>
    </row>
    <row r="539" spans="1:48" x14ac:dyDescent="0.3">
      <c r="A539" t="s">
        <v>510</v>
      </c>
      <c r="B539" t="s">
        <v>511</v>
      </c>
      <c r="C539" t="s">
        <v>10418</v>
      </c>
      <c r="D539" t="s">
        <v>138</v>
      </c>
      <c r="E539">
        <v>43182.617238610001</v>
      </c>
      <c r="F539">
        <v>48840.7</v>
      </c>
      <c r="G539">
        <v>-12.2615848582032</v>
      </c>
      <c r="H539">
        <f>(Table2[[#This Row],[1Y Return vs Nifty]]-AVERAGE(Table2[1Y Return vs Nifty]))/_xlfn.STDEV.P(Table2[1Y Return vs Nifty])</f>
        <v>-0.60233426909556353</v>
      </c>
      <c r="I539">
        <v>-10.390485794681201</v>
      </c>
      <c r="J539">
        <f>(Table2[[#This Row],[1M Return vs Nifty]]-AVERAGE(Table2[1M Return vs Nifty]))/_xlfn.STDEV.P(Table2[1M Return vs Nifty])</f>
        <v>-0.64476210126275124</v>
      </c>
      <c r="K539">
        <v>10.739753868573899</v>
      </c>
      <c r="L539">
        <f>(Table2[[#This Row],[6M Return vs Nifty]]-AVERAGE(Table2[6M Return vs Nifty]))/_xlfn.STDEV.P(Table2[6M Return vs Nifty])</f>
        <v>-4.5901106174390388E-2</v>
      </c>
      <c r="M539">
        <v>-2.8694408842707402</v>
      </c>
      <c r="N539">
        <f>(Table2[[#This Row],[1W Return vs Nifty]]-AVERAGE(Table2[1W Return vs Nifty]))/_xlfn.STDEV.P(Table2[1W Return vs Nifty])</f>
        <v>-0.50895012479636148</v>
      </c>
      <c r="O539">
        <v>50022.33</v>
      </c>
      <c r="P539">
        <v>51061.111315271803</v>
      </c>
      <c r="Q539">
        <v>47574.769218494097</v>
      </c>
      <c r="R539">
        <v>30.808462307242699</v>
      </c>
      <c r="S539" s="2">
        <f>(Table2[[#This Row],[Close Price]]-Table2[[#This Row],[20D EMA]])/Table2[[#This Row],[20D EMA]]</f>
        <v>-2.3622050392294893E-2</v>
      </c>
      <c r="T539" s="2">
        <f>(Table2[[#This Row],[Close Price]]-Table2[[#This Row],[50D EMA]])/Table2[[#This Row],[50D EMA]]</f>
        <v>-4.3485369943519141E-2</v>
      </c>
      <c r="U539" s="2">
        <f>(Table2[[#This Row],[Close Price]]-Table2[[#This Row],[200D EMA]])/Table2[[#This Row],[200D EMA]]</f>
        <v>2.6609288963482462E-2</v>
      </c>
      <c r="V539">
        <v>1.0459831538976301</v>
      </c>
      <c r="W539">
        <v>48607.05</v>
      </c>
      <c r="X539">
        <v>49497.2</v>
      </c>
      <c r="Y539">
        <v>48607.05</v>
      </c>
      <c r="Z539">
        <v>50400</v>
      </c>
      <c r="AA539">
        <v>48607.05</v>
      </c>
      <c r="AB539">
        <v>51600</v>
      </c>
      <c r="AC539" s="2">
        <f>(Table2[[#This Row],[Close Price]]/Table2[[#This Row],[Day Low]])-1</f>
        <v>4.8069158691999014E-3</v>
      </c>
      <c r="AD539" s="2">
        <f>(Table2[[#This Row],[Day High]]/Table2[[#This Row],[Close Price]])-1</f>
        <v>1.344165828909083E-2</v>
      </c>
      <c r="AE539" s="2">
        <f>(Table2[[#This Row],[Close Price]]/Table2[[#This Row],[Current Week Low]])-1</f>
        <v>4.8069158691999014E-3</v>
      </c>
      <c r="AF539" s="2">
        <f>(Table2[[#This Row],[Current Week High]]/Table2[[#This Row],[Close Price]])-1</f>
        <v>3.1926241843380776E-2</v>
      </c>
      <c r="AG539" s="2">
        <f>(Table2[[#This Row],[Close Price]]/Table2[[#This Row],[Current Month Low]])-1</f>
        <v>4.8069158691999014E-3</v>
      </c>
      <c r="AH539" s="2">
        <f>(Table2[[#This Row],[Current Month High]]/Table2[[#This Row],[Close Price]])-1</f>
        <v>5.6495914268223091E-2</v>
      </c>
      <c r="AI539">
        <v>22.836077287999501</v>
      </c>
      <c r="AJ539">
        <v>39.633823836330002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-0.25</v>
      </c>
      <c r="AM539" t="s">
        <v>10450</v>
      </c>
      <c r="AN539">
        <v>-4.7</v>
      </c>
      <c r="AO539" t="s">
        <v>10450</v>
      </c>
      <c r="AP539">
        <v>-4.1864658674004997E-2</v>
      </c>
      <c r="AQ539">
        <f>(Table2[[#This Row],[Sharpe Ratio]]-AVERAGE(Table2[Sharpe Ratio]))/_xlfn.STDEV.P(Table2[Sharpe Ratio])</f>
        <v>-1.1752828223126086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512</v>
      </c>
      <c r="AT539">
        <f>_xlfn.RANK.AVG(Table2[[#This Row],[6M Return vs Nifty Z-Score]],Table2[6M Return vs Nifty Z-Score])</f>
        <v>327</v>
      </c>
      <c r="AU539">
        <f>_xlfn.RANK.AVG(Table2[[#This Row],[Sharpe Ratio Z-Score]],Table2[Sharpe Ratio Z-Score])</f>
        <v>645</v>
      </c>
      <c r="AV539">
        <f>(Table2[[#This Row],[Rank 1Y]]+Table2[[#This Row],[Rank 6M]]+Table2[[#This Row],[Rank Sharpe]])/3</f>
        <v>494.66666666666669</v>
      </c>
    </row>
    <row r="540" spans="1:48" x14ac:dyDescent="0.3">
      <c r="A540" t="s">
        <v>35</v>
      </c>
      <c r="B540" t="s">
        <v>36</v>
      </c>
      <c r="C540" t="s">
        <v>10409</v>
      </c>
      <c r="D540" t="s">
        <v>37</v>
      </c>
      <c r="E540">
        <v>696947.50809074997</v>
      </c>
      <c r="F540">
        <v>2966.25</v>
      </c>
      <c r="G540">
        <v>-14.210195637234801</v>
      </c>
      <c r="H540">
        <f>(Table2[[#This Row],[1Y Return vs Nifty]]-AVERAGE(Table2[1Y Return vs Nifty]))/_xlfn.STDEV.P(Table2[1Y Return vs Nifty])</f>
        <v>-0.63441884694794193</v>
      </c>
      <c r="I540">
        <v>1.7408677940516499</v>
      </c>
      <c r="J540">
        <f>(Table2[[#This Row],[1M Return vs Nifty]]-AVERAGE(Table2[1M Return vs Nifty]))/_xlfn.STDEV.P(Table2[1M Return vs Nifty])</f>
        <v>0.47940762966961636</v>
      </c>
      <c r="K540">
        <v>14.1094544497545</v>
      </c>
      <c r="L540">
        <f>(Table2[[#This Row],[6M Return vs Nifty]]-AVERAGE(Table2[6M Return vs Nifty]))/_xlfn.STDEV.P(Table2[6M Return vs Nifty])</f>
        <v>5.4208641573677233E-2</v>
      </c>
      <c r="M540">
        <v>0.565292619939467</v>
      </c>
      <c r="N540">
        <f>(Table2[[#This Row],[1W Return vs Nifty]]-AVERAGE(Table2[1W Return vs Nifty]))/_xlfn.STDEV.P(Table2[1W Return vs Nifty])</f>
        <v>0.25756850943230714</v>
      </c>
      <c r="O540">
        <v>2908.1</v>
      </c>
      <c r="P540">
        <v>2807.1427004132402</v>
      </c>
      <c r="Q540">
        <v>2596.6948400559299</v>
      </c>
      <c r="R540">
        <v>58.260819401036102</v>
      </c>
      <c r="S540" s="2">
        <f>(Table2[[#This Row],[Close Price]]-Table2[[#This Row],[20D EMA]])/Table2[[#This Row],[20D EMA]]</f>
        <v>1.9995873594443138E-2</v>
      </c>
      <c r="T540" s="2">
        <f>(Table2[[#This Row],[Close Price]]-Table2[[#This Row],[50D EMA]])/Table2[[#This Row],[50D EMA]]</f>
        <v>5.667944830996216E-2</v>
      </c>
      <c r="U540" s="2">
        <f>(Table2[[#This Row],[Close Price]]-Table2[[#This Row],[200D EMA]])/Table2[[#This Row],[200D EMA]]</f>
        <v>0.14231751619150992</v>
      </c>
      <c r="V540">
        <v>0.90366909868030898</v>
      </c>
      <c r="W540">
        <v>2952.75</v>
      </c>
      <c r="X540">
        <v>3030</v>
      </c>
      <c r="Y540">
        <v>2905.1</v>
      </c>
      <c r="Z540">
        <v>3035</v>
      </c>
      <c r="AA540">
        <v>2771.65</v>
      </c>
      <c r="AB540">
        <v>3035</v>
      </c>
      <c r="AC540" s="2">
        <f>(Table2[[#This Row],[Close Price]]/Table2[[#This Row],[Day Low]])-1</f>
        <v>4.5720091440182298E-3</v>
      </c>
      <c r="AD540" s="2">
        <f>(Table2[[#This Row],[Day High]]/Table2[[#This Row],[Close Price]])-1</f>
        <v>2.1491782553729522E-2</v>
      </c>
      <c r="AE540" s="2">
        <f>(Table2[[#This Row],[Close Price]]/Table2[[#This Row],[Current Week Low]])-1</f>
        <v>2.1049189356648679E-2</v>
      </c>
      <c r="AF540" s="2">
        <f>(Table2[[#This Row],[Current Week High]]/Table2[[#This Row],[Close Price]])-1</f>
        <v>2.3177412557943589E-2</v>
      </c>
      <c r="AG540" s="2">
        <f>(Table2[[#This Row],[Close Price]]/Table2[[#This Row],[Current Month Low]])-1</f>
        <v>7.0210885212779406E-2</v>
      </c>
      <c r="AH540" s="2">
        <f>(Table2[[#This Row],[Current Month High]]/Table2[[#This Row],[Close Price]])-1</f>
        <v>2.3177412557943589E-2</v>
      </c>
      <c r="AI540">
        <v>2.31774125579435</v>
      </c>
      <c r="AJ540">
        <v>36.564535807186701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0.02</v>
      </c>
      <c r="AM540" t="s">
        <v>10451</v>
      </c>
      <c r="AN540">
        <v>2.14</v>
      </c>
      <c r="AO540" t="s">
        <v>10451</v>
      </c>
      <c r="AP540">
        <v>-5.8196486057730999E-2</v>
      </c>
      <c r="AQ540">
        <f>(Table2[[#This Row],[Sharpe Ratio]]-AVERAGE(Table2[Sharpe Ratio]))/_xlfn.STDEV.P(Table2[Sharpe Ratio])</f>
        <v>-1.3653617970273657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-1.2085958632997067</v>
      </c>
      <c r="AS540">
        <f>_xlfn.RANK.AVG(Table2[[#This Row],[1Y Return vs Nifty Z-Score]],Table2[1Y Return vs Nifty Z-Score])</f>
        <v>532</v>
      </c>
      <c r="AT540">
        <f>_xlfn.RANK.AVG(Table2[[#This Row],[6M Return vs Nifty Z-Score]],Table2[6M Return vs Nifty Z-Score])</f>
        <v>289</v>
      </c>
      <c r="AU540">
        <f>_xlfn.RANK.AVG(Table2[[#This Row],[Sharpe Ratio Z-Score]],Table2[Sharpe Ratio Z-Score])</f>
        <v>665</v>
      </c>
      <c r="AV540">
        <f>(Table2[[#This Row],[Rank 1Y]]+Table2[[#This Row],[Rank 6M]]+Table2[[#This Row],[Rank Sharpe]])/3</f>
        <v>495.33333333333331</v>
      </c>
    </row>
    <row r="541" spans="1:48" x14ac:dyDescent="0.3">
      <c r="A541" t="s">
        <v>1975</v>
      </c>
      <c r="B541" t="s">
        <v>1976</v>
      </c>
      <c r="C541" t="s">
        <v>10418</v>
      </c>
      <c r="D541" t="s">
        <v>264</v>
      </c>
      <c r="E541">
        <v>3613.2723762000001</v>
      </c>
      <c r="F541">
        <v>1151</v>
      </c>
      <c r="G541">
        <v>-35.060924008858699</v>
      </c>
      <c r="H541">
        <f>(Table2[[#This Row],[1Y Return vs Nifty]]-AVERAGE(Table2[1Y Return vs Nifty]))/_xlfn.STDEV.P(Table2[1Y Return vs Nifty])</f>
        <v>-0.97773359451935138</v>
      </c>
      <c r="I541">
        <v>-17.627774554665699</v>
      </c>
      <c r="J541">
        <f>(Table2[[#This Row],[1M Return vs Nifty]]-AVERAGE(Table2[1M Return vs Nifty]))/_xlfn.STDEV.P(Table2[1M Return vs Nifty])</f>
        <v>-1.3154161134867441</v>
      </c>
      <c r="K541">
        <v>31.169777058159699</v>
      </c>
      <c r="L541">
        <f>(Table2[[#This Row],[6M Return vs Nifty]]-AVERAGE(Table2[6M Return vs Nifty]))/_xlfn.STDEV.P(Table2[6M Return vs Nifty])</f>
        <v>0.56105028868219342</v>
      </c>
      <c r="M541">
        <v>-5.4816764037561398</v>
      </c>
      <c r="N541">
        <f>(Table2[[#This Row],[1W Return vs Nifty]]-AVERAGE(Table2[1W Return vs Nifty]))/_xlfn.STDEV.P(Table2[1W Return vs Nifty])</f>
        <v>-1.0919144800295009</v>
      </c>
      <c r="O541">
        <v>1188.1300000000001</v>
      </c>
      <c r="P541">
        <v>1164.4242349640001</v>
      </c>
      <c r="Q541">
        <v>1077.2694363430901</v>
      </c>
      <c r="R541">
        <v>33.510499338323598</v>
      </c>
      <c r="S541" s="2">
        <f>(Table2[[#This Row],[Close Price]]-Table2[[#This Row],[20D EMA]])/Table2[[#This Row],[20D EMA]]</f>
        <v>-3.1250789055069818E-2</v>
      </c>
      <c r="T541" s="2">
        <f>(Table2[[#This Row],[Close Price]]-Table2[[#This Row],[50D EMA]])/Table2[[#This Row],[50D EMA]]</f>
        <v>-1.1528646141940817E-2</v>
      </c>
      <c r="U541" s="2">
        <f>(Table2[[#This Row],[Close Price]]-Table2[[#This Row],[200D EMA]])/Table2[[#This Row],[200D EMA]]</f>
        <v>6.8442082518553979E-2</v>
      </c>
      <c r="V541">
        <v>0.38844490707239498</v>
      </c>
      <c r="W541">
        <v>1142.4000000000001</v>
      </c>
      <c r="X541">
        <v>1175</v>
      </c>
      <c r="Y541">
        <v>1131.0999999999999</v>
      </c>
      <c r="Z541">
        <v>1187.7</v>
      </c>
      <c r="AA541">
        <v>1131.0999999999999</v>
      </c>
      <c r="AB541">
        <v>1264</v>
      </c>
      <c r="AC541" s="2">
        <f>(Table2[[#This Row],[Close Price]]/Table2[[#This Row],[Day Low]])-1</f>
        <v>7.528011204481766E-3</v>
      </c>
      <c r="AD541" s="2">
        <f>(Table2[[#This Row],[Day High]]/Table2[[#This Row],[Close Price]])-1</f>
        <v>2.0851433536055675E-2</v>
      </c>
      <c r="AE541" s="2">
        <f>(Table2[[#This Row],[Close Price]]/Table2[[#This Row],[Current Week Low]])-1</f>
        <v>1.759349305985336E-2</v>
      </c>
      <c r="AF541" s="2">
        <f>(Table2[[#This Row],[Current Week High]]/Table2[[#This Row],[Close Price]])-1</f>
        <v>3.1885317115551759E-2</v>
      </c>
      <c r="AG541" s="2">
        <f>(Table2[[#This Row],[Close Price]]/Table2[[#This Row],[Current Month Low]])-1</f>
        <v>1.759349305985336E-2</v>
      </c>
      <c r="AH541" s="2">
        <f>(Table2[[#This Row],[Current Month High]]/Table2[[#This Row],[Close Price]])-1</f>
        <v>9.8175499565595237E-2</v>
      </c>
      <c r="AI541">
        <v>19.461337966985202</v>
      </c>
      <c r="AJ541">
        <v>53.129781148140701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-0.03</v>
      </c>
      <c r="AM541" t="s">
        <v>10450</v>
      </c>
      <c r="AN541">
        <v>-5.33</v>
      </c>
      <c r="AO541" t="s">
        <v>10450</v>
      </c>
      <c r="AP541">
        <v>-6.3782553232084996E-2</v>
      </c>
      <c r="AQ541">
        <f>(Table2[[#This Row],[Sharpe Ratio]]-AVERAGE(Table2[Sharpe Ratio]))/_xlfn.STDEV.P(Table2[Sharpe Ratio])</f>
        <v>-1.430375582456362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-4.2543894818097643</v>
      </c>
      <c r="AS541">
        <f>_xlfn.RANK.AVG(Table2[[#This Row],[1Y Return vs Nifty Z-Score]],Table2[1Y Return vs Nifty Z-Score])</f>
        <v>656</v>
      </c>
      <c r="AT541">
        <f>_xlfn.RANK.AVG(Table2[[#This Row],[6M Return vs Nifty Z-Score]],Table2[6M Return vs Nifty Z-Score])</f>
        <v>154</v>
      </c>
      <c r="AU541">
        <f>_xlfn.RANK.AVG(Table2[[#This Row],[Sharpe Ratio Z-Score]],Table2[Sharpe Ratio Z-Score])</f>
        <v>677</v>
      </c>
      <c r="AV541">
        <f>(Table2[[#This Row],[Rank 1Y]]+Table2[[#This Row],[Rank 6M]]+Table2[[#This Row],[Rank Sharpe]])/3</f>
        <v>495.66666666666669</v>
      </c>
    </row>
    <row r="542" spans="1:48" x14ac:dyDescent="0.3">
      <c r="A542" t="s">
        <v>81</v>
      </c>
      <c r="B542" t="s">
        <v>82</v>
      </c>
      <c r="C542" t="s">
        <v>10415</v>
      </c>
      <c r="D542" t="s">
        <v>83</v>
      </c>
      <c r="E542">
        <v>338564.78560519998</v>
      </c>
      <c r="F542">
        <v>3816.7</v>
      </c>
      <c r="G542">
        <v>-14.045183367441</v>
      </c>
      <c r="H542">
        <f>(Table2[[#This Row],[1Y Return vs Nifty]]-AVERAGE(Table2[1Y Return vs Nifty]))/_xlfn.STDEV.P(Table2[1Y Return vs Nifty])</f>
        <v>-0.63170186053189226</v>
      </c>
      <c r="I542">
        <v>-1.1163226935633399</v>
      </c>
      <c r="J542">
        <f>(Table2[[#This Row],[1M Return vs Nifty]]-AVERAGE(Table2[1M Return vs Nifty]))/_xlfn.STDEV.P(Table2[1M Return vs Nifty])</f>
        <v>0.21464186893308826</v>
      </c>
      <c r="K542">
        <v>-16.8059786080129</v>
      </c>
      <c r="L542">
        <f>(Table2[[#This Row],[6M Return vs Nifty]]-AVERAGE(Table2[6M Return vs Nifty]))/_xlfn.STDEV.P(Table2[6M Return vs Nifty])</f>
        <v>-0.86425165790225744</v>
      </c>
      <c r="M542">
        <v>-2.46513114090091</v>
      </c>
      <c r="N542">
        <f>(Table2[[#This Row],[1W Return vs Nifty]]-AVERAGE(Table2[1W Return vs Nifty]))/_xlfn.STDEV.P(Table2[1W Return vs Nifty])</f>
        <v>-0.41872159559218741</v>
      </c>
      <c r="O542">
        <v>3720.33</v>
      </c>
      <c r="P542">
        <v>3605.1441463503902</v>
      </c>
      <c r="Q542">
        <v>3464.2044686121599</v>
      </c>
      <c r="R542">
        <v>64.266681357949693</v>
      </c>
      <c r="S542" s="2">
        <f>(Table2[[#This Row],[Close Price]]-Table2[[#This Row],[20D EMA]])/Table2[[#This Row],[20D EMA]]</f>
        <v>2.5903616077068405E-2</v>
      </c>
      <c r="T542" s="2">
        <f>(Table2[[#This Row],[Close Price]]-Table2[[#This Row],[50D EMA]])/Table2[[#This Row],[50D EMA]]</f>
        <v>5.868166294093255E-2</v>
      </c>
      <c r="U542" s="2">
        <f>(Table2[[#This Row],[Close Price]]-Table2[[#This Row],[200D EMA]])/Table2[[#This Row],[200D EMA]]</f>
        <v>0.10175367377464811</v>
      </c>
      <c r="V542">
        <v>0.76346882708803099</v>
      </c>
      <c r="W542">
        <v>3751.2</v>
      </c>
      <c r="X542">
        <v>3867</v>
      </c>
      <c r="Y542">
        <v>3701.4</v>
      </c>
      <c r="Z542">
        <v>3867</v>
      </c>
      <c r="AA542">
        <v>3552</v>
      </c>
      <c r="AB542">
        <v>3867</v>
      </c>
      <c r="AC542" s="2">
        <f>(Table2[[#This Row],[Close Price]]/Table2[[#This Row],[Day Low]])-1</f>
        <v>1.7461079121347867E-2</v>
      </c>
      <c r="AD542" s="2">
        <f>(Table2[[#This Row],[Day High]]/Table2[[#This Row],[Close Price]])-1</f>
        <v>1.3178924201535436E-2</v>
      </c>
      <c r="AE542" s="2">
        <f>(Table2[[#This Row],[Close Price]]/Table2[[#This Row],[Current Week Low]])-1</f>
        <v>3.1150375533581798E-2</v>
      </c>
      <c r="AF542" s="2">
        <f>(Table2[[#This Row],[Current Week High]]/Table2[[#This Row],[Close Price]])-1</f>
        <v>1.3178924201535436E-2</v>
      </c>
      <c r="AG542" s="2">
        <f>(Table2[[#This Row],[Close Price]]/Table2[[#This Row],[Current Month Low]])-1</f>
        <v>7.4521396396396433E-2</v>
      </c>
      <c r="AH542" s="2">
        <f>(Table2[[#This Row],[Current Month High]]/Table2[[#This Row],[Close Price]])-1</f>
        <v>1.3178924201535436E-2</v>
      </c>
      <c r="AI542">
        <v>1.84059527864386</v>
      </c>
      <c r="AJ542">
        <v>24.906321077348501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0.03</v>
      </c>
      <c r="AM542" t="s">
        <v>10451</v>
      </c>
      <c r="AN542">
        <v>2.85</v>
      </c>
      <c r="AO542" t="s">
        <v>10451</v>
      </c>
      <c r="AP542">
        <v>5.9648435060547997E-2</v>
      </c>
      <c r="AQ542">
        <f>(Table2[[#This Row],[Sharpe Ratio]]-AVERAGE(Table2[Sharpe Ratio]))/_xlfn.STDEV.P(Table2[Sharpe Ratio])</f>
        <v>6.1835454016400211E-3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-1.693849699691609</v>
      </c>
      <c r="AS542">
        <f>_xlfn.RANK.AVG(Table2[[#This Row],[1Y Return vs Nifty Z-Score]],Table2[1Y Return vs Nifty Z-Score])</f>
        <v>530</v>
      </c>
      <c r="AT542">
        <f>_xlfn.RANK.AVG(Table2[[#This Row],[6M Return vs Nifty Z-Score]],Table2[6M Return vs Nifty Z-Score])</f>
        <v>617</v>
      </c>
      <c r="AU542">
        <f>_xlfn.RANK.AVG(Table2[[#This Row],[Sharpe Ratio Z-Score]],Table2[Sharpe Ratio Z-Score])</f>
        <v>342</v>
      </c>
      <c r="AV542">
        <f>(Table2[[#This Row],[Rank 1Y]]+Table2[[#This Row],[Rank 6M]]+Table2[[#This Row],[Rank Sharpe]])/3</f>
        <v>496.33333333333331</v>
      </c>
    </row>
    <row r="543" spans="1:48" x14ac:dyDescent="0.3">
      <c r="A543" t="s">
        <v>424</v>
      </c>
      <c r="B543" t="s">
        <v>425</v>
      </c>
      <c r="C543" t="s">
        <v>10416</v>
      </c>
      <c r="D543" t="s">
        <v>426</v>
      </c>
      <c r="E543">
        <v>57164.472535665998</v>
      </c>
      <c r="F543">
        <v>200.02</v>
      </c>
      <c r="G543">
        <v>1.37437738834071</v>
      </c>
      <c r="H543">
        <f>(Table2[[#This Row],[1Y Return vs Nifty]]-AVERAGE(Table2[1Y Return vs Nifty]))/_xlfn.STDEV.P(Table2[1Y Return vs Nifty])</f>
        <v>-0.37781324262933591</v>
      </c>
      <c r="I543">
        <v>-13.509548758717299</v>
      </c>
      <c r="J543">
        <f>(Table2[[#This Row],[1M Return vs Nifty]]-AVERAGE(Table2[1M Return vs Nifty]))/_xlfn.STDEV.P(Table2[1M Return vs Nifty])</f>
        <v>-0.93379466035806491</v>
      </c>
      <c r="K543">
        <v>5.0628093057921202</v>
      </c>
      <c r="L543">
        <f>(Table2[[#This Row],[6M Return vs Nifty]]-AVERAGE(Table2[6M Return vs Nifty]))/_xlfn.STDEV.P(Table2[6M Return vs Nifty])</f>
        <v>-0.21455629510537058</v>
      </c>
      <c r="M543">
        <v>-1.88088358929859</v>
      </c>
      <c r="N543">
        <f>(Table2[[#This Row],[1W Return vs Nifty]]-AVERAGE(Table2[1W Return vs Nifty]))/_xlfn.STDEV.P(Table2[1W Return vs Nifty])</f>
        <v>-0.28833691370734615</v>
      </c>
      <c r="O543">
        <v>203.22</v>
      </c>
      <c r="P543">
        <v>199.006942926519</v>
      </c>
      <c r="Q543">
        <v>179.72106636605901</v>
      </c>
      <c r="R543">
        <v>42.731172843814399</v>
      </c>
      <c r="S543" s="2">
        <f>(Table2[[#This Row],[Close Price]]-Table2[[#This Row],[20D EMA]])/Table2[[#This Row],[20D EMA]]</f>
        <v>-1.5746481645507276E-2</v>
      </c>
      <c r="T543" s="2">
        <f>(Table2[[#This Row],[Close Price]]-Table2[[#This Row],[50D EMA]])/Table2[[#This Row],[50D EMA]]</f>
        <v>5.0905614577229467E-3</v>
      </c>
      <c r="U543" s="2">
        <f>(Table2[[#This Row],[Close Price]]-Table2[[#This Row],[200D EMA]])/Table2[[#This Row],[200D EMA]]</f>
        <v>0.11294687954163249</v>
      </c>
      <c r="V543">
        <v>0.60692488828845703</v>
      </c>
      <c r="W543">
        <v>199.21</v>
      </c>
      <c r="X543">
        <v>205.39</v>
      </c>
      <c r="Y543">
        <v>195.22</v>
      </c>
      <c r="Z543">
        <v>205.39</v>
      </c>
      <c r="AA543">
        <v>194.34</v>
      </c>
      <c r="AB543">
        <v>220.8</v>
      </c>
      <c r="AC543" s="2">
        <f>(Table2[[#This Row],[Close Price]]/Table2[[#This Row],[Day Low]])-1</f>
        <v>4.066060940715932E-3</v>
      </c>
      <c r="AD543" s="2">
        <f>(Table2[[#This Row],[Day High]]/Table2[[#This Row],[Close Price]])-1</f>
        <v>2.6847315268472949E-2</v>
      </c>
      <c r="AE543" s="2">
        <f>(Table2[[#This Row],[Close Price]]/Table2[[#This Row],[Current Week Low]])-1</f>
        <v>2.4587644708534029E-2</v>
      </c>
      <c r="AF543" s="2">
        <f>(Table2[[#This Row],[Current Week High]]/Table2[[#This Row],[Close Price]])-1</f>
        <v>2.6847315268472949E-2</v>
      </c>
      <c r="AG543" s="2">
        <f>(Table2[[#This Row],[Close Price]]/Table2[[#This Row],[Current Month Low]])-1</f>
        <v>2.9227127714315237E-2</v>
      </c>
      <c r="AH543" s="2">
        <f>(Table2[[#This Row],[Current Month High]]/Table2[[#This Row],[Close Price]])-1</f>
        <v>0.10388961103889605</v>
      </c>
      <c r="AI543">
        <v>14.888511148885099</v>
      </c>
      <c r="AJ543">
        <v>46.534798534798497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0.01</v>
      </c>
      <c r="AM543" t="s">
        <v>10451</v>
      </c>
      <c r="AN543">
        <v>-5.62</v>
      </c>
      <c r="AO543" t="s">
        <v>10450</v>
      </c>
      <c r="AP543">
        <v>-7.8040970594906001E-2</v>
      </c>
      <c r="AQ543">
        <f>(Table2[[#This Row],[Sharpe Ratio]]-AVERAGE(Table2[Sharpe Ratio]))/_xlfn.STDEV.P(Table2[Sharpe Ratio])</f>
        <v>-1.5963230474706405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-3.4108241592707582</v>
      </c>
      <c r="AS543">
        <f>_xlfn.RANK.AVG(Table2[[#This Row],[1Y Return vs Nifty Z-Score]],Table2[1Y Return vs Nifty Z-Score])</f>
        <v>417</v>
      </c>
      <c r="AT543">
        <f>_xlfn.RANK.AVG(Table2[[#This Row],[6M Return vs Nifty Z-Score]],Table2[6M Return vs Nifty Z-Score])</f>
        <v>385</v>
      </c>
      <c r="AU543">
        <f>_xlfn.RANK.AVG(Table2[[#This Row],[Sharpe Ratio Z-Score]],Table2[Sharpe Ratio Z-Score])</f>
        <v>688</v>
      </c>
      <c r="AV543">
        <f>(Table2[[#This Row],[Rank 1Y]]+Table2[[#This Row],[Rank 6M]]+Table2[[#This Row],[Rank Sharpe]])/3</f>
        <v>496.66666666666669</v>
      </c>
    </row>
    <row r="544" spans="1:48" x14ac:dyDescent="0.3">
      <c r="A544" t="s">
        <v>756</v>
      </c>
      <c r="B544" t="s">
        <v>757</v>
      </c>
      <c r="C544" t="s">
        <v>10407</v>
      </c>
      <c r="D544" t="s">
        <v>546</v>
      </c>
      <c r="E544">
        <v>22828.936210619999</v>
      </c>
      <c r="F544">
        <v>2532.3000000000002</v>
      </c>
      <c r="G544">
        <v>-2.4947477395423898</v>
      </c>
      <c r="H544">
        <f>(Table2[[#This Row],[1Y Return vs Nifty]]-AVERAGE(Table2[1Y Return vs Nifty]))/_xlfn.STDEV.P(Table2[1Y Return vs Nifty])</f>
        <v>-0.44151978049825408</v>
      </c>
      <c r="I544">
        <v>-12.238921671227001</v>
      </c>
      <c r="J544">
        <f>(Table2[[#This Row],[1M Return vs Nifty]]-AVERAGE(Table2[1M Return vs Nifty]))/_xlfn.STDEV.P(Table2[1M Return vs Nifty])</f>
        <v>-0.81605013163655515</v>
      </c>
      <c r="K544">
        <v>-33.155001172858803</v>
      </c>
      <c r="L544">
        <f>(Table2[[#This Row],[6M Return vs Nifty]]-AVERAGE(Table2[6M Return vs Nifty]))/_xlfn.STDEV.P(Table2[6M Return vs Nifty])</f>
        <v>-1.349961436995081</v>
      </c>
      <c r="M544">
        <v>-4.72371563895409</v>
      </c>
      <c r="N544">
        <f>(Table2[[#This Row],[1W Return vs Nifty]]-AVERAGE(Table2[1W Return vs Nifty]))/_xlfn.STDEV.P(Table2[1W Return vs Nifty])</f>
        <v>-0.92276276868921192</v>
      </c>
      <c r="O544">
        <v>2519.27</v>
      </c>
      <c r="P544">
        <v>2468.4202243965701</v>
      </c>
      <c r="Q544">
        <v>2504.7984803849199</v>
      </c>
      <c r="R544">
        <v>49.908565328451203</v>
      </c>
      <c r="S544" s="2">
        <f>(Table2[[#This Row],[Close Price]]-Table2[[#This Row],[20D EMA]])/Table2[[#This Row],[20D EMA]]</f>
        <v>5.1721331973151744E-3</v>
      </c>
      <c r="T544" s="2">
        <f>(Table2[[#This Row],[Close Price]]-Table2[[#This Row],[50D EMA]])/Table2[[#This Row],[50D EMA]]</f>
        <v>2.587880903424623E-2</v>
      </c>
      <c r="U544" s="2">
        <f>(Table2[[#This Row],[Close Price]]-Table2[[#This Row],[200D EMA]])/Table2[[#This Row],[200D EMA]]</f>
        <v>1.0979533814973422E-2</v>
      </c>
      <c r="V544">
        <v>0.79788403293698495</v>
      </c>
      <c r="W544">
        <v>2468</v>
      </c>
      <c r="X544">
        <v>2568</v>
      </c>
      <c r="Y544">
        <v>2445.25</v>
      </c>
      <c r="Z544">
        <v>2647.65</v>
      </c>
      <c r="AA544">
        <v>2315.15</v>
      </c>
      <c r="AB544">
        <v>2694</v>
      </c>
      <c r="AC544" s="2">
        <f>(Table2[[#This Row],[Close Price]]/Table2[[#This Row],[Day Low]])-1</f>
        <v>2.6053484602917454E-2</v>
      </c>
      <c r="AD544" s="2">
        <f>(Table2[[#This Row],[Day High]]/Table2[[#This Row],[Close Price]])-1</f>
        <v>1.4097855704300333E-2</v>
      </c>
      <c r="AE544" s="2">
        <f>(Table2[[#This Row],[Close Price]]/Table2[[#This Row],[Current Week Low]])-1</f>
        <v>3.5599631939474463E-2</v>
      </c>
      <c r="AF544" s="2">
        <f>(Table2[[#This Row],[Current Week High]]/Table2[[#This Row],[Close Price]])-1</f>
        <v>4.5551474943726911E-2</v>
      </c>
      <c r="AG544" s="2">
        <f>(Table2[[#This Row],[Close Price]]/Table2[[#This Row],[Current Month Low]])-1</f>
        <v>9.3795218452368045E-2</v>
      </c>
      <c r="AH544" s="2">
        <f>(Table2[[#This Row],[Current Month High]]/Table2[[#This Row],[Close Price]])-1</f>
        <v>6.385499348418433E-2</v>
      </c>
      <c r="AI544">
        <v>53.852229198752099</v>
      </c>
      <c r="AJ544">
        <v>38.828431238178702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0.08</v>
      </c>
      <c r="AM544" t="s">
        <v>10451</v>
      </c>
      <c r="AN544">
        <v>5.68</v>
      </c>
      <c r="AO544" t="s">
        <v>10451</v>
      </c>
      <c r="AP544">
        <v>5.4959977811179998E-2</v>
      </c>
      <c r="AQ544">
        <f>(Table2[[#This Row],[Sharpe Ratio]]-AVERAGE(Table2[Sharpe Ratio]))/_xlfn.STDEV.P(Table2[Sharpe Ratio])</f>
        <v>-4.8383351860687207E-2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437</v>
      </c>
      <c r="AT544">
        <f>_xlfn.RANK.AVG(Table2[[#This Row],[6M Return vs Nifty Z-Score]],Table2[6M Return vs Nifty Z-Score])</f>
        <v>705</v>
      </c>
      <c r="AU544">
        <f>_xlfn.RANK.AVG(Table2[[#This Row],[Sharpe Ratio Z-Score]],Table2[Sharpe Ratio Z-Score])</f>
        <v>351</v>
      </c>
      <c r="AV544">
        <f>(Table2[[#This Row],[Rank 1Y]]+Table2[[#This Row],[Rank 6M]]+Table2[[#This Row],[Rank Sharpe]])/3</f>
        <v>497.66666666666669</v>
      </c>
    </row>
    <row r="545" spans="1:48" x14ac:dyDescent="0.3">
      <c r="A545" t="s">
        <v>1814</v>
      </c>
      <c r="B545" t="s">
        <v>1815</v>
      </c>
      <c r="C545" t="s">
        <v>10412</v>
      </c>
      <c r="D545" t="s">
        <v>185</v>
      </c>
      <c r="E545">
        <v>4427.2774895129996</v>
      </c>
      <c r="F545">
        <v>174.11</v>
      </c>
      <c r="G545">
        <v>-13.4420376658409</v>
      </c>
      <c r="H545">
        <f>(Table2[[#This Row],[1Y Return vs Nifty]]-AVERAGE(Table2[1Y Return vs Nifty]))/_xlfn.STDEV.P(Table2[1Y Return vs Nifty])</f>
        <v>-0.62177084946105476</v>
      </c>
      <c r="I545">
        <v>-4.3868012032730297</v>
      </c>
      <c r="J545">
        <f>(Table2[[#This Row],[1M Return vs Nifty]]-AVERAGE(Table2[1M Return vs Nifty]))/_xlfn.STDEV.P(Table2[1M Return vs Nifty])</f>
        <v>-8.8421834501876864E-2</v>
      </c>
      <c r="K545">
        <v>-11.7104396884819</v>
      </c>
      <c r="L545">
        <f>(Table2[[#This Row],[6M Return vs Nifty]]-AVERAGE(Table2[6M Return vs Nifty]))/_xlfn.STDEV.P(Table2[6M Return vs Nifty])</f>
        <v>-0.71286933072350622</v>
      </c>
      <c r="M545">
        <v>2.6888342010283099</v>
      </c>
      <c r="N545">
        <f>(Table2[[#This Row],[1W Return vs Nifty]]-AVERAGE(Table2[1W Return vs Nifty]))/_xlfn.STDEV.P(Table2[1W Return vs Nifty])</f>
        <v>0.73147258102003676</v>
      </c>
      <c r="O545">
        <v>172.58</v>
      </c>
      <c r="P545">
        <v>177.49039903005399</v>
      </c>
      <c r="Q545">
        <v>171.36862274067499</v>
      </c>
      <c r="R545">
        <v>56.305361805439901</v>
      </c>
      <c r="S545" s="2">
        <f>(Table2[[#This Row],[Close Price]]-Table2[[#This Row],[20D EMA]])/Table2[[#This Row],[20D EMA]]</f>
        <v>8.8654537026306695E-3</v>
      </c>
      <c r="T545" s="2">
        <f>(Table2[[#This Row],[Close Price]]-Table2[[#This Row],[50D EMA]])/Table2[[#This Row],[50D EMA]]</f>
        <v>-1.9045531750038969E-2</v>
      </c>
      <c r="U545" s="2">
        <f>(Table2[[#This Row],[Close Price]]-Table2[[#This Row],[200D EMA]])/Table2[[#This Row],[200D EMA]]</f>
        <v>1.5996961494365466E-2</v>
      </c>
      <c r="V545">
        <v>1.29210171263475</v>
      </c>
      <c r="W545">
        <v>171.3</v>
      </c>
      <c r="X545">
        <v>177.4</v>
      </c>
      <c r="Y545">
        <v>169.09</v>
      </c>
      <c r="Z545">
        <v>186.59</v>
      </c>
      <c r="AA545">
        <v>162.12</v>
      </c>
      <c r="AB545">
        <v>186.59</v>
      </c>
      <c r="AC545" s="2">
        <f>(Table2[[#This Row],[Close Price]]/Table2[[#This Row],[Day Low]])-1</f>
        <v>1.6403969643899563E-2</v>
      </c>
      <c r="AD545" s="2">
        <f>(Table2[[#This Row],[Day High]]/Table2[[#This Row],[Close Price]])-1</f>
        <v>1.8896100166561292E-2</v>
      </c>
      <c r="AE545" s="2">
        <f>(Table2[[#This Row],[Close Price]]/Table2[[#This Row],[Current Week Low]])-1</f>
        <v>2.9688331657697242E-2</v>
      </c>
      <c r="AF545" s="2">
        <f>(Table2[[#This Row],[Current Week High]]/Table2[[#This Row],[Close Price]])-1</f>
        <v>7.1678823732123309E-2</v>
      </c>
      <c r="AG545" s="2">
        <f>(Table2[[#This Row],[Close Price]]/Table2[[#This Row],[Current Month Low]])-1</f>
        <v>7.395756229953121E-2</v>
      </c>
      <c r="AH545" s="2">
        <f>(Table2[[#This Row],[Current Month High]]/Table2[[#This Row],[Close Price]])-1</f>
        <v>7.1678823732123309E-2</v>
      </c>
      <c r="AI545">
        <v>29.6306932399057</v>
      </c>
      <c r="AJ545">
        <v>38.127727092423598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-0.24</v>
      </c>
      <c r="AM545" t="s">
        <v>10450</v>
      </c>
      <c r="AN545">
        <v>2.99</v>
      </c>
      <c r="AO545" t="s">
        <v>10451</v>
      </c>
      <c r="AP545">
        <v>4.1030854844068002E-2</v>
      </c>
      <c r="AQ545">
        <f>(Table2[[#This Row],[Sharpe Ratio]]-AVERAGE(Table2[Sharpe Ratio]))/_xlfn.STDEV.P(Table2[Sharpe Ratio])</f>
        <v>-0.21049830385330265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525</v>
      </c>
      <c r="AT545">
        <f>_xlfn.RANK.AVG(Table2[[#This Row],[6M Return vs Nifty Z-Score]],Table2[6M Return vs Nifty Z-Score])</f>
        <v>577</v>
      </c>
      <c r="AU545">
        <f>_xlfn.RANK.AVG(Table2[[#This Row],[Sharpe Ratio Z-Score]],Table2[Sharpe Ratio Z-Score])</f>
        <v>391</v>
      </c>
      <c r="AV545">
        <f>(Table2[[#This Row],[Rank 1Y]]+Table2[[#This Row],[Rank 6M]]+Table2[[#This Row],[Rank Sharpe]])/3</f>
        <v>497.66666666666669</v>
      </c>
    </row>
    <row r="546" spans="1:48" x14ac:dyDescent="0.3">
      <c r="A546" t="s">
        <v>741</v>
      </c>
      <c r="B546" t="s">
        <v>742</v>
      </c>
      <c r="C546" t="s">
        <v>10415</v>
      </c>
      <c r="D546" t="s">
        <v>743</v>
      </c>
      <c r="E546">
        <v>23497.7658735</v>
      </c>
      <c r="F546">
        <v>1475.45</v>
      </c>
      <c r="G546">
        <v>-22.5579479973829</v>
      </c>
      <c r="H546">
        <f>(Table2[[#This Row],[1Y Return vs Nifty]]-AVERAGE(Table2[1Y Return vs Nifty]))/_xlfn.STDEV.P(Table2[1Y Return vs Nifty])</f>
        <v>-0.77186759421631745</v>
      </c>
      <c r="I546">
        <v>5.8226242574949501</v>
      </c>
      <c r="J546">
        <f>(Table2[[#This Row],[1M Return vs Nifty]]-AVERAGE(Table2[1M Return vs Nifty]))/_xlfn.STDEV.P(Table2[1M Return vs Nifty])</f>
        <v>0.85764959843905486</v>
      </c>
      <c r="K546">
        <v>10.316628992678099</v>
      </c>
      <c r="L546">
        <f>(Table2[[#This Row],[6M Return vs Nifty]]-AVERAGE(Table2[6M Return vs Nifty]))/_xlfn.STDEV.P(Table2[6M Return vs Nifty])</f>
        <v>-5.8471636870331384E-2</v>
      </c>
      <c r="M546">
        <v>-1.7112151111543601</v>
      </c>
      <c r="N546">
        <f>(Table2[[#This Row],[1W Return vs Nifty]]-AVERAGE(Table2[1W Return vs Nifty]))/_xlfn.STDEV.P(Table2[1W Return vs Nifty])</f>
        <v>-0.25047253500682837</v>
      </c>
      <c r="O546">
        <v>1467.35</v>
      </c>
      <c r="P546">
        <v>1429.8386721207301</v>
      </c>
      <c r="Q546">
        <v>1347.16155318252</v>
      </c>
      <c r="R546">
        <v>48.018238696120001</v>
      </c>
      <c r="S546" s="2">
        <f>(Table2[[#This Row],[Close Price]]-Table2[[#This Row],[20D EMA]])/Table2[[#This Row],[20D EMA]]</f>
        <v>5.5201553821515913E-3</v>
      </c>
      <c r="T546" s="2">
        <f>(Table2[[#This Row],[Close Price]]-Table2[[#This Row],[50D EMA]])/Table2[[#This Row],[50D EMA]]</f>
        <v>3.1899632293214929E-2</v>
      </c>
      <c r="U546" s="2">
        <f>(Table2[[#This Row],[Close Price]]-Table2[[#This Row],[200D EMA]])/Table2[[#This Row],[200D EMA]]</f>
        <v>9.5228702537132795E-2</v>
      </c>
      <c r="V546">
        <v>1.24273688404411</v>
      </c>
      <c r="W546">
        <v>1450</v>
      </c>
      <c r="X546">
        <v>1532.9</v>
      </c>
      <c r="Y546">
        <v>1450</v>
      </c>
      <c r="Z546">
        <v>1578.7</v>
      </c>
      <c r="AA546">
        <v>1347.65</v>
      </c>
      <c r="AB546">
        <v>1578.7</v>
      </c>
      <c r="AC546" s="2">
        <f>(Table2[[#This Row],[Close Price]]/Table2[[#This Row],[Day Low]])-1</f>
        <v>1.7551724137931046E-2</v>
      </c>
      <c r="AD546" s="2">
        <f>(Table2[[#This Row],[Day High]]/Table2[[#This Row],[Close Price]])-1</f>
        <v>3.8937273374224812E-2</v>
      </c>
      <c r="AE546" s="2">
        <f>(Table2[[#This Row],[Close Price]]/Table2[[#This Row],[Current Week Low]])-1</f>
        <v>1.7551724137931046E-2</v>
      </c>
      <c r="AF546" s="2">
        <f>(Table2[[#This Row],[Current Week High]]/Table2[[#This Row],[Close Price]])-1</f>
        <v>6.9978650581178581E-2</v>
      </c>
      <c r="AG546" s="2">
        <f>(Table2[[#This Row],[Close Price]]/Table2[[#This Row],[Current Month Low]])-1</f>
        <v>9.4831744147219288E-2</v>
      </c>
      <c r="AH546" s="2">
        <f>(Table2[[#This Row],[Current Month High]]/Table2[[#This Row],[Close Price]])-1</f>
        <v>6.9978650581178581E-2</v>
      </c>
      <c r="AI546">
        <v>6.9978650581178501</v>
      </c>
      <c r="AJ546">
        <v>32.881523843833001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-0.01</v>
      </c>
      <c r="AM546" t="s">
        <v>10450</v>
      </c>
      <c r="AN546">
        <v>3.09</v>
      </c>
      <c r="AO546" t="s">
        <v>10451</v>
      </c>
      <c r="AP546">
        <v>-1.0210167149522E-2</v>
      </c>
      <c r="AQ546">
        <f>(Table2[[#This Row],[Sharpe Ratio]]-AVERAGE(Table2[Sharpe Ratio]))/_xlfn.STDEV.P(Table2[Sharpe Ratio])</f>
        <v>-0.80687008118320858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-1.0300322488376308</v>
      </c>
      <c r="AS546">
        <f>_xlfn.RANK.AVG(Table2[[#This Row],[1Y Return vs Nifty Z-Score]],Table2[1Y Return vs Nifty Z-Score])</f>
        <v>583</v>
      </c>
      <c r="AT546">
        <f>_xlfn.RANK.AVG(Table2[[#This Row],[6M Return vs Nifty Z-Score]],Table2[6M Return vs Nifty Z-Score])</f>
        <v>333</v>
      </c>
      <c r="AU546">
        <f>_xlfn.RANK.AVG(Table2[[#This Row],[Sharpe Ratio Z-Score]],Table2[Sharpe Ratio Z-Score])</f>
        <v>578</v>
      </c>
      <c r="AV546">
        <f>(Table2[[#This Row],[Rank 1Y]]+Table2[[#This Row],[Rank 6M]]+Table2[[#This Row],[Rank Sharpe]])/3</f>
        <v>498</v>
      </c>
    </row>
    <row r="547" spans="1:48" x14ac:dyDescent="0.3">
      <c r="A547" t="s">
        <v>1115</v>
      </c>
      <c r="B547" t="s">
        <v>1116</v>
      </c>
      <c r="C547" t="s">
        <v>10407</v>
      </c>
      <c r="D547" t="s">
        <v>573</v>
      </c>
      <c r="E547">
        <v>11774.819273749999</v>
      </c>
      <c r="F547">
        <v>884.3</v>
      </c>
      <c r="G547">
        <v>-17.925584993914399</v>
      </c>
      <c r="H547">
        <f>(Table2[[#This Row],[1Y Return vs Nifty]]-AVERAGE(Table2[1Y Return vs Nifty]))/_xlfn.STDEV.P(Table2[1Y Return vs Nifty])</f>
        <v>-0.69559407000891993</v>
      </c>
      <c r="I547">
        <v>-0.78158783089665296</v>
      </c>
      <c r="J547">
        <f>(Table2[[#This Row],[1M Return vs Nifty]]-AVERAGE(Table2[1M Return vs Nifty]))/_xlfn.STDEV.P(Table2[1M Return vs Nifty])</f>
        <v>0.24566056752639157</v>
      </c>
      <c r="K547">
        <v>-1.5369201986977401</v>
      </c>
      <c r="L547">
        <f>(Table2[[#This Row],[6M Return vs Nifty]]-AVERAGE(Table2[6M Return vs Nifty]))/_xlfn.STDEV.P(Table2[6M Return vs Nifty])</f>
        <v>-0.41062631378592612</v>
      </c>
      <c r="M547">
        <v>1.58747940258959</v>
      </c>
      <c r="N547">
        <f>(Table2[[#This Row],[1W Return vs Nifty]]-AVERAGE(Table2[1W Return vs Nifty]))/_xlfn.STDEV.P(Table2[1W Return vs Nifty])</f>
        <v>0.48568670713327711</v>
      </c>
      <c r="O547">
        <v>873.71</v>
      </c>
      <c r="P547">
        <v>860.12109384263601</v>
      </c>
      <c r="Q547">
        <v>809.09295812126902</v>
      </c>
      <c r="R547">
        <v>54.629543637078001</v>
      </c>
      <c r="S547" s="2">
        <f>(Table2[[#This Row],[Close Price]]-Table2[[#This Row],[20D EMA]])/Table2[[#This Row],[20D EMA]]</f>
        <v>1.2120726556866602E-2</v>
      </c>
      <c r="T547" s="2">
        <f>(Table2[[#This Row],[Close Price]]-Table2[[#This Row],[50D EMA]])/Table2[[#This Row],[50D EMA]]</f>
        <v>2.8111048933055938E-2</v>
      </c>
      <c r="U547" s="2">
        <f>(Table2[[#This Row],[Close Price]]-Table2[[#This Row],[200D EMA]])/Table2[[#This Row],[200D EMA]]</f>
        <v>9.2952288267794683E-2</v>
      </c>
      <c r="V547">
        <v>1.1460006561167499</v>
      </c>
      <c r="W547">
        <v>872.05</v>
      </c>
      <c r="X547">
        <v>885.9</v>
      </c>
      <c r="Y547">
        <v>857.65</v>
      </c>
      <c r="Z547">
        <v>892.7</v>
      </c>
      <c r="AA547">
        <v>836.15</v>
      </c>
      <c r="AB547">
        <v>951.75</v>
      </c>
      <c r="AC547" s="2">
        <f>(Table2[[#This Row],[Close Price]]/Table2[[#This Row],[Day Low]])-1</f>
        <v>1.4047359669743686E-2</v>
      </c>
      <c r="AD547" s="2">
        <f>(Table2[[#This Row],[Day High]]/Table2[[#This Row],[Close Price]])-1</f>
        <v>1.8093407214745394E-3</v>
      </c>
      <c r="AE547" s="2">
        <f>(Table2[[#This Row],[Close Price]]/Table2[[#This Row],[Current Week Low]])-1</f>
        <v>3.1073281641695205E-2</v>
      </c>
      <c r="AF547" s="2">
        <f>(Table2[[#This Row],[Current Week High]]/Table2[[#This Row],[Close Price]])-1</f>
        <v>9.4990387877418314E-3</v>
      </c>
      <c r="AG547" s="2">
        <f>(Table2[[#This Row],[Close Price]]/Table2[[#This Row],[Current Month Low]])-1</f>
        <v>5.7585361478203589E-2</v>
      </c>
      <c r="AH547" s="2">
        <f>(Table2[[#This Row],[Current Month High]]/Table2[[#This Row],[Close Price]])-1</f>
        <v>7.6275019789664222E-2</v>
      </c>
      <c r="AI547">
        <v>7.6275019789664196</v>
      </c>
      <c r="AJ547">
        <v>30.044117647058801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-0.05</v>
      </c>
      <c r="AM547" t="s">
        <v>10450</v>
      </c>
      <c r="AN547">
        <v>2.17</v>
      </c>
      <c r="AO547" t="s">
        <v>10451</v>
      </c>
      <c r="AP547">
        <v>5.3662517499389996E-3</v>
      </c>
      <c r="AQ547">
        <f>(Table2[[#This Row],[Sharpe Ratio]]-AVERAGE(Table2[Sharpe Ratio]))/_xlfn.STDEV.P(Table2[Sharpe Ratio])</f>
        <v>-0.62558297444539324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-1.0004560835805705</v>
      </c>
      <c r="AS547">
        <f>_xlfn.RANK.AVG(Table2[[#This Row],[1Y Return vs Nifty Z-Score]],Table2[1Y Return vs Nifty Z-Score])</f>
        <v>553</v>
      </c>
      <c r="AT547">
        <f>_xlfn.RANK.AVG(Table2[[#This Row],[6M Return vs Nifty Z-Score]],Table2[6M Return vs Nifty Z-Score])</f>
        <v>455</v>
      </c>
      <c r="AU547">
        <f>_xlfn.RANK.AVG(Table2[[#This Row],[Sharpe Ratio Z-Score]],Table2[Sharpe Ratio Z-Score])</f>
        <v>487</v>
      </c>
      <c r="AV547">
        <f>(Table2[[#This Row],[Rank 1Y]]+Table2[[#This Row],[Rank 6M]]+Table2[[#This Row],[Rank Sharpe]])/3</f>
        <v>498.33333333333331</v>
      </c>
    </row>
    <row r="548" spans="1:48" x14ac:dyDescent="0.3">
      <c r="A548" t="s">
        <v>622</v>
      </c>
      <c r="B548" t="s">
        <v>623</v>
      </c>
      <c r="C548" t="s">
        <v>10412</v>
      </c>
      <c r="D548" t="s">
        <v>564</v>
      </c>
      <c r="E548">
        <v>32026.505859408</v>
      </c>
      <c r="F548">
        <v>72.44</v>
      </c>
      <c r="G548">
        <v>-19.589698735066399</v>
      </c>
      <c r="H548">
        <f>(Table2[[#This Row],[1Y Return vs Nifty]]-AVERAGE(Table2[1Y Return vs Nifty]))/_xlfn.STDEV.P(Table2[1Y Return vs Nifty])</f>
        <v>-0.72299430173181878</v>
      </c>
      <c r="I548">
        <v>-2.78156371171761</v>
      </c>
      <c r="J548">
        <f>(Table2[[#This Row],[1M Return vs Nifty]]-AVERAGE(Table2[1M Return vs Nifty]))/_xlfn.STDEV.P(Table2[1M Return vs Nifty])</f>
        <v>6.032985967348807E-2</v>
      </c>
      <c r="K548">
        <v>-7.39600792177146</v>
      </c>
      <c r="L548">
        <f>(Table2[[#This Row],[6M Return vs Nifty]]-AVERAGE(Table2[6M Return vs Nifty]))/_xlfn.STDEV.P(Table2[6M Return vs Nifty])</f>
        <v>-0.58469275674128418</v>
      </c>
      <c r="M548">
        <v>1.7670248949451599</v>
      </c>
      <c r="N548">
        <f>(Table2[[#This Row],[1W Return vs Nifty]]-AVERAGE(Table2[1W Return vs Nifty]))/_xlfn.STDEV.P(Table2[1W Return vs Nifty])</f>
        <v>0.52575530791805647</v>
      </c>
      <c r="O548">
        <v>70.59</v>
      </c>
      <c r="P548">
        <v>70.902111304149599</v>
      </c>
      <c r="Q548">
        <v>68.538448707983306</v>
      </c>
      <c r="R548">
        <v>76.012635193103094</v>
      </c>
      <c r="S548" s="2">
        <f>(Table2[[#This Row],[Close Price]]-Table2[[#This Row],[20D EMA]])/Table2[[#This Row],[20D EMA]]</f>
        <v>2.6207678141379719E-2</v>
      </c>
      <c r="T548" s="2">
        <f>(Table2[[#This Row],[Close Price]]-Table2[[#This Row],[50D EMA]])/Table2[[#This Row],[50D EMA]]</f>
        <v>2.1690308900017091E-2</v>
      </c>
      <c r="U548" s="2">
        <f>(Table2[[#This Row],[Close Price]]-Table2[[#This Row],[200D EMA]])/Table2[[#This Row],[200D EMA]]</f>
        <v>5.6925001449036908E-2</v>
      </c>
      <c r="V548">
        <v>0.82250546601734398</v>
      </c>
      <c r="W548">
        <v>71.55</v>
      </c>
      <c r="X548">
        <v>72.8</v>
      </c>
      <c r="Y548">
        <v>69.180000000000007</v>
      </c>
      <c r="Z548">
        <v>72.8</v>
      </c>
      <c r="AA548">
        <v>68.56</v>
      </c>
      <c r="AB548">
        <v>72.8</v>
      </c>
      <c r="AC548" s="2">
        <f>(Table2[[#This Row],[Close Price]]/Table2[[#This Row],[Day Low]])-1</f>
        <v>1.2438853948287809E-2</v>
      </c>
      <c r="AD548" s="2">
        <f>(Table2[[#This Row],[Day High]]/Table2[[#This Row],[Close Price]])-1</f>
        <v>4.9696300386525838E-3</v>
      </c>
      <c r="AE548" s="2">
        <f>(Table2[[#This Row],[Close Price]]/Table2[[#This Row],[Current Week Low]])-1</f>
        <v>4.7123446082682818E-2</v>
      </c>
      <c r="AF548" s="2">
        <f>(Table2[[#This Row],[Current Week High]]/Table2[[#This Row],[Close Price]])-1</f>
        <v>4.9696300386525838E-3</v>
      </c>
      <c r="AG548" s="2">
        <f>(Table2[[#This Row],[Close Price]]/Table2[[#This Row],[Current Month Low]])-1</f>
        <v>5.6592765460910188E-2</v>
      </c>
      <c r="AH548" s="2">
        <f>(Table2[[#This Row],[Current Month High]]/Table2[[#This Row],[Close Price]])-1</f>
        <v>4.9696300386525838E-3</v>
      </c>
      <c r="AI548">
        <v>10.436223081170599</v>
      </c>
      <c r="AJ548">
        <v>25.220397579948099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-0.03</v>
      </c>
      <c r="AM548" t="s">
        <v>10450</v>
      </c>
      <c r="AN548">
        <v>3.89</v>
      </c>
      <c r="AO548" t="s">
        <v>10451</v>
      </c>
      <c r="AP548">
        <v>3.2948144641933998E-2</v>
      </c>
      <c r="AQ548">
        <f>(Table2[[#This Row],[Sharpe Ratio]]-AVERAGE(Table2[Sharpe Ratio]))/_xlfn.STDEV.P(Table2[Sharpe Ratio])</f>
        <v>-0.30456942229220135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563</v>
      </c>
      <c r="AT548">
        <f>_xlfn.RANK.AVG(Table2[[#This Row],[6M Return vs Nifty Z-Score]],Table2[6M Return vs Nifty Z-Score])</f>
        <v>523</v>
      </c>
      <c r="AU548">
        <f>_xlfn.RANK.AVG(Table2[[#This Row],[Sharpe Ratio Z-Score]],Table2[Sharpe Ratio Z-Score])</f>
        <v>410</v>
      </c>
      <c r="AV548">
        <f>(Table2[[#This Row],[Rank 1Y]]+Table2[[#This Row],[Rank 6M]]+Table2[[#This Row],[Rank Sharpe]])/3</f>
        <v>498.66666666666669</v>
      </c>
    </row>
    <row r="549" spans="1:48" x14ac:dyDescent="0.3">
      <c r="A549" t="s">
        <v>1012</v>
      </c>
      <c r="B549" t="s">
        <v>1013</v>
      </c>
      <c r="C549" t="s">
        <v>10416</v>
      </c>
      <c r="D549" t="s">
        <v>494</v>
      </c>
      <c r="E549">
        <v>14460.816263070001</v>
      </c>
      <c r="F549">
        <v>930.45</v>
      </c>
      <c r="G549">
        <v>-36.780293911749403</v>
      </c>
      <c r="H549">
        <f>(Table2[[#This Row],[1Y Return vs Nifty]]-AVERAGE(Table2[1Y Return vs Nifty]))/_xlfn.STDEV.P(Table2[1Y Return vs Nifty])</f>
        <v>-1.0060436388339724</v>
      </c>
      <c r="I549">
        <v>-5.0278242681760199</v>
      </c>
      <c r="J549">
        <f>(Table2[[#This Row],[1M Return vs Nifty]]-AVERAGE(Table2[1M Return vs Nifty]))/_xlfn.STDEV.P(Table2[1M Return vs Nifty])</f>
        <v>-0.14782318004197553</v>
      </c>
      <c r="K549">
        <v>0.274048502614888</v>
      </c>
      <c r="L549">
        <f>(Table2[[#This Row],[6M Return vs Nifty]]-AVERAGE(Table2[6M Return vs Nifty]))/_xlfn.STDEV.P(Table2[6M Return vs Nifty])</f>
        <v>-0.35682461375341629</v>
      </c>
      <c r="M549">
        <v>-0.79795373104661405</v>
      </c>
      <c r="N549">
        <f>(Table2[[#This Row],[1W Return vs Nifty]]-AVERAGE(Table2[1W Return vs Nifty]))/_xlfn.STDEV.P(Table2[1W Return vs Nifty])</f>
        <v>-4.6662875562828547E-2</v>
      </c>
      <c r="O549">
        <v>859.87</v>
      </c>
      <c r="P549">
        <v>842.57770354899606</v>
      </c>
      <c r="Q549">
        <v>830.180457512369</v>
      </c>
      <c r="R549">
        <v>77.886694152042196</v>
      </c>
      <c r="S549" s="2">
        <f>(Table2[[#This Row],[Close Price]]-Table2[[#This Row],[20D EMA]])/Table2[[#This Row],[20D EMA]]</f>
        <v>8.208217521253218E-2</v>
      </c>
      <c r="T549" s="2">
        <f>(Table2[[#This Row],[Close Price]]-Table2[[#This Row],[50D EMA]])/Table2[[#This Row],[50D EMA]]</f>
        <v>0.10428984303866545</v>
      </c>
      <c r="U549" s="2">
        <f>(Table2[[#This Row],[Close Price]]-Table2[[#This Row],[200D EMA]])/Table2[[#This Row],[200D EMA]]</f>
        <v>0.12078041777577872</v>
      </c>
      <c r="V549">
        <v>3.1236386859360401</v>
      </c>
      <c r="W549">
        <v>879.9</v>
      </c>
      <c r="X549">
        <v>957</v>
      </c>
      <c r="Y549">
        <v>868</v>
      </c>
      <c r="Z549">
        <v>957</v>
      </c>
      <c r="AA549">
        <v>789</v>
      </c>
      <c r="AB549">
        <v>957</v>
      </c>
      <c r="AC549" s="2">
        <f>(Table2[[#This Row],[Close Price]]/Table2[[#This Row],[Day Low]])-1</f>
        <v>5.7449710194340309E-2</v>
      </c>
      <c r="AD549" s="2">
        <f>(Table2[[#This Row],[Day High]]/Table2[[#This Row],[Close Price]])-1</f>
        <v>2.8534580041915225E-2</v>
      </c>
      <c r="AE549" s="2">
        <f>(Table2[[#This Row],[Close Price]]/Table2[[#This Row],[Current Week Low]])-1</f>
        <v>7.1947004608295062E-2</v>
      </c>
      <c r="AF549" s="2">
        <f>(Table2[[#This Row],[Current Week High]]/Table2[[#This Row],[Close Price]])-1</f>
        <v>2.8534580041915225E-2</v>
      </c>
      <c r="AG549" s="2">
        <f>(Table2[[#This Row],[Close Price]]/Table2[[#This Row],[Current Month Low]])-1</f>
        <v>0.17927756653992399</v>
      </c>
      <c r="AH549" s="2">
        <f>(Table2[[#This Row],[Current Month High]]/Table2[[#This Row],[Close Price]])-1</f>
        <v>2.8534580041915225E-2</v>
      </c>
      <c r="AI549">
        <v>7.4748777473265502</v>
      </c>
      <c r="AJ549">
        <v>31.243388109175498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</v>
      </c>
      <c r="AM549" t="s">
        <v>10452</v>
      </c>
      <c r="AN549">
        <v>16.96</v>
      </c>
      <c r="AO549" t="s">
        <v>10451</v>
      </c>
      <c r="AP549">
        <v>3.7632297648772003E-2</v>
      </c>
      <c r="AQ549">
        <f>(Table2[[#This Row],[Sharpe Ratio]]-AVERAGE(Table2[Sharpe Ratio]))/_xlfn.STDEV.P(Table2[Sharpe Ratio])</f>
        <v>-0.2500526202205593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-1.8074069284127521</v>
      </c>
      <c r="AS549">
        <f>_xlfn.RANK.AVG(Table2[[#This Row],[1Y Return vs Nifty Z-Score]],Table2[1Y Return vs Nifty Z-Score])</f>
        <v>664</v>
      </c>
      <c r="AT549">
        <f>_xlfn.RANK.AVG(Table2[[#This Row],[6M Return vs Nifty Z-Score]],Table2[6M Return vs Nifty Z-Score])</f>
        <v>433</v>
      </c>
      <c r="AU549">
        <f>_xlfn.RANK.AVG(Table2[[#This Row],[Sharpe Ratio Z-Score]],Table2[Sharpe Ratio Z-Score])</f>
        <v>401</v>
      </c>
      <c r="AV549">
        <f>(Table2[[#This Row],[Rank 1Y]]+Table2[[#This Row],[Rank 6M]]+Table2[[#This Row],[Rank Sharpe]])/3</f>
        <v>499.33333333333331</v>
      </c>
    </row>
    <row r="550" spans="1:48" x14ac:dyDescent="0.3">
      <c r="A550" t="s">
        <v>524</v>
      </c>
      <c r="B550" t="s">
        <v>525</v>
      </c>
      <c r="C550" t="s">
        <v>10405</v>
      </c>
      <c r="D550" t="s">
        <v>180</v>
      </c>
      <c r="E550">
        <v>42046.868835000001</v>
      </c>
      <c r="F550">
        <v>610.79999999999995</v>
      </c>
      <c r="G550">
        <v>12.340406396793799</v>
      </c>
      <c r="H550">
        <f>(Table2[[#This Row],[1Y Return vs Nifty]]-AVERAGE(Table2[1Y Return vs Nifty]))/_xlfn.STDEV.P(Table2[1Y Return vs Nifty])</f>
        <v>-0.19725362793398535</v>
      </c>
      <c r="I550">
        <v>-4.0182703619303499</v>
      </c>
      <c r="J550">
        <f>(Table2[[#This Row],[1M Return vs Nifty]]-AVERAGE(Table2[1M Return vs Nifty]))/_xlfn.STDEV.P(Table2[1M Return vs Nifty])</f>
        <v>-5.4271381815603037E-2</v>
      </c>
      <c r="K550">
        <v>-5.5844265724066702</v>
      </c>
      <c r="L550">
        <f>(Table2[[#This Row],[6M Return vs Nifty]]-AVERAGE(Table2[6M Return vs Nifty]))/_xlfn.STDEV.P(Table2[6M Return vs Nifty])</f>
        <v>-0.53087285567266373</v>
      </c>
      <c r="M550">
        <v>-4.1573500548096396</v>
      </c>
      <c r="N550">
        <f>(Table2[[#This Row],[1W Return vs Nifty]]-AVERAGE(Table2[1W Return vs Nifty]))/_xlfn.STDEV.P(Table2[1W Return vs Nifty])</f>
        <v>-0.79636874903663013</v>
      </c>
      <c r="O550">
        <v>622.6</v>
      </c>
      <c r="P550">
        <v>623.42975462671495</v>
      </c>
      <c r="Q550">
        <v>578.10069448591003</v>
      </c>
      <c r="R550">
        <v>37.8430248355278</v>
      </c>
      <c r="S550" s="2">
        <f>(Table2[[#This Row],[Close Price]]-Table2[[#This Row],[20D EMA]])/Table2[[#This Row],[20D EMA]]</f>
        <v>-1.8952778670093266E-2</v>
      </c>
      <c r="T550" s="2">
        <f>(Table2[[#This Row],[Close Price]]-Table2[[#This Row],[50D EMA]])/Table2[[#This Row],[50D EMA]]</f>
        <v>-2.0258504720034088E-2</v>
      </c>
      <c r="U550" s="2">
        <f>(Table2[[#This Row],[Close Price]]-Table2[[#This Row],[200D EMA]])/Table2[[#This Row],[200D EMA]]</f>
        <v>5.6563338923452729E-2</v>
      </c>
      <c r="V550">
        <v>0.45919095867007798</v>
      </c>
      <c r="W550">
        <v>601</v>
      </c>
      <c r="X550">
        <v>616.5</v>
      </c>
      <c r="Y550">
        <v>597</v>
      </c>
      <c r="Z550">
        <v>623.70000000000005</v>
      </c>
      <c r="AA550">
        <v>597</v>
      </c>
      <c r="AB550">
        <v>689.95</v>
      </c>
      <c r="AC550" s="2">
        <f>(Table2[[#This Row],[Close Price]]/Table2[[#This Row],[Day Low]])-1</f>
        <v>1.6306156405989869E-2</v>
      </c>
      <c r="AD550" s="2">
        <f>(Table2[[#This Row],[Day High]]/Table2[[#This Row],[Close Price]])-1</f>
        <v>9.3320235756386705E-3</v>
      </c>
      <c r="AE550" s="2">
        <f>(Table2[[#This Row],[Close Price]]/Table2[[#This Row],[Current Week Low]])-1</f>
        <v>2.3115577889447181E-2</v>
      </c>
      <c r="AF550" s="2">
        <f>(Table2[[#This Row],[Current Week High]]/Table2[[#This Row],[Close Price]])-1</f>
        <v>2.1119842829076863E-2</v>
      </c>
      <c r="AG550" s="2">
        <f>(Table2[[#This Row],[Close Price]]/Table2[[#This Row],[Current Month Low]])-1</f>
        <v>2.3115577889447181E-2</v>
      </c>
      <c r="AH550" s="2">
        <f>(Table2[[#This Row],[Current Month High]]/Table2[[#This Row],[Close Price]])-1</f>
        <v>0.12958415193189277</v>
      </c>
      <c r="AI550">
        <v>12.9584151931892</v>
      </c>
      <c r="AJ550">
        <v>53.834529656214499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</v>
      </c>
      <c r="AM550" t="s">
        <v>10450</v>
      </c>
      <c r="AN550">
        <v>-5.24</v>
      </c>
      <c r="AO550" t="s">
        <v>10450</v>
      </c>
      <c r="AP550">
        <v>-4.3252207066148997E-2</v>
      </c>
      <c r="AQ550">
        <f>(Table2[[#This Row],[Sharpe Ratio]]-AVERAGE(Table2[Sharpe Ratio]))/_xlfn.STDEV.P(Table2[Sharpe Ratio])</f>
        <v>-1.1914318893795708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352</v>
      </c>
      <c r="AT550">
        <f>_xlfn.RANK.AVG(Table2[[#This Row],[6M Return vs Nifty Z-Score]],Table2[6M Return vs Nifty Z-Score])</f>
        <v>500</v>
      </c>
      <c r="AU550">
        <f>_xlfn.RANK.AVG(Table2[[#This Row],[Sharpe Ratio Z-Score]],Table2[Sharpe Ratio Z-Score])</f>
        <v>649</v>
      </c>
      <c r="AV550">
        <f>(Table2[[#This Row],[Rank 1Y]]+Table2[[#This Row],[Rank 6M]]+Table2[[#This Row],[Rank Sharpe]])/3</f>
        <v>500.33333333333331</v>
      </c>
    </row>
    <row r="551" spans="1:48" x14ac:dyDescent="0.3">
      <c r="A551" t="s">
        <v>1093</v>
      </c>
      <c r="B551" t="s">
        <v>1094</v>
      </c>
      <c r="C551" t="s">
        <v>10407</v>
      </c>
      <c r="D551" t="s">
        <v>24</v>
      </c>
      <c r="E551">
        <v>12135.90914704</v>
      </c>
      <c r="F551">
        <v>163.85</v>
      </c>
      <c r="G551">
        <v>-5.6631568421261402</v>
      </c>
      <c r="H551">
        <f>(Table2[[#This Row],[1Y Return vs Nifty]]-AVERAGE(Table2[1Y Return vs Nifty]))/_xlfn.STDEV.P(Table2[1Y Return vs Nifty])</f>
        <v>-0.49368877679753198</v>
      </c>
      <c r="I551">
        <v>-5.8453185961447698</v>
      </c>
      <c r="J551">
        <f>(Table2[[#This Row],[1M Return vs Nifty]]-AVERAGE(Table2[1M Return vs Nifty]))/_xlfn.STDEV.P(Table2[1M Return vs Nifty])</f>
        <v>-0.22357749484200753</v>
      </c>
      <c r="K551">
        <v>2.5477468338240898</v>
      </c>
      <c r="L551">
        <f>(Table2[[#This Row],[6M Return vs Nifty]]-AVERAGE(Table2[6M Return vs Nifty]))/_xlfn.STDEV.P(Table2[6M Return vs Nifty])</f>
        <v>-0.28927577346066619</v>
      </c>
      <c r="M551">
        <v>-2.6787702934729798</v>
      </c>
      <c r="N551">
        <f>(Table2[[#This Row],[1W Return vs Nifty]]-AVERAGE(Table2[1W Return vs Nifty]))/_xlfn.STDEV.P(Table2[1W Return vs Nifty])</f>
        <v>-0.46639877090916104</v>
      </c>
      <c r="O551">
        <v>167.4</v>
      </c>
      <c r="P551">
        <v>165.86100993174901</v>
      </c>
      <c r="Q551">
        <v>155.41290762248201</v>
      </c>
      <c r="R551">
        <v>34.527800311600103</v>
      </c>
      <c r="S551" s="2">
        <f>(Table2[[#This Row],[Close Price]]-Table2[[#This Row],[20D EMA]])/Table2[[#This Row],[20D EMA]]</f>
        <v>-2.1206690561529337E-2</v>
      </c>
      <c r="T551" s="2">
        <f>(Table2[[#This Row],[Close Price]]-Table2[[#This Row],[50D EMA]])/Table2[[#This Row],[50D EMA]]</f>
        <v>-1.2124669520440856E-2</v>
      </c>
      <c r="U551" s="2">
        <f>(Table2[[#This Row],[Close Price]]-Table2[[#This Row],[200D EMA]])/Table2[[#This Row],[200D EMA]]</f>
        <v>5.4288234526907959E-2</v>
      </c>
      <c r="V551">
        <v>0.76148310942159003</v>
      </c>
      <c r="W551">
        <v>163.37</v>
      </c>
      <c r="X551">
        <v>167.69</v>
      </c>
      <c r="Y551">
        <v>163.37</v>
      </c>
      <c r="Z551">
        <v>171.43</v>
      </c>
      <c r="AA551">
        <v>163.02000000000001</v>
      </c>
      <c r="AB551">
        <v>174.33</v>
      </c>
      <c r="AC551" s="2">
        <f>(Table2[[#This Row],[Close Price]]/Table2[[#This Row],[Day Low]])-1</f>
        <v>2.9381159331578477E-3</v>
      </c>
      <c r="AD551" s="2">
        <f>(Table2[[#This Row],[Day High]]/Table2[[#This Row],[Close Price]])-1</f>
        <v>2.3436069575831553E-2</v>
      </c>
      <c r="AE551" s="2">
        <f>(Table2[[#This Row],[Close Price]]/Table2[[#This Row],[Current Week Low]])-1</f>
        <v>2.9381159331578477E-3</v>
      </c>
      <c r="AF551" s="2">
        <f>(Table2[[#This Row],[Current Week High]]/Table2[[#This Row],[Close Price]])-1</f>
        <v>4.6261824839792576E-2</v>
      </c>
      <c r="AG551" s="2">
        <f>(Table2[[#This Row],[Close Price]]/Table2[[#This Row],[Current Month Low]])-1</f>
        <v>5.0913998282418049E-3</v>
      </c>
      <c r="AH551" s="2">
        <f>(Table2[[#This Row],[Current Month High]]/Table2[[#This Row],[Close Price]])-1</f>
        <v>6.3960939884040391E-2</v>
      </c>
      <c r="AI551">
        <v>7.9157766249618504</v>
      </c>
      <c r="AJ551">
        <v>31.977446637132399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-0.04</v>
      </c>
      <c r="AM551" t="s">
        <v>10450</v>
      </c>
      <c r="AN551">
        <v>-0.1</v>
      </c>
      <c r="AO551" t="s">
        <v>10450</v>
      </c>
      <c r="AP551">
        <v>-3.4111972172953003E-2</v>
      </c>
      <c r="AQ551">
        <f>(Table2[[#This Row],[Sharpe Ratio]]-AVERAGE(Table2[Sharpe Ratio]))/_xlfn.STDEV.P(Table2[Sharpe Ratio])</f>
        <v>-1.0850527049606886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-2.5579935209700553</v>
      </c>
      <c r="AS551">
        <f>_xlfn.RANK.AVG(Table2[[#This Row],[1Y Return vs Nifty Z-Score]],Table2[1Y Return vs Nifty Z-Score])</f>
        <v>460</v>
      </c>
      <c r="AT551">
        <f>_xlfn.RANK.AVG(Table2[[#This Row],[6M Return vs Nifty Z-Score]],Table2[6M Return vs Nifty Z-Score])</f>
        <v>408</v>
      </c>
      <c r="AU551">
        <f>_xlfn.RANK.AVG(Table2[[#This Row],[Sharpe Ratio Z-Score]],Table2[Sharpe Ratio Z-Score])</f>
        <v>633</v>
      </c>
      <c r="AV551">
        <f>(Table2[[#This Row],[Rank 1Y]]+Table2[[#This Row],[Rank 6M]]+Table2[[#This Row],[Rank Sharpe]])/3</f>
        <v>500.33333333333331</v>
      </c>
    </row>
    <row r="552" spans="1:48" x14ac:dyDescent="0.3">
      <c r="A552" t="s">
        <v>1882</v>
      </c>
      <c r="B552" t="s">
        <v>1883</v>
      </c>
      <c r="C552" t="s">
        <v>10418</v>
      </c>
      <c r="D552" t="s">
        <v>138</v>
      </c>
      <c r="E552">
        <v>3997.3347831299998</v>
      </c>
      <c r="F552">
        <v>607.1</v>
      </c>
      <c r="G552">
        <v>-24.153115714848099</v>
      </c>
      <c r="H552">
        <f>(Table2[[#This Row],[1Y Return vs Nifty]]-AVERAGE(Table2[1Y Return vs Nifty]))/_xlfn.STDEV.P(Table2[1Y Return vs Nifty])</f>
        <v>-0.79813260484304094</v>
      </c>
      <c r="I552">
        <v>14.390116021577199</v>
      </c>
      <c r="J552">
        <f>(Table2[[#This Row],[1M Return vs Nifty]]-AVERAGE(Table2[1M Return vs Nifty]))/_xlfn.STDEV.P(Table2[1M Return vs Nifty])</f>
        <v>1.651568829359735</v>
      </c>
      <c r="K552">
        <v>4.7639214825996596</v>
      </c>
      <c r="L552">
        <f>(Table2[[#This Row],[6M Return vs Nifty]]-AVERAGE(Table2[6M Return vs Nifty]))/_xlfn.STDEV.P(Table2[6M Return vs Nifty])</f>
        <v>-0.22343589252476001</v>
      </c>
      <c r="M552">
        <v>0.51117897934313605</v>
      </c>
      <c r="N552">
        <f>(Table2[[#This Row],[1W Return vs Nifty]]-AVERAGE(Table2[1W Return vs Nifty]))/_xlfn.STDEV.P(Table2[1W Return vs Nifty])</f>
        <v>0.24549213907280279</v>
      </c>
      <c r="O552">
        <v>566.70000000000005</v>
      </c>
      <c r="P552">
        <v>540.00017640203203</v>
      </c>
      <c r="Q552">
        <v>519.89578715938603</v>
      </c>
      <c r="R552">
        <v>63.485869700208802</v>
      </c>
      <c r="S552" s="2">
        <f>(Table2[[#This Row],[Close Price]]-Table2[[#This Row],[20D EMA]])/Table2[[#This Row],[20D EMA]]</f>
        <v>7.1289924122110424E-2</v>
      </c>
      <c r="T552" s="2">
        <f>(Table2[[#This Row],[Close Price]]-Table2[[#This Row],[50D EMA]])/Table2[[#This Row],[50D EMA]]</f>
        <v>0.12425889199712399</v>
      </c>
      <c r="U552" s="2">
        <f>(Table2[[#This Row],[Close Price]]-Table2[[#This Row],[200D EMA]])/Table2[[#This Row],[200D EMA]]</f>
        <v>0.16773402476885146</v>
      </c>
      <c r="V552">
        <v>3.25718266710791</v>
      </c>
      <c r="W552">
        <v>596</v>
      </c>
      <c r="X552">
        <v>651.1</v>
      </c>
      <c r="Y552">
        <v>562.04999999999995</v>
      </c>
      <c r="Z552">
        <v>667</v>
      </c>
      <c r="AA552">
        <v>489.85</v>
      </c>
      <c r="AB552">
        <v>667</v>
      </c>
      <c r="AC552" s="2">
        <f>(Table2[[#This Row],[Close Price]]/Table2[[#This Row],[Day Low]])-1</f>
        <v>1.8624161073825585E-2</v>
      </c>
      <c r="AD552" s="2">
        <f>(Table2[[#This Row],[Day High]]/Table2[[#This Row],[Close Price]])-1</f>
        <v>7.2475704167352939E-2</v>
      </c>
      <c r="AE552" s="2">
        <f>(Table2[[#This Row],[Close Price]]/Table2[[#This Row],[Current Week Low]])-1</f>
        <v>8.0153011297927401E-2</v>
      </c>
      <c r="AF552" s="2">
        <f>(Table2[[#This Row],[Current Week High]]/Table2[[#This Row],[Close Price]])-1</f>
        <v>9.8665788173282865E-2</v>
      </c>
      <c r="AG552" s="2">
        <f>(Table2[[#This Row],[Close Price]]/Table2[[#This Row],[Current Month Low]])-1</f>
        <v>0.23935898744513628</v>
      </c>
      <c r="AH552" s="2">
        <f>(Table2[[#This Row],[Current Month High]]/Table2[[#This Row],[Close Price]])-1</f>
        <v>9.8665788173282865E-2</v>
      </c>
      <c r="AI552">
        <v>9.8665788173282802</v>
      </c>
      <c r="AJ552">
        <v>42.847058823529402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-0.01</v>
      </c>
      <c r="AM552" t="s">
        <v>10450</v>
      </c>
      <c r="AN552">
        <v>15.72</v>
      </c>
      <c r="AO552" t="s">
        <v>10451</v>
      </c>
      <c r="AQ552">
        <f>(Table2[[#This Row],[Sharpe Ratio]]-AVERAGE(Table2[Sharpe Ratio]))/_xlfn.STDEV.P(Table2[Sharpe Ratio])</f>
        <v>-0.68803842457500186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0.18745404648973502</v>
      </c>
      <c r="AS552">
        <f>_xlfn.RANK.AVG(Table2[[#This Row],[1Y Return vs Nifty Z-Score]],Table2[1Y Return vs Nifty Z-Score])</f>
        <v>594</v>
      </c>
      <c r="AT552">
        <f>_xlfn.RANK.AVG(Table2[[#This Row],[6M Return vs Nifty Z-Score]],Table2[6M Return vs Nifty Z-Score])</f>
        <v>386</v>
      </c>
      <c r="AU552">
        <f>_xlfn.RANK.AVG(Table2[[#This Row],[Sharpe Ratio Z-Score]],Table2[Sharpe Ratio Z-Score])</f>
        <v>526.5</v>
      </c>
      <c r="AV552">
        <f>(Table2[[#This Row],[Rank 1Y]]+Table2[[#This Row],[Rank 6M]]+Table2[[#This Row],[Rank Sharpe]])/3</f>
        <v>502.16666666666669</v>
      </c>
    </row>
    <row r="553" spans="1:48" x14ac:dyDescent="0.3">
      <c r="A553" t="s">
        <v>882</v>
      </c>
      <c r="B553" t="s">
        <v>883</v>
      </c>
      <c r="C553" t="s">
        <v>10407</v>
      </c>
      <c r="D553" t="s">
        <v>573</v>
      </c>
      <c r="E553">
        <v>18203.303507375</v>
      </c>
      <c r="F553">
        <v>364.45</v>
      </c>
      <c r="G553">
        <v>-8.13629586228938</v>
      </c>
      <c r="H553">
        <f>(Table2[[#This Row],[1Y Return vs Nifty]]-AVERAGE(Table2[1Y Return vs Nifty]))/_xlfn.STDEV.P(Table2[1Y Return vs Nifty])</f>
        <v>-0.53440990093686203</v>
      </c>
      <c r="I553">
        <v>9.4407739492302198</v>
      </c>
      <c r="J553">
        <f>(Table2[[#This Row],[1M Return vs Nifty]]-AVERAGE(Table2[1M Return vs Nifty]))/_xlfn.STDEV.P(Table2[1M Return vs Nifty])</f>
        <v>1.1929307635358113</v>
      </c>
      <c r="K553">
        <v>-0.38517417957091699</v>
      </c>
      <c r="L553">
        <f>(Table2[[#This Row],[6M Return vs Nifty]]-AVERAGE(Table2[6M Return vs Nifty]))/_xlfn.STDEV.P(Table2[6M Return vs Nifty])</f>
        <v>-0.37640932605456195</v>
      </c>
      <c r="M553">
        <v>1.5103127115720201</v>
      </c>
      <c r="N553">
        <f>(Table2[[#This Row],[1W Return vs Nifty]]-AVERAGE(Table2[1W Return vs Nifty]))/_xlfn.STDEV.P(Table2[1W Return vs Nifty])</f>
        <v>0.46846566027935682</v>
      </c>
      <c r="O553">
        <v>343.82</v>
      </c>
      <c r="P553">
        <v>331.56917782718199</v>
      </c>
      <c r="Q553">
        <v>321.704023279919</v>
      </c>
      <c r="R553">
        <v>67.296808742394006</v>
      </c>
      <c r="S553" s="2">
        <f>(Table2[[#This Row],[Close Price]]-Table2[[#This Row],[20D EMA]])/Table2[[#This Row],[20D EMA]]</f>
        <v>6.0002326798906394E-2</v>
      </c>
      <c r="T553" s="2">
        <f>(Table2[[#This Row],[Close Price]]-Table2[[#This Row],[50D EMA]])/Table2[[#This Row],[50D EMA]]</f>
        <v>9.9167306166063174E-2</v>
      </c>
      <c r="U553" s="2">
        <f>(Table2[[#This Row],[Close Price]]-Table2[[#This Row],[200D EMA]])/Table2[[#This Row],[200D EMA]]</f>
        <v>0.13287361558076363</v>
      </c>
      <c r="V553">
        <v>1.8845989591477701</v>
      </c>
      <c r="W553">
        <v>360</v>
      </c>
      <c r="X553">
        <v>367.45</v>
      </c>
      <c r="Y553">
        <v>359.05</v>
      </c>
      <c r="Z553">
        <v>378.8</v>
      </c>
      <c r="AA553">
        <v>312.05</v>
      </c>
      <c r="AB553">
        <v>378.8</v>
      </c>
      <c r="AC553" s="2">
        <f>(Table2[[#This Row],[Close Price]]/Table2[[#This Row],[Day Low]])-1</f>
        <v>1.2361111111111045E-2</v>
      </c>
      <c r="AD553" s="2">
        <f>(Table2[[#This Row],[Day High]]/Table2[[#This Row],[Close Price]])-1</f>
        <v>8.231581835642654E-3</v>
      </c>
      <c r="AE553" s="2">
        <f>(Table2[[#This Row],[Close Price]]/Table2[[#This Row],[Current Week Low]])-1</f>
        <v>1.5039688065728862E-2</v>
      </c>
      <c r="AF553" s="2">
        <f>(Table2[[#This Row],[Current Week High]]/Table2[[#This Row],[Close Price]])-1</f>
        <v>3.9374399780491176E-2</v>
      </c>
      <c r="AG553" s="2">
        <f>(Table2[[#This Row],[Close Price]]/Table2[[#This Row],[Current Month Low]])-1</f>
        <v>0.16792180740265983</v>
      </c>
      <c r="AH553" s="2">
        <f>(Table2[[#This Row],[Current Month High]]/Table2[[#This Row],[Close Price]])-1</f>
        <v>3.9374399780491176E-2</v>
      </c>
      <c r="AI553">
        <v>7.5593359857319298</v>
      </c>
      <c r="AJ553">
        <v>31.049982020855701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7.0000000000000007E-2</v>
      </c>
      <c r="AM553" t="s">
        <v>10451</v>
      </c>
      <c r="AN553">
        <v>13.32</v>
      </c>
      <c r="AO553" t="s">
        <v>10451</v>
      </c>
      <c r="AP553">
        <v>-1.0223116136605001E-2</v>
      </c>
      <c r="AQ553">
        <f>(Table2[[#This Row],[Sharpe Ratio]]-AVERAGE(Table2[Sharpe Ratio]))/_xlfn.STDEV.P(Table2[Sharpe Ratio])</f>
        <v>-0.80702078876359751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-5.6443591939853432E-2</v>
      </c>
      <c r="AS553">
        <f>_xlfn.RANK.AVG(Table2[[#This Row],[1Y Return vs Nifty Z-Score]],Table2[1Y Return vs Nifty Z-Score])</f>
        <v>484</v>
      </c>
      <c r="AT553">
        <f>_xlfn.RANK.AVG(Table2[[#This Row],[6M Return vs Nifty Z-Score]],Table2[6M Return vs Nifty Z-Score])</f>
        <v>445</v>
      </c>
      <c r="AU553">
        <f>_xlfn.RANK.AVG(Table2[[#This Row],[Sharpe Ratio Z-Score]],Table2[Sharpe Ratio Z-Score])</f>
        <v>579</v>
      </c>
      <c r="AV553">
        <f>(Table2[[#This Row],[Rank 1Y]]+Table2[[#This Row],[Rank 6M]]+Table2[[#This Row],[Rank Sharpe]])/3</f>
        <v>502.66666666666669</v>
      </c>
    </row>
    <row r="554" spans="1:48" x14ac:dyDescent="0.3">
      <c r="A554" t="s">
        <v>1243</v>
      </c>
      <c r="B554" t="s">
        <v>1244</v>
      </c>
      <c r="C554" t="s">
        <v>10416</v>
      </c>
      <c r="D554" t="s">
        <v>287</v>
      </c>
      <c r="E554">
        <v>9656.8296685080004</v>
      </c>
      <c r="F554">
        <v>121.96</v>
      </c>
      <c r="G554">
        <v>-29.726924125856399</v>
      </c>
      <c r="H554">
        <f>(Table2[[#This Row],[1Y Return vs Nifty]]-AVERAGE(Table2[1Y Return vs Nifty]))/_xlfn.STDEV.P(Table2[1Y Return vs Nifty])</f>
        <v>-0.88990736654589453</v>
      </c>
      <c r="I554">
        <v>-14.188982276589501</v>
      </c>
      <c r="J554">
        <f>(Table2[[#This Row],[1M Return vs Nifty]]-AVERAGE(Table2[1M Return vs Nifty]))/_xlfn.STDEV.P(Table2[1M Return vs Nifty])</f>
        <v>-0.99675536704146517</v>
      </c>
      <c r="K554">
        <v>-26.284874979473202</v>
      </c>
      <c r="L554">
        <f>(Table2[[#This Row],[6M Return vs Nifty]]-AVERAGE(Table2[6M Return vs Nifty]))/_xlfn.STDEV.P(Table2[6M Return vs Nifty])</f>
        <v>-1.1458582581968448</v>
      </c>
      <c r="M554">
        <v>-5.3375135431921397</v>
      </c>
      <c r="N554">
        <f>(Table2[[#This Row],[1W Return vs Nifty]]-AVERAGE(Table2[1W Return vs Nifty]))/_xlfn.STDEV.P(Table2[1W Return vs Nifty])</f>
        <v>-1.0597421094946216</v>
      </c>
      <c r="O554">
        <v>127.47</v>
      </c>
      <c r="P554">
        <v>131.83095606976701</v>
      </c>
      <c r="Q554">
        <v>131.870566500038</v>
      </c>
      <c r="R554">
        <v>19.751653882754098</v>
      </c>
      <c r="S554" s="2">
        <f>(Table2[[#This Row],[Close Price]]-Table2[[#This Row],[20D EMA]])/Table2[[#This Row],[20D EMA]]</f>
        <v>-4.3225857064407354E-2</v>
      </c>
      <c r="T554" s="2">
        <f>(Table2[[#This Row],[Close Price]]-Table2[[#This Row],[50D EMA]])/Table2[[#This Row],[50D EMA]]</f>
        <v>-7.4875858933641903E-2</v>
      </c>
      <c r="U554" s="2">
        <f>(Table2[[#This Row],[Close Price]]-Table2[[#This Row],[200D EMA]])/Table2[[#This Row],[200D EMA]]</f>
        <v>-7.5153741756581793E-2</v>
      </c>
      <c r="V554">
        <v>0.70020449259862505</v>
      </c>
      <c r="W554">
        <v>121.6</v>
      </c>
      <c r="X554">
        <v>123.5</v>
      </c>
      <c r="Y554">
        <v>121.4</v>
      </c>
      <c r="Z554">
        <v>127.3</v>
      </c>
      <c r="AA554">
        <v>121.4</v>
      </c>
      <c r="AB554">
        <v>135.35</v>
      </c>
      <c r="AC554" s="2">
        <f>(Table2[[#This Row],[Close Price]]/Table2[[#This Row],[Day Low]])-1</f>
        <v>2.960526315789469E-3</v>
      </c>
      <c r="AD554" s="2">
        <f>(Table2[[#This Row],[Day High]]/Table2[[#This Row],[Close Price]])-1</f>
        <v>1.2627090849458789E-2</v>
      </c>
      <c r="AE554" s="2">
        <f>(Table2[[#This Row],[Close Price]]/Table2[[#This Row],[Current Week Low]])-1</f>
        <v>4.6128500823723328E-3</v>
      </c>
      <c r="AF554" s="2">
        <f>(Table2[[#This Row],[Current Week High]]/Table2[[#This Row],[Close Price]])-1</f>
        <v>4.3784847490980772E-2</v>
      </c>
      <c r="AG554" s="2">
        <f>(Table2[[#This Row],[Close Price]]/Table2[[#This Row],[Current Month Low]])-1</f>
        <v>4.6128500823723328E-3</v>
      </c>
      <c r="AH554" s="2">
        <f>(Table2[[#This Row],[Current Month High]]/Table2[[#This Row],[Close Price]])-1</f>
        <v>0.10979009511315185</v>
      </c>
      <c r="AI554">
        <v>29.550672351590698</v>
      </c>
      <c r="AJ554">
        <v>21.0521091811414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-0.24</v>
      </c>
      <c r="AM554" t="s">
        <v>10450</v>
      </c>
      <c r="AN554">
        <v>-6.35</v>
      </c>
      <c r="AO554" t="s">
        <v>10450</v>
      </c>
      <c r="AP554">
        <v>0.104457512409612</v>
      </c>
      <c r="AQ554">
        <f>(Table2[[#This Row],[Sharpe Ratio]]-AVERAGE(Table2[Sharpe Ratio]))/_xlfn.STDEV.P(Table2[Sharpe Ratio])</f>
        <v>0.52769674048423276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621</v>
      </c>
      <c r="AT554">
        <f>_xlfn.RANK.AVG(Table2[[#This Row],[6M Return vs Nifty Z-Score]],Table2[6M Return vs Nifty Z-Score])</f>
        <v>681</v>
      </c>
      <c r="AU554">
        <f>_xlfn.RANK.AVG(Table2[[#This Row],[Sharpe Ratio Z-Score]],Table2[Sharpe Ratio Z-Score])</f>
        <v>212</v>
      </c>
      <c r="AV554">
        <f>(Table2[[#This Row],[Rank 1Y]]+Table2[[#This Row],[Rank 6M]]+Table2[[#This Row],[Rank Sharpe]])/3</f>
        <v>504.66666666666669</v>
      </c>
    </row>
    <row r="555" spans="1:48" x14ac:dyDescent="0.3">
      <c r="A555" t="s">
        <v>536</v>
      </c>
      <c r="B555" t="s">
        <v>537</v>
      </c>
      <c r="C555" t="s">
        <v>10407</v>
      </c>
      <c r="D555" t="s">
        <v>43</v>
      </c>
      <c r="E555">
        <v>40820.175113879901</v>
      </c>
      <c r="F555">
        <v>1182.8</v>
      </c>
      <c r="G555">
        <v>-4.0650816449091698</v>
      </c>
      <c r="H555">
        <f>(Table2[[#This Row],[1Y Return vs Nifty]]-AVERAGE(Table2[1Y Return vs Nifty]))/_xlfn.STDEV.P(Table2[1Y Return vs Nifty])</f>
        <v>-0.46737589347018832</v>
      </c>
      <c r="I555">
        <v>6.3159373394757603</v>
      </c>
      <c r="J555">
        <f>(Table2[[#This Row],[1M Return vs Nifty]]-AVERAGE(Table2[1M Return vs Nifty]))/_xlfn.STDEV.P(Table2[1M Return vs Nifty])</f>
        <v>0.90336318106439739</v>
      </c>
      <c r="K555">
        <v>-1.8899138557933901</v>
      </c>
      <c r="L555">
        <f>(Table2[[#This Row],[6M Return vs Nifty]]-AVERAGE(Table2[6M Return vs Nifty]))/_xlfn.STDEV.P(Table2[6M Return vs Nifty])</f>
        <v>-0.42111333039680032</v>
      </c>
      <c r="M555">
        <v>1.45855928647955</v>
      </c>
      <c r="N555">
        <f>(Table2[[#This Row],[1W Return vs Nifty]]-AVERAGE(Table2[1W Return vs Nifty]))/_xlfn.STDEV.P(Table2[1W Return vs Nifty])</f>
        <v>0.45691601176371238</v>
      </c>
      <c r="O555">
        <v>1147.6600000000001</v>
      </c>
      <c r="P555">
        <v>1103.8510958653201</v>
      </c>
      <c r="Q555">
        <v>1010.58566527236</v>
      </c>
      <c r="R555">
        <v>62.949424980364299</v>
      </c>
      <c r="S555" s="2">
        <f>(Table2[[#This Row],[Close Price]]-Table2[[#This Row],[20D EMA]])/Table2[[#This Row],[20D EMA]]</f>
        <v>3.0618824390498817E-2</v>
      </c>
      <c r="T555" s="2">
        <f>(Table2[[#This Row],[Close Price]]-Table2[[#This Row],[50D EMA]])/Table2[[#This Row],[50D EMA]]</f>
        <v>7.152133510615491E-2</v>
      </c>
      <c r="U555" s="2">
        <f>(Table2[[#This Row],[Close Price]]-Table2[[#This Row],[200D EMA]])/Table2[[#This Row],[200D EMA]]</f>
        <v>0.17041042698861855</v>
      </c>
      <c r="V555">
        <v>0.53045306466194997</v>
      </c>
      <c r="W555">
        <v>1178.6500000000001</v>
      </c>
      <c r="X555">
        <v>1212.8499999999999</v>
      </c>
      <c r="Y555">
        <v>1161</v>
      </c>
      <c r="Z555">
        <v>1212.8499999999999</v>
      </c>
      <c r="AA555">
        <v>1076</v>
      </c>
      <c r="AB555">
        <v>1212.8499999999999</v>
      </c>
      <c r="AC555" s="2">
        <f>(Table2[[#This Row],[Close Price]]/Table2[[#This Row],[Day Low]])-1</f>
        <v>3.5209773893860596E-3</v>
      </c>
      <c r="AD555" s="2">
        <f>(Table2[[#This Row],[Day High]]/Table2[[#This Row],[Close Price]])-1</f>
        <v>2.5405816706121076E-2</v>
      </c>
      <c r="AE555" s="2">
        <f>(Table2[[#This Row],[Close Price]]/Table2[[#This Row],[Current Week Low]])-1</f>
        <v>1.8776916451334946E-2</v>
      </c>
      <c r="AF555" s="2">
        <f>(Table2[[#This Row],[Current Week High]]/Table2[[#This Row],[Close Price]])-1</f>
        <v>2.5405816706121076E-2</v>
      </c>
      <c r="AG555" s="2">
        <f>(Table2[[#This Row],[Close Price]]/Table2[[#This Row],[Current Month Low]])-1</f>
        <v>9.9256505576208243E-2</v>
      </c>
      <c r="AH555" s="2">
        <f>(Table2[[#This Row],[Current Month High]]/Table2[[#This Row],[Close Price]])-1</f>
        <v>2.5405816706121076E-2</v>
      </c>
      <c r="AI555">
        <v>2.5405816706121001</v>
      </c>
      <c r="AJ555">
        <v>38.460637986537797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0.08</v>
      </c>
      <c r="AM555" t="s">
        <v>10451</v>
      </c>
      <c r="AN555">
        <v>3.5</v>
      </c>
      <c r="AO555" t="s">
        <v>10451</v>
      </c>
      <c r="AP555">
        <v>-2.2543217265246999E-2</v>
      </c>
      <c r="AQ555">
        <f>(Table2[[#This Row],[Sharpe Ratio]]-AVERAGE(Table2[Sharpe Ratio]))/_xlfn.STDEV.P(Table2[Sharpe Ratio])</f>
        <v>-0.95040904140015747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-0.47861907243903629</v>
      </c>
      <c r="AS555">
        <f>_xlfn.RANK.AVG(Table2[[#This Row],[1Y Return vs Nifty Z-Score]],Table2[1Y Return vs Nifty Z-Score])</f>
        <v>448</v>
      </c>
      <c r="AT555">
        <f>_xlfn.RANK.AVG(Table2[[#This Row],[6M Return vs Nifty Z-Score]],Table2[6M Return vs Nifty Z-Score])</f>
        <v>461</v>
      </c>
      <c r="AU555">
        <f>_xlfn.RANK.AVG(Table2[[#This Row],[Sharpe Ratio Z-Score]],Table2[Sharpe Ratio Z-Score])</f>
        <v>610</v>
      </c>
      <c r="AV555">
        <f>(Table2[[#This Row],[Rank 1Y]]+Table2[[#This Row],[Rank 6M]]+Table2[[#This Row],[Rank Sharpe]])/3</f>
        <v>506.33333333333331</v>
      </c>
    </row>
    <row r="556" spans="1:48" x14ac:dyDescent="0.3">
      <c r="A556" t="s">
        <v>1951</v>
      </c>
      <c r="B556" t="s">
        <v>1952</v>
      </c>
      <c r="C556" t="s">
        <v>10418</v>
      </c>
      <c r="D556" t="s">
        <v>564</v>
      </c>
      <c r="E556">
        <v>3693.0169871849998</v>
      </c>
      <c r="F556">
        <v>331.55</v>
      </c>
      <c r="G556">
        <v>-20.918224376091999</v>
      </c>
      <c r="H556">
        <f>(Table2[[#This Row],[1Y Return vs Nifty]]-AVERAGE(Table2[1Y Return vs Nifty]))/_xlfn.STDEV.P(Table2[1Y Return vs Nifty])</f>
        <v>-0.74486895459581959</v>
      </c>
      <c r="I556">
        <v>-4.8504597556630298</v>
      </c>
      <c r="J556">
        <f>(Table2[[#This Row],[1M Return vs Nifty]]-AVERAGE(Table2[1M Return vs Nifty]))/_xlfn.STDEV.P(Table2[1M Return vs Nifty])</f>
        <v>-0.13138743650764623</v>
      </c>
      <c r="K556">
        <v>1.3845919565243601</v>
      </c>
      <c r="L556">
        <f>(Table2[[#This Row],[6M Return vs Nifty]]-AVERAGE(Table2[6M Return vs Nifty]))/_xlfn.STDEV.P(Table2[6M Return vs Nifty])</f>
        <v>-0.32383170463411592</v>
      </c>
      <c r="M556">
        <v>-5.6889837853971299</v>
      </c>
      <c r="N556">
        <f>(Table2[[#This Row],[1W Return vs Nifty]]-AVERAGE(Table2[1W Return vs Nifty]))/_xlfn.STDEV.P(Table2[1W Return vs Nifty])</f>
        <v>-1.1381786140143331</v>
      </c>
      <c r="O556">
        <v>339.67</v>
      </c>
      <c r="P556">
        <v>346.34876758831098</v>
      </c>
      <c r="Q556">
        <v>333.64043217292902</v>
      </c>
      <c r="R556">
        <v>38.243056046105202</v>
      </c>
      <c r="S556" s="2">
        <f>(Table2[[#This Row],[Close Price]]-Table2[[#This Row],[20D EMA]])/Table2[[#This Row],[20D EMA]]</f>
        <v>-2.3905555391998127E-2</v>
      </c>
      <c r="T556" s="2">
        <f>(Table2[[#This Row],[Close Price]]-Table2[[#This Row],[50D EMA]])/Table2[[#This Row],[50D EMA]]</f>
        <v>-4.2727934882972031E-2</v>
      </c>
      <c r="U556" s="2">
        <f>(Table2[[#This Row],[Close Price]]-Table2[[#This Row],[200D EMA]])/Table2[[#This Row],[200D EMA]]</f>
        <v>-6.2655241132331414E-3</v>
      </c>
      <c r="V556">
        <v>0.27129280167634401</v>
      </c>
      <c r="W556">
        <v>327</v>
      </c>
      <c r="X556">
        <v>337.9</v>
      </c>
      <c r="Y556">
        <v>327</v>
      </c>
      <c r="Z556">
        <v>354.5</v>
      </c>
      <c r="AA556">
        <v>320.25</v>
      </c>
      <c r="AB556">
        <v>355</v>
      </c>
      <c r="AC556" s="2">
        <f>(Table2[[#This Row],[Close Price]]/Table2[[#This Row],[Day Low]])-1</f>
        <v>1.3914373088685039E-2</v>
      </c>
      <c r="AD556" s="2">
        <f>(Table2[[#This Row],[Day High]]/Table2[[#This Row],[Close Price]])-1</f>
        <v>1.9152465691449239E-2</v>
      </c>
      <c r="AE556" s="2">
        <f>(Table2[[#This Row],[Close Price]]/Table2[[#This Row],[Current Week Low]])-1</f>
        <v>1.3914373088685039E-2</v>
      </c>
      <c r="AF556" s="2">
        <f>(Table2[[#This Row],[Current Week High]]/Table2[[#This Row],[Close Price]])-1</f>
        <v>6.9220328758859972E-2</v>
      </c>
      <c r="AG556" s="2">
        <f>(Table2[[#This Row],[Close Price]]/Table2[[#This Row],[Current Month Low]])-1</f>
        <v>3.5284933645589378E-2</v>
      </c>
      <c r="AH556" s="2">
        <f>(Table2[[#This Row],[Current Month High]]/Table2[[#This Row],[Close Price]])-1</f>
        <v>7.0728396923540826E-2</v>
      </c>
      <c r="AI556">
        <v>36.299200723872701</v>
      </c>
      <c r="AJ556">
        <v>40.905227369315703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-0.32</v>
      </c>
      <c r="AM556" t="s">
        <v>10450</v>
      </c>
      <c r="AN556">
        <v>1.47</v>
      </c>
      <c r="AO556" t="s">
        <v>10451</v>
      </c>
      <c r="AQ556">
        <f>(Table2[[#This Row],[Sharpe Ratio]]-AVERAGE(Table2[Sharpe Ratio]))/_xlfn.STDEV.P(Table2[Sharpe Ratio])</f>
        <v>-0.68803842457500186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574</v>
      </c>
      <c r="AT556">
        <f>_xlfn.RANK.AVG(Table2[[#This Row],[6M Return vs Nifty Z-Score]],Table2[6M Return vs Nifty Z-Score])</f>
        <v>423</v>
      </c>
      <c r="AU556">
        <f>_xlfn.RANK.AVG(Table2[[#This Row],[Sharpe Ratio Z-Score]],Table2[Sharpe Ratio Z-Score])</f>
        <v>526.5</v>
      </c>
      <c r="AV556">
        <f>(Table2[[#This Row],[Rank 1Y]]+Table2[[#This Row],[Rank 6M]]+Table2[[#This Row],[Rank Sharpe]])/3</f>
        <v>507.83333333333331</v>
      </c>
    </row>
    <row r="557" spans="1:48" x14ac:dyDescent="0.3">
      <c r="A557" t="s">
        <v>1339</v>
      </c>
      <c r="B557" t="s">
        <v>1340</v>
      </c>
      <c r="C557" t="s">
        <v>10422</v>
      </c>
      <c r="D557" t="s">
        <v>1169</v>
      </c>
      <c r="E557">
        <v>8578.696164686</v>
      </c>
      <c r="F557">
        <v>81.94</v>
      </c>
      <c r="G557">
        <v>-4.6458461158326303</v>
      </c>
      <c r="H557">
        <f>(Table2[[#This Row],[1Y Return vs Nifty]]-AVERAGE(Table2[1Y Return vs Nifty]))/_xlfn.STDEV.P(Table2[1Y Return vs Nifty])</f>
        <v>-0.47693838952211887</v>
      </c>
      <c r="I557">
        <v>-18.9703915680475</v>
      </c>
      <c r="J557">
        <f>(Table2[[#This Row],[1M Return vs Nifty]]-AVERAGE(Table2[1M Return vs Nifty]))/_xlfn.STDEV.P(Table2[1M Return vs Nifty])</f>
        <v>-1.4398316946202829</v>
      </c>
      <c r="K557">
        <v>-24.684443712626798</v>
      </c>
      <c r="L557">
        <f>(Table2[[#This Row],[6M Return vs Nifty]]-AVERAGE(Table2[6M Return vs Nifty]))/_xlfn.STDEV.P(Table2[6M Return vs Nifty])</f>
        <v>-1.0983113718927864</v>
      </c>
      <c r="M557">
        <v>-4.8890552219059202</v>
      </c>
      <c r="N557">
        <f>(Table2[[#This Row],[1W Return vs Nifty]]-AVERAGE(Table2[1W Return vs Nifty]))/_xlfn.STDEV.P(Table2[1W Return vs Nifty])</f>
        <v>-0.9596610815140133</v>
      </c>
      <c r="O557">
        <v>87.14</v>
      </c>
      <c r="P557">
        <v>89.043324205421996</v>
      </c>
      <c r="Q557">
        <v>87.448966945377606</v>
      </c>
      <c r="R557">
        <v>26.686954693656201</v>
      </c>
      <c r="S557" s="2">
        <f>(Table2[[#This Row],[Close Price]]-Table2[[#This Row],[20D EMA]])/Table2[[#This Row],[20D EMA]]</f>
        <v>-5.9674087675005767E-2</v>
      </c>
      <c r="T557" s="2">
        <f>(Table2[[#This Row],[Close Price]]-Table2[[#This Row],[50D EMA]])/Table2[[#This Row],[50D EMA]]</f>
        <v>-7.9773798527946971E-2</v>
      </c>
      <c r="U557" s="2">
        <f>(Table2[[#This Row],[Close Price]]-Table2[[#This Row],[200D EMA]])/Table2[[#This Row],[200D EMA]]</f>
        <v>-6.2996363911521344E-2</v>
      </c>
      <c r="V557">
        <v>0.57606162256966498</v>
      </c>
      <c r="W557">
        <v>81.23</v>
      </c>
      <c r="X557">
        <v>83.05</v>
      </c>
      <c r="Y557">
        <v>80.8</v>
      </c>
      <c r="Z557">
        <v>86</v>
      </c>
      <c r="AA557">
        <v>80.8</v>
      </c>
      <c r="AB557">
        <v>95.46</v>
      </c>
      <c r="AC557" s="2">
        <f>(Table2[[#This Row],[Close Price]]/Table2[[#This Row],[Day Low]])-1</f>
        <v>8.7406130739873245E-3</v>
      </c>
      <c r="AD557" s="2">
        <f>(Table2[[#This Row],[Day High]]/Table2[[#This Row],[Close Price]])-1</f>
        <v>1.3546497437149085E-2</v>
      </c>
      <c r="AE557" s="2">
        <f>(Table2[[#This Row],[Close Price]]/Table2[[#This Row],[Current Week Low]])-1</f>
        <v>1.410891089108901E-2</v>
      </c>
      <c r="AF557" s="2">
        <f>(Table2[[#This Row],[Current Week High]]/Table2[[#This Row],[Close Price]])-1</f>
        <v>4.9548450085428408E-2</v>
      </c>
      <c r="AG557" s="2">
        <f>(Table2[[#This Row],[Close Price]]/Table2[[#This Row],[Current Month Low]])-1</f>
        <v>1.410891089108901E-2</v>
      </c>
      <c r="AH557" s="2">
        <f>(Table2[[#This Row],[Current Month High]]/Table2[[#This Row],[Close Price]])-1</f>
        <v>0.16499877959482534</v>
      </c>
      <c r="AI557">
        <v>65.608982182084404</v>
      </c>
      <c r="AJ557">
        <v>30.4777070063694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-0.05</v>
      </c>
      <c r="AM557" t="s">
        <v>10450</v>
      </c>
      <c r="AN557">
        <v>-7.4</v>
      </c>
      <c r="AO557" t="s">
        <v>10450</v>
      </c>
      <c r="AP557">
        <v>3.9282296493552998E-2</v>
      </c>
      <c r="AQ557">
        <f>(Table2[[#This Row],[Sharpe Ratio]]-AVERAGE(Table2[Sharpe Ratio]))/_xlfn.STDEV.P(Table2[Sharpe Ratio])</f>
        <v>-0.23084900746323705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454</v>
      </c>
      <c r="AT557">
        <f>_xlfn.RANK.AVG(Table2[[#This Row],[6M Return vs Nifty Z-Score]],Table2[6M Return vs Nifty Z-Score])</f>
        <v>677</v>
      </c>
      <c r="AU557">
        <f>_xlfn.RANK.AVG(Table2[[#This Row],[Sharpe Ratio Z-Score]],Table2[Sharpe Ratio Z-Score])</f>
        <v>395</v>
      </c>
      <c r="AV557">
        <f>(Table2[[#This Row],[Rank 1Y]]+Table2[[#This Row],[Rank 6M]]+Table2[[#This Row],[Rank Sharpe]])/3</f>
        <v>508.66666666666669</v>
      </c>
    </row>
    <row r="558" spans="1:48" x14ac:dyDescent="0.3">
      <c r="A558" t="s">
        <v>1196</v>
      </c>
      <c r="B558" t="s">
        <v>1197</v>
      </c>
      <c r="C558" t="s">
        <v>10415</v>
      </c>
      <c r="D558" t="s">
        <v>743</v>
      </c>
      <c r="E558">
        <v>10477.510894465</v>
      </c>
      <c r="F558">
        <v>8123.65</v>
      </c>
      <c r="G558">
        <v>-36.5527838767322</v>
      </c>
      <c r="H558">
        <f>(Table2[[#This Row],[1Y Return vs Nifty]]-AVERAGE(Table2[1Y Return vs Nifty]))/_xlfn.STDEV.P(Table2[1Y Return vs Nifty])</f>
        <v>-1.0022976042183094</v>
      </c>
      <c r="I558">
        <v>-21.2393246172612</v>
      </c>
      <c r="J558">
        <f>(Table2[[#This Row],[1M Return vs Nifty]]-AVERAGE(Table2[1M Return vs Nifty]))/_xlfn.STDEV.P(Table2[1M Return vs Nifty])</f>
        <v>-1.6500857142382657</v>
      </c>
      <c r="K558">
        <v>-9.57457028297099E-2</v>
      </c>
      <c r="L558">
        <f>(Table2[[#This Row],[6M Return vs Nifty]]-AVERAGE(Table2[6M Return vs Nifty]))/_xlfn.STDEV.P(Table2[6M Return vs Nifty])</f>
        <v>-0.36781075443087241</v>
      </c>
      <c r="M558">
        <v>-1.9055148215122599</v>
      </c>
      <c r="N558">
        <f>(Table2[[#This Row],[1W Return vs Nifty]]-AVERAGE(Table2[1W Return vs Nifty]))/_xlfn.STDEV.P(Table2[1W Return vs Nifty])</f>
        <v>-0.29383378805077004</v>
      </c>
      <c r="O558">
        <v>8558.59</v>
      </c>
      <c r="P558">
        <v>8803.7811948931303</v>
      </c>
      <c r="Q558">
        <v>8279.0466919538194</v>
      </c>
      <c r="R558">
        <v>22.247930417813102</v>
      </c>
      <c r="S558" s="2">
        <f>(Table2[[#This Row],[Close Price]]-Table2[[#This Row],[20D EMA]])/Table2[[#This Row],[20D EMA]]</f>
        <v>-5.0819118569764468E-2</v>
      </c>
      <c r="T558" s="2">
        <f>(Table2[[#This Row],[Close Price]]-Table2[[#This Row],[50D EMA]])/Table2[[#This Row],[50D EMA]]</f>
        <v>-7.7254440999471805E-2</v>
      </c>
      <c r="U558" s="2">
        <f>(Table2[[#This Row],[Close Price]]-Table2[[#This Row],[200D EMA]])/Table2[[#This Row],[200D EMA]]</f>
        <v>-1.8769877467274775E-2</v>
      </c>
      <c r="V558">
        <v>0.47468020748816597</v>
      </c>
      <c r="W558">
        <v>8100</v>
      </c>
      <c r="X558">
        <v>8237</v>
      </c>
      <c r="Y558">
        <v>8100</v>
      </c>
      <c r="Z558">
        <v>8375</v>
      </c>
      <c r="AA558">
        <v>8100</v>
      </c>
      <c r="AB558">
        <v>9401.2000000000007</v>
      </c>
      <c r="AC558" s="2">
        <f>(Table2[[#This Row],[Close Price]]/Table2[[#This Row],[Day Low]])-1</f>
        <v>2.9197530864197851E-3</v>
      </c>
      <c r="AD558" s="2">
        <f>(Table2[[#This Row],[Day High]]/Table2[[#This Row],[Close Price]])-1</f>
        <v>1.3953087589938074E-2</v>
      </c>
      <c r="AE558" s="2">
        <f>(Table2[[#This Row],[Close Price]]/Table2[[#This Row],[Current Week Low]])-1</f>
        <v>2.9197530864197851E-3</v>
      </c>
      <c r="AF558" s="2">
        <f>(Table2[[#This Row],[Current Week High]]/Table2[[#This Row],[Close Price]])-1</f>
        <v>3.0940525502698879E-2</v>
      </c>
      <c r="AG558" s="2">
        <f>(Table2[[#This Row],[Close Price]]/Table2[[#This Row],[Current Month Low]])-1</f>
        <v>2.9197530864197851E-3</v>
      </c>
      <c r="AH558" s="2">
        <f>(Table2[[#This Row],[Current Month High]]/Table2[[#This Row],[Close Price]])-1</f>
        <v>0.15726305293802678</v>
      </c>
      <c r="AI558">
        <v>32.821453410720501</v>
      </c>
      <c r="AJ558">
        <v>23.2499393130234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-0.13</v>
      </c>
      <c r="AM558" t="s">
        <v>10450</v>
      </c>
      <c r="AN558">
        <v>-4.83</v>
      </c>
      <c r="AO558" t="s">
        <v>10450</v>
      </c>
      <c r="AP558">
        <v>2.9056154952804999E-2</v>
      </c>
      <c r="AQ558">
        <f>(Table2[[#This Row],[Sharpe Ratio]]-AVERAGE(Table2[Sharpe Ratio]))/_xlfn.STDEV.P(Table2[Sharpe Ratio])</f>
        <v>-0.34986658300351359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661</v>
      </c>
      <c r="AT558">
        <f>_xlfn.RANK.AVG(Table2[[#This Row],[6M Return vs Nifty Z-Score]],Table2[6M Return vs Nifty Z-Score])</f>
        <v>439</v>
      </c>
      <c r="AU558">
        <f>_xlfn.RANK.AVG(Table2[[#This Row],[Sharpe Ratio Z-Score]],Table2[Sharpe Ratio Z-Score])</f>
        <v>429</v>
      </c>
      <c r="AV558">
        <f>(Table2[[#This Row],[Rank 1Y]]+Table2[[#This Row],[Rank 6M]]+Table2[[#This Row],[Rank Sharpe]])/3</f>
        <v>509.66666666666669</v>
      </c>
    </row>
    <row r="559" spans="1:48" x14ac:dyDescent="0.3">
      <c r="A559" t="s">
        <v>1985</v>
      </c>
      <c r="B559" t="s">
        <v>1986</v>
      </c>
      <c r="C559" t="s">
        <v>10417</v>
      </c>
      <c r="D559" t="s">
        <v>431</v>
      </c>
      <c r="E559">
        <v>3590.2684920299998</v>
      </c>
      <c r="F559">
        <v>498.3</v>
      </c>
      <c r="G559">
        <v>-4.3162551929163504</v>
      </c>
      <c r="H559">
        <f>(Table2[[#This Row],[1Y Return vs Nifty]]-AVERAGE(Table2[1Y Return vs Nifty]))/_xlfn.STDEV.P(Table2[1Y Return vs Nifty])</f>
        <v>-0.47151155634458719</v>
      </c>
      <c r="I559">
        <v>-5.9583362149507497</v>
      </c>
      <c r="J559">
        <f>(Table2[[#This Row],[1M Return vs Nifty]]-AVERAGE(Table2[1M Return vs Nifty]))/_xlfn.STDEV.P(Table2[1M Return vs Nifty])</f>
        <v>-0.23405043878799353</v>
      </c>
      <c r="K559">
        <v>5.6713350960970699</v>
      </c>
      <c r="L559">
        <f>(Table2[[#This Row],[6M Return vs Nifty]]-AVERAGE(Table2[6M Return vs Nifty]))/_xlfn.STDEV.P(Table2[6M Return vs Nifty])</f>
        <v>-0.19647772643198463</v>
      </c>
      <c r="M559">
        <v>-1.32348097068383</v>
      </c>
      <c r="N559">
        <f>(Table2[[#This Row],[1W Return vs Nifty]]-AVERAGE(Table2[1W Return vs Nifty]))/_xlfn.STDEV.P(Table2[1W Return vs Nifty])</f>
        <v>-0.16394313077998202</v>
      </c>
      <c r="O559">
        <v>489.08</v>
      </c>
      <c r="P559">
        <v>489.33874476592302</v>
      </c>
      <c r="Q559">
        <v>460.03140711875602</v>
      </c>
      <c r="R559">
        <v>60.830115470426598</v>
      </c>
      <c r="S559" s="2">
        <f>(Table2[[#This Row],[Close Price]]-Table2[[#This Row],[20D EMA]])/Table2[[#This Row],[20D EMA]]</f>
        <v>1.8851721599738341E-2</v>
      </c>
      <c r="T559" s="2">
        <f>(Table2[[#This Row],[Close Price]]-Table2[[#This Row],[50D EMA]])/Table2[[#This Row],[50D EMA]]</f>
        <v>1.8312989375823156E-2</v>
      </c>
      <c r="U559" s="2">
        <f>(Table2[[#This Row],[Close Price]]-Table2[[#This Row],[200D EMA]])/Table2[[#This Row],[200D EMA]]</f>
        <v>8.318691352167841E-2</v>
      </c>
      <c r="V559">
        <v>0.56406843475269597</v>
      </c>
      <c r="W559">
        <v>498</v>
      </c>
      <c r="X559">
        <v>501.95</v>
      </c>
      <c r="Y559">
        <v>491.65</v>
      </c>
      <c r="Z559">
        <v>513.95000000000005</v>
      </c>
      <c r="AA559">
        <v>457.65</v>
      </c>
      <c r="AB559">
        <v>513.95000000000005</v>
      </c>
      <c r="AC559" s="2">
        <f>(Table2[[#This Row],[Close Price]]/Table2[[#This Row],[Day Low]])-1</f>
        <v>6.0240963855417995E-4</v>
      </c>
      <c r="AD559" s="2">
        <f>(Table2[[#This Row],[Day High]]/Table2[[#This Row],[Close Price]])-1</f>
        <v>7.3249046758980807E-3</v>
      </c>
      <c r="AE559" s="2">
        <f>(Table2[[#This Row],[Close Price]]/Table2[[#This Row],[Current Week Low]])-1</f>
        <v>1.3525882233296205E-2</v>
      </c>
      <c r="AF559" s="2">
        <f>(Table2[[#This Row],[Current Week High]]/Table2[[#This Row],[Close Price]])-1</f>
        <v>3.1406783062412291E-2</v>
      </c>
      <c r="AG559" s="2">
        <f>(Table2[[#This Row],[Close Price]]/Table2[[#This Row],[Current Month Low]])-1</f>
        <v>8.8823336610947212E-2</v>
      </c>
      <c r="AH559" s="2">
        <f>(Table2[[#This Row],[Current Month High]]/Table2[[#This Row],[Close Price]])-1</f>
        <v>3.1406783062412291E-2</v>
      </c>
      <c r="AI559">
        <v>11.3184828416616</v>
      </c>
      <c r="AJ559">
        <v>43.169084901594502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-0.09</v>
      </c>
      <c r="AM559" t="s">
        <v>10450</v>
      </c>
      <c r="AN559">
        <v>6.24</v>
      </c>
      <c r="AO559" t="s">
        <v>10451</v>
      </c>
      <c r="AP559">
        <v>-8.9037163435680994E-2</v>
      </c>
      <c r="AQ559">
        <f>(Table2[[#This Row],[Sharpe Ratio]]-AVERAGE(Table2[Sharpe Ratio]))/_xlfn.STDEV.P(Table2[Sharpe Ratio])</f>
        <v>-1.7243029122972187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452</v>
      </c>
      <c r="AT559">
        <f>_xlfn.RANK.AVG(Table2[[#This Row],[6M Return vs Nifty Z-Score]],Table2[6M Return vs Nifty Z-Score])</f>
        <v>378</v>
      </c>
      <c r="AU559">
        <f>_xlfn.RANK.AVG(Table2[[#This Row],[Sharpe Ratio Z-Score]],Table2[Sharpe Ratio Z-Score])</f>
        <v>701</v>
      </c>
      <c r="AV559">
        <f>(Table2[[#This Row],[Rank 1Y]]+Table2[[#This Row],[Rank 6M]]+Table2[[#This Row],[Rank Sharpe]])/3</f>
        <v>510.33333333333331</v>
      </c>
    </row>
    <row r="560" spans="1:48" x14ac:dyDescent="0.3">
      <c r="A560" t="s">
        <v>484</v>
      </c>
      <c r="B560" t="s">
        <v>485</v>
      </c>
      <c r="C560" t="s">
        <v>10412</v>
      </c>
      <c r="D560" t="s">
        <v>185</v>
      </c>
      <c r="E560">
        <v>45690.205594049999</v>
      </c>
      <c r="F560">
        <v>735.45</v>
      </c>
      <c r="G560">
        <v>-8.2091093041720793</v>
      </c>
      <c r="H560">
        <f>(Table2[[#This Row],[1Y Return vs Nifty]]-AVERAGE(Table2[1Y Return vs Nifty]))/_xlfn.STDEV.P(Table2[1Y Return vs Nifty])</f>
        <v>-0.53560880046565651</v>
      </c>
      <c r="I560">
        <v>-1.58769939363409</v>
      </c>
      <c r="J560">
        <f>(Table2[[#This Row],[1M Return vs Nifty]]-AVERAGE(Table2[1M Return vs Nifty]))/_xlfn.STDEV.P(Table2[1M Return vs Nifty])</f>
        <v>0.17096105341564422</v>
      </c>
      <c r="K560">
        <v>-10.4058788876213</v>
      </c>
      <c r="L560">
        <f>(Table2[[#This Row],[6M Return vs Nifty]]-AVERAGE(Table2[6M Return vs Nifty]))/_xlfn.STDEV.P(Table2[6M Return vs Nifty])</f>
        <v>-0.67411239978858761</v>
      </c>
      <c r="M560">
        <v>0.13471666226811899</v>
      </c>
      <c r="N560">
        <f>(Table2[[#This Row],[1W Return vs Nifty]]-AVERAGE(Table2[1W Return vs Nifty]))/_xlfn.STDEV.P(Table2[1W Return vs Nifty])</f>
        <v>0.16147823209306589</v>
      </c>
      <c r="O560">
        <v>726.43</v>
      </c>
      <c r="P560">
        <v>706.40525839928705</v>
      </c>
      <c r="Q560">
        <v>654.57774273744599</v>
      </c>
      <c r="R560">
        <v>52.669079264726797</v>
      </c>
      <c r="S560" s="2">
        <f>(Table2[[#This Row],[Close Price]]-Table2[[#This Row],[20D EMA]])/Table2[[#This Row],[20D EMA]]</f>
        <v>1.2416888069050143E-2</v>
      </c>
      <c r="T560" s="2">
        <f>(Table2[[#This Row],[Close Price]]-Table2[[#This Row],[50D EMA]])/Table2[[#This Row],[50D EMA]]</f>
        <v>4.1116259052952582E-2</v>
      </c>
      <c r="U560" s="2">
        <f>(Table2[[#This Row],[Close Price]]-Table2[[#This Row],[200D EMA]])/Table2[[#This Row],[200D EMA]]</f>
        <v>0.12354874292600608</v>
      </c>
      <c r="V560">
        <v>1.1740037494787501</v>
      </c>
      <c r="W560">
        <v>730.85</v>
      </c>
      <c r="X560">
        <v>743.95</v>
      </c>
      <c r="Y560">
        <v>714.05</v>
      </c>
      <c r="Z560">
        <v>768.65</v>
      </c>
      <c r="AA560">
        <v>682.5</v>
      </c>
      <c r="AB560">
        <v>768.65</v>
      </c>
      <c r="AC560" s="2">
        <f>(Table2[[#This Row],[Close Price]]/Table2[[#This Row],[Day Low]])-1</f>
        <v>6.294041184921717E-3</v>
      </c>
      <c r="AD560" s="2">
        <f>(Table2[[#This Row],[Day High]]/Table2[[#This Row],[Close Price]])-1</f>
        <v>1.1557549799442457E-2</v>
      </c>
      <c r="AE560" s="2">
        <f>(Table2[[#This Row],[Close Price]]/Table2[[#This Row],[Current Week Low]])-1</f>
        <v>2.9969890063721083E-2</v>
      </c>
      <c r="AF560" s="2">
        <f>(Table2[[#This Row],[Current Week High]]/Table2[[#This Row],[Close Price]])-1</f>
        <v>4.5142429804881257E-2</v>
      </c>
      <c r="AG560" s="2">
        <f>(Table2[[#This Row],[Close Price]]/Table2[[#This Row],[Current Month Low]])-1</f>
        <v>7.7582417582417573E-2</v>
      </c>
      <c r="AH560" s="2">
        <f>(Table2[[#This Row],[Current Month High]]/Table2[[#This Row],[Close Price]])-1</f>
        <v>4.5142429804881257E-2</v>
      </c>
      <c r="AI560">
        <v>4.5142429804881203</v>
      </c>
      <c r="AJ560">
        <v>50.6760909649661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-0.02</v>
      </c>
      <c r="AM560" t="s">
        <v>10450</v>
      </c>
      <c r="AN560">
        <v>1.39</v>
      </c>
      <c r="AO560" t="s">
        <v>10451</v>
      </c>
      <c r="AP560">
        <v>6.2856263940709997E-3</v>
      </c>
      <c r="AQ560">
        <f>(Table2[[#This Row],[Sharpe Ratio]]-AVERAGE(Table2[Sharpe Ratio]))/_xlfn.STDEV.P(Table2[Sharpe Ratio])</f>
        <v>-0.61488277626000887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-1.4921646910055428</v>
      </c>
      <c r="AS560">
        <f>_xlfn.RANK.AVG(Table2[[#This Row],[1Y Return vs Nifty Z-Score]],Table2[1Y Return vs Nifty Z-Score])</f>
        <v>488</v>
      </c>
      <c r="AT560">
        <f>_xlfn.RANK.AVG(Table2[[#This Row],[6M Return vs Nifty Z-Score]],Table2[6M Return vs Nifty Z-Score])</f>
        <v>561</v>
      </c>
      <c r="AU560">
        <f>_xlfn.RANK.AVG(Table2[[#This Row],[Sharpe Ratio Z-Score]],Table2[Sharpe Ratio Z-Score])</f>
        <v>484</v>
      </c>
      <c r="AV560">
        <f>(Table2[[#This Row],[Rank 1Y]]+Table2[[#This Row],[Rank 6M]]+Table2[[#This Row],[Rank Sharpe]])/3</f>
        <v>511</v>
      </c>
    </row>
    <row r="561" spans="1:48" x14ac:dyDescent="0.3">
      <c r="A561" t="s">
        <v>1323</v>
      </c>
      <c r="B561" t="s">
        <v>1324</v>
      </c>
      <c r="C561" t="s">
        <v>10417</v>
      </c>
      <c r="D561" t="s">
        <v>431</v>
      </c>
      <c r="E561">
        <v>8718.80293953</v>
      </c>
      <c r="F561">
        <v>197.91</v>
      </c>
      <c r="G561">
        <v>-39.202730649960003</v>
      </c>
      <c r="H561">
        <f>(Table2[[#This Row],[1Y Return vs Nifty]]-AVERAGE(Table2[1Y Return vs Nifty]))/_xlfn.STDEV.P(Table2[1Y Return vs Nifty])</f>
        <v>-1.0459299316513637</v>
      </c>
      <c r="I561">
        <v>-3.1248928148156701</v>
      </c>
      <c r="J561">
        <f>(Table2[[#This Row],[1M Return vs Nifty]]-AVERAGE(Table2[1M Return vs Nifty]))/_xlfn.STDEV.P(Table2[1M Return vs Nifty])</f>
        <v>2.851476314465037E-2</v>
      </c>
      <c r="K561">
        <v>10.308126044557699</v>
      </c>
      <c r="L561">
        <f>(Table2[[#This Row],[6M Return vs Nifty]]-AVERAGE(Table2[6M Return vs Nifty]))/_xlfn.STDEV.P(Table2[6M Return vs Nifty])</f>
        <v>-5.8724249222954689E-2</v>
      </c>
      <c r="M561">
        <v>-0.423595595675343</v>
      </c>
      <c r="N561">
        <f>(Table2[[#This Row],[1W Return vs Nifty]]-AVERAGE(Table2[1W Return vs Nifty]))/_xlfn.STDEV.P(Table2[1W Return vs Nifty])</f>
        <v>3.6881447828036804E-2</v>
      </c>
      <c r="O561">
        <v>201.55</v>
      </c>
      <c r="P561">
        <v>196.39192596378999</v>
      </c>
      <c r="Q561">
        <v>193.24459965997099</v>
      </c>
      <c r="R561">
        <v>40.4058844626853</v>
      </c>
      <c r="S561" s="2">
        <f>(Table2[[#This Row],[Close Price]]-Table2[[#This Row],[20D EMA]])/Table2[[#This Row],[20D EMA]]</f>
        <v>-1.8060034730836092E-2</v>
      </c>
      <c r="T561" s="2">
        <f>(Table2[[#This Row],[Close Price]]-Table2[[#This Row],[50D EMA]])/Table2[[#This Row],[50D EMA]]</f>
        <v>7.7298189768244671E-3</v>
      </c>
      <c r="U561" s="2">
        <f>(Table2[[#This Row],[Close Price]]-Table2[[#This Row],[200D EMA]])/Table2[[#This Row],[200D EMA]]</f>
        <v>2.4142461668984008E-2</v>
      </c>
      <c r="V561">
        <v>0.80637566773777702</v>
      </c>
      <c r="W561">
        <v>196.99</v>
      </c>
      <c r="X561">
        <v>202.56</v>
      </c>
      <c r="Y561">
        <v>196.99</v>
      </c>
      <c r="Z561">
        <v>213</v>
      </c>
      <c r="AA561">
        <v>191.75</v>
      </c>
      <c r="AB561">
        <v>217.58</v>
      </c>
      <c r="AC561" s="2">
        <f>(Table2[[#This Row],[Close Price]]/Table2[[#This Row],[Day Low]])-1</f>
        <v>4.6702878318696239E-3</v>
      </c>
      <c r="AD561" s="2">
        <f>(Table2[[#This Row],[Day High]]/Table2[[#This Row],[Close Price]])-1</f>
        <v>2.3495528270425892E-2</v>
      </c>
      <c r="AE561" s="2">
        <f>(Table2[[#This Row],[Close Price]]/Table2[[#This Row],[Current Week Low]])-1</f>
        <v>4.6702878318696239E-3</v>
      </c>
      <c r="AF561" s="2">
        <f>(Table2[[#This Row],[Current Week High]]/Table2[[#This Row],[Close Price]])-1</f>
        <v>7.6246778838866103E-2</v>
      </c>
      <c r="AG561" s="2">
        <f>(Table2[[#This Row],[Close Price]]/Table2[[#This Row],[Current Month Low]])-1</f>
        <v>3.2125162972620691E-2</v>
      </c>
      <c r="AH561" s="2">
        <f>(Table2[[#This Row],[Current Month High]]/Table2[[#This Row],[Close Price]])-1</f>
        <v>9.9388610984791237E-2</v>
      </c>
      <c r="AI561">
        <v>16.7955131120206</v>
      </c>
      <c r="AJ561">
        <v>36.489655172413698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0.03</v>
      </c>
      <c r="AM561" t="s">
        <v>10451</v>
      </c>
      <c r="AN561">
        <v>-5.69</v>
      </c>
      <c r="AO561" t="s">
        <v>10450</v>
      </c>
      <c r="AQ561">
        <f>(Table2[[#This Row],[Sharpe Ratio]]-AVERAGE(Table2[Sharpe Ratio]))/_xlfn.STDEV.P(Table2[Sharpe Ratio])</f>
        <v>-0.68803842457500186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-1.7272963944766333</v>
      </c>
      <c r="AS561">
        <f>_xlfn.RANK.AVG(Table2[[#This Row],[1Y Return vs Nifty Z-Score]],Table2[1Y Return vs Nifty Z-Score])</f>
        <v>674</v>
      </c>
      <c r="AT561">
        <f>_xlfn.RANK.AVG(Table2[[#This Row],[6M Return vs Nifty Z-Score]],Table2[6M Return vs Nifty Z-Score])</f>
        <v>334</v>
      </c>
      <c r="AU561">
        <f>_xlfn.RANK.AVG(Table2[[#This Row],[Sharpe Ratio Z-Score]],Table2[Sharpe Ratio Z-Score])</f>
        <v>526.5</v>
      </c>
      <c r="AV561">
        <f>(Table2[[#This Row],[Rank 1Y]]+Table2[[#This Row],[Rank 6M]]+Table2[[#This Row],[Rank Sharpe]])/3</f>
        <v>511.5</v>
      </c>
    </row>
    <row r="562" spans="1:48" x14ac:dyDescent="0.3">
      <c r="A562" t="s">
        <v>1014</v>
      </c>
      <c r="B562" t="s">
        <v>1015</v>
      </c>
      <c r="C562" t="s">
        <v>10407</v>
      </c>
      <c r="D562" t="s">
        <v>573</v>
      </c>
      <c r="E562">
        <v>14402.580436300001</v>
      </c>
      <c r="F562">
        <v>1819.85</v>
      </c>
      <c r="G562">
        <v>-25.9784898148786</v>
      </c>
      <c r="H562">
        <f>(Table2[[#This Row],[1Y Return vs Nifty]]-AVERAGE(Table2[1Y Return vs Nifty]))/_xlfn.STDEV.P(Table2[1Y Return vs Nifty])</f>
        <v>-0.82818804641832022</v>
      </c>
      <c r="I562">
        <v>6.9098165913941703</v>
      </c>
      <c r="J562">
        <f>(Table2[[#This Row],[1M Return vs Nifty]]-AVERAGE(Table2[1M Return vs Nifty]))/_xlfn.STDEV.P(Table2[1M Return vs Nifty])</f>
        <v>0.9583958758047022</v>
      </c>
      <c r="K562">
        <v>19.183065516846899</v>
      </c>
      <c r="L562">
        <f>(Table2[[#This Row],[6M Return vs Nifty]]-AVERAGE(Table2[6M Return vs Nifty]))/_xlfn.STDEV.P(Table2[6M Return vs Nifty])</f>
        <v>0.20493951865370294</v>
      </c>
      <c r="M562">
        <v>-0.98448686317354706</v>
      </c>
      <c r="N562">
        <f>(Table2[[#This Row],[1W Return vs Nifty]]-AVERAGE(Table2[1W Return vs Nifty]))/_xlfn.STDEV.P(Table2[1W Return vs Nifty])</f>
        <v>-8.8290885858553075E-2</v>
      </c>
      <c r="O562">
        <v>1826.1</v>
      </c>
      <c r="P562">
        <v>1777.7746596550001</v>
      </c>
      <c r="Q562">
        <v>1673.3260990418401</v>
      </c>
      <c r="R562">
        <v>43.335115761262401</v>
      </c>
      <c r="S562" s="2">
        <f>(Table2[[#This Row],[Close Price]]-Table2[[#This Row],[20D EMA]])/Table2[[#This Row],[20D EMA]]</f>
        <v>-3.4225946005147583E-3</v>
      </c>
      <c r="T562" s="2">
        <f>(Table2[[#This Row],[Close Price]]-Table2[[#This Row],[50D EMA]])/Table2[[#This Row],[50D EMA]]</f>
        <v>2.3667420455394002E-2</v>
      </c>
      <c r="U562" s="2">
        <f>(Table2[[#This Row],[Close Price]]-Table2[[#This Row],[200D EMA]])/Table2[[#This Row],[200D EMA]]</f>
        <v>8.756446280378978E-2</v>
      </c>
      <c r="V562">
        <v>0.964399327051498</v>
      </c>
      <c r="W562">
        <v>1804.95</v>
      </c>
      <c r="X562">
        <v>1899</v>
      </c>
      <c r="Y562">
        <v>1804.95</v>
      </c>
      <c r="Z562">
        <v>1939.95</v>
      </c>
      <c r="AA562">
        <v>1704.45</v>
      </c>
      <c r="AB562">
        <v>1939.95</v>
      </c>
      <c r="AC562" s="2">
        <f>(Table2[[#This Row],[Close Price]]/Table2[[#This Row],[Day Low]])-1</f>
        <v>8.2550763179034536E-3</v>
      </c>
      <c r="AD562" s="2">
        <f>(Table2[[#This Row],[Day High]]/Table2[[#This Row],[Close Price]])-1</f>
        <v>4.3492595543588752E-2</v>
      </c>
      <c r="AE562" s="2">
        <f>(Table2[[#This Row],[Close Price]]/Table2[[#This Row],[Current Week Low]])-1</f>
        <v>8.2550763179034536E-3</v>
      </c>
      <c r="AF562" s="2">
        <f>(Table2[[#This Row],[Current Week High]]/Table2[[#This Row],[Close Price]])-1</f>
        <v>6.5994450092040635E-2</v>
      </c>
      <c r="AG562" s="2">
        <f>(Table2[[#This Row],[Close Price]]/Table2[[#This Row],[Current Month Low]])-1</f>
        <v>6.7705124820323093E-2</v>
      </c>
      <c r="AH562" s="2">
        <f>(Table2[[#This Row],[Current Month High]]/Table2[[#This Row],[Close Price]])-1</f>
        <v>6.5994450092040635E-2</v>
      </c>
      <c r="AI562">
        <v>8.7424787757232707</v>
      </c>
      <c r="AJ562">
        <v>39.238714613618903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-0.04</v>
      </c>
      <c r="AM562" t="s">
        <v>10450</v>
      </c>
      <c r="AN562">
        <v>2.41</v>
      </c>
      <c r="AO562" t="s">
        <v>10451</v>
      </c>
      <c r="AP562">
        <v>-8.3347214984212006E-2</v>
      </c>
      <c r="AQ562">
        <f>(Table2[[#This Row],[Sharpe Ratio]]-AVERAGE(Table2[Sharpe Ratio]))/_xlfn.STDEV.P(Table2[Sharpe Ratio])</f>
        <v>-1.6580800982529829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-1.4112236360714514</v>
      </c>
      <c r="AS562">
        <f>_xlfn.RANK.AVG(Table2[[#This Row],[1Y Return vs Nifty Z-Score]],Table2[1Y Return vs Nifty Z-Score])</f>
        <v>599</v>
      </c>
      <c r="AT562">
        <f>_xlfn.RANK.AVG(Table2[[#This Row],[6M Return vs Nifty Z-Score]],Table2[6M Return vs Nifty Z-Score])</f>
        <v>238</v>
      </c>
      <c r="AU562">
        <f>_xlfn.RANK.AVG(Table2[[#This Row],[Sharpe Ratio Z-Score]],Table2[Sharpe Ratio Z-Score])</f>
        <v>698</v>
      </c>
      <c r="AV562">
        <f>(Table2[[#This Row],[Rank 1Y]]+Table2[[#This Row],[Rank 6M]]+Table2[[#This Row],[Rank Sharpe]])/3</f>
        <v>511.66666666666669</v>
      </c>
    </row>
    <row r="563" spans="1:48" x14ac:dyDescent="0.3">
      <c r="A563" t="s">
        <v>888</v>
      </c>
      <c r="B563" t="s">
        <v>889</v>
      </c>
      <c r="C563" t="s">
        <v>10407</v>
      </c>
      <c r="D563" t="s">
        <v>400</v>
      </c>
      <c r="E563">
        <v>17903.825838839999</v>
      </c>
      <c r="F563">
        <v>111.9</v>
      </c>
      <c r="G563">
        <v>-47.161284427491701</v>
      </c>
      <c r="H563">
        <f>(Table2[[#This Row],[1Y Return vs Nifty]]-AVERAGE(Table2[1Y Return vs Nifty]))/_xlfn.STDEV.P(Table2[1Y Return vs Nifty])</f>
        <v>-1.1769703841702888</v>
      </c>
      <c r="I563">
        <v>-5.8007697359914498</v>
      </c>
      <c r="J563">
        <f>(Table2[[#This Row],[1M Return vs Nifty]]-AVERAGE(Table2[1M Return vs Nifty]))/_xlfn.STDEV.P(Table2[1M Return vs Nifty])</f>
        <v>-0.21944930916465538</v>
      </c>
      <c r="K563">
        <v>-17.7458883354197</v>
      </c>
      <c r="L563">
        <f>(Table2[[#This Row],[6M Return vs Nifty]]-AVERAGE(Table2[6M Return vs Nifty]))/_xlfn.STDEV.P(Table2[6M Return vs Nifty])</f>
        <v>-0.89217524441975249</v>
      </c>
      <c r="M563">
        <v>-2.0338840677604502</v>
      </c>
      <c r="N563">
        <f>(Table2[[#This Row],[1W Return vs Nifty]]-AVERAGE(Table2[1W Return vs Nifty]))/_xlfn.STDEV.P(Table2[1W Return vs Nifty])</f>
        <v>-0.32248154753211361</v>
      </c>
      <c r="O563">
        <v>110.87</v>
      </c>
      <c r="P563">
        <v>111.70273982758199</v>
      </c>
      <c r="Q563">
        <v>113.738627133747</v>
      </c>
      <c r="R563">
        <v>58.119046514332403</v>
      </c>
      <c r="S563" s="2">
        <f>(Table2[[#This Row],[Close Price]]-Table2[[#This Row],[20D EMA]])/Table2[[#This Row],[20D EMA]]</f>
        <v>9.2901596464327694E-3</v>
      </c>
      <c r="T563" s="2">
        <f>(Table2[[#This Row],[Close Price]]-Table2[[#This Row],[50D EMA]])/Table2[[#This Row],[50D EMA]]</f>
        <v>1.7659385322373641E-3</v>
      </c>
      <c r="U563" s="2">
        <f>(Table2[[#This Row],[Close Price]]-Table2[[#This Row],[200D EMA]])/Table2[[#This Row],[200D EMA]]</f>
        <v>-1.6165371255843684E-2</v>
      </c>
      <c r="V563">
        <v>1.26471389263903</v>
      </c>
      <c r="W563">
        <v>111.25</v>
      </c>
      <c r="X563">
        <v>113.63</v>
      </c>
      <c r="Y563">
        <v>109.12</v>
      </c>
      <c r="Z563">
        <v>113.63</v>
      </c>
      <c r="AA563">
        <v>106.61</v>
      </c>
      <c r="AB563">
        <v>114.7</v>
      </c>
      <c r="AC563" s="2">
        <f>(Table2[[#This Row],[Close Price]]/Table2[[#This Row],[Day Low]])-1</f>
        <v>5.8426966292135507E-3</v>
      </c>
      <c r="AD563" s="2">
        <f>(Table2[[#This Row],[Day High]]/Table2[[#This Row],[Close Price]])-1</f>
        <v>1.5460232350312797E-2</v>
      </c>
      <c r="AE563" s="2">
        <f>(Table2[[#This Row],[Close Price]]/Table2[[#This Row],[Current Week Low]])-1</f>
        <v>2.5476539589442737E-2</v>
      </c>
      <c r="AF563" s="2">
        <f>(Table2[[#This Row],[Current Week High]]/Table2[[#This Row],[Close Price]])-1</f>
        <v>1.5460232350312797E-2</v>
      </c>
      <c r="AG563" s="2">
        <f>(Table2[[#This Row],[Close Price]]/Table2[[#This Row],[Current Month Low]])-1</f>
        <v>4.9620110683800789E-2</v>
      </c>
      <c r="AH563" s="2">
        <f>(Table2[[#This Row],[Current Month High]]/Table2[[#This Row],[Close Price]])-1</f>
        <v>2.5022341376228718E-2</v>
      </c>
      <c r="AI563">
        <v>22.430741733690699</v>
      </c>
      <c r="AJ563">
        <v>7.0813397129186599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-0.09</v>
      </c>
      <c r="AM563" t="s">
        <v>10450</v>
      </c>
      <c r="AN563">
        <v>3.53</v>
      </c>
      <c r="AO563" t="s">
        <v>10451</v>
      </c>
      <c r="AP563">
        <v>0.102052123762819</v>
      </c>
      <c r="AQ563">
        <f>(Table2[[#This Row],[Sharpe Ratio]]-AVERAGE(Table2[Sharpe Ratio]))/_xlfn.STDEV.P(Table2[Sharpe Ratio])</f>
        <v>0.49970147718451624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693</v>
      </c>
      <c r="AT563">
        <f>_xlfn.RANK.AVG(Table2[[#This Row],[6M Return vs Nifty Z-Score]],Table2[6M Return vs Nifty Z-Score])</f>
        <v>628</v>
      </c>
      <c r="AU563">
        <f>_xlfn.RANK.AVG(Table2[[#This Row],[Sharpe Ratio Z-Score]],Table2[Sharpe Ratio Z-Score])</f>
        <v>215</v>
      </c>
      <c r="AV563">
        <f>(Table2[[#This Row],[Rank 1Y]]+Table2[[#This Row],[Rank 6M]]+Table2[[#This Row],[Rank Sharpe]])/3</f>
        <v>512</v>
      </c>
    </row>
    <row r="564" spans="1:48" x14ac:dyDescent="0.3">
      <c r="A564" t="s">
        <v>1868</v>
      </c>
      <c r="B564" t="s">
        <v>1869</v>
      </c>
      <c r="C564" t="s">
        <v>10423</v>
      </c>
      <c r="D564" t="s">
        <v>644</v>
      </c>
      <c r="E564">
        <v>4061.34735291999</v>
      </c>
      <c r="F564">
        <v>614.9</v>
      </c>
      <c r="G564">
        <v>-44.651079064697299</v>
      </c>
      <c r="H564">
        <f>(Table2[[#This Row],[1Y Return vs Nifty]]-AVERAGE(Table2[1Y Return vs Nifty]))/_xlfn.STDEV.P(Table2[1Y Return vs Nifty])</f>
        <v>-1.135638949358017</v>
      </c>
      <c r="I564">
        <v>-4.9785831834678298</v>
      </c>
      <c r="J564">
        <f>(Table2[[#This Row],[1M Return vs Nifty]]-AVERAGE(Table2[1M Return vs Nifty]))/_xlfn.STDEV.P(Table2[1M Return vs Nifty])</f>
        <v>-0.14326018247189101</v>
      </c>
      <c r="K564">
        <v>-13.693044069982401</v>
      </c>
      <c r="L564">
        <f>(Table2[[#This Row],[6M Return vs Nifty]]-AVERAGE(Table2[6M Return vs Nifty]))/_xlfn.STDEV.P(Table2[6M Return vs Nifty])</f>
        <v>-0.77177012019563507</v>
      </c>
      <c r="M564">
        <v>-1.44800209723919</v>
      </c>
      <c r="N564">
        <f>(Table2[[#This Row],[1W Return vs Nifty]]-AVERAGE(Table2[1W Return vs Nifty]))/_xlfn.STDEV.P(Table2[1W Return vs Nifty])</f>
        <v>-0.19173211753625655</v>
      </c>
      <c r="O564">
        <v>616.04</v>
      </c>
      <c r="P564">
        <v>620.08717977375204</v>
      </c>
      <c r="Q564">
        <v>632.68336772983605</v>
      </c>
      <c r="R564">
        <v>47.480078468198997</v>
      </c>
      <c r="S564" s="2">
        <f>(Table2[[#This Row],[Close Price]]-Table2[[#This Row],[20D EMA]])/Table2[[#This Row],[20D EMA]]</f>
        <v>-1.8505291864164444E-3</v>
      </c>
      <c r="T564" s="2">
        <f>(Table2[[#This Row],[Close Price]]-Table2[[#This Row],[50D EMA]])/Table2[[#This Row],[50D EMA]]</f>
        <v>-8.3652427319085721E-3</v>
      </c>
      <c r="U564" s="2">
        <f>(Table2[[#This Row],[Close Price]]-Table2[[#This Row],[200D EMA]])/Table2[[#This Row],[200D EMA]]</f>
        <v>-2.8107847680025944E-2</v>
      </c>
      <c r="V564">
        <v>0.71628028200944405</v>
      </c>
      <c r="W564">
        <v>612</v>
      </c>
      <c r="X564">
        <v>624.65</v>
      </c>
      <c r="Y564">
        <v>605.95000000000005</v>
      </c>
      <c r="Z564">
        <v>639.15</v>
      </c>
      <c r="AA564">
        <v>589.75</v>
      </c>
      <c r="AB564">
        <v>639.15</v>
      </c>
      <c r="AC564" s="2">
        <f>(Table2[[#This Row],[Close Price]]/Table2[[#This Row],[Day Low]])-1</f>
        <v>4.7385620915032511E-3</v>
      </c>
      <c r="AD564" s="2">
        <f>(Table2[[#This Row],[Day High]]/Table2[[#This Row],[Close Price]])-1</f>
        <v>1.5856236786469413E-2</v>
      </c>
      <c r="AE564" s="2">
        <f>(Table2[[#This Row],[Close Price]]/Table2[[#This Row],[Current Week Low]])-1</f>
        <v>1.4770195560689814E-2</v>
      </c>
      <c r="AF564" s="2">
        <f>(Table2[[#This Row],[Current Week High]]/Table2[[#This Row],[Close Price]])-1</f>
        <v>3.9437306879167355E-2</v>
      </c>
      <c r="AG564" s="2">
        <f>(Table2[[#This Row],[Close Price]]/Table2[[#This Row],[Current Month Low]])-1</f>
        <v>4.2645188639253817E-2</v>
      </c>
      <c r="AH564" s="2">
        <f>(Table2[[#This Row],[Current Month High]]/Table2[[#This Row],[Close Price]])-1</f>
        <v>3.9437306879167355E-2</v>
      </c>
      <c r="AI564">
        <v>32.541876727923203</v>
      </c>
      <c r="AJ564">
        <v>11.4757070340826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-0.21</v>
      </c>
      <c r="AM564" t="s">
        <v>10450</v>
      </c>
      <c r="AN564">
        <v>2.02</v>
      </c>
      <c r="AO564" t="s">
        <v>10451</v>
      </c>
      <c r="AP564">
        <v>8.5657533418294005E-2</v>
      </c>
      <c r="AQ564">
        <f>(Table2[[#This Row],[Sharpe Ratio]]-AVERAGE(Table2[Sharpe Ratio]))/_xlfn.STDEV.P(Table2[Sharpe Ratio])</f>
        <v>0.30889203190094688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686</v>
      </c>
      <c r="AT564">
        <f>_xlfn.RANK.AVG(Table2[[#This Row],[6M Return vs Nifty Z-Score]],Table2[6M Return vs Nifty Z-Score])</f>
        <v>590</v>
      </c>
      <c r="AU564">
        <f>_xlfn.RANK.AVG(Table2[[#This Row],[Sharpe Ratio Z-Score]],Table2[Sharpe Ratio Z-Score])</f>
        <v>261</v>
      </c>
      <c r="AV564">
        <f>(Table2[[#This Row],[Rank 1Y]]+Table2[[#This Row],[Rank 6M]]+Table2[[#This Row],[Rank Sharpe]])/3</f>
        <v>512.33333333333337</v>
      </c>
    </row>
    <row r="565" spans="1:48" x14ac:dyDescent="0.3">
      <c r="A565" t="s">
        <v>1038</v>
      </c>
      <c r="B565" t="s">
        <v>1039</v>
      </c>
      <c r="C565" t="s">
        <v>10406</v>
      </c>
      <c r="D565" t="s">
        <v>294</v>
      </c>
      <c r="E565">
        <v>13652.1832096</v>
      </c>
      <c r="F565">
        <v>988</v>
      </c>
      <c r="G565">
        <v>4.8176762736377299</v>
      </c>
      <c r="H565">
        <f>(Table2[[#This Row],[1Y Return vs Nifty]]-AVERAGE(Table2[1Y Return vs Nifty]))/_xlfn.STDEV.P(Table2[1Y Return vs Nifty])</f>
        <v>-0.3211180871148912</v>
      </c>
      <c r="I565">
        <v>-0.35869680034806101</v>
      </c>
      <c r="J565">
        <f>(Table2[[#This Row],[1M Return vs Nifty]]-AVERAGE(Table2[1M Return vs Nifty]))/_xlfn.STDEV.P(Table2[1M Return vs Nifty])</f>
        <v>0.28484838713351746</v>
      </c>
      <c r="K565">
        <v>-30.722088834076001</v>
      </c>
      <c r="L565">
        <f>(Table2[[#This Row],[6M Return vs Nifty]]-AVERAGE(Table2[6M Return vs Nifty]))/_xlfn.STDEV.P(Table2[6M Return vs Nifty])</f>
        <v>-1.2776825402026024</v>
      </c>
      <c r="M565">
        <v>2.87928350848679</v>
      </c>
      <c r="N565">
        <f>(Table2[[#This Row],[1W Return vs Nifty]]-AVERAGE(Table2[1W Return vs Nifty]))/_xlfn.STDEV.P(Table2[1W Return vs Nifty])</f>
        <v>0.77397455180290187</v>
      </c>
      <c r="O565">
        <v>992.11</v>
      </c>
      <c r="P565">
        <v>991.37259514260802</v>
      </c>
      <c r="Q565">
        <v>940.761565156693</v>
      </c>
      <c r="R565">
        <v>46.305700635081898</v>
      </c>
      <c r="S565" s="2">
        <f>(Table2[[#This Row],[Close Price]]-Table2[[#This Row],[20D EMA]])/Table2[[#This Row],[20D EMA]]</f>
        <v>-4.1426857908901365E-3</v>
      </c>
      <c r="T565" s="2">
        <f>(Table2[[#This Row],[Close Price]]-Table2[[#This Row],[50D EMA]])/Table2[[#This Row],[50D EMA]]</f>
        <v>-3.4019451002908502E-3</v>
      </c>
      <c r="U565" s="2">
        <f>(Table2[[#This Row],[Close Price]]-Table2[[#This Row],[200D EMA]])/Table2[[#This Row],[200D EMA]]</f>
        <v>5.0212972758340718E-2</v>
      </c>
      <c r="V565">
        <v>1.3063360735688601</v>
      </c>
      <c r="W565">
        <v>981.05</v>
      </c>
      <c r="X565">
        <v>1039.8</v>
      </c>
      <c r="Y565">
        <v>972.5</v>
      </c>
      <c r="Z565">
        <v>1055</v>
      </c>
      <c r="AA565">
        <v>972.5</v>
      </c>
      <c r="AB565">
        <v>1055</v>
      </c>
      <c r="AC565" s="2">
        <f>(Table2[[#This Row],[Close Price]]/Table2[[#This Row],[Day Low]])-1</f>
        <v>7.0842464706182273E-3</v>
      </c>
      <c r="AD565" s="2">
        <f>(Table2[[#This Row],[Day High]]/Table2[[#This Row],[Close Price]])-1</f>
        <v>5.2429149797570851E-2</v>
      </c>
      <c r="AE565" s="2">
        <f>(Table2[[#This Row],[Close Price]]/Table2[[#This Row],[Current Week Low]])-1</f>
        <v>1.5938303341902271E-2</v>
      </c>
      <c r="AF565" s="2">
        <f>(Table2[[#This Row],[Current Week High]]/Table2[[#This Row],[Close Price]])-1</f>
        <v>6.7813765182186181E-2</v>
      </c>
      <c r="AG565" s="2">
        <f>(Table2[[#This Row],[Close Price]]/Table2[[#This Row],[Current Month Low]])-1</f>
        <v>1.5938303341902271E-2</v>
      </c>
      <c r="AH565" s="2">
        <f>(Table2[[#This Row],[Current Month High]]/Table2[[#This Row],[Close Price]])-1</f>
        <v>6.7813765182186181E-2</v>
      </c>
      <c r="AI565">
        <v>21.356275303643699</v>
      </c>
      <c r="AJ565">
        <v>58.08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-0.18</v>
      </c>
      <c r="AM565" t="s">
        <v>10450</v>
      </c>
      <c r="AN565">
        <v>-0.24</v>
      </c>
      <c r="AO565" t="s">
        <v>10450</v>
      </c>
      <c r="AP565">
        <v>2.1819363030639E-2</v>
      </c>
      <c r="AQ565">
        <f>(Table2[[#This Row],[Sharpe Ratio]]-AVERAGE(Table2[Sharpe Ratio]))/_xlfn.STDEV.P(Table2[Sharpe Ratio])</f>
        <v>-0.43409242965678152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-0.97407011803785581</v>
      </c>
      <c r="AS565">
        <f>_xlfn.RANK.AVG(Table2[[#This Row],[1Y Return vs Nifty Z-Score]],Table2[1Y Return vs Nifty Z-Score])</f>
        <v>396</v>
      </c>
      <c r="AT565">
        <f>_xlfn.RANK.AVG(Table2[[#This Row],[6M Return vs Nifty Z-Score]],Table2[6M Return vs Nifty Z-Score])</f>
        <v>695</v>
      </c>
      <c r="AU565">
        <f>_xlfn.RANK.AVG(Table2[[#This Row],[Sharpe Ratio Z-Score]],Table2[Sharpe Ratio Z-Score])</f>
        <v>449</v>
      </c>
      <c r="AV565">
        <f>(Table2[[#This Row],[Rank 1Y]]+Table2[[#This Row],[Rank 6M]]+Table2[[#This Row],[Rank Sharpe]])/3</f>
        <v>513.33333333333337</v>
      </c>
    </row>
    <row r="566" spans="1:48" x14ac:dyDescent="0.3">
      <c r="A566" t="s">
        <v>139</v>
      </c>
      <c r="B566" t="s">
        <v>140</v>
      </c>
      <c r="C566" t="s">
        <v>10414</v>
      </c>
      <c r="D566" t="s">
        <v>124</v>
      </c>
      <c r="E566">
        <v>207913.21781535499</v>
      </c>
      <c r="F566">
        <v>166.55</v>
      </c>
      <c r="G566">
        <v>-2.81231383455918</v>
      </c>
      <c r="H566">
        <f>(Table2[[#This Row],[1Y Return vs Nifty]]-AVERAGE(Table2[1Y Return vs Nifty]))/_xlfn.STDEV.P(Table2[1Y Return vs Nifty])</f>
        <v>-0.44674862055624942</v>
      </c>
      <c r="I566">
        <v>1.63456554458283</v>
      </c>
      <c r="J566">
        <f>(Table2[[#This Row],[1M Return vs Nifty]]-AVERAGE(Table2[1M Return vs Nifty]))/_xlfn.STDEV.P(Table2[1M Return vs Nifty])</f>
        <v>0.46955697530456197</v>
      </c>
      <c r="K566">
        <v>-9.2600859616678992</v>
      </c>
      <c r="L566">
        <f>(Table2[[#This Row],[6M Return vs Nifty]]-AVERAGE(Table2[6M Return vs Nifty]))/_xlfn.STDEV.P(Table2[6M Return vs Nifty])</f>
        <v>-0.64007227128894284</v>
      </c>
      <c r="M566">
        <v>8.4040115080135305</v>
      </c>
      <c r="N566">
        <f>(Table2[[#This Row],[1W Return vs Nifty]]-AVERAGE(Table2[1W Return vs Nifty]))/_xlfn.STDEV.P(Table2[1W Return vs Nifty])</f>
        <v>2.0069106603805267</v>
      </c>
      <c r="O566">
        <v>156.1</v>
      </c>
      <c r="P566">
        <v>156.885125823142</v>
      </c>
      <c r="Q566">
        <v>152.92745448087999</v>
      </c>
      <c r="R566">
        <v>83.2488672434948</v>
      </c>
      <c r="S566" s="2">
        <f>(Table2[[#This Row],[Close Price]]-Table2[[#This Row],[20D EMA]])/Table2[[#This Row],[20D EMA]]</f>
        <v>6.6944266495836111E-2</v>
      </c>
      <c r="T566" s="2">
        <f>(Table2[[#This Row],[Close Price]]-Table2[[#This Row],[50D EMA]])/Table2[[#This Row],[50D EMA]]</f>
        <v>6.1604783284256691E-2</v>
      </c>
      <c r="U566" s="2">
        <f>(Table2[[#This Row],[Close Price]]-Table2[[#This Row],[200D EMA]])/Table2[[#This Row],[200D EMA]]</f>
        <v>8.9078482116650981E-2</v>
      </c>
      <c r="V566">
        <v>1.2479855750242901</v>
      </c>
      <c r="W566">
        <v>165.89</v>
      </c>
      <c r="X566">
        <v>169.01</v>
      </c>
      <c r="Y566">
        <v>152.80000000000001</v>
      </c>
      <c r="Z566">
        <v>169.01</v>
      </c>
      <c r="AA566">
        <v>147.62</v>
      </c>
      <c r="AB566">
        <v>169.01</v>
      </c>
      <c r="AC566" s="2">
        <f>(Table2[[#This Row],[Close Price]]/Table2[[#This Row],[Day Low]])-1</f>
        <v>3.9785399963832013E-3</v>
      </c>
      <c r="AD566" s="2">
        <f>(Table2[[#This Row],[Day High]]/Table2[[#This Row],[Close Price]])-1</f>
        <v>1.4770339237466068E-2</v>
      </c>
      <c r="AE566" s="2">
        <f>(Table2[[#This Row],[Close Price]]/Table2[[#This Row],[Current Week Low]])-1</f>
        <v>8.9986910994764413E-2</v>
      </c>
      <c r="AF566" s="2">
        <f>(Table2[[#This Row],[Current Week High]]/Table2[[#This Row],[Close Price]])-1</f>
        <v>1.4770339237466068E-2</v>
      </c>
      <c r="AG566" s="2">
        <f>(Table2[[#This Row],[Close Price]]/Table2[[#This Row],[Current Month Low]])-1</f>
        <v>0.12823465655060295</v>
      </c>
      <c r="AH566" s="2">
        <f>(Table2[[#This Row],[Current Month High]]/Table2[[#This Row],[Close Price]])-1</f>
        <v>1.4770339237466068E-2</v>
      </c>
      <c r="AI566">
        <v>10.837586310417199</v>
      </c>
      <c r="AJ566">
        <v>45.331588132635197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-0.04</v>
      </c>
      <c r="AM566" t="s">
        <v>10450</v>
      </c>
      <c r="AN566">
        <v>12.4</v>
      </c>
      <c r="AO566" t="s">
        <v>10451</v>
      </c>
      <c r="AP566">
        <v>-1.517859512261E-3</v>
      </c>
      <c r="AQ566">
        <f>(Table2[[#This Row],[Sharpe Ratio]]-AVERAGE(Table2[Sharpe Ratio]))/_xlfn.STDEV.P(Table2[Sharpe Ratio])</f>
        <v>-0.70570412560605145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441</v>
      </c>
      <c r="AT566">
        <f>_xlfn.RANK.AVG(Table2[[#This Row],[6M Return vs Nifty Z-Score]],Table2[6M Return vs Nifty Z-Score])</f>
        <v>544</v>
      </c>
      <c r="AU566">
        <f>_xlfn.RANK.AVG(Table2[[#This Row],[Sharpe Ratio Z-Score]],Table2[Sharpe Ratio Z-Score])</f>
        <v>555</v>
      </c>
      <c r="AV566">
        <f>(Table2[[#This Row],[Rank 1Y]]+Table2[[#This Row],[Rank 6M]]+Table2[[#This Row],[Rank Sharpe]])/3</f>
        <v>513.33333333333337</v>
      </c>
    </row>
    <row r="567" spans="1:48" x14ac:dyDescent="0.3">
      <c r="A567" t="s">
        <v>434</v>
      </c>
      <c r="B567" t="s">
        <v>435</v>
      </c>
      <c r="C567" t="s">
        <v>10407</v>
      </c>
      <c r="D567" t="s">
        <v>51</v>
      </c>
      <c r="E567">
        <v>54360.011271900003</v>
      </c>
      <c r="F567">
        <v>731.1</v>
      </c>
      <c r="G567">
        <v>-34.7416640384522</v>
      </c>
      <c r="H567">
        <f>(Table2[[#This Row],[1Y Return vs Nifty]]-AVERAGE(Table2[1Y Return vs Nifty]))/_xlfn.STDEV.P(Table2[1Y Return vs Nifty])</f>
        <v>-0.9724768641933772</v>
      </c>
      <c r="I567">
        <v>10.819744291562399</v>
      </c>
      <c r="J567">
        <f>(Table2[[#This Row],[1M Return vs Nifty]]-AVERAGE(Table2[1M Return vs Nifty]))/_xlfn.STDEV.P(Table2[1M Return vs Nifty])</f>
        <v>1.3207150793884996</v>
      </c>
      <c r="K567">
        <v>11.8746505501895</v>
      </c>
      <c r="L567">
        <f>(Table2[[#This Row],[6M Return vs Nifty]]-AVERAGE(Table2[6M Return vs Nifty]))/_xlfn.STDEV.P(Table2[6M Return vs Nifty])</f>
        <v>-1.2184691976885877E-2</v>
      </c>
      <c r="M567">
        <v>-3.4822939268829698</v>
      </c>
      <c r="N567">
        <f>(Table2[[#This Row],[1W Return vs Nifty]]-AVERAGE(Table2[1W Return vs Nifty]))/_xlfn.STDEV.P(Table2[1W Return vs Nifty])</f>
        <v>-0.64571860381523927</v>
      </c>
      <c r="O567">
        <v>714.1</v>
      </c>
      <c r="P567">
        <v>684.348677172203</v>
      </c>
      <c r="Q567">
        <v>663.98856435470304</v>
      </c>
      <c r="R567">
        <v>58.373948834559002</v>
      </c>
      <c r="S567" s="2">
        <f>(Table2[[#This Row],[Close Price]]-Table2[[#This Row],[20D EMA]])/Table2[[#This Row],[20D EMA]]</f>
        <v>2.3806189609298416E-2</v>
      </c>
      <c r="T567" s="2">
        <f>(Table2[[#This Row],[Close Price]]-Table2[[#This Row],[50D EMA]])/Table2[[#This Row],[50D EMA]]</f>
        <v>6.831506275569664E-2</v>
      </c>
      <c r="U567" s="2">
        <f>(Table2[[#This Row],[Close Price]]-Table2[[#This Row],[200D EMA]])/Table2[[#This Row],[200D EMA]]</f>
        <v>0.10107317994327085</v>
      </c>
      <c r="V567">
        <v>0.77940324981632003</v>
      </c>
      <c r="W567">
        <v>726.5</v>
      </c>
      <c r="X567">
        <v>735.2</v>
      </c>
      <c r="Y567">
        <v>723.85</v>
      </c>
      <c r="Z567">
        <v>741.9</v>
      </c>
      <c r="AA567">
        <v>671.1</v>
      </c>
      <c r="AB567">
        <v>755.4</v>
      </c>
      <c r="AC567" s="2">
        <f>(Table2[[#This Row],[Close Price]]/Table2[[#This Row],[Day Low]])-1</f>
        <v>6.3317274604266505E-3</v>
      </c>
      <c r="AD567" s="2">
        <f>(Table2[[#This Row],[Day High]]/Table2[[#This Row],[Close Price]])-1</f>
        <v>5.6079879633428309E-3</v>
      </c>
      <c r="AE567" s="2">
        <f>(Table2[[#This Row],[Close Price]]/Table2[[#This Row],[Current Week Low]])-1</f>
        <v>1.0015887269462009E-2</v>
      </c>
      <c r="AF567" s="2">
        <f>(Table2[[#This Row],[Current Week High]]/Table2[[#This Row],[Close Price]])-1</f>
        <v>1.4772260976610552E-2</v>
      </c>
      <c r="AG567" s="2">
        <f>(Table2[[#This Row],[Close Price]]/Table2[[#This Row],[Current Month Low]])-1</f>
        <v>8.9405453732677609E-2</v>
      </c>
      <c r="AH567" s="2">
        <f>(Table2[[#This Row],[Current Month High]]/Table2[[#This Row],[Close Price]])-1</f>
        <v>3.3237587197373797E-2</v>
      </c>
      <c r="AI567">
        <v>11.257009984954101</v>
      </c>
      <c r="AJ567">
        <v>32.039010294383203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0.13</v>
      </c>
      <c r="AM567" t="s">
        <v>10451</v>
      </c>
      <c r="AN567">
        <v>1.23</v>
      </c>
      <c r="AO567" t="s">
        <v>10451</v>
      </c>
      <c r="AP567">
        <v>-9.3613672777649991E-3</v>
      </c>
      <c r="AQ567">
        <f>(Table2[[#This Row],[Sharpe Ratio]]-AVERAGE(Table2[Sharpe Ratio]))/_xlfn.STDEV.P(Table2[Sharpe Ratio])</f>
        <v>-0.79699127181479978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-1.1066563524118025</v>
      </c>
      <c r="AS567">
        <f>_xlfn.RANK.AVG(Table2[[#This Row],[1Y Return vs Nifty Z-Score]],Table2[1Y Return vs Nifty Z-Score])</f>
        <v>654</v>
      </c>
      <c r="AT567">
        <f>_xlfn.RANK.AVG(Table2[[#This Row],[6M Return vs Nifty Z-Score]],Table2[6M Return vs Nifty Z-Score])</f>
        <v>312</v>
      </c>
      <c r="AU567">
        <f>_xlfn.RANK.AVG(Table2[[#This Row],[Sharpe Ratio Z-Score]],Table2[Sharpe Ratio Z-Score])</f>
        <v>576</v>
      </c>
      <c r="AV567">
        <f>(Table2[[#This Row],[Rank 1Y]]+Table2[[#This Row],[Rank 6M]]+Table2[[#This Row],[Rank Sharpe]])/3</f>
        <v>514</v>
      </c>
    </row>
    <row r="568" spans="1:48" x14ac:dyDescent="0.3">
      <c r="A568" t="s">
        <v>1220</v>
      </c>
      <c r="B568" t="s">
        <v>1221</v>
      </c>
      <c r="C568" t="s">
        <v>10420</v>
      </c>
      <c r="D568" t="s">
        <v>392</v>
      </c>
      <c r="E568">
        <v>9922.1696195749992</v>
      </c>
      <c r="F568">
        <v>675.25</v>
      </c>
      <c r="G568">
        <v>-21.606635679419298</v>
      </c>
      <c r="H568">
        <f>(Table2[[#This Row],[1Y Return vs Nifty]]-AVERAGE(Table2[1Y Return vs Nifty]))/_xlfn.STDEV.P(Table2[1Y Return vs Nifty])</f>
        <v>-0.75620389448927472</v>
      </c>
      <c r="I568">
        <v>-5.9708989187839103</v>
      </c>
      <c r="J568">
        <f>(Table2[[#This Row],[1M Return vs Nifty]]-AVERAGE(Table2[1M Return vs Nifty]))/_xlfn.STDEV.P(Table2[1M Return vs Nifty])</f>
        <v>-0.23521458022403441</v>
      </c>
      <c r="K568">
        <v>-11.1391110898563</v>
      </c>
      <c r="L568">
        <f>(Table2[[#This Row],[6M Return vs Nifty]]-AVERAGE(Table2[6M Return vs Nifty]))/_xlfn.STDEV.P(Table2[6M Return vs Nifty])</f>
        <v>-0.69589584583612596</v>
      </c>
      <c r="M568">
        <v>1.72539079114136</v>
      </c>
      <c r="N568">
        <f>(Table2[[#This Row],[1W Return vs Nifty]]-AVERAGE(Table2[1W Return vs Nifty]))/_xlfn.STDEV.P(Table2[1W Return vs Nifty])</f>
        <v>0.51646395639226717</v>
      </c>
      <c r="O568">
        <v>665.66</v>
      </c>
      <c r="P568">
        <v>670.73099343110698</v>
      </c>
      <c r="Q568">
        <v>670.79306279141497</v>
      </c>
      <c r="R568">
        <v>63.716427278050602</v>
      </c>
      <c r="S568" s="2">
        <f>(Table2[[#This Row],[Close Price]]-Table2[[#This Row],[20D EMA]])/Table2[[#This Row],[20D EMA]]</f>
        <v>1.4406754198840297E-2</v>
      </c>
      <c r="T568" s="2">
        <f>(Table2[[#This Row],[Close Price]]-Table2[[#This Row],[50D EMA]])/Table2[[#This Row],[50D EMA]]</f>
        <v>6.7374351463560054E-3</v>
      </c>
      <c r="U568" s="2">
        <f>(Table2[[#This Row],[Close Price]]-Table2[[#This Row],[200D EMA]])/Table2[[#This Row],[200D EMA]]</f>
        <v>6.6442804134528282E-3</v>
      </c>
      <c r="V568">
        <v>0.52800777945025501</v>
      </c>
      <c r="W568">
        <v>668.85</v>
      </c>
      <c r="X568">
        <v>686.2</v>
      </c>
      <c r="Y568">
        <v>642.29999999999995</v>
      </c>
      <c r="Z568">
        <v>686.2</v>
      </c>
      <c r="AA568">
        <v>638.6</v>
      </c>
      <c r="AB568">
        <v>707.7</v>
      </c>
      <c r="AC568" s="2">
        <f>(Table2[[#This Row],[Close Price]]/Table2[[#This Row],[Day Low]])-1</f>
        <v>9.5686626298869815E-3</v>
      </c>
      <c r="AD568" s="2">
        <f>(Table2[[#This Row],[Day High]]/Table2[[#This Row],[Close Price]])-1</f>
        <v>1.6216216216216273E-2</v>
      </c>
      <c r="AE568" s="2">
        <f>(Table2[[#This Row],[Close Price]]/Table2[[#This Row],[Current Week Low]])-1</f>
        <v>5.130001556904884E-2</v>
      </c>
      <c r="AF568" s="2">
        <f>(Table2[[#This Row],[Current Week High]]/Table2[[#This Row],[Close Price]])-1</f>
        <v>1.6216216216216273E-2</v>
      </c>
      <c r="AG568" s="2">
        <f>(Table2[[#This Row],[Close Price]]/Table2[[#This Row],[Current Month Low]])-1</f>
        <v>5.739116818039447E-2</v>
      </c>
      <c r="AH568" s="2">
        <f>(Table2[[#This Row],[Current Month High]]/Table2[[#This Row],[Close Price]])-1</f>
        <v>4.8056275453535857E-2</v>
      </c>
      <c r="AI568">
        <v>20.681229174379801</v>
      </c>
      <c r="AJ568">
        <v>14.400677678949499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-7.0000000000000007E-2</v>
      </c>
      <c r="AM568" t="s">
        <v>10450</v>
      </c>
      <c r="AN568">
        <v>3.04</v>
      </c>
      <c r="AO568" t="s">
        <v>10451</v>
      </c>
      <c r="AP568">
        <v>3.7030270452700999E-2</v>
      </c>
      <c r="AQ568">
        <f>(Table2[[#This Row],[Sharpe Ratio]]-AVERAGE(Table2[Sharpe Ratio]))/_xlfn.STDEV.P(Table2[Sharpe Ratio])</f>
        <v>-0.2570593506672455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578</v>
      </c>
      <c r="AT568">
        <f>_xlfn.RANK.AVG(Table2[[#This Row],[6M Return vs Nifty Z-Score]],Table2[6M Return vs Nifty Z-Score])</f>
        <v>570</v>
      </c>
      <c r="AU568">
        <f>_xlfn.RANK.AVG(Table2[[#This Row],[Sharpe Ratio Z-Score]],Table2[Sharpe Ratio Z-Score])</f>
        <v>403</v>
      </c>
      <c r="AV568">
        <f>(Table2[[#This Row],[Rank 1Y]]+Table2[[#This Row],[Rank 6M]]+Table2[[#This Row],[Rank Sharpe]])/3</f>
        <v>517</v>
      </c>
    </row>
    <row r="569" spans="1:48" x14ac:dyDescent="0.3">
      <c r="A569" t="s">
        <v>388</v>
      </c>
      <c r="B569" t="s">
        <v>389</v>
      </c>
      <c r="C569" t="s">
        <v>10411</v>
      </c>
      <c r="D569" t="s">
        <v>54</v>
      </c>
      <c r="E569">
        <v>62200.213088830002</v>
      </c>
      <c r="F569">
        <v>29271.65</v>
      </c>
      <c r="G569">
        <v>-4.0727011467656604</v>
      </c>
      <c r="H569">
        <f>(Table2[[#This Row],[1Y Return vs Nifty]]-AVERAGE(Table2[1Y Return vs Nifty]))/_xlfn.STDEV.P(Table2[1Y Return vs Nifty])</f>
        <v>-0.46750135131079018</v>
      </c>
      <c r="I569">
        <v>-3.90004529305534</v>
      </c>
      <c r="J569">
        <f>(Table2[[#This Row],[1M Return vs Nifty]]-AVERAGE(Table2[1M Return vs Nifty]))/_xlfn.STDEV.P(Table2[1M Return vs Nifty])</f>
        <v>-4.3315881846488477E-2</v>
      </c>
      <c r="K569">
        <v>-8.7438631877664807</v>
      </c>
      <c r="L569">
        <f>(Table2[[#This Row],[6M Return vs Nifty]]-AVERAGE(Table2[6M Return vs Nifty]))/_xlfn.STDEV.P(Table2[6M Return vs Nifty])</f>
        <v>-0.62473591411652829</v>
      </c>
      <c r="M569">
        <v>2.7450975746306199</v>
      </c>
      <c r="N569">
        <f>(Table2[[#This Row],[1W Return vs Nifty]]-AVERAGE(Table2[1W Return vs Nifty]))/_xlfn.STDEV.P(Table2[1W Return vs Nifty])</f>
        <v>0.74402870050874703</v>
      </c>
      <c r="O569">
        <v>28893.94</v>
      </c>
      <c r="P569">
        <v>28631.106405487</v>
      </c>
      <c r="Q569">
        <v>26972.893385631301</v>
      </c>
      <c r="R569">
        <v>61.177322630853602</v>
      </c>
      <c r="S569" s="2">
        <f>(Table2[[#This Row],[Close Price]]-Table2[[#This Row],[20D EMA]])/Table2[[#This Row],[20D EMA]]</f>
        <v>1.307229128322419E-2</v>
      </c>
      <c r="T569" s="2">
        <f>(Table2[[#This Row],[Close Price]]-Table2[[#This Row],[50D EMA]])/Table2[[#This Row],[50D EMA]]</f>
        <v>2.2372296251542845E-2</v>
      </c>
      <c r="U569" s="2">
        <f>(Table2[[#This Row],[Close Price]]-Table2[[#This Row],[200D EMA]])/Table2[[#This Row],[200D EMA]]</f>
        <v>8.5224695085669516E-2</v>
      </c>
      <c r="V569">
        <v>0.87799003971936795</v>
      </c>
      <c r="W569">
        <v>29092.7</v>
      </c>
      <c r="X569">
        <v>29499.95</v>
      </c>
      <c r="Y569">
        <v>28125.1</v>
      </c>
      <c r="Z569">
        <v>29499.95</v>
      </c>
      <c r="AA569">
        <v>27502.75</v>
      </c>
      <c r="AB569">
        <v>30380.9</v>
      </c>
      <c r="AC569" s="2">
        <f>(Table2[[#This Row],[Close Price]]/Table2[[#This Row],[Day Low]])-1</f>
        <v>6.1510275773648537E-3</v>
      </c>
      <c r="AD569" s="2">
        <f>(Table2[[#This Row],[Day High]]/Table2[[#This Row],[Close Price]])-1</f>
        <v>7.7993553489468237E-3</v>
      </c>
      <c r="AE569" s="2">
        <f>(Table2[[#This Row],[Close Price]]/Table2[[#This Row],[Current Week Low]])-1</f>
        <v>4.0766077276169765E-2</v>
      </c>
      <c r="AF569" s="2">
        <f>(Table2[[#This Row],[Current Week High]]/Table2[[#This Row],[Close Price]])-1</f>
        <v>7.7993553489468237E-3</v>
      </c>
      <c r="AG569" s="2">
        <f>(Table2[[#This Row],[Close Price]]/Table2[[#This Row],[Current Month Low]])-1</f>
        <v>6.4317204643172143E-2</v>
      </c>
      <c r="AH569" s="2">
        <f>(Table2[[#This Row],[Current Month High]]/Table2[[#This Row],[Close Price]])-1</f>
        <v>3.7895028124482311E-2</v>
      </c>
      <c r="AI569">
        <v>4.2681229107344398</v>
      </c>
      <c r="AJ569">
        <v>33.052954545454497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-0.08</v>
      </c>
      <c r="AM569" t="s">
        <v>10450</v>
      </c>
      <c r="AN569">
        <v>-0.88</v>
      </c>
      <c r="AO569" t="s">
        <v>10450</v>
      </c>
      <c r="AP569">
        <v>-6.109626957929E-3</v>
      </c>
      <c r="AQ569">
        <f>(Table2[[#This Row],[Sharpe Ratio]]-AVERAGE(Table2[Sharpe Ratio]))/_xlfn.STDEV.P(Table2[Sharpe Ratio])</f>
        <v>-0.75914569265756704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-1.1506701394226271</v>
      </c>
      <c r="AS569">
        <f>_xlfn.RANK.AVG(Table2[[#This Row],[1Y Return vs Nifty Z-Score]],Table2[1Y Return vs Nifty Z-Score])</f>
        <v>449</v>
      </c>
      <c r="AT569">
        <f>_xlfn.RANK.AVG(Table2[[#This Row],[6M Return vs Nifty Z-Score]],Table2[6M Return vs Nifty Z-Score])</f>
        <v>540</v>
      </c>
      <c r="AU569">
        <f>_xlfn.RANK.AVG(Table2[[#This Row],[Sharpe Ratio Z-Score]],Table2[Sharpe Ratio Z-Score])</f>
        <v>566</v>
      </c>
      <c r="AV569">
        <f>(Table2[[#This Row],[Rank 1Y]]+Table2[[#This Row],[Rank 6M]]+Table2[[#This Row],[Rank Sharpe]])/3</f>
        <v>518.33333333333337</v>
      </c>
    </row>
    <row r="570" spans="1:48" x14ac:dyDescent="0.3">
      <c r="A570" t="s">
        <v>1042</v>
      </c>
      <c r="B570" t="s">
        <v>1043</v>
      </c>
      <c r="C570" t="s">
        <v>606</v>
      </c>
      <c r="D570" t="s">
        <v>606</v>
      </c>
      <c r="E570">
        <v>13465.424562</v>
      </c>
      <c r="F570">
        <v>465.65</v>
      </c>
      <c r="G570">
        <v>-12.189344274364601</v>
      </c>
      <c r="H570">
        <f>(Table2[[#This Row],[1Y Return vs Nifty]]-AVERAGE(Table2[1Y Return vs Nifty]))/_xlfn.STDEV.P(Table2[1Y Return vs Nifty])</f>
        <v>-0.60114480188065733</v>
      </c>
      <c r="I570">
        <v>-11.011756749906199</v>
      </c>
      <c r="J570">
        <f>(Table2[[#This Row],[1M Return vs Nifty]]-AVERAGE(Table2[1M Return vs Nifty]))/_xlfn.STDEV.P(Table2[1M Return vs Nifty])</f>
        <v>-0.7023330884953749</v>
      </c>
      <c r="K570">
        <v>-10.950935122750201</v>
      </c>
      <c r="L570">
        <f>(Table2[[#This Row],[6M Return vs Nifty]]-AVERAGE(Table2[6M Return vs Nifty]))/_xlfn.STDEV.P(Table2[6M Return vs Nifty])</f>
        <v>-0.69030536438372336</v>
      </c>
      <c r="M570">
        <v>-6.7983433759893099</v>
      </c>
      <c r="N570">
        <f>(Table2[[#This Row],[1W Return vs Nifty]]-AVERAGE(Table2[1W Return vs Nifty]))/_xlfn.STDEV.P(Table2[1W Return vs Nifty])</f>
        <v>-1.3857508920984587</v>
      </c>
      <c r="O570">
        <v>484.75</v>
      </c>
      <c r="P570">
        <v>492.60160725602998</v>
      </c>
      <c r="Q570">
        <v>460.33375366892602</v>
      </c>
      <c r="R570">
        <v>24.543393297967899</v>
      </c>
      <c r="S570" s="2">
        <f>(Table2[[#This Row],[Close Price]]-Table2[[#This Row],[20D EMA]])/Table2[[#This Row],[20D EMA]]</f>
        <v>-3.9401753481175909E-2</v>
      </c>
      <c r="T570" s="2">
        <f>(Table2[[#This Row],[Close Price]]-Table2[[#This Row],[50D EMA]])/Table2[[#This Row],[50D EMA]]</f>
        <v>-5.4712787898034382E-2</v>
      </c>
      <c r="U570" s="2">
        <f>(Table2[[#This Row],[Close Price]]-Table2[[#This Row],[200D EMA]])/Table2[[#This Row],[200D EMA]]</f>
        <v>1.1548678081289303E-2</v>
      </c>
      <c r="V570">
        <v>0.30881584142760199</v>
      </c>
      <c r="W570">
        <v>464</v>
      </c>
      <c r="X570">
        <v>475.45</v>
      </c>
      <c r="Y570">
        <v>464</v>
      </c>
      <c r="Z570">
        <v>482.65</v>
      </c>
      <c r="AA570">
        <v>464</v>
      </c>
      <c r="AB570">
        <v>515</v>
      </c>
      <c r="AC570" s="2">
        <f>(Table2[[#This Row],[Close Price]]/Table2[[#This Row],[Day Low]])-1</f>
        <v>3.5560344827585411E-3</v>
      </c>
      <c r="AD570" s="2">
        <f>(Table2[[#This Row],[Day High]]/Table2[[#This Row],[Close Price]])-1</f>
        <v>2.1045849887254331E-2</v>
      </c>
      <c r="AE570" s="2">
        <f>(Table2[[#This Row],[Close Price]]/Table2[[#This Row],[Current Week Low]])-1</f>
        <v>3.5560344827585411E-3</v>
      </c>
      <c r="AF570" s="2">
        <f>(Table2[[#This Row],[Current Week High]]/Table2[[#This Row],[Close Price]])-1</f>
        <v>3.6508106947277907E-2</v>
      </c>
      <c r="AG570" s="2">
        <f>(Table2[[#This Row],[Close Price]]/Table2[[#This Row],[Current Month Low]])-1</f>
        <v>3.5560344827585411E-3</v>
      </c>
      <c r="AH570" s="2">
        <f>(Table2[[#This Row],[Current Month High]]/Table2[[#This Row],[Close Price]])-1</f>
        <v>0.10598088693224539</v>
      </c>
      <c r="AI570">
        <v>27.1341136046386</v>
      </c>
      <c r="AJ570">
        <v>37.562776957163898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-0.24</v>
      </c>
      <c r="AM570" t="s">
        <v>10450</v>
      </c>
      <c r="AN570">
        <v>-6.71</v>
      </c>
      <c r="AO570" t="s">
        <v>10450</v>
      </c>
      <c r="AP570">
        <v>8.3843144904029998E-3</v>
      </c>
      <c r="AQ570">
        <f>(Table2[[#This Row],[Sharpe Ratio]]-AVERAGE(Table2[Sharpe Ratio]))/_xlfn.STDEV.P(Table2[Sharpe Ratio])</f>
        <v>-0.59045706612824767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511</v>
      </c>
      <c r="AT570">
        <f>_xlfn.RANK.AVG(Table2[[#This Row],[6M Return vs Nifty Z-Score]],Table2[6M Return vs Nifty Z-Score])</f>
        <v>568</v>
      </c>
      <c r="AU570">
        <f>_xlfn.RANK.AVG(Table2[[#This Row],[Sharpe Ratio Z-Score]],Table2[Sharpe Ratio Z-Score])</f>
        <v>478</v>
      </c>
      <c r="AV570">
        <f>(Table2[[#This Row],[Rank 1Y]]+Table2[[#This Row],[Rank 6M]]+Table2[[#This Row],[Rank Sharpe]])/3</f>
        <v>519</v>
      </c>
    </row>
    <row r="571" spans="1:48" x14ac:dyDescent="0.3">
      <c r="A571" t="s">
        <v>1557</v>
      </c>
      <c r="B571" t="s">
        <v>1558</v>
      </c>
      <c r="C571" t="s">
        <v>10407</v>
      </c>
      <c r="D571" t="s">
        <v>24</v>
      </c>
      <c r="E571">
        <v>6477.9039838360004</v>
      </c>
      <c r="F571">
        <v>24.76</v>
      </c>
      <c r="G571">
        <v>-31.636080606658599</v>
      </c>
      <c r="H571">
        <f>(Table2[[#This Row],[1Y Return vs Nifty]]-AVERAGE(Table2[1Y Return vs Nifty]))/_xlfn.STDEV.P(Table2[1Y Return vs Nifty])</f>
        <v>-0.92134231517689447</v>
      </c>
      <c r="I571">
        <v>-7.5769252754223499</v>
      </c>
      <c r="J571">
        <f>(Table2[[#This Row],[1M Return vs Nifty]]-AVERAGE(Table2[1M Return vs Nifty]))/_xlfn.STDEV.P(Table2[1M Return vs Nifty])</f>
        <v>-0.38403937574308983</v>
      </c>
      <c r="K571">
        <v>-29.104932773115902</v>
      </c>
      <c r="L571">
        <f>(Table2[[#This Row],[6M Return vs Nifty]]-AVERAGE(Table2[6M Return vs Nifty]))/_xlfn.STDEV.P(Table2[6M Return vs Nifty])</f>
        <v>-1.2296387803990967</v>
      </c>
      <c r="M571">
        <v>-0.89588440670653202</v>
      </c>
      <c r="N571">
        <f>(Table2[[#This Row],[1W Return vs Nifty]]-AVERAGE(Table2[1W Return vs Nifty]))/_xlfn.STDEV.P(Table2[1W Return vs Nifty])</f>
        <v>-6.8517755326838611E-2</v>
      </c>
      <c r="O571">
        <v>25.04</v>
      </c>
      <c r="P571">
        <v>25.545506381443101</v>
      </c>
      <c r="Q571">
        <v>25.9079031054866</v>
      </c>
      <c r="R571">
        <v>42.347439638149602</v>
      </c>
      <c r="S571" s="2">
        <f>(Table2[[#This Row],[Close Price]]-Table2[[#This Row],[20D EMA]])/Table2[[#This Row],[20D EMA]]</f>
        <v>-1.1182108626197987E-2</v>
      </c>
      <c r="T571" s="2">
        <f>(Table2[[#This Row],[Close Price]]-Table2[[#This Row],[50D EMA]])/Table2[[#This Row],[50D EMA]]</f>
        <v>-3.0749297732211359E-2</v>
      </c>
      <c r="U571" s="2">
        <f>(Table2[[#This Row],[Close Price]]-Table2[[#This Row],[200D EMA]])/Table2[[#This Row],[200D EMA]]</f>
        <v>-4.4307063401186772E-2</v>
      </c>
      <c r="V571">
        <v>0.63252153389394505</v>
      </c>
      <c r="W571">
        <v>24.7</v>
      </c>
      <c r="X571">
        <v>25</v>
      </c>
      <c r="Y571">
        <v>24.5</v>
      </c>
      <c r="Z571">
        <v>25.45</v>
      </c>
      <c r="AA571">
        <v>24.42</v>
      </c>
      <c r="AB571">
        <v>25.7</v>
      </c>
      <c r="AC571" s="2">
        <f>(Table2[[#This Row],[Close Price]]/Table2[[#This Row],[Day Low]])-1</f>
        <v>2.4291497975710286E-3</v>
      </c>
      <c r="AD571" s="2">
        <f>(Table2[[#This Row],[Day High]]/Table2[[#This Row],[Close Price]])-1</f>
        <v>9.6930533117931539E-3</v>
      </c>
      <c r="AE571" s="2">
        <f>(Table2[[#This Row],[Close Price]]/Table2[[#This Row],[Current Week Low]])-1</f>
        <v>1.0612244897959311E-2</v>
      </c>
      <c r="AF571" s="2">
        <f>(Table2[[#This Row],[Current Week High]]/Table2[[#This Row],[Close Price]])-1</f>
        <v>2.7867528271405373E-2</v>
      </c>
      <c r="AG571" s="2">
        <f>(Table2[[#This Row],[Close Price]]/Table2[[#This Row],[Current Month Low]])-1</f>
        <v>1.3923013923013983E-2</v>
      </c>
      <c r="AH571" s="2">
        <f>(Table2[[#This Row],[Current Month High]]/Table2[[#This Row],[Close Price]])-1</f>
        <v>3.7964458804523371E-2</v>
      </c>
      <c r="AI571">
        <v>48.956886378778002</v>
      </c>
      <c r="AJ571">
        <v>16.937561740653599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-0.09</v>
      </c>
      <c r="AM571" t="s">
        <v>10450</v>
      </c>
      <c r="AN571">
        <v>-0.32</v>
      </c>
      <c r="AO571" t="s">
        <v>10450</v>
      </c>
      <c r="AP571">
        <v>9.4584495016768994E-2</v>
      </c>
      <c r="AQ571">
        <f>(Table2[[#This Row],[Sharpe Ratio]]-AVERAGE(Table2[Sharpe Ratio]))/_xlfn.STDEV.P(Table2[Sharpe Ratio])</f>
        <v>0.41278902199814532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637</v>
      </c>
      <c r="AT571">
        <f>_xlfn.RANK.AVG(Table2[[#This Row],[6M Return vs Nifty Z-Score]],Table2[6M Return vs Nifty Z-Score])</f>
        <v>688</v>
      </c>
      <c r="AU571">
        <f>_xlfn.RANK.AVG(Table2[[#This Row],[Sharpe Ratio Z-Score]],Table2[Sharpe Ratio Z-Score])</f>
        <v>232</v>
      </c>
      <c r="AV571">
        <f>(Table2[[#This Row],[Rank 1Y]]+Table2[[#This Row],[Rank 6M]]+Table2[[#This Row],[Rank Sharpe]])/3</f>
        <v>519</v>
      </c>
    </row>
    <row r="572" spans="1:48" x14ac:dyDescent="0.3">
      <c r="A572" t="s">
        <v>1083</v>
      </c>
      <c r="B572" t="s">
        <v>1084</v>
      </c>
      <c r="C572" t="s">
        <v>606</v>
      </c>
      <c r="D572" t="s">
        <v>606</v>
      </c>
      <c r="E572">
        <v>12586.884416535</v>
      </c>
      <c r="F572">
        <v>25.35</v>
      </c>
      <c r="G572">
        <v>2.7842985911368099</v>
      </c>
      <c r="H572">
        <f>(Table2[[#This Row],[1Y Return vs Nifty]]-AVERAGE(Table2[1Y Return vs Nifty]))/_xlfn.STDEV.P(Table2[1Y Return vs Nifty])</f>
        <v>-0.35459838254357179</v>
      </c>
      <c r="I572">
        <v>-15.141504531782401</v>
      </c>
      <c r="J572">
        <f>(Table2[[#This Row],[1M Return vs Nifty]]-AVERAGE(Table2[1M Return vs Nifty]))/_xlfn.STDEV.P(Table2[1M Return vs Nifty])</f>
        <v>-1.0850222434040344</v>
      </c>
      <c r="K572">
        <v>-21.2037212167319</v>
      </c>
      <c r="L572">
        <f>(Table2[[#This Row],[6M Return vs Nifty]]-AVERAGE(Table2[6M Return vs Nifty]))/_xlfn.STDEV.P(Table2[6M Return vs Nifty])</f>
        <v>-0.99490329670915123</v>
      </c>
      <c r="M572">
        <v>-4.1462063182860502</v>
      </c>
      <c r="N572">
        <f>(Table2[[#This Row],[1W Return vs Nifty]]-AVERAGE(Table2[1W Return vs Nifty]))/_xlfn.STDEV.P(Table2[1W Return vs Nifty])</f>
        <v>-0.79388183653241529</v>
      </c>
      <c r="O572">
        <v>25.96</v>
      </c>
      <c r="P572">
        <v>26.4044743913337</v>
      </c>
      <c r="Q572">
        <v>25.7735599023449</v>
      </c>
      <c r="R572">
        <v>39.046276399475502</v>
      </c>
      <c r="S572" s="2">
        <f>(Table2[[#This Row],[Close Price]]-Table2[[#This Row],[20D EMA]])/Table2[[#This Row],[20D EMA]]</f>
        <v>-2.3497688751926017E-2</v>
      </c>
      <c r="T572" s="2">
        <f>(Table2[[#This Row],[Close Price]]-Table2[[#This Row],[50D EMA]])/Table2[[#This Row],[50D EMA]]</f>
        <v>-3.9935443353486755E-2</v>
      </c>
      <c r="U572" s="2">
        <f>(Table2[[#This Row],[Close Price]]-Table2[[#This Row],[200D EMA]])/Table2[[#This Row],[200D EMA]]</f>
        <v>-1.6433892095222846E-2</v>
      </c>
      <c r="V572">
        <v>0.52487097090628199</v>
      </c>
      <c r="W572">
        <v>25.05</v>
      </c>
      <c r="X572">
        <v>25.67</v>
      </c>
      <c r="Y572">
        <v>25</v>
      </c>
      <c r="Z572">
        <v>26.33</v>
      </c>
      <c r="AA572">
        <v>24.94</v>
      </c>
      <c r="AB572">
        <v>28.3</v>
      </c>
      <c r="AC572" s="2">
        <f>(Table2[[#This Row],[Close Price]]/Table2[[#This Row],[Day Low]])-1</f>
        <v>1.1976047904191711E-2</v>
      </c>
      <c r="AD572" s="2">
        <f>(Table2[[#This Row],[Day High]]/Table2[[#This Row],[Close Price]])-1</f>
        <v>1.2623274161735809E-2</v>
      </c>
      <c r="AE572" s="2">
        <f>(Table2[[#This Row],[Close Price]]/Table2[[#This Row],[Current Week Low]])-1</f>
        <v>1.4000000000000012E-2</v>
      </c>
      <c r="AF572" s="2">
        <f>(Table2[[#This Row],[Current Week High]]/Table2[[#This Row],[Close Price]])-1</f>
        <v>3.8658777120315513E-2</v>
      </c>
      <c r="AG572" s="2">
        <f>(Table2[[#This Row],[Close Price]]/Table2[[#This Row],[Current Month Low]])-1</f>
        <v>1.6439454691258959E-2</v>
      </c>
      <c r="AH572" s="2">
        <f>(Table2[[#This Row],[Current Month High]]/Table2[[#This Row],[Close Price]])-1</f>
        <v>0.11637080867850091</v>
      </c>
      <c r="AI572">
        <v>54.0433925049309</v>
      </c>
      <c r="AJ572">
        <v>57.453416149068303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-0.2</v>
      </c>
      <c r="AM572" t="s">
        <v>10450</v>
      </c>
      <c r="AN572">
        <v>-3.02</v>
      </c>
      <c r="AO572" t="s">
        <v>10450</v>
      </c>
      <c r="AP572">
        <v>1.450010473253E-3</v>
      </c>
      <c r="AQ572">
        <f>(Table2[[#This Row],[Sharpe Ratio]]-AVERAGE(Table2[Sharpe Ratio]))/_xlfn.STDEV.P(Table2[Sharpe Ratio])</f>
        <v>-0.67116238874595369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408</v>
      </c>
      <c r="AT572">
        <f>_xlfn.RANK.AVG(Table2[[#This Row],[6M Return vs Nifty Z-Score]],Table2[6M Return vs Nifty Z-Score])</f>
        <v>654</v>
      </c>
      <c r="AU572">
        <f>_xlfn.RANK.AVG(Table2[[#This Row],[Sharpe Ratio Z-Score]],Table2[Sharpe Ratio Z-Score])</f>
        <v>496</v>
      </c>
      <c r="AV572">
        <f>(Table2[[#This Row],[Rank 1Y]]+Table2[[#This Row],[Rank 6M]]+Table2[[#This Row],[Rank Sharpe]])/3</f>
        <v>519.33333333333337</v>
      </c>
    </row>
    <row r="573" spans="1:48" x14ac:dyDescent="0.3">
      <c r="A573" t="s">
        <v>1113</v>
      </c>
      <c r="B573" t="s">
        <v>1114</v>
      </c>
      <c r="C573" t="s">
        <v>10407</v>
      </c>
      <c r="D573" t="s">
        <v>24</v>
      </c>
      <c r="E573">
        <v>11813.485463064</v>
      </c>
      <c r="F573">
        <v>107.28</v>
      </c>
      <c r="G573">
        <v>-32.139300048387199</v>
      </c>
      <c r="H573">
        <f>(Table2[[#This Row],[1Y Return vs Nifty]]-AVERAGE(Table2[1Y Return vs Nifty]))/_xlfn.STDEV.P(Table2[1Y Return vs Nifty])</f>
        <v>-0.92962800441186588</v>
      </c>
      <c r="I573">
        <v>-5.1707016120744003</v>
      </c>
      <c r="J573">
        <f>(Table2[[#This Row],[1M Return vs Nifty]]-AVERAGE(Table2[1M Return vs Nifty]))/_xlfn.STDEV.P(Table2[1M Return vs Nifty])</f>
        <v>-0.16106311935062367</v>
      </c>
      <c r="K573">
        <v>-36.624141242819398</v>
      </c>
      <c r="L573">
        <f>(Table2[[#This Row],[6M Return vs Nifty]]-AVERAGE(Table2[6M Return vs Nifty]))/_xlfn.STDEV.P(Table2[6M Return vs Nifty])</f>
        <v>-1.4530254122473842</v>
      </c>
      <c r="M573">
        <v>2.5719686385523701</v>
      </c>
      <c r="N573">
        <f>(Table2[[#This Row],[1W Return vs Nifty]]-AVERAGE(Table2[1W Return vs Nifty]))/_xlfn.STDEV.P(Table2[1W Return vs Nifty])</f>
        <v>0.70539206233420038</v>
      </c>
      <c r="O573">
        <v>107.52</v>
      </c>
      <c r="P573">
        <v>109.793791888033</v>
      </c>
      <c r="Q573">
        <v>114.089283753838</v>
      </c>
      <c r="R573">
        <v>49.3647570959169</v>
      </c>
      <c r="S573" s="2">
        <f>(Table2[[#This Row],[Close Price]]-Table2[[#This Row],[20D EMA]])/Table2[[#This Row],[20D EMA]]</f>
        <v>-2.2321428571428097E-3</v>
      </c>
      <c r="T573" s="2">
        <f>(Table2[[#This Row],[Close Price]]-Table2[[#This Row],[50D EMA]])/Table2[[#This Row],[50D EMA]]</f>
        <v>-2.2895574010200381E-2</v>
      </c>
      <c r="U573" s="2">
        <f>(Table2[[#This Row],[Close Price]]-Table2[[#This Row],[200D EMA]])/Table2[[#This Row],[200D EMA]]</f>
        <v>-5.9683815427660054E-2</v>
      </c>
      <c r="V573">
        <v>0.70289636291203195</v>
      </c>
      <c r="W573">
        <v>106.5</v>
      </c>
      <c r="X573">
        <v>109.45</v>
      </c>
      <c r="Y573">
        <v>104.9</v>
      </c>
      <c r="Z573">
        <v>110.5</v>
      </c>
      <c r="AA573">
        <v>102.6</v>
      </c>
      <c r="AB573">
        <v>110.6</v>
      </c>
      <c r="AC573" s="2">
        <f>(Table2[[#This Row],[Close Price]]/Table2[[#This Row],[Day Low]])-1</f>
        <v>7.3239436619718656E-3</v>
      </c>
      <c r="AD573" s="2">
        <f>(Table2[[#This Row],[Day High]]/Table2[[#This Row],[Close Price]])-1</f>
        <v>2.0227442207308099E-2</v>
      </c>
      <c r="AE573" s="2">
        <f>(Table2[[#This Row],[Close Price]]/Table2[[#This Row],[Current Week Low]])-1</f>
        <v>2.2688274547187692E-2</v>
      </c>
      <c r="AF573" s="2">
        <f>(Table2[[#This Row],[Current Week High]]/Table2[[#This Row],[Close Price]])-1</f>
        <v>3.0014914243102098E-2</v>
      </c>
      <c r="AG573" s="2">
        <f>(Table2[[#This Row],[Close Price]]/Table2[[#This Row],[Current Month Low]])-1</f>
        <v>4.561403508771944E-2</v>
      </c>
      <c r="AH573" s="2">
        <f>(Table2[[#This Row],[Current Month High]]/Table2[[#This Row],[Close Price]])-1</f>
        <v>3.0947054436987198E-2</v>
      </c>
      <c r="AI573">
        <v>42.151379567486899</v>
      </c>
      <c r="AJ573">
        <v>13.403805496828699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-0.03</v>
      </c>
      <c r="AM573" t="s">
        <v>10450</v>
      </c>
      <c r="AN573">
        <v>2.84</v>
      </c>
      <c r="AO573" t="s">
        <v>10451</v>
      </c>
      <c r="AP573">
        <v>0.106890620991532</v>
      </c>
      <c r="AQ573">
        <f>(Table2[[#This Row],[Sharpe Ratio]]-AVERAGE(Table2[Sharpe Ratio]))/_xlfn.STDEV.P(Table2[Sharpe Ratio])</f>
        <v>0.55601462394912149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639</v>
      </c>
      <c r="AT573">
        <f>_xlfn.RANK.AVG(Table2[[#This Row],[6M Return vs Nifty Z-Score]],Table2[6M Return vs Nifty Z-Score])</f>
        <v>718</v>
      </c>
      <c r="AU573">
        <f>_xlfn.RANK.AVG(Table2[[#This Row],[Sharpe Ratio Z-Score]],Table2[Sharpe Ratio Z-Score])</f>
        <v>203</v>
      </c>
      <c r="AV573">
        <f>(Table2[[#This Row],[Rank 1Y]]+Table2[[#This Row],[Rank 6M]]+Table2[[#This Row],[Rank Sharpe]])/3</f>
        <v>520</v>
      </c>
    </row>
    <row r="574" spans="1:48" x14ac:dyDescent="0.3">
      <c r="A574" t="s">
        <v>1559</v>
      </c>
      <c r="B574" t="s">
        <v>1560</v>
      </c>
      <c r="C574" t="s">
        <v>10409</v>
      </c>
      <c r="D574" t="s">
        <v>40</v>
      </c>
      <c r="E574">
        <v>6459.6134460000003</v>
      </c>
      <c r="F574">
        <v>381</v>
      </c>
      <c r="G574">
        <v>-13.182980121058</v>
      </c>
      <c r="H574">
        <f>(Table2[[#This Row],[1Y Return vs Nifty]]-AVERAGE(Table2[1Y Return vs Nifty]))/_xlfn.STDEV.P(Table2[1Y Return vs Nifty])</f>
        <v>-0.61750537374200765</v>
      </c>
      <c r="I574">
        <v>-96.831539530710998</v>
      </c>
      <c r="J574">
        <f>(Table2[[#This Row],[1M Return vs Nifty]]-AVERAGE(Table2[1M Return vs Nifty]))/_xlfn.STDEV.P(Table2[1M Return vs Nifty])</f>
        <v>-8.6549495390598761</v>
      </c>
      <c r="K574">
        <v>-1.25821364313072</v>
      </c>
      <c r="L574">
        <f>(Table2[[#This Row],[6M Return vs Nifty]]-AVERAGE(Table2[6M Return vs Nifty]))/_xlfn.STDEV.P(Table2[6M Return vs Nifty])</f>
        <v>-0.40234627753303992</v>
      </c>
      <c r="M574">
        <v>-14.7341962170117</v>
      </c>
      <c r="N574">
        <f>(Table2[[#This Row],[1W Return vs Nifty]]-AVERAGE(Table2[1W Return vs Nifty]))/_xlfn.STDEV.P(Table2[1W Return vs Nifty])</f>
        <v>-3.1567701207180372</v>
      </c>
      <c r="O574">
        <v>413.87</v>
      </c>
      <c r="P574">
        <v>406.625309906707</v>
      </c>
      <c r="Q574">
        <v>367.957532481204</v>
      </c>
      <c r="R574">
        <v>28.891974142023098</v>
      </c>
      <c r="S574" s="2">
        <f>(Table2[[#This Row],[Close Price]]-Table2[[#This Row],[20D EMA]])/Table2[[#This Row],[20D EMA]]</f>
        <v>-7.9421074250368484E-2</v>
      </c>
      <c r="T574" s="2">
        <f>(Table2[[#This Row],[Close Price]]-Table2[[#This Row],[50D EMA]])/Table2[[#This Row],[50D EMA]]</f>
        <v>-6.3019466035171987E-2</v>
      </c>
      <c r="U574" s="2">
        <f>(Table2[[#This Row],[Close Price]]-Table2[[#This Row],[200D EMA]])/Table2[[#This Row],[200D EMA]]</f>
        <v>3.544557827325423E-2</v>
      </c>
      <c r="V574">
        <v>0.64304445201557703</v>
      </c>
      <c r="W574">
        <v>373</v>
      </c>
      <c r="X574">
        <v>386.45</v>
      </c>
      <c r="Y574">
        <v>373</v>
      </c>
      <c r="Z574">
        <v>429</v>
      </c>
      <c r="AA574">
        <v>373</v>
      </c>
      <c r="AB574">
        <v>486.15</v>
      </c>
      <c r="AC574" s="2">
        <f>(Table2[[#This Row],[Close Price]]/Table2[[#This Row],[Day Low]])-1</f>
        <v>2.1447721179624679E-2</v>
      </c>
      <c r="AD574" s="2">
        <f>(Table2[[#This Row],[Day High]]/Table2[[#This Row],[Close Price]])-1</f>
        <v>1.4304461942257207E-2</v>
      </c>
      <c r="AE574" s="2">
        <f>(Table2[[#This Row],[Close Price]]/Table2[[#This Row],[Current Week Low]])-1</f>
        <v>2.1447721179624679E-2</v>
      </c>
      <c r="AF574" s="2">
        <f>(Table2[[#This Row],[Current Week High]]/Table2[[#This Row],[Close Price]])-1</f>
        <v>0.12598425196850394</v>
      </c>
      <c r="AG574" s="2">
        <f>(Table2[[#This Row],[Close Price]]/Table2[[#This Row],[Current Month Low]])-1</f>
        <v>2.1447721179624679E-2</v>
      </c>
      <c r="AH574" s="2">
        <f>(Table2[[#This Row],[Current Month High]]/Table2[[#This Row],[Close Price]])-1</f>
        <v>0.27598425196850385</v>
      </c>
      <c r="AI574">
        <v>27.5984251968503</v>
      </c>
      <c r="AJ574">
        <v>32.6685660018993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-7.0000000000000007E-2</v>
      </c>
      <c r="AM574" t="s">
        <v>10450</v>
      </c>
      <c r="AN574">
        <v>-10.119999999999999</v>
      </c>
      <c r="AO574" t="s">
        <v>10450</v>
      </c>
      <c r="AP574">
        <v>-1.3630309517152999E-2</v>
      </c>
      <c r="AQ574">
        <f>(Table2[[#This Row],[Sharpe Ratio]]-AVERAGE(Table2[Sharpe Ratio]))/_xlfn.STDEV.P(Table2[Sharpe Ratio])</f>
        <v>-0.84667561790260815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-13.67824692895557</v>
      </c>
      <c r="AS574">
        <f>_xlfn.RANK.AVG(Table2[[#This Row],[1Y Return vs Nifty Z-Score]],Table2[1Y Return vs Nifty Z-Score])</f>
        <v>521</v>
      </c>
      <c r="AT574">
        <f>_xlfn.RANK.AVG(Table2[[#This Row],[6M Return vs Nifty Z-Score]],Table2[6M Return vs Nifty Z-Score])</f>
        <v>451</v>
      </c>
      <c r="AU574">
        <f>_xlfn.RANK.AVG(Table2[[#This Row],[Sharpe Ratio Z-Score]],Table2[Sharpe Ratio Z-Score])</f>
        <v>588</v>
      </c>
      <c r="AV574">
        <f>(Table2[[#This Row],[Rank 1Y]]+Table2[[#This Row],[Rank 6M]]+Table2[[#This Row],[Rank Sharpe]])/3</f>
        <v>520</v>
      </c>
    </row>
    <row r="575" spans="1:48" x14ac:dyDescent="0.3">
      <c r="A575" t="s">
        <v>1214</v>
      </c>
      <c r="B575" t="s">
        <v>1215</v>
      </c>
      <c r="C575" t="s">
        <v>10407</v>
      </c>
      <c r="D575" t="s">
        <v>143</v>
      </c>
      <c r="E575">
        <v>10076.653295890999</v>
      </c>
      <c r="F575">
        <v>93.73</v>
      </c>
      <c r="G575">
        <v>-19.917475676667799</v>
      </c>
      <c r="H575">
        <f>(Table2[[#This Row],[1Y Return vs Nifty]]-AVERAGE(Table2[1Y Return vs Nifty]))/_xlfn.STDEV.P(Table2[1Y Return vs Nifty])</f>
        <v>-0.72839126705408341</v>
      </c>
      <c r="I575">
        <v>2.0979577201842101</v>
      </c>
      <c r="J575">
        <f>(Table2[[#This Row],[1M Return vs Nifty]]-AVERAGE(Table2[1M Return vs Nifty]))/_xlfn.STDEV.P(Table2[1M Return vs Nifty])</f>
        <v>0.51249789311325489</v>
      </c>
      <c r="K575">
        <v>-2.3276827508163702</v>
      </c>
      <c r="L575">
        <f>(Table2[[#This Row],[6M Return vs Nifty]]-AVERAGE(Table2[6M Return vs Nifty]))/_xlfn.STDEV.P(Table2[6M Return vs Nifty])</f>
        <v>-0.43411891727222129</v>
      </c>
      <c r="M575">
        <v>1.4164612618161301</v>
      </c>
      <c r="N575">
        <f>(Table2[[#This Row],[1W Return vs Nifty]]-AVERAGE(Table2[1W Return vs Nifty]))/_xlfn.STDEV.P(Table2[1W Return vs Nifty])</f>
        <v>0.44752112848407072</v>
      </c>
      <c r="O575">
        <v>89.42</v>
      </c>
      <c r="P575">
        <v>86.482184157275</v>
      </c>
      <c r="Q575">
        <v>85.459936042628598</v>
      </c>
      <c r="R575">
        <v>56.497823859606903</v>
      </c>
      <c r="S575" s="2">
        <f>(Table2[[#This Row],[Close Price]]-Table2[[#This Row],[20D EMA]])/Table2[[#This Row],[20D EMA]]</f>
        <v>4.819950794005818E-2</v>
      </c>
      <c r="T575" s="2">
        <f>(Table2[[#This Row],[Close Price]]-Table2[[#This Row],[50D EMA]])/Table2[[#This Row],[50D EMA]]</f>
        <v>8.3807039719813875E-2</v>
      </c>
      <c r="U575" s="2">
        <f>(Table2[[#This Row],[Close Price]]-Table2[[#This Row],[200D EMA]])/Table2[[#This Row],[200D EMA]]</f>
        <v>9.6771239721571797E-2</v>
      </c>
      <c r="V575">
        <v>4.1684691681447799</v>
      </c>
      <c r="W575">
        <v>92.36</v>
      </c>
      <c r="X575">
        <v>96.5</v>
      </c>
      <c r="Y575">
        <v>89.91</v>
      </c>
      <c r="Z575">
        <v>105.81</v>
      </c>
      <c r="AA575">
        <v>81.11</v>
      </c>
      <c r="AB575">
        <v>105.81</v>
      </c>
      <c r="AC575" s="2">
        <f>(Table2[[#This Row],[Close Price]]/Table2[[#This Row],[Day Low]])-1</f>
        <v>1.4833261152013888E-2</v>
      </c>
      <c r="AD575" s="2">
        <f>(Table2[[#This Row],[Day High]]/Table2[[#This Row],[Close Price]])-1</f>
        <v>2.9552971300544018E-2</v>
      </c>
      <c r="AE575" s="2">
        <f>(Table2[[#This Row],[Close Price]]/Table2[[#This Row],[Current Week Low]])-1</f>
        <v>4.2486931375820269E-2</v>
      </c>
      <c r="AF575" s="2">
        <f>(Table2[[#This Row],[Current Week High]]/Table2[[#This Row],[Close Price]])-1</f>
        <v>0.12888082790995403</v>
      </c>
      <c r="AG575" s="2">
        <f>(Table2[[#This Row],[Close Price]]/Table2[[#This Row],[Current Month Low]])-1</f>
        <v>0.15559117248181487</v>
      </c>
      <c r="AH575" s="2">
        <f>(Table2[[#This Row],[Current Month High]]/Table2[[#This Row],[Close Price]])-1</f>
        <v>0.12888082790995403</v>
      </c>
      <c r="AI575">
        <v>12.8880827909954</v>
      </c>
      <c r="AJ575">
        <v>29.461325966850801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0.08</v>
      </c>
      <c r="AM575" t="s">
        <v>10451</v>
      </c>
      <c r="AN575">
        <v>11.62</v>
      </c>
      <c r="AO575" t="s">
        <v>10451</v>
      </c>
      <c r="AQ575">
        <f>(Table2[[#This Row],[Sharpe Ratio]]-AVERAGE(Table2[Sharpe Ratio]))/_xlfn.STDEV.P(Table2[Sharpe Ratio])</f>
        <v>-0.68803842457500186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-0.89052958730398091</v>
      </c>
      <c r="AS575">
        <f>_xlfn.RANK.AVG(Table2[[#This Row],[1Y Return vs Nifty Z-Score]],Table2[1Y Return vs Nifty Z-Score])</f>
        <v>569</v>
      </c>
      <c r="AT575">
        <f>_xlfn.RANK.AVG(Table2[[#This Row],[6M Return vs Nifty Z-Score]],Table2[6M Return vs Nifty Z-Score])</f>
        <v>468</v>
      </c>
      <c r="AU575">
        <f>_xlfn.RANK.AVG(Table2[[#This Row],[Sharpe Ratio Z-Score]],Table2[Sharpe Ratio Z-Score])</f>
        <v>526.5</v>
      </c>
      <c r="AV575">
        <f>(Table2[[#This Row],[Rank 1Y]]+Table2[[#This Row],[Rank 6M]]+Table2[[#This Row],[Rank Sharpe]])/3</f>
        <v>521.16666666666663</v>
      </c>
    </row>
    <row r="576" spans="1:48" x14ac:dyDescent="0.3">
      <c r="A576" t="s">
        <v>401</v>
      </c>
      <c r="B576" t="s">
        <v>402</v>
      </c>
      <c r="C576" t="s">
        <v>10408</v>
      </c>
      <c r="D576" t="s">
        <v>27</v>
      </c>
      <c r="E576">
        <v>60603.824999999997</v>
      </c>
      <c r="F576">
        <v>2126.4499999999998</v>
      </c>
      <c r="G576">
        <v>-19.405834141458801</v>
      </c>
      <c r="H576">
        <f>(Table2[[#This Row],[1Y Return vs Nifty]]-AVERAGE(Table2[1Y Return vs Nifty]))/_xlfn.STDEV.P(Table2[1Y Return vs Nifty])</f>
        <v>-0.71996690501854044</v>
      </c>
      <c r="I576">
        <v>5.2225194368739398</v>
      </c>
      <c r="J576">
        <f>(Table2[[#This Row],[1M Return vs Nifty]]-AVERAGE(Table2[1M Return vs Nifty]))/_xlfn.STDEV.P(Table2[1M Return vs Nifty])</f>
        <v>0.80204000221433525</v>
      </c>
      <c r="K576">
        <v>-10.560855107025199</v>
      </c>
      <c r="L576">
        <f>(Table2[[#This Row],[6M Return vs Nifty]]-AVERAGE(Table2[6M Return vs Nifty]))/_xlfn.STDEV.P(Table2[6M Return vs Nifty])</f>
        <v>-0.67871655670333575</v>
      </c>
      <c r="M576">
        <v>6.56360639908333</v>
      </c>
      <c r="N576">
        <f>(Table2[[#This Row],[1W Return vs Nifty]]-AVERAGE(Table2[1W Return vs Nifty]))/_xlfn.STDEV.P(Table2[1W Return vs Nifty])</f>
        <v>1.5961932615501848</v>
      </c>
      <c r="O576">
        <v>2020.73</v>
      </c>
      <c r="P576">
        <v>1958.57798417351</v>
      </c>
      <c r="Q576">
        <v>1844.2981924805799</v>
      </c>
      <c r="R576">
        <v>71.128215280043406</v>
      </c>
      <c r="S576" s="2">
        <f>(Table2[[#This Row],[Close Price]]-Table2[[#This Row],[20D EMA]])/Table2[[#This Row],[20D EMA]]</f>
        <v>5.231772676211062E-2</v>
      </c>
      <c r="T576" s="2">
        <f>(Table2[[#This Row],[Close Price]]-Table2[[#This Row],[50D EMA]])/Table2[[#This Row],[50D EMA]]</f>
        <v>8.5711172689061574E-2</v>
      </c>
      <c r="U576" s="2">
        <f>(Table2[[#This Row],[Close Price]]-Table2[[#This Row],[200D EMA]])/Table2[[#This Row],[200D EMA]]</f>
        <v>0.152986002301464</v>
      </c>
      <c r="V576">
        <v>1.3884583499313301</v>
      </c>
      <c r="W576">
        <v>2120.1</v>
      </c>
      <c r="X576">
        <v>2168</v>
      </c>
      <c r="Y576">
        <v>1978.05</v>
      </c>
      <c r="Z576">
        <v>2168</v>
      </c>
      <c r="AA576">
        <v>1909.4</v>
      </c>
      <c r="AB576">
        <v>2168</v>
      </c>
      <c r="AC576" s="2">
        <f>(Table2[[#This Row],[Close Price]]/Table2[[#This Row],[Day Low]])-1</f>
        <v>2.9951417385971624E-3</v>
      </c>
      <c r="AD576" s="2">
        <f>(Table2[[#This Row],[Day High]]/Table2[[#This Row],[Close Price]])-1</f>
        <v>1.9539608267300057E-2</v>
      </c>
      <c r="AE576" s="2">
        <f>(Table2[[#This Row],[Close Price]]/Table2[[#This Row],[Current Week Low]])-1</f>
        <v>7.5023381613204876E-2</v>
      </c>
      <c r="AF576" s="2">
        <f>(Table2[[#This Row],[Current Week High]]/Table2[[#This Row],[Close Price]])-1</f>
        <v>1.9539608267300057E-2</v>
      </c>
      <c r="AG576" s="2">
        <f>(Table2[[#This Row],[Close Price]]/Table2[[#This Row],[Current Month Low]])-1</f>
        <v>0.11367445270765675</v>
      </c>
      <c r="AH576" s="2">
        <f>(Table2[[#This Row],[Current Month High]]/Table2[[#This Row],[Close Price]])-1</f>
        <v>1.9539608267300057E-2</v>
      </c>
      <c r="AI576">
        <v>1.9539608267299999</v>
      </c>
      <c r="AJ576">
        <v>37.776985875340102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0.05</v>
      </c>
      <c r="AM576" t="s">
        <v>10451</v>
      </c>
      <c r="AN576">
        <v>7.25</v>
      </c>
      <c r="AO576" t="s">
        <v>10451</v>
      </c>
      <c r="AP576">
        <v>2.5600528990866001E-2</v>
      </c>
      <c r="AQ576">
        <f>(Table2[[#This Row],[Sharpe Ratio]]-AVERAGE(Table2[Sharpe Ratio]))/_xlfn.STDEV.P(Table2[Sharpe Ratio])</f>
        <v>-0.39008509771164585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0.60946470433099798</v>
      </c>
      <c r="AS576">
        <f>_xlfn.RANK.AVG(Table2[[#This Row],[1Y Return vs Nifty Z-Score]],Table2[1Y Return vs Nifty Z-Score])</f>
        <v>562</v>
      </c>
      <c r="AT576">
        <f>_xlfn.RANK.AVG(Table2[[#This Row],[6M Return vs Nifty Z-Score]],Table2[6M Return vs Nifty Z-Score])</f>
        <v>564</v>
      </c>
      <c r="AU576">
        <f>_xlfn.RANK.AVG(Table2[[#This Row],[Sharpe Ratio Z-Score]],Table2[Sharpe Ratio Z-Score])</f>
        <v>438</v>
      </c>
      <c r="AV576">
        <f>(Table2[[#This Row],[Rank 1Y]]+Table2[[#This Row],[Rank 6M]]+Table2[[#This Row],[Rank Sharpe]])/3</f>
        <v>521.33333333333337</v>
      </c>
    </row>
    <row r="577" spans="1:48" x14ac:dyDescent="0.3">
      <c r="A577" t="s">
        <v>1701</v>
      </c>
      <c r="B577" t="s">
        <v>1702</v>
      </c>
      <c r="C577" t="s">
        <v>10420</v>
      </c>
      <c r="D577" t="s">
        <v>467</v>
      </c>
      <c r="E577">
        <v>5059.5207316599999</v>
      </c>
      <c r="F577">
        <v>915.1</v>
      </c>
      <c r="G577">
        <v>-22.517544539030499</v>
      </c>
      <c r="H577">
        <f>(Table2[[#This Row],[1Y Return vs Nifty]]-AVERAGE(Table2[1Y Return vs Nifty]))/_xlfn.STDEV.P(Table2[1Y Return vs Nifty])</f>
        <v>-0.77120233673187666</v>
      </c>
      <c r="I577">
        <v>-7.6566844028574996</v>
      </c>
      <c r="J577">
        <f>(Table2[[#This Row],[1M Return vs Nifty]]-AVERAGE(Table2[1M Return vs Nifty]))/_xlfn.STDEV.P(Table2[1M Return vs Nifty])</f>
        <v>-0.39143037264812175</v>
      </c>
      <c r="K577">
        <v>17.532064553807899</v>
      </c>
      <c r="L577">
        <f>(Table2[[#This Row],[6M Return vs Nifty]]-AVERAGE(Table2[6M Return vs Nifty]))/_xlfn.STDEV.P(Table2[6M Return vs Nifty])</f>
        <v>0.15589026755266197</v>
      </c>
      <c r="M577">
        <v>-0.22318760699373699</v>
      </c>
      <c r="N577">
        <f>(Table2[[#This Row],[1W Return vs Nifty]]-AVERAGE(Table2[1W Return vs Nifty]))/_xlfn.STDEV.P(Table2[1W Return vs Nifty])</f>
        <v>8.1605866064397806E-2</v>
      </c>
      <c r="O577">
        <v>913.8</v>
      </c>
      <c r="P577">
        <v>886.40032735591603</v>
      </c>
      <c r="Q577">
        <v>814.12012364922896</v>
      </c>
      <c r="R577">
        <v>47.210446570469301</v>
      </c>
      <c r="S577" s="2">
        <f>(Table2[[#This Row],[Close Price]]-Table2[[#This Row],[20D EMA]])/Table2[[#This Row],[20D EMA]]</f>
        <v>1.4226307725980173E-3</v>
      </c>
      <c r="T577" s="2">
        <f>(Table2[[#This Row],[Close Price]]-Table2[[#This Row],[50D EMA]])/Table2[[#This Row],[50D EMA]]</f>
        <v>3.2377777577873364E-2</v>
      </c>
      <c r="U577" s="2">
        <f>(Table2[[#This Row],[Close Price]]-Table2[[#This Row],[200D EMA]])/Table2[[#This Row],[200D EMA]]</f>
        <v>0.12403559796327938</v>
      </c>
      <c r="V577">
        <v>0.74622162237596801</v>
      </c>
      <c r="W577">
        <v>910</v>
      </c>
      <c r="X577">
        <v>936.8</v>
      </c>
      <c r="Y577">
        <v>904.6</v>
      </c>
      <c r="Z577">
        <v>972.7</v>
      </c>
      <c r="AA577">
        <v>858.9</v>
      </c>
      <c r="AB577">
        <v>972.7</v>
      </c>
      <c r="AC577" s="2">
        <f>(Table2[[#This Row],[Close Price]]/Table2[[#This Row],[Day Low]])-1</f>
        <v>5.6043956043956289E-3</v>
      </c>
      <c r="AD577" s="2">
        <f>(Table2[[#This Row],[Day High]]/Table2[[#This Row],[Close Price]])-1</f>
        <v>2.371325538192548E-2</v>
      </c>
      <c r="AE577" s="2">
        <f>(Table2[[#This Row],[Close Price]]/Table2[[#This Row],[Current Week Low]])-1</f>
        <v>1.1607340260888721E-2</v>
      </c>
      <c r="AF577" s="2">
        <f>(Table2[[#This Row],[Current Week High]]/Table2[[#This Row],[Close Price]])-1</f>
        <v>6.2943940552945055E-2</v>
      </c>
      <c r="AG577" s="2">
        <f>(Table2[[#This Row],[Close Price]]/Table2[[#This Row],[Current Month Low]])-1</f>
        <v>6.543252998020721E-2</v>
      </c>
      <c r="AH577" s="2">
        <f>(Table2[[#This Row],[Current Month High]]/Table2[[#This Row],[Close Price]])-1</f>
        <v>6.2943940552945055E-2</v>
      </c>
      <c r="AI577">
        <v>6.2943940552945001</v>
      </c>
      <c r="AJ577">
        <v>39.2952279473323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7.0000000000000007E-2</v>
      </c>
      <c r="AM577" t="s">
        <v>10451</v>
      </c>
      <c r="AN577">
        <v>2.4500000000000002</v>
      </c>
      <c r="AO577" t="s">
        <v>10451</v>
      </c>
      <c r="AP577">
        <v>-0.13562813000066701</v>
      </c>
      <c r="AQ577">
        <f>(Table2[[#This Row],[Sharpe Ratio]]-AVERAGE(Table2[Sharpe Ratio]))/_xlfn.STDEV.P(Table2[Sharpe Ratio])</f>
        <v>-2.2665547343111272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-3.191691310074066</v>
      </c>
      <c r="AS577">
        <f>_xlfn.RANK.AVG(Table2[[#This Row],[1Y Return vs Nifty Z-Score]],Table2[1Y Return vs Nifty Z-Score])</f>
        <v>582</v>
      </c>
      <c r="AT577">
        <f>_xlfn.RANK.AVG(Table2[[#This Row],[6M Return vs Nifty Z-Score]],Table2[6M Return vs Nifty Z-Score])</f>
        <v>255</v>
      </c>
      <c r="AU577">
        <f>_xlfn.RANK.AVG(Table2[[#This Row],[Sharpe Ratio Z-Score]],Table2[Sharpe Ratio Z-Score])</f>
        <v>729</v>
      </c>
      <c r="AV577">
        <f>(Table2[[#This Row],[Rank 1Y]]+Table2[[#This Row],[Rank 6M]]+Table2[[#This Row],[Rank Sharpe]])/3</f>
        <v>522</v>
      </c>
    </row>
    <row r="578" spans="1:48" x14ac:dyDescent="0.3">
      <c r="A578" t="s">
        <v>471</v>
      </c>
      <c r="B578" t="s">
        <v>472</v>
      </c>
      <c r="C578" t="s">
        <v>606</v>
      </c>
      <c r="D578" t="s">
        <v>473</v>
      </c>
      <c r="E578">
        <v>46884.249740970001</v>
      </c>
      <c r="F578">
        <v>42034.05</v>
      </c>
      <c r="G578">
        <v>-24.1344304852663</v>
      </c>
      <c r="H578">
        <f>(Table2[[#This Row],[1Y Return vs Nifty]]-AVERAGE(Table2[1Y Return vs Nifty]))/_xlfn.STDEV.P(Table2[1Y Return vs Nifty])</f>
        <v>-0.79782494581248553</v>
      </c>
      <c r="I578">
        <v>-3.8668720087244699</v>
      </c>
      <c r="J578">
        <f>(Table2[[#This Row],[1M Return vs Nifty]]-AVERAGE(Table2[1M Return vs Nifty]))/_xlfn.STDEV.P(Table2[1M Return vs Nifty])</f>
        <v>-4.0241830641269884E-2</v>
      </c>
      <c r="K578">
        <v>3.7201063022748699</v>
      </c>
      <c r="L578">
        <f>(Table2[[#This Row],[6M Return vs Nifty]]-AVERAGE(Table2[6M Return vs Nifty]))/_xlfn.STDEV.P(Table2[6M Return vs Nifty])</f>
        <v>-0.25444638496480565</v>
      </c>
      <c r="M578">
        <v>-4.4228641631706598</v>
      </c>
      <c r="N578">
        <f>(Table2[[#This Row],[1W Return vs Nifty]]-AVERAGE(Table2[1W Return vs Nifty]))/_xlfn.STDEV.P(Table2[1W Return vs Nifty])</f>
        <v>-0.85562269449116402</v>
      </c>
      <c r="O578">
        <v>42178.92</v>
      </c>
      <c r="P578">
        <v>41429.489528998303</v>
      </c>
      <c r="Q578">
        <v>39187.003519565798</v>
      </c>
      <c r="R578">
        <v>43.407191654963</v>
      </c>
      <c r="S578" s="2">
        <f>(Table2[[#This Row],[Close Price]]-Table2[[#This Row],[20D EMA]])/Table2[[#This Row],[20D EMA]]</f>
        <v>-3.434654087871272E-3</v>
      </c>
      <c r="T578" s="2">
        <f>(Table2[[#This Row],[Close Price]]-Table2[[#This Row],[50D EMA]])/Table2[[#This Row],[50D EMA]]</f>
        <v>1.4592515569822348E-2</v>
      </c>
      <c r="U578" s="2">
        <f>(Table2[[#This Row],[Close Price]]-Table2[[#This Row],[200D EMA]])/Table2[[#This Row],[200D EMA]]</f>
        <v>7.2652824271513747E-2</v>
      </c>
      <c r="V578">
        <v>1.2927780854698601</v>
      </c>
      <c r="W578">
        <v>41857.25</v>
      </c>
      <c r="X578">
        <v>42615</v>
      </c>
      <c r="Y578">
        <v>41220</v>
      </c>
      <c r="Z578">
        <v>43437.35</v>
      </c>
      <c r="AA578">
        <v>40040</v>
      </c>
      <c r="AB578">
        <v>44100</v>
      </c>
      <c r="AC578" s="2">
        <f>(Table2[[#This Row],[Close Price]]/Table2[[#This Row],[Day Low]])-1</f>
        <v>4.2238799730034415E-3</v>
      </c>
      <c r="AD578" s="2">
        <f>(Table2[[#This Row],[Day High]]/Table2[[#This Row],[Close Price]])-1</f>
        <v>1.3820938025243645E-2</v>
      </c>
      <c r="AE578" s="2">
        <f>(Table2[[#This Row],[Close Price]]/Table2[[#This Row],[Current Week Low]])-1</f>
        <v>1.9748908296943313E-2</v>
      </c>
      <c r="AF578" s="2">
        <f>(Table2[[#This Row],[Current Week High]]/Table2[[#This Row],[Close Price]])-1</f>
        <v>3.3384839195842231E-2</v>
      </c>
      <c r="AG578" s="2">
        <f>(Table2[[#This Row],[Close Price]]/Table2[[#This Row],[Current Month Low]])-1</f>
        <v>4.9801448551448635E-2</v>
      </c>
      <c r="AH578" s="2">
        <f>(Table2[[#This Row],[Current Month High]]/Table2[[#This Row],[Close Price]])-1</f>
        <v>4.9149439561498198E-2</v>
      </c>
      <c r="AI578">
        <v>4.9149439561498198</v>
      </c>
      <c r="AJ578">
        <v>27.1060975111921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-7.0000000000000007E-2</v>
      </c>
      <c r="AM578" t="s">
        <v>10450</v>
      </c>
      <c r="AN578">
        <v>0.5</v>
      </c>
      <c r="AO578" t="s">
        <v>10451</v>
      </c>
      <c r="AP578">
        <v>-1.0746380463687999E-2</v>
      </c>
      <c r="AQ578">
        <f>(Table2[[#This Row],[Sharpe Ratio]]-AVERAGE(Table2[Sharpe Ratio]))/_xlfn.STDEV.P(Table2[Sharpe Ratio])</f>
        <v>-0.81311083272866258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-2.7612466886383875</v>
      </c>
      <c r="AS578">
        <f>_xlfn.RANK.AVG(Table2[[#This Row],[1Y Return vs Nifty Z-Score]],Table2[1Y Return vs Nifty Z-Score])</f>
        <v>593</v>
      </c>
      <c r="AT578">
        <f>_xlfn.RANK.AVG(Table2[[#This Row],[6M Return vs Nifty Z-Score]],Table2[6M Return vs Nifty Z-Score])</f>
        <v>392</v>
      </c>
      <c r="AU578">
        <f>_xlfn.RANK.AVG(Table2[[#This Row],[Sharpe Ratio Z-Score]],Table2[Sharpe Ratio Z-Score])</f>
        <v>582</v>
      </c>
      <c r="AV578">
        <f>(Table2[[#This Row],[Rank 1Y]]+Table2[[#This Row],[Rank 6M]]+Table2[[#This Row],[Rank Sharpe]])/3</f>
        <v>522.33333333333337</v>
      </c>
    </row>
    <row r="579" spans="1:48" x14ac:dyDescent="0.3">
      <c r="A579" t="s">
        <v>1804</v>
      </c>
      <c r="B579" t="s">
        <v>1805</v>
      </c>
      <c r="C579" t="s">
        <v>10416</v>
      </c>
      <c r="D579" t="s">
        <v>287</v>
      </c>
      <c r="E579">
        <v>4477.4109846920001</v>
      </c>
      <c r="F579">
        <v>203.47</v>
      </c>
      <c r="G579">
        <v>5.6377672513281496</v>
      </c>
      <c r="H579">
        <f>(Table2[[#This Row],[1Y Return vs Nifty]]-AVERAGE(Table2[1Y Return vs Nifty]))/_xlfn.STDEV.P(Table2[1Y Return vs Nifty])</f>
        <v>-0.30761499398676134</v>
      </c>
      <c r="I579">
        <v>-8.0505404138220396</v>
      </c>
      <c r="J579">
        <f>(Table2[[#This Row],[1M Return vs Nifty]]-AVERAGE(Table2[1M Return vs Nifty]))/_xlfn.STDEV.P(Table2[1M Return vs Nifty])</f>
        <v>-0.42792761944202629</v>
      </c>
      <c r="K579">
        <v>-20.859499315706401</v>
      </c>
      <c r="L579">
        <f>(Table2[[#This Row],[6M Return vs Nifty]]-AVERAGE(Table2[6M Return vs Nifty]))/_xlfn.STDEV.P(Table2[6M Return vs Nifty])</f>
        <v>-0.98467687841149065</v>
      </c>
      <c r="M579">
        <v>-5.2815382640376898</v>
      </c>
      <c r="N579">
        <f>(Table2[[#This Row],[1W Return vs Nifty]]-AVERAGE(Table2[1W Return vs Nifty]))/_xlfn.STDEV.P(Table2[1W Return vs Nifty])</f>
        <v>-1.0472502831344559</v>
      </c>
      <c r="O579">
        <v>206.78</v>
      </c>
      <c r="P579">
        <v>201.954578417563</v>
      </c>
      <c r="Q579">
        <v>190.033474760584</v>
      </c>
      <c r="R579">
        <v>41.630362532300403</v>
      </c>
      <c r="S579" s="2">
        <f>(Table2[[#This Row],[Close Price]]-Table2[[#This Row],[20D EMA]])/Table2[[#This Row],[20D EMA]]</f>
        <v>-1.6007350807621636E-2</v>
      </c>
      <c r="T579" s="2">
        <f>(Table2[[#This Row],[Close Price]]-Table2[[#This Row],[50D EMA]])/Table2[[#This Row],[50D EMA]]</f>
        <v>7.5037743353542664E-3</v>
      </c>
      <c r="U579" s="2">
        <f>(Table2[[#This Row],[Close Price]]-Table2[[#This Row],[200D EMA]])/Table2[[#This Row],[200D EMA]]</f>
        <v>7.0706096682935315E-2</v>
      </c>
      <c r="V579">
        <v>0.598873212142357</v>
      </c>
      <c r="W579">
        <v>197.25</v>
      </c>
      <c r="X579">
        <v>205.84</v>
      </c>
      <c r="Y579">
        <v>196.82</v>
      </c>
      <c r="Z579">
        <v>214</v>
      </c>
      <c r="AA579">
        <v>196.82</v>
      </c>
      <c r="AB579">
        <v>225.48</v>
      </c>
      <c r="AC579" s="2">
        <f>(Table2[[#This Row],[Close Price]]/Table2[[#This Row],[Day Low]])-1</f>
        <v>3.1533586818757842E-2</v>
      </c>
      <c r="AD579" s="2">
        <f>(Table2[[#This Row],[Day High]]/Table2[[#This Row],[Close Price]])-1</f>
        <v>1.1647908782621563E-2</v>
      </c>
      <c r="AE579" s="2">
        <f>(Table2[[#This Row],[Close Price]]/Table2[[#This Row],[Current Week Low]])-1</f>
        <v>3.3787216746265614E-2</v>
      </c>
      <c r="AF579" s="2">
        <f>(Table2[[#This Row],[Current Week High]]/Table2[[#This Row],[Close Price]])-1</f>
        <v>5.1752101046837362E-2</v>
      </c>
      <c r="AG579" s="2">
        <f>(Table2[[#This Row],[Close Price]]/Table2[[#This Row],[Current Month Low]])-1</f>
        <v>3.3787216746265614E-2</v>
      </c>
      <c r="AH579" s="2">
        <f>(Table2[[#This Row],[Current Month High]]/Table2[[#This Row],[Close Price]])-1</f>
        <v>0.10817319506561152</v>
      </c>
      <c r="AI579">
        <v>16.896839828967401</v>
      </c>
      <c r="AJ579">
        <v>48.5182481751824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-0.01</v>
      </c>
      <c r="AM579" t="s">
        <v>10450</v>
      </c>
      <c r="AN579">
        <v>-3.91</v>
      </c>
      <c r="AO579" t="s">
        <v>10450</v>
      </c>
      <c r="AQ579">
        <f>(Table2[[#This Row],[Sharpe Ratio]]-AVERAGE(Table2[Sharpe Ratio]))/_xlfn.STDEV.P(Table2[Sharpe Ratio])</f>
        <v>-0.68803842457500186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-3.4555081995497359</v>
      </c>
      <c r="AS579">
        <f>_xlfn.RANK.AVG(Table2[[#This Row],[1Y Return vs Nifty Z-Score]],Table2[1Y Return vs Nifty Z-Score])</f>
        <v>391</v>
      </c>
      <c r="AT579">
        <f>_xlfn.RANK.AVG(Table2[[#This Row],[6M Return vs Nifty Z-Score]],Table2[6M Return vs Nifty Z-Score])</f>
        <v>651</v>
      </c>
      <c r="AU579">
        <f>_xlfn.RANK.AVG(Table2[[#This Row],[Sharpe Ratio Z-Score]],Table2[Sharpe Ratio Z-Score])</f>
        <v>526.5</v>
      </c>
      <c r="AV579">
        <f>(Table2[[#This Row],[Rank 1Y]]+Table2[[#This Row],[Rank 6M]]+Table2[[#This Row],[Rank Sharpe]])/3</f>
        <v>522.83333333333337</v>
      </c>
    </row>
    <row r="580" spans="1:48" x14ac:dyDescent="0.3">
      <c r="A580" t="s">
        <v>665</v>
      </c>
      <c r="B580" t="s">
        <v>666</v>
      </c>
      <c r="C580" t="s">
        <v>10420</v>
      </c>
      <c r="D580" t="s">
        <v>392</v>
      </c>
      <c r="E580">
        <v>28321.158115639999</v>
      </c>
      <c r="F580">
        <v>6301.7</v>
      </c>
      <c r="G580">
        <v>-13.3702825815846</v>
      </c>
      <c r="H580">
        <f>(Table2[[#This Row],[1Y Return vs Nifty]]-AVERAGE(Table2[1Y Return vs Nifty]))/_xlfn.STDEV.P(Table2[1Y Return vs Nifty])</f>
        <v>-0.62058937617152021</v>
      </c>
      <c r="I580">
        <v>-4.6981590429976396</v>
      </c>
      <c r="J580">
        <f>(Table2[[#This Row],[1M Return vs Nifty]]-AVERAGE(Table2[1M Return vs Nifty]))/_xlfn.STDEV.P(Table2[1M Return vs Nifty])</f>
        <v>-0.11727426686622429</v>
      </c>
      <c r="K580">
        <v>0.80586620054344105</v>
      </c>
      <c r="L580">
        <f>(Table2[[#This Row],[6M Return vs Nifty]]-AVERAGE(Table2[6M Return vs Nifty]))/_xlfn.STDEV.P(Table2[6M Return vs Nifty])</f>
        <v>-0.34102495016166401</v>
      </c>
      <c r="M580">
        <v>-3.8397773752630902</v>
      </c>
      <c r="N580">
        <f>(Table2[[#This Row],[1W Return vs Nifty]]-AVERAGE(Table2[1W Return vs Nifty]))/_xlfn.STDEV.P(Table2[1W Return vs Nifty])</f>
        <v>-0.72549705657607233</v>
      </c>
      <c r="O580">
        <v>6353.48</v>
      </c>
      <c r="P580">
        <v>6368.0757223804103</v>
      </c>
      <c r="Q580">
        <v>5929.60660286445</v>
      </c>
      <c r="R580">
        <v>44.891319553705003</v>
      </c>
      <c r="S580" s="2">
        <f>(Table2[[#This Row],[Close Price]]-Table2[[#This Row],[20D EMA]])/Table2[[#This Row],[20D EMA]]</f>
        <v>-8.1498643263219137E-3</v>
      </c>
      <c r="T580" s="2">
        <f>(Table2[[#This Row],[Close Price]]-Table2[[#This Row],[50D EMA]])/Table2[[#This Row],[50D EMA]]</f>
        <v>-1.0423199295060987E-2</v>
      </c>
      <c r="U580" s="2">
        <f>(Table2[[#This Row],[Close Price]]-Table2[[#This Row],[200D EMA]])/Table2[[#This Row],[200D EMA]]</f>
        <v>6.2751784739952299E-2</v>
      </c>
      <c r="V580">
        <v>0.63746279347364998</v>
      </c>
      <c r="W580">
        <v>6252</v>
      </c>
      <c r="X580">
        <v>6386.5</v>
      </c>
      <c r="Y580">
        <v>6151</v>
      </c>
      <c r="Z580">
        <v>6386.5</v>
      </c>
      <c r="AA580">
        <v>6151</v>
      </c>
      <c r="AB580">
        <v>6597</v>
      </c>
      <c r="AC580" s="2">
        <f>(Table2[[#This Row],[Close Price]]/Table2[[#This Row],[Day Low]])-1</f>
        <v>7.9494561740243164E-3</v>
      </c>
      <c r="AD580" s="2">
        <f>(Table2[[#This Row],[Day High]]/Table2[[#This Row],[Close Price]])-1</f>
        <v>1.345668629100083E-2</v>
      </c>
      <c r="AE580" s="2">
        <f>(Table2[[#This Row],[Close Price]]/Table2[[#This Row],[Current Week Low]])-1</f>
        <v>2.450008128759551E-2</v>
      </c>
      <c r="AF580" s="2">
        <f>(Table2[[#This Row],[Current Week High]]/Table2[[#This Row],[Close Price]])-1</f>
        <v>1.345668629100083E-2</v>
      </c>
      <c r="AG580" s="2">
        <f>(Table2[[#This Row],[Close Price]]/Table2[[#This Row],[Current Month Low]])-1</f>
        <v>2.450008128759551E-2</v>
      </c>
      <c r="AH580" s="2">
        <f>(Table2[[#This Row],[Current Month High]]/Table2[[#This Row],[Close Price]])-1</f>
        <v>4.6860371010997159E-2</v>
      </c>
      <c r="AI580">
        <v>14.204897091261</v>
      </c>
      <c r="AJ580">
        <v>30.933532797273902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-0.09</v>
      </c>
      <c r="AM580" t="s">
        <v>10450</v>
      </c>
      <c r="AN580">
        <v>-2.93</v>
      </c>
      <c r="AO580" t="s">
        <v>10450</v>
      </c>
      <c r="AP580">
        <v>-2.7208911558576E-2</v>
      </c>
      <c r="AQ580">
        <f>(Table2[[#This Row],[Sharpe Ratio]]-AVERAGE(Table2[Sharpe Ratio]))/_xlfn.STDEV.P(Table2[Sharpe Ratio])</f>
        <v>-1.0047110106024635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523</v>
      </c>
      <c r="AT580">
        <f>_xlfn.RANK.AVG(Table2[[#This Row],[6M Return vs Nifty Z-Score]],Table2[6M Return vs Nifty Z-Score])</f>
        <v>428</v>
      </c>
      <c r="AU580">
        <f>_xlfn.RANK.AVG(Table2[[#This Row],[Sharpe Ratio Z-Score]],Table2[Sharpe Ratio Z-Score])</f>
        <v>619</v>
      </c>
      <c r="AV580">
        <f>(Table2[[#This Row],[Rank 1Y]]+Table2[[#This Row],[Rank 6M]]+Table2[[#This Row],[Rank Sharpe]])/3</f>
        <v>523.33333333333337</v>
      </c>
    </row>
    <row r="581" spans="1:48" x14ac:dyDescent="0.3">
      <c r="A581" t="s">
        <v>636</v>
      </c>
      <c r="B581" t="s">
        <v>637</v>
      </c>
      <c r="C581" t="s">
        <v>10407</v>
      </c>
      <c r="D581" t="s">
        <v>51</v>
      </c>
      <c r="E581">
        <v>30783.002237199998</v>
      </c>
      <c r="F581">
        <v>395.8</v>
      </c>
      <c r="G581">
        <v>-28.482073570375999</v>
      </c>
      <c r="H581">
        <f>(Table2[[#This Row],[1Y Return vs Nifty]]-AVERAGE(Table2[1Y Return vs Nifty]))/_xlfn.STDEV.P(Table2[1Y Return vs Nifty])</f>
        <v>-0.86941045408309048</v>
      </c>
      <c r="I581">
        <v>-6.43555712455706</v>
      </c>
      <c r="J581">
        <f>(Table2[[#This Row],[1M Return vs Nifty]]-AVERAGE(Table2[1M Return vs Nifty]))/_xlfn.STDEV.P(Table2[1M Return vs Nifty])</f>
        <v>-0.27827281658148934</v>
      </c>
      <c r="K581">
        <v>-35.047675094606198</v>
      </c>
      <c r="L581">
        <f>(Table2[[#This Row],[6M Return vs Nifty]]-AVERAGE(Table2[6M Return vs Nifty]))/_xlfn.STDEV.P(Table2[6M Return vs Nifty])</f>
        <v>-1.4061905007681874</v>
      </c>
      <c r="M581">
        <v>-0.83681329986166797</v>
      </c>
      <c r="N581">
        <f>(Table2[[#This Row],[1W Return vs Nifty]]-AVERAGE(Table2[1W Return vs Nifty]))/_xlfn.STDEV.P(Table2[1W Return vs Nifty])</f>
        <v>-5.5335042873136168E-2</v>
      </c>
      <c r="O581">
        <v>395.67</v>
      </c>
      <c r="P581">
        <v>395.97266749472499</v>
      </c>
      <c r="Q581">
        <v>414.050694980407</v>
      </c>
      <c r="R581">
        <v>47.577946380272699</v>
      </c>
      <c r="S581" s="2">
        <f>(Table2[[#This Row],[Close Price]]-Table2[[#This Row],[20D EMA]])/Table2[[#This Row],[20D EMA]]</f>
        <v>3.2855662547070906E-4</v>
      </c>
      <c r="T581" s="2">
        <f>(Table2[[#This Row],[Close Price]]-Table2[[#This Row],[50D EMA]])/Table2[[#This Row],[50D EMA]]</f>
        <v>-4.3605912452852934E-4</v>
      </c>
      <c r="U581" s="2">
        <f>(Table2[[#This Row],[Close Price]]-Table2[[#This Row],[200D EMA]])/Table2[[#This Row],[200D EMA]]</f>
        <v>-4.4078406827141342E-2</v>
      </c>
      <c r="V581">
        <v>0.63999688674918698</v>
      </c>
      <c r="W581">
        <v>394.25</v>
      </c>
      <c r="X581">
        <v>400.55</v>
      </c>
      <c r="Y581">
        <v>392.65</v>
      </c>
      <c r="Z581">
        <v>409</v>
      </c>
      <c r="AA581">
        <v>373.6</v>
      </c>
      <c r="AB581">
        <v>409</v>
      </c>
      <c r="AC581" s="2">
        <f>(Table2[[#This Row],[Close Price]]/Table2[[#This Row],[Day Low]])-1</f>
        <v>3.93151553582749E-3</v>
      </c>
      <c r="AD581" s="2">
        <f>(Table2[[#This Row],[Day High]]/Table2[[#This Row],[Close Price]])-1</f>
        <v>1.2001010611419893E-2</v>
      </c>
      <c r="AE581" s="2">
        <f>(Table2[[#This Row],[Close Price]]/Table2[[#This Row],[Current Week Low]])-1</f>
        <v>8.0224118171401404E-3</v>
      </c>
      <c r="AF581" s="2">
        <f>(Table2[[#This Row],[Current Week High]]/Table2[[#This Row],[Close Price]])-1</f>
        <v>3.335017685699837E-2</v>
      </c>
      <c r="AG581" s="2">
        <f>(Table2[[#This Row],[Close Price]]/Table2[[#This Row],[Current Month Low]])-1</f>
        <v>5.9421841541755782E-2</v>
      </c>
      <c r="AH581" s="2">
        <f>(Table2[[#This Row],[Current Month High]]/Table2[[#This Row],[Close Price]])-1</f>
        <v>3.335017685699837E-2</v>
      </c>
      <c r="AI581">
        <v>31.303688731682598</v>
      </c>
      <c r="AJ581">
        <v>17.6925364258102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-0.08</v>
      </c>
      <c r="AM581" t="s">
        <v>10450</v>
      </c>
      <c r="AN581">
        <v>0.46</v>
      </c>
      <c r="AO581" t="s">
        <v>10451</v>
      </c>
      <c r="AP581">
        <v>8.9241485084545005E-2</v>
      </c>
      <c r="AQ581">
        <f>(Table2[[#This Row],[Sharpe Ratio]]-AVERAGE(Table2[Sharpe Ratio]))/_xlfn.STDEV.P(Table2[Sharpe Ratio])</f>
        <v>0.35060407318954495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610</v>
      </c>
      <c r="AT581">
        <f>_xlfn.RANK.AVG(Table2[[#This Row],[6M Return vs Nifty Z-Score]],Table2[6M Return vs Nifty Z-Score])</f>
        <v>715</v>
      </c>
      <c r="AU581">
        <f>_xlfn.RANK.AVG(Table2[[#This Row],[Sharpe Ratio Z-Score]],Table2[Sharpe Ratio Z-Score])</f>
        <v>247</v>
      </c>
      <c r="AV581">
        <f>(Table2[[#This Row],[Rank 1Y]]+Table2[[#This Row],[Rank 6M]]+Table2[[#This Row],[Rank Sharpe]])/3</f>
        <v>524</v>
      </c>
    </row>
    <row r="582" spans="1:48" x14ac:dyDescent="0.3">
      <c r="A582" t="s">
        <v>1754</v>
      </c>
      <c r="B582" t="s">
        <v>1755</v>
      </c>
      <c r="C582" t="s">
        <v>10415</v>
      </c>
      <c r="D582" t="s">
        <v>842</v>
      </c>
      <c r="E582">
        <v>4696.0160915249999</v>
      </c>
      <c r="F582">
        <v>382.95</v>
      </c>
      <c r="G582">
        <v>-29.458704198441499</v>
      </c>
      <c r="H582">
        <f>(Table2[[#This Row],[1Y Return vs Nifty]]-AVERAGE(Table2[1Y Return vs Nifty]))/_xlfn.STDEV.P(Table2[1Y Return vs Nifty])</f>
        <v>-0.88549102889893805</v>
      </c>
      <c r="I582">
        <v>-5.2970315240703503</v>
      </c>
      <c r="J582">
        <f>(Table2[[#This Row],[1M Return vs Nifty]]-AVERAGE(Table2[1M Return vs Nifty]))/_xlfn.STDEV.P(Table2[1M Return vs Nifty])</f>
        <v>-0.17276966653337961</v>
      </c>
      <c r="K582">
        <v>3.8619287917035301</v>
      </c>
      <c r="L582">
        <f>(Table2[[#This Row],[6M Return vs Nifty]]-AVERAGE(Table2[6M Return vs Nifty]))/_xlfn.STDEV.P(Table2[6M Return vs Nifty])</f>
        <v>-0.25023300953287575</v>
      </c>
      <c r="M582">
        <v>-2.0064634087182198</v>
      </c>
      <c r="N582">
        <f>(Table2[[#This Row],[1W Return vs Nifty]]-AVERAGE(Table2[1W Return vs Nifty]))/_xlfn.STDEV.P(Table2[1W Return vs Nifty])</f>
        <v>-0.31636216560832348</v>
      </c>
      <c r="O582">
        <v>385.76</v>
      </c>
      <c r="P582">
        <v>371.90234573653299</v>
      </c>
      <c r="Q582">
        <v>350.35063607440202</v>
      </c>
      <c r="R582">
        <v>45.820196700476998</v>
      </c>
      <c r="S582" s="2">
        <f>(Table2[[#This Row],[Close Price]]-Table2[[#This Row],[20D EMA]])/Table2[[#This Row],[20D EMA]]</f>
        <v>-7.2843218581501515E-3</v>
      </c>
      <c r="T582" s="2">
        <f>(Table2[[#This Row],[Close Price]]-Table2[[#This Row],[50D EMA]])/Table2[[#This Row],[50D EMA]]</f>
        <v>2.970579344313545E-2</v>
      </c>
      <c r="U582" s="2">
        <f>(Table2[[#This Row],[Close Price]]-Table2[[#This Row],[200D EMA]])/Table2[[#This Row],[200D EMA]]</f>
        <v>9.3047822863592644E-2</v>
      </c>
      <c r="V582">
        <v>0.58790817650335503</v>
      </c>
      <c r="W582">
        <v>378</v>
      </c>
      <c r="X582">
        <v>386.2</v>
      </c>
      <c r="Y582">
        <v>371.85</v>
      </c>
      <c r="Z582">
        <v>396.5</v>
      </c>
      <c r="AA582">
        <v>371.85</v>
      </c>
      <c r="AB582">
        <v>415.8</v>
      </c>
      <c r="AC582" s="2">
        <f>(Table2[[#This Row],[Close Price]]/Table2[[#This Row],[Day Low]])-1</f>
        <v>1.3095238095238049E-2</v>
      </c>
      <c r="AD582" s="2">
        <f>(Table2[[#This Row],[Day High]]/Table2[[#This Row],[Close Price]])-1</f>
        <v>8.4867476171823775E-3</v>
      </c>
      <c r="AE582" s="2">
        <f>(Table2[[#This Row],[Close Price]]/Table2[[#This Row],[Current Week Low]])-1</f>
        <v>2.9850746268656581E-2</v>
      </c>
      <c r="AF582" s="2">
        <f>(Table2[[#This Row],[Current Week High]]/Table2[[#This Row],[Close Price]])-1</f>
        <v>3.5383209296252716E-2</v>
      </c>
      <c r="AG582" s="2">
        <f>(Table2[[#This Row],[Close Price]]/Table2[[#This Row],[Current Month Low]])-1</f>
        <v>2.9850746268656581E-2</v>
      </c>
      <c r="AH582" s="2">
        <f>(Table2[[#This Row],[Current Month High]]/Table2[[#This Row],[Close Price]])-1</f>
        <v>8.5781433607520663E-2</v>
      </c>
      <c r="AI582">
        <v>17.482700091395699</v>
      </c>
      <c r="AJ582">
        <v>42.9184549356223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0.15</v>
      </c>
      <c r="AM582" t="s">
        <v>10451</v>
      </c>
      <c r="AN582">
        <v>-3.21</v>
      </c>
      <c r="AO582" t="s">
        <v>10450</v>
      </c>
      <c r="AP582">
        <v>-5.1251353954309999E-3</v>
      </c>
      <c r="AQ582">
        <f>(Table2[[#This Row],[Sharpe Ratio]]-AVERAGE(Table2[Sharpe Ratio]))/_xlfn.STDEV.P(Table2[Sharpe Ratio])</f>
        <v>-0.7476876272238473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-2.3725434977973641</v>
      </c>
      <c r="AS582">
        <f>_xlfn.RANK.AVG(Table2[[#This Row],[1Y Return vs Nifty Z-Score]],Table2[1Y Return vs Nifty Z-Score])</f>
        <v>619</v>
      </c>
      <c r="AT582">
        <f>_xlfn.RANK.AVG(Table2[[#This Row],[6M Return vs Nifty Z-Score]],Table2[6M Return vs Nifty Z-Score])</f>
        <v>390</v>
      </c>
      <c r="AU582">
        <f>_xlfn.RANK.AVG(Table2[[#This Row],[Sharpe Ratio Z-Score]],Table2[Sharpe Ratio Z-Score])</f>
        <v>563</v>
      </c>
      <c r="AV582">
        <f>(Table2[[#This Row],[Rank 1Y]]+Table2[[#This Row],[Rank 6M]]+Table2[[#This Row],[Rank Sharpe]])/3</f>
        <v>524</v>
      </c>
    </row>
    <row r="583" spans="1:48" x14ac:dyDescent="0.3">
      <c r="A583" t="s">
        <v>157</v>
      </c>
      <c r="B583" t="s">
        <v>158</v>
      </c>
      <c r="C583" t="s">
        <v>10406</v>
      </c>
      <c r="D583" t="s">
        <v>21</v>
      </c>
      <c r="E583">
        <v>181679.33684110999</v>
      </c>
      <c r="F583">
        <v>6136.1</v>
      </c>
      <c r="G583">
        <v>-19.916929096117698</v>
      </c>
      <c r="H583">
        <f>(Table2[[#This Row],[1Y Return vs Nifty]]-AVERAGE(Table2[1Y Return vs Nifty]))/_xlfn.STDEV.P(Table2[1Y Return vs Nifty])</f>
        <v>-0.72838226740859169</v>
      </c>
      <c r="I583">
        <v>3.2555355004253799</v>
      </c>
      <c r="J583">
        <f>(Table2[[#This Row],[1M Return vs Nifty]]-AVERAGE(Table2[1M Return vs Nifty]))/_xlfn.STDEV.P(Table2[1M Return vs Nifty])</f>
        <v>0.61976654143256649</v>
      </c>
      <c r="K583">
        <v>6.1974929402687096</v>
      </c>
      <c r="L583">
        <f>(Table2[[#This Row],[6M Return vs Nifty]]-AVERAGE(Table2[6M Return vs Nifty]))/_xlfn.STDEV.P(Table2[6M Return vs Nifty])</f>
        <v>-0.18084621028189532</v>
      </c>
      <c r="M583">
        <v>-4.5068348904381104</v>
      </c>
      <c r="N583">
        <f>(Table2[[#This Row],[1W Return vs Nifty]]-AVERAGE(Table2[1W Return vs Nifty]))/_xlfn.STDEV.P(Table2[1W Return vs Nifty])</f>
        <v>-0.87436217663769367</v>
      </c>
      <c r="O583">
        <v>6199.64</v>
      </c>
      <c r="P583">
        <v>5941.4916974542703</v>
      </c>
      <c r="Q583">
        <v>5467.7849217623898</v>
      </c>
      <c r="R583">
        <v>37.416458314704897</v>
      </c>
      <c r="S583" s="2">
        <f>(Table2[[#This Row],[Close Price]]-Table2[[#This Row],[20D EMA]])/Table2[[#This Row],[20D EMA]]</f>
        <v>-1.0248982198966385E-2</v>
      </c>
      <c r="T583" s="2">
        <f>(Table2[[#This Row],[Close Price]]-Table2[[#This Row],[50D EMA]])/Table2[[#This Row],[50D EMA]]</f>
        <v>3.2754115036315416E-2</v>
      </c>
      <c r="U583" s="2">
        <f>(Table2[[#This Row],[Close Price]]-Table2[[#This Row],[200D EMA]])/Table2[[#This Row],[200D EMA]]</f>
        <v>0.1222277554440085</v>
      </c>
      <c r="V583">
        <v>1.47852989549217</v>
      </c>
      <c r="W583">
        <v>6105.05</v>
      </c>
      <c r="X583">
        <v>6359</v>
      </c>
      <c r="Y583">
        <v>6090.55</v>
      </c>
      <c r="Z583">
        <v>6410</v>
      </c>
      <c r="AA583">
        <v>5989.75</v>
      </c>
      <c r="AB583">
        <v>6574.95</v>
      </c>
      <c r="AC583" s="2">
        <f>(Table2[[#This Row],[Close Price]]/Table2[[#This Row],[Day Low]])-1</f>
        <v>5.0859534319949162E-3</v>
      </c>
      <c r="AD583" s="2">
        <f>(Table2[[#This Row],[Day High]]/Table2[[#This Row],[Close Price]])-1</f>
        <v>3.6326005117256921E-2</v>
      </c>
      <c r="AE583" s="2">
        <f>(Table2[[#This Row],[Close Price]]/Table2[[#This Row],[Current Week Low]])-1</f>
        <v>7.4787991232319051E-3</v>
      </c>
      <c r="AF583" s="2">
        <f>(Table2[[#This Row],[Current Week High]]/Table2[[#This Row],[Close Price]])-1</f>
        <v>4.4637473313668297E-2</v>
      </c>
      <c r="AG583" s="2">
        <f>(Table2[[#This Row],[Close Price]]/Table2[[#This Row],[Current Month Low]])-1</f>
        <v>2.4433407070411972E-2</v>
      </c>
      <c r="AH583" s="2">
        <f>(Table2[[#This Row],[Current Month High]]/Table2[[#This Row],[Close Price]])-1</f>
        <v>7.1519368980296871E-2</v>
      </c>
      <c r="AI583">
        <v>7.15193689802968</v>
      </c>
      <c r="AJ583">
        <v>35.9484219738343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0.01</v>
      </c>
      <c r="AM583" t="s">
        <v>10451</v>
      </c>
      <c r="AN583">
        <v>-2.59</v>
      </c>
      <c r="AO583" t="s">
        <v>10450</v>
      </c>
      <c r="AP583">
        <v>-3.5345377466844997E-2</v>
      </c>
      <c r="AQ583">
        <f>(Table2[[#This Row],[Sharpe Ratio]]-AVERAGE(Table2[Sharpe Ratio]))/_xlfn.STDEV.P(Table2[Sharpe Ratio])</f>
        <v>-1.0994077681243095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-2.2632318810199239</v>
      </c>
      <c r="AS583">
        <f>_xlfn.RANK.AVG(Table2[[#This Row],[1Y Return vs Nifty Z-Score]],Table2[1Y Return vs Nifty Z-Score])</f>
        <v>568</v>
      </c>
      <c r="AT583">
        <f>_xlfn.RANK.AVG(Table2[[#This Row],[6M Return vs Nifty Z-Score]],Table2[6M Return vs Nifty Z-Score])</f>
        <v>369</v>
      </c>
      <c r="AU583">
        <f>_xlfn.RANK.AVG(Table2[[#This Row],[Sharpe Ratio Z-Score]],Table2[Sharpe Ratio Z-Score])</f>
        <v>636</v>
      </c>
      <c r="AV583">
        <f>(Table2[[#This Row],[Rank 1Y]]+Table2[[#This Row],[Rank 6M]]+Table2[[#This Row],[Rank Sharpe]])/3</f>
        <v>524.33333333333337</v>
      </c>
    </row>
    <row r="584" spans="1:48" x14ac:dyDescent="0.3">
      <c r="A584" t="s">
        <v>803</v>
      </c>
      <c r="B584" t="s">
        <v>804</v>
      </c>
      <c r="C584" t="s">
        <v>10406</v>
      </c>
      <c r="D584" t="s">
        <v>294</v>
      </c>
      <c r="E584">
        <v>20923.186609274999</v>
      </c>
      <c r="F584">
        <v>1901.85</v>
      </c>
      <c r="G584">
        <v>-19.372708707935399</v>
      </c>
      <c r="H584">
        <f>(Table2[[#This Row],[1Y Return vs Nifty]]-AVERAGE(Table2[1Y Return vs Nifty]))/_xlfn.STDEV.P(Table2[1Y Return vs Nifty])</f>
        <v>-0.71942148283253382</v>
      </c>
      <c r="I584">
        <v>-6.9036337112645203</v>
      </c>
      <c r="J584">
        <f>(Table2[[#This Row],[1M Return vs Nifty]]-AVERAGE(Table2[1M Return vs Nifty]))/_xlfn.STDEV.P(Table2[1M Return vs Nifty])</f>
        <v>-0.32164782223818539</v>
      </c>
      <c r="K584">
        <v>-20.440459874450902</v>
      </c>
      <c r="L584">
        <f>(Table2[[#This Row],[6M Return vs Nifty]]-AVERAGE(Table2[6M Return vs Nifty]))/_xlfn.STDEV.P(Table2[6M Return vs Nifty])</f>
        <v>-0.97222772106057787</v>
      </c>
      <c r="M584">
        <v>-5.4813994850417602</v>
      </c>
      <c r="N584">
        <f>(Table2[[#This Row],[1W Return vs Nifty]]-AVERAGE(Table2[1W Return vs Nifty]))/_xlfn.STDEV.P(Table2[1W Return vs Nifty])</f>
        <v>-1.0918526809541205</v>
      </c>
      <c r="O584">
        <v>2006.57</v>
      </c>
      <c r="P584">
        <v>1950.61133477473</v>
      </c>
      <c r="Q584">
        <v>1869.72504535186</v>
      </c>
      <c r="R584">
        <v>24.079601395818901</v>
      </c>
      <c r="S584" s="2">
        <f>(Table2[[#This Row],[Close Price]]-Table2[[#This Row],[20D EMA]])/Table2[[#This Row],[20D EMA]]</f>
        <v>-5.2188560578499646E-2</v>
      </c>
      <c r="T584" s="2">
        <f>(Table2[[#This Row],[Close Price]]-Table2[[#This Row],[50D EMA]])/Table2[[#This Row],[50D EMA]]</f>
        <v>-2.4997975714296475E-2</v>
      </c>
      <c r="U584" s="2">
        <f>(Table2[[#This Row],[Close Price]]-Table2[[#This Row],[200D EMA]])/Table2[[#This Row],[200D EMA]]</f>
        <v>1.7181646428710264E-2</v>
      </c>
      <c r="V584">
        <v>0.58944792285496395</v>
      </c>
      <c r="W584">
        <v>1891.15</v>
      </c>
      <c r="X584">
        <v>1992.6</v>
      </c>
      <c r="Y584">
        <v>1891.15</v>
      </c>
      <c r="Z584">
        <v>2084.3000000000002</v>
      </c>
      <c r="AA584">
        <v>1891.15</v>
      </c>
      <c r="AB584">
        <v>2157.4499999999998</v>
      </c>
      <c r="AC584" s="2">
        <f>(Table2[[#This Row],[Close Price]]/Table2[[#This Row],[Day Low]])-1</f>
        <v>5.6579330037278552E-3</v>
      </c>
      <c r="AD584" s="2">
        <f>(Table2[[#This Row],[Day High]]/Table2[[#This Row],[Close Price]])-1</f>
        <v>4.7716696900386379E-2</v>
      </c>
      <c r="AE584" s="2">
        <f>(Table2[[#This Row],[Close Price]]/Table2[[#This Row],[Current Week Low]])-1</f>
        <v>5.6579330037278552E-3</v>
      </c>
      <c r="AF584" s="2">
        <f>(Table2[[#This Row],[Current Week High]]/Table2[[#This Row],[Close Price]])-1</f>
        <v>9.5932907432237258E-2</v>
      </c>
      <c r="AG584" s="2">
        <f>(Table2[[#This Row],[Close Price]]/Table2[[#This Row],[Current Month Low]])-1</f>
        <v>5.6579330037278552E-3</v>
      </c>
      <c r="AH584" s="2">
        <f>(Table2[[#This Row],[Current Month High]]/Table2[[#This Row],[Close Price]])-1</f>
        <v>0.1343954570549728</v>
      </c>
      <c r="AI584">
        <v>29.292530956699999</v>
      </c>
      <c r="AJ584">
        <v>23.328577913235101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-0.06</v>
      </c>
      <c r="AM584" t="s">
        <v>10450</v>
      </c>
      <c r="AN584">
        <v>-8.56</v>
      </c>
      <c r="AO584" t="s">
        <v>10450</v>
      </c>
      <c r="AP584">
        <v>5.0582152668687999E-2</v>
      </c>
      <c r="AQ584">
        <f>(Table2[[#This Row],[Sharpe Ratio]]-AVERAGE(Table2[Sharpe Ratio]))/_xlfn.STDEV.P(Table2[Sharpe Ratio])</f>
        <v>-9.933493829458194E-2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-3.2044846453799996</v>
      </c>
      <c r="AS584">
        <f>_xlfn.RANK.AVG(Table2[[#This Row],[1Y Return vs Nifty Z-Score]],Table2[1Y Return vs Nifty Z-Score])</f>
        <v>560</v>
      </c>
      <c r="AT584">
        <f>_xlfn.RANK.AVG(Table2[[#This Row],[6M Return vs Nifty Z-Score]],Table2[6M Return vs Nifty Z-Score])</f>
        <v>646</v>
      </c>
      <c r="AU584">
        <f>_xlfn.RANK.AVG(Table2[[#This Row],[Sharpe Ratio Z-Score]],Table2[Sharpe Ratio Z-Score])</f>
        <v>368</v>
      </c>
      <c r="AV584">
        <f>(Table2[[#This Row],[Rank 1Y]]+Table2[[#This Row],[Rank 6M]]+Table2[[#This Row],[Rank Sharpe]])/3</f>
        <v>524.66666666666663</v>
      </c>
    </row>
    <row r="585" spans="1:48" x14ac:dyDescent="0.3">
      <c r="A585" t="s">
        <v>242</v>
      </c>
      <c r="B585" t="s">
        <v>243</v>
      </c>
      <c r="C585" t="s">
        <v>10411</v>
      </c>
      <c r="D585" t="s">
        <v>54</v>
      </c>
      <c r="E585">
        <v>112448.36067368</v>
      </c>
      <c r="F585">
        <v>6749.9</v>
      </c>
      <c r="G585">
        <v>-9.9724793252655299</v>
      </c>
      <c r="H585">
        <f>(Table2[[#This Row],[1Y Return vs Nifty]]-AVERAGE(Table2[1Y Return vs Nifty]))/_xlfn.STDEV.P(Table2[1Y Return vs Nifty])</f>
        <v>-0.56464332256372263</v>
      </c>
      <c r="I585">
        <v>-7.2353809038217198</v>
      </c>
      <c r="J585">
        <f>(Table2[[#This Row],[1M Return vs Nifty]]-AVERAGE(Table2[1M Return vs Nifty]))/_xlfn.STDEV.P(Table2[1M Return vs Nifty])</f>
        <v>-0.35238966398459759</v>
      </c>
      <c r="K585">
        <v>-6.6526543170651902</v>
      </c>
      <c r="L585">
        <f>(Table2[[#This Row],[6M Return vs Nifty]]-AVERAGE(Table2[6M Return vs Nifty]))/_xlfn.STDEV.P(Table2[6M Return vs Nifty])</f>
        <v>-0.56260861601068879</v>
      </c>
      <c r="M585">
        <v>1.70303955054724</v>
      </c>
      <c r="N585">
        <f>(Table2[[#This Row],[1W Return vs Nifty]]-AVERAGE(Table2[1W Return vs Nifty]))/_xlfn.STDEV.P(Table2[1W Return vs Nifty])</f>
        <v>0.51147590058167214</v>
      </c>
      <c r="O585">
        <v>6699.28</v>
      </c>
      <c r="P585">
        <v>6689.5087898452102</v>
      </c>
      <c r="Q585">
        <v>6265.6151721234901</v>
      </c>
      <c r="R585">
        <v>62.3160202971101</v>
      </c>
      <c r="S585" s="2">
        <f>(Table2[[#This Row],[Close Price]]-Table2[[#This Row],[20D EMA]])/Table2[[#This Row],[20D EMA]]</f>
        <v>7.5560358725116567E-3</v>
      </c>
      <c r="T585" s="2">
        <f>(Table2[[#This Row],[Close Price]]-Table2[[#This Row],[50D EMA]])/Table2[[#This Row],[50D EMA]]</f>
        <v>9.0277495780354319E-3</v>
      </c>
      <c r="U585" s="2">
        <f>(Table2[[#This Row],[Close Price]]-Table2[[#This Row],[200D EMA]])/Table2[[#This Row],[200D EMA]]</f>
        <v>7.7292462842460177E-2</v>
      </c>
      <c r="V585">
        <v>0.972549567984063</v>
      </c>
      <c r="W585">
        <v>6666.5</v>
      </c>
      <c r="X585">
        <v>6772.4</v>
      </c>
      <c r="Y585">
        <v>6580</v>
      </c>
      <c r="Z585">
        <v>6772.4</v>
      </c>
      <c r="AA585">
        <v>6482.5</v>
      </c>
      <c r="AB585">
        <v>7074.95</v>
      </c>
      <c r="AC585" s="2">
        <f>(Table2[[#This Row],[Close Price]]/Table2[[#This Row],[Day Low]])-1</f>
        <v>1.2510312757818998E-2</v>
      </c>
      <c r="AD585" s="2">
        <f>(Table2[[#This Row],[Day High]]/Table2[[#This Row],[Close Price]])-1</f>
        <v>3.3333827167809638E-3</v>
      </c>
      <c r="AE585" s="2">
        <f>(Table2[[#This Row],[Close Price]]/Table2[[#This Row],[Current Week Low]])-1</f>
        <v>2.5820668693009141E-2</v>
      </c>
      <c r="AF585" s="2">
        <f>(Table2[[#This Row],[Current Week High]]/Table2[[#This Row],[Close Price]])-1</f>
        <v>3.3333827167809638E-3</v>
      </c>
      <c r="AG585" s="2">
        <f>(Table2[[#This Row],[Close Price]]/Table2[[#This Row],[Current Month Low]])-1</f>
        <v>4.1249517932896218E-2</v>
      </c>
      <c r="AH585" s="2">
        <f>(Table2[[#This Row],[Current Month High]]/Table2[[#This Row],[Close Price]])-1</f>
        <v>4.8156268981762729E-2</v>
      </c>
      <c r="AI585">
        <v>5.2971155128224101</v>
      </c>
      <c r="AJ585">
        <v>29.667374244796399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-0.1</v>
      </c>
      <c r="AM585" t="s">
        <v>10450</v>
      </c>
      <c r="AN585">
        <v>2.08</v>
      </c>
      <c r="AO585" t="s">
        <v>10451</v>
      </c>
      <c r="AP585">
        <v>-5.4722699241990004E-3</v>
      </c>
      <c r="AQ585">
        <f>(Table2[[#This Row],[Sharpe Ratio]]-AVERAGE(Table2[Sharpe Ratio]))/_xlfn.STDEV.P(Table2[Sharpe Ratio])</f>
        <v>-0.75172777372833832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-1.7198934757056752</v>
      </c>
      <c r="AS585">
        <f>_xlfn.RANK.AVG(Table2[[#This Row],[1Y Return vs Nifty Z-Score]],Table2[1Y Return vs Nifty Z-Score])</f>
        <v>500</v>
      </c>
      <c r="AT585">
        <f>_xlfn.RANK.AVG(Table2[[#This Row],[6M Return vs Nifty Z-Score]],Table2[6M Return vs Nifty Z-Score])</f>
        <v>513</v>
      </c>
      <c r="AU585">
        <f>_xlfn.RANK.AVG(Table2[[#This Row],[Sharpe Ratio Z-Score]],Table2[Sharpe Ratio Z-Score])</f>
        <v>564</v>
      </c>
      <c r="AV585">
        <f>(Table2[[#This Row],[Rank 1Y]]+Table2[[#This Row],[Rank 6M]]+Table2[[#This Row],[Rank Sharpe]])/3</f>
        <v>525.66666666666663</v>
      </c>
    </row>
    <row r="586" spans="1:48" x14ac:dyDescent="0.3">
      <c r="A586" t="s">
        <v>899</v>
      </c>
      <c r="B586" t="s">
        <v>900</v>
      </c>
      <c r="C586" t="s">
        <v>10406</v>
      </c>
      <c r="D586" t="s">
        <v>21</v>
      </c>
      <c r="E586">
        <v>17496.526299900001</v>
      </c>
      <c r="F586">
        <v>630.25</v>
      </c>
      <c r="G586">
        <v>-14.3202867907002</v>
      </c>
      <c r="H586">
        <f>(Table2[[#This Row],[1Y Return vs Nifty]]-AVERAGE(Table2[1Y Return vs Nifty]))/_xlfn.STDEV.P(Table2[1Y Return vs Nifty])</f>
        <v>-0.63623153741554472</v>
      </c>
      <c r="I586">
        <v>-3.6341492391696901</v>
      </c>
      <c r="J586">
        <f>(Table2[[#This Row],[1M Return vs Nifty]]-AVERAGE(Table2[1M Return vs Nifty]))/_xlfn.STDEV.P(Table2[1M Return vs Nifty])</f>
        <v>-1.8676232761473933E-2</v>
      </c>
      <c r="K586">
        <v>-33.527951324498297</v>
      </c>
      <c r="L586">
        <f>(Table2[[#This Row],[6M Return vs Nifty]]-AVERAGE(Table2[6M Return vs Nifty]))/_xlfn.STDEV.P(Table2[6M Return vs Nifty])</f>
        <v>-1.3610413370347909</v>
      </c>
      <c r="M586">
        <v>-4.2973558962264304</v>
      </c>
      <c r="N586">
        <f>(Table2[[#This Row],[1W Return vs Nifty]]-AVERAGE(Table2[1W Return vs Nifty]))/_xlfn.STDEV.P(Table2[1W Return vs Nifty])</f>
        <v>-0.82761341073026296</v>
      </c>
      <c r="O586">
        <v>650.12</v>
      </c>
      <c r="P586">
        <v>647.97872793813701</v>
      </c>
      <c r="Q586">
        <v>639.434598486808</v>
      </c>
      <c r="R586">
        <v>27.785000017127199</v>
      </c>
      <c r="S586" s="2">
        <f>(Table2[[#This Row],[Close Price]]-Table2[[#This Row],[20D EMA]])/Table2[[#This Row],[20D EMA]]</f>
        <v>-3.0563588260628813E-2</v>
      </c>
      <c r="T586" s="2">
        <f>(Table2[[#This Row],[Close Price]]-Table2[[#This Row],[50D EMA]])/Table2[[#This Row],[50D EMA]]</f>
        <v>-2.7360046207920558E-2</v>
      </c>
      <c r="U586" s="2">
        <f>(Table2[[#This Row],[Close Price]]-Table2[[#This Row],[200D EMA]])/Table2[[#This Row],[200D EMA]]</f>
        <v>-1.43636245341477E-2</v>
      </c>
      <c r="V586">
        <v>0.42498038250645898</v>
      </c>
      <c r="W586">
        <v>627.15</v>
      </c>
      <c r="X586">
        <v>647</v>
      </c>
      <c r="Y586">
        <v>627.15</v>
      </c>
      <c r="Z586">
        <v>655</v>
      </c>
      <c r="AA586">
        <v>627.15</v>
      </c>
      <c r="AB586">
        <v>697.2</v>
      </c>
      <c r="AC586" s="2">
        <f>(Table2[[#This Row],[Close Price]]/Table2[[#This Row],[Day Low]])-1</f>
        <v>4.942996093438623E-3</v>
      </c>
      <c r="AD586" s="2">
        <f>(Table2[[#This Row],[Day High]]/Table2[[#This Row],[Close Price]])-1</f>
        <v>2.6576755255850903E-2</v>
      </c>
      <c r="AE586" s="2">
        <f>(Table2[[#This Row],[Close Price]]/Table2[[#This Row],[Current Week Low]])-1</f>
        <v>4.942996093438623E-3</v>
      </c>
      <c r="AF586" s="2">
        <f>(Table2[[#This Row],[Current Week High]]/Table2[[#This Row],[Close Price]])-1</f>
        <v>3.9270130900436406E-2</v>
      </c>
      <c r="AG586" s="2">
        <f>(Table2[[#This Row],[Close Price]]/Table2[[#This Row],[Current Month Low]])-1</f>
        <v>4.942996093438623E-3</v>
      </c>
      <c r="AH586" s="2">
        <f>(Table2[[#This Row],[Current Month High]]/Table2[[#This Row],[Close Price]])-1</f>
        <v>0.10622768742562472</v>
      </c>
      <c r="AI586">
        <v>38.040460134867097</v>
      </c>
      <c r="AJ586">
        <v>34.209965928449698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-0.1</v>
      </c>
      <c r="AM586" t="s">
        <v>10450</v>
      </c>
      <c r="AN586">
        <v>-7.04</v>
      </c>
      <c r="AO586" t="s">
        <v>10450</v>
      </c>
      <c r="AP586">
        <v>6.1026776065460003E-2</v>
      </c>
      <c r="AQ586">
        <f>(Table2[[#This Row],[Sharpe Ratio]]-AVERAGE(Table2[Sharpe Ratio]))/_xlfn.STDEV.P(Table2[Sharpe Ratio])</f>
        <v>2.2225451727569481E-2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-2.821337066214503</v>
      </c>
      <c r="AS586">
        <f>_xlfn.RANK.AVG(Table2[[#This Row],[1Y Return vs Nifty Z-Score]],Table2[1Y Return vs Nifty Z-Score])</f>
        <v>534</v>
      </c>
      <c r="AT586">
        <f>_xlfn.RANK.AVG(Table2[[#This Row],[6M Return vs Nifty Z-Score]],Table2[6M Return vs Nifty Z-Score])</f>
        <v>709</v>
      </c>
      <c r="AU586">
        <f>_xlfn.RANK.AVG(Table2[[#This Row],[Sharpe Ratio Z-Score]],Table2[Sharpe Ratio Z-Score])</f>
        <v>336</v>
      </c>
      <c r="AV586">
        <f>(Table2[[#This Row],[Rank 1Y]]+Table2[[#This Row],[Rank 6M]]+Table2[[#This Row],[Rank Sharpe]])/3</f>
        <v>526.33333333333337</v>
      </c>
    </row>
    <row r="587" spans="1:48" x14ac:dyDescent="0.3">
      <c r="A587" t="s">
        <v>1477</v>
      </c>
      <c r="B587" t="s">
        <v>1478</v>
      </c>
      <c r="C587" t="s">
        <v>10418</v>
      </c>
      <c r="D587" t="s">
        <v>146</v>
      </c>
      <c r="E587">
        <v>7255.6782000000003</v>
      </c>
      <c r="F587">
        <v>387.3</v>
      </c>
      <c r="G587">
        <v>-37.722590807713303</v>
      </c>
      <c r="H587">
        <f>(Table2[[#This Row],[1Y Return vs Nifty]]-AVERAGE(Table2[1Y Return vs Nifty]))/_xlfn.STDEV.P(Table2[1Y Return vs Nifty])</f>
        <v>-1.0215588963928131</v>
      </c>
      <c r="I587">
        <v>-11.9267442090486</v>
      </c>
      <c r="J587">
        <f>(Table2[[#This Row],[1M Return vs Nifty]]-AVERAGE(Table2[1M Return vs Nifty]))/_xlfn.STDEV.P(Table2[1M Return vs Nifty])</f>
        <v>-0.78712174775149701</v>
      </c>
      <c r="K587">
        <v>-14.5659249105983</v>
      </c>
      <c r="L587">
        <f>(Table2[[#This Row],[6M Return vs Nifty]]-AVERAGE(Table2[6M Return vs Nifty]))/_xlfn.STDEV.P(Table2[6M Return vs Nifty])</f>
        <v>-0.7977023591774034</v>
      </c>
      <c r="M587">
        <v>0.266890931487411</v>
      </c>
      <c r="N587">
        <f>(Table2[[#This Row],[1W Return vs Nifty]]-AVERAGE(Table2[1W Return vs Nifty]))/_xlfn.STDEV.P(Table2[1W Return vs Nifty])</f>
        <v>0.19097514654012737</v>
      </c>
      <c r="O587">
        <v>399.19</v>
      </c>
      <c r="P587">
        <v>418.45770826003297</v>
      </c>
      <c r="Q587">
        <v>419.31992085070601</v>
      </c>
      <c r="R587">
        <v>36.851393679548501</v>
      </c>
      <c r="S587" s="2">
        <f>(Table2[[#This Row],[Close Price]]-Table2[[#This Row],[20D EMA]])/Table2[[#This Row],[20D EMA]]</f>
        <v>-2.9785315263408368E-2</v>
      </c>
      <c r="T587" s="2">
        <f>(Table2[[#This Row],[Close Price]]-Table2[[#This Row],[50D EMA]])/Table2[[#This Row],[50D EMA]]</f>
        <v>-7.4458440231841325E-2</v>
      </c>
      <c r="U587" s="2">
        <f>(Table2[[#This Row],[Close Price]]-Table2[[#This Row],[200D EMA]])/Table2[[#This Row],[200D EMA]]</f>
        <v>-7.6361554170249688E-2</v>
      </c>
      <c r="V587">
        <v>0.31141880220822499</v>
      </c>
      <c r="W587">
        <v>384.05</v>
      </c>
      <c r="X587">
        <v>403.75</v>
      </c>
      <c r="Y587">
        <v>384.05</v>
      </c>
      <c r="Z587">
        <v>405.5</v>
      </c>
      <c r="AA587">
        <v>377.6</v>
      </c>
      <c r="AB587">
        <v>418.3</v>
      </c>
      <c r="AC587" s="2">
        <f>(Table2[[#This Row],[Close Price]]/Table2[[#This Row],[Day Low]])-1</f>
        <v>8.4624397864860867E-3</v>
      </c>
      <c r="AD587" s="2">
        <f>(Table2[[#This Row],[Day High]]/Table2[[#This Row],[Close Price]])-1</f>
        <v>4.2473534727601292E-2</v>
      </c>
      <c r="AE587" s="2">
        <f>(Table2[[#This Row],[Close Price]]/Table2[[#This Row],[Current Week Low]])-1</f>
        <v>8.4624397864860867E-3</v>
      </c>
      <c r="AF587" s="2">
        <f>(Table2[[#This Row],[Current Week High]]/Table2[[#This Row],[Close Price]])-1</f>
        <v>4.6991995868835401E-2</v>
      </c>
      <c r="AG587" s="2">
        <f>(Table2[[#This Row],[Close Price]]/Table2[[#This Row],[Current Month Low]])-1</f>
        <v>2.5688559322033955E-2</v>
      </c>
      <c r="AH587" s="2">
        <f>(Table2[[#This Row],[Current Month High]]/Table2[[#This Row],[Close Price]])-1</f>
        <v>8.0041311644719837E-2</v>
      </c>
      <c r="AI587">
        <v>41.363284275755198</v>
      </c>
      <c r="AJ587">
        <v>12.2608695652173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-0.27</v>
      </c>
      <c r="AM587" t="s">
        <v>10450</v>
      </c>
      <c r="AN587">
        <v>-1.74</v>
      </c>
      <c r="AO587" t="s">
        <v>10450</v>
      </c>
      <c r="AP587">
        <v>6.7037614433290996E-2</v>
      </c>
      <c r="AQ587">
        <f>(Table2[[#This Row],[Sharpe Ratio]]-AVERAGE(Table2[Sharpe Ratio]))/_xlfn.STDEV.P(Table2[Sharpe Ratio])</f>
        <v>9.2182962745101238E-2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666</v>
      </c>
      <c r="AT587">
        <f>_xlfn.RANK.AVG(Table2[[#This Row],[6M Return vs Nifty Z-Score]],Table2[6M Return vs Nifty Z-Score])</f>
        <v>596</v>
      </c>
      <c r="AU587">
        <f>_xlfn.RANK.AVG(Table2[[#This Row],[Sharpe Ratio Z-Score]],Table2[Sharpe Ratio Z-Score])</f>
        <v>319</v>
      </c>
      <c r="AV587">
        <f>(Table2[[#This Row],[Rank 1Y]]+Table2[[#This Row],[Rank 6M]]+Table2[[#This Row],[Rank Sharpe]])/3</f>
        <v>527</v>
      </c>
    </row>
    <row r="588" spans="1:48" x14ac:dyDescent="0.3">
      <c r="A588" t="s">
        <v>671</v>
      </c>
      <c r="B588" t="s">
        <v>672</v>
      </c>
      <c r="C588" t="s">
        <v>10411</v>
      </c>
      <c r="D588" t="s">
        <v>273</v>
      </c>
      <c r="E588">
        <v>27722.146243859999</v>
      </c>
      <c r="F588">
        <v>1032.3</v>
      </c>
      <c r="G588">
        <v>15.797930798612301</v>
      </c>
      <c r="H588">
        <f>(Table2[[#This Row],[1Y Return vs Nifty]]-AVERAGE(Table2[1Y Return vs Nifty]))/_xlfn.STDEV.P(Table2[1Y Return vs Nifty])</f>
        <v>-0.1403242441697356</v>
      </c>
      <c r="I588">
        <v>-4.9561176046599602</v>
      </c>
      <c r="J588">
        <f>(Table2[[#This Row],[1M Return vs Nifty]]-AVERAGE(Table2[1M Return vs Nifty]))/_xlfn.STDEV.P(Table2[1M Return vs Nifty])</f>
        <v>-0.14117837655477236</v>
      </c>
      <c r="K588">
        <v>-41.301467180149103</v>
      </c>
      <c r="L588">
        <f>(Table2[[#This Row],[6M Return vs Nifty]]-AVERAGE(Table2[6M Return vs Nifty]))/_xlfn.STDEV.P(Table2[6M Return vs Nifty])</f>
        <v>-1.5919831351788136</v>
      </c>
      <c r="M588">
        <v>-5.0089491310288601</v>
      </c>
      <c r="N588">
        <f>(Table2[[#This Row],[1W Return vs Nifty]]-AVERAGE(Table2[1W Return vs Nifty]))/_xlfn.STDEV.P(Table2[1W Return vs Nifty])</f>
        <v>-0.986417426761935</v>
      </c>
      <c r="O588">
        <v>1099.8900000000001</v>
      </c>
      <c r="P588">
        <v>1136.2153004247</v>
      </c>
      <c r="Q588">
        <v>1132.16743601395</v>
      </c>
      <c r="R588">
        <v>19.579408414196799</v>
      </c>
      <c r="S588" s="2">
        <f>(Table2[[#This Row],[Close Price]]-Table2[[#This Row],[20D EMA]])/Table2[[#This Row],[20D EMA]]</f>
        <v>-6.1451599705425214E-2</v>
      </c>
      <c r="T588" s="2">
        <f>(Table2[[#This Row],[Close Price]]-Table2[[#This Row],[50D EMA]])/Table2[[#This Row],[50D EMA]]</f>
        <v>-9.145740282309002E-2</v>
      </c>
      <c r="U588" s="2">
        <f>(Table2[[#This Row],[Close Price]]-Table2[[#This Row],[200D EMA]])/Table2[[#This Row],[200D EMA]]</f>
        <v>-8.8209069469049398E-2</v>
      </c>
      <c r="V588">
        <v>1.1866453296205799</v>
      </c>
      <c r="W588">
        <v>1025</v>
      </c>
      <c r="X588">
        <v>1068</v>
      </c>
      <c r="Y588">
        <v>1025</v>
      </c>
      <c r="Z588">
        <v>1136</v>
      </c>
      <c r="AA588">
        <v>1025</v>
      </c>
      <c r="AB588">
        <v>1199</v>
      </c>
      <c r="AC588" s="2">
        <f>(Table2[[#This Row],[Close Price]]/Table2[[#This Row],[Day Low]])-1</f>
        <v>7.1219512195122014E-3</v>
      </c>
      <c r="AD588" s="2">
        <f>(Table2[[#This Row],[Day High]]/Table2[[#This Row],[Close Price]])-1</f>
        <v>3.458297006684119E-2</v>
      </c>
      <c r="AE588" s="2">
        <f>(Table2[[#This Row],[Close Price]]/Table2[[#This Row],[Current Week Low]])-1</f>
        <v>7.1219512195122014E-3</v>
      </c>
      <c r="AF588" s="2">
        <f>(Table2[[#This Row],[Current Week High]]/Table2[[#This Row],[Close Price]])-1</f>
        <v>0.10045529400368114</v>
      </c>
      <c r="AG588" s="2">
        <f>(Table2[[#This Row],[Close Price]]/Table2[[#This Row],[Current Month Low]])-1</f>
        <v>7.1219512195122014E-3</v>
      </c>
      <c r="AH588" s="2">
        <f>(Table2[[#This Row],[Current Month High]]/Table2[[#This Row],[Close Price]])-1</f>
        <v>0.1614840647098712</v>
      </c>
      <c r="AI588">
        <v>46.653104717620799</v>
      </c>
      <c r="AJ588">
        <v>49.814962629707502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-0.27</v>
      </c>
      <c r="AM588" t="s">
        <v>10450</v>
      </c>
      <c r="AN588">
        <v>-7.62</v>
      </c>
      <c r="AO588" t="s">
        <v>10450</v>
      </c>
      <c r="AQ588">
        <f>(Table2[[#This Row],[Sharpe Ratio]]-AVERAGE(Table2[Sharpe Ratio]))/_xlfn.STDEV.P(Table2[Sharpe Ratio])</f>
        <v>-0.68803842457500186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329</v>
      </c>
      <c r="AT588">
        <f>_xlfn.RANK.AVG(Table2[[#This Row],[6M Return vs Nifty Z-Score]],Table2[6M Return vs Nifty Z-Score])</f>
        <v>726</v>
      </c>
      <c r="AU588">
        <f>_xlfn.RANK.AVG(Table2[[#This Row],[Sharpe Ratio Z-Score]],Table2[Sharpe Ratio Z-Score])</f>
        <v>526.5</v>
      </c>
      <c r="AV588">
        <f>(Table2[[#This Row],[Rank 1Y]]+Table2[[#This Row],[Rank 6M]]+Table2[[#This Row],[Rank Sharpe]])/3</f>
        <v>527.16666666666663</v>
      </c>
    </row>
    <row r="589" spans="1:48" x14ac:dyDescent="0.3">
      <c r="A589" t="s">
        <v>547</v>
      </c>
      <c r="B589" t="s">
        <v>548</v>
      </c>
      <c r="C589" t="s">
        <v>10421</v>
      </c>
      <c r="D589" t="s">
        <v>549</v>
      </c>
      <c r="E589">
        <v>38893.893332699998</v>
      </c>
      <c r="F589">
        <v>34526.1</v>
      </c>
      <c r="G589">
        <v>-22.03782648943</v>
      </c>
      <c r="H589">
        <f>(Table2[[#This Row],[1Y Return vs Nifty]]-AVERAGE(Table2[1Y Return vs Nifty]))/_xlfn.STDEV.P(Table2[1Y Return vs Nifty])</f>
        <v>-0.76330360637729677</v>
      </c>
      <c r="I589">
        <v>-3.0250823213878402</v>
      </c>
      <c r="J589">
        <f>(Table2[[#This Row],[1M Return vs Nifty]]-AVERAGE(Table2[1M Return vs Nifty]))/_xlfn.STDEV.P(Table2[1M Return vs Nifty])</f>
        <v>3.7763849383897506E-2</v>
      </c>
      <c r="K589">
        <v>-8.6367813291645508</v>
      </c>
      <c r="L589">
        <f>(Table2[[#This Row],[6M Return vs Nifty]]-AVERAGE(Table2[6M Return vs Nifty]))/_xlfn.STDEV.P(Table2[6M Return vs Nifty])</f>
        <v>-0.62155464100493396</v>
      </c>
      <c r="M589">
        <v>-1.7622554810258699</v>
      </c>
      <c r="N589">
        <f>(Table2[[#This Row],[1W Return vs Nifty]]-AVERAGE(Table2[1W Return vs Nifty]))/_xlfn.STDEV.P(Table2[1W Return vs Nifty])</f>
        <v>-0.26186305323960518</v>
      </c>
      <c r="O589">
        <v>35373.08</v>
      </c>
      <c r="P589">
        <v>35789.900642551103</v>
      </c>
      <c r="Q589">
        <v>33791.310909203203</v>
      </c>
      <c r="R589">
        <v>35.804502423619397</v>
      </c>
      <c r="S589" s="2">
        <f>(Table2[[#This Row],[Close Price]]-Table2[[#This Row],[20D EMA]])/Table2[[#This Row],[20D EMA]]</f>
        <v>-2.3944197112606626E-2</v>
      </c>
      <c r="T589" s="2">
        <f>(Table2[[#This Row],[Close Price]]-Table2[[#This Row],[50D EMA]])/Table2[[#This Row],[50D EMA]]</f>
        <v>-3.5311655519058772E-2</v>
      </c>
      <c r="U589" s="2">
        <f>(Table2[[#This Row],[Close Price]]-Table2[[#This Row],[200D EMA]])/Table2[[#This Row],[200D EMA]]</f>
        <v>2.1744912257803912E-2</v>
      </c>
      <c r="V589">
        <v>0.75558645349306197</v>
      </c>
      <c r="W589">
        <v>34425</v>
      </c>
      <c r="X589">
        <v>35900</v>
      </c>
      <c r="Y589">
        <v>34425</v>
      </c>
      <c r="Z589">
        <v>35900</v>
      </c>
      <c r="AA589">
        <v>34425</v>
      </c>
      <c r="AB589">
        <v>36244</v>
      </c>
      <c r="AC589" s="2">
        <f>(Table2[[#This Row],[Close Price]]/Table2[[#This Row],[Day Low]])-1</f>
        <v>2.936819172113303E-3</v>
      </c>
      <c r="AD589" s="2">
        <f>(Table2[[#This Row],[Day High]]/Table2[[#This Row],[Close Price]])-1</f>
        <v>3.9793084072629048E-2</v>
      </c>
      <c r="AE589" s="2">
        <f>(Table2[[#This Row],[Close Price]]/Table2[[#This Row],[Current Week Low]])-1</f>
        <v>2.936819172113303E-3</v>
      </c>
      <c r="AF589" s="2">
        <f>(Table2[[#This Row],[Current Week High]]/Table2[[#This Row],[Close Price]])-1</f>
        <v>3.9793084072629048E-2</v>
      </c>
      <c r="AG589" s="2">
        <f>(Table2[[#This Row],[Close Price]]/Table2[[#This Row],[Current Month Low]])-1</f>
        <v>2.936819172113303E-3</v>
      </c>
      <c r="AH589" s="2">
        <f>(Table2[[#This Row],[Current Month High]]/Table2[[#This Row],[Close Price]])-1</f>
        <v>4.9756560978506226E-2</v>
      </c>
      <c r="AI589">
        <v>18.335114594466202</v>
      </c>
      <c r="AJ589">
        <v>21.148673898512001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</v>
      </c>
      <c r="AM589">
        <v>0</v>
      </c>
      <c r="AN589">
        <v>-1.73</v>
      </c>
      <c r="AO589" t="s">
        <v>10450</v>
      </c>
      <c r="AP589">
        <v>1.5660433998725E-2</v>
      </c>
      <c r="AQ589">
        <f>(Table2[[#This Row],[Sharpe Ratio]]-AVERAGE(Table2[Sharpe Ratio]))/_xlfn.STDEV.P(Table2[Sharpe Ratio])</f>
        <v>-0.5057735029513537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580</v>
      </c>
      <c r="AT589">
        <f>_xlfn.RANK.AVG(Table2[[#This Row],[6M Return vs Nifty Z-Score]],Table2[6M Return vs Nifty Z-Score])</f>
        <v>537</v>
      </c>
      <c r="AU589">
        <f>_xlfn.RANK.AVG(Table2[[#This Row],[Sharpe Ratio Z-Score]],Table2[Sharpe Ratio Z-Score])</f>
        <v>468</v>
      </c>
      <c r="AV589">
        <f>(Table2[[#This Row],[Rank 1Y]]+Table2[[#This Row],[Rank 6M]]+Table2[[#This Row],[Rank Sharpe]])/3</f>
        <v>528.33333333333337</v>
      </c>
    </row>
    <row r="590" spans="1:48" x14ac:dyDescent="0.3">
      <c r="A590" t="s">
        <v>758</v>
      </c>
      <c r="B590" t="s">
        <v>759</v>
      </c>
      <c r="C590" t="s">
        <v>10420</v>
      </c>
      <c r="D590" t="s">
        <v>164</v>
      </c>
      <c r="E590">
        <v>22569.16613035</v>
      </c>
      <c r="F590">
        <v>7665.7</v>
      </c>
      <c r="G590">
        <v>-23.5690811743236</v>
      </c>
      <c r="H590">
        <f>(Table2[[#This Row],[1Y Return vs Nifty]]-AVERAGE(Table2[1Y Return vs Nifty]))/_xlfn.STDEV.P(Table2[1Y Return vs Nifty])</f>
        <v>-0.78851626591811264</v>
      </c>
      <c r="I590">
        <v>-9.2933709513580904</v>
      </c>
      <c r="J590">
        <f>(Table2[[#This Row],[1M Return vs Nifty]]-AVERAGE(Table2[1M Return vs Nifty]))/_xlfn.STDEV.P(Table2[1M Return vs Nifty])</f>
        <v>-0.5430963399609019</v>
      </c>
      <c r="K590">
        <v>14.194671930691401</v>
      </c>
      <c r="L590">
        <f>(Table2[[#This Row],[6M Return vs Nifty]]-AVERAGE(Table2[6M Return vs Nifty]))/_xlfn.STDEV.P(Table2[6M Return vs Nifty])</f>
        <v>5.6740350345656609E-2</v>
      </c>
      <c r="M590">
        <v>-3.2797283518080902</v>
      </c>
      <c r="N590">
        <f>(Table2[[#This Row],[1W Return vs Nifty]]-AVERAGE(Table2[1W Return vs Nifty]))/_xlfn.STDEV.P(Table2[1W Return vs Nifty])</f>
        <v>-0.60051268383401935</v>
      </c>
      <c r="O590">
        <v>7736.03</v>
      </c>
      <c r="P590">
        <v>7596.9293033700997</v>
      </c>
      <c r="Q590">
        <v>6964.36726412596</v>
      </c>
      <c r="R590">
        <v>45.272206768659601</v>
      </c>
      <c r="S590" s="2">
        <f>(Table2[[#This Row],[Close Price]]-Table2[[#This Row],[20D EMA]])/Table2[[#This Row],[20D EMA]]</f>
        <v>-9.0912263783878722E-3</v>
      </c>
      <c r="T590" s="2">
        <f>(Table2[[#This Row],[Close Price]]-Table2[[#This Row],[50D EMA]])/Table2[[#This Row],[50D EMA]]</f>
        <v>9.0524334087711666E-3</v>
      </c>
      <c r="U590" s="2">
        <f>(Table2[[#This Row],[Close Price]]-Table2[[#This Row],[200D EMA]])/Table2[[#This Row],[200D EMA]]</f>
        <v>0.1007030085111484</v>
      </c>
      <c r="V590">
        <v>0.88024807716906805</v>
      </c>
      <c r="W590">
        <v>7555</v>
      </c>
      <c r="X590">
        <v>7750</v>
      </c>
      <c r="Y590">
        <v>7450</v>
      </c>
      <c r="Z590">
        <v>7750</v>
      </c>
      <c r="AA590">
        <v>7450</v>
      </c>
      <c r="AB590">
        <v>8109.95</v>
      </c>
      <c r="AC590" s="2">
        <f>(Table2[[#This Row],[Close Price]]/Table2[[#This Row],[Day Low]])-1</f>
        <v>1.4652547981469199E-2</v>
      </c>
      <c r="AD590" s="2">
        <f>(Table2[[#This Row],[Day High]]/Table2[[#This Row],[Close Price]])-1</f>
        <v>1.0997038757060595E-2</v>
      </c>
      <c r="AE590" s="2">
        <f>(Table2[[#This Row],[Close Price]]/Table2[[#This Row],[Current Week Low]])-1</f>
        <v>2.8953020134228069E-2</v>
      </c>
      <c r="AF590" s="2">
        <f>(Table2[[#This Row],[Current Week High]]/Table2[[#This Row],[Close Price]])-1</f>
        <v>1.0997038757060595E-2</v>
      </c>
      <c r="AG590" s="2">
        <f>(Table2[[#This Row],[Close Price]]/Table2[[#This Row],[Current Month Low]])-1</f>
        <v>2.8953020134228069E-2</v>
      </c>
      <c r="AH590" s="2">
        <f>(Table2[[#This Row],[Current Month High]]/Table2[[#This Row],[Close Price]])-1</f>
        <v>5.7952959286170946E-2</v>
      </c>
      <c r="AI590">
        <v>6.1272943110218101</v>
      </c>
      <c r="AJ590">
        <v>48.1337623312752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7.0000000000000007E-2</v>
      </c>
      <c r="AM590" t="s">
        <v>10451</v>
      </c>
      <c r="AN590">
        <v>-2.4900000000000002</v>
      </c>
      <c r="AO590" t="s">
        <v>10450</v>
      </c>
      <c r="AP590">
        <v>-0.106737244863029</v>
      </c>
      <c r="AQ590">
        <f>(Table2[[#This Row],[Sharpe Ratio]]-AVERAGE(Table2[Sharpe Ratio]))/_xlfn.STDEV.P(Table2[Sharpe Ratio])</f>
        <v>-1.9303063956202497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-3.8056913349876269</v>
      </c>
      <c r="AS590">
        <f>_xlfn.RANK.AVG(Table2[[#This Row],[1Y Return vs Nifty Z-Score]],Table2[1Y Return vs Nifty Z-Score])</f>
        <v>590</v>
      </c>
      <c r="AT590">
        <f>_xlfn.RANK.AVG(Table2[[#This Row],[6M Return vs Nifty Z-Score]],Table2[6M Return vs Nifty Z-Score])</f>
        <v>288</v>
      </c>
      <c r="AU590">
        <f>_xlfn.RANK.AVG(Table2[[#This Row],[Sharpe Ratio Z-Score]],Table2[Sharpe Ratio Z-Score])</f>
        <v>714</v>
      </c>
      <c r="AV590">
        <f>(Table2[[#This Row],[Rank 1Y]]+Table2[[#This Row],[Rank 6M]]+Table2[[#This Row],[Rank Sharpe]])/3</f>
        <v>530.66666666666663</v>
      </c>
    </row>
    <row r="591" spans="1:48" x14ac:dyDescent="0.3">
      <c r="A591" t="s">
        <v>845</v>
      </c>
      <c r="B591" t="s">
        <v>846</v>
      </c>
      <c r="C591" t="s">
        <v>10415</v>
      </c>
      <c r="D591" t="s">
        <v>37</v>
      </c>
      <c r="E591">
        <v>19450.03166887</v>
      </c>
      <c r="F591">
        <v>880.55</v>
      </c>
      <c r="G591">
        <v>-21.55451337445</v>
      </c>
      <c r="H591">
        <f>(Table2[[#This Row],[1Y Return vs Nifty]]-AVERAGE(Table2[1Y Return vs Nifty]))/_xlfn.STDEV.P(Table2[1Y Return vs Nifty])</f>
        <v>-0.75534568197724916</v>
      </c>
      <c r="I591">
        <v>-8.3965975832084894</v>
      </c>
      <c r="J591">
        <f>(Table2[[#This Row],[1M Return vs Nifty]]-AVERAGE(Table2[1M Return vs Nifty]))/_xlfn.STDEV.P(Table2[1M Return vs Nifty])</f>
        <v>-0.45999551624768004</v>
      </c>
      <c r="K591">
        <v>-4.9229843232815798</v>
      </c>
      <c r="L591">
        <f>(Table2[[#This Row],[6M Return vs Nifty]]-AVERAGE(Table2[6M Return vs Nifty]))/_xlfn.STDEV.P(Table2[6M Return vs Nifty])</f>
        <v>-0.51122220270971475</v>
      </c>
      <c r="M591">
        <v>-3.4123722511186498</v>
      </c>
      <c r="N591">
        <f>(Table2[[#This Row],[1W Return vs Nifty]]-AVERAGE(Table2[1W Return vs Nifty]))/_xlfn.STDEV.P(Table2[1W Return vs Nifty])</f>
        <v>-0.63011440414613851</v>
      </c>
      <c r="O591">
        <v>890.86</v>
      </c>
      <c r="P591">
        <v>901.37558055003899</v>
      </c>
      <c r="Q591">
        <v>865.86514564254901</v>
      </c>
      <c r="R591">
        <v>44.250839363075897</v>
      </c>
      <c r="S591" s="2">
        <f>(Table2[[#This Row],[Close Price]]-Table2[[#This Row],[20D EMA]])/Table2[[#This Row],[20D EMA]]</f>
        <v>-1.1573086680286532E-2</v>
      </c>
      <c r="T591" s="2">
        <f>(Table2[[#This Row],[Close Price]]-Table2[[#This Row],[50D EMA]])/Table2[[#This Row],[50D EMA]]</f>
        <v>-2.3104220925677633E-2</v>
      </c>
      <c r="U591" s="2">
        <f>(Table2[[#This Row],[Close Price]]-Table2[[#This Row],[200D EMA]])/Table2[[#This Row],[200D EMA]]</f>
        <v>1.6959747636629347E-2</v>
      </c>
      <c r="V591">
        <v>0.58869711715959305</v>
      </c>
      <c r="W591">
        <v>865.85</v>
      </c>
      <c r="X591">
        <v>897.95</v>
      </c>
      <c r="Y591">
        <v>865.85</v>
      </c>
      <c r="Z591">
        <v>897.95</v>
      </c>
      <c r="AA591">
        <v>865</v>
      </c>
      <c r="AB591">
        <v>927</v>
      </c>
      <c r="AC591" s="2">
        <f>(Table2[[#This Row],[Close Price]]/Table2[[#This Row],[Day Low]])-1</f>
        <v>1.6977536524802161E-2</v>
      </c>
      <c r="AD591" s="2">
        <f>(Table2[[#This Row],[Day High]]/Table2[[#This Row],[Close Price]])-1</f>
        <v>1.9760377037079113E-2</v>
      </c>
      <c r="AE591" s="2">
        <f>(Table2[[#This Row],[Close Price]]/Table2[[#This Row],[Current Week Low]])-1</f>
        <v>1.6977536524802161E-2</v>
      </c>
      <c r="AF591" s="2">
        <f>(Table2[[#This Row],[Current Week High]]/Table2[[#This Row],[Close Price]])-1</f>
        <v>1.9760377037079113E-2</v>
      </c>
      <c r="AG591" s="2">
        <f>(Table2[[#This Row],[Close Price]]/Table2[[#This Row],[Current Month Low]])-1</f>
        <v>1.7976878612716796E-2</v>
      </c>
      <c r="AH591" s="2">
        <f>(Table2[[#This Row],[Current Month High]]/Table2[[#This Row],[Close Price]])-1</f>
        <v>5.2751121458179506E-2</v>
      </c>
      <c r="AI591">
        <v>16.4045199023337</v>
      </c>
      <c r="AJ591">
        <v>23.811867266591602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-0.17</v>
      </c>
      <c r="AM591" t="s">
        <v>10450</v>
      </c>
      <c r="AN591">
        <v>-2.64</v>
      </c>
      <c r="AO591" t="s">
        <v>10450</v>
      </c>
      <c r="AQ591">
        <f>(Table2[[#This Row],[Sharpe Ratio]]-AVERAGE(Table2[Sharpe Ratio]))/_xlfn.STDEV.P(Table2[Sharpe Ratio])</f>
        <v>-0.68803842457500186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577</v>
      </c>
      <c r="AT591">
        <f>_xlfn.RANK.AVG(Table2[[#This Row],[6M Return vs Nifty Z-Score]],Table2[6M Return vs Nifty Z-Score])</f>
        <v>495</v>
      </c>
      <c r="AU591">
        <f>_xlfn.RANK.AVG(Table2[[#This Row],[Sharpe Ratio Z-Score]],Table2[Sharpe Ratio Z-Score])</f>
        <v>526.5</v>
      </c>
      <c r="AV591">
        <f>(Table2[[#This Row],[Rank 1Y]]+Table2[[#This Row],[Rank 6M]]+Table2[[#This Row],[Rank Sharpe]])/3</f>
        <v>532.83333333333337</v>
      </c>
    </row>
    <row r="592" spans="1:48" x14ac:dyDescent="0.3">
      <c r="A592" t="s">
        <v>721</v>
      </c>
      <c r="B592" t="s">
        <v>722</v>
      </c>
      <c r="C592" t="s">
        <v>10407</v>
      </c>
      <c r="D592" t="s">
        <v>400</v>
      </c>
      <c r="E592">
        <v>24539.3514935399</v>
      </c>
      <c r="F592">
        <v>1093.7</v>
      </c>
      <c r="G592">
        <v>-27.976508815557001</v>
      </c>
      <c r="H592">
        <f>(Table2[[#This Row],[1Y Return vs Nifty]]-AVERAGE(Table2[1Y Return vs Nifty]))/_xlfn.STDEV.P(Table2[1Y Return vs Nifty])</f>
        <v>-0.86108614842392228</v>
      </c>
      <c r="I592">
        <v>-1.10454232593503</v>
      </c>
      <c r="J592">
        <f>(Table2[[#This Row],[1M Return vs Nifty]]-AVERAGE(Table2[1M Return vs Nifty]))/_xlfn.STDEV.P(Table2[1M Return vs Nifty])</f>
        <v>0.21573351403354113</v>
      </c>
      <c r="K592">
        <v>11.841229766476699</v>
      </c>
      <c r="L592">
        <f>(Table2[[#This Row],[6M Return vs Nifty]]-AVERAGE(Table2[6M Return vs Nifty]))/_xlfn.STDEV.P(Table2[6M Return vs Nifty])</f>
        <v>-1.3177583228327279E-2</v>
      </c>
      <c r="M592">
        <v>1.5914543116822599</v>
      </c>
      <c r="N592">
        <f>(Table2[[#This Row],[1W Return vs Nifty]]-AVERAGE(Table2[1W Return vs Nifty]))/_xlfn.STDEV.P(Table2[1W Return vs Nifty])</f>
        <v>0.48657377504849142</v>
      </c>
      <c r="O592">
        <v>1066.97</v>
      </c>
      <c r="P592">
        <v>1027.8605639800601</v>
      </c>
      <c r="Q592">
        <v>955.11954612879504</v>
      </c>
      <c r="R592">
        <v>60.001156765330499</v>
      </c>
      <c r="S592" s="2">
        <f>(Table2[[#This Row],[Close Price]]-Table2[[#This Row],[20D EMA]])/Table2[[#This Row],[20D EMA]]</f>
        <v>2.5052250766188382E-2</v>
      </c>
      <c r="T592" s="2">
        <f>(Table2[[#This Row],[Close Price]]-Table2[[#This Row],[50D EMA]])/Table2[[#This Row],[50D EMA]]</f>
        <v>6.4054832267324169E-2</v>
      </c>
      <c r="U592" s="2">
        <f>(Table2[[#This Row],[Close Price]]-Table2[[#This Row],[200D EMA]])/Table2[[#This Row],[200D EMA]]</f>
        <v>0.14509226036980072</v>
      </c>
      <c r="V592">
        <v>0.74686043031222005</v>
      </c>
      <c r="W592">
        <v>1078.1500000000001</v>
      </c>
      <c r="X592">
        <v>1107.8499999999999</v>
      </c>
      <c r="Y592">
        <v>1049</v>
      </c>
      <c r="Z592">
        <v>1107.8499999999999</v>
      </c>
      <c r="AA592">
        <v>1031</v>
      </c>
      <c r="AB592">
        <v>1143.8</v>
      </c>
      <c r="AC592" s="2">
        <f>(Table2[[#This Row],[Close Price]]/Table2[[#This Row],[Day Low]])-1</f>
        <v>1.4422853962806625E-2</v>
      </c>
      <c r="AD592" s="2">
        <f>(Table2[[#This Row],[Day High]]/Table2[[#This Row],[Close Price]])-1</f>
        <v>1.2937734296424752E-2</v>
      </c>
      <c r="AE592" s="2">
        <f>(Table2[[#This Row],[Close Price]]/Table2[[#This Row],[Current Week Low]])-1</f>
        <v>4.2612011439466135E-2</v>
      </c>
      <c r="AF592" s="2">
        <f>(Table2[[#This Row],[Current Week High]]/Table2[[#This Row],[Close Price]])-1</f>
        <v>1.2937734296424752E-2</v>
      </c>
      <c r="AG592" s="2">
        <f>(Table2[[#This Row],[Close Price]]/Table2[[#This Row],[Current Month Low]])-1</f>
        <v>6.0814742967992386E-2</v>
      </c>
      <c r="AH592" s="2">
        <f>(Table2[[#This Row],[Current Month High]]/Table2[[#This Row],[Close Price]])-1</f>
        <v>4.5807808356953306E-2</v>
      </c>
      <c r="AI592">
        <v>4.5807808356953297</v>
      </c>
      <c r="AJ592">
        <v>48.479500407276603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0.14000000000000001</v>
      </c>
      <c r="AM592" t="s">
        <v>10451</v>
      </c>
      <c r="AN592">
        <v>4.83</v>
      </c>
      <c r="AO592" t="s">
        <v>10451</v>
      </c>
      <c r="AP592">
        <v>-7.2475532073783003E-2</v>
      </c>
      <c r="AQ592">
        <f>(Table2[[#This Row],[Sharpe Ratio]]-AVERAGE(Table2[Sharpe Ratio]))/_xlfn.STDEV.P(Table2[Sharpe Ratio])</f>
        <v>-1.5315493498875272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-1.7035057924577437</v>
      </c>
      <c r="AS592">
        <f>_xlfn.RANK.AVG(Table2[[#This Row],[1Y Return vs Nifty Z-Score]],Table2[1Y Return vs Nifty Z-Score])</f>
        <v>607</v>
      </c>
      <c r="AT592">
        <f>_xlfn.RANK.AVG(Table2[[#This Row],[6M Return vs Nifty Z-Score]],Table2[6M Return vs Nifty Z-Score])</f>
        <v>314</v>
      </c>
      <c r="AU592">
        <f>_xlfn.RANK.AVG(Table2[[#This Row],[Sharpe Ratio Z-Score]],Table2[Sharpe Ratio Z-Score])</f>
        <v>684</v>
      </c>
      <c r="AV592">
        <f>(Table2[[#This Row],[Rank 1Y]]+Table2[[#This Row],[Rank 6M]]+Table2[[#This Row],[Rank Sharpe]])/3</f>
        <v>535</v>
      </c>
    </row>
    <row r="593" spans="1:48" x14ac:dyDescent="0.3">
      <c r="A593" t="s">
        <v>1355</v>
      </c>
      <c r="B593" t="s">
        <v>1356</v>
      </c>
      <c r="C593" t="s">
        <v>10419</v>
      </c>
      <c r="D593" t="s">
        <v>132</v>
      </c>
      <c r="E593">
        <v>8422.6284526199997</v>
      </c>
      <c r="F593">
        <v>542.65</v>
      </c>
      <c r="G593">
        <v>-30.6889662075525</v>
      </c>
      <c r="H593">
        <f>(Table2[[#This Row],[1Y Return vs Nifty]]-AVERAGE(Table2[1Y Return vs Nifty]))/_xlfn.STDEV.P(Table2[1Y Return vs Nifty])</f>
        <v>-0.90574773569482359</v>
      </c>
      <c r="I593">
        <v>-8.8533689385621006</v>
      </c>
      <c r="J593">
        <f>(Table2[[#This Row],[1M Return vs Nifty]]-AVERAGE(Table2[1M Return vs Nifty]))/_xlfn.STDEV.P(Table2[1M Return vs Nifty])</f>
        <v>-0.50232290600593343</v>
      </c>
      <c r="K593">
        <v>-22.268908219619199</v>
      </c>
      <c r="L593">
        <f>(Table2[[#This Row],[6M Return vs Nifty]]-AVERAGE(Table2[6M Return vs Nifty]))/_xlfn.STDEV.P(Table2[6M Return vs Nifty])</f>
        <v>-1.0265487202696644</v>
      </c>
      <c r="M593">
        <v>3.15300373092398</v>
      </c>
      <c r="N593">
        <f>(Table2[[#This Row],[1W Return vs Nifty]]-AVERAGE(Table2[1W Return vs Nifty]))/_xlfn.STDEV.P(Table2[1W Return vs Nifty])</f>
        <v>0.83505982983281024</v>
      </c>
      <c r="O593">
        <v>554.04999999999995</v>
      </c>
      <c r="P593">
        <v>568.48201154138201</v>
      </c>
      <c r="Q593">
        <v>570.57002449709398</v>
      </c>
      <c r="R593">
        <v>43.706867960670998</v>
      </c>
      <c r="S593" s="2">
        <f>(Table2[[#This Row],[Close Price]]-Table2[[#This Row],[20D EMA]])/Table2[[#This Row],[20D EMA]]</f>
        <v>-2.0575760310441258E-2</v>
      </c>
      <c r="T593" s="2">
        <f>(Table2[[#This Row],[Close Price]]-Table2[[#This Row],[50D EMA]])/Table2[[#This Row],[50D EMA]]</f>
        <v>-4.5440332353421563E-2</v>
      </c>
      <c r="U593" s="2">
        <f>(Table2[[#This Row],[Close Price]]-Table2[[#This Row],[200D EMA]])/Table2[[#This Row],[200D EMA]]</f>
        <v>-4.8933563451222288E-2</v>
      </c>
      <c r="V593">
        <v>1.2563711070664301</v>
      </c>
      <c r="W593">
        <v>539.1</v>
      </c>
      <c r="X593">
        <v>567.79999999999995</v>
      </c>
      <c r="Y593">
        <v>537</v>
      </c>
      <c r="Z593">
        <v>579</v>
      </c>
      <c r="AA593">
        <v>528</v>
      </c>
      <c r="AB593">
        <v>579</v>
      </c>
      <c r="AC593" s="2">
        <f>(Table2[[#This Row],[Close Price]]/Table2[[#This Row],[Day Low]])-1</f>
        <v>6.5850491560006663E-3</v>
      </c>
      <c r="AD593" s="2">
        <f>(Table2[[#This Row],[Day High]]/Table2[[#This Row],[Close Price]])-1</f>
        <v>4.6346632267575849E-2</v>
      </c>
      <c r="AE593" s="2">
        <f>(Table2[[#This Row],[Close Price]]/Table2[[#This Row],[Current Week Low]])-1</f>
        <v>1.0521415270018597E-2</v>
      </c>
      <c r="AF593" s="2">
        <f>(Table2[[#This Row],[Current Week High]]/Table2[[#This Row],[Close Price]])-1</f>
        <v>6.6986086796277489E-2</v>
      </c>
      <c r="AG593" s="2">
        <f>(Table2[[#This Row],[Close Price]]/Table2[[#This Row],[Current Month Low]])-1</f>
        <v>2.7746212121211977E-2</v>
      </c>
      <c r="AH593" s="2">
        <f>(Table2[[#This Row],[Current Month High]]/Table2[[#This Row],[Close Price]])-1</f>
        <v>6.6986086796277489E-2</v>
      </c>
      <c r="AI593">
        <v>25.089836911452998</v>
      </c>
      <c r="AJ593">
        <v>14.242105263157899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</v>
      </c>
      <c r="AM593" t="s">
        <v>10450</v>
      </c>
      <c r="AN593">
        <v>-0.67</v>
      </c>
      <c r="AO593" t="s">
        <v>10450</v>
      </c>
      <c r="AP593">
        <v>6.7853918138669006E-2</v>
      </c>
      <c r="AQ593">
        <f>(Table2[[#This Row],[Sharpe Ratio]]-AVERAGE(Table2[Sharpe Ratio]))/_xlfn.STDEV.P(Table2[Sharpe Ratio])</f>
        <v>0.10168356348796252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630</v>
      </c>
      <c r="AT593">
        <f>_xlfn.RANK.AVG(Table2[[#This Row],[6M Return vs Nifty Z-Score]],Table2[6M Return vs Nifty Z-Score])</f>
        <v>663</v>
      </c>
      <c r="AU593">
        <f>_xlfn.RANK.AVG(Table2[[#This Row],[Sharpe Ratio Z-Score]],Table2[Sharpe Ratio Z-Score])</f>
        <v>316</v>
      </c>
      <c r="AV593">
        <f>(Table2[[#This Row],[Rank 1Y]]+Table2[[#This Row],[Rank 6M]]+Table2[[#This Row],[Rank Sharpe]])/3</f>
        <v>536.33333333333337</v>
      </c>
    </row>
    <row r="594" spans="1:48" x14ac:dyDescent="0.3">
      <c r="A594" t="s">
        <v>429</v>
      </c>
      <c r="B594" t="s">
        <v>430</v>
      </c>
      <c r="C594" t="s">
        <v>10417</v>
      </c>
      <c r="D594" t="s">
        <v>431</v>
      </c>
      <c r="E594">
        <v>55521.9474615</v>
      </c>
      <c r="F594">
        <v>911.25</v>
      </c>
      <c r="G594">
        <v>-6.8269568553151903</v>
      </c>
      <c r="H594">
        <f>(Table2[[#This Row],[1Y Return vs Nifty]]-AVERAGE(Table2[1Y Return vs Nifty]))/_xlfn.STDEV.P(Table2[1Y Return vs Nifty])</f>
        <v>-0.51285116290848221</v>
      </c>
      <c r="I594">
        <v>-14.8177381672305</v>
      </c>
      <c r="J594">
        <f>(Table2[[#This Row],[1M Return vs Nifty]]-AVERAGE(Table2[1M Return vs Nifty]))/_xlfn.STDEV.P(Table2[1M Return vs Nifty])</f>
        <v>-1.0550199568280911</v>
      </c>
      <c r="K594">
        <v>-13.129280602820399</v>
      </c>
      <c r="L594">
        <f>(Table2[[#This Row],[6M Return vs Nifty]]-AVERAGE(Table2[6M Return vs Nifty]))/_xlfn.STDEV.P(Table2[6M Return vs Nifty])</f>
        <v>-0.75502138625696857</v>
      </c>
      <c r="M594">
        <v>-2.68980222520107</v>
      </c>
      <c r="N594">
        <f>(Table2[[#This Row],[1W Return vs Nifty]]-AVERAGE(Table2[1W Return vs Nifty]))/_xlfn.STDEV.P(Table2[1W Return vs Nifty])</f>
        <v>-0.46886073229008163</v>
      </c>
      <c r="O594">
        <v>927.73</v>
      </c>
      <c r="P594">
        <v>962.95148425261505</v>
      </c>
      <c r="Q594">
        <v>943.86640013771103</v>
      </c>
      <c r="R594">
        <v>45.149851982649501</v>
      </c>
      <c r="S594" s="2">
        <f>(Table2[[#This Row],[Close Price]]-Table2[[#This Row],[20D EMA]])/Table2[[#This Row],[20D EMA]]</f>
        <v>-1.776378903344725E-2</v>
      </c>
      <c r="T594" s="2">
        <f>(Table2[[#This Row],[Close Price]]-Table2[[#This Row],[50D EMA]])/Table2[[#This Row],[50D EMA]]</f>
        <v>-5.3690642880874342E-2</v>
      </c>
      <c r="U594" s="2">
        <f>(Table2[[#This Row],[Close Price]]-Table2[[#This Row],[200D EMA]])/Table2[[#This Row],[200D EMA]]</f>
        <v>-3.4556161902735666E-2</v>
      </c>
      <c r="V594">
        <v>0.93629409209578895</v>
      </c>
      <c r="W594">
        <v>892</v>
      </c>
      <c r="X594">
        <v>916.5</v>
      </c>
      <c r="Y594">
        <v>876.4</v>
      </c>
      <c r="Z594">
        <v>916.5</v>
      </c>
      <c r="AA594">
        <v>876.4</v>
      </c>
      <c r="AB594">
        <v>979.5</v>
      </c>
      <c r="AC594" s="2">
        <f>(Table2[[#This Row],[Close Price]]/Table2[[#This Row],[Day Low]])-1</f>
        <v>2.1580717488789203E-2</v>
      </c>
      <c r="AD594" s="2">
        <f>(Table2[[#This Row],[Day High]]/Table2[[#This Row],[Close Price]])-1</f>
        <v>5.7613168724279795E-3</v>
      </c>
      <c r="AE594" s="2">
        <f>(Table2[[#This Row],[Close Price]]/Table2[[#This Row],[Current Week Low]])-1</f>
        <v>3.9764947512551441E-2</v>
      </c>
      <c r="AF594" s="2">
        <f>(Table2[[#This Row],[Current Week High]]/Table2[[#This Row],[Close Price]])-1</f>
        <v>5.7613168724279795E-3</v>
      </c>
      <c r="AG594" s="2">
        <f>(Table2[[#This Row],[Close Price]]/Table2[[#This Row],[Current Month Low]])-1</f>
        <v>3.9764947512551441E-2</v>
      </c>
      <c r="AH594" s="2">
        <f>(Table2[[#This Row],[Current Month High]]/Table2[[#This Row],[Close Price]])-1</f>
        <v>7.4897119341563734E-2</v>
      </c>
      <c r="AI594">
        <v>29.492455418381301</v>
      </c>
      <c r="AJ594">
        <v>35.562332639095402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-0.16</v>
      </c>
      <c r="AM594" t="s">
        <v>10450</v>
      </c>
      <c r="AN594">
        <v>-2.75</v>
      </c>
      <c r="AO594" t="s">
        <v>10450</v>
      </c>
      <c r="AP594">
        <v>-4.40810422186E-4</v>
      </c>
      <c r="AQ594">
        <f>(Table2[[#This Row],[Sharpe Ratio]]-AVERAGE(Table2[Sharpe Ratio]))/_xlfn.STDEV.P(Table2[Sharpe Ratio])</f>
        <v>-0.69316882371062993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471</v>
      </c>
      <c r="AT594">
        <f>_xlfn.RANK.AVG(Table2[[#This Row],[6M Return vs Nifty Z-Score]],Table2[6M Return vs Nifty Z-Score])</f>
        <v>587</v>
      </c>
      <c r="AU594">
        <f>_xlfn.RANK.AVG(Table2[[#This Row],[Sharpe Ratio Z-Score]],Table2[Sharpe Ratio Z-Score])</f>
        <v>553</v>
      </c>
      <c r="AV594">
        <f>(Table2[[#This Row],[Rank 1Y]]+Table2[[#This Row],[Rank 6M]]+Table2[[#This Row],[Rank Sharpe]])/3</f>
        <v>537</v>
      </c>
    </row>
    <row r="595" spans="1:48" x14ac:dyDescent="0.3">
      <c r="A595" t="s">
        <v>2020</v>
      </c>
      <c r="B595" t="s">
        <v>2021</v>
      </c>
      <c r="C595" t="s">
        <v>10414</v>
      </c>
      <c r="D595" t="s">
        <v>124</v>
      </c>
      <c r="E595">
        <v>3389.0210932499999</v>
      </c>
      <c r="F595">
        <v>1164.1500000000001</v>
      </c>
      <c r="G595">
        <v>-22.9154519318766</v>
      </c>
      <c r="H595">
        <f>(Table2[[#This Row],[1Y Return vs Nifty]]-AVERAGE(Table2[1Y Return vs Nifty]))/_xlfn.STDEV.P(Table2[1Y Return vs Nifty])</f>
        <v>-0.77775402517637571</v>
      </c>
      <c r="I595">
        <v>0.87290247752116501</v>
      </c>
      <c r="J595">
        <f>(Table2[[#This Row],[1M Return vs Nifty]]-AVERAGE(Table2[1M Return vs Nifty]))/_xlfn.STDEV.P(Table2[1M Return vs Nifty])</f>
        <v>0.3989763464491739</v>
      </c>
      <c r="K595">
        <v>2.3008973873901799</v>
      </c>
      <c r="L595">
        <f>(Table2[[#This Row],[6M Return vs Nifty]]-AVERAGE(Table2[6M Return vs Nifty]))/_xlfn.STDEV.P(Table2[6M Return vs Nifty])</f>
        <v>-0.29660937335148818</v>
      </c>
      <c r="M595">
        <v>0.96938903372317398</v>
      </c>
      <c r="N595">
        <f>(Table2[[#This Row],[1W Return vs Nifty]]-AVERAGE(Table2[1W Return vs Nifty]))/_xlfn.STDEV.P(Table2[1W Return vs Nifty])</f>
        <v>0.34774943054613144</v>
      </c>
      <c r="O595">
        <v>1144.45</v>
      </c>
      <c r="P595">
        <v>1134.0490573923</v>
      </c>
      <c r="Q595">
        <v>1127.4358321934401</v>
      </c>
      <c r="R595">
        <v>54.503764468059401</v>
      </c>
      <c r="S595" s="2">
        <f>(Table2[[#This Row],[Close Price]]-Table2[[#This Row],[20D EMA]])/Table2[[#This Row],[20D EMA]]</f>
        <v>1.7213508672288037E-2</v>
      </c>
      <c r="T595" s="2">
        <f>(Table2[[#This Row],[Close Price]]-Table2[[#This Row],[50D EMA]])/Table2[[#This Row],[50D EMA]]</f>
        <v>2.6542892841792898E-2</v>
      </c>
      <c r="U595" s="2">
        <f>(Table2[[#This Row],[Close Price]]-Table2[[#This Row],[200D EMA]])/Table2[[#This Row],[200D EMA]]</f>
        <v>3.2564308103577071E-2</v>
      </c>
      <c r="V595">
        <v>1.5647641907244301</v>
      </c>
      <c r="W595">
        <v>1159</v>
      </c>
      <c r="X595">
        <v>1187</v>
      </c>
      <c r="Y595">
        <v>1159</v>
      </c>
      <c r="Z595">
        <v>1237</v>
      </c>
      <c r="AA595">
        <v>1060</v>
      </c>
      <c r="AB595">
        <v>1240</v>
      </c>
      <c r="AC595" s="2">
        <f>(Table2[[#This Row],[Close Price]]/Table2[[#This Row],[Day Low]])-1</f>
        <v>4.4434857635893277E-3</v>
      </c>
      <c r="AD595" s="2">
        <f>(Table2[[#This Row],[Day High]]/Table2[[#This Row],[Close Price]])-1</f>
        <v>1.9628054803934036E-2</v>
      </c>
      <c r="AE595" s="2">
        <f>(Table2[[#This Row],[Close Price]]/Table2[[#This Row],[Current Week Low]])-1</f>
        <v>4.4434857635893277E-3</v>
      </c>
      <c r="AF595" s="2">
        <f>(Table2[[#This Row],[Current Week High]]/Table2[[#This Row],[Close Price]])-1</f>
        <v>6.2577846497444467E-2</v>
      </c>
      <c r="AG595" s="2">
        <f>(Table2[[#This Row],[Close Price]]/Table2[[#This Row],[Current Month Low]])-1</f>
        <v>9.8254716981132084E-2</v>
      </c>
      <c r="AH595" s="2">
        <f>(Table2[[#This Row],[Current Month High]]/Table2[[#This Row],[Close Price]])-1</f>
        <v>6.5154833999055084E-2</v>
      </c>
      <c r="AI595">
        <v>16.737533822960899</v>
      </c>
      <c r="AJ595">
        <v>21.9005235602094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-0.08</v>
      </c>
      <c r="AM595" t="s">
        <v>10450</v>
      </c>
      <c r="AN595">
        <v>7.06</v>
      </c>
      <c r="AO595" t="s">
        <v>10451</v>
      </c>
      <c r="AP595">
        <v>-2.4512840262989E-2</v>
      </c>
      <c r="AQ595">
        <f>(Table2[[#This Row],[Sharpe Ratio]]-AVERAGE(Table2[Sharpe Ratio]))/_xlfn.STDEV.P(Table2[Sharpe Ratio])</f>
        <v>-0.97333261946579785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-1.3009702409983563</v>
      </c>
      <c r="AS595">
        <f>_xlfn.RANK.AVG(Table2[[#This Row],[1Y Return vs Nifty Z-Score]],Table2[1Y Return vs Nifty Z-Score])</f>
        <v>585</v>
      </c>
      <c r="AT595">
        <f>_xlfn.RANK.AVG(Table2[[#This Row],[6M Return vs Nifty Z-Score]],Table2[6M Return vs Nifty Z-Score])</f>
        <v>412</v>
      </c>
      <c r="AU595">
        <f>_xlfn.RANK.AVG(Table2[[#This Row],[Sharpe Ratio Z-Score]],Table2[Sharpe Ratio Z-Score])</f>
        <v>615</v>
      </c>
      <c r="AV595">
        <f>(Table2[[#This Row],[Rank 1Y]]+Table2[[#This Row],[Rank 6M]]+Table2[[#This Row],[Rank Sharpe]])/3</f>
        <v>537.33333333333337</v>
      </c>
    </row>
    <row r="596" spans="1:48" x14ac:dyDescent="0.3">
      <c r="A596" t="s">
        <v>746</v>
      </c>
      <c r="B596" t="s">
        <v>747</v>
      </c>
      <c r="C596" t="s">
        <v>10407</v>
      </c>
      <c r="D596" t="s">
        <v>51</v>
      </c>
      <c r="E596">
        <v>23443.443838125</v>
      </c>
      <c r="F596">
        <v>801.55</v>
      </c>
      <c r="G596">
        <v>-17.3050385391433</v>
      </c>
      <c r="H596">
        <f>(Table2[[#This Row],[1Y Return vs Nifty]]-AVERAGE(Table2[1Y Return vs Nifty]))/_xlfn.STDEV.P(Table2[1Y Return vs Nifty])</f>
        <v>-0.68537654927396063</v>
      </c>
      <c r="I596">
        <v>3.8869463258271399</v>
      </c>
      <c r="J596">
        <f>(Table2[[#This Row],[1M Return vs Nifty]]-AVERAGE(Table2[1M Return vs Nifty]))/_xlfn.STDEV.P(Table2[1M Return vs Nifty])</f>
        <v>0.67827715465539173</v>
      </c>
      <c r="K596">
        <v>-8.5062215730482809</v>
      </c>
      <c r="L596">
        <f>(Table2[[#This Row],[6M Return vs Nifty]]-AVERAGE(Table2[6M Return vs Nifty]))/_xlfn.STDEV.P(Table2[6M Return vs Nifty])</f>
        <v>-0.61767586782139206</v>
      </c>
      <c r="M596">
        <v>2.6636240232617898</v>
      </c>
      <c r="N596">
        <f>(Table2[[#This Row],[1W Return vs Nifty]]-AVERAGE(Table2[1W Return vs Nifty]))/_xlfn.STDEV.P(Table2[1W Return vs Nifty])</f>
        <v>0.72584650522505356</v>
      </c>
      <c r="O596">
        <v>771.98</v>
      </c>
      <c r="P596">
        <v>760.52563601121301</v>
      </c>
      <c r="Q596">
        <v>739.20020587756198</v>
      </c>
      <c r="R596">
        <v>63.424634628743704</v>
      </c>
      <c r="S596" s="2">
        <f>(Table2[[#This Row],[Close Price]]-Table2[[#This Row],[20D EMA]])/Table2[[#This Row],[20D EMA]]</f>
        <v>3.8304101142516561E-2</v>
      </c>
      <c r="T596" s="2">
        <f>(Table2[[#This Row],[Close Price]]-Table2[[#This Row],[50D EMA]])/Table2[[#This Row],[50D EMA]]</f>
        <v>5.3942118511547572E-2</v>
      </c>
      <c r="U596" s="2">
        <f>(Table2[[#This Row],[Close Price]]-Table2[[#This Row],[200D EMA]])/Table2[[#This Row],[200D EMA]]</f>
        <v>8.4347641716925242E-2</v>
      </c>
      <c r="V596">
        <v>3.98552146306556</v>
      </c>
      <c r="W596">
        <v>795.45</v>
      </c>
      <c r="X596">
        <v>817</v>
      </c>
      <c r="Y596">
        <v>766.45</v>
      </c>
      <c r="Z596">
        <v>848</v>
      </c>
      <c r="AA596">
        <v>732.05</v>
      </c>
      <c r="AB596">
        <v>848</v>
      </c>
      <c r="AC596" s="2">
        <f>(Table2[[#This Row],[Close Price]]/Table2[[#This Row],[Day Low]])-1</f>
        <v>7.6686152492297932E-3</v>
      </c>
      <c r="AD596" s="2">
        <f>(Table2[[#This Row],[Day High]]/Table2[[#This Row],[Close Price]])-1</f>
        <v>1.9275154388372684E-2</v>
      </c>
      <c r="AE596" s="2">
        <f>(Table2[[#This Row],[Close Price]]/Table2[[#This Row],[Current Week Low]])-1</f>
        <v>4.5795550916563288E-2</v>
      </c>
      <c r="AF596" s="2">
        <f>(Table2[[#This Row],[Current Week High]]/Table2[[#This Row],[Close Price]])-1</f>
        <v>5.7950221445948635E-2</v>
      </c>
      <c r="AG596" s="2">
        <f>(Table2[[#This Row],[Close Price]]/Table2[[#This Row],[Current Month Low]])-1</f>
        <v>9.4938870295744771E-2</v>
      </c>
      <c r="AH596" s="2">
        <f>(Table2[[#This Row],[Current Month High]]/Table2[[#This Row],[Close Price]])-1</f>
        <v>5.7950221445948635E-2</v>
      </c>
      <c r="AI596">
        <v>7.6352067868504703</v>
      </c>
      <c r="AJ596">
        <v>33.580534955420298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-0.08</v>
      </c>
      <c r="AM596" t="s">
        <v>10450</v>
      </c>
      <c r="AN596">
        <v>7.9</v>
      </c>
      <c r="AO596" t="s">
        <v>10451</v>
      </c>
      <c r="AQ596">
        <f>(Table2[[#This Row],[Sharpe Ratio]]-AVERAGE(Table2[Sharpe Ratio]))/_xlfn.STDEV.P(Table2[Sharpe Ratio])</f>
        <v>-0.68803842457500186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-0.58696718178990936</v>
      </c>
      <c r="AS596">
        <f>_xlfn.RANK.AVG(Table2[[#This Row],[1Y Return vs Nifty Z-Score]],Table2[1Y Return vs Nifty Z-Score])</f>
        <v>551</v>
      </c>
      <c r="AT596">
        <f>_xlfn.RANK.AVG(Table2[[#This Row],[6M Return vs Nifty Z-Score]],Table2[6M Return vs Nifty Z-Score])</f>
        <v>535</v>
      </c>
      <c r="AU596">
        <f>_xlfn.RANK.AVG(Table2[[#This Row],[Sharpe Ratio Z-Score]],Table2[Sharpe Ratio Z-Score])</f>
        <v>526.5</v>
      </c>
      <c r="AV596">
        <f>(Table2[[#This Row],[Rank 1Y]]+Table2[[#This Row],[Rank 6M]]+Table2[[#This Row],[Rank Sharpe]])/3</f>
        <v>537.5</v>
      </c>
    </row>
    <row r="597" spans="1:48" x14ac:dyDescent="0.3">
      <c r="A597" t="s">
        <v>346</v>
      </c>
      <c r="B597" t="s">
        <v>347</v>
      </c>
      <c r="C597" t="s">
        <v>10416</v>
      </c>
      <c r="D597" t="s">
        <v>127</v>
      </c>
      <c r="E597">
        <v>73992</v>
      </c>
      <c r="F597">
        <v>924.9</v>
      </c>
      <c r="G597">
        <v>2.83863704205968</v>
      </c>
      <c r="H597">
        <f>(Table2[[#This Row],[1Y Return vs Nifty]]-AVERAGE(Table2[1Y Return vs Nifty]))/_xlfn.STDEV.P(Table2[1Y Return vs Nifty])</f>
        <v>-0.35370368039074945</v>
      </c>
      <c r="I597">
        <v>-7.2566908705215596</v>
      </c>
      <c r="J597">
        <f>(Table2[[#This Row],[1M Return vs Nifty]]-AVERAGE(Table2[1M Return vs Nifty]))/_xlfn.STDEV.P(Table2[1M Return vs Nifty])</f>
        <v>-0.35436438340530479</v>
      </c>
      <c r="K597">
        <v>-18.873197946725401</v>
      </c>
      <c r="L597">
        <f>(Table2[[#This Row],[6M Return vs Nifty]]-AVERAGE(Table2[6M Return vs Nifty]))/_xlfn.STDEV.P(Table2[6M Return vs Nifty])</f>
        <v>-0.92566625589182994</v>
      </c>
      <c r="M597">
        <v>0.75102344502771801</v>
      </c>
      <c r="N597">
        <f>(Table2[[#This Row],[1W Return vs Nifty]]-AVERAGE(Table2[1W Return vs Nifty]))/_xlfn.STDEV.P(Table2[1W Return vs Nifty])</f>
        <v>0.29901747139873081</v>
      </c>
      <c r="O597">
        <v>919.46</v>
      </c>
      <c r="P597">
        <v>939.41896224149696</v>
      </c>
      <c r="Q597">
        <v>924.71828571757396</v>
      </c>
      <c r="R597">
        <v>56.773508867425903</v>
      </c>
      <c r="S597" s="2">
        <f>(Table2[[#This Row],[Close Price]]-Table2[[#This Row],[20D EMA]])/Table2[[#This Row],[20D EMA]]</f>
        <v>5.9165162160397852E-3</v>
      </c>
      <c r="T597" s="2">
        <f>(Table2[[#This Row],[Close Price]]-Table2[[#This Row],[50D EMA]])/Table2[[#This Row],[50D EMA]]</f>
        <v>-1.5455257797707282E-2</v>
      </c>
      <c r="U597" s="2">
        <f>(Table2[[#This Row],[Close Price]]-Table2[[#This Row],[200D EMA]])/Table2[[#This Row],[200D EMA]]</f>
        <v>1.9650772049457818E-4</v>
      </c>
      <c r="V597">
        <v>0.90617093471241394</v>
      </c>
      <c r="W597">
        <v>902.05</v>
      </c>
      <c r="X597">
        <v>928</v>
      </c>
      <c r="Y597">
        <v>893.9</v>
      </c>
      <c r="Z597">
        <v>928</v>
      </c>
      <c r="AA597">
        <v>866.05</v>
      </c>
      <c r="AB597">
        <v>957.1</v>
      </c>
      <c r="AC597" s="2">
        <f>(Table2[[#This Row],[Close Price]]/Table2[[#This Row],[Day Low]])-1</f>
        <v>2.5331190067069409E-2</v>
      </c>
      <c r="AD597" s="2">
        <f>(Table2[[#This Row],[Day High]]/Table2[[#This Row],[Close Price]])-1</f>
        <v>3.3517136987781804E-3</v>
      </c>
      <c r="AE597" s="2">
        <f>(Table2[[#This Row],[Close Price]]/Table2[[#This Row],[Current Week Low]])-1</f>
        <v>3.4679494350598583E-2</v>
      </c>
      <c r="AF597" s="2">
        <f>(Table2[[#This Row],[Current Week High]]/Table2[[#This Row],[Close Price]])-1</f>
        <v>3.3517136987781804E-3</v>
      </c>
      <c r="AG597" s="2">
        <f>(Table2[[#This Row],[Close Price]]/Table2[[#This Row],[Current Month Low]])-1</f>
        <v>6.7952196755383776E-2</v>
      </c>
      <c r="AH597" s="2">
        <f>(Table2[[#This Row],[Current Month High]]/Table2[[#This Row],[Close Price]])-1</f>
        <v>3.481457454859993E-2</v>
      </c>
      <c r="AI597">
        <v>23.1376365012433</v>
      </c>
      <c r="AJ597">
        <v>45.527495869719097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-0.17</v>
      </c>
      <c r="AM597" t="s">
        <v>10450</v>
      </c>
      <c r="AN597">
        <v>0.18</v>
      </c>
      <c r="AO597" t="s">
        <v>10451</v>
      </c>
      <c r="AP597">
        <v>-6.5870379400630001E-3</v>
      </c>
      <c r="AQ597">
        <f>(Table2[[#This Row],[Sharpe Ratio]]-AVERAGE(Table2[Sharpe Ratio]))/_xlfn.STDEV.P(Table2[Sharpe Ratio])</f>
        <v>-0.76470206965503773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407</v>
      </c>
      <c r="AT597">
        <f>_xlfn.RANK.AVG(Table2[[#This Row],[6M Return vs Nifty Z-Score]],Table2[6M Return vs Nifty Z-Score])</f>
        <v>638</v>
      </c>
      <c r="AU597">
        <f>_xlfn.RANK.AVG(Table2[[#This Row],[Sharpe Ratio Z-Score]],Table2[Sharpe Ratio Z-Score])</f>
        <v>570</v>
      </c>
      <c r="AV597">
        <f>(Table2[[#This Row],[Rank 1Y]]+Table2[[#This Row],[Rank 6M]]+Table2[[#This Row],[Rank Sharpe]])/3</f>
        <v>538.33333333333337</v>
      </c>
    </row>
    <row r="598" spans="1:48" x14ac:dyDescent="0.3">
      <c r="A598" t="s">
        <v>597</v>
      </c>
      <c r="B598" t="s">
        <v>598</v>
      </c>
      <c r="C598" t="s">
        <v>10407</v>
      </c>
      <c r="D598" t="s">
        <v>452</v>
      </c>
      <c r="E598">
        <v>33346.754751749999</v>
      </c>
      <c r="F598">
        <v>4559.95</v>
      </c>
      <c r="G598">
        <v>-14.678963753260399</v>
      </c>
      <c r="H598">
        <f>(Table2[[#This Row],[1Y Return vs Nifty]]-AVERAGE(Table2[1Y Return vs Nifty]))/_xlfn.STDEV.P(Table2[1Y Return vs Nifty])</f>
        <v>-0.6421372827049332</v>
      </c>
      <c r="I598">
        <v>-3.5553622096850499</v>
      </c>
      <c r="J598">
        <f>(Table2[[#This Row],[1M Return vs Nifty]]-AVERAGE(Table2[1M Return vs Nifty]))/_xlfn.STDEV.P(Table2[1M Return vs Nifty])</f>
        <v>-1.137531674341565E-2</v>
      </c>
      <c r="K598">
        <v>-26.750185311965801</v>
      </c>
      <c r="L598">
        <f>(Table2[[#This Row],[6M Return vs Nifty]]-AVERAGE(Table2[6M Return vs Nifty]))/_xlfn.STDEV.P(Table2[6M Return vs Nifty])</f>
        <v>-1.159682068024507</v>
      </c>
      <c r="M598">
        <v>-2.8312853969135201</v>
      </c>
      <c r="N598">
        <f>(Table2[[#This Row],[1W Return vs Nifty]]-AVERAGE(Table2[1W Return vs Nifty]))/_xlfn.STDEV.P(Table2[1W Return vs Nifty])</f>
        <v>-0.50043508512253077</v>
      </c>
      <c r="O598">
        <v>4603.09</v>
      </c>
      <c r="P598">
        <v>4525.0216609385798</v>
      </c>
      <c r="Q598">
        <v>4366.9718095735398</v>
      </c>
      <c r="R598">
        <v>38.860312039653401</v>
      </c>
      <c r="S598" s="2">
        <f>(Table2[[#This Row],[Close Price]]-Table2[[#This Row],[20D EMA]])/Table2[[#This Row],[20D EMA]]</f>
        <v>-9.371965353708123E-3</v>
      </c>
      <c r="T598" s="2">
        <f>(Table2[[#This Row],[Close Price]]-Table2[[#This Row],[50D EMA]])/Table2[[#This Row],[50D EMA]]</f>
        <v>7.7189330081958579E-3</v>
      </c>
      <c r="U598" s="2">
        <f>(Table2[[#This Row],[Close Price]]-Table2[[#This Row],[200D EMA]])/Table2[[#This Row],[200D EMA]]</f>
        <v>4.4190390696684047E-2</v>
      </c>
      <c r="V598">
        <v>0.52299833712642996</v>
      </c>
      <c r="W598">
        <v>4545</v>
      </c>
      <c r="X598">
        <v>4600</v>
      </c>
      <c r="Y598">
        <v>4526.5</v>
      </c>
      <c r="Z598">
        <v>4716.95</v>
      </c>
      <c r="AA598">
        <v>4456.3500000000004</v>
      </c>
      <c r="AB598">
        <v>4770.1000000000004</v>
      </c>
      <c r="AC598" s="2">
        <f>(Table2[[#This Row],[Close Price]]/Table2[[#This Row],[Day Low]])-1</f>
        <v>3.2893289328932429E-3</v>
      </c>
      <c r="AD598" s="2">
        <f>(Table2[[#This Row],[Day High]]/Table2[[#This Row],[Close Price]])-1</f>
        <v>8.7829910415684331E-3</v>
      </c>
      <c r="AE598" s="2">
        <f>(Table2[[#This Row],[Close Price]]/Table2[[#This Row],[Current Week Low]])-1</f>
        <v>7.3898155307632329E-3</v>
      </c>
      <c r="AF598" s="2">
        <f>(Table2[[#This Row],[Current Week High]]/Table2[[#This Row],[Close Price]])-1</f>
        <v>3.4430202085549144E-2</v>
      </c>
      <c r="AG598" s="2">
        <f>(Table2[[#This Row],[Close Price]]/Table2[[#This Row],[Current Month Low]])-1</f>
        <v>2.324772515623752E-2</v>
      </c>
      <c r="AH598" s="2">
        <f>(Table2[[#This Row],[Current Month High]]/Table2[[#This Row],[Close Price]])-1</f>
        <v>4.6086031645083958E-2</v>
      </c>
      <c r="AI598">
        <v>15.538547571793501</v>
      </c>
      <c r="AJ598">
        <v>24.564973912093301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</v>
      </c>
      <c r="AM598" t="s">
        <v>10452</v>
      </c>
      <c r="AN598">
        <v>-1.78</v>
      </c>
      <c r="AO598" t="s">
        <v>10450</v>
      </c>
      <c r="AP598">
        <v>3.8824710676210003E-2</v>
      </c>
      <c r="AQ598">
        <f>(Table2[[#This Row],[Sharpe Ratio]]-AVERAGE(Table2[Sharpe Ratio]))/_xlfn.STDEV.P(Table2[Sharpe Ratio])</f>
        <v>-0.23617464806431518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-2.5498044006597018</v>
      </c>
      <c r="AS598">
        <f>_xlfn.RANK.AVG(Table2[[#This Row],[1Y Return vs Nifty Z-Score]],Table2[1Y Return vs Nifty Z-Score])</f>
        <v>536</v>
      </c>
      <c r="AT598">
        <f>_xlfn.RANK.AVG(Table2[[#This Row],[6M Return vs Nifty Z-Score]],Table2[6M Return vs Nifty Z-Score])</f>
        <v>683</v>
      </c>
      <c r="AU598">
        <f>_xlfn.RANK.AVG(Table2[[#This Row],[Sharpe Ratio Z-Score]],Table2[Sharpe Ratio Z-Score])</f>
        <v>396</v>
      </c>
      <c r="AV598">
        <f>(Table2[[#This Row],[Rank 1Y]]+Table2[[#This Row],[Rank 6M]]+Table2[[#This Row],[Rank Sharpe]])/3</f>
        <v>538.33333333333337</v>
      </c>
    </row>
    <row r="599" spans="1:48" x14ac:dyDescent="0.3">
      <c r="A599" t="s">
        <v>1739</v>
      </c>
      <c r="B599" t="s">
        <v>1740</v>
      </c>
      <c r="C599" t="s">
        <v>10420</v>
      </c>
      <c r="D599" t="s">
        <v>264</v>
      </c>
      <c r="E599">
        <v>4790.2597617000001</v>
      </c>
      <c r="F599">
        <v>287.39999999999998</v>
      </c>
      <c r="G599">
        <v>-9.0045889159449608</v>
      </c>
      <c r="H599">
        <f>(Table2[[#This Row],[1Y Return vs Nifty]]-AVERAGE(Table2[1Y Return vs Nifty]))/_xlfn.STDEV.P(Table2[1Y Return vs Nifty])</f>
        <v>-0.54870665859543177</v>
      </c>
      <c r="I599">
        <v>-7.9874859046696303</v>
      </c>
      <c r="J599">
        <f>(Table2[[#This Row],[1M Return vs Nifty]]-AVERAGE(Table2[1M Return vs Nifty]))/_xlfn.STDEV.P(Table2[1M Return vs Nifty])</f>
        <v>-0.42208458057010922</v>
      </c>
      <c r="K599">
        <v>-3.3701579983411398</v>
      </c>
      <c r="L599">
        <f>(Table2[[#This Row],[6M Return vs Nifty]]-AVERAGE(Table2[6M Return vs Nifty]))/_xlfn.STDEV.P(Table2[6M Return vs Nifty])</f>
        <v>-0.46508960192181859</v>
      </c>
      <c r="M599">
        <v>-0.20288523830555499</v>
      </c>
      <c r="N599">
        <f>(Table2[[#This Row],[1W Return vs Nifty]]-AVERAGE(Table2[1W Return vs Nifty]))/_xlfn.STDEV.P(Table2[1W Return vs Nifty])</f>
        <v>8.6136681599110018E-2</v>
      </c>
      <c r="O599">
        <v>283.02999999999997</v>
      </c>
      <c r="P599">
        <v>286.12861247274702</v>
      </c>
      <c r="Q599">
        <v>272.546198178574</v>
      </c>
      <c r="R599">
        <v>60.004999907330699</v>
      </c>
      <c r="S599" s="2">
        <f>(Table2[[#This Row],[Close Price]]-Table2[[#This Row],[20D EMA]])/Table2[[#This Row],[20D EMA]]</f>
        <v>1.5440059357665284E-2</v>
      </c>
      <c r="T599" s="2">
        <f>(Table2[[#This Row],[Close Price]]-Table2[[#This Row],[50D EMA]])/Table2[[#This Row],[50D EMA]]</f>
        <v>4.4434127585686704E-3</v>
      </c>
      <c r="U599" s="2">
        <f>(Table2[[#This Row],[Close Price]]-Table2[[#This Row],[200D EMA]])/Table2[[#This Row],[200D EMA]]</f>
        <v>5.4500124825420125E-2</v>
      </c>
      <c r="V599">
        <v>0.51815460657242995</v>
      </c>
      <c r="W599">
        <v>280.2</v>
      </c>
      <c r="X599">
        <v>296.85000000000002</v>
      </c>
      <c r="Y599">
        <v>266.89999999999998</v>
      </c>
      <c r="Z599">
        <v>296.85000000000002</v>
      </c>
      <c r="AA599">
        <v>266.89999999999998</v>
      </c>
      <c r="AB599">
        <v>301.7</v>
      </c>
      <c r="AC599" s="2">
        <f>(Table2[[#This Row],[Close Price]]/Table2[[#This Row],[Day Low]])-1</f>
        <v>2.5695931477516032E-2</v>
      </c>
      <c r="AD599" s="2">
        <f>(Table2[[#This Row],[Day High]]/Table2[[#This Row],[Close Price]])-1</f>
        <v>3.2881002087682853E-2</v>
      </c>
      <c r="AE599" s="2">
        <f>(Table2[[#This Row],[Close Price]]/Table2[[#This Row],[Current Week Low]])-1</f>
        <v>7.6807793180966755E-2</v>
      </c>
      <c r="AF599" s="2">
        <f>(Table2[[#This Row],[Current Week High]]/Table2[[#This Row],[Close Price]])-1</f>
        <v>3.2881002087682853E-2</v>
      </c>
      <c r="AG599" s="2">
        <f>(Table2[[#This Row],[Close Price]]/Table2[[#This Row],[Current Month Low]])-1</f>
        <v>7.6807793180966755E-2</v>
      </c>
      <c r="AH599" s="2">
        <f>(Table2[[#This Row],[Current Month High]]/Table2[[#This Row],[Close Price]])-1</f>
        <v>4.9756437021572841E-2</v>
      </c>
      <c r="AI599">
        <v>16.910229645093899</v>
      </c>
      <c r="AJ599">
        <v>36.661911554921502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-0.05</v>
      </c>
      <c r="AM599" t="s">
        <v>10450</v>
      </c>
      <c r="AN599">
        <v>-0.52</v>
      </c>
      <c r="AO599" t="s">
        <v>10450</v>
      </c>
      <c r="AP599">
        <v>-3.8640345655597999E-2</v>
      </c>
      <c r="AQ599">
        <f>(Table2[[#This Row],[Sharpe Ratio]]-AVERAGE(Table2[Sharpe Ratio]))/_xlfn.STDEV.P(Table2[Sharpe Ratio])</f>
        <v>-1.1377564574853054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495</v>
      </c>
      <c r="AT599">
        <f>_xlfn.RANK.AVG(Table2[[#This Row],[6M Return vs Nifty Z-Score]],Table2[6M Return vs Nifty Z-Score])</f>
        <v>479</v>
      </c>
      <c r="AU599">
        <f>_xlfn.RANK.AVG(Table2[[#This Row],[Sharpe Ratio Z-Score]],Table2[Sharpe Ratio Z-Score])</f>
        <v>643</v>
      </c>
      <c r="AV599">
        <f>(Table2[[#This Row],[Rank 1Y]]+Table2[[#This Row],[Rank 6M]]+Table2[[#This Row],[Rank Sharpe]])/3</f>
        <v>539</v>
      </c>
    </row>
    <row r="600" spans="1:48" x14ac:dyDescent="0.3">
      <c r="A600" t="s">
        <v>1568</v>
      </c>
      <c r="B600" t="s">
        <v>1569</v>
      </c>
      <c r="C600" t="s">
        <v>10418</v>
      </c>
      <c r="D600" t="s">
        <v>1570</v>
      </c>
      <c r="E600">
        <v>6423.5058429749997</v>
      </c>
      <c r="F600">
        <v>492.05</v>
      </c>
      <c r="G600">
        <v>-19.9087505185278</v>
      </c>
      <c r="H600">
        <f>(Table2[[#This Row],[1Y Return vs Nifty]]-AVERAGE(Table2[1Y Return vs Nifty]))/_xlfn.STDEV.P(Table2[1Y Return vs Nifty])</f>
        <v>-0.72824760418480772</v>
      </c>
      <c r="I600">
        <v>-6.78295836282369</v>
      </c>
      <c r="J600">
        <f>(Table2[[#This Row],[1M Return vs Nifty]]-AVERAGE(Table2[1M Return vs Nifty]))/_xlfn.STDEV.P(Table2[1M Return vs Nifty])</f>
        <v>-0.31046526350764986</v>
      </c>
      <c r="K600">
        <v>-20.923447120384001</v>
      </c>
      <c r="L600">
        <f>(Table2[[#This Row],[6M Return vs Nifty]]-AVERAGE(Table2[6M Return vs Nifty]))/_xlfn.STDEV.P(Table2[6M Return vs Nifty])</f>
        <v>-0.98657669070670462</v>
      </c>
      <c r="M600">
        <v>-1.9739810568410801</v>
      </c>
      <c r="N600">
        <f>(Table2[[#This Row],[1W Return vs Nifty]]-AVERAGE(Table2[1W Return vs Nifty]))/_xlfn.STDEV.P(Table2[1W Return vs Nifty])</f>
        <v>-0.30911318167204993</v>
      </c>
      <c r="O600">
        <v>502.1</v>
      </c>
      <c r="P600">
        <v>506.56237467817101</v>
      </c>
      <c r="Q600">
        <v>504.255829921957</v>
      </c>
      <c r="R600">
        <v>33.865118690785899</v>
      </c>
      <c r="S600" s="2">
        <f>(Table2[[#This Row],[Close Price]]-Table2[[#This Row],[20D EMA]])/Table2[[#This Row],[20D EMA]]</f>
        <v>-2.0015933081059572E-2</v>
      </c>
      <c r="T600" s="2">
        <f>(Table2[[#This Row],[Close Price]]-Table2[[#This Row],[50D EMA]])/Table2[[#This Row],[50D EMA]]</f>
        <v>-2.8648741800831528E-2</v>
      </c>
      <c r="U600" s="2">
        <f>(Table2[[#This Row],[Close Price]]-Table2[[#This Row],[200D EMA]])/Table2[[#This Row],[200D EMA]]</f>
        <v>-2.4205629757113704E-2</v>
      </c>
      <c r="V600">
        <v>0.27612027859333099</v>
      </c>
      <c r="W600">
        <v>489.6</v>
      </c>
      <c r="X600">
        <v>500.45</v>
      </c>
      <c r="Y600">
        <v>489.6</v>
      </c>
      <c r="Z600">
        <v>510.45</v>
      </c>
      <c r="AA600">
        <v>486.25</v>
      </c>
      <c r="AB600">
        <v>524.4</v>
      </c>
      <c r="AC600" s="2">
        <f>(Table2[[#This Row],[Close Price]]/Table2[[#This Row],[Day Low]])-1</f>
        <v>5.0040849673202992E-3</v>
      </c>
      <c r="AD600" s="2">
        <f>(Table2[[#This Row],[Day High]]/Table2[[#This Row],[Close Price]])-1</f>
        <v>1.707143582969195E-2</v>
      </c>
      <c r="AE600" s="2">
        <f>(Table2[[#This Row],[Close Price]]/Table2[[#This Row],[Current Week Low]])-1</f>
        <v>5.0040849673202992E-3</v>
      </c>
      <c r="AF600" s="2">
        <f>(Table2[[#This Row],[Current Week High]]/Table2[[#This Row],[Close Price]])-1</f>
        <v>3.7394573722182578E-2</v>
      </c>
      <c r="AG600" s="2">
        <f>(Table2[[#This Row],[Close Price]]/Table2[[#This Row],[Current Month Low]])-1</f>
        <v>1.1928020565552755E-2</v>
      </c>
      <c r="AH600" s="2">
        <f>(Table2[[#This Row],[Current Month High]]/Table2[[#This Row],[Close Price]])-1</f>
        <v>6.5745351082207026E-2</v>
      </c>
      <c r="AI600">
        <v>36.032923483385801</v>
      </c>
      <c r="AJ600">
        <v>25.827899245620699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-0.09</v>
      </c>
      <c r="AM600" t="s">
        <v>10450</v>
      </c>
      <c r="AN600">
        <v>-3.78</v>
      </c>
      <c r="AO600" t="s">
        <v>10450</v>
      </c>
      <c r="AP600">
        <v>3.8182734757081997E-2</v>
      </c>
      <c r="AQ600">
        <f>(Table2[[#This Row],[Sharpe Ratio]]-AVERAGE(Table2[Sharpe Ratio]))/_xlfn.STDEV.P(Table2[Sharpe Ratio])</f>
        <v>-0.24364632417454699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567</v>
      </c>
      <c r="AT600">
        <f>_xlfn.RANK.AVG(Table2[[#This Row],[6M Return vs Nifty Z-Score]],Table2[6M Return vs Nifty Z-Score])</f>
        <v>652</v>
      </c>
      <c r="AU600">
        <f>_xlfn.RANK.AVG(Table2[[#This Row],[Sharpe Ratio Z-Score]],Table2[Sharpe Ratio Z-Score])</f>
        <v>399</v>
      </c>
      <c r="AV600">
        <f>(Table2[[#This Row],[Rank 1Y]]+Table2[[#This Row],[Rank 6M]]+Table2[[#This Row],[Rank Sharpe]])/3</f>
        <v>539.33333333333337</v>
      </c>
    </row>
    <row r="601" spans="1:48" x14ac:dyDescent="0.3">
      <c r="A601" t="s">
        <v>517</v>
      </c>
      <c r="B601" t="s">
        <v>518</v>
      </c>
      <c r="C601" t="s">
        <v>10418</v>
      </c>
      <c r="D601" t="s">
        <v>438</v>
      </c>
      <c r="E601">
        <v>42527.864187359999</v>
      </c>
      <c r="F601">
        <v>1532.4</v>
      </c>
      <c r="G601">
        <v>-38.738967321485902</v>
      </c>
      <c r="H601">
        <f>(Table2[[#This Row],[1Y Return vs Nifty]]-AVERAGE(Table2[1Y Return vs Nifty]))/_xlfn.STDEV.P(Table2[1Y Return vs Nifty])</f>
        <v>-1.0382939015228123</v>
      </c>
      <c r="I601">
        <v>1.1182053908171099</v>
      </c>
      <c r="J601">
        <f>(Table2[[#This Row],[1M Return vs Nifty]]-AVERAGE(Table2[1M Return vs Nifty]))/_xlfn.STDEV.P(Table2[1M Return vs Nifty])</f>
        <v>0.42170770185974787</v>
      </c>
      <c r="K601">
        <v>-14.4421542018596</v>
      </c>
      <c r="L601">
        <f>(Table2[[#This Row],[6M Return vs Nifty]]-AVERAGE(Table2[6M Return vs Nifty]))/_xlfn.STDEV.P(Table2[6M Return vs Nifty])</f>
        <v>-0.79402528041864628</v>
      </c>
      <c r="M601">
        <v>4.6290416193424804</v>
      </c>
      <c r="N601">
        <f>(Table2[[#This Row],[1W Return vs Nifty]]-AVERAGE(Table2[1W Return vs Nifty]))/_xlfn.STDEV.P(Table2[1W Return vs Nifty])</f>
        <v>1.1644625462046811</v>
      </c>
      <c r="O601">
        <v>1460.46</v>
      </c>
      <c r="P601">
        <v>1464.7664647664201</v>
      </c>
      <c r="Q601">
        <v>1498.7420843462</v>
      </c>
      <c r="R601">
        <v>75.709822086439303</v>
      </c>
      <c r="S601" s="2">
        <f>(Table2[[#This Row],[Close Price]]-Table2[[#This Row],[20D EMA]])/Table2[[#This Row],[20D EMA]]</f>
        <v>4.9258452816236017E-2</v>
      </c>
      <c r="T601" s="2">
        <f>(Table2[[#This Row],[Close Price]]-Table2[[#This Row],[50D EMA]])/Table2[[#This Row],[50D EMA]]</f>
        <v>4.6173596174162293E-2</v>
      </c>
      <c r="U601" s="2">
        <f>(Table2[[#This Row],[Close Price]]-Table2[[#This Row],[200D EMA]])/Table2[[#This Row],[200D EMA]]</f>
        <v>2.2457443482333868E-2</v>
      </c>
      <c r="V601">
        <v>0.94952560521399598</v>
      </c>
      <c r="W601">
        <v>1513.2</v>
      </c>
      <c r="X601">
        <v>1539.45</v>
      </c>
      <c r="Y601">
        <v>1407.4</v>
      </c>
      <c r="Z601">
        <v>1539.45</v>
      </c>
      <c r="AA601">
        <v>1382.45</v>
      </c>
      <c r="AB601">
        <v>1539.45</v>
      </c>
      <c r="AC601" s="2">
        <f>(Table2[[#This Row],[Close Price]]/Table2[[#This Row],[Day Low]])-1</f>
        <v>1.2688342585249757E-2</v>
      </c>
      <c r="AD601" s="2">
        <f>(Table2[[#This Row],[Day High]]/Table2[[#This Row],[Close Price]])-1</f>
        <v>4.6006264682849629E-3</v>
      </c>
      <c r="AE601" s="2">
        <f>(Table2[[#This Row],[Close Price]]/Table2[[#This Row],[Current Week Low]])-1</f>
        <v>8.8816256927668036E-2</v>
      </c>
      <c r="AF601" s="2">
        <f>(Table2[[#This Row],[Current Week High]]/Table2[[#This Row],[Close Price]])-1</f>
        <v>4.6006264682849629E-3</v>
      </c>
      <c r="AG601" s="2">
        <f>(Table2[[#This Row],[Close Price]]/Table2[[#This Row],[Current Month Low]])-1</f>
        <v>0.10846685232738973</v>
      </c>
      <c r="AH601" s="2">
        <f>(Table2[[#This Row],[Current Month High]]/Table2[[#This Row],[Close Price]])-1</f>
        <v>4.6006264682849629E-3</v>
      </c>
      <c r="AI601">
        <v>16.702558078830499</v>
      </c>
      <c r="AJ601">
        <v>17.4252873563218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-0.05</v>
      </c>
      <c r="AM601" t="s">
        <v>10450</v>
      </c>
      <c r="AN601">
        <v>7.21</v>
      </c>
      <c r="AO601" t="s">
        <v>10451</v>
      </c>
      <c r="AP601">
        <v>5.3165614105185E-2</v>
      </c>
      <c r="AQ601">
        <f>(Table2[[#This Row],[Sharpe Ratio]]-AVERAGE(Table2[Sharpe Ratio]))/_xlfn.STDEV.P(Table2[Sharpe Ratio])</f>
        <v>-6.9267163909837573E-2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669</v>
      </c>
      <c r="AT601">
        <f>_xlfn.RANK.AVG(Table2[[#This Row],[6M Return vs Nifty Z-Score]],Table2[6M Return vs Nifty Z-Score])</f>
        <v>594</v>
      </c>
      <c r="AU601">
        <f>_xlfn.RANK.AVG(Table2[[#This Row],[Sharpe Ratio Z-Score]],Table2[Sharpe Ratio Z-Score])</f>
        <v>359</v>
      </c>
      <c r="AV601">
        <f>(Table2[[#This Row],[Rank 1Y]]+Table2[[#This Row],[Rank 6M]]+Table2[[#This Row],[Rank Sharpe]])/3</f>
        <v>540.66666666666663</v>
      </c>
    </row>
    <row r="602" spans="1:48" x14ac:dyDescent="0.3">
      <c r="A602" t="s">
        <v>1335</v>
      </c>
      <c r="B602" t="s">
        <v>1336</v>
      </c>
      <c r="C602" t="s">
        <v>10420</v>
      </c>
      <c r="D602" t="s">
        <v>264</v>
      </c>
      <c r="E602">
        <v>8597.6838150750009</v>
      </c>
      <c r="F602">
        <v>696.75</v>
      </c>
      <c r="G602">
        <v>-13.4298194956008</v>
      </c>
      <c r="H602">
        <f>(Table2[[#This Row],[1Y Return vs Nifty]]-AVERAGE(Table2[1Y Return vs Nifty]))/_xlfn.STDEV.P(Table2[1Y Return vs Nifty])</f>
        <v>-0.62156967289028942</v>
      </c>
      <c r="I602">
        <v>-17.4623407555322</v>
      </c>
      <c r="J602">
        <f>(Table2[[#This Row],[1M Return vs Nifty]]-AVERAGE(Table2[1M Return vs Nifty]))/_xlfn.STDEV.P(Table2[1M Return vs Nifty])</f>
        <v>-1.3000859470631267</v>
      </c>
      <c r="K602">
        <v>-11.703790257886601</v>
      </c>
      <c r="L602">
        <f>(Table2[[#This Row],[6M Return vs Nifty]]-AVERAGE(Table2[6M Return vs Nifty]))/_xlfn.STDEV.P(Table2[6M Return vs Nifty])</f>
        <v>-0.71267178414524901</v>
      </c>
      <c r="M602">
        <v>-3.04987764557392</v>
      </c>
      <c r="N602">
        <f>(Table2[[#This Row],[1W Return vs Nifty]]-AVERAGE(Table2[1W Return vs Nifty]))/_xlfn.STDEV.P(Table2[1W Return vs Nifty])</f>
        <v>-0.5492176272588446</v>
      </c>
      <c r="O602">
        <v>708.54</v>
      </c>
      <c r="P602">
        <v>714.97572096181295</v>
      </c>
      <c r="Q602">
        <v>675.203487170122</v>
      </c>
      <c r="R602">
        <v>44.281471934394901</v>
      </c>
      <c r="S602" s="2">
        <f>(Table2[[#This Row],[Close Price]]-Table2[[#This Row],[20D EMA]])/Table2[[#This Row],[20D EMA]]</f>
        <v>-1.663985096113129E-2</v>
      </c>
      <c r="T602" s="2">
        <f>(Table2[[#This Row],[Close Price]]-Table2[[#This Row],[50D EMA]])/Table2[[#This Row],[50D EMA]]</f>
        <v>-2.5491384430921669E-2</v>
      </c>
      <c r="U602" s="2">
        <f>(Table2[[#This Row],[Close Price]]-Table2[[#This Row],[200D EMA]])/Table2[[#This Row],[200D EMA]]</f>
        <v>3.191113973682605E-2</v>
      </c>
      <c r="V602">
        <v>0.27423017010192202</v>
      </c>
      <c r="W602">
        <v>690.25</v>
      </c>
      <c r="X602">
        <v>707.25</v>
      </c>
      <c r="Y602">
        <v>682</v>
      </c>
      <c r="Z602">
        <v>708.8</v>
      </c>
      <c r="AA602">
        <v>682</v>
      </c>
      <c r="AB602">
        <v>753.85</v>
      </c>
      <c r="AC602" s="2">
        <f>(Table2[[#This Row],[Close Price]]/Table2[[#This Row],[Day Low]])-1</f>
        <v>9.4168779427743488E-3</v>
      </c>
      <c r="AD602" s="2">
        <f>(Table2[[#This Row],[Day High]]/Table2[[#This Row],[Close Price]])-1</f>
        <v>1.506996770721214E-2</v>
      </c>
      <c r="AE602" s="2">
        <f>(Table2[[#This Row],[Close Price]]/Table2[[#This Row],[Current Week Low]])-1</f>
        <v>2.1627565982404784E-2</v>
      </c>
      <c r="AF602" s="2">
        <f>(Table2[[#This Row],[Current Week High]]/Table2[[#This Row],[Close Price]])-1</f>
        <v>1.7294581987800539E-2</v>
      </c>
      <c r="AG602" s="2">
        <f>(Table2[[#This Row],[Close Price]]/Table2[[#This Row],[Current Month Low]])-1</f>
        <v>2.1627565982404784E-2</v>
      </c>
      <c r="AH602" s="2">
        <f>(Table2[[#This Row],[Current Month High]]/Table2[[#This Row],[Close Price]])-1</f>
        <v>8.1951919626839009E-2</v>
      </c>
      <c r="AI602">
        <v>20.229637603157499</v>
      </c>
      <c r="AJ602">
        <v>36.604254484854401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-0.08</v>
      </c>
      <c r="AM602" t="s">
        <v>10450</v>
      </c>
      <c r="AN602">
        <v>-2.63</v>
      </c>
      <c r="AO602" t="s">
        <v>10450</v>
      </c>
      <c r="AQ602">
        <f>(Table2[[#This Row],[Sharpe Ratio]]-AVERAGE(Table2[Sharpe Ratio]))/_xlfn.STDEV.P(Table2[Sharpe Ratio])</f>
        <v>-0.68803842457500186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524</v>
      </c>
      <c r="AT602">
        <f>_xlfn.RANK.AVG(Table2[[#This Row],[6M Return vs Nifty Z-Score]],Table2[6M Return vs Nifty Z-Score])</f>
        <v>576</v>
      </c>
      <c r="AU602">
        <f>_xlfn.RANK.AVG(Table2[[#This Row],[Sharpe Ratio Z-Score]],Table2[Sharpe Ratio Z-Score])</f>
        <v>526.5</v>
      </c>
      <c r="AV602">
        <f>(Table2[[#This Row],[Rank 1Y]]+Table2[[#This Row],[Rank 6M]]+Table2[[#This Row],[Rank Sharpe]])/3</f>
        <v>542.16666666666663</v>
      </c>
    </row>
    <row r="603" spans="1:48" x14ac:dyDescent="0.3">
      <c r="A603" t="s">
        <v>480</v>
      </c>
      <c r="B603" t="s">
        <v>481</v>
      </c>
      <c r="C603" t="s">
        <v>10420</v>
      </c>
      <c r="D603" t="s">
        <v>392</v>
      </c>
      <c r="E603">
        <v>45835.855597665002</v>
      </c>
      <c r="F603">
        <v>610.65</v>
      </c>
      <c r="G603">
        <v>-33.500658335131398</v>
      </c>
      <c r="H603">
        <f>(Table2[[#This Row],[1Y Return vs Nifty]]-AVERAGE(Table2[1Y Return vs Nifty]))/_xlfn.STDEV.P(Table2[1Y Return vs Nifty])</f>
        <v>-0.95204325860528249</v>
      </c>
      <c r="I603">
        <v>-1.4660840031178299</v>
      </c>
      <c r="J603">
        <f>(Table2[[#This Row],[1M Return vs Nifty]]-AVERAGE(Table2[1M Return vs Nifty]))/_xlfn.STDEV.P(Table2[1M Return vs Nifty])</f>
        <v>0.18223072252832062</v>
      </c>
      <c r="K603">
        <v>15.7313129127455</v>
      </c>
      <c r="L603">
        <f>(Table2[[#This Row],[6M Return vs Nifty]]-AVERAGE(Table2[6M Return vs Nifty]))/_xlfn.STDEV.P(Table2[6M Return vs Nifty])</f>
        <v>0.10239210408066717</v>
      </c>
      <c r="M603">
        <v>-0.47070336553292103</v>
      </c>
      <c r="N603">
        <f>(Table2[[#This Row],[1W Return vs Nifty]]-AVERAGE(Table2[1W Return vs Nifty]))/_xlfn.STDEV.P(Table2[1W Return vs Nifty])</f>
        <v>2.636855552692299E-2</v>
      </c>
      <c r="O603">
        <v>599.33000000000004</v>
      </c>
      <c r="P603">
        <v>583.16086079444801</v>
      </c>
      <c r="Q603">
        <v>561.17488650106304</v>
      </c>
      <c r="R603">
        <v>60.4698579357323</v>
      </c>
      <c r="S603" s="2">
        <f>(Table2[[#This Row],[Close Price]]-Table2[[#This Row],[20D EMA]])/Table2[[#This Row],[20D EMA]]</f>
        <v>1.8887757996429239E-2</v>
      </c>
      <c r="T603" s="2">
        <f>(Table2[[#This Row],[Close Price]]-Table2[[#This Row],[50D EMA]])/Table2[[#This Row],[50D EMA]]</f>
        <v>4.7138175851004702E-2</v>
      </c>
      <c r="U603" s="2">
        <f>(Table2[[#This Row],[Close Price]]-Table2[[#This Row],[200D EMA]])/Table2[[#This Row],[200D EMA]]</f>
        <v>8.8163449022844342E-2</v>
      </c>
      <c r="V603">
        <v>0.88047768132590698</v>
      </c>
      <c r="W603">
        <v>600</v>
      </c>
      <c r="X603">
        <v>616.5</v>
      </c>
      <c r="Y603">
        <v>584.04999999999995</v>
      </c>
      <c r="Z603">
        <v>616.5</v>
      </c>
      <c r="AA603">
        <v>582.54999999999995</v>
      </c>
      <c r="AB603">
        <v>623.70000000000005</v>
      </c>
      <c r="AC603" s="2">
        <f>(Table2[[#This Row],[Close Price]]/Table2[[#This Row],[Day Low]])-1</f>
        <v>1.7749999999999932E-2</v>
      </c>
      <c r="AD603" s="2">
        <f>(Table2[[#This Row],[Day High]]/Table2[[#This Row],[Close Price]])-1</f>
        <v>9.579955784819516E-3</v>
      </c>
      <c r="AE603" s="2">
        <f>(Table2[[#This Row],[Close Price]]/Table2[[#This Row],[Current Week Low]])-1</f>
        <v>4.554404588648242E-2</v>
      </c>
      <c r="AF603" s="2">
        <f>(Table2[[#This Row],[Current Week High]]/Table2[[#This Row],[Close Price]])-1</f>
        <v>9.579955784819516E-3</v>
      </c>
      <c r="AG603" s="2">
        <f>(Table2[[#This Row],[Close Price]]/Table2[[#This Row],[Current Month Low]])-1</f>
        <v>4.8236202901038583E-2</v>
      </c>
      <c r="AH603" s="2">
        <f>(Table2[[#This Row],[Current Month High]]/Table2[[#This Row],[Close Price]])-1</f>
        <v>2.1370670596905006E-2</v>
      </c>
      <c r="AI603">
        <v>3.9711782526815602</v>
      </c>
      <c r="AJ603">
        <v>36.366681554265199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0.04</v>
      </c>
      <c r="AM603" t="s">
        <v>10451</v>
      </c>
      <c r="AN603">
        <v>-0.06</v>
      </c>
      <c r="AO603" t="s">
        <v>10450</v>
      </c>
      <c r="AP603">
        <v>-9.2056474933534999E-2</v>
      </c>
      <c r="AQ603">
        <f>(Table2[[#This Row],[Sharpe Ratio]]-AVERAGE(Table2[Sharpe Ratio]))/_xlfn.STDEV.P(Table2[Sharpe Ratio])</f>
        <v>-1.7594433543538401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-2.4004952308232119</v>
      </c>
      <c r="AS603">
        <f>_xlfn.RANK.AVG(Table2[[#This Row],[1Y Return vs Nifty Z-Score]],Table2[1Y Return vs Nifty Z-Score])</f>
        <v>646</v>
      </c>
      <c r="AT603">
        <f>_xlfn.RANK.AVG(Table2[[#This Row],[6M Return vs Nifty Z-Score]],Table2[6M Return vs Nifty Z-Score])</f>
        <v>276</v>
      </c>
      <c r="AU603">
        <f>_xlfn.RANK.AVG(Table2[[#This Row],[Sharpe Ratio Z-Score]],Table2[Sharpe Ratio Z-Score])</f>
        <v>705</v>
      </c>
      <c r="AV603">
        <f>(Table2[[#This Row],[Rank 1Y]]+Table2[[#This Row],[Rank 6M]]+Table2[[#This Row],[Rank Sharpe]])/3</f>
        <v>542.33333333333337</v>
      </c>
    </row>
    <row r="604" spans="1:48" x14ac:dyDescent="0.3">
      <c r="A604" t="s">
        <v>107</v>
      </c>
      <c r="B604" t="s">
        <v>108</v>
      </c>
      <c r="C604" t="s">
        <v>10406</v>
      </c>
      <c r="D604" t="s">
        <v>21</v>
      </c>
      <c r="E604">
        <v>283110.97500126</v>
      </c>
      <c r="F604">
        <v>541.79999999999995</v>
      </c>
      <c r="G604">
        <v>-2.4271446029841202</v>
      </c>
      <c r="H604">
        <f>(Table2[[#This Row],[1Y Return vs Nifty]]-AVERAGE(Table2[1Y Return vs Nifty]))/_xlfn.STDEV.P(Table2[1Y Return vs Nifty])</f>
        <v>-0.44040667052200388</v>
      </c>
      <c r="I604">
        <v>-0.62998821700317098</v>
      </c>
      <c r="J604">
        <f>(Table2[[#This Row],[1M Return vs Nifty]]-AVERAGE(Table2[1M Return vs Nifty]))/_xlfn.STDEV.P(Table2[1M Return vs Nifty])</f>
        <v>0.25970876881848559</v>
      </c>
      <c r="K604">
        <v>-3.6149346233676098</v>
      </c>
      <c r="L604">
        <f>(Table2[[#This Row],[6M Return vs Nifty]]-AVERAGE(Table2[6M Return vs Nifty]))/_xlfn.STDEV.P(Table2[6M Return vs Nifty])</f>
        <v>-0.47236162078393301</v>
      </c>
      <c r="M604">
        <v>-0.91038102937000898</v>
      </c>
      <c r="N604">
        <f>(Table2[[#This Row],[1W Return vs Nifty]]-AVERAGE(Table2[1W Return vs Nifty]))/_xlfn.STDEV.P(Table2[1W Return vs Nifty])</f>
        <v>-7.1752920847341445E-2</v>
      </c>
      <c r="O604">
        <v>534.46</v>
      </c>
      <c r="P604">
        <v>524.40864030682599</v>
      </c>
      <c r="Q604">
        <v>489.98422585197801</v>
      </c>
      <c r="R604">
        <v>56.798517891962597</v>
      </c>
      <c r="S604" s="2">
        <f>(Table2[[#This Row],[Close Price]]-Table2[[#This Row],[20D EMA]])/Table2[[#This Row],[20D EMA]]</f>
        <v>1.3733488006585933E-2</v>
      </c>
      <c r="T604" s="2">
        <f>(Table2[[#This Row],[Close Price]]-Table2[[#This Row],[50D EMA]])/Table2[[#This Row],[50D EMA]]</f>
        <v>3.3163755049875732E-2</v>
      </c>
      <c r="U604" s="2">
        <f>(Table2[[#This Row],[Close Price]]-Table2[[#This Row],[200D EMA]])/Table2[[#This Row],[200D EMA]]</f>
        <v>0.105749882167993</v>
      </c>
      <c r="V604">
        <v>0.92583165129185996</v>
      </c>
      <c r="W604">
        <v>540.70000000000005</v>
      </c>
      <c r="X604">
        <v>558.9</v>
      </c>
      <c r="Y604">
        <v>529.35</v>
      </c>
      <c r="Z604">
        <v>558.9</v>
      </c>
      <c r="AA604">
        <v>513.25</v>
      </c>
      <c r="AB604">
        <v>558.9</v>
      </c>
      <c r="AC604" s="2">
        <f>(Table2[[#This Row],[Close Price]]/Table2[[#This Row],[Day Low]])-1</f>
        <v>2.0343998520435669E-3</v>
      </c>
      <c r="AD604" s="2">
        <f>(Table2[[#This Row],[Day High]]/Table2[[#This Row],[Close Price]])-1</f>
        <v>3.1561461794020085E-2</v>
      </c>
      <c r="AE604" s="2">
        <f>(Table2[[#This Row],[Close Price]]/Table2[[#This Row],[Current Week Low]])-1</f>
        <v>2.3519410597902857E-2</v>
      </c>
      <c r="AF604" s="2">
        <f>(Table2[[#This Row],[Current Week High]]/Table2[[#This Row],[Close Price]])-1</f>
        <v>3.1561461794020085E-2</v>
      </c>
      <c r="AG604" s="2">
        <f>(Table2[[#This Row],[Close Price]]/Table2[[#This Row],[Current Month Low]])-1</f>
        <v>5.5625913297613128E-2</v>
      </c>
      <c r="AH604" s="2">
        <f>(Table2[[#This Row],[Current Month High]]/Table2[[#This Row],[Close Price]])-1</f>
        <v>3.1561461794020085E-2</v>
      </c>
      <c r="AI604">
        <v>7.0321151716500498</v>
      </c>
      <c r="AJ604">
        <v>44.460738568190799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-0.11</v>
      </c>
      <c r="AM604" t="s">
        <v>10450</v>
      </c>
      <c r="AN604">
        <v>5.34</v>
      </c>
      <c r="AO604" t="s">
        <v>10451</v>
      </c>
      <c r="AP604">
        <v>-0.105784468249583</v>
      </c>
      <c r="AQ604">
        <f>(Table2[[#This Row],[Sharpe Ratio]]-AVERAGE(Table2[Sharpe Ratio]))/_xlfn.STDEV.P(Table2[Sharpe Ratio])</f>
        <v>-1.9192174465663014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-2.6440298899010943</v>
      </c>
      <c r="AS604">
        <f>_xlfn.RANK.AVG(Table2[[#This Row],[1Y Return vs Nifty Z-Score]],Table2[1Y Return vs Nifty Z-Score])</f>
        <v>436</v>
      </c>
      <c r="AT604">
        <f>_xlfn.RANK.AVG(Table2[[#This Row],[6M Return vs Nifty Z-Score]],Table2[6M Return vs Nifty Z-Score])</f>
        <v>482</v>
      </c>
      <c r="AU604">
        <f>_xlfn.RANK.AVG(Table2[[#This Row],[Sharpe Ratio Z-Score]],Table2[Sharpe Ratio Z-Score])</f>
        <v>713</v>
      </c>
      <c r="AV604">
        <f>(Table2[[#This Row],[Rank 1Y]]+Table2[[#This Row],[Rank 6M]]+Table2[[#This Row],[Rank Sharpe]])/3</f>
        <v>543.66666666666663</v>
      </c>
    </row>
    <row r="605" spans="1:48" x14ac:dyDescent="0.3">
      <c r="A605" t="s">
        <v>1085</v>
      </c>
      <c r="B605" t="s">
        <v>1086</v>
      </c>
      <c r="C605" t="s">
        <v>10418</v>
      </c>
      <c r="D605" t="s">
        <v>80</v>
      </c>
      <c r="E605">
        <v>12570.77430775</v>
      </c>
      <c r="F605">
        <v>608.75</v>
      </c>
      <c r="G605">
        <v>-49.835581458685098</v>
      </c>
      <c r="H605">
        <f>(Table2[[#This Row],[1Y Return vs Nifty]]-AVERAGE(Table2[1Y Return vs Nifty]))/_xlfn.STDEV.P(Table2[1Y Return vs Nifty])</f>
        <v>-1.2210036473652868</v>
      </c>
      <c r="I605">
        <v>-7.1871032629481704</v>
      </c>
      <c r="J605">
        <f>(Table2[[#This Row],[1M Return vs Nifty]]-AVERAGE(Table2[1M Return vs Nifty]))/_xlfn.STDEV.P(Table2[1M Return vs Nifty])</f>
        <v>-0.34791594535510567</v>
      </c>
      <c r="K605">
        <v>-9.29379761861696</v>
      </c>
      <c r="L605">
        <f>(Table2[[#This Row],[6M Return vs Nifty]]-AVERAGE(Table2[6M Return vs Nifty]))/_xlfn.STDEV.P(Table2[6M Return vs Nifty])</f>
        <v>-0.64107380403407399</v>
      </c>
      <c r="M605">
        <v>1.60853473600191</v>
      </c>
      <c r="N605">
        <f>(Table2[[#This Row],[1W Return vs Nifty]]-AVERAGE(Table2[1W Return vs Nifty]))/_xlfn.STDEV.P(Table2[1W Return vs Nifty])</f>
        <v>0.49038555942870476</v>
      </c>
      <c r="O605">
        <v>603.51</v>
      </c>
      <c r="P605">
        <v>607.65971294504095</v>
      </c>
      <c r="Q605">
        <v>636.62814089284996</v>
      </c>
      <c r="R605">
        <v>54.484012636029298</v>
      </c>
      <c r="S605" s="2">
        <f>(Table2[[#This Row],[Close Price]]-Table2[[#This Row],[20D EMA]])/Table2[[#This Row],[20D EMA]]</f>
        <v>8.6825404715746377E-3</v>
      </c>
      <c r="T605" s="2">
        <f>(Table2[[#This Row],[Close Price]]-Table2[[#This Row],[50D EMA]])/Table2[[#This Row],[50D EMA]]</f>
        <v>1.7942394924865762E-3</v>
      </c>
      <c r="U605" s="2">
        <f>(Table2[[#This Row],[Close Price]]-Table2[[#This Row],[200D EMA]])/Table2[[#This Row],[200D EMA]]</f>
        <v>-4.3790305677898218E-2</v>
      </c>
      <c r="V605">
        <v>0.70200289219601297</v>
      </c>
      <c r="W605">
        <v>606.35</v>
      </c>
      <c r="X605">
        <v>618.79999999999995</v>
      </c>
      <c r="Y605">
        <v>589.29999999999995</v>
      </c>
      <c r="Z605">
        <v>637.9</v>
      </c>
      <c r="AA605">
        <v>572.04999999999995</v>
      </c>
      <c r="AB605">
        <v>637.9</v>
      </c>
      <c r="AC605" s="2">
        <f>(Table2[[#This Row],[Close Price]]/Table2[[#This Row],[Day Low]])-1</f>
        <v>3.9581100024737026E-3</v>
      </c>
      <c r="AD605" s="2">
        <f>(Table2[[#This Row],[Day High]]/Table2[[#This Row],[Close Price]])-1</f>
        <v>1.6509240246406431E-2</v>
      </c>
      <c r="AE605" s="2">
        <f>(Table2[[#This Row],[Close Price]]/Table2[[#This Row],[Current Week Low]])-1</f>
        <v>3.3005260478534026E-2</v>
      </c>
      <c r="AF605" s="2">
        <f>(Table2[[#This Row],[Current Week High]]/Table2[[#This Row],[Close Price]])-1</f>
        <v>4.7885010266940364E-2</v>
      </c>
      <c r="AG605" s="2">
        <f>(Table2[[#This Row],[Close Price]]/Table2[[#This Row],[Current Month Low]])-1</f>
        <v>6.4155231186085127E-2</v>
      </c>
      <c r="AH605" s="2">
        <f>(Table2[[#This Row],[Current Month High]]/Table2[[#This Row],[Close Price]])-1</f>
        <v>4.7885010266940364E-2</v>
      </c>
      <c r="AI605">
        <v>35.359342915810998</v>
      </c>
      <c r="AJ605">
        <v>20.7238472979672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-0.04</v>
      </c>
      <c r="AM605" t="s">
        <v>10450</v>
      </c>
      <c r="AN605">
        <v>3.45</v>
      </c>
      <c r="AO605" t="s">
        <v>10451</v>
      </c>
      <c r="AP605">
        <v>4.1700984226591999E-2</v>
      </c>
      <c r="AQ605">
        <f>(Table2[[#This Row],[Sharpe Ratio]]-AVERAGE(Table2[Sharpe Ratio]))/_xlfn.STDEV.P(Table2[Sharpe Ratio])</f>
        <v>-0.20269896193254971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699</v>
      </c>
      <c r="AT605">
        <f>_xlfn.RANK.AVG(Table2[[#This Row],[6M Return vs Nifty Z-Score]],Table2[6M Return vs Nifty Z-Score])</f>
        <v>545</v>
      </c>
      <c r="AU605">
        <f>_xlfn.RANK.AVG(Table2[[#This Row],[Sharpe Ratio Z-Score]],Table2[Sharpe Ratio Z-Score])</f>
        <v>390</v>
      </c>
      <c r="AV605">
        <f>(Table2[[#This Row],[Rank 1Y]]+Table2[[#This Row],[Rank 6M]]+Table2[[#This Row],[Rank Sharpe]])/3</f>
        <v>544.66666666666663</v>
      </c>
    </row>
    <row r="606" spans="1:48" x14ac:dyDescent="0.3">
      <c r="A606" t="s">
        <v>22</v>
      </c>
      <c r="B606" t="s">
        <v>23</v>
      </c>
      <c r="C606" t="s">
        <v>10407</v>
      </c>
      <c r="D606" t="s">
        <v>24</v>
      </c>
      <c r="E606">
        <v>1337032.2489980101</v>
      </c>
      <c r="F606">
        <v>1752.65</v>
      </c>
      <c r="G606">
        <v>-17.9885816475987</v>
      </c>
      <c r="H606">
        <f>(Table2[[#This Row],[1Y Return vs Nifty]]-AVERAGE(Table2[1Y Return vs Nifty]))/_xlfn.STDEV.P(Table2[1Y Return vs Nifty])</f>
        <v>-0.69663133258661036</v>
      </c>
      <c r="I606">
        <v>3.9796051582108598</v>
      </c>
      <c r="J606">
        <f>(Table2[[#This Row],[1M Return vs Nifty]]-AVERAGE(Table2[1M Return vs Nifty]))/_xlfn.STDEV.P(Table2[1M Return vs Nifty])</f>
        <v>0.68686352170070286</v>
      </c>
      <c r="K606">
        <v>3.3225108431942201</v>
      </c>
      <c r="L606">
        <f>(Table2[[#This Row],[6M Return vs Nifty]]-AVERAGE(Table2[6M Return vs Nifty]))/_xlfn.STDEV.P(Table2[6M Return vs Nifty])</f>
        <v>-0.26625846742003545</v>
      </c>
      <c r="M606">
        <v>2.3082800453944001</v>
      </c>
      <c r="N606">
        <f>(Table2[[#This Row],[1W Return vs Nifty]]-AVERAGE(Table2[1W Return vs Nifty]))/_xlfn.STDEV.P(Table2[1W Return vs Nifty])</f>
        <v>0.64654551134520222</v>
      </c>
      <c r="O606">
        <v>1706.14</v>
      </c>
      <c r="P606">
        <v>1664.8925021678999</v>
      </c>
      <c r="Q606">
        <v>1594.21011078127</v>
      </c>
      <c r="R606">
        <v>66.205148911269603</v>
      </c>
      <c r="S606" s="2">
        <f>(Table2[[#This Row],[Close Price]]-Table2[[#This Row],[20D EMA]])/Table2[[#This Row],[20D EMA]]</f>
        <v>2.7260365503417063E-2</v>
      </c>
      <c r="T606" s="2">
        <f>(Table2[[#This Row],[Close Price]]-Table2[[#This Row],[50D EMA]])/Table2[[#This Row],[50D EMA]]</f>
        <v>5.2710609074056641E-2</v>
      </c>
      <c r="U606" s="2">
        <f>(Table2[[#This Row],[Close Price]]-Table2[[#This Row],[200D EMA]])/Table2[[#This Row],[200D EMA]]</f>
        <v>9.9384571799688223E-2</v>
      </c>
      <c r="V606">
        <v>0.72256966869289296</v>
      </c>
      <c r="W606">
        <v>1750</v>
      </c>
      <c r="X606">
        <v>1778.2</v>
      </c>
      <c r="Y606">
        <v>1740.25</v>
      </c>
      <c r="Z606">
        <v>1788</v>
      </c>
      <c r="AA606">
        <v>1623.2</v>
      </c>
      <c r="AB606">
        <v>1788</v>
      </c>
      <c r="AC606" s="2">
        <f>(Table2[[#This Row],[Close Price]]/Table2[[#This Row],[Day Low]])-1</f>
        <v>1.5142857142858013E-3</v>
      </c>
      <c r="AD606" s="2">
        <f>(Table2[[#This Row],[Day High]]/Table2[[#This Row],[Close Price]])-1</f>
        <v>1.4577924856645552E-2</v>
      </c>
      <c r="AE606" s="2">
        <f>(Table2[[#This Row],[Close Price]]/Table2[[#This Row],[Current Week Low]])-1</f>
        <v>7.1254130153715067E-3</v>
      </c>
      <c r="AF606" s="2">
        <f>(Table2[[#This Row],[Current Week High]]/Table2[[#This Row],[Close Price]])-1</f>
        <v>2.0169457678372638E-2</v>
      </c>
      <c r="AG606" s="2">
        <f>(Table2[[#This Row],[Close Price]]/Table2[[#This Row],[Current Month Low]])-1</f>
        <v>7.9749876786594509E-2</v>
      </c>
      <c r="AH606" s="2">
        <f>(Table2[[#This Row],[Current Month High]]/Table2[[#This Row],[Close Price]])-1</f>
        <v>2.0169457678372638E-2</v>
      </c>
      <c r="AI606">
        <v>2.3592845120246499</v>
      </c>
      <c r="AJ606">
        <v>28.535807267793601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0.04</v>
      </c>
      <c r="AM606" t="s">
        <v>10451</v>
      </c>
      <c r="AN606">
        <v>6.62</v>
      </c>
      <c r="AO606" t="s">
        <v>10451</v>
      </c>
      <c r="AP606">
        <v>-7.7301183384239996E-2</v>
      </c>
      <c r="AQ606">
        <f>(Table2[[#This Row],[Sharpe Ratio]]-AVERAGE(Table2[Sharpe Ratio]))/_xlfn.STDEV.P(Table2[Sharpe Ratio])</f>
        <v>-1.5877129886446084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-1.2171937556053494</v>
      </c>
      <c r="AS606">
        <f>_xlfn.RANK.AVG(Table2[[#This Row],[1Y Return vs Nifty Z-Score]],Table2[1Y Return vs Nifty Z-Score])</f>
        <v>555</v>
      </c>
      <c r="AT606">
        <f>_xlfn.RANK.AVG(Table2[[#This Row],[6M Return vs Nifty Z-Score]],Table2[6M Return vs Nifty Z-Score])</f>
        <v>395</v>
      </c>
      <c r="AU606">
        <f>_xlfn.RANK.AVG(Table2[[#This Row],[Sharpe Ratio Z-Score]],Table2[Sharpe Ratio Z-Score])</f>
        <v>687</v>
      </c>
      <c r="AV606">
        <f>(Table2[[#This Row],[Rank 1Y]]+Table2[[#This Row],[Rank 6M]]+Table2[[#This Row],[Rank Sharpe]])/3</f>
        <v>545.66666666666663</v>
      </c>
    </row>
    <row r="607" spans="1:48" x14ac:dyDescent="0.3">
      <c r="A607" t="s">
        <v>936</v>
      </c>
      <c r="B607" t="s">
        <v>937</v>
      </c>
      <c r="C607" t="s">
        <v>10422</v>
      </c>
      <c r="D607" t="s">
        <v>938</v>
      </c>
      <c r="E607">
        <v>16532.920705119999</v>
      </c>
      <c r="F607">
        <v>1684.7</v>
      </c>
      <c r="G607">
        <v>-34.549690134984701</v>
      </c>
      <c r="H607">
        <f>(Table2[[#This Row],[1Y Return vs Nifty]]-AVERAGE(Table2[1Y Return vs Nifty]))/_xlfn.STDEV.P(Table2[1Y Return vs Nifty])</f>
        <v>-0.96931594477442118</v>
      </c>
      <c r="I607">
        <v>10.4454721201125</v>
      </c>
      <c r="J607">
        <f>(Table2[[#This Row],[1M Return vs Nifty]]-AVERAGE(Table2[1M Return vs Nifty]))/_xlfn.STDEV.P(Table2[1M Return vs Nifty])</f>
        <v>1.2860325978997826</v>
      </c>
      <c r="K607">
        <v>8.6397330971105006</v>
      </c>
      <c r="L607">
        <f>(Table2[[#This Row],[6M Return vs Nifty]]-AVERAGE(Table2[6M Return vs Nifty]))/_xlfn.STDEV.P(Table2[6M Return vs Nifty])</f>
        <v>-0.10829019524391437</v>
      </c>
      <c r="M607">
        <v>1.9438721855855401</v>
      </c>
      <c r="N607">
        <f>(Table2[[#This Row],[1W Return vs Nifty]]-AVERAGE(Table2[1W Return vs Nifty]))/_xlfn.STDEV.P(Table2[1W Return vs Nifty])</f>
        <v>0.56522175954306397</v>
      </c>
      <c r="O607">
        <v>1641.28</v>
      </c>
      <c r="P607">
        <v>1564.17391068147</v>
      </c>
      <c r="Q607">
        <v>1497.73921481247</v>
      </c>
      <c r="R607">
        <v>56.205529977186899</v>
      </c>
      <c r="S607" s="2">
        <f>(Table2[[#This Row],[Close Price]]-Table2[[#This Row],[20D EMA]])/Table2[[#This Row],[20D EMA]]</f>
        <v>2.6454961980893005E-2</v>
      </c>
      <c r="T607" s="2">
        <f>(Table2[[#This Row],[Close Price]]-Table2[[#This Row],[50D EMA]])/Table2[[#This Row],[50D EMA]]</f>
        <v>7.7054148835675129E-2</v>
      </c>
      <c r="U607" s="2">
        <f>(Table2[[#This Row],[Close Price]]-Table2[[#This Row],[200D EMA]])/Table2[[#This Row],[200D EMA]]</f>
        <v>0.12482866398803559</v>
      </c>
      <c r="V607">
        <v>1.0712075414734601</v>
      </c>
      <c r="W607">
        <v>1675.35</v>
      </c>
      <c r="X607">
        <v>1738.05</v>
      </c>
      <c r="Y607">
        <v>1652.1</v>
      </c>
      <c r="Z607">
        <v>1748</v>
      </c>
      <c r="AA607">
        <v>1502</v>
      </c>
      <c r="AB607">
        <v>1748</v>
      </c>
      <c r="AC607" s="2">
        <f>(Table2[[#This Row],[Close Price]]/Table2[[#This Row],[Day Low]])-1</f>
        <v>5.5809233891426224E-3</v>
      </c>
      <c r="AD607" s="2">
        <f>(Table2[[#This Row],[Day High]]/Table2[[#This Row],[Close Price]])-1</f>
        <v>3.1667359173739973E-2</v>
      </c>
      <c r="AE607" s="2">
        <f>(Table2[[#This Row],[Close Price]]/Table2[[#This Row],[Current Week Low]])-1</f>
        <v>1.9732461715392668E-2</v>
      </c>
      <c r="AF607" s="2">
        <f>(Table2[[#This Row],[Current Week High]]/Table2[[#This Row],[Close Price]])-1</f>
        <v>3.7573455214578333E-2</v>
      </c>
      <c r="AG607" s="2">
        <f>(Table2[[#This Row],[Close Price]]/Table2[[#This Row],[Current Month Low]])-1</f>
        <v>0.12163781624500669</v>
      </c>
      <c r="AH607" s="2">
        <f>(Table2[[#This Row],[Current Month High]]/Table2[[#This Row],[Close Price]])-1</f>
        <v>3.7573455214578333E-2</v>
      </c>
      <c r="AI607">
        <v>8.6484240517599602</v>
      </c>
      <c r="AJ607">
        <v>39.902009632951298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0.11</v>
      </c>
      <c r="AM607" t="s">
        <v>10451</v>
      </c>
      <c r="AN607">
        <v>6.31</v>
      </c>
      <c r="AO607" t="s">
        <v>10451</v>
      </c>
      <c r="AP607">
        <v>-3.4582003070196002E-2</v>
      </c>
      <c r="AQ607">
        <f>(Table2[[#This Row],[Sharpe Ratio]]-AVERAGE(Table2[Sharpe Ratio]))/_xlfn.STDEV.P(Table2[Sharpe Ratio])</f>
        <v>-1.0905231883874993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-0.31687497096298811</v>
      </c>
      <c r="AS607">
        <f>_xlfn.RANK.AVG(Table2[[#This Row],[1Y Return vs Nifty Z-Score]],Table2[1Y Return vs Nifty Z-Score])</f>
        <v>652</v>
      </c>
      <c r="AT607">
        <f>_xlfn.RANK.AVG(Table2[[#This Row],[6M Return vs Nifty Z-Score]],Table2[6M Return vs Nifty Z-Score])</f>
        <v>351</v>
      </c>
      <c r="AU607">
        <f>_xlfn.RANK.AVG(Table2[[#This Row],[Sharpe Ratio Z-Score]],Table2[Sharpe Ratio Z-Score])</f>
        <v>634</v>
      </c>
      <c r="AV607">
        <f>(Table2[[#This Row],[Rank 1Y]]+Table2[[#This Row],[Rank 6M]]+Table2[[#This Row],[Rank Sharpe]])/3</f>
        <v>545.66666666666663</v>
      </c>
    </row>
    <row r="608" spans="1:48" x14ac:dyDescent="0.3">
      <c r="A608" t="s">
        <v>923</v>
      </c>
      <c r="B608" t="s">
        <v>924</v>
      </c>
      <c r="C608" t="s">
        <v>10407</v>
      </c>
      <c r="D608" t="s">
        <v>51</v>
      </c>
      <c r="E608">
        <v>17002.012822920002</v>
      </c>
      <c r="F608">
        <v>206.1</v>
      </c>
      <c r="G608">
        <v>-28.350065921081899</v>
      </c>
      <c r="H608">
        <f>(Table2[[#This Row],[1Y Return vs Nifty]]-AVERAGE(Table2[1Y Return vs Nifty]))/_xlfn.STDEV.P(Table2[1Y Return vs Nifty])</f>
        <v>-0.86723690062312719</v>
      </c>
      <c r="I608">
        <v>-8.1665336353912803</v>
      </c>
      <c r="J608">
        <f>(Table2[[#This Row],[1M Return vs Nifty]]-AVERAGE(Table2[1M Return vs Nifty]))/_xlfn.STDEV.P(Table2[1M Return vs Nifty])</f>
        <v>-0.43867630199650881</v>
      </c>
      <c r="K608">
        <v>-17.621631245348201</v>
      </c>
      <c r="L608">
        <f>(Table2[[#This Row],[6M Return vs Nifty]]-AVERAGE(Table2[6M Return vs Nifty]))/_xlfn.STDEV.P(Table2[6M Return vs Nifty])</f>
        <v>-0.88848371585711416</v>
      </c>
      <c r="M608">
        <v>-2.6118022445025</v>
      </c>
      <c r="N608">
        <f>(Table2[[#This Row],[1W Return vs Nifty]]-AVERAGE(Table2[1W Return vs Nifty]))/_xlfn.STDEV.P(Table2[1W Return vs Nifty])</f>
        <v>-0.4514537228083727</v>
      </c>
      <c r="O608">
        <v>209.62</v>
      </c>
      <c r="P608">
        <v>211.18945238129899</v>
      </c>
      <c r="Q608">
        <v>211.750614214677</v>
      </c>
      <c r="R608">
        <v>36.414362598453302</v>
      </c>
      <c r="S608" s="2">
        <f>(Table2[[#This Row],[Close Price]]-Table2[[#This Row],[20D EMA]])/Table2[[#This Row],[20D EMA]]</f>
        <v>-1.6792290811945474E-2</v>
      </c>
      <c r="T608" s="2">
        <f>(Table2[[#This Row],[Close Price]]-Table2[[#This Row],[50D EMA]])/Table2[[#This Row],[50D EMA]]</f>
        <v>-2.4098989433004814E-2</v>
      </c>
      <c r="U608" s="2">
        <f>(Table2[[#This Row],[Close Price]]-Table2[[#This Row],[200D EMA]])/Table2[[#This Row],[200D EMA]]</f>
        <v>-2.6685231755447476E-2</v>
      </c>
      <c r="V608">
        <v>0.65714678348111</v>
      </c>
      <c r="W608">
        <v>204.28</v>
      </c>
      <c r="X608">
        <v>208.49</v>
      </c>
      <c r="Y608">
        <v>204.28</v>
      </c>
      <c r="Z608">
        <v>210.85</v>
      </c>
      <c r="AA608">
        <v>204.28</v>
      </c>
      <c r="AB608">
        <v>221.95</v>
      </c>
      <c r="AC608" s="2">
        <f>(Table2[[#This Row],[Close Price]]/Table2[[#This Row],[Day Low]])-1</f>
        <v>8.9093401214019874E-3</v>
      </c>
      <c r="AD608" s="2">
        <f>(Table2[[#This Row],[Day High]]/Table2[[#This Row],[Close Price]])-1</f>
        <v>1.1596312469674963E-2</v>
      </c>
      <c r="AE608" s="2">
        <f>(Table2[[#This Row],[Close Price]]/Table2[[#This Row],[Current Week Low]])-1</f>
        <v>8.9093401214019874E-3</v>
      </c>
      <c r="AF608" s="2">
        <f>(Table2[[#This Row],[Current Week High]]/Table2[[#This Row],[Close Price]])-1</f>
        <v>2.3047064531780626E-2</v>
      </c>
      <c r="AG608" s="2">
        <f>(Table2[[#This Row],[Close Price]]/Table2[[#This Row],[Current Month Low]])-1</f>
        <v>8.9093401214019874E-3</v>
      </c>
      <c r="AH608" s="2">
        <f>(Table2[[#This Row],[Current Month High]]/Table2[[#This Row],[Close Price]])-1</f>
        <v>7.6904415332362808E-2</v>
      </c>
      <c r="AI608">
        <v>40.344492964580297</v>
      </c>
      <c r="AJ608">
        <v>12.607567272230501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-0.13</v>
      </c>
      <c r="AM608" t="s">
        <v>10450</v>
      </c>
      <c r="AN608">
        <v>-2.79</v>
      </c>
      <c r="AO608" t="s">
        <v>10450</v>
      </c>
      <c r="AP608">
        <v>3.4025325031747003E-2</v>
      </c>
      <c r="AQ608">
        <f>(Table2[[#This Row],[Sharpe Ratio]]-AVERAGE(Table2[Sharpe Ratio]))/_xlfn.STDEV.P(Table2[Sharpe Ratio])</f>
        <v>-0.29203259225672579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609</v>
      </c>
      <c r="AT608">
        <f>_xlfn.RANK.AVG(Table2[[#This Row],[6M Return vs Nifty Z-Score]],Table2[6M Return vs Nifty Z-Score])</f>
        <v>626</v>
      </c>
      <c r="AU608">
        <f>_xlfn.RANK.AVG(Table2[[#This Row],[Sharpe Ratio Z-Score]],Table2[Sharpe Ratio Z-Score])</f>
        <v>408</v>
      </c>
      <c r="AV608">
        <f>(Table2[[#This Row],[Rank 1Y]]+Table2[[#This Row],[Rank 6M]]+Table2[[#This Row],[Rank Sharpe]])/3</f>
        <v>547.66666666666663</v>
      </c>
    </row>
    <row r="609" spans="1:48" x14ac:dyDescent="0.3">
      <c r="A609" t="s">
        <v>930</v>
      </c>
      <c r="B609" t="s">
        <v>931</v>
      </c>
      <c r="C609" t="s">
        <v>10406</v>
      </c>
      <c r="D609" t="s">
        <v>21</v>
      </c>
      <c r="E609">
        <v>16687.536281820001</v>
      </c>
      <c r="F609">
        <v>604.04999999999995</v>
      </c>
      <c r="G609">
        <v>-9.8779108408649794</v>
      </c>
      <c r="H609">
        <f>(Table2[[#This Row],[1Y Return vs Nifty]]-AVERAGE(Table2[1Y Return vs Nifty]))/_xlfn.STDEV.P(Table2[1Y Return vs Nifty])</f>
        <v>-0.56308621842944362</v>
      </c>
      <c r="I609">
        <v>-6.5602943406996204</v>
      </c>
      <c r="J609">
        <f>(Table2[[#This Row],[1M Return vs Nifty]]-AVERAGE(Table2[1M Return vs Nifty]))/_xlfn.STDEV.P(Table2[1M Return vs Nifty])</f>
        <v>-0.28983177425942491</v>
      </c>
      <c r="K609">
        <v>-38.896927674190898</v>
      </c>
      <c r="L609">
        <f>(Table2[[#This Row],[6M Return vs Nifty]]-AVERAGE(Table2[6M Return vs Nifty]))/_xlfn.STDEV.P(Table2[6M Return vs Nifty])</f>
        <v>-1.5205471610937209</v>
      </c>
      <c r="M609">
        <v>-4.3667282309700797</v>
      </c>
      <c r="N609">
        <f>(Table2[[#This Row],[1W Return vs Nifty]]-AVERAGE(Table2[1W Return vs Nifty]))/_xlfn.STDEV.P(Table2[1W Return vs Nifty])</f>
        <v>-0.84309501569780276</v>
      </c>
      <c r="O609">
        <v>631.4</v>
      </c>
      <c r="P609">
        <v>641.763671454004</v>
      </c>
      <c r="Q609">
        <v>645.13742062423796</v>
      </c>
      <c r="R609">
        <v>30.882867195325002</v>
      </c>
      <c r="S609" s="2">
        <f>(Table2[[#This Row],[Close Price]]-Table2[[#This Row],[20D EMA]])/Table2[[#This Row],[20D EMA]]</f>
        <v>-4.3316439657903112E-2</v>
      </c>
      <c r="T609" s="2">
        <f>(Table2[[#This Row],[Close Price]]-Table2[[#This Row],[50D EMA]])/Table2[[#This Row],[50D EMA]]</f>
        <v>-5.8765668939406504E-2</v>
      </c>
      <c r="U609" s="2">
        <f>(Table2[[#This Row],[Close Price]]-Table2[[#This Row],[200D EMA]])/Table2[[#This Row],[200D EMA]]</f>
        <v>-6.3687858293015501E-2</v>
      </c>
      <c r="V609">
        <v>0.87609453506262602</v>
      </c>
      <c r="W609">
        <v>602.20000000000005</v>
      </c>
      <c r="X609">
        <v>635.54999999999995</v>
      </c>
      <c r="Y609">
        <v>602.20000000000005</v>
      </c>
      <c r="Z609">
        <v>638</v>
      </c>
      <c r="AA609">
        <v>602.20000000000005</v>
      </c>
      <c r="AB609">
        <v>678.95</v>
      </c>
      <c r="AC609" s="2">
        <f>(Table2[[#This Row],[Close Price]]/Table2[[#This Row],[Day Low]])-1</f>
        <v>3.0720690800396522E-3</v>
      </c>
      <c r="AD609" s="2">
        <f>(Table2[[#This Row],[Day High]]/Table2[[#This Row],[Close Price]])-1</f>
        <v>5.2148000993295307E-2</v>
      </c>
      <c r="AE609" s="2">
        <f>(Table2[[#This Row],[Close Price]]/Table2[[#This Row],[Current Week Low]])-1</f>
        <v>3.0720690800396522E-3</v>
      </c>
      <c r="AF609" s="2">
        <f>(Table2[[#This Row],[Current Week High]]/Table2[[#This Row],[Close Price]])-1</f>
        <v>5.6203956626107221E-2</v>
      </c>
      <c r="AG609" s="2">
        <f>(Table2[[#This Row],[Close Price]]/Table2[[#This Row],[Current Month Low]])-1</f>
        <v>3.0720690800396522E-3</v>
      </c>
      <c r="AH609" s="2">
        <f>(Table2[[#This Row],[Current Month High]]/Table2[[#This Row],[Close Price]])-1</f>
        <v>0.12399635791739105</v>
      </c>
      <c r="AI609">
        <v>42.678586209750797</v>
      </c>
      <c r="AJ609">
        <v>27.868331922099902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-0.23</v>
      </c>
      <c r="AM609" t="s">
        <v>10450</v>
      </c>
      <c r="AN609">
        <v>-3.95</v>
      </c>
      <c r="AO609" t="s">
        <v>10450</v>
      </c>
      <c r="AP609">
        <v>3.0694650775568998E-2</v>
      </c>
      <c r="AQ609">
        <f>(Table2[[#This Row],[Sharpe Ratio]]-AVERAGE(Table2[Sharpe Ratio]))/_xlfn.STDEV.P(Table2[Sharpe Ratio])</f>
        <v>-0.33079684887347161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499</v>
      </c>
      <c r="AT609">
        <f>_xlfn.RANK.AVG(Table2[[#This Row],[6M Return vs Nifty Z-Score]],Table2[6M Return vs Nifty Z-Score])</f>
        <v>724</v>
      </c>
      <c r="AU609">
        <f>_xlfn.RANK.AVG(Table2[[#This Row],[Sharpe Ratio Z-Score]],Table2[Sharpe Ratio Z-Score])</f>
        <v>423</v>
      </c>
      <c r="AV609">
        <f>(Table2[[#This Row],[Rank 1Y]]+Table2[[#This Row],[Rank 6M]]+Table2[[#This Row],[Rank Sharpe]])/3</f>
        <v>548.66666666666663</v>
      </c>
    </row>
    <row r="610" spans="1:48" x14ac:dyDescent="0.3">
      <c r="A610" t="s">
        <v>16</v>
      </c>
      <c r="B610" t="s">
        <v>17</v>
      </c>
      <c r="C610" t="s">
        <v>10405</v>
      </c>
      <c r="D610" t="s">
        <v>18</v>
      </c>
      <c r="E610">
        <v>2065289.91308828</v>
      </c>
      <c r="F610">
        <v>3052.35</v>
      </c>
      <c r="G610">
        <v>-3.9262552591915298</v>
      </c>
      <c r="H610">
        <f>(Table2[[#This Row],[1Y Return vs Nifty]]-AVERAGE(Table2[1Y Return vs Nifty]))/_xlfn.STDEV.P(Table2[1Y Return vs Nifty])</f>
        <v>-0.46509006706070111</v>
      </c>
      <c r="I610">
        <v>-5.6443958989860601</v>
      </c>
      <c r="J610">
        <f>(Table2[[#This Row],[1M Return vs Nifty]]-AVERAGE(Table2[1M Return vs Nifty]))/_xlfn.STDEV.P(Table2[1M Return vs Nifty])</f>
        <v>-0.20495869746288464</v>
      </c>
      <c r="K610">
        <v>-16.097850666727101</v>
      </c>
      <c r="L610">
        <f>(Table2[[#This Row],[6M Return vs Nifty]]-AVERAGE(Table2[6M Return vs Nifty]))/_xlfn.STDEV.P(Table2[6M Return vs Nifty])</f>
        <v>-0.84321402922646482</v>
      </c>
      <c r="M610">
        <v>0.154910880693375</v>
      </c>
      <c r="N610">
        <f>(Table2[[#This Row],[1W Return vs Nifty]]-AVERAGE(Table2[1W Return vs Nifty]))/_xlfn.STDEV.P(Table2[1W Return vs Nifty])</f>
        <v>0.16598491207498259</v>
      </c>
      <c r="O610">
        <v>2977.76</v>
      </c>
      <c r="P610">
        <v>2981.3731027663198</v>
      </c>
      <c r="Q610">
        <v>2865.3096143636199</v>
      </c>
      <c r="R610">
        <v>76.694458311210596</v>
      </c>
      <c r="S610" s="2">
        <f>(Table2[[#This Row],[Close Price]]-Table2[[#This Row],[20D EMA]])/Table2[[#This Row],[20D EMA]]</f>
        <v>2.5049030143463439E-2</v>
      </c>
      <c r="T610" s="2">
        <f>(Table2[[#This Row],[Close Price]]-Table2[[#This Row],[50D EMA]])/Table2[[#This Row],[50D EMA]]</f>
        <v>2.3806781233728494E-2</v>
      </c>
      <c r="U610" s="2">
        <f>(Table2[[#This Row],[Close Price]]-Table2[[#This Row],[200D EMA]])/Table2[[#This Row],[200D EMA]]</f>
        <v>6.5277547912713577E-2</v>
      </c>
      <c r="V610">
        <v>1.0768209239456701</v>
      </c>
      <c r="W610">
        <v>2984</v>
      </c>
      <c r="X610">
        <v>3066.95</v>
      </c>
      <c r="Y610">
        <v>2960.4</v>
      </c>
      <c r="Z610">
        <v>3066.95</v>
      </c>
      <c r="AA610">
        <v>2891.75</v>
      </c>
      <c r="AB610">
        <v>3066.95</v>
      </c>
      <c r="AC610" s="2">
        <f>(Table2[[#This Row],[Close Price]]/Table2[[#This Row],[Day Low]])-1</f>
        <v>2.2905495978552182E-2</v>
      </c>
      <c r="AD610" s="2">
        <f>(Table2[[#This Row],[Day High]]/Table2[[#This Row],[Close Price]])-1</f>
        <v>4.783199829639484E-3</v>
      </c>
      <c r="AE610" s="2">
        <f>(Table2[[#This Row],[Close Price]]/Table2[[#This Row],[Current Week Low]])-1</f>
        <v>3.1059991892987471E-2</v>
      </c>
      <c r="AF610" s="2">
        <f>(Table2[[#This Row],[Current Week High]]/Table2[[#This Row],[Close Price]])-1</f>
        <v>4.783199829639484E-3</v>
      </c>
      <c r="AG610" s="2">
        <f>(Table2[[#This Row],[Close Price]]/Table2[[#This Row],[Current Month Low]])-1</f>
        <v>5.5537304400449461E-2</v>
      </c>
      <c r="AH610" s="2">
        <f>(Table2[[#This Row],[Current Month High]]/Table2[[#This Row],[Close Price]])-1</f>
        <v>4.783199829639484E-3</v>
      </c>
      <c r="AI610">
        <v>5.4138614510131404</v>
      </c>
      <c r="AJ610">
        <v>37.4746655857316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-0.08</v>
      </c>
      <c r="AM610" t="s">
        <v>10450</v>
      </c>
      <c r="AN610">
        <v>5.14</v>
      </c>
      <c r="AO610" t="s">
        <v>10451</v>
      </c>
      <c r="AP610">
        <v>-1.4576358872481999E-2</v>
      </c>
      <c r="AQ610">
        <f>(Table2[[#This Row],[Sharpe Ratio]]-AVERAGE(Table2[Sharpe Ratio]))/_xlfn.STDEV.P(Table2[Sharpe Ratio])</f>
        <v>-0.85768627135034681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446</v>
      </c>
      <c r="AT610">
        <f>_xlfn.RANK.AVG(Table2[[#This Row],[6M Return vs Nifty Z-Score]],Table2[6M Return vs Nifty Z-Score])</f>
        <v>612</v>
      </c>
      <c r="AU610">
        <f>_xlfn.RANK.AVG(Table2[[#This Row],[Sharpe Ratio Z-Score]],Table2[Sharpe Ratio Z-Score])</f>
        <v>590</v>
      </c>
      <c r="AV610">
        <f>(Table2[[#This Row],[Rank 1Y]]+Table2[[#This Row],[Rank 6M]]+Table2[[#This Row],[Rank Sharpe]])/3</f>
        <v>549.33333333333337</v>
      </c>
    </row>
    <row r="611" spans="1:48" x14ac:dyDescent="0.3">
      <c r="A611" t="s">
        <v>112</v>
      </c>
      <c r="B611" t="s">
        <v>113</v>
      </c>
      <c r="C611" t="s">
        <v>10409</v>
      </c>
      <c r="D611" t="s">
        <v>114</v>
      </c>
      <c r="E611">
        <v>264728.6314212</v>
      </c>
      <c r="F611">
        <v>2745.7</v>
      </c>
      <c r="G611">
        <v>-12.7361022457558</v>
      </c>
      <c r="H611">
        <f>(Table2[[#This Row],[1Y Return vs Nifty]]-AVERAGE(Table2[1Y Return vs Nifty]))/_xlfn.STDEV.P(Table2[1Y Return vs Nifty])</f>
        <v>-0.61014736867761798</v>
      </c>
      <c r="I611">
        <v>4.6430199387498003</v>
      </c>
      <c r="J611">
        <f>(Table2[[#This Row],[1M Return vs Nifty]]-AVERAGE(Table2[1M Return vs Nifty]))/_xlfn.STDEV.P(Table2[1M Return vs Nifty])</f>
        <v>0.74833982851840875</v>
      </c>
      <c r="K611">
        <v>-11.345802176096401</v>
      </c>
      <c r="L611">
        <f>(Table2[[#This Row],[6M Return vs Nifty]]-AVERAGE(Table2[6M Return vs Nifty]))/_xlfn.STDEV.P(Table2[6M Return vs Nifty])</f>
        <v>-0.70203638918909672</v>
      </c>
      <c r="M611">
        <v>2.2594117289881299</v>
      </c>
      <c r="N611">
        <f>(Table2[[#This Row],[1W Return vs Nifty]]-AVERAGE(Table2[1W Return vs Nifty]))/_xlfn.STDEV.P(Table2[1W Return vs Nifty])</f>
        <v>0.63563972342806896</v>
      </c>
      <c r="O611">
        <v>2623.38</v>
      </c>
      <c r="P611">
        <v>2570.7085986217699</v>
      </c>
      <c r="Q611">
        <v>2497.8776205240601</v>
      </c>
      <c r="R611">
        <v>79.635841800842698</v>
      </c>
      <c r="S611" s="2">
        <f>(Table2[[#This Row],[Close Price]]-Table2[[#This Row],[20D EMA]])/Table2[[#This Row],[20D EMA]]</f>
        <v>4.6626870678285151E-2</v>
      </c>
      <c r="T611" s="2">
        <f>(Table2[[#This Row],[Close Price]]-Table2[[#This Row],[50D EMA]])/Table2[[#This Row],[50D EMA]]</f>
        <v>6.8071270883073964E-2</v>
      </c>
      <c r="U611" s="2">
        <f>(Table2[[#This Row],[Close Price]]-Table2[[#This Row],[200D EMA]])/Table2[[#This Row],[200D EMA]]</f>
        <v>9.9213178996313683E-2</v>
      </c>
      <c r="V611">
        <v>1.2884183466941701</v>
      </c>
      <c r="W611">
        <v>2731</v>
      </c>
      <c r="X611">
        <v>2778</v>
      </c>
      <c r="Y611">
        <v>2659.05</v>
      </c>
      <c r="Z611">
        <v>2778</v>
      </c>
      <c r="AA611">
        <v>2488</v>
      </c>
      <c r="AB611">
        <v>2778</v>
      </c>
      <c r="AC611" s="2">
        <f>(Table2[[#This Row],[Close Price]]/Table2[[#This Row],[Day Low]])-1</f>
        <v>5.3826437202488808E-3</v>
      </c>
      <c r="AD611" s="2">
        <f>(Table2[[#This Row],[Day High]]/Table2[[#This Row],[Close Price]])-1</f>
        <v>1.1763848927413889E-2</v>
      </c>
      <c r="AE611" s="2">
        <f>(Table2[[#This Row],[Close Price]]/Table2[[#This Row],[Current Week Low]])-1</f>
        <v>3.2586826122111168E-2</v>
      </c>
      <c r="AF611" s="2">
        <f>(Table2[[#This Row],[Current Week High]]/Table2[[#This Row],[Close Price]])-1</f>
        <v>1.1763848927413889E-2</v>
      </c>
      <c r="AG611" s="2">
        <f>(Table2[[#This Row],[Close Price]]/Table2[[#This Row],[Current Month Low]])-1</f>
        <v>0.1035771704180064</v>
      </c>
      <c r="AH611" s="2">
        <f>(Table2[[#This Row],[Current Month High]]/Table2[[#This Row],[Close Price]])-1</f>
        <v>1.1763848927413889E-2</v>
      </c>
      <c r="AI611">
        <v>1.17638489274138</v>
      </c>
      <c r="AJ611">
        <v>23.373691033311299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-0.05</v>
      </c>
      <c r="AM611" t="s">
        <v>10450</v>
      </c>
      <c r="AN611">
        <v>8.66</v>
      </c>
      <c r="AO611" t="s">
        <v>10451</v>
      </c>
      <c r="AP611">
        <v>-4.9719977311779998E-3</v>
      </c>
      <c r="AQ611">
        <f>(Table2[[#This Row],[Sharpe Ratio]]-AVERAGE(Table2[Sharpe Ratio]))/_xlfn.STDEV.P(Table2[Sharpe Ratio])</f>
        <v>-0.74590532512577179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-0.6741095310460089</v>
      </c>
      <c r="AS611">
        <f>_xlfn.RANK.AVG(Table2[[#This Row],[1Y Return vs Nifty Z-Score]],Table2[1Y Return vs Nifty Z-Score])</f>
        <v>518</v>
      </c>
      <c r="AT611">
        <f>_xlfn.RANK.AVG(Table2[[#This Row],[6M Return vs Nifty Z-Score]],Table2[6M Return vs Nifty Z-Score])</f>
        <v>571</v>
      </c>
      <c r="AU611">
        <f>_xlfn.RANK.AVG(Table2[[#This Row],[Sharpe Ratio Z-Score]],Table2[Sharpe Ratio Z-Score])</f>
        <v>562</v>
      </c>
      <c r="AV611">
        <f>(Table2[[#This Row],[Rank 1Y]]+Table2[[#This Row],[Rank 6M]]+Table2[[#This Row],[Rank Sharpe]])/3</f>
        <v>550.33333333333337</v>
      </c>
    </row>
    <row r="612" spans="1:48" x14ac:dyDescent="0.3">
      <c r="A612" t="s">
        <v>1466</v>
      </c>
      <c r="B612" t="s">
        <v>1467</v>
      </c>
      <c r="C612" t="s">
        <v>10416</v>
      </c>
      <c r="D612" t="s">
        <v>473</v>
      </c>
      <c r="E612">
        <v>7344.9517790800001</v>
      </c>
      <c r="F612">
        <v>1359.95</v>
      </c>
      <c r="G612">
        <v>-26.535255060991101</v>
      </c>
      <c r="H612">
        <f>(Table2[[#This Row],[1Y Return vs Nifty]]-AVERAGE(Table2[1Y Return vs Nifty]))/_xlfn.STDEV.P(Table2[1Y Return vs Nifty])</f>
        <v>-0.83735538659554787</v>
      </c>
      <c r="I612">
        <v>7.0619089638204304</v>
      </c>
      <c r="J612">
        <f>(Table2[[#This Row],[1M Return vs Nifty]]-AVERAGE(Table2[1M Return vs Nifty]))/_xlfn.STDEV.P(Table2[1M Return vs Nifty])</f>
        <v>0.97248973929130367</v>
      </c>
      <c r="K612">
        <v>1.1891107980731599</v>
      </c>
      <c r="L612">
        <f>(Table2[[#This Row],[6M Return vs Nifty]]-AVERAGE(Table2[6M Return vs Nifty]))/_xlfn.STDEV.P(Table2[6M Return vs Nifty])</f>
        <v>-0.32963921452723333</v>
      </c>
      <c r="M612">
        <v>0.94981857971902905</v>
      </c>
      <c r="N612">
        <f>(Table2[[#This Row],[1W Return vs Nifty]]-AVERAGE(Table2[1W Return vs Nifty]))/_xlfn.STDEV.P(Table2[1W Return vs Nifty])</f>
        <v>0.34338195410113093</v>
      </c>
      <c r="O612">
        <v>1263.6199999999999</v>
      </c>
      <c r="P612">
        <v>1193.9946939663</v>
      </c>
      <c r="Q612">
        <v>1142.50025364766</v>
      </c>
      <c r="R612">
        <v>83.095258651289797</v>
      </c>
      <c r="S612" s="2">
        <f>(Table2[[#This Row],[Close Price]]-Table2[[#This Row],[20D EMA]])/Table2[[#This Row],[20D EMA]]</f>
        <v>7.6233361295326249E-2</v>
      </c>
      <c r="T612" s="2">
        <f>(Table2[[#This Row],[Close Price]]-Table2[[#This Row],[50D EMA]])/Table2[[#This Row],[50D EMA]]</f>
        <v>0.13899166124634724</v>
      </c>
      <c r="U612" s="2">
        <f>(Table2[[#This Row],[Close Price]]-Table2[[#This Row],[200D EMA]])/Table2[[#This Row],[200D EMA]]</f>
        <v>0.1903279633051182</v>
      </c>
      <c r="V612">
        <v>1.3183431874918701</v>
      </c>
      <c r="W612">
        <v>1317.65</v>
      </c>
      <c r="X612">
        <v>1370</v>
      </c>
      <c r="Y612">
        <v>1267.5</v>
      </c>
      <c r="Z612">
        <v>1370</v>
      </c>
      <c r="AA612">
        <v>1112</v>
      </c>
      <c r="AB612">
        <v>1370</v>
      </c>
      <c r="AC612" s="2">
        <f>(Table2[[#This Row],[Close Price]]/Table2[[#This Row],[Day Low]])-1</f>
        <v>3.2102606913823717E-2</v>
      </c>
      <c r="AD612" s="2">
        <f>(Table2[[#This Row],[Day High]]/Table2[[#This Row],[Close Price]])-1</f>
        <v>7.3899775727048755E-3</v>
      </c>
      <c r="AE612" s="2">
        <f>(Table2[[#This Row],[Close Price]]/Table2[[#This Row],[Current Week Low]])-1</f>
        <v>7.2938856015779097E-2</v>
      </c>
      <c r="AF612" s="2">
        <f>(Table2[[#This Row],[Current Week High]]/Table2[[#This Row],[Close Price]])-1</f>
        <v>7.3899775727048755E-3</v>
      </c>
      <c r="AG612" s="2">
        <f>(Table2[[#This Row],[Close Price]]/Table2[[#This Row],[Current Month Low]])-1</f>
        <v>0.22297661870503593</v>
      </c>
      <c r="AH612" s="2">
        <f>(Table2[[#This Row],[Current Month High]]/Table2[[#This Row],[Close Price]])-1</f>
        <v>7.3899775727048755E-3</v>
      </c>
      <c r="AI612">
        <v>0.738997757270487</v>
      </c>
      <c r="AJ612">
        <v>45.714132647594496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0.16</v>
      </c>
      <c r="AM612" t="s">
        <v>10451</v>
      </c>
      <c r="AN612">
        <v>12.02</v>
      </c>
      <c r="AO612" t="s">
        <v>10451</v>
      </c>
      <c r="AP612">
        <v>-3.2288149178971999E-2</v>
      </c>
      <c r="AQ612">
        <f>(Table2[[#This Row],[Sharpe Ratio]]-AVERAGE(Table2[Sharpe Ratio]))/_xlfn.STDEV.P(Table2[Sharpe Ratio])</f>
        <v>-1.0638260291814337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-0.91494893691178025</v>
      </c>
      <c r="AS612">
        <f>_xlfn.RANK.AVG(Table2[[#This Row],[1Y Return vs Nifty Z-Score]],Table2[1Y Return vs Nifty Z-Score])</f>
        <v>602</v>
      </c>
      <c r="AT612">
        <f>_xlfn.RANK.AVG(Table2[[#This Row],[6M Return vs Nifty Z-Score]],Table2[6M Return vs Nifty Z-Score])</f>
        <v>424</v>
      </c>
      <c r="AU612">
        <f>_xlfn.RANK.AVG(Table2[[#This Row],[Sharpe Ratio Z-Score]],Table2[Sharpe Ratio Z-Score])</f>
        <v>629</v>
      </c>
      <c r="AV612">
        <f>(Table2[[#This Row],[Rank 1Y]]+Table2[[#This Row],[Rank 6M]]+Table2[[#This Row],[Rank Sharpe]])/3</f>
        <v>551.66666666666663</v>
      </c>
    </row>
    <row r="613" spans="1:48" x14ac:dyDescent="0.3">
      <c r="A613" t="s">
        <v>244</v>
      </c>
      <c r="B613" t="s">
        <v>245</v>
      </c>
      <c r="C613" t="s">
        <v>10409</v>
      </c>
      <c r="D613" t="s">
        <v>195</v>
      </c>
      <c r="E613">
        <v>112187.3104173</v>
      </c>
      <c r="F613">
        <v>633</v>
      </c>
      <c r="G613">
        <v>-19.942974136135899</v>
      </c>
      <c r="H613">
        <f>(Table2[[#This Row],[1Y Return vs Nifty]]-AVERAGE(Table2[1Y Return vs Nifty]))/_xlfn.STDEV.P(Table2[1Y Return vs Nifty])</f>
        <v>-0.72881110836704499</v>
      </c>
      <c r="I613">
        <v>-9.0268662859271398</v>
      </c>
      <c r="J613">
        <f>(Table2[[#This Row],[1M Return vs Nifty]]-AVERAGE(Table2[1M Return vs Nifty]))/_xlfn.STDEV.P(Table2[1M Return vs Nifty])</f>
        <v>-0.51840029299150303</v>
      </c>
      <c r="K613">
        <v>3.0155718971826801</v>
      </c>
      <c r="L613">
        <f>(Table2[[#This Row],[6M Return vs Nifty]]-AVERAGE(Table2[6M Return vs Nifty]))/_xlfn.STDEV.P(Table2[6M Return vs Nifty])</f>
        <v>-0.27537725400626306</v>
      </c>
      <c r="M613">
        <v>-7.6888114725853596</v>
      </c>
      <c r="N613">
        <f>(Table2[[#This Row],[1W Return vs Nifty]]-AVERAGE(Table2[1W Return vs Nifty]))/_xlfn.STDEV.P(Table2[1W Return vs Nifty])</f>
        <v>-1.5844738464092782</v>
      </c>
      <c r="O613">
        <v>647.76</v>
      </c>
      <c r="P613">
        <v>638.06019276739596</v>
      </c>
      <c r="Q613">
        <v>591.45909112768697</v>
      </c>
      <c r="R613">
        <v>34.566947597437803</v>
      </c>
      <c r="S613" s="2">
        <f>(Table2[[#This Row],[Close Price]]-Table2[[#This Row],[20D EMA]])/Table2[[#This Row],[20D EMA]]</f>
        <v>-2.2786217117450894E-2</v>
      </c>
      <c r="T613" s="2">
        <f>(Table2[[#This Row],[Close Price]]-Table2[[#This Row],[50D EMA]])/Table2[[#This Row],[50D EMA]]</f>
        <v>-7.9305884064775813E-3</v>
      </c>
      <c r="U613" s="2">
        <f>(Table2[[#This Row],[Close Price]]-Table2[[#This Row],[200D EMA]])/Table2[[#This Row],[200D EMA]]</f>
        <v>7.0234627373991915E-2</v>
      </c>
      <c r="V613">
        <v>0.94302864237628303</v>
      </c>
      <c r="W613">
        <v>622</v>
      </c>
      <c r="X613">
        <v>634.79999999999995</v>
      </c>
      <c r="Y613">
        <v>620.6</v>
      </c>
      <c r="Z613">
        <v>671.5</v>
      </c>
      <c r="AA613">
        <v>620.6</v>
      </c>
      <c r="AB613">
        <v>672</v>
      </c>
      <c r="AC613" s="2">
        <f>(Table2[[#This Row],[Close Price]]/Table2[[#This Row],[Day Low]])-1</f>
        <v>1.7684887459807008E-2</v>
      </c>
      <c r="AD613" s="2">
        <f>(Table2[[#This Row],[Day High]]/Table2[[#This Row],[Close Price]])-1</f>
        <v>2.8436018957345155E-3</v>
      </c>
      <c r="AE613" s="2">
        <f>(Table2[[#This Row],[Close Price]]/Table2[[#This Row],[Current Week Low]])-1</f>
        <v>1.998066387367059E-2</v>
      </c>
      <c r="AF613" s="2">
        <f>(Table2[[#This Row],[Current Week High]]/Table2[[#This Row],[Close Price]])-1</f>
        <v>6.082148499210116E-2</v>
      </c>
      <c r="AG613" s="2">
        <f>(Table2[[#This Row],[Close Price]]/Table2[[#This Row],[Current Month Low]])-1</f>
        <v>1.998066387367059E-2</v>
      </c>
      <c r="AH613" s="2">
        <f>(Table2[[#This Row],[Current Month High]]/Table2[[#This Row],[Close Price]])-1</f>
        <v>6.1611374407583019E-2</v>
      </c>
      <c r="AI613">
        <v>6.1611374407583002</v>
      </c>
      <c r="AJ613">
        <v>29.394930498773501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</v>
      </c>
      <c r="AM613" t="s">
        <v>10450</v>
      </c>
      <c r="AN613">
        <v>-4.6500000000000004</v>
      </c>
      <c r="AO613" t="s">
        <v>10450</v>
      </c>
      <c r="AP613">
        <v>-8.1372513512674993E-2</v>
      </c>
      <c r="AQ613">
        <f>(Table2[[#This Row],[Sharpe Ratio]]-AVERAGE(Table2[Sharpe Ratio]))/_xlfn.STDEV.P(Table2[Sharpe Ratio])</f>
        <v>-1.6350974140585923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-4.7421599158326817</v>
      </c>
      <c r="AS613">
        <f>_xlfn.RANK.AVG(Table2[[#This Row],[1Y Return vs Nifty Z-Score]],Table2[1Y Return vs Nifty Z-Score])</f>
        <v>570</v>
      </c>
      <c r="AT613">
        <f>_xlfn.RANK.AVG(Table2[[#This Row],[6M Return vs Nifty Z-Score]],Table2[6M Return vs Nifty Z-Score])</f>
        <v>399</v>
      </c>
      <c r="AU613">
        <f>_xlfn.RANK.AVG(Table2[[#This Row],[Sharpe Ratio Z-Score]],Table2[Sharpe Ratio Z-Score])</f>
        <v>696</v>
      </c>
      <c r="AV613">
        <f>(Table2[[#This Row],[Rank 1Y]]+Table2[[#This Row],[Rank 6M]]+Table2[[#This Row],[Rank Sharpe]])/3</f>
        <v>555</v>
      </c>
    </row>
    <row r="614" spans="1:48" x14ac:dyDescent="0.3">
      <c r="A614" t="s">
        <v>448</v>
      </c>
      <c r="B614" t="s">
        <v>449</v>
      </c>
      <c r="C614" t="s">
        <v>10407</v>
      </c>
      <c r="D614" t="s">
        <v>34</v>
      </c>
      <c r="E614">
        <v>50429.901951681997</v>
      </c>
      <c r="F614">
        <v>110.77</v>
      </c>
      <c r="G614">
        <v>-30.543696196995299</v>
      </c>
      <c r="H614">
        <f>(Table2[[#This Row],[1Y Return vs Nifty]]-AVERAGE(Table2[1Y Return vs Nifty]))/_xlfn.STDEV.P(Table2[1Y Return vs Nifty])</f>
        <v>-0.90335581268305887</v>
      </c>
      <c r="I614">
        <v>-10.9254258343604</v>
      </c>
      <c r="J614">
        <f>(Table2[[#This Row],[1M Return vs Nifty]]-AVERAGE(Table2[1M Return vs Nifty]))/_xlfn.STDEV.P(Table2[1M Return vs Nifty])</f>
        <v>-0.69433310717503782</v>
      </c>
      <c r="K614">
        <v>-34.3498699012979</v>
      </c>
      <c r="L614">
        <f>(Table2[[#This Row],[6M Return vs Nifty]]-AVERAGE(Table2[6M Return vs Nifty]))/_xlfn.STDEV.P(Table2[6M Return vs Nifty])</f>
        <v>-1.3854595485080581</v>
      </c>
      <c r="M614">
        <v>-1.54058639923329</v>
      </c>
      <c r="N614">
        <f>(Table2[[#This Row],[1W Return vs Nifty]]-AVERAGE(Table2[1W Return vs Nifty]))/_xlfn.STDEV.P(Table2[1W Return vs Nifty])</f>
        <v>-0.2123938639653585</v>
      </c>
      <c r="O614">
        <v>112.86</v>
      </c>
      <c r="P614">
        <v>116.426969422029</v>
      </c>
      <c r="Q614">
        <v>119.36774067054699</v>
      </c>
      <c r="R614">
        <v>38.8362365915469</v>
      </c>
      <c r="S614" s="2">
        <f>(Table2[[#This Row],[Close Price]]-Table2[[#This Row],[20D EMA]])/Table2[[#This Row],[20D EMA]]</f>
        <v>-1.8518518518518549E-2</v>
      </c>
      <c r="T614" s="2">
        <f>(Table2[[#This Row],[Close Price]]-Table2[[#This Row],[50D EMA]])/Table2[[#This Row],[50D EMA]]</f>
        <v>-4.8588135980104447E-2</v>
      </c>
      <c r="U614" s="2">
        <f>(Table2[[#This Row],[Close Price]]-Table2[[#This Row],[200D EMA]])/Table2[[#This Row],[200D EMA]]</f>
        <v>-7.2027338561065843E-2</v>
      </c>
      <c r="V614">
        <v>0.63654978759496905</v>
      </c>
      <c r="W614">
        <v>110.18</v>
      </c>
      <c r="X614">
        <v>111.44</v>
      </c>
      <c r="Y614">
        <v>109.66</v>
      </c>
      <c r="Z614">
        <v>113.59</v>
      </c>
      <c r="AA614">
        <v>109.51</v>
      </c>
      <c r="AB614">
        <v>119.39</v>
      </c>
      <c r="AC614" s="2">
        <f>(Table2[[#This Row],[Close Price]]/Table2[[#This Row],[Day Low]])-1</f>
        <v>5.3548738428026432E-3</v>
      </c>
      <c r="AD614" s="2">
        <f>(Table2[[#This Row],[Day High]]/Table2[[#This Row],[Close Price]])-1</f>
        <v>6.0485691071590075E-3</v>
      </c>
      <c r="AE614" s="2">
        <f>(Table2[[#This Row],[Close Price]]/Table2[[#This Row],[Current Week Low]])-1</f>
        <v>1.0122195878168982E-2</v>
      </c>
      <c r="AF614" s="2">
        <f>(Table2[[#This Row],[Current Week High]]/Table2[[#This Row],[Close Price]])-1</f>
        <v>2.5458156540579591E-2</v>
      </c>
      <c r="AG614" s="2">
        <f>(Table2[[#This Row],[Close Price]]/Table2[[#This Row],[Current Month Low]])-1</f>
        <v>1.1505798557209346E-2</v>
      </c>
      <c r="AH614" s="2">
        <f>(Table2[[#This Row],[Current Month High]]/Table2[[#This Row],[Close Price]])-1</f>
        <v>7.7818904035388714E-2</v>
      </c>
      <c r="AI614">
        <v>42.592759772501502</v>
      </c>
      <c r="AJ614">
        <v>28.206018518518501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-0.12</v>
      </c>
      <c r="AM614" t="s">
        <v>10450</v>
      </c>
      <c r="AN614">
        <v>-0.41</v>
      </c>
      <c r="AO614" t="s">
        <v>10450</v>
      </c>
      <c r="AP614">
        <v>6.4693862612712996E-2</v>
      </c>
      <c r="AQ614">
        <f>(Table2[[#This Row],[Sharpe Ratio]]-AVERAGE(Table2[Sharpe Ratio]))/_xlfn.STDEV.P(Table2[Sharpe Ratio])</f>
        <v>6.4905063427769985E-2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628</v>
      </c>
      <c r="AT614">
        <f>_xlfn.RANK.AVG(Table2[[#This Row],[6M Return vs Nifty Z-Score]],Table2[6M Return vs Nifty Z-Score])</f>
        <v>714</v>
      </c>
      <c r="AU614">
        <f>_xlfn.RANK.AVG(Table2[[#This Row],[Sharpe Ratio Z-Score]],Table2[Sharpe Ratio Z-Score])</f>
        <v>324</v>
      </c>
      <c r="AV614">
        <f>(Table2[[#This Row],[Rank 1Y]]+Table2[[#This Row],[Rank 6M]]+Table2[[#This Row],[Rank Sharpe]])/3</f>
        <v>555.33333333333337</v>
      </c>
    </row>
    <row r="615" spans="1:48" x14ac:dyDescent="0.3">
      <c r="A615" t="s">
        <v>713</v>
      </c>
      <c r="B615" t="s">
        <v>714</v>
      </c>
      <c r="C615" t="s">
        <v>10411</v>
      </c>
      <c r="D615" t="s">
        <v>54</v>
      </c>
      <c r="E615">
        <v>25043.950135300001</v>
      </c>
      <c r="F615">
        <v>464.5</v>
      </c>
      <c r="G615">
        <v>-14.8987569129626</v>
      </c>
      <c r="H615">
        <f>(Table2[[#This Row],[1Y Return vs Nifty]]-AVERAGE(Table2[1Y Return vs Nifty]))/_xlfn.STDEV.P(Table2[1Y Return vs Nifty])</f>
        <v>-0.64575625619095178</v>
      </c>
      <c r="I615">
        <v>-1.24864738892529</v>
      </c>
      <c r="J615">
        <f>(Table2[[#This Row],[1M Return vs Nifty]]-AVERAGE(Table2[1M Return vs Nifty]))/_xlfn.STDEV.P(Table2[1M Return vs Nifty])</f>
        <v>0.20237980632872152</v>
      </c>
      <c r="K615">
        <v>0.10431420971597601</v>
      </c>
      <c r="L615">
        <f>(Table2[[#This Row],[6M Return vs Nifty]]-AVERAGE(Table2[6M Return vs Nifty]))/_xlfn.STDEV.P(Table2[6M Return vs Nifty])</f>
        <v>-0.36186721526561155</v>
      </c>
      <c r="M615">
        <v>-3.23347973461432</v>
      </c>
      <c r="N615">
        <f>(Table2[[#This Row],[1W Return vs Nifty]]-AVERAGE(Table2[1W Return vs Nifty]))/_xlfn.STDEV.P(Table2[1W Return vs Nifty])</f>
        <v>-0.59019152592092972</v>
      </c>
      <c r="O615">
        <v>474.19</v>
      </c>
      <c r="P615">
        <v>464.27347393373702</v>
      </c>
      <c r="Q615">
        <v>434.58491479895201</v>
      </c>
      <c r="R615">
        <v>36.0340991831401</v>
      </c>
      <c r="S615" s="2">
        <f>(Table2[[#This Row],[Close Price]]-Table2[[#This Row],[20D EMA]])/Table2[[#This Row],[20D EMA]]</f>
        <v>-2.0434846791370542E-2</v>
      </c>
      <c r="T615" s="2">
        <f>(Table2[[#This Row],[Close Price]]-Table2[[#This Row],[50D EMA]])/Table2[[#This Row],[50D EMA]]</f>
        <v>4.8791515988119499E-4</v>
      </c>
      <c r="U615" s="2">
        <f>(Table2[[#This Row],[Close Price]]-Table2[[#This Row],[200D EMA]])/Table2[[#This Row],[200D EMA]]</f>
        <v>6.8835995411592521E-2</v>
      </c>
      <c r="V615">
        <v>0.74017321302272598</v>
      </c>
      <c r="W615">
        <v>459.05</v>
      </c>
      <c r="X615">
        <v>472.9</v>
      </c>
      <c r="Y615">
        <v>455.4</v>
      </c>
      <c r="Z615">
        <v>476.25</v>
      </c>
      <c r="AA615">
        <v>455.4</v>
      </c>
      <c r="AB615">
        <v>518</v>
      </c>
      <c r="AC615" s="2">
        <f>(Table2[[#This Row],[Close Price]]/Table2[[#This Row],[Day Low]])-1</f>
        <v>1.1872345060450984E-2</v>
      </c>
      <c r="AD615" s="2">
        <f>(Table2[[#This Row],[Day High]]/Table2[[#This Row],[Close Price]])-1</f>
        <v>1.8083961248654523E-2</v>
      </c>
      <c r="AE615" s="2">
        <f>(Table2[[#This Row],[Close Price]]/Table2[[#This Row],[Current Week Low]])-1</f>
        <v>1.9982433025911295E-2</v>
      </c>
      <c r="AF615" s="2">
        <f>(Table2[[#This Row],[Current Week High]]/Table2[[#This Row],[Close Price]])-1</f>
        <v>2.5296017222820266E-2</v>
      </c>
      <c r="AG615" s="2">
        <f>(Table2[[#This Row],[Close Price]]/Table2[[#This Row],[Current Month Low]])-1</f>
        <v>1.9982433025911295E-2</v>
      </c>
      <c r="AH615" s="2">
        <f>(Table2[[#This Row],[Current Month High]]/Table2[[#This Row],[Close Price]])-1</f>
        <v>0.11517761033369212</v>
      </c>
      <c r="AI615">
        <v>11.517761033369201</v>
      </c>
      <c r="AJ615">
        <v>32.942186605609599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-0.13</v>
      </c>
      <c r="AM615" t="s">
        <v>10450</v>
      </c>
      <c r="AN615">
        <v>-8.35</v>
      </c>
      <c r="AO615" t="s">
        <v>10450</v>
      </c>
      <c r="AP615">
        <v>-8.0170183212480997E-2</v>
      </c>
      <c r="AQ615">
        <f>(Table2[[#This Row],[Sharpe Ratio]]-AVERAGE(Table2[Sharpe Ratio]))/_xlfn.STDEV.P(Table2[Sharpe Ratio])</f>
        <v>-1.6211040191151034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-3.0165392101638751</v>
      </c>
      <c r="AS615">
        <f>_xlfn.RANK.AVG(Table2[[#This Row],[1Y Return vs Nifty Z-Score]],Table2[1Y Return vs Nifty Z-Score])</f>
        <v>538</v>
      </c>
      <c r="AT615">
        <f>_xlfn.RANK.AVG(Table2[[#This Row],[6M Return vs Nifty Z-Score]],Table2[6M Return vs Nifty Z-Score])</f>
        <v>435</v>
      </c>
      <c r="AU615">
        <f>_xlfn.RANK.AVG(Table2[[#This Row],[Sharpe Ratio Z-Score]],Table2[Sharpe Ratio Z-Score])</f>
        <v>694</v>
      </c>
      <c r="AV615">
        <f>(Table2[[#This Row],[Rank 1Y]]+Table2[[#This Row],[Rank 6M]]+Table2[[#This Row],[Rank Sharpe]])/3</f>
        <v>555.66666666666663</v>
      </c>
    </row>
    <row r="616" spans="1:48" x14ac:dyDescent="0.3">
      <c r="A616" t="s">
        <v>19</v>
      </c>
      <c r="B616" t="s">
        <v>20</v>
      </c>
      <c r="C616" t="s">
        <v>10406</v>
      </c>
      <c r="D616" t="s">
        <v>21</v>
      </c>
      <c r="E616">
        <v>1558925.36888066</v>
      </c>
      <c r="F616">
        <v>4308.7</v>
      </c>
      <c r="G616">
        <v>-12.7342934331969</v>
      </c>
      <c r="H616">
        <f>(Table2[[#This Row],[1Y Return vs Nifty]]-AVERAGE(Table2[1Y Return vs Nifty]))/_xlfn.STDEV.P(Table2[1Y Return vs Nifty])</f>
        <v>-0.61011758592777854</v>
      </c>
      <c r="I616">
        <v>-9.1783665355631499</v>
      </c>
      <c r="J616">
        <f>(Table2[[#This Row],[1M Return vs Nifty]]-AVERAGE(Table2[1M Return vs Nifty]))/_xlfn.STDEV.P(Table2[1M Return vs Nifty])</f>
        <v>-0.53243928654846928</v>
      </c>
      <c r="K616">
        <v>-6.15072088724739</v>
      </c>
      <c r="L616">
        <f>(Table2[[#This Row],[6M Return vs Nifty]]-AVERAGE(Table2[6M Return vs Nifty]))/_xlfn.STDEV.P(Table2[6M Return vs Nifty])</f>
        <v>-0.54769677804917549</v>
      </c>
      <c r="M616">
        <v>-2.2248597726058899</v>
      </c>
      <c r="N616">
        <f>(Table2[[#This Row],[1W Return vs Nifty]]-AVERAGE(Table2[1W Return vs Nifty]))/_xlfn.STDEV.P(Table2[1W Return vs Nifty])</f>
        <v>-0.36510099275822711</v>
      </c>
      <c r="O616">
        <v>4372.4799999999996</v>
      </c>
      <c r="P616">
        <v>4331.6699495455596</v>
      </c>
      <c r="Q616">
        <v>4034.9324432711401</v>
      </c>
      <c r="R616">
        <v>35.498907144967497</v>
      </c>
      <c r="S616" s="2">
        <f>(Table2[[#This Row],[Close Price]]-Table2[[#This Row],[20D EMA]])/Table2[[#This Row],[20D EMA]]</f>
        <v>-1.4586687646369967E-2</v>
      </c>
      <c r="T616" s="2">
        <f>(Table2[[#This Row],[Close Price]]-Table2[[#This Row],[50D EMA]])/Table2[[#This Row],[50D EMA]]</f>
        <v>-5.3027931059173982E-3</v>
      </c>
      <c r="U616" s="2">
        <f>(Table2[[#This Row],[Close Price]]-Table2[[#This Row],[200D EMA]])/Table2[[#This Row],[200D EMA]]</f>
        <v>6.784935326126923E-2</v>
      </c>
      <c r="V616">
        <v>1.0725620915145</v>
      </c>
      <c r="W616">
        <v>4300.05</v>
      </c>
      <c r="X616">
        <v>4378</v>
      </c>
      <c r="Y616">
        <v>4240</v>
      </c>
      <c r="Z616">
        <v>4378</v>
      </c>
      <c r="AA616">
        <v>4227.5</v>
      </c>
      <c r="AB616">
        <v>4588</v>
      </c>
      <c r="AC616" s="2">
        <f>(Table2[[#This Row],[Close Price]]/Table2[[#This Row],[Day Low]])-1</f>
        <v>2.0116045162263951E-3</v>
      </c>
      <c r="AD616" s="2">
        <f>(Table2[[#This Row],[Day High]]/Table2[[#This Row],[Close Price]])-1</f>
        <v>1.6083737554250854E-2</v>
      </c>
      <c r="AE616" s="2">
        <f>(Table2[[#This Row],[Close Price]]/Table2[[#This Row],[Current Week Low]])-1</f>
        <v>1.6202830188679185E-2</v>
      </c>
      <c r="AF616" s="2">
        <f>(Table2[[#This Row],[Current Week High]]/Table2[[#This Row],[Close Price]])-1</f>
        <v>1.6083737554250854E-2</v>
      </c>
      <c r="AG616" s="2">
        <f>(Table2[[#This Row],[Close Price]]/Table2[[#This Row],[Current Month Low]])-1</f>
        <v>1.9207569485511389E-2</v>
      </c>
      <c r="AH616" s="2">
        <f>(Table2[[#This Row],[Current Month High]]/Table2[[#This Row],[Close Price]])-1</f>
        <v>6.4822336203495201E-2</v>
      </c>
      <c r="AI616">
        <v>6.58087126047299</v>
      </c>
      <c r="AJ616">
        <v>30.1328903654485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-0.03</v>
      </c>
      <c r="AM616" t="s">
        <v>10450</v>
      </c>
      <c r="AN616">
        <v>-3.81</v>
      </c>
      <c r="AO616" t="s">
        <v>10450</v>
      </c>
      <c r="AP616">
        <v>-4.2578002536682001E-2</v>
      </c>
      <c r="AQ616">
        <f>(Table2[[#This Row],[Sharpe Ratio]]-AVERAGE(Table2[Sharpe Ratio]))/_xlfn.STDEV.P(Table2[Sharpe Ratio])</f>
        <v>-1.1835851186111737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-3.2389397618948244</v>
      </c>
      <c r="AS616">
        <f>_xlfn.RANK.AVG(Table2[[#This Row],[1Y Return vs Nifty Z-Score]],Table2[1Y Return vs Nifty Z-Score])</f>
        <v>517</v>
      </c>
      <c r="AT616">
        <f>_xlfn.RANK.AVG(Table2[[#This Row],[6M Return vs Nifty Z-Score]],Table2[6M Return vs Nifty Z-Score])</f>
        <v>507</v>
      </c>
      <c r="AU616">
        <f>_xlfn.RANK.AVG(Table2[[#This Row],[Sharpe Ratio Z-Score]],Table2[Sharpe Ratio Z-Score])</f>
        <v>646</v>
      </c>
      <c r="AV616">
        <f>(Table2[[#This Row],[Rank 1Y]]+Table2[[#This Row],[Rank 6M]]+Table2[[#This Row],[Rank Sharpe]])/3</f>
        <v>556.66666666666663</v>
      </c>
    </row>
    <row r="617" spans="1:48" x14ac:dyDescent="0.3">
      <c r="A617" t="s">
        <v>2189</v>
      </c>
      <c r="B617" t="s">
        <v>2190</v>
      </c>
      <c r="C617" t="s">
        <v>10409</v>
      </c>
      <c r="D617" t="s">
        <v>397</v>
      </c>
      <c r="E617">
        <v>2784.5028337599902</v>
      </c>
      <c r="F617">
        <v>1976.6</v>
      </c>
      <c r="G617">
        <v>-31.337666775403999</v>
      </c>
      <c r="H617">
        <f>(Table2[[#This Row],[1Y Return vs Nifty]]-AVERAGE(Table2[1Y Return vs Nifty]))/_xlfn.STDEV.P(Table2[1Y Return vs Nifty])</f>
        <v>-0.91642882403533721</v>
      </c>
      <c r="I617">
        <v>-17.001591299678299</v>
      </c>
      <c r="J617">
        <f>(Table2[[#This Row],[1M Return vs Nifty]]-AVERAGE(Table2[1M Return vs Nifty]))/_xlfn.STDEV.P(Table2[1M Return vs Nifty])</f>
        <v>-1.2573899207684536</v>
      </c>
      <c r="K617">
        <v>8.8191778223143498</v>
      </c>
      <c r="L617">
        <f>(Table2[[#This Row],[6M Return vs Nifty]]-AVERAGE(Table2[6M Return vs Nifty]))/_xlfn.STDEV.P(Table2[6M Return vs Nifty])</f>
        <v>-0.10295910847756887</v>
      </c>
      <c r="M617">
        <v>-11.4138716334918</v>
      </c>
      <c r="N617">
        <f>(Table2[[#This Row],[1W Return vs Nifty]]-AVERAGE(Table2[1W Return vs Nifty]))/_xlfn.STDEV.P(Table2[1W Return vs Nifty])</f>
        <v>-2.4157837641824162</v>
      </c>
      <c r="O617">
        <v>2205.86</v>
      </c>
      <c r="P617">
        <v>2174.3280204715702</v>
      </c>
      <c r="Q617">
        <v>1991.1592532501099</v>
      </c>
      <c r="R617">
        <v>13.405659527516899</v>
      </c>
      <c r="S617" s="2">
        <f>(Table2[[#This Row],[Close Price]]-Table2[[#This Row],[20D EMA]])/Table2[[#This Row],[20D EMA]]</f>
        <v>-0.10393225318016565</v>
      </c>
      <c r="T617" s="2">
        <f>(Table2[[#This Row],[Close Price]]-Table2[[#This Row],[50D EMA]])/Table2[[#This Row],[50D EMA]]</f>
        <v>-9.0937530404767014E-2</v>
      </c>
      <c r="U617" s="2">
        <f>(Table2[[#This Row],[Close Price]]-Table2[[#This Row],[200D EMA]])/Table2[[#This Row],[200D EMA]]</f>
        <v>-7.3119481660471894E-3</v>
      </c>
      <c r="V617">
        <v>0.45707645261915097</v>
      </c>
      <c r="W617">
        <v>1968.7</v>
      </c>
      <c r="X617">
        <v>2042.95</v>
      </c>
      <c r="Y617">
        <v>1968.7</v>
      </c>
      <c r="Z617">
        <v>2238</v>
      </c>
      <c r="AA617">
        <v>1968.7</v>
      </c>
      <c r="AB617">
        <v>2559.9499999999998</v>
      </c>
      <c r="AC617" s="2">
        <f>(Table2[[#This Row],[Close Price]]/Table2[[#This Row],[Day Low]])-1</f>
        <v>4.012800325087662E-3</v>
      </c>
      <c r="AD617" s="2">
        <f>(Table2[[#This Row],[Day High]]/Table2[[#This Row],[Close Price]])-1</f>
        <v>3.3567742588282989E-2</v>
      </c>
      <c r="AE617" s="2">
        <f>(Table2[[#This Row],[Close Price]]/Table2[[#This Row],[Current Week Low]])-1</f>
        <v>4.012800325087662E-3</v>
      </c>
      <c r="AF617" s="2">
        <f>(Table2[[#This Row],[Current Week High]]/Table2[[#This Row],[Close Price]])-1</f>
        <v>0.13224729333198426</v>
      </c>
      <c r="AG617" s="2">
        <f>(Table2[[#This Row],[Close Price]]/Table2[[#This Row],[Current Month Low]])-1</f>
        <v>4.012800325087662E-3</v>
      </c>
      <c r="AH617" s="2">
        <f>(Table2[[#This Row],[Current Month High]]/Table2[[#This Row],[Close Price]])-1</f>
        <v>0.29512799757158747</v>
      </c>
      <c r="AI617">
        <v>29.5127997571587</v>
      </c>
      <c r="AJ617">
        <v>29.105160026126701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-0.08</v>
      </c>
      <c r="AM617" t="s">
        <v>10450</v>
      </c>
      <c r="AN617">
        <v>-13.91</v>
      </c>
      <c r="AO617" t="s">
        <v>10450</v>
      </c>
      <c r="AP617">
        <v>-7.8855524398147997E-2</v>
      </c>
      <c r="AQ617">
        <f>(Table2[[#This Row],[Sharpe Ratio]]-AVERAGE(Table2[Sharpe Ratio]))/_xlfn.STDEV.P(Table2[Sharpe Ratio])</f>
        <v>-1.605803281870162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-6.2983648993339383</v>
      </c>
      <c r="AS617">
        <f>_xlfn.RANK.AVG(Table2[[#This Row],[1Y Return vs Nifty Z-Score]],Table2[1Y Return vs Nifty Z-Score])</f>
        <v>636</v>
      </c>
      <c r="AT617">
        <f>_xlfn.RANK.AVG(Table2[[#This Row],[6M Return vs Nifty Z-Score]],Table2[6M Return vs Nifty Z-Score])</f>
        <v>349</v>
      </c>
      <c r="AU617">
        <f>_xlfn.RANK.AVG(Table2[[#This Row],[Sharpe Ratio Z-Score]],Table2[Sharpe Ratio Z-Score])</f>
        <v>690</v>
      </c>
      <c r="AV617">
        <f>(Table2[[#This Row],[Rank 1Y]]+Table2[[#This Row],[Rank 6M]]+Table2[[#This Row],[Rank Sharpe]])/3</f>
        <v>558.33333333333337</v>
      </c>
    </row>
    <row r="618" spans="1:48" x14ac:dyDescent="0.3">
      <c r="A618" t="s">
        <v>1703</v>
      </c>
      <c r="B618" t="s">
        <v>1704</v>
      </c>
      <c r="C618" t="s">
        <v>5532</v>
      </c>
      <c r="D618" t="s">
        <v>80</v>
      </c>
      <c r="E618">
        <v>5036.2498899839902</v>
      </c>
      <c r="F618">
        <v>222.24</v>
      </c>
      <c r="G618">
        <v>-8.0633940212616793</v>
      </c>
      <c r="H618">
        <f>(Table2[[#This Row],[1Y Return vs Nifty]]-AVERAGE(Table2[1Y Return vs Nifty]))/_xlfn.STDEV.P(Table2[1Y Return vs Nifty])</f>
        <v>-0.5332095458843269</v>
      </c>
      <c r="I618">
        <v>-7.2376082019859496</v>
      </c>
      <c r="J618">
        <f>(Table2[[#This Row],[1M Return vs Nifty]]-AVERAGE(Table2[1M Return vs Nifty]))/_xlfn.STDEV.P(Table2[1M Return vs Nifty])</f>
        <v>-0.35259605984633502</v>
      </c>
      <c r="K618">
        <v>-4.5651208854667997</v>
      </c>
      <c r="L618">
        <f>(Table2[[#This Row],[6M Return vs Nifty]]-AVERAGE(Table2[6M Return vs Nifty]))/_xlfn.STDEV.P(Table2[6M Return vs Nifty])</f>
        <v>-0.50059051077602301</v>
      </c>
      <c r="M618">
        <v>-3.3062449741598599</v>
      </c>
      <c r="N618">
        <f>(Table2[[#This Row],[1W Return vs Nifty]]-AVERAGE(Table2[1W Return vs Nifty]))/_xlfn.STDEV.P(Table2[1W Return vs Nifty])</f>
        <v>-0.60643031474323594</v>
      </c>
      <c r="O618">
        <v>227.23</v>
      </c>
      <c r="P618">
        <v>226.31047925354</v>
      </c>
      <c r="Q618">
        <v>214.81144496536299</v>
      </c>
      <c r="R618">
        <v>36.840504234769597</v>
      </c>
      <c r="S618" s="2">
        <f>(Table2[[#This Row],[Close Price]]-Table2[[#This Row],[20D EMA]])/Table2[[#This Row],[20D EMA]]</f>
        <v>-2.1960128504158696E-2</v>
      </c>
      <c r="T618" s="2">
        <f>(Table2[[#This Row],[Close Price]]-Table2[[#This Row],[50D EMA]])/Table2[[#This Row],[50D EMA]]</f>
        <v>-1.7986260587516806E-2</v>
      </c>
      <c r="U618" s="2">
        <f>(Table2[[#This Row],[Close Price]]-Table2[[#This Row],[200D EMA]])/Table2[[#This Row],[200D EMA]]</f>
        <v>3.4581746963411666E-2</v>
      </c>
      <c r="V618">
        <v>0.95618311276722501</v>
      </c>
      <c r="W618">
        <v>221.95</v>
      </c>
      <c r="X618">
        <v>224.9</v>
      </c>
      <c r="Y618">
        <v>221.12</v>
      </c>
      <c r="Z618">
        <v>228.3</v>
      </c>
      <c r="AA618">
        <v>221.12</v>
      </c>
      <c r="AB618">
        <v>239.89</v>
      </c>
      <c r="AC618" s="2">
        <f>(Table2[[#This Row],[Close Price]]/Table2[[#This Row],[Day Low]])-1</f>
        <v>1.3066005857176322E-3</v>
      </c>
      <c r="AD618" s="2">
        <f>(Table2[[#This Row],[Day High]]/Table2[[#This Row],[Close Price]])-1</f>
        <v>1.196904247660191E-2</v>
      </c>
      <c r="AE618" s="2">
        <f>(Table2[[#This Row],[Close Price]]/Table2[[#This Row],[Current Week Low]])-1</f>
        <v>5.0651230101301792E-3</v>
      </c>
      <c r="AF618" s="2">
        <f>(Table2[[#This Row],[Current Week High]]/Table2[[#This Row],[Close Price]])-1</f>
        <v>2.7267818574514102E-2</v>
      </c>
      <c r="AG618" s="2">
        <f>(Table2[[#This Row],[Close Price]]/Table2[[#This Row],[Current Month Low]])-1</f>
        <v>5.0651230101301792E-3</v>
      </c>
      <c r="AH618" s="2">
        <f>(Table2[[#This Row],[Current Month High]]/Table2[[#This Row],[Close Price]])-1</f>
        <v>7.9418646508279123E-2</v>
      </c>
      <c r="AI618">
        <v>11.141108711303</v>
      </c>
      <c r="AJ618">
        <v>25.736916548797701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-0.08</v>
      </c>
      <c r="AM618" t="s">
        <v>10450</v>
      </c>
      <c r="AN618">
        <v>-2.84</v>
      </c>
      <c r="AO618" t="s">
        <v>10450</v>
      </c>
      <c r="AP618">
        <v>-9.3533071489193001E-2</v>
      </c>
      <c r="AQ618">
        <f>(Table2[[#This Row],[Sharpe Ratio]]-AVERAGE(Table2[Sharpe Ratio]))/_xlfn.STDEV.P(Table2[Sharpe Ratio])</f>
        <v>-1.7766288139336106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-3.7694552451835315</v>
      </c>
      <c r="AS618">
        <f>_xlfn.RANK.AVG(Table2[[#This Row],[1Y Return vs Nifty Z-Score]],Table2[1Y Return vs Nifty Z-Score])</f>
        <v>482</v>
      </c>
      <c r="AT618">
        <f>_xlfn.RANK.AVG(Table2[[#This Row],[6M Return vs Nifty Z-Score]],Table2[6M Return vs Nifty Z-Score])</f>
        <v>489</v>
      </c>
      <c r="AU618">
        <f>_xlfn.RANK.AVG(Table2[[#This Row],[Sharpe Ratio Z-Score]],Table2[Sharpe Ratio Z-Score])</f>
        <v>708</v>
      </c>
      <c r="AV618">
        <f>(Table2[[#This Row],[Rank 1Y]]+Table2[[#This Row],[Rank 6M]]+Table2[[#This Row],[Rank Sharpe]])/3</f>
        <v>559.66666666666663</v>
      </c>
    </row>
    <row r="619" spans="1:48" x14ac:dyDescent="0.3">
      <c r="A619" t="s">
        <v>1470</v>
      </c>
      <c r="B619" t="s">
        <v>1471</v>
      </c>
      <c r="C619" t="s">
        <v>10415</v>
      </c>
      <c r="D619" t="s">
        <v>1472</v>
      </c>
      <c r="E619">
        <v>7313.0723619199998</v>
      </c>
      <c r="F619">
        <v>274.3</v>
      </c>
      <c r="G619">
        <v>-51.874676983112401</v>
      </c>
      <c r="H619">
        <f>(Table2[[#This Row],[1Y Return vs Nifty]]-AVERAGE(Table2[1Y Return vs Nifty]))/_xlfn.STDEV.P(Table2[1Y Return vs Nifty])</f>
        <v>-1.2545780891193439</v>
      </c>
      <c r="I619">
        <v>-1.6745330818850701</v>
      </c>
      <c r="J619">
        <f>(Table2[[#This Row],[1M Return vs Nifty]]-AVERAGE(Table2[1M Return vs Nifty]))/_xlfn.STDEV.P(Table2[1M Return vs Nifty])</f>
        <v>0.16291448192277871</v>
      </c>
      <c r="K619">
        <v>-23.760256257262</v>
      </c>
      <c r="L619">
        <f>(Table2[[#This Row],[6M Return vs Nifty]]-AVERAGE(Table2[6M Return vs Nifty]))/_xlfn.STDEV.P(Table2[6M Return vs Nifty])</f>
        <v>-1.0708548751508464</v>
      </c>
      <c r="M619">
        <v>-7.0181023066204098</v>
      </c>
      <c r="N619">
        <f>(Table2[[#This Row],[1W Return vs Nifty]]-AVERAGE(Table2[1W Return vs Nifty]))/_xlfn.STDEV.P(Table2[1W Return vs Nifty])</f>
        <v>-1.4347937989674844</v>
      </c>
      <c r="O619">
        <v>279.04000000000002</v>
      </c>
      <c r="P619">
        <v>281.18992105892403</v>
      </c>
      <c r="Q619">
        <v>283.90391984312498</v>
      </c>
      <c r="R619">
        <v>38.009751863531903</v>
      </c>
      <c r="S619" s="2">
        <f>(Table2[[#This Row],[Close Price]]-Table2[[#This Row],[20D EMA]])/Table2[[#This Row],[20D EMA]]</f>
        <v>-1.6986811926605536E-2</v>
      </c>
      <c r="T619" s="2">
        <f>(Table2[[#This Row],[Close Price]]-Table2[[#This Row],[50D EMA]])/Table2[[#This Row],[50D EMA]]</f>
        <v>-2.4502731225135972E-2</v>
      </c>
      <c r="U619" s="2">
        <f>(Table2[[#This Row],[Close Price]]-Table2[[#This Row],[200D EMA]])/Table2[[#This Row],[200D EMA]]</f>
        <v>-3.3828063552034604E-2</v>
      </c>
      <c r="V619">
        <v>0.90470478148730904</v>
      </c>
      <c r="W619">
        <v>272.05</v>
      </c>
      <c r="X619">
        <v>286.2</v>
      </c>
      <c r="Y619">
        <v>272.05</v>
      </c>
      <c r="Z619">
        <v>289.95</v>
      </c>
      <c r="AA619">
        <v>259.5</v>
      </c>
      <c r="AB619">
        <v>300</v>
      </c>
      <c r="AC619" s="2">
        <f>(Table2[[#This Row],[Close Price]]/Table2[[#This Row],[Day Low]])-1</f>
        <v>8.2705385039514301E-3</v>
      </c>
      <c r="AD619" s="2">
        <f>(Table2[[#This Row],[Day High]]/Table2[[#This Row],[Close Price]])-1</f>
        <v>4.3383157127232952E-2</v>
      </c>
      <c r="AE619" s="2">
        <f>(Table2[[#This Row],[Close Price]]/Table2[[#This Row],[Current Week Low]])-1</f>
        <v>8.2705385039514301E-3</v>
      </c>
      <c r="AF619" s="2">
        <f>(Table2[[#This Row],[Current Week High]]/Table2[[#This Row],[Close Price]])-1</f>
        <v>5.7054320087495336E-2</v>
      </c>
      <c r="AG619" s="2">
        <f>(Table2[[#This Row],[Close Price]]/Table2[[#This Row],[Current Month Low]])-1</f>
        <v>5.7032755298651372E-2</v>
      </c>
      <c r="AH619" s="2">
        <f>(Table2[[#This Row],[Current Month High]]/Table2[[#This Row],[Close Price]])-1</f>
        <v>9.3693036820998943E-2</v>
      </c>
      <c r="AI619">
        <v>33.047757929274503</v>
      </c>
      <c r="AJ619">
        <v>9.6980603879224194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</v>
      </c>
      <c r="AM619" t="s">
        <v>10450</v>
      </c>
      <c r="AN619">
        <v>-1.38</v>
      </c>
      <c r="AO619" t="s">
        <v>10450</v>
      </c>
      <c r="AP619">
        <v>7.2733411372320006E-2</v>
      </c>
      <c r="AQ619">
        <f>(Table2[[#This Row],[Sharpe Ratio]]-AVERAGE(Table2[Sharpe Ratio]))/_xlfn.STDEV.P(Table2[Sharpe Ratio])</f>
        <v>0.15847384477052012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703</v>
      </c>
      <c r="AT619">
        <f>_xlfn.RANK.AVG(Table2[[#This Row],[6M Return vs Nifty Z-Score]],Table2[6M Return vs Nifty Z-Score])</f>
        <v>673</v>
      </c>
      <c r="AU619">
        <f>_xlfn.RANK.AVG(Table2[[#This Row],[Sharpe Ratio Z-Score]],Table2[Sharpe Ratio Z-Score])</f>
        <v>305</v>
      </c>
      <c r="AV619">
        <f>(Table2[[#This Row],[Rank 1Y]]+Table2[[#This Row],[Rank 6M]]+Table2[[#This Row],[Rank Sharpe]])/3</f>
        <v>560.33333333333337</v>
      </c>
    </row>
    <row r="620" spans="1:48" x14ac:dyDescent="0.3">
      <c r="A620" t="s">
        <v>1005</v>
      </c>
      <c r="B620" t="s">
        <v>1006</v>
      </c>
      <c r="C620" t="s">
        <v>10417</v>
      </c>
      <c r="D620" t="s">
        <v>1007</v>
      </c>
      <c r="E620">
        <v>14613.709438682999</v>
      </c>
      <c r="F620">
        <v>186.93</v>
      </c>
      <c r="G620">
        <v>-11.9433267247237</v>
      </c>
      <c r="H620">
        <f>(Table2[[#This Row],[1Y Return vs Nifty]]-AVERAGE(Table2[1Y Return vs Nifty]))/_xlfn.STDEV.P(Table2[1Y Return vs Nifty])</f>
        <v>-0.59709403437518993</v>
      </c>
      <c r="I620">
        <v>-13.4562284581628</v>
      </c>
      <c r="J620">
        <f>(Table2[[#This Row],[1M Return vs Nifty]]-AVERAGE(Table2[1M Return vs Nifty]))/_xlfn.STDEV.P(Table2[1M Return vs Nifty])</f>
        <v>-0.92885365624923599</v>
      </c>
      <c r="K620">
        <v>-27.0557439358411</v>
      </c>
      <c r="L620">
        <f>(Table2[[#This Row],[6M Return vs Nifty]]-AVERAGE(Table2[6M Return vs Nifty]))/_xlfn.STDEV.P(Table2[6M Return vs Nifty])</f>
        <v>-1.1687598469017288</v>
      </c>
      <c r="M620">
        <v>-4.7891512038129296</v>
      </c>
      <c r="N620">
        <f>(Table2[[#This Row],[1W Return vs Nifty]]-AVERAGE(Table2[1W Return vs Nifty]))/_xlfn.STDEV.P(Table2[1W Return vs Nifty])</f>
        <v>-0.93736581714816725</v>
      </c>
      <c r="O620">
        <v>192.05</v>
      </c>
      <c r="P620">
        <v>197.770540941945</v>
      </c>
      <c r="Q620">
        <v>197.231455054647</v>
      </c>
      <c r="R620">
        <v>32.7680166536313</v>
      </c>
      <c r="S620" s="2">
        <f>(Table2[[#This Row],[Close Price]]-Table2[[#This Row],[20D EMA]])/Table2[[#This Row],[20D EMA]]</f>
        <v>-2.6659724030200491E-2</v>
      </c>
      <c r="T620" s="2">
        <f>(Table2[[#This Row],[Close Price]]-Table2[[#This Row],[50D EMA]])/Table2[[#This Row],[50D EMA]]</f>
        <v>-5.4813729538855861E-2</v>
      </c>
      <c r="U620" s="2">
        <f>(Table2[[#This Row],[Close Price]]-Table2[[#This Row],[200D EMA]])/Table2[[#This Row],[200D EMA]]</f>
        <v>-5.2230284727112948E-2</v>
      </c>
      <c r="V620">
        <v>0.98129939419629097</v>
      </c>
      <c r="W620">
        <v>182.4</v>
      </c>
      <c r="X620">
        <v>190</v>
      </c>
      <c r="Y620">
        <v>182.23</v>
      </c>
      <c r="Z620">
        <v>191.84</v>
      </c>
      <c r="AA620">
        <v>182.23</v>
      </c>
      <c r="AB620">
        <v>203.65</v>
      </c>
      <c r="AC620" s="2">
        <f>(Table2[[#This Row],[Close Price]]/Table2[[#This Row],[Day Low]])-1</f>
        <v>2.4835526315789558E-2</v>
      </c>
      <c r="AD620" s="2">
        <f>(Table2[[#This Row],[Day High]]/Table2[[#This Row],[Close Price]])-1</f>
        <v>1.6423260043866739E-2</v>
      </c>
      <c r="AE620" s="2">
        <f>(Table2[[#This Row],[Close Price]]/Table2[[#This Row],[Current Week Low]])-1</f>
        <v>2.5791582066619245E-2</v>
      </c>
      <c r="AF620" s="2">
        <f>(Table2[[#This Row],[Current Week High]]/Table2[[#This Row],[Close Price]])-1</f>
        <v>2.6266516877975654E-2</v>
      </c>
      <c r="AG620" s="2">
        <f>(Table2[[#This Row],[Close Price]]/Table2[[#This Row],[Current Month Low]])-1</f>
        <v>2.5791582066619245E-2</v>
      </c>
      <c r="AH620" s="2">
        <f>(Table2[[#This Row],[Current Month High]]/Table2[[#This Row],[Close Price]])-1</f>
        <v>8.9445246883860241E-2</v>
      </c>
      <c r="AI620">
        <v>27.0796554860108</v>
      </c>
      <c r="AJ620">
        <v>37.246696035242302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-0.18</v>
      </c>
      <c r="AM620" t="s">
        <v>10450</v>
      </c>
      <c r="AN620">
        <v>-2.63</v>
      </c>
      <c r="AO620" t="s">
        <v>10450</v>
      </c>
      <c r="AP620">
        <v>2.20876250789E-3</v>
      </c>
      <c r="AQ620">
        <f>(Table2[[#This Row],[Sharpe Ratio]]-AVERAGE(Table2[Sharpe Ratio]))/_xlfn.STDEV.P(Table2[Sharpe Ratio])</f>
        <v>-0.66233160665293156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508</v>
      </c>
      <c r="AT620">
        <f>_xlfn.RANK.AVG(Table2[[#This Row],[6M Return vs Nifty Z-Score]],Table2[6M Return vs Nifty Z-Score])</f>
        <v>685</v>
      </c>
      <c r="AU620">
        <f>_xlfn.RANK.AVG(Table2[[#This Row],[Sharpe Ratio Z-Score]],Table2[Sharpe Ratio Z-Score])</f>
        <v>492</v>
      </c>
      <c r="AV620">
        <f>(Table2[[#This Row],[Rank 1Y]]+Table2[[#This Row],[Rank 6M]]+Table2[[#This Row],[Rank Sharpe]])/3</f>
        <v>561.66666666666663</v>
      </c>
    </row>
    <row r="621" spans="1:48" x14ac:dyDescent="0.3">
      <c r="A621" t="s">
        <v>1695</v>
      </c>
      <c r="B621" t="s">
        <v>1696</v>
      </c>
      <c r="C621" t="s">
        <v>10415</v>
      </c>
      <c r="D621" t="s">
        <v>327</v>
      </c>
      <c r="E621">
        <v>5103.7123040799997</v>
      </c>
      <c r="F621">
        <v>239.2</v>
      </c>
      <c r="G621">
        <v>-23.2032179746449</v>
      </c>
      <c r="H621">
        <f>(Table2[[#This Row],[1Y Return vs Nifty]]-AVERAGE(Table2[1Y Return vs Nifty]))/_xlfn.STDEV.P(Table2[1Y Return vs Nifty])</f>
        <v>-0.78249219664798109</v>
      </c>
      <c r="I621">
        <v>-14.027042186334601</v>
      </c>
      <c r="J621">
        <f>(Table2[[#This Row],[1M Return vs Nifty]]-AVERAGE(Table2[1M Return vs Nifty]))/_xlfn.STDEV.P(Table2[1M Return vs Nifty])</f>
        <v>-0.98174895029188736</v>
      </c>
      <c r="K621">
        <v>5.3833149781263998</v>
      </c>
      <c r="L621">
        <f>(Table2[[#This Row],[6M Return vs Nifty]]-AVERAGE(Table2[6M Return vs Nifty]))/_xlfn.STDEV.P(Table2[6M Return vs Nifty])</f>
        <v>-0.20503445741201445</v>
      </c>
      <c r="M621">
        <v>-5.6462982464398204</v>
      </c>
      <c r="N621">
        <f>(Table2[[#This Row],[1W Return vs Nifty]]-AVERAGE(Table2[1W Return vs Nifty]))/_xlfn.STDEV.P(Table2[1W Return vs Nifty])</f>
        <v>-1.1286526170242419</v>
      </c>
      <c r="O621">
        <v>252.99</v>
      </c>
      <c r="P621">
        <v>257.640402269954</v>
      </c>
      <c r="Q621">
        <v>243.69584158790701</v>
      </c>
      <c r="R621">
        <v>24.0730990147743</v>
      </c>
      <c r="S621" s="2">
        <f>(Table2[[#This Row],[Close Price]]-Table2[[#This Row],[20D EMA]])/Table2[[#This Row],[20D EMA]]</f>
        <v>-5.4508083323451598E-2</v>
      </c>
      <c r="T621" s="2">
        <f>(Table2[[#This Row],[Close Price]]-Table2[[#This Row],[50D EMA]])/Table2[[#This Row],[50D EMA]]</f>
        <v>-7.1574186763736961E-2</v>
      </c>
      <c r="U621" s="2">
        <f>(Table2[[#This Row],[Close Price]]-Table2[[#This Row],[200D EMA]])/Table2[[#This Row],[200D EMA]]</f>
        <v>-1.8448577368462251E-2</v>
      </c>
      <c r="V621">
        <v>0.63788138740429801</v>
      </c>
      <c r="W621">
        <v>235.8</v>
      </c>
      <c r="X621">
        <v>244.2</v>
      </c>
      <c r="Y621">
        <v>235.8</v>
      </c>
      <c r="Z621">
        <v>254.5</v>
      </c>
      <c r="AA621">
        <v>235.8</v>
      </c>
      <c r="AB621">
        <v>270</v>
      </c>
      <c r="AC621" s="2">
        <f>(Table2[[#This Row],[Close Price]]/Table2[[#This Row],[Day Low]])-1</f>
        <v>1.4418999151823542E-2</v>
      </c>
      <c r="AD621" s="2">
        <f>(Table2[[#This Row],[Day High]]/Table2[[#This Row],[Close Price]])-1</f>
        <v>2.0903010033444858E-2</v>
      </c>
      <c r="AE621" s="2">
        <f>(Table2[[#This Row],[Close Price]]/Table2[[#This Row],[Current Week Low]])-1</f>
        <v>1.4418999151823542E-2</v>
      </c>
      <c r="AF621" s="2">
        <f>(Table2[[#This Row],[Current Week High]]/Table2[[#This Row],[Close Price]])-1</f>
        <v>6.3963210702341122E-2</v>
      </c>
      <c r="AG621" s="2">
        <f>(Table2[[#This Row],[Close Price]]/Table2[[#This Row],[Current Month Low]])-1</f>
        <v>1.4418999151823542E-2</v>
      </c>
      <c r="AH621" s="2">
        <f>(Table2[[#This Row],[Current Month High]]/Table2[[#This Row],[Close Price]])-1</f>
        <v>0.12876254180602009</v>
      </c>
      <c r="AI621">
        <v>24.205685618729099</v>
      </c>
      <c r="AJ621">
        <v>26.5608465608465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-0.2</v>
      </c>
      <c r="AM621" t="s">
        <v>10450</v>
      </c>
      <c r="AN621">
        <v>-8.32</v>
      </c>
      <c r="AO621" t="s">
        <v>10450</v>
      </c>
      <c r="AP621">
        <v>-0.109348700457797</v>
      </c>
      <c r="AQ621">
        <f>(Table2[[#This Row],[Sharpe Ratio]]-AVERAGE(Table2[Sharpe Ratio]))/_xlfn.STDEV.P(Table2[Sharpe Ratio])</f>
        <v>-1.960699981733047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587</v>
      </c>
      <c r="AT621">
        <f>_xlfn.RANK.AVG(Table2[[#This Row],[6M Return vs Nifty Z-Score]],Table2[6M Return vs Nifty Z-Score])</f>
        <v>380</v>
      </c>
      <c r="AU621">
        <f>_xlfn.RANK.AVG(Table2[[#This Row],[Sharpe Ratio Z-Score]],Table2[Sharpe Ratio Z-Score])</f>
        <v>718</v>
      </c>
      <c r="AV621">
        <f>(Table2[[#This Row],[Rank 1Y]]+Table2[[#This Row],[Rank 6M]]+Table2[[#This Row],[Rank Sharpe]])/3</f>
        <v>561.66666666666663</v>
      </c>
    </row>
    <row r="622" spans="1:48" x14ac:dyDescent="0.3">
      <c r="A622" t="s">
        <v>1299</v>
      </c>
      <c r="B622" t="s">
        <v>1300</v>
      </c>
      <c r="C622" t="s">
        <v>5532</v>
      </c>
      <c r="D622" t="s">
        <v>80</v>
      </c>
      <c r="E622">
        <v>9056.4766296899998</v>
      </c>
      <c r="F622">
        <v>769.65</v>
      </c>
      <c r="G622">
        <v>-11.8960930337942</v>
      </c>
      <c r="H622">
        <f>(Table2[[#This Row],[1Y Return vs Nifty]]-AVERAGE(Table2[1Y Return vs Nifty]))/_xlfn.STDEV.P(Table2[1Y Return vs Nifty])</f>
        <v>-0.5963163146529189</v>
      </c>
      <c r="I622">
        <v>-7.3218256645974096</v>
      </c>
      <c r="J622">
        <f>(Table2[[#This Row],[1M Return vs Nifty]]-AVERAGE(Table2[1M Return vs Nifty]))/_xlfn.STDEV.P(Table2[1M Return vs Nifty])</f>
        <v>-0.36040019494067949</v>
      </c>
      <c r="K622">
        <v>-29.609696903240199</v>
      </c>
      <c r="L622">
        <f>(Table2[[#This Row],[6M Return vs Nifty]]-AVERAGE(Table2[6M Return vs Nifty]))/_xlfn.STDEV.P(Table2[6M Return vs Nifty])</f>
        <v>-1.2446347150590578</v>
      </c>
      <c r="M622">
        <v>-2.6601019108333301</v>
      </c>
      <c r="N622">
        <f>(Table2[[#This Row],[1W Return vs Nifty]]-AVERAGE(Table2[1W Return vs Nifty]))/_xlfn.STDEV.P(Table2[1W Return vs Nifty])</f>
        <v>-0.46223260688314211</v>
      </c>
      <c r="O622">
        <v>781.44</v>
      </c>
      <c r="P622">
        <v>799.26307084095004</v>
      </c>
      <c r="Q622">
        <v>810.94260492116905</v>
      </c>
      <c r="R622">
        <v>33.041084822212902</v>
      </c>
      <c r="S622" s="2">
        <f>(Table2[[#This Row],[Close Price]]-Table2[[#This Row],[20D EMA]])/Table2[[#This Row],[20D EMA]]</f>
        <v>-1.508753071253081E-2</v>
      </c>
      <c r="T622" s="2">
        <f>(Table2[[#This Row],[Close Price]]-Table2[[#This Row],[50D EMA]])/Table2[[#This Row],[50D EMA]]</f>
        <v>-3.7050468013982513E-2</v>
      </c>
      <c r="U622" s="2">
        <f>(Table2[[#This Row],[Close Price]]-Table2[[#This Row],[200D EMA]])/Table2[[#This Row],[200D EMA]]</f>
        <v>-5.0919269342351407E-2</v>
      </c>
      <c r="V622">
        <v>0.64323150761618597</v>
      </c>
      <c r="W622">
        <v>767.3</v>
      </c>
      <c r="X622">
        <v>780.2</v>
      </c>
      <c r="Y622">
        <v>763.25</v>
      </c>
      <c r="Z622">
        <v>783.7</v>
      </c>
      <c r="AA622">
        <v>762.9</v>
      </c>
      <c r="AB622">
        <v>808.5</v>
      </c>
      <c r="AC622" s="2">
        <f>(Table2[[#This Row],[Close Price]]/Table2[[#This Row],[Day Low]])-1</f>
        <v>3.0626873452366254E-3</v>
      </c>
      <c r="AD622" s="2">
        <f>(Table2[[#This Row],[Day High]]/Table2[[#This Row],[Close Price]])-1</f>
        <v>1.3707529396479012E-2</v>
      </c>
      <c r="AE622" s="2">
        <f>(Table2[[#This Row],[Close Price]]/Table2[[#This Row],[Current Week Low]])-1</f>
        <v>8.3851948902717854E-3</v>
      </c>
      <c r="AF622" s="2">
        <f>(Table2[[#This Row],[Current Week High]]/Table2[[#This Row],[Close Price]])-1</f>
        <v>1.825505099720659E-2</v>
      </c>
      <c r="AG622" s="2">
        <f>(Table2[[#This Row],[Close Price]]/Table2[[#This Row],[Current Month Low]])-1</f>
        <v>8.8478175383406299E-3</v>
      </c>
      <c r="AH622" s="2">
        <f>(Table2[[#This Row],[Current Month High]]/Table2[[#This Row],[Close Price]])-1</f>
        <v>5.0477489768076422E-2</v>
      </c>
      <c r="AI622">
        <v>29.916195673358001</v>
      </c>
      <c r="AJ622">
        <v>21.204724409448801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-0.17</v>
      </c>
      <c r="AM622" t="s">
        <v>10450</v>
      </c>
      <c r="AN622">
        <v>-2.13</v>
      </c>
      <c r="AO622" t="s">
        <v>10450</v>
      </c>
      <c r="AP622">
        <v>1.6980183547719999E-3</v>
      </c>
      <c r="AQ622">
        <f>(Table2[[#This Row],[Sharpe Ratio]]-AVERAGE(Table2[Sharpe Ratio]))/_xlfn.STDEV.P(Table2[Sharpe Ratio])</f>
        <v>-0.66827593380538264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507</v>
      </c>
      <c r="AT622">
        <f>_xlfn.RANK.AVG(Table2[[#This Row],[6M Return vs Nifty Z-Score]],Table2[6M Return vs Nifty Z-Score])</f>
        <v>691</v>
      </c>
      <c r="AU622">
        <f>_xlfn.RANK.AVG(Table2[[#This Row],[Sharpe Ratio Z-Score]],Table2[Sharpe Ratio Z-Score])</f>
        <v>495</v>
      </c>
      <c r="AV622">
        <f>(Table2[[#This Row],[Rank 1Y]]+Table2[[#This Row],[Rank 6M]]+Table2[[#This Row],[Rank Sharpe]])/3</f>
        <v>564.33333333333337</v>
      </c>
    </row>
    <row r="623" spans="1:48" x14ac:dyDescent="0.3">
      <c r="A623" t="s">
        <v>1423</v>
      </c>
      <c r="B623" t="s">
        <v>1424</v>
      </c>
      <c r="C623" t="s">
        <v>10416</v>
      </c>
      <c r="D623" t="s">
        <v>287</v>
      </c>
      <c r="E623">
        <v>7822.0847743349996</v>
      </c>
      <c r="F623">
        <v>388.05</v>
      </c>
      <c r="G623">
        <v>-33.7090343235269</v>
      </c>
      <c r="H623">
        <f>(Table2[[#This Row],[1Y Return vs Nifty]]-AVERAGE(Table2[1Y Return vs Nifty]))/_xlfn.STDEV.P(Table2[1Y Return vs Nifty])</f>
        <v>-0.9554742442562828</v>
      </c>
      <c r="I623">
        <v>-9.7750248341845793</v>
      </c>
      <c r="J623">
        <f>(Table2[[#This Row],[1M Return vs Nifty]]-AVERAGE(Table2[1M Return vs Nifty]))/_xlfn.STDEV.P(Table2[1M Return vs Nifty])</f>
        <v>-0.58772950574072658</v>
      </c>
      <c r="K623">
        <v>-18.753560615739101</v>
      </c>
      <c r="L623">
        <f>(Table2[[#This Row],[6M Return vs Nifty]]-AVERAGE(Table2[6M Return vs Nifty]))/_xlfn.STDEV.P(Table2[6M Return vs Nifty])</f>
        <v>-0.92211197481024654</v>
      </c>
      <c r="M623">
        <v>-6.7880657169022101</v>
      </c>
      <c r="N623">
        <f>(Table2[[#This Row],[1W Return vs Nifty]]-AVERAGE(Table2[1W Return vs Nifty]))/_xlfn.STDEV.P(Table2[1W Return vs Nifty])</f>
        <v>-1.3834572593619292</v>
      </c>
      <c r="O623">
        <v>408.26</v>
      </c>
      <c r="P623">
        <v>417.96470043021299</v>
      </c>
      <c r="Q623">
        <v>409.86356632914197</v>
      </c>
      <c r="R623">
        <v>13.9176211932265</v>
      </c>
      <c r="S623" s="2">
        <f>(Table2[[#This Row],[Close Price]]-Table2[[#This Row],[20D EMA]])/Table2[[#This Row],[20D EMA]]</f>
        <v>-4.9502767844020919E-2</v>
      </c>
      <c r="T623" s="2">
        <f>(Table2[[#This Row],[Close Price]]-Table2[[#This Row],[50D EMA]])/Table2[[#This Row],[50D EMA]]</f>
        <v>-7.1572313162861931E-2</v>
      </c>
      <c r="U623" s="2">
        <f>(Table2[[#This Row],[Close Price]]-Table2[[#This Row],[200D EMA]])/Table2[[#This Row],[200D EMA]]</f>
        <v>-5.322153058031151E-2</v>
      </c>
      <c r="V623">
        <v>0.81663122343193495</v>
      </c>
      <c r="W623">
        <v>384.1</v>
      </c>
      <c r="X623">
        <v>398.9</v>
      </c>
      <c r="Y623">
        <v>384.1</v>
      </c>
      <c r="Z623">
        <v>405.95</v>
      </c>
      <c r="AA623">
        <v>384.1</v>
      </c>
      <c r="AB623">
        <v>443.15</v>
      </c>
      <c r="AC623" s="2">
        <f>(Table2[[#This Row],[Close Price]]/Table2[[#This Row],[Day Low]])-1</f>
        <v>1.0283780265555764E-2</v>
      </c>
      <c r="AD623" s="2">
        <f>(Table2[[#This Row],[Day High]]/Table2[[#This Row],[Close Price]])-1</f>
        <v>2.796031439247515E-2</v>
      </c>
      <c r="AE623" s="2">
        <f>(Table2[[#This Row],[Close Price]]/Table2[[#This Row],[Current Week Low]])-1</f>
        <v>1.0283780265555764E-2</v>
      </c>
      <c r="AF623" s="2">
        <f>(Table2[[#This Row],[Current Week High]]/Table2[[#This Row],[Close Price]])-1</f>
        <v>4.6128076278830088E-2</v>
      </c>
      <c r="AG623" s="2">
        <f>(Table2[[#This Row],[Close Price]]/Table2[[#This Row],[Current Month Low]])-1</f>
        <v>1.0283780265555764E-2</v>
      </c>
      <c r="AH623" s="2">
        <f>(Table2[[#This Row],[Current Month High]]/Table2[[#This Row],[Close Price]])-1</f>
        <v>0.14199201133874495</v>
      </c>
      <c r="AI623">
        <v>30.1378688313361</v>
      </c>
      <c r="AJ623">
        <v>11.5887850467289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-0.21</v>
      </c>
      <c r="AM623" t="s">
        <v>10450</v>
      </c>
      <c r="AN623">
        <v>-8.99</v>
      </c>
      <c r="AO623" t="s">
        <v>10450</v>
      </c>
      <c r="AP623">
        <v>3.2217428674941997E-2</v>
      </c>
      <c r="AQ623">
        <f>(Table2[[#This Row],[Sharpe Ratio]]-AVERAGE(Table2[Sharpe Ratio]))/_xlfn.STDEV.P(Table2[Sharpe Ratio])</f>
        <v>-0.31307390489235076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647</v>
      </c>
      <c r="AT623">
        <f>_xlfn.RANK.AVG(Table2[[#This Row],[6M Return vs Nifty Z-Score]],Table2[6M Return vs Nifty Z-Score])</f>
        <v>636</v>
      </c>
      <c r="AU623">
        <f>_xlfn.RANK.AVG(Table2[[#This Row],[Sharpe Ratio Z-Score]],Table2[Sharpe Ratio Z-Score])</f>
        <v>414</v>
      </c>
      <c r="AV623">
        <f>(Table2[[#This Row],[Rank 1Y]]+Table2[[#This Row],[Rank 6M]]+Table2[[#This Row],[Rank Sharpe]])/3</f>
        <v>565.66666666666663</v>
      </c>
    </row>
    <row r="624" spans="1:48" x14ac:dyDescent="0.3">
      <c r="A624" t="s">
        <v>174</v>
      </c>
      <c r="B624" t="s">
        <v>175</v>
      </c>
      <c r="C624" t="s">
        <v>10407</v>
      </c>
      <c r="D624" t="s">
        <v>43</v>
      </c>
      <c r="E624">
        <v>157115.77385646</v>
      </c>
      <c r="F624">
        <v>730.2</v>
      </c>
      <c r="G624">
        <v>-20.1267821969608</v>
      </c>
      <c r="H624">
        <f>(Table2[[#This Row],[1Y Return vs Nifty]]-AVERAGE(Table2[1Y Return vs Nifty]))/_xlfn.STDEV.P(Table2[1Y Return vs Nifty])</f>
        <v>-0.73183757424770801</v>
      </c>
      <c r="I624">
        <v>-3.8679704479368802</v>
      </c>
      <c r="J624">
        <f>(Table2[[#This Row],[1M Return vs Nifty]]-AVERAGE(Table2[1M Return vs Nifty]))/_xlfn.STDEV.P(Table2[1M Return vs Nifty])</f>
        <v>-4.0343619127181936E-2</v>
      </c>
      <c r="K624">
        <v>-1.74997120182161</v>
      </c>
      <c r="L624">
        <f>(Table2[[#This Row],[6M Return vs Nifty]]-AVERAGE(Table2[6M Return vs Nifty]))/_xlfn.STDEV.P(Table2[6M Return vs Nifty])</f>
        <v>-0.41695580261330761</v>
      </c>
      <c r="M624">
        <v>2.27226773176693</v>
      </c>
      <c r="N624">
        <f>(Table2[[#This Row],[1W Return vs Nifty]]-AVERAGE(Table2[1W Return vs Nifty]))/_xlfn.STDEV.P(Table2[1W Return vs Nifty])</f>
        <v>0.63850875698760612</v>
      </c>
      <c r="O624">
        <v>718.24</v>
      </c>
      <c r="P624">
        <v>700.15851653730203</v>
      </c>
      <c r="Q624">
        <v>645.13992612038396</v>
      </c>
      <c r="R624">
        <v>61.706373340840898</v>
      </c>
      <c r="S624" s="2">
        <f>(Table2[[#This Row],[Close Price]]-Table2[[#This Row],[20D EMA]])/Table2[[#This Row],[20D EMA]]</f>
        <v>1.6651815549120121E-2</v>
      </c>
      <c r="T624" s="2">
        <f>(Table2[[#This Row],[Close Price]]-Table2[[#This Row],[50D EMA]])/Table2[[#This Row],[50D EMA]]</f>
        <v>4.2906688632841194E-2</v>
      </c>
      <c r="U624" s="2">
        <f>(Table2[[#This Row],[Close Price]]-Table2[[#This Row],[200D EMA]])/Table2[[#This Row],[200D EMA]]</f>
        <v>0.13184748057856793</v>
      </c>
      <c r="V624">
        <v>0.66053245785472803</v>
      </c>
      <c r="W624">
        <v>726.35</v>
      </c>
      <c r="X624">
        <v>740.65</v>
      </c>
      <c r="Y624">
        <v>710.1</v>
      </c>
      <c r="Z624">
        <v>740.65</v>
      </c>
      <c r="AA624">
        <v>691.55</v>
      </c>
      <c r="AB624">
        <v>761.2</v>
      </c>
      <c r="AC624" s="2">
        <f>(Table2[[#This Row],[Close Price]]/Table2[[#This Row],[Day Low]])-1</f>
        <v>5.300474977627978E-3</v>
      </c>
      <c r="AD624" s="2">
        <f>(Table2[[#This Row],[Day High]]/Table2[[#This Row],[Close Price]])-1</f>
        <v>1.4311147630786003E-2</v>
      </c>
      <c r="AE624" s="2">
        <f>(Table2[[#This Row],[Close Price]]/Table2[[#This Row],[Current Week Low]])-1</f>
        <v>2.8305872412336397E-2</v>
      </c>
      <c r="AF624" s="2">
        <f>(Table2[[#This Row],[Current Week High]]/Table2[[#This Row],[Close Price]])-1</f>
        <v>1.4311147630786003E-2</v>
      </c>
      <c r="AG624" s="2">
        <f>(Table2[[#This Row],[Close Price]]/Table2[[#This Row],[Current Month Low]])-1</f>
        <v>5.5888945123274025E-2</v>
      </c>
      <c r="AH624" s="2">
        <f>(Table2[[#This Row],[Current Month High]]/Table2[[#This Row],[Close Price]])-1</f>
        <v>4.245412215831279E-2</v>
      </c>
      <c r="AI624">
        <v>4.2454122158312702</v>
      </c>
      <c r="AJ624">
        <v>42.7845131012905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0.09</v>
      </c>
      <c r="AM624" t="s">
        <v>10451</v>
      </c>
      <c r="AN624">
        <v>4.29</v>
      </c>
      <c r="AO624" t="s">
        <v>10451</v>
      </c>
      <c r="AP624">
        <v>-6.0094568019157003E-2</v>
      </c>
      <c r="AQ624">
        <f>(Table2[[#This Row],[Sharpe Ratio]]-AVERAGE(Table2[Sharpe Ratio]))/_xlfn.STDEV.P(Table2[Sharpe Ratio])</f>
        <v>-1.3874527403538877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-1.9380809793544791</v>
      </c>
      <c r="AS624">
        <f>_xlfn.RANK.AVG(Table2[[#This Row],[1Y Return vs Nifty Z-Score]],Table2[1Y Return vs Nifty Z-Score])</f>
        <v>571</v>
      </c>
      <c r="AT624">
        <f>_xlfn.RANK.AVG(Table2[[#This Row],[6M Return vs Nifty Z-Score]],Table2[6M Return vs Nifty Z-Score])</f>
        <v>459</v>
      </c>
      <c r="AU624">
        <f>_xlfn.RANK.AVG(Table2[[#This Row],[Sharpe Ratio Z-Score]],Table2[Sharpe Ratio Z-Score])</f>
        <v>668</v>
      </c>
      <c r="AV624">
        <f>(Table2[[#This Row],[Rank 1Y]]+Table2[[#This Row],[Rank 6M]]+Table2[[#This Row],[Rank Sharpe]])/3</f>
        <v>566</v>
      </c>
    </row>
    <row r="625" spans="1:48" x14ac:dyDescent="0.3">
      <c r="A625" t="s">
        <v>956</v>
      </c>
      <c r="B625" t="s">
        <v>957</v>
      </c>
      <c r="C625" t="s">
        <v>10421</v>
      </c>
      <c r="D625" t="s">
        <v>164</v>
      </c>
      <c r="E625">
        <v>15988.758776965</v>
      </c>
      <c r="F625">
        <v>1034.3499999999999</v>
      </c>
      <c r="G625">
        <v>-35.192406999607201</v>
      </c>
      <c r="H625">
        <f>(Table2[[#This Row],[1Y Return vs Nifty]]-AVERAGE(Table2[1Y Return vs Nifty]))/_xlfn.STDEV.P(Table2[1Y Return vs Nifty])</f>
        <v>-0.97989850928751776</v>
      </c>
      <c r="I625">
        <v>-12.955270946253201</v>
      </c>
      <c r="J625">
        <f>(Table2[[#This Row],[1M Return vs Nifty]]-AVERAGE(Table2[1M Return vs Nifty]))/_xlfn.STDEV.P(Table2[1M Return vs Nifty])</f>
        <v>-0.88243169127617616</v>
      </c>
      <c r="K625">
        <v>1.8801970484366901</v>
      </c>
      <c r="L625">
        <f>(Table2[[#This Row],[6M Return vs Nifty]]-AVERAGE(Table2[6M Return vs Nifty]))/_xlfn.STDEV.P(Table2[6M Return vs Nifty])</f>
        <v>-0.30910787397358341</v>
      </c>
      <c r="M625">
        <v>-4.75300420874001</v>
      </c>
      <c r="N625">
        <f>(Table2[[#This Row],[1W Return vs Nifty]]-AVERAGE(Table2[1W Return vs Nifty]))/_xlfn.STDEV.P(Table2[1W Return vs Nifty])</f>
        <v>-0.92929900635751883</v>
      </c>
      <c r="O625" t="e">
        <v>#N/A</v>
      </c>
      <c r="P625">
        <v>1084.1191746986899</v>
      </c>
      <c r="Q625">
        <v>1019.35979723099</v>
      </c>
      <c r="R625">
        <v>25.471780592152601</v>
      </c>
      <c r="S625" s="2" t="e">
        <f>(Table2[[#This Row],[Close Price]]-Table2[[#This Row],[20D EMA]])/Table2[[#This Row],[20D EMA]]</f>
        <v>#N/A</v>
      </c>
      <c r="T625" s="2">
        <f>(Table2[[#This Row],[Close Price]]-Table2[[#This Row],[50D EMA]])/Table2[[#This Row],[50D EMA]]</f>
        <v>-4.5907475727954339E-2</v>
      </c>
      <c r="U625" s="2">
        <f>(Table2[[#This Row],[Close Price]]-Table2[[#This Row],[200D EMA]])/Table2[[#This Row],[200D EMA]]</f>
        <v>1.4705507132741151E-2</v>
      </c>
      <c r="V625">
        <v>0.72436579393163603</v>
      </c>
      <c r="W625" t="e">
        <v>#N/A</v>
      </c>
      <c r="X625" t="e">
        <v>#N/A</v>
      </c>
      <c r="Y625" t="e">
        <v>#N/A</v>
      </c>
      <c r="Z625" t="e">
        <v>#N/A</v>
      </c>
      <c r="AA625" t="e">
        <v>#N/A</v>
      </c>
      <c r="AB625" t="e">
        <v>#N/A</v>
      </c>
      <c r="AC625" s="2" t="e">
        <f>(Table2[[#This Row],[Close Price]]/Table2[[#This Row],[Day Low]])-1</f>
        <v>#N/A</v>
      </c>
      <c r="AD625" s="2" t="e">
        <f>(Table2[[#This Row],[Day High]]/Table2[[#This Row],[Close Price]])-1</f>
        <v>#N/A</v>
      </c>
      <c r="AE625" s="2" t="e">
        <f>(Table2[[#This Row],[Close Price]]/Table2[[#This Row],[Current Week Low]])-1</f>
        <v>#N/A</v>
      </c>
      <c r="AF625" s="2" t="e">
        <f>(Table2[[#This Row],[Current Week High]]/Table2[[#This Row],[Close Price]])-1</f>
        <v>#N/A</v>
      </c>
      <c r="AG625" s="2" t="e">
        <f>(Table2[[#This Row],[Close Price]]/Table2[[#This Row],[Current Month Low]])-1</f>
        <v>#N/A</v>
      </c>
      <c r="AH625" s="2" t="e">
        <f>(Table2[[#This Row],[Current Month High]]/Table2[[#This Row],[Close Price]])-1</f>
        <v>#N/A</v>
      </c>
      <c r="AI625">
        <v>16.9816793155121</v>
      </c>
      <c r="AJ625">
        <v>24.261172513214799</v>
      </c>
      <c r="AK625" t="e">
        <f>IF(AND(Table2[[#This Row],[20D EMA]]&gt;Table2[[#This Row],[50D EMA]],Table2[[#This Row],[50D EMA]]&gt;Table2[[#This Row],[200D EMA]]),"Uptrend","Downtrend/NoTrend")</f>
        <v>#N/A</v>
      </c>
      <c r="AL625" t="e">
        <v>#N/A</v>
      </c>
      <c r="AM625" t="e">
        <v>#N/A</v>
      </c>
      <c r="AN625" t="e">
        <v>#N/A</v>
      </c>
      <c r="AO625" t="e">
        <v>#N/A</v>
      </c>
      <c r="AP625">
        <v>-2.9434485469680999E-2</v>
      </c>
      <c r="AQ625">
        <f>(Table2[[#This Row],[Sharpe Ratio]]-AVERAGE(Table2[Sharpe Ratio]))/_xlfn.STDEV.P(Table2[Sharpe Ratio])</f>
        <v>-1.0306134890719758</v>
      </c>
      <c r="AR625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25">
        <f>_xlfn.RANK.AVG(Table2[[#This Row],[1Y Return vs Nifty Z-Score]],Table2[1Y Return vs Nifty Z-Score])</f>
        <v>657</v>
      </c>
      <c r="AT625">
        <f>_xlfn.RANK.AVG(Table2[[#This Row],[6M Return vs Nifty Z-Score]],Table2[6M Return vs Nifty Z-Score])</f>
        <v>418</v>
      </c>
      <c r="AU625">
        <f>_xlfn.RANK.AVG(Table2[[#This Row],[Sharpe Ratio Z-Score]],Table2[Sharpe Ratio Z-Score])</f>
        <v>625</v>
      </c>
      <c r="AV625">
        <f>(Table2[[#This Row],[Rank 1Y]]+Table2[[#This Row],[Rank 6M]]+Table2[[#This Row],[Rank Sharpe]])/3</f>
        <v>566.66666666666663</v>
      </c>
    </row>
    <row r="626" spans="1:48" x14ac:dyDescent="0.3">
      <c r="A626" t="s">
        <v>455</v>
      </c>
      <c r="B626" t="s">
        <v>456</v>
      </c>
      <c r="C626" t="s">
        <v>10406</v>
      </c>
      <c r="D626" t="s">
        <v>294</v>
      </c>
      <c r="E626">
        <v>48649.098461100002</v>
      </c>
      <c r="F626">
        <v>7811.4</v>
      </c>
      <c r="G626">
        <v>-25.796632565544201</v>
      </c>
      <c r="H626">
        <f>(Table2[[#This Row],[1Y Return vs Nifty]]-AVERAGE(Table2[1Y Return vs Nifty]))/_xlfn.STDEV.P(Table2[1Y Return vs Nifty])</f>
        <v>-0.825193701351016</v>
      </c>
      <c r="I626">
        <v>-4.2184981097758403</v>
      </c>
      <c r="J626">
        <f>(Table2[[#This Row],[1M Return vs Nifty]]-AVERAGE(Table2[1M Return vs Nifty]))/_xlfn.STDEV.P(Table2[1M Return vs Nifty])</f>
        <v>-7.282578069403603E-2</v>
      </c>
      <c r="K626">
        <v>-16.550307057600001</v>
      </c>
      <c r="L626">
        <f>(Table2[[#This Row],[6M Return vs Nifty]]-AVERAGE(Table2[6M Return vs Nifty]))/_xlfn.STDEV.P(Table2[6M Return vs Nifty])</f>
        <v>-0.85665596392246024</v>
      </c>
      <c r="M626">
        <v>1.9876933651086699</v>
      </c>
      <c r="N626">
        <f>(Table2[[#This Row],[1W Return vs Nifty]]-AVERAGE(Table2[1W Return vs Nifty]))/_xlfn.STDEV.P(Table2[1W Return vs Nifty])</f>
        <v>0.57500119385352366</v>
      </c>
      <c r="O626">
        <v>7727.16</v>
      </c>
      <c r="P626">
        <v>7515.3063822663098</v>
      </c>
      <c r="Q626">
        <v>7444.56774920726</v>
      </c>
      <c r="R626">
        <v>53.329478543257103</v>
      </c>
      <c r="S626" s="2">
        <f>(Table2[[#This Row],[Close Price]]-Table2[[#This Row],[20D EMA]])/Table2[[#This Row],[20D EMA]]</f>
        <v>1.0901806096935975E-2</v>
      </c>
      <c r="T626" s="2">
        <f>(Table2[[#This Row],[Close Price]]-Table2[[#This Row],[50D EMA]])/Table2[[#This Row],[50D EMA]]</f>
        <v>3.9398742070233479E-2</v>
      </c>
      <c r="U626" s="2">
        <f>(Table2[[#This Row],[Close Price]]-Table2[[#This Row],[200D EMA]])/Table2[[#This Row],[200D EMA]]</f>
        <v>4.9275157826564477E-2</v>
      </c>
      <c r="V626">
        <v>0.58028837081444695</v>
      </c>
      <c r="W626">
        <v>7600</v>
      </c>
      <c r="X626">
        <v>8142.15</v>
      </c>
      <c r="Y626">
        <v>7600</v>
      </c>
      <c r="Z626">
        <v>8142.15</v>
      </c>
      <c r="AA626">
        <v>7490</v>
      </c>
      <c r="AB626">
        <v>8142.15</v>
      </c>
      <c r="AC626" s="2">
        <f>(Table2[[#This Row],[Close Price]]/Table2[[#This Row],[Day Low]])-1</f>
        <v>2.7815789473684127E-2</v>
      </c>
      <c r="AD626" s="2">
        <f>(Table2[[#This Row],[Day High]]/Table2[[#This Row],[Close Price]])-1</f>
        <v>4.2341961748214141E-2</v>
      </c>
      <c r="AE626" s="2">
        <f>(Table2[[#This Row],[Close Price]]/Table2[[#This Row],[Current Week Low]])-1</f>
        <v>2.7815789473684127E-2</v>
      </c>
      <c r="AF626" s="2">
        <f>(Table2[[#This Row],[Current Week High]]/Table2[[#This Row],[Close Price]])-1</f>
        <v>4.2341961748214141E-2</v>
      </c>
      <c r="AG626" s="2">
        <f>(Table2[[#This Row],[Close Price]]/Table2[[#This Row],[Current Month Low]])-1</f>
        <v>4.2910547396528553E-2</v>
      </c>
      <c r="AH626" s="2">
        <f>(Table2[[#This Row],[Current Month High]]/Table2[[#This Row],[Close Price]])-1</f>
        <v>4.2341961748214141E-2</v>
      </c>
      <c r="AI626">
        <v>17.776582942878299</v>
      </c>
      <c r="AJ626">
        <v>21.8399051659595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-0.03</v>
      </c>
      <c r="AM626" t="s">
        <v>10450</v>
      </c>
      <c r="AN626">
        <v>1.22</v>
      </c>
      <c r="AO626" t="s">
        <v>10451</v>
      </c>
      <c r="AP626">
        <v>5.8697288436770001E-3</v>
      </c>
      <c r="AQ626">
        <f>(Table2[[#This Row],[Sharpe Ratio]]-AVERAGE(Table2[Sharpe Ratio]))/_xlfn.STDEV.P(Table2[Sharpe Ratio])</f>
        <v>-0.61972322540925995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-1.7993974775232484</v>
      </c>
      <c r="AS626">
        <f>_xlfn.RANK.AVG(Table2[[#This Row],[1Y Return vs Nifty Z-Score]],Table2[1Y Return vs Nifty Z-Score])</f>
        <v>598</v>
      </c>
      <c r="AT626">
        <f>_xlfn.RANK.AVG(Table2[[#This Row],[6M Return vs Nifty Z-Score]],Table2[6M Return vs Nifty Z-Score])</f>
        <v>616</v>
      </c>
      <c r="AU626">
        <f>_xlfn.RANK.AVG(Table2[[#This Row],[Sharpe Ratio Z-Score]],Table2[Sharpe Ratio Z-Score])</f>
        <v>486</v>
      </c>
      <c r="AV626">
        <f>(Table2[[#This Row],[Rank 1Y]]+Table2[[#This Row],[Rank 6M]]+Table2[[#This Row],[Rank Sharpe]])/3</f>
        <v>566.66666666666663</v>
      </c>
    </row>
    <row r="627" spans="1:48" x14ac:dyDescent="0.3">
      <c r="A627" t="s">
        <v>1907</v>
      </c>
      <c r="B627" t="s">
        <v>1908</v>
      </c>
      <c r="C627" t="s">
        <v>10407</v>
      </c>
      <c r="D627" t="s">
        <v>24</v>
      </c>
      <c r="E627">
        <v>3858.1943174399998</v>
      </c>
      <c r="F627">
        <v>123.04</v>
      </c>
      <c r="G627">
        <v>-33.949889498118601</v>
      </c>
      <c r="H627">
        <f>(Table2[[#This Row],[1Y Return vs Nifty]]-AVERAGE(Table2[1Y Return vs Nifty]))/_xlfn.STDEV.P(Table2[1Y Return vs Nifty])</f>
        <v>-0.95944001139843937</v>
      </c>
      <c r="I627">
        <v>-5.6690957608462798</v>
      </c>
      <c r="J627">
        <f>(Table2[[#This Row],[1M Return vs Nifty]]-AVERAGE(Table2[1M Return vs Nifty]))/_xlfn.STDEV.P(Table2[1M Return vs Nifty])</f>
        <v>-0.20724754650667632</v>
      </c>
      <c r="K627">
        <v>-13.793199629607001</v>
      </c>
      <c r="L627">
        <f>(Table2[[#This Row],[6M Return vs Nifty]]-AVERAGE(Table2[6M Return vs Nifty]))/_xlfn.STDEV.P(Table2[6M Return vs Nifty])</f>
        <v>-0.77474562130264224</v>
      </c>
      <c r="M627">
        <v>-0.42184851575290899</v>
      </c>
      <c r="N627">
        <f>(Table2[[#This Row],[1W Return vs Nifty]]-AVERAGE(Table2[1W Return vs Nifty]))/_xlfn.STDEV.P(Table2[1W Return vs Nifty])</f>
        <v>3.7271338139582347E-2</v>
      </c>
      <c r="O627">
        <v>121.89</v>
      </c>
      <c r="P627">
        <v>123.678994348785</v>
      </c>
      <c r="Q627">
        <v>126.489800868308</v>
      </c>
      <c r="R627">
        <v>59.733469148703001</v>
      </c>
      <c r="S627" s="2">
        <f>(Table2[[#This Row],[Close Price]]-Table2[[#This Row],[20D EMA]])/Table2[[#This Row],[20D EMA]]</f>
        <v>9.4347362375913173E-3</v>
      </c>
      <c r="T627" s="2">
        <f>(Table2[[#This Row],[Close Price]]-Table2[[#This Row],[50D EMA]])/Table2[[#This Row],[50D EMA]]</f>
        <v>-5.1665551789900031E-3</v>
      </c>
      <c r="U627" s="2">
        <f>(Table2[[#This Row],[Close Price]]-Table2[[#This Row],[200D EMA]])/Table2[[#This Row],[200D EMA]]</f>
        <v>-2.7273352038079901E-2</v>
      </c>
      <c r="V627">
        <v>1.0417792546869</v>
      </c>
      <c r="W627">
        <v>122.03</v>
      </c>
      <c r="X627">
        <v>123.38</v>
      </c>
      <c r="Y627">
        <v>119.7</v>
      </c>
      <c r="Z627">
        <v>124.75</v>
      </c>
      <c r="AA627">
        <v>118.05</v>
      </c>
      <c r="AB627">
        <v>124.75</v>
      </c>
      <c r="AC627" s="2">
        <f>(Table2[[#This Row],[Close Price]]/Table2[[#This Row],[Day Low]])-1</f>
        <v>8.2766532819797956E-3</v>
      </c>
      <c r="AD627" s="2">
        <f>(Table2[[#This Row],[Day High]]/Table2[[#This Row],[Close Price]])-1</f>
        <v>2.7633289986994658E-3</v>
      </c>
      <c r="AE627" s="2">
        <f>(Table2[[#This Row],[Close Price]]/Table2[[#This Row],[Current Week Low]])-1</f>
        <v>2.7903091060985874E-2</v>
      </c>
      <c r="AF627" s="2">
        <f>(Table2[[#This Row],[Current Week High]]/Table2[[#This Row],[Close Price]])-1</f>
        <v>1.389791937581264E-2</v>
      </c>
      <c r="AG627" s="2">
        <f>(Table2[[#This Row],[Close Price]]/Table2[[#This Row],[Current Month Low]])-1</f>
        <v>4.2270224481152141E-2</v>
      </c>
      <c r="AH627" s="2">
        <f>(Table2[[#This Row],[Current Month High]]/Table2[[#This Row],[Close Price]])-1</f>
        <v>1.389791937581264E-2</v>
      </c>
      <c r="AI627">
        <v>32.842977893367902</v>
      </c>
      <c r="AJ627">
        <v>11.956323930846199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</v>
      </c>
      <c r="AM627" t="s">
        <v>10450</v>
      </c>
      <c r="AN627">
        <v>2.52</v>
      </c>
      <c r="AO627" t="s">
        <v>10451</v>
      </c>
      <c r="AP627">
        <v>1.6522370099023E-2</v>
      </c>
      <c r="AQ627">
        <f>(Table2[[#This Row],[Sharpe Ratio]]-AVERAGE(Table2[Sharpe Ratio]))/_xlfn.STDEV.P(Table2[Sharpe Ratio])</f>
        <v>-0.49574180678136259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650</v>
      </c>
      <c r="AT627">
        <f>_xlfn.RANK.AVG(Table2[[#This Row],[6M Return vs Nifty Z-Score]],Table2[6M Return vs Nifty Z-Score])</f>
        <v>591</v>
      </c>
      <c r="AU627">
        <f>_xlfn.RANK.AVG(Table2[[#This Row],[Sharpe Ratio Z-Score]],Table2[Sharpe Ratio Z-Score])</f>
        <v>466</v>
      </c>
      <c r="AV627">
        <f>(Table2[[#This Row],[Rank 1Y]]+Table2[[#This Row],[Rank 6M]]+Table2[[#This Row],[Rank Sharpe]])/3</f>
        <v>569</v>
      </c>
    </row>
    <row r="628" spans="1:48" x14ac:dyDescent="0.3">
      <c r="A628" t="s">
        <v>1501</v>
      </c>
      <c r="B628" t="s">
        <v>1502</v>
      </c>
      <c r="C628" t="s">
        <v>10416</v>
      </c>
      <c r="D628" t="s">
        <v>1503</v>
      </c>
      <c r="E628">
        <v>7016.5243473250002</v>
      </c>
      <c r="F628">
        <v>515.04999999999995</v>
      </c>
      <c r="G628">
        <v>-16.078433582692998</v>
      </c>
      <c r="H628">
        <f>(Table2[[#This Row],[1Y Return vs Nifty]]-AVERAGE(Table2[1Y Return vs Nifty]))/_xlfn.STDEV.P(Table2[1Y Return vs Nifty])</f>
        <v>-0.66518005716643924</v>
      </c>
      <c r="I628">
        <v>-1.9640197447641801</v>
      </c>
      <c r="J628">
        <f>(Table2[[#This Row],[1M Return vs Nifty]]-AVERAGE(Table2[1M Return vs Nifty]))/_xlfn.STDEV.P(Table2[1M Return vs Nifty])</f>
        <v>0.13608877434307654</v>
      </c>
      <c r="K628">
        <v>-20.197358150765599</v>
      </c>
      <c r="L628">
        <f>(Table2[[#This Row],[6M Return vs Nifty]]-AVERAGE(Table2[6M Return vs Nifty]))/_xlfn.STDEV.P(Table2[6M Return vs Nifty])</f>
        <v>-0.96500546150102684</v>
      </c>
      <c r="M628">
        <v>-5.2503629843366202</v>
      </c>
      <c r="N628">
        <f>(Table2[[#This Row],[1W Return vs Nifty]]-AVERAGE(Table2[1W Return vs Nifty]))/_xlfn.STDEV.P(Table2[1W Return vs Nifty])</f>
        <v>-1.040292994369878</v>
      </c>
      <c r="O628">
        <v>510.74</v>
      </c>
      <c r="P628">
        <v>494.35077957801701</v>
      </c>
      <c r="Q628">
        <v>462.47665404202502</v>
      </c>
      <c r="R628">
        <v>50.124407839390102</v>
      </c>
      <c r="S628" s="2">
        <f>(Table2[[#This Row],[Close Price]]-Table2[[#This Row],[20D EMA]])/Table2[[#This Row],[20D EMA]]</f>
        <v>8.438735951756168E-3</v>
      </c>
      <c r="T628" s="2">
        <f>(Table2[[#This Row],[Close Price]]-Table2[[#This Row],[50D EMA]])/Table2[[#This Row],[50D EMA]]</f>
        <v>4.1871523778423111E-2</v>
      </c>
      <c r="U628" s="2">
        <f>(Table2[[#This Row],[Close Price]]-Table2[[#This Row],[200D EMA]])/Table2[[#This Row],[200D EMA]]</f>
        <v>0.11367783756971574</v>
      </c>
      <c r="V628">
        <v>0.73590082713979998</v>
      </c>
      <c r="W628">
        <v>505.9</v>
      </c>
      <c r="X628">
        <v>517.15</v>
      </c>
      <c r="Y628">
        <v>497</v>
      </c>
      <c r="Z628">
        <v>541.5</v>
      </c>
      <c r="AA628">
        <v>487.25</v>
      </c>
      <c r="AB628">
        <v>541.5</v>
      </c>
      <c r="AC628" s="2">
        <f>(Table2[[#This Row],[Close Price]]/Table2[[#This Row],[Day Low]])-1</f>
        <v>1.8086578375172913E-2</v>
      </c>
      <c r="AD628" s="2">
        <f>(Table2[[#This Row],[Day High]]/Table2[[#This Row],[Close Price]])-1</f>
        <v>4.0772740510630623E-3</v>
      </c>
      <c r="AE628" s="2">
        <f>(Table2[[#This Row],[Close Price]]/Table2[[#This Row],[Current Week Low]])-1</f>
        <v>3.6317907444668007E-2</v>
      </c>
      <c r="AF628" s="2">
        <f>(Table2[[#This Row],[Current Week High]]/Table2[[#This Row],[Close Price]])-1</f>
        <v>5.1354237452674534E-2</v>
      </c>
      <c r="AG628" s="2">
        <f>(Table2[[#This Row],[Close Price]]/Table2[[#This Row],[Current Month Low]])-1</f>
        <v>5.7054899948691506E-2</v>
      </c>
      <c r="AH628" s="2">
        <f>(Table2[[#This Row],[Current Month High]]/Table2[[#This Row],[Close Price]])-1</f>
        <v>5.1354237452674534E-2</v>
      </c>
      <c r="AI628">
        <v>12.008542859916499</v>
      </c>
      <c r="AJ628">
        <v>50.467426234297299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0.01</v>
      </c>
      <c r="AM628" t="s">
        <v>10451</v>
      </c>
      <c r="AN628">
        <v>1.91</v>
      </c>
      <c r="AO628" t="s">
        <v>10451</v>
      </c>
      <c r="AQ628">
        <f>(Table2[[#This Row],[Sharpe Ratio]]-AVERAGE(Table2[Sharpe Ratio]))/_xlfn.STDEV.P(Table2[Sharpe Ratio])</f>
        <v>-0.68803842457500186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-3.2224281632692691</v>
      </c>
      <c r="AS628">
        <f>_xlfn.RANK.AVG(Table2[[#This Row],[1Y Return vs Nifty Z-Score]],Table2[1Y Return vs Nifty Z-Score])</f>
        <v>543</v>
      </c>
      <c r="AT628">
        <f>_xlfn.RANK.AVG(Table2[[#This Row],[6M Return vs Nifty Z-Score]],Table2[6M Return vs Nifty Z-Score])</f>
        <v>644</v>
      </c>
      <c r="AU628">
        <f>_xlfn.RANK.AVG(Table2[[#This Row],[Sharpe Ratio Z-Score]],Table2[Sharpe Ratio Z-Score])</f>
        <v>526.5</v>
      </c>
      <c r="AV628">
        <f>(Table2[[#This Row],[Rank 1Y]]+Table2[[#This Row],[Rank 6M]]+Table2[[#This Row],[Rank Sharpe]])/3</f>
        <v>571.16666666666663</v>
      </c>
    </row>
    <row r="629" spans="1:48" x14ac:dyDescent="0.3">
      <c r="A629" t="s">
        <v>1612</v>
      </c>
      <c r="B629" t="s">
        <v>1613</v>
      </c>
      <c r="C629" t="s">
        <v>10420</v>
      </c>
      <c r="D629" t="s">
        <v>264</v>
      </c>
      <c r="E629">
        <v>6018.2332343469998</v>
      </c>
      <c r="F629">
        <v>178.93</v>
      </c>
      <c r="G629">
        <v>-23.5069697274328</v>
      </c>
      <c r="H629">
        <f>(Table2[[#This Row],[1Y Return vs Nifty]]-AVERAGE(Table2[1Y Return vs Nifty]))/_xlfn.STDEV.P(Table2[1Y Return vs Nifty])</f>
        <v>-0.78749357858889546</v>
      </c>
      <c r="I629">
        <v>-0.86357317955944501</v>
      </c>
      <c r="J629">
        <f>(Table2[[#This Row],[1M Return vs Nifty]]-AVERAGE(Table2[1M Return vs Nifty]))/_xlfn.STDEV.P(Table2[1M Return vs Nifty])</f>
        <v>0.23806327455553566</v>
      </c>
      <c r="K629">
        <v>-1.0758984963752001</v>
      </c>
      <c r="L629">
        <f>(Table2[[#This Row],[6M Return vs Nifty]]-AVERAGE(Table2[6M Return vs Nifty]))/_xlfn.STDEV.P(Table2[6M Return vs Nifty])</f>
        <v>-0.39692991399787014</v>
      </c>
      <c r="M629">
        <v>1.29080453800601</v>
      </c>
      <c r="N629">
        <f>(Table2[[#This Row],[1W Return vs Nifty]]-AVERAGE(Table2[1W Return vs Nifty]))/_xlfn.STDEV.P(Table2[1W Return vs Nifty])</f>
        <v>0.41947871407302023</v>
      </c>
      <c r="O629">
        <v>175.66</v>
      </c>
      <c r="P629">
        <v>171.12921003110401</v>
      </c>
      <c r="Q629">
        <v>167.32104471827299</v>
      </c>
      <c r="R629">
        <v>55.801419792690197</v>
      </c>
      <c r="S629" s="2">
        <f>(Table2[[#This Row],[Close Price]]-Table2[[#This Row],[20D EMA]])/Table2[[#This Row],[20D EMA]]</f>
        <v>1.8615507229875955E-2</v>
      </c>
      <c r="T629" s="2">
        <f>(Table2[[#This Row],[Close Price]]-Table2[[#This Row],[50D EMA]])/Table2[[#This Row],[50D EMA]]</f>
        <v>4.558421071118219E-2</v>
      </c>
      <c r="U629" s="2">
        <f>(Table2[[#This Row],[Close Price]]-Table2[[#This Row],[200D EMA]])/Table2[[#This Row],[200D EMA]]</f>
        <v>6.9381322004495094E-2</v>
      </c>
      <c r="V629">
        <v>1.60910734121648</v>
      </c>
      <c r="W629">
        <v>178.11</v>
      </c>
      <c r="X629">
        <v>184.4</v>
      </c>
      <c r="Y629">
        <v>174.6</v>
      </c>
      <c r="Z629">
        <v>184.7</v>
      </c>
      <c r="AA629">
        <v>165</v>
      </c>
      <c r="AB629">
        <v>192.75</v>
      </c>
      <c r="AC629" s="2">
        <f>(Table2[[#This Row],[Close Price]]/Table2[[#This Row],[Day Low]])-1</f>
        <v>4.6038964684744776E-3</v>
      </c>
      <c r="AD629" s="2">
        <f>(Table2[[#This Row],[Day High]]/Table2[[#This Row],[Close Price]])-1</f>
        <v>3.0570614206673064E-2</v>
      </c>
      <c r="AE629" s="2">
        <f>(Table2[[#This Row],[Close Price]]/Table2[[#This Row],[Current Week Low]])-1</f>
        <v>2.4799541809851222E-2</v>
      </c>
      <c r="AF629" s="2">
        <f>(Table2[[#This Row],[Current Week High]]/Table2[[#This Row],[Close Price]])-1</f>
        <v>3.2247247526965728E-2</v>
      </c>
      <c r="AG629" s="2">
        <f>(Table2[[#This Row],[Close Price]]/Table2[[#This Row],[Current Month Low]])-1</f>
        <v>8.4424242424242513E-2</v>
      </c>
      <c r="AH629" s="2">
        <f>(Table2[[#This Row],[Current Month High]]/Table2[[#This Row],[Close Price]])-1</f>
        <v>7.7236908288157435E-2</v>
      </c>
      <c r="AI629">
        <v>22.729559045436702</v>
      </c>
      <c r="AJ629">
        <v>37.585544021530097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0</v>
      </c>
      <c r="AM629" t="s">
        <v>10452</v>
      </c>
      <c r="AN629">
        <v>3.79</v>
      </c>
      <c r="AO629" t="s">
        <v>10451</v>
      </c>
      <c r="AP629">
        <v>-6.4520793325164E-2</v>
      </c>
      <c r="AQ629">
        <f>(Table2[[#This Row],[Sharpe Ratio]]-AVERAGE(Table2[Sharpe Ratio]))/_xlfn.STDEV.P(Table2[Sharpe Ratio])</f>
        <v>-1.4389676350594658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-1.9658491390176758</v>
      </c>
      <c r="AS629">
        <f>_xlfn.RANK.AVG(Table2[[#This Row],[1Y Return vs Nifty Z-Score]],Table2[1Y Return vs Nifty Z-Score])</f>
        <v>589</v>
      </c>
      <c r="AT629">
        <f>_xlfn.RANK.AVG(Table2[[#This Row],[6M Return vs Nifty Z-Score]],Table2[6M Return vs Nifty Z-Score])</f>
        <v>449</v>
      </c>
      <c r="AU629">
        <f>_xlfn.RANK.AVG(Table2[[#This Row],[Sharpe Ratio Z-Score]],Table2[Sharpe Ratio Z-Score])</f>
        <v>678</v>
      </c>
      <c r="AV629">
        <f>(Table2[[#This Row],[Rank 1Y]]+Table2[[#This Row],[Rank 6M]]+Table2[[#This Row],[Rank Sharpe]])/3</f>
        <v>572</v>
      </c>
    </row>
    <row r="630" spans="1:48" x14ac:dyDescent="0.3">
      <c r="A630" t="s">
        <v>1285</v>
      </c>
      <c r="B630" t="s">
        <v>1286</v>
      </c>
      <c r="C630" t="s">
        <v>10411</v>
      </c>
      <c r="D630" t="s">
        <v>54</v>
      </c>
      <c r="E630">
        <v>9175.0594097699995</v>
      </c>
      <c r="F630">
        <v>5527.35</v>
      </c>
      <c r="G630">
        <v>-23.4448807874642</v>
      </c>
      <c r="H630">
        <f>(Table2[[#This Row],[1Y Return vs Nifty]]-AVERAGE(Table2[1Y Return vs Nifty]))/_xlfn.STDEV.P(Table2[1Y Return vs Nifty])</f>
        <v>-0.78647126184425331</v>
      </c>
      <c r="I630">
        <v>-3.65977376255166</v>
      </c>
      <c r="J630">
        <f>(Table2[[#This Row],[1M Return vs Nifty]]-AVERAGE(Table2[1M Return vs Nifty]))/_xlfn.STDEV.P(Table2[1M Return vs Nifty])</f>
        <v>-2.1050766925768134E-2</v>
      </c>
      <c r="K630">
        <v>-1.6898693176624799</v>
      </c>
      <c r="L630">
        <f>(Table2[[#This Row],[6M Return vs Nifty]]-AVERAGE(Table2[6M Return vs Nifty]))/_xlfn.STDEV.P(Table2[6M Return vs Nifty])</f>
        <v>-0.41517024798689439</v>
      </c>
      <c r="M630">
        <v>1.23576458804407</v>
      </c>
      <c r="N630">
        <f>(Table2[[#This Row],[1W Return vs Nifty]]-AVERAGE(Table2[1W Return vs Nifty]))/_xlfn.STDEV.P(Table2[1W Return vs Nifty])</f>
        <v>0.40719562217633415</v>
      </c>
      <c r="O630">
        <v>5261.23</v>
      </c>
      <c r="P630">
        <v>5212.7350187558905</v>
      </c>
      <c r="Q630">
        <v>5074.3397622659104</v>
      </c>
      <c r="R630">
        <v>73.0913307419342</v>
      </c>
      <c r="S630" s="2">
        <f>(Table2[[#This Row],[Close Price]]-Table2[[#This Row],[20D EMA]])/Table2[[#This Row],[20D EMA]]</f>
        <v>5.0581327940424733E-2</v>
      </c>
      <c r="T630" s="2">
        <f>(Table2[[#This Row],[Close Price]]-Table2[[#This Row],[50D EMA]])/Table2[[#This Row],[50D EMA]]</f>
        <v>6.0355068905689022E-2</v>
      </c>
      <c r="U630" s="2">
        <f>(Table2[[#This Row],[Close Price]]-Table2[[#This Row],[200D EMA]])/Table2[[#This Row],[200D EMA]]</f>
        <v>8.9274715324107787E-2</v>
      </c>
      <c r="V630">
        <v>0.93440968628044196</v>
      </c>
      <c r="W630">
        <v>5221.05</v>
      </c>
      <c r="X630">
        <v>5566</v>
      </c>
      <c r="Y630">
        <v>5155.1499999999996</v>
      </c>
      <c r="Z630">
        <v>5566</v>
      </c>
      <c r="AA630">
        <v>5051.1499999999996</v>
      </c>
      <c r="AB630">
        <v>5566</v>
      </c>
      <c r="AC630" s="2">
        <f>(Table2[[#This Row],[Close Price]]/Table2[[#This Row],[Day Low]])-1</f>
        <v>5.8666360214899349E-2</v>
      </c>
      <c r="AD630" s="2">
        <f>(Table2[[#This Row],[Day High]]/Table2[[#This Row],[Close Price]])-1</f>
        <v>6.992500927207379E-3</v>
      </c>
      <c r="AE630" s="2">
        <f>(Table2[[#This Row],[Close Price]]/Table2[[#This Row],[Current Week Low]])-1</f>
        <v>7.219964501517917E-2</v>
      </c>
      <c r="AF630" s="2">
        <f>(Table2[[#This Row],[Current Week High]]/Table2[[#This Row],[Close Price]])-1</f>
        <v>6.992500927207379E-3</v>
      </c>
      <c r="AG630" s="2">
        <f>(Table2[[#This Row],[Close Price]]/Table2[[#This Row],[Current Month Low]])-1</f>
        <v>9.4275561010858988E-2</v>
      </c>
      <c r="AH630" s="2">
        <f>(Table2[[#This Row],[Current Month High]]/Table2[[#This Row],[Close Price]])-1</f>
        <v>6.992500927207379E-3</v>
      </c>
      <c r="AI630">
        <v>2.08960894461178</v>
      </c>
      <c r="AJ630">
        <v>19.2125610637219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-0.06</v>
      </c>
      <c r="AM630" t="s">
        <v>10450</v>
      </c>
      <c r="AN630">
        <v>2.5</v>
      </c>
      <c r="AO630" t="s">
        <v>10451</v>
      </c>
      <c r="AP630">
        <v>-6.2136702182324997E-2</v>
      </c>
      <c r="AQ630">
        <f>(Table2[[#This Row],[Sharpe Ratio]]-AVERAGE(Table2[Sharpe Ratio]))/_xlfn.STDEV.P(Table2[Sharpe Ratio])</f>
        <v>-1.4112202440657959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-2.2267168986463775</v>
      </c>
      <c r="AS630">
        <f>_xlfn.RANK.AVG(Table2[[#This Row],[1Y Return vs Nifty Z-Score]],Table2[1Y Return vs Nifty Z-Score])</f>
        <v>588</v>
      </c>
      <c r="AT630">
        <f>_xlfn.RANK.AVG(Table2[[#This Row],[6M Return vs Nifty Z-Score]],Table2[6M Return vs Nifty Z-Score])</f>
        <v>457</v>
      </c>
      <c r="AU630">
        <f>_xlfn.RANK.AVG(Table2[[#This Row],[Sharpe Ratio Z-Score]],Table2[Sharpe Ratio Z-Score])</f>
        <v>673</v>
      </c>
      <c r="AV630">
        <f>(Table2[[#This Row],[Rank 1Y]]+Table2[[#This Row],[Rank 6M]]+Table2[[#This Row],[Rank Sharpe]])/3</f>
        <v>572.66666666666663</v>
      </c>
    </row>
    <row r="631" spans="1:48" x14ac:dyDescent="0.3">
      <c r="A631" t="s">
        <v>1987</v>
      </c>
      <c r="B631" t="s">
        <v>1988</v>
      </c>
      <c r="C631" t="s">
        <v>10409</v>
      </c>
      <c r="D631" t="s">
        <v>195</v>
      </c>
      <c r="E631">
        <v>3556.279663715</v>
      </c>
      <c r="F631">
        <v>249.05</v>
      </c>
      <c r="G631">
        <v>-22.918354447461599</v>
      </c>
      <c r="H631">
        <f>(Table2[[#This Row],[1Y Return vs Nifty]]-AVERAGE(Table2[1Y Return vs Nifty]))/_xlfn.STDEV.P(Table2[1Y Return vs Nifty])</f>
        <v>-0.77780181614020316</v>
      </c>
      <c r="I631">
        <v>-14.0417988658516</v>
      </c>
      <c r="J631">
        <f>(Table2[[#This Row],[1M Return vs Nifty]]-AVERAGE(Table2[1M Return vs Nifty]))/_xlfn.STDEV.P(Table2[1M Return vs Nifty])</f>
        <v>-0.98311639971298803</v>
      </c>
      <c r="K631">
        <v>-2.7617125227030801</v>
      </c>
      <c r="L631">
        <f>(Table2[[#This Row],[6M Return vs Nifty]]-AVERAGE(Table2[6M Return vs Nifty]))/_xlfn.STDEV.P(Table2[6M Return vs Nifty])</f>
        <v>-0.44701341930050142</v>
      </c>
      <c r="M631">
        <v>-3.6502411491637199</v>
      </c>
      <c r="N631">
        <f>(Table2[[#This Row],[1W Return vs Nifty]]-AVERAGE(Table2[1W Return vs Nifty]))/_xlfn.STDEV.P(Table2[1W Return vs Nifty])</f>
        <v>-0.68319885527793345</v>
      </c>
      <c r="O631">
        <v>258.74</v>
      </c>
      <c r="P631">
        <v>262.94765930428701</v>
      </c>
      <c r="Q631">
        <v>246.809126029303</v>
      </c>
      <c r="R631">
        <v>34.039460892927998</v>
      </c>
      <c r="S631" s="2">
        <f>(Table2[[#This Row],[Close Price]]-Table2[[#This Row],[20D EMA]])/Table2[[#This Row],[20D EMA]]</f>
        <v>-3.745072273324572E-2</v>
      </c>
      <c r="T631" s="2">
        <f>(Table2[[#This Row],[Close Price]]-Table2[[#This Row],[50D EMA]])/Table2[[#This Row],[50D EMA]]</f>
        <v>-5.2853329598208827E-2</v>
      </c>
      <c r="U631" s="2">
        <f>(Table2[[#This Row],[Close Price]]-Table2[[#This Row],[200D EMA]])/Table2[[#This Row],[200D EMA]]</f>
        <v>9.0793805186561716E-3</v>
      </c>
      <c r="V631">
        <v>0.45127070024375698</v>
      </c>
      <c r="W631">
        <v>247</v>
      </c>
      <c r="X631">
        <v>255</v>
      </c>
      <c r="Y631">
        <v>244.6</v>
      </c>
      <c r="Z631">
        <v>258.10000000000002</v>
      </c>
      <c r="AA631">
        <v>244.6</v>
      </c>
      <c r="AB631">
        <v>288.95</v>
      </c>
      <c r="AC631" s="2">
        <f>(Table2[[#This Row],[Close Price]]/Table2[[#This Row],[Day Low]])-1</f>
        <v>8.2995951417004221E-3</v>
      </c>
      <c r="AD631" s="2">
        <f>(Table2[[#This Row],[Day High]]/Table2[[#This Row],[Close Price]])-1</f>
        <v>2.3890784982935065E-2</v>
      </c>
      <c r="AE631" s="2">
        <f>(Table2[[#This Row],[Close Price]]/Table2[[#This Row],[Current Week Low]])-1</f>
        <v>1.8192968111202079E-2</v>
      </c>
      <c r="AF631" s="2">
        <f>(Table2[[#This Row],[Current Week High]]/Table2[[#This Row],[Close Price]])-1</f>
        <v>3.6338084721943442E-2</v>
      </c>
      <c r="AG631" s="2">
        <f>(Table2[[#This Row],[Close Price]]/Table2[[#This Row],[Current Month Low]])-1</f>
        <v>1.8192968111202079E-2</v>
      </c>
      <c r="AH631" s="2">
        <f>(Table2[[#This Row],[Current Month High]]/Table2[[#This Row],[Close Price]])-1</f>
        <v>0.16020879341497674</v>
      </c>
      <c r="AI631">
        <v>16.020879341497601</v>
      </c>
      <c r="AJ631">
        <v>24.680851063829799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-0.18</v>
      </c>
      <c r="AM631" t="s">
        <v>10450</v>
      </c>
      <c r="AN631">
        <v>-6.25</v>
      </c>
      <c r="AO631" t="s">
        <v>10450</v>
      </c>
      <c r="AP631">
        <v>-5.0351030414400998E-2</v>
      </c>
      <c r="AQ631">
        <f>(Table2[[#This Row],[Sharpe Ratio]]-AVERAGE(Table2[Sharpe Ratio]))/_xlfn.STDEV.P(Table2[Sharpe Ratio])</f>
        <v>-1.2740519803230668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586</v>
      </c>
      <c r="AT631">
        <f>_xlfn.RANK.AVG(Table2[[#This Row],[6M Return vs Nifty Z-Score]],Table2[6M Return vs Nifty Z-Score])</f>
        <v>473</v>
      </c>
      <c r="AU631">
        <f>_xlfn.RANK.AVG(Table2[[#This Row],[Sharpe Ratio Z-Score]],Table2[Sharpe Ratio Z-Score])</f>
        <v>659</v>
      </c>
      <c r="AV631">
        <f>(Table2[[#This Row],[Rank 1Y]]+Table2[[#This Row],[Rank 6M]]+Table2[[#This Row],[Rank Sharpe]])/3</f>
        <v>572.66666666666663</v>
      </c>
    </row>
    <row r="632" spans="1:48" x14ac:dyDescent="0.3">
      <c r="A632" t="s">
        <v>1091</v>
      </c>
      <c r="B632" t="s">
        <v>1092</v>
      </c>
      <c r="C632" t="s">
        <v>10420</v>
      </c>
      <c r="D632" t="s">
        <v>467</v>
      </c>
      <c r="E632">
        <v>12238.37506515</v>
      </c>
      <c r="F632">
        <v>923.25</v>
      </c>
      <c r="G632">
        <v>-36.620348242955799</v>
      </c>
      <c r="H632">
        <f>(Table2[[#This Row],[1Y Return vs Nifty]]-AVERAGE(Table2[1Y Return vs Nifty]))/_xlfn.STDEV.P(Table2[1Y Return vs Nifty])</f>
        <v>-1.0034100758270443</v>
      </c>
      <c r="I632">
        <v>-0.21536816814606799</v>
      </c>
      <c r="J632">
        <f>(Table2[[#This Row],[1M Return vs Nifty]]-AVERAGE(Table2[1M Return vs Nifty]))/_xlfn.STDEV.P(Table2[1M Return vs Nifty])</f>
        <v>0.29813014573686625</v>
      </c>
      <c r="K632">
        <v>2.0053513003556799E-2</v>
      </c>
      <c r="L632">
        <f>(Table2[[#This Row],[6M Return vs Nifty]]-AVERAGE(Table2[6M Return vs Nifty]))/_xlfn.STDEV.P(Table2[6M Return vs Nifty])</f>
        <v>-0.36437049913007924</v>
      </c>
      <c r="M632">
        <v>-7.83435627828759</v>
      </c>
      <c r="N632">
        <f>(Table2[[#This Row],[1W Return vs Nifty]]-AVERAGE(Table2[1W Return vs Nifty]))/_xlfn.STDEV.P(Table2[1W Return vs Nifty])</f>
        <v>-1.6169546212784784</v>
      </c>
      <c r="O632">
        <v>952.3</v>
      </c>
      <c r="P632">
        <v>928.37586305842296</v>
      </c>
      <c r="Q632">
        <v>892.38452199061805</v>
      </c>
      <c r="R632">
        <v>32.982383125657996</v>
      </c>
      <c r="S632" s="2">
        <f>(Table2[[#This Row],[Close Price]]-Table2[[#This Row],[20D EMA]])/Table2[[#This Row],[20D EMA]]</f>
        <v>-3.0505092932899248E-2</v>
      </c>
      <c r="T632" s="2">
        <f>(Table2[[#This Row],[Close Price]]-Table2[[#This Row],[50D EMA]])/Table2[[#This Row],[50D EMA]]</f>
        <v>-5.5213230571682717E-3</v>
      </c>
      <c r="U632" s="2">
        <f>(Table2[[#This Row],[Close Price]]-Table2[[#This Row],[200D EMA]])/Table2[[#This Row],[200D EMA]]</f>
        <v>3.4587643833771518E-2</v>
      </c>
      <c r="V632">
        <v>0.72908214298287299</v>
      </c>
      <c r="W632">
        <v>912.3</v>
      </c>
      <c r="X632">
        <v>948.3</v>
      </c>
      <c r="Y632">
        <v>912.3</v>
      </c>
      <c r="Z632">
        <v>1014</v>
      </c>
      <c r="AA632">
        <v>875</v>
      </c>
      <c r="AB632">
        <v>1071</v>
      </c>
      <c r="AC632" s="2">
        <f>(Table2[[#This Row],[Close Price]]/Table2[[#This Row],[Day Low]])-1</f>
        <v>1.2002630713581208E-2</v>
      </c>
      <c r="AD632" s="2">
        <f>(Table2[[#This Row],[Day High]]/Table2[[#This Row],[Close Price]])-1</f>
        <v>2.7132412672623785E-2</v>
      </c>
      <c r="AE632" s="2">
        <f>(Table2[[#This Row],[Close Price]]/Table2[[#This Row],[Current Week Low]])-1</f>
        <v>1.2002630713581208E-2</v>
      </c>
      <c r="AF632" s="2">
        <f>(Table2[[#This Row],[Current Week High]]/Table2[[#This Row],[Close Price]])-1</f>
        <v>9.8294069861900812E-2</v>
      </c>
      <c r="AG632" s="2">
        <f>(Table2[[#This Row],[Close Price]]/Table2[[#This Row],[Current Month Low]])-1</f>
        <v>5.514285714285716E-2</v>
      </c>
      <c r="AH632" s="2">
        <f>(Table2[[#This Row],[Current Month High]]/Table2[[#This Row],[Close Price]])-1</f>
        <v>0.16003249390739227</v>
      </c>
      <c r="AI632">
        <v>16.003249390739199</v>
      </c>
      <c r="AJ632">
        <v>21.233011621035999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-0.02</v>
      </c>
      <c r="AM632" t="s">
        <v>10450</v>
      </c>
      <c r="AN632">
        <v>-7.88</v>
      </c>
      <c r="AO632" t="s">
        <v>10450</v>
      </c>
      <c r="AP632">
        <v>-2.9337617402802999E-2</v>
      </c>
      <c r="AQ632">
        <f>(Table2[[#This Row],[Sharpe Ratio]]-AVERAGE(Table2[Sharpe Ratio]))/_xlfn.STDEV.P(Table2[Sharpe Ratio])</f>
        <v>-1.0294860841342333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-3.7160911346329693</v>
      </c>
      <c r="AS632">
        <f>_xlfn.RANK.AVG(Table2[[#This Row],[1Y Return vs Nifty Z-Score]],Table2[1Y Return vs Nifty Z-Score])</f>
        <v>662</v>
      </c>
      <c r="AT632">
        <f>_xlfn.RANK.AVG(Table2[[#This Row],[6M Return vs Nifty Z-Score]],Table2[6M Return vs Nifty Z-Score])</f>
        <v>436</v>
      </c>
      <c r="AU632">
        <f>_xlfn.RANK.AVG(Table2[[#This Row],[Sharpe Ratio Z-Score]],Table2[Sharpe Ratio Z-Score])</f>
        <v>624</v>
      </c>
      <c r="AV632">
        <f>(Table2[[#This Row],[Rank 1Y]]+Table2[[#This Row],[Rank 6M]]+Table2[[#This Row],[Rank Sharpe]])/3</f>
        <v>574</v>
      </c>
    </row>
    <row r="633" spans="1:48" x14ac:dyDescent="0.3">
      <c r="A633" t="s">
        <v>1405</v>
      </c>
      <c r="B633" t="s">
        <v>1406</v>
      </c>
      <c r="C633" t="s">
        <v>10407</v>
      </c>
      <c r="D633" t="s">
        <v>24</v>
      </c>
      <c r="E633">
        <v>7916.616106599</v>
      </c>
      <c r="F633">
        <v>40.93</v>
      </c>
      <c r="G633">
        <v>-57.676281303873701</v>
      </c>
      <c r="H633">
        <f>(Table2[[#This Row],[1Y Return vs Nifty]]-AVERAGE(Table2[1Y Return vs Nifty]))/_xlfn.STDEV.P(Table2[1Y Return vs Nifty])</f>
        <v>-1.3501035924682823</v>
      </c>
      <c r="I633">
        <v>-10.419079320546899</v>
      </c>
      <c r="J633">
        <f>(Table2[[#This Row],[1M Return vs Nifty]]-AVERAGE(Table2[1M Return vs Nifty]))/_xlfn.STDEV.P(Table2[1M Return vs Nifty])</f>
        <v>-0.64741176241092713</v>
      </c>
      <c r="K633">
        <v>-25.72834804359</v>
      </c>
      <c r="L633">
        <f>(Table2[[#This Row],[6M Return vs Nifty]]-AVERAGE(Table2[6M Return vs Nifty]))/_xlfn.STDEV.P(Table2[6M Return vs Nifty])</f>
        <v>-1.1293245128909777</v>
      </c>
      <c r="M633">
        <v>-4.3763434128299297</v>
      </c>
      <c r="N633">
        <f>(Table2[[#This Row],[1W Return vs Nifty]]-AVERAGE(Table2[1W Return vs Nifty]))/_xlfn.STDEV.P(Table2[1W Return vs Nifty])</f>
        <v>-0.84524080548266911</v>
      </c>
      <c r="O633">
        <v>42.4</v>
      </c>
      <c r="P633">
        <v>43.4734549279286</v>
      </c>
      <c r="Q633">
        <v>46.970444206341199</v>
      </c>
      <c r="R633">
        <v>25.598126914538501</v>
      </c>
      <c r="S633" s="2">
        <f>(Table2[[#This Row],[Close Price]]-Table2[[#This Row],[20D EMA]])/Table2[[#This Row],[20D EMA]]</f>
        <v>-3.4669811320754688E-2</v>
      </c>
      <c r="T633" s="2">
        <f>(Table2[[#This Row],[Close Price]]-Table2[[#This Row],[50D EMA]])/Table2[[#This Row],[50D EMA]]</f>
        <v>-5.8505930392355625E-2</v>
      </c>
      <c r="U633" s="2">
        <f>(Table2[[#This Row],[Close Price]]-Table2[[#This Row],[200D EMA]])/Table2[[#This Row],[200D EMA]]</f>
        <v>-0.1286009597824011</v>
      </c>
      <c r="V633">
        <v>0.83779471744396194</v>
      </c>
      <c r="W633">
        <v>40.799999999999997</v>
      </c>
      <c r="X633">
        <v>41.56</v>
      </c>
      <c r="Y633">
        <v>40.799999999999997</v>
      </c>
      <c r="Z633">
        <v>43.26</v>
      </c>
      <c r="AA633">
        <v>40.799999999999997</v>
      </c>
      <c r="AB633">
        <v>44.9</v>
      </c>
      <c r="AC633" s="2">
        <f>(Table2[[#This Row],[Close Price]]/Table2[[#This Row],[Day Low]])-1</f>
        <v>3.1862745098039102E-3</v>
      </c>
      <c r="AD633" s="2">
        <f>(Table2[[#This Row],[Day High]]/Table2[[#This Row],[Close Price]])-1</f>
        <v>1.539213290984609E-2</v>
      </c>
      <c r="AE633" s="2">
        <f>(Table2[[#This Row],[Close Price]]/Table2[[#This Row],[Current Week Low]])-1</f>
        <v>3.1862745098039102E-3</v>
      </c>
      <c r="AF633" s="2">
        <f>(Table2[[#This Row],[Current Week High]]/Table2[[#This Row],[Close Price]])-1</f>
        <v>5.6926459809430785E-2</v>
      </c>
      <c r="AG633" s="2">
        <f>(Table2[[#This Row],[Close Price]]/Table2[[#This Row],[Current Month Low]])-1</f>
        <v>3.1862745098039102E-3</v>
      </c>
      <c r="AH633" s="2">
        <f>(Table2[[#This Row],[Current Month High]]/Table2[[#This Row],[Close Price]])-1</f>
        <v>9.6994869289030117E-2</v>
      </c>
      <c r="AI633">
        <v>53.921329098460703</v>
      </c>
      <c r="AJ633">
        <v>2.32499999999999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-0.12</v>
      </c>
      <c r="AM633" t="s">
        <v>10450</v>
      </c>
      <c r="AN633">
        <v>-3.01</v>
      </c>
      <c r="AO633" t="s">
        <v>10450</v>
      </c>
      <c r="AP633">
        <v>6.2345273101781999E-2</v>
      </c>
      <c r="AQ633">
        <f>(Table2[[#This Row],[Sharpe Ratio]]-AVERAGE(Table2[Sharpe Ratio]))/_xlfn.STDEV.P(Table2[Sharpe Ratio])</f>
        <v>3.757086035454664E-2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717</v>
      </c>
      <c r="AT633">
        <f>_xlfn.RANK.AVG(Table2[[#This Row],[6M Return vs Nifty Z-Score]],Table2[6M Return vs Nifty Z-Score])</f>
        <v>680</v>
      </c>
      <c r="AU633">
        <f>_xlfn.RANK.AVG(Table2[[#This Row],[Sharpe Ratio Z-Score]],Table2[Sharpe Ratio Z-Score])</f>
        <v>333</v>
      </c>
      <c r="AV633">
        <f>(Table2[[#This Row],[Rank 1Y]]+Table2[[#This Row],[Rank 6M]]+Table2[[#This Row],[Rank Sharpe]])/3</f>
        <v>576.66666666666663</v>
      </c>
    </row>
    <row r="634" spans="1:48" x14ac:dyDescent="0.3">
      <c r="A634" t="s">
        <v>1401</v>
      </c>
      <c r="B634" t="s">
        <v>1402</v>
      </c>
      <c r="C634" t="s">
        <v>10420</v>
      </c>
      <c r="D634" t="s">
        <v>467</v>
      </c>
      <c r="E634">
        <v>7983.019946595</v>
      </c>
      <c r="F634">
        <v>288.64999999999998</v>
      </c>
      <c r="G634">
        <v>-31.282824614110002</v>
      </c>
      <c r="H634">
        <f>(Table2[[#This Row],[1Y Return vs Nifty]]-AVERAGE(Table2[1Y Return vs Nifty]))/_xlfn.STDEV.P(Table2[1Y Return vs Nifty])</f>
        <v>-0.91552582810995065</v>
      </c>
      <c r="I634">
        <v>-3.0689027495004102</v>
      </c>
      <c r="J634">
        <f>(Table2[[#This Row],[1M Return vs Nifty]]-AVERAGE(Table2[1M Return vs Nifty]))/_xlfn.STDEV.P(Table2[1M Return vs Nifty])</f>
        <v>3.3703164933449922E-2</v>
      </c>
      <c r="K634">
        <v>5.9005284660444701</v>
      </c>
      <c r="L634">
        <f>(Table2[[#This Row],[6M Return vs Nifty]]-AVERAGE(Table2[6M Return vs Nifty]))/_xlfn.STDEV.P(Table2[6M Return vs Nifty])</f>
        <v>-0.18966866731880819</v>
      </c>
      <c r="M634">
        <v>-0.88124286637437999</v>
      </c>
      <c r="N634">
        <f>(Table2[[#This Row],[1W Return vs Nifty]]-AVERAGE(Table2[1W Return vs Nifty]))/_xlfn.STDEV.P(Table2[1W Return vs Nifty])</f>
        <v>-6.5250248987657342E-2</v>
      </c>
      <c r="O634">
        <v>295.37</v>
      </c>
      <c r="P634">
        <v>285.54293311654197</v>
      </c>
      <c r="Q634">
        <v>269.69706673310401</v>
      </c>
      <c r="R634">
        <v>38.741434934190501</v>
      </c>
      <c r="S634" s="2">
        <f>(Table2[[#This Row],[Close Price]]-Table2[[#This Row],[20D EMA]])/Table2[[#This Row],[20D EMA]]</f>
        <v>-2.2751125706740791E-2</v>
      </c>
      <c r="T634" s="2">
        <f>(Table2[[#This Row],[Close Price]]-Table2[[#This Row],[50D EMA]])/Table2[[#This Row],[50D EMA]]</f>
        <v>1.0881259954662858E-2</v>
      </c>
      <c r="U634" s="2">
        <f>(Table2[[#This Row],[Close Price]]-Table2[[#This Row],[200D EMA]])/Table2[[#This Row],[200D EMA]]</f>
        <v>7.027489581728398E-2</v>
      </c>
      <c r="V634">
        <v>0.677074724238521</v>
      </c>
      <c r="W634">
        <v>287</v>
      </c>
      <c r="X634">
        <v>296.3</v>
      </c>
      <c r="Y634">
        <v>286.5</v>
      </c>
      <c r="Z634">
        <v>308.60000000000002</v>
      </c>
      <c r="AA634">
        <v>282.7</v>
      </c>
      <c r="AB634">
        <v>325.5</v>
      </c>
      <c r="AC634" s="2">
        <f>(Table2[[#This Row],[Close Price]]/Table2[[#This Row],[Day Low]])-1</f>
        <v>5.7491289198605688E-3</v>
      </c>
      <c r="AD634" s="2">
        <f>(Table2[[#This Row],[Day High]]/Table2[[#This Row],[Close Price]])-1</f>
        <v>2.6502684912523833E-2</v>
      </c>
      <c r="AE634" s="2">
        <f>(Table2[[#This Row],[Close Price]]/Table2[[#This Row],[Current Week Low]])-1</f>
        <v>7.5043630017450624E-3</v>
      </c>
      <c r="AF634" s="2">
        <f>(Table2[[#This Row],[Current Week High]]/Table2[[#This Row],[Close Price]])-1</f>
        <v>6.9114844967954392E-2</v>
      </c>
      <c r="AG634" s="2">
        <f>(Table2[[#This Row],[Close Price]]/Table2[[#This Row],[Current Month Low]])-1</f>
        <v>2.1047046338874997E-2</v>
      </c>
      <c r="AH634" s="2">
        <f>(Table2[[#This Row],[Current Month High]]/Table2[[#This Row],[Close Price]])-1</f>
        <v>0.1276632600034644</v>
      </c>
      <c r="AI634">
        <v>12.7663260003464</v>
      </c>
      <c r="AJ634">
        <v>31.2045454545454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0.03</v>
      </c>
      <c r="AM634" t="s">
        <v>10451</v>
      </c>
      <c r="AN634">
        <v>-7.01</v>
      </c>
      <c r="AO634" t="s">
        <v>10450</v>
      </c>
      <c r="AP634">
        <v>-0.118232146958616</v>
      </c>
      <c r="AQ634">
        <f>(Table2[[#This Row],[Sharpe Ratio]]-AVERAGE(Table2[Sharpe Ratio]))/_xlfn.STDEV.P(Table2[Sharpe Ratio])</f>
        <v>-2.0640905186971867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-3.200832098180153</v>
      </c>
      <c r="AS634">
        <f>_xlfn.RANK.AVG(Table2[[#This Row],[1Y Return vs Nifty Z-Score]],Table2[1Y Return vs Nifty Z-Score])</f>
        <v>635</v>
      </c>
      <c r="AT634">
        <f>_xlfn.RANK.AVG(Table2[[#This Row],[6M Return vs Nifty Z-Score]],Table2[6M Return vs Nifty Z-Score])</f>
        <v>373</v>
      </c>
      <c r="AU634">
        <f>_xlfn.RANK.AVG(Table2[[#This Row],[Sharpe Ratio Z-Score]],Table2[Sharpe Ratio Z-Score])</f>
        <v>725</v>
      </c>
      <c r="AV634">
        <f>(Table2[[#This Row],[Rank 1Y]]+Table2[[#This Row],[Rank 6M]]+Table2[[#This Row],[Rank Sharpe]])/3</f>
        <v>577.66666666666663</v>
      </c>
    </row>
    <row r="635" spans="1:48" x14ac:dyDescent="0.3">
      <c r="A635" t="s">
        <v>1392</v>
      </c>
      <c r="B635" t="s">
        <v>1393</v>
      </c>
      <c r="C635" t="s">
        <v>10420</v>
      </c>
      <c r="D635" t="s">
        <v>438</v>
      </c>
      <c r="E635">
        <v>8046.9867687300002</v>
      </c>
      <c r="F635">
        <v>508.95</v>
      </c>
      <c r="G635">
        <v>-29.363605318425101</v>
      </c>
      <c r="H635">
        <f>(Table2[[#This Row],[1Y Return vs Nifty]]-AVERAGE(Table2[1Y Return vs Nifty]))/_xlfn.STDEV.P(Table2[1Y Return vs Nifty])</f>
        <v>-0.88392519160993532</v>
      </c>
      <c r="I635">
        <v>-3.2241192606951001</v>
      </c>
      <c r="J635">
        <f>(Table2[[#This Row],[1M Return vs Nifty]]-AVERAGE(Table2[1M Return vs Nifty]))/_xlfn.STDEV.P(Table2[1M Return vs Nifty])</f>
        <v>1.9319798530870166E-2</v>
      </c>
      <c r="K635">
        <v>-4.6618162897984199</v>
      </c>
      <c r="L635">
        <f>(Table2[[#This Row],[6M Return vs Nifty]]-AVERAGE(Table2[6M Return vs Nifty]))/_xlfn.STDEV.P(Table2[6M Return vs Nifty])</f>
        <v>-0.50346321483468581</v>
      </c>
      <c r="M635">
        <v>-3.2709167333190399</v>
      </c>
      <c r="N635">
        <f>(Table2[[#This Row],[1W Return vs Nifty]]-AVERAGE(Table2[1W Return vs Nifty]))/_xlfn.STDEV.P(Table2[1W Return vs Nifty])</f>
        <v>-0.59854622275012692</v>
      </c>
      <c r="O635">
        <v>510.88</v>
      </c>
      <c r="P635">
        <v>512.21215481924401</v>
      </c>
      <c r="Q635">
        <v>497.99623324470798</v>
      </c>
      <c r="R635">
        <v>45.140678668920302</v>
      </c>
      <c r="S635" s="2">
        <f>(Table2[[#This Row],[Close Price]]-Table2[[#This Row],[20D EMA]])/Table2[[#This Row],[20D EMA]]</f>
        <v>-3.7777951769495904E-3</v>
      </c>
      <c r="T635" s="2">
        <f>(Table2[[#This Row],[Close Price]]-Table2[[#This Row],[50D EMA]])/Table2[[#This Row],[50D EMA]]</f>
        <v>-6.3687571420385529E-3</v>
      </c>
      <c r="U635" s="2">
        <f>(Table2[[#This Row],[Close Price]]-Table2[[#This Row],[200D EMA]])/Table2[[#This Row],[200D EMA]]</f>
        <v>2.1995681943058974E-2</v>
      </c>
      <c r="V635">
        <v>0.55757610567372595</v>
      </c>
      <c r="W635">
        <v>507</v>
      </c>
      <c r="X635">
        <v>517.20000000000005</v>
      </c>
      <c r="Y635">
        <v>507</v>
      </c>
      <c r="Z635">
        <v>525</v>
      </c>
      <c r="AA635">
        <v>487.45</v>
      </c>
      <c r="AB635">
        <v>535</v>
      </c>
      <c r="AC635" s="2">
        <f>(Table2[[#This Row],[Close Price]]/Table2[[#This Row],[Day Low]])-1</f>
        <v>3.8461538461538325E-3</v>
      </c>
      <c r="AD635" s="2">
        <f>(Table2[[#This Row],[Day High]]/Table2[[#This Row],[Close Price]])-1</f>
        <v>1.6209843796050727E-2</v>
      </c>
      <c r="AE635" s="2">
        <f>(Table2[[#This Row],[Close Price]]/Table2[[#This Row],[Current Week Low]])-1</f>
        <v>3.8461538461538325E-3</v>
      </c>
      <c r="AF635" s="2">
        <f>(Table2[[#This Row],[Current Week High]]/Table2[[#This Row],[Close Price]])-1</f>
        <v>3.1535514294134925E-2</v>
      </c>
      <c r="AG635" s="2">
        <f>(Table2[[#This Row],[Close Price]]/Table2[[#This Row],[Current Month Low]])-1</f>
        <v>4.4107087906452014E-2</v>
      </c>
      <c r="AH635" s="2">
        <f>(Table2[[#This Row],[Current Month High]]/Table2[[#This Row],[Close Price]])-1</f>
        <v>5.1183809804499436E-2</v>
      </c>
      <c r="AI635">
        <v>24.5505452402004</v>
      </c>
      <c r="AJ635">
        <v>26.353028798411099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-0.11</v>
      </c>
      <c r="AM635" t="s">
        <v>10450</v>
      </c>
      <c r="AN635">
        <v>3.62</v>
      </c>
      <c r="AO635" t="s">
        <v>10451</v>
      </c>
      <c r="AP635">
        <v>-3.0889214496529E-2</v>
      </c>
      <c r="AQ635">
        <f>(Table2[[#This Row],[Sharpe Ratio]]-AVERAGE(Table2[Sharpe Ratio]))/_xlfn.STDEV.P(Table2[Sharpe Ratio])</f>
        <v>-1.0475444420764508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618</v>
      </c>
      <c r="AT635">
        <f>_xlfn.RANK.AVG(Table2[[#This Row],[6M Return vs Nifty Z-Score]],Table2[6M Return vs Nifty Z-Score])</f>
        <v>491</v>
      </c>
      <c r="AU635">
        <f>_xlfn.RANK.AVG(Table2[[#This Row],[Sharpe Ratio Z-Score]],Table2[Sharpe Ratio Z-Score])</f>
        <v>628</v>
      </c>
      <c r="AV635">
        <f>(Table2[[#This Row],[Rank 1Y]]+Table2[[#This Row],[Rank 6M]]+Table2[[#This Row],[Rank Sharpe]])/3</f>
        <v>579</v>
      </c>
    </row>
    <row r="636" spans="1:48" x14ac:dyDescent="0.3">
      <c r="A636" t="s">
        <v>1415</v>
      </c>
      <c r="B636" t="s">
        <v>1416</v>
      </c>
      <c r="C636" t="s">
        <v>10415</v>
      </c>
      <c r="D636" t="s">
        <v>473</v>
      </c>
      <c r="E636">
        <v>7884.4384502749999</v>
      </c>
      <c r="F636">
        <v>555.25</v>
      </c>
      <c r="G636">
        <v>-49.003813098373499</v>
      </c>
      <c r="H636">
        <f>(Table2[[#This Row],[1Y Return vs Nifty]]-AVERAGE(Table2[1Y Return vs Nifty]))/_xlfn.STDEV.P(Table2[1Y Return vs Nifty])</f>
        <v>-1.207308281929186</v>
      </c>
      <c r="I636">
        <v>13.4727196061485</v>
      </c>
      <c r="J636">
        <f>(Table2[[#This Row],[1M Return vs Nifty]]-AVERAGE(Table2[1M Return vs Nifty]))/_xlfn.STDEV.P(Table2[1M Return vs Nifty])</f>
        <v>1.566556940624694</v>
      </c>
      <c r="K636">
        <v>0.95018571809280405</v>
      </c>
      <c r="L636">
        <f>(Table2[[#This Row],[6M Return vs Nifty]]-AVERAGE(Table2[6M Return vs Nifty]))/_xlfn.STDEV.P(Table2[6M Return vs Nifty])</f>
        <v>-0.3367373910302448</v>
      </c>
      <c r="M636">
        <v>7.46269046806374</v>
      </c>
      <c r="N636">
        <f>(Table2[[#This Row],[1W Return vs Nifty]]-AVERAGE(Table2[1W Return vs Nifty]))/_xlfn.STDEV.P(Table2[1W Return vs Nifty])</f>
        <v>1.7968390152212799</v>
      </c>
      <c r="O636">
        <v>518.26</v>
      </c>
      <c r="P636">
        <v>496.68392766340799</v>
      </c>
      <c r="Q636">
        <v>520.30994346049397</v>
      </c>
      <c r="R636">
        <v>65.561709064421905</v>
      </c>
      <c r="S636" s="2">
        <f>(Table2[[#This Row],[Close Price]]-Table2[[#This Row],[20D EMA]])/Table2[[#This Row],[20D EMA]]</f>
        <v>7.1373441901748172E-2</v>
      </c>
      <c r="T636" s="2">
        <f>(Table2[[#This Row],[Close Price]]-Table2[[#This Row],[50D EMA]])/Table2[[#This Row],[50D EMA]]</f>
        <v>0.11791416849767883</v>
      </c>
      <c r="U636" s="2">
        <f>(Table2[[#This Row],[Close Price]]-Table2[[#This Row],[200D EMA]])/Table2[[#This Row],[200D EMA]]</f>
        <v>6.7152390567678924E-2</v>
      </c>
      <c r="V636">
        <v>3.0810102931371599</v>
      </c>
      <c r="W636">
        <v>546</v>
      </c>
      <c r="X636">
        <v>568.70000000000005</v>
      </c>
      <c r="Y636">
        <v>502.8</v>
      </c>
      <c r="Z636">
        <v>589.75</v>
      </c>
      <c r="AA636">
        <v>481.05</v>
      </c>
      <c r="AB636">
        <v>589.75</v>
      </c>
      <c r="AC636" s="2">
        <f>(Table2[[#This Row],[Close Price]]/Table2[[#This Row],[Day Low]])-1</f>
        <v>1.6941391941391881E-2</v>
      </c>
      <c r="AD636" s="2">
        <f>(Table2[[#This Row],[Day High]]/Table2[[#This Row],[Close Price]])-1</f>
        <v>2.4223322827555238E-2</v>
      </c>
      <c r="AE636" s="2">
        <f>(Table2[[#This Row],[Close Price]]/Table2[[#This Row],[Current Week Low]])-1</f>
        <v>0.10431583134447098</v>
      </c>
      <c r="AF636" s="2">
        <f>(Table2[[#This Row],[Current Week High]]/Table2[[#This Row],[Close Price]])-1</f>
        <v>6.2134173795587611E-2</v>
      </c>
      <c r="AG636" s="2">
        <f>(Table2[[#This Row],[Close Price]]/Table2[[#This Row],[Current Month Low]])-1</f>
        <v>0.15424592038249663</v>
      </c>
      <c r="AH636" s="2">
        <f>(Table2[[#This Row],[Current Month High]]/Table2[[#This Row],[Close Price]])-1</f>
        <v>6.2134173795587611E-2</v>
      </c>
      <c r="AI636">
        <v>25.601080594326799</v>
      </c>
      <c r="AJ636">
        <v>29.579929988331301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7.0000000000000007E-2</v>
      </c>
      <c r="AM636" t="s">
        <v>10451</v>
      </c>
      <c r="AN636">
        <v>12.82</v>
      </c>
      <c r="AO636" t="s">
        <v>10451</v>
      </c>
      <c r="AP636">
        <v>-2.3038934540012001E-2</v>
      </c>
      <c r="AQ636">
        <f>(Table2[[#This Row],[Sharpe Ratio]]-AVERAGE(Table2[Sharpe Ratio]))/_xlfn.STDEV.P(Table2[Sharpe Ratio])</f>
        <v>-0.95617847730722683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698</v>
      </c>
      <c r="AT636">
        <f>_xlfn.RANK.AVG(Table2[[#This Row],[6M Return vs Nifty Z-Score]],Table2[6M Return vs Nifty Z-Score])</f>
        <v>426</v>
      </c>
      <c r="AU636">
        <f>_xlfn.RANK.AVG(Table2[[#This Row],[Sharpe Ratio Z-Score]],Table2[Sharpe Ratio Z-Score])</f>
        <v>613</v>
      </c>
      <c r="AV636">
        <f>(Table2[[#This Row],[Rank 1Y]]+Table2[[#This Row],[Rank 6M]]+Table2[[#This Row],[Rank Sharpe]])/3</f>
        <v>579</v>
      </c>
    </row>
    <row r="637" spans="1:48" x14ac:dyDescent="0.3">
      <c r="A637" t="s">
        <v>476</v>
      </c>
      <c r="B637" t="s">
        <v>477</v>
      </c>
      <c r="C637" t="s">
        <v>5532</v>
      </c>
      <c r="D637" t="s">
        <v>80</v>
      </c>
      <c r="E637">
        <v>46633.211020789997</v>
      </c>
      <c r="F637">
        <v>2483.3000000000002</v>
      </c>
      <c r="G637">
        <v>-9.8263384800843401</v>
      </c>
      <c r="H637">
        <f>(Table2[[#This Row],[1Y Return vs Nifty]]-AVERAGE(Table2[1Y Return vs Nifty]))/_xlfn.STDEV.P(Table2[1Y Return vs Nifty])</f>
        <v>-0.56223706094642911</v>
      </c>
      <c r="I637">
        <v>0.79133128911308903</v>
      </c>
      <c r="J637">
        <f>(Table2[[#This Row],[1M Return vs Nifty]]-AVERAGE(Table2[1M Return vs Nifty]))/_xlfn.STDEV.P(Table2[1M Return vs Nifty])</f>
        <v>0.39141743224773584</v>
      </c>
      <c r="K637">
        <v>-17.140312433775701</v>
      </c>
      <c r="L637">
        <f>(Table2[[#This Row],[6M Return vs Nifty]]-AVERAGE(Table2[6M Return vs Nifty]))/_xlfn.STDEV.P(Table2[6M Return vs Nifty])</f>
        <v>-0.87418431338734315</v>
      </c>
      <c r="M637">
        <v>-0.47465539273054602</v>
      </c>
      <c r="N637">
        <f>(Table2[[#This Row],[1W Return vs Nifty]]-AVERAGE(Table2[1W Return vs Nifty]))/_xlfn.STDEV.P(Table2[1W Return vs Nifty])</f>
        <v>2.5486594091998032E-2</v>
      </c>
      <c r="O637">
        <v>2450.58</v>
      </c>
      <c r="P637">
        <v>2456.1360567187999</v>
      </c>
      <c r="Q637">
        <v>2416.6971205351001</v>
      </c>
      <c r="R637">
        <v>59.581729601782001</v>
      </c>
      <c r="S637" s="2">
        <f>(Table2[[#This Row],[Close Price]]-Table2[[#This Row],[20D EMA]])/Table2[[#This Row],[20D EMA]]</f>
        <v>1.3351941173110143E-2</v>
      </c>
      <c r="T637" s="2">
        <f>(Table2[[#This Row],[Close Price]]-Table2[[#This Row],[50D EMA]])/Table2[[#This Row],[50D EMA]]</f>
        <v>1.105962481471371E-2</v>
      </c>
      <c r="U637" s="2">
        <f>(Table2[[#This Row],[Close Price]]-Table2[[#This Row],[200D EMA]])/Table2[[#This Row],[200D EMA]]</f>
        <v>2.7559464898999422E-2</v>
      </c>
      <c r="V637">
        <v>0.76896581800374197</v>
      </c>
      <c r="W637">
        <v>2440</v>
      </c>
      <c r="X637">
        <v>2514.85</v>
      </c>
      <c r="Y637">
        <v>2427.5</v>
      </c>
      <c r="Z637">
        <v>2514.85</v>
      </c>
      <c r="AA637">
        <v>2318</v>
      </c>
      <c r="AB637">
        <v>2533.5</v>
      </c>
      <c r="AC637" s="2">
        <f>(Table2[[#This Row],[Close Price]]/Table2[[#This Row],[Day Low]])-1</f>
        <v>1.7745901639344419E-2</v>
      </c>
      <c r="AD637" s="2">
        <f>(Table2[[#This Row],[Day High]]/Table2[[#This Row],[Close Price]])-1</f>
        <v>1.2704868521725032E-2</v>
      </c>
      <c r="AE637" s="2">
        <f>(Table2[[#This Row],[Close Price]]/Table2[[#This Row],[Current Week Low]])-1</f>
        <v>2.2986611740473784E-2</v>
      </c>
      <c r="AF637" s="2">
        <f>(Table2[[#This Row],[Current Week High]]/Table2[[#This Row],[Close Price]])-1</f>
        <v>1.2704868521725032E-2</v>
      </c>
      <c r="AG637" s="2">
        <f>(Table2[[#This Row],[Close Price]]/Table2[[#This Row],[Current Month Low]])-1</f>
        <v>7.1311475409836067E-2</v>
      </c>
      <c r="AH637" s="2">
        <f>(Table2[[#This Row],[Current Month High]]/Table2[[#This Row],[Close Price]])-1</f>
        <v>2.0215036443442136E-2</v>
      </c>
      <c r="AI637">
        <v>14.525027181572799</v>
      </c>
      <c r="AJ637">
        <v>37.731558513588404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</v>
      </c>
      <c r="AM637" t="s">
        <v>10450</v>
      </c>
      <c r="AN637">
        <v>1.75</v>
      </c>
      <c r="AO637" t="s">
        <v>10451</v>
      </c>
      <c r="AP637">
        <v>-2.9251213192405E-2</v>
      </c>
      <c r="AQ637">
        <f>(Table2[[#This Row],[Sharpe Ratio]]-AVERAGE(Table2[Sharpe Ratio]))/_xlfn.STDEV.P(Table2[Sharpe Ratio])</f>
        <v>-1.0284804634319318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498</v>
      </c>
      <c r="AT637">
        <f>_xlfn.RANK.AVG(Table2[[#This Row],[6M Return vs Nifty Z-Score]],Table2[6M Return vs Nifty Z-Score])</f>
        <v>619</v>
      </c>
      <c r="AU637">
        <f>_xlfn.RANK.AVG(Table2[[#This Row],[Sharpe Ratio Z-Score]],Table2[Sharpe Ratio Z-Score])</f>
        <v>622</v>
      </c>
      <c r="AV637">
        <f>(Table2[[#This Row],[Rank 1Y]]+Table2[[#This Row],[Rank 6M]]+Table2[[#This Row],[Rank Sharpe]])/3</f>
        <v>579.66666666666663</v>
      </c>
    </row>
    <row r="638" spans="1:48" x14ac:dyDescent="0.3">
      <c r="A638" t="s">
        <v>859</v>
      </c>
      <c r="B638" t="s">
        <v>860</v>
      </c>
      <c r="C638" t="s">
        <v>10407</v>
      </c>
      <c r="D638" t="s">
        <v>51</v>
      </c>
      <c r="E638">
        <v>19204.101029810001</v>
      </c>
      <c r="F638">
        <v>1204.3</v>
      </c>
      <c r="G638">
        <v>-41.876342034307797</v>
      </c>
      <c r="H638">
        <f>(Table2[[#This Row],[1Y Return vs Nifty]]-AVERAGE(Table2[1Y Return vs Nifty]))/_xlfn.STDEV.P(Table2[1Y Return vs Nifty])</f>
        <v>-1.0899519054242599</v>
      </c>
      <c r="I638">
        <v>-4.38636049886063</v>
      </c>
      <c r="J638">
        <f>(Table2[[#This Row],[1M Return vs Nifty]]-AVERAGE(Table2[1M Return vs Nifty]))/_xlfn.STDEV.P(Table2[1M Return vs Nifty])</f>
        <v>-8.838099597902907E-2</v>
      </c>
      <c r="K638">
        <v>-33.672325233236201</v>
      </c>
      <c r="L638">
        <f>(Table2[[#This Row],[6M Return vs Nifty]]-AVERAGE(Table2[6M Return vs Nifty]))/_xlfn.STDEV.P(Table2[6M Return vs Nifty])</f>
        <v>-1.3653305120629444</v>
      </c>
      <c r="M638">
        <v>-6.1093061747213504</v>
      </c>
      <c r="N638">
        <f>(Table2[[#This Row],[1W Return vs Nifty]]-AVERAGE(Table2[1W Return vs Nifty]))/_xlfn.STDEV.P(Table2[1W Return vs Nifty])</f>
        <v>-1.2319806348714408</v>
      </c>
      <c r="O638">
        <v>1230.77</v>
      </c>
      <c r="P638">
        <v>1253.3897770922099</v>
      </c>
      <c r="Q638">
        <v>1350.4948931368001</v>
      </c>
      <c r="R638">
        <v>35.673477870082102</v>
      </c>
      <c r="S638" s="2">
        <f>(Table2[[#This Row],[Close Price]]-Table2[[#This Row],[20D EMA]])/Table2[[#This Row],[20D EMA]]</f>
        <v>-2.1506861558211549E-2</v>
      </c>
      <c r="T638" s="2">
        <f>(Table2[[#This Row],[Close Price]]-Table2[[#This Row],[50D EMA]])/Table2[[#This Row],[50D EMA]]</f>
        <v>-3.9165611519582776E-2</v>
      </c>
      <c r="U638" s="2">
        <f>(Table2[[#This Row],[Close Price]]-Table2[[#This Row],[200D EMA]])/Table2[[#This Row],[200D EMA]]</f>
        <v>-0.10825282929965967</v>
      </c>
      <c r="V638">
        <v>0.65687862371273897</v>
      </c>
      <c r="W638">
        <v>1200</v>
      </c>
      <c r="X638">
        <v>1228</v>
      </c>
      <c r="Y638">
        <v>1200</v>
      </c>
      <c r="Z638">
        <v>1279.9000000000001</v>
      </c>
      <c r="AA638">
        <v>1176.5999999999999</v>
      </c>
      <c r="AB638">
        <v>1295</v>
      </c>
      <c r="AC638" s="2">
        <f>(Table2[[#This Row],[Close Price]]/Table2[[#This Row],[Day Low]])-1</f>
        <v>3.5833333333332718E-3</v>
      </c>
      <c r="AD638" s="2">
        <f>(Table2[[#This Row],[Day High]]/Table2[[#This Row],[Close Price]])-1</f>
        <v>1.9679481856680336E-2</v>
      </c>
      <c r="AE638" s="2">
        <f>(Table2[[#This Row],[Close Price]]/Table2[[#This Row],[Current Week Low]])-1</f>
        <v>3.5833333333332718E-3</v>
      </c>
      <c r="AF638" s="2">
        <f>(Table2[[#This Row],[Current Week High]]/Table2[[#This Row],[Close Price]])-1</f>
        <v>6.2775056049157341E-2</v>
      </c>
      <c r="AG638" s="2">
        <f>(Table2[[#This Row],[Close Price]]/Table2[[#This Row],[Current Month Low]])-1</f>
        <v>2.3542410334863151E-2</v>
      </c>
      <c r="AH638" s="2">
        <f>(Table2[[#This Row],[Current Month High]]/Table2[[#This Row],[Close Price]])-1</f>
        <v>7.5313460101303686E-2</v>
      </c>
      <c r="AI638">
        <v>49.132276010960702</v>
      </c>
      <c r="AJ638">
        <v>4.4492627927146398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-0.09</v>
      </c>
      <c r="AM638" t="s">
        <v>10450</v>
      </c>
      <c r="AN638">
        <v>-0.59</v>
      </c>
      <c r="AO638" t="s">
        <v>10450</v>
      </c>
      <c r="AP638">
        <v>5.4333843684498E-2</v>
      </c>
      <c r="AQ638">
        <f>(Table2[[#This Row],[Sharpe Ratio]]-AVERAGE(Table2[Sharpe Ratio]))/_xlfn.STDEV.P(Table2[Sharpe Ratio])</f>
        <v>-5.567065229788308E-2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679</v>
      </c>
      <c r="AT638">
        <f>_xlfn.RANK.AVG(Table2[[#This Row],[6M Return vs Nifty Z-Score]],Table2[6M Return vs Nifty Z-Score])</f>
        <v>711</v>
      </c>
      <c r="AU638">
        <f>_xlfn.RANK.AVG(Table2[[#This Row],[Sharpe Ratio Z-Score]],Table2[Sharpe Ratio Z-Score])</f>
        <v>354</v>
      </c>
      <c r="AV638">
        <f>(Table2[[#This Row],[Rank 1Y]]+Table2[[#This Row],[Rank 6M]]+Table2[[#This Row],[Rank Sharpe]])/3</f>
        <v>581.33333333333337</v>
      </c>
    </row>
    <row r="639" spans="1:48" x14ac:dyDescent="0.3">
      <c r="A639" t="s">
        <v>1125</v>
      </c>
      <c r="B639" t="s">
        <v>1126</v>
      </c>
      <c r="C639" t="s">
        <v>10420</v>
      </c>
      <c r="D639" t="s">
        <v>467</v>
      </c>
      <c r="E639">
        <v>11744.41384746</v>
      </c>
      <c r="F639">
        <v>2296.6999999999998</v>
      </c>
      <c r="G639">
        <v>-34.656978288191503</v>
      </c>
      <c r="H639">
        <f>(Table2[[#This Row],[1Y Return vs Nifty]]-AVERAGE(Table2[1Y Return vs Nifty]))/_xlfn.STDEV.P(Table2[1Y Return vs Nifty])</f>
        <v>-0.971082482833865</v>
      </c>
      <c r="I639">
        <v>6.8517059782049001</v>
      </c>
      <c r="J639">
        <f>(Table2[[#This Row],[1M Return vs Nifty]]-AVERAGE(Table2[1M Return vs Nifty]))/_xlfn.STDEV.P(Table2[1M Return vs Nifty])</f>
        <v>0.95301097032688553</v>
      </c>
      <c r="K639">
        <v>6.3312798392032903</v>
      </c>
      <c r="L639">
        <f>(Table2[[#This Row],[6M Return vs Nifty]]-AVERAGE(Table2[6M Return vs Nifty]))/_xlfn.STDEV.P(Table2[6M Return vs Nifty])</f>
        <v>-0.17687156257012604</v>
      </c>
      <c r="M639">
        <v>-4.0899454934520696</v>
      </c>
      <c r="N639">
        <f>(Table2[[#This Row],[1W Return vs Nifty]]-AVERAGE(Table2[1W Return vs Nifty]))/_xlfn.STDEV.P(Table2[1W Return vs Nifty])</f>
        <v>-0.78132628584428776</v>
      </c>
      <c r="O639">
        <v>2280.31</v>
      </c>
      <c r="P639">
        <v>2191.1228005604598</v>
      </c>
      <c r="Q639">
        <v>2166.4394342731398</v>
      </c>
      <c r="R639">
        <v>46.781053633411702</v>
      </c>
      <c r="S639" s="2">
        <f>(Table2[[#This Row],[Close Price]]-Table2[[#This Row],[20D EMA]])/Table2[[#This Row],[20D EMA]]</f>
        <v>7.1876192272102794E-3</v>
      </c>
      <c r="T639" s="2">
        <f>(Table2[[#This Row],[Close Price]]-Table2[[#This Row],[50D EMA]])/Table2[[#This Row],[50D EMA]]</f>
        <v>4.8184063171874597E-2</v>
      </c>
      <c r="U639" s="2">
        <f>(Table2[[#This Row],[Close Price]]-Table2[[#This Row],[200D EMA]])/Table2[[#This Row],[200D EMA]]</f>
        <v>6.0126566967963098E-2</v>
      </c>
      <c r="V639">
        <v>2.9008923845530901</v>
      </c>
      <c r="W639">
        <v>2280</v>
      </c>
      <c r="X639">
        <v>2370.1999999999998</v>
      </c>
      <c r="Y639">
        <v>2280</v>
      </c>
      <c r="Z639">
        <v>2456</v>
      </c>
      <c r="AA639">
        <v>2079</v>
      </c>
      <c r="AB639">
        <v>2498.85</v>
      </c>
      <c r="AC639" s="2">
        <f>(Table2[[#This Row],[Close Price]]/Table2[[#This Row],[Day Low]])-1</f>
        <v>7.3245614035086781E-3</v>
      </c>
      <c r="AD639" s="2">
        <f>(Table2[[#This Row],[Day High]]/Table2[[#This Row],[Close Price]])-1</f>
        <v>3.2002438281011791E-2</v>
      </c>
      <c r="AE639" s="2">
        <f>(Table2[[#This Row],[Close Price]]/Table2[[#This Row],[Current Week Low]])-1</f>
        <v>7.3245614035086781E-3</v>
      </c>
      <c r="AF639" s="2">
        <f>(Table2[[#This Row],[Current Week High]]/Table2[[#This Row],[Close Price]])-1</f>
        <v>6.9360386641703409E-2</v>
      </c>
      <c r="AG639" s="2">
        <f>(Table2[[#This Row],[Close Price]]/Table2[[#This Row],[Current Month Low]])-1</f>
        <v>0.10471380471380454</v>
      </c>
      <c r="AH639" s="2">
        <f>(Table2[[#This Row],[Current Month High]]/Table2[[#This Row],[Close Price]])-1</f>
        <v>8.8017590455871542E-2</v>
      </c>
      <c r="AI639">
        <v>19.083902991248301</v>
      </c>
      <c r="AJ639">
        <v>27.0298672566371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0.06</v>
      </c>
      <c r="AM639" t="s">
        <v>10451</v>
      </c>
      <c r="AN639">
        <v>0.96</v>
      </c>
      <c r="AO639" t="s">
        <v>10451</v>
      </c>
      <c r="AP639">
        <v>-0.13000302647497999</v>
      </c>
      <c r="AQ639">
        <f>(Table2[[#This Row],[Sharpe Ratio]]-AVERAGE(Table2[Sharpe Ratio]))/_xlfn.STDEV.P(Table2[Sharpe Ratio])</f>
        <v>-2.2010866219128551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-3.1773559828342481</v>
      </c>
      <c r="AS639">
        <f>_xlfn.RANK.AVG(Table2[[#This Row],[1Y Return vs Nifty Z-Score]],Table2[1Y Return vs Nifty Z-Score])</f>
        <v>653</v>
      </c>
      <c r="AT639">
        <f>_xlfn.RANK.AVG(Table2[[#This Row],[6M Return vs Nifty Z-Score]],Table2[6M Return vs Nifty Z-Score])</f>
        <v>367</v>
      </c>
      <c r="AU639">
        <f>_xlfn.RANK.AVG(Table2[[#This Row],[Sharpe Ratio Z-Score]],Table2[Sharpe Ratio Z-Score])</f>
        <v>728</v>
      </c>
      <c r="AV639">
        <f>(Table2[[#This Row],[Rank 1Y]]+Table2[[#This Row],[Rank 6M]]+Table2[[#This Row],[Rank Sharpe]])/3</f>
        <v>582.66666666666663</v>
      </c>
    </row>
    <row r="640" spans="1:48" x14ac:dyDescent="0.3">
      <c r="A640" t="s">
        <v>218</v>
      </c>
      <c r="B640" t="s">
        <v>219</v>
      </c>
      <c r="C640" t="s">
        <v>10413</v>
      </c>
      <c r="D640" t="s">
        <v>220</v>
      </c>
      <c r="E640">
        <v>121353.572494839</v>
      </c>
      <c r="F640">
        <v>1010.2</v>
      </c>
      <c r="G640">
        <v>-9.0085145890237701</v>
      </c>
      <c r="H640">
        <f>(Table2[[#This Row],[1Y Return vs Nifty]]-AVERAGE(Table2[1Y Return vs Nifty]))/_xlfn.STDEV.P(Table2[1Y Return vs Nifty])</f>
        <v>-0.54877129621566645</v>
      </c>
      <c r="I640">
        <v>-6.5573945928070803</v>
      </c>
      <c r="J640">
        <f>(Table2[[#This Row],[1M Return vs Nifty]]-AVERAGE(Table2[1M Return vs Nifty]))/_xlfn.STDEV.P(Table2[1M Return vs Nifty])</f>
        <v>-0.28956306485414007</v>
      </c>
      <c r="K640">
        <v>-18.788353790822701</v>
      </c>
      <c r="L640">
        <f>(Table2[[#This Row],[6M Return vs Nifty]]-AVERAGE(Table2[6M Return vs Nifty]))/_xlfn.STDEV.P(Table2[6M Return vs Nifty])</f>
        <v>-0.92314563815719985</v>
      </c>
      <c r="M640">
        <v>4.4976413132916297</v>
      </c>
      <c r="N640">
        <f>(Table2[[#This Row],[1W Return vs Nifty]]-AVERAGE(Table2[1W Return vs Nifty]))/_xlfn.STDEV.P(Table2[1W Return vs Nifty])</f>
        <v>1.1351383546748677</v>
      </c>
      <c r="O640">
        <v>1020.13</v>
      </c>
      <c r="P640">
        <v>1034.6197373366999</v>
      </c>
      <c r="Q640">
        <v>1050.5555445996399</v>
      </c>
      <c r="R640">
        <v>46.254249874509902</v>
      </c>
      <c r="S640" s="2">
        <f>(Table2[[#This Row],[Close Price]]-Table2[[#This Row],[20D EMA]])/Table2[[#This Row],[20D EMA]]</f>
        <v>-9.734053502984865E-3</v>
      </c>
      <c r="T640" s="2">
        <f>(Table2[[#This Row],[Close Price]]-Table2[[#This Row],[50D EMA]])/Table2[[#This Row],[50D EMA]]</f>
        <v>-2.3602620804007417E-2</v>
      </c>
      <c r="U640" s="2">
        <f>(Table2[[#This Row],[Close Price]]-Table2[[#This Row],[200D EMA]])/Table2[[#This Row],[200D EMA]]</f>
        <v>-3.8413527782597268E-2</v>
      </c>
      <c r="V640">
        <v>0.771392394879999</v>
      </c>
      <c r="W640">
        <v>1001.05</v>
      </c>
      <c r="X640">
        <v>1056</v>
      </c>
      <c r="Y640">
        <v>1001.05</v>
      </c>
      <c r="Z640">
        <v>1068</v>
      </c>
      <c r="AA640">
        <v>967.05</v>
      </c>
      <c r="AB640">
        <v>1068</v>
      </c>
      <c r="AC640" s="2">
        <f>(Table2[[#This Row],[Close Price]]/Table2[[#This Row],[Day Low]])-1</f>
        <v>9.1404025772938713E-3</v>
      </c>
      <c r="AD640" s="2">
        <f>(Table2[[#This Row],[Day High]]/Table2[[#This Row],[Close Price]])-1</f>
        <v>4.5337556919421873E-2</v>
      </c>
      <c r="AE640" s="2">
        <f>(Table2[[#This Row],[Close Price]]/Table2[[#This Row],[Current Week Low]])-1</f>
        <v>9.1404025772938713E-3</v>
      </c>
      <c r="AF640" s="2">
        <f>(Table2[[#This Row],[Current Week High]]/Table2[[#This Row],[Close Price]])-1</f>
        <v>5.7216392793506099E-2</v>
      </c>
      <c r="AG640" s="2">
        <f>(Table2[[#This Row],[Close Price]]/Table2[[#This Row],[Current Month Low]])-1</f>
        <v>4.4620236802647373E-2</v>
      </c>
      <c r="AH640" s="2">
        <f>(Table2[[#This Row],[Current Month High]]/Table2[[#This Row],[Close Price]])-1</f>
        <v>5.7216392793506099E-2</v>
      </c>
      <c r="AI640">
        <v>33.4389229855474</v>
      </c>
      <c r="AJ640">
        <v>47.259475218658899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-0.04</v>
      </c>
      <c r="AM640" t="s">
        <v>10450</v>
      </c>
      <c r="AN640">
        <v>1.21</v>
      </c>
      <c r="AO640" t="s">
        <v>10451</v>
      </c>
      <c r="AP640">
        <v>-2.6469145292526999E-2</v>
      </c>
      <c r="AQ640">
        <f>(Table2[[#This Row],[Sharpe Ratio]]-AVERAGE(Table2[Sharpe Ratio]))/_xlfn.STDEV.P(Table2[Sharpe Ratio])</f>
        <v>-0.99610119554164112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496</v>
      </c>
      <c r="AT640">
        <f>_xlfn.RANK.AVG(Table2[[#This Row],[6M Return vs Nifty Z-Score]],Table2[6M Return vs Nifty Z-Score])</f>
        <v>637</v>
      </c>
      <c r="AU640">
        <f>_xlfn.RANK.AVG(Table2[[#This Row],[Sharpe Ratio Z-Score]],Table2[Sharpe Ratio Z-Score])</f>
        <v>617</v>
      </c>
      <c r="AV640">
        <f>(Table2[[#This Row],[Rank 1Y]]+Table2[[#This Row],[Rank 6M]]+Table2[[#This Row],[Rank Sharpe]])/3</f>
        <v>583.33333333333337</v>
      </c>
    </row>
    <row r="641" spans="1:48" x14ac:dyDescent="0.3">
      <c r="A641" t="s">
        <v>1158</v>
      </c>
      <c r="B641" t="s">
        <v>1159</v>
      </c>
      <c r="C641" t="s">
        <v>10410</v>
      </c>
      <c r="D641" t="s">
        <v>46</v>
      </c>
      <c r="E641">
        <v>11122.255498574999</v>
      </c>
      <c r="F641">
        <v>433.55</v>
      </c>
      <c r="G641">
        <v>-13.5554195517857</v>
      </c>
      <c r="H641">
        <f>(Table2[[#This Row],[1Y Return vs Nifty]]-AVERAGE(Table2[1Y Return vs Nifty]))/_xlfn.STDEV.P(Table2[1Y Return vs Nifty])</f>
        <v>-0.62363772302338494</v>
      </c>
      <c r="I641">
        <v>-10.042539460631</v>
      </c>
      <c r="J641">
        <f>(Table2[[#This Row],[1M Return vs Nifty]]-AVERAGE(Table2[1M Return vs Nifty]))/_xlfn.STDEV.P(Table2[1M Return vs Nifty])</f>
        <v>-0.61251914223372717</v>
      </c>
      <c r="K641">
        <v>-19.062842600516198</v>
      </c>
      <c r="L641">
        <f>(Table2[[#This Row],[6M Return vs Nifty]]-AVERAGE(Table2[6M Return vs Nifty]))/_xlfn.STDEV.P(Table2[6M Return vs Nifty])</f>
        <v>-0.93130037025759804</v>
      </c>
      <c r="M641">
        <v>-1.56135128468387</v>
      </c>
      <c r="N641">
        <f>(Table2[[#This Row],[1W Return vs Nifty]]-AVERAGE(Table2[1W Return vs Nifty]))/_xlfn.STDEV.P(Table2[1W Return vs Nifty])</f>
        <v>-0.21702789790597807</v>
      </c>
      <c r="O641">
        <v>446.5</v>
      </c>
      <c r="P641">
        <v>460.02935262449</v>
      </c>
      <c r="Q641">
        <v>441.30004253992098</v>
      </c>
      <c r="R641">
        <v>33.278223536583702</v>
      </c>
      <c r="S641" s="2">
        <f>(Table2[[#This Row],[Close Price]]-Table2[[#This Row],[20D EMA]])/Table2[[#This Row],[20D EMA]]</f>
        <v>-2.9003359462485976E-2</v>
      </c>
      <c r="T641" s="2">
        <f>(Table2[[#This Row],[Close Price]]-Table2[[#This Row],[50D EMA]])/Table2[[#This Row],[50D EMA]]</f>
        <v>-5.7560137137823895E-2</v>
      </c>
      <c r="U641" s="2">
        <f>(Table2[[#This Row],[Close Price]]-Table2[[#This Row],[200D EMA]])/Table2[[#This Row],[200D EMA]]</f>
        <v>-1.7561844080764808E-2</v>
      </c>
      <c r="V641">
        <v>0.53968584720757395</v>
      </c>
      <c r="W641">
        <v>432.4</v>
      </c>
      <c r="X641">
        <v>440.15</v>
      </c>
      <c r="Y641">
        <v>432.35</v>
      </c>
      <c r="Z641">
        <v>447.9</v>
      </c>
      <c r="AA641">
        <v>430.6</v>
      </c>
      <c r="AB641">
        <v>463.95</v>
      </c>
      <c r="AC641" s="2">
        <f>(Table2[[#This Row],[Close Price]]/Table2[[#This Row],[Day Low]])-1</f>
        <v>2.6595744680852906E-3</v>
      </c>
      <c r="AD641" s="2">
        <f>(Table2[[#This Row],[Day High]]/Table2[[#This Row],[Close Price]])-1</f>
        <v>1.5223157651943264E-2</v>
      </c>
      <c r="AE641" s="2">
        <f>(Table2[[#This Row],[Close Price]]/Table2[[#This Row],[Current Week Low]])-1</f>
        <v>2.7755290852318204E-3</v>
      </c>
      <c r="AF641" s="2">
        <f>(Table2[[#This Row],[Current Week High]]/Table2[[#This Row],[Close Price]])-1</f>
        <v>3.309883519778567E-2</v>
      </c>
      <c r="AG641" s="2">
        <f>(Table2[[#This Row],[Close Price]]/Table2[[#This Row],[Current Month Low]])-1</f>
        <v>6.8509057129586548E-3</v>
      </c>
      <c r="AH641" s="2">
        <f>(Table2[[#This Row],[Current Month High]]/Table2[[#This Row],[Close Price]])-1</f>
        <v>7.011878676046579E-2</v>
      </c>
      <c r="AI641">
        <v>32.5798639141967</v>
      </c>
      <c r="AJ641">
        <v>39.809738793937399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-0.21</v>
      </c>
      <c r="AM641" t="s">
        <v>10450</v>
      </c>
      <c r="AN641">
        <v>-3.71</v>
      </c>
      <c r="AO641" t="s">
        <v>10450</v>
      </c>
      <c r="AP641">
        <v>-1.2776807340755E-2</v>
      </c>
      <c r="AQ641">
        <f>(Table2[[#This Row],[Sharpe Ratio]]-AVERAGE(Table2[Sharpe Ratio]))/_xlfn.STDEV.P(Table2[Sharpe Ratio])</f>
        <v>-0.83674208047322018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526</v>
      </c>
      <c r="AT641">
        <f>_xlfn.RANK.AVG(Table2[[#This Row],[6M Return vs Nifty Z-Score]],Table2[6M Return vs Nifty Z-Score])</f>
        <v>639</v>
      </c>
      <c r="AU641">
        <f>_xlfn.RANK.AVG(Table2[[#This Row],[Sharpe Ratio Z-Score]],Table2[Sharpe Ratio Z-Score])</f>
        <v>587</v>
      </c>
      <c r="AV641">
        <f>(Table2[[#This Row],[Rank 1Y]]+Table2[[#This Row],[Rank 6M]]+Table2[[#This Row],[Rank Sharpe]])/3</f>
        <v>584</v>
      </c>
    </row>
    <row r="642" spans="1:48" x14ac:dyDescent="0.3">
      <c r="A642" t="s">
        <v>2262</v>
      </c>
      <c r="B642" t="s">
        <v>2263</v>
      </c>
      <c r="C642" t="s">
        <v>10422</v>
      </c>
      <c r="D642" t="s">
        <v>1968</v>
      </c>
      <c r="E642">
        <v>2526.8593442000001</v>
      </c>
      <c r="F642">
        <v>53</v>
      </c>
      <c r="G642">
        <v>-26.244535418483402</v>
      </c>
      <c r="H642">
        <f>(Table2[[#This Row],[1Y Return vs Nifty]]-AVERAGE(Table2[1Y Return vs Nifty]))/_xlfn.STDEV.P(Table2[1Y Return vs Nifty])</f>
        <v>-0.83256858304112569</v>
      </c>
      <c r="I642">
        <v>-2.67106118202874</v>
      </c>
      <c r="J642">
        <f>(Table2[[#This Row],[1M Return vs Nifty]]-AVERAGE(Table2[1M Return vs Nifty]))/_xlfn.STDEV.P(Table2[1M Return vs Nifty])</f>
        <v>7.056973918561911E-2</v>
      </c>
      <c r="K642">
        <v>-10.277150862765099</v>
      </c>
      <c r="L642">
        <f>(Table2[[#This Row],[6M Return vs Nifty]]-AVERAGE(Table2[6M Return vs Nifty]))/_xlfn.STDEV.P(Table2[6M Return vs Nifty])</f>
        <v>-0.67028804513570439</v>
      </c>
      <c r="M642">
        <v>-9.1175864160070993E-2</v>
      </c>
      <c r="N642">
        <f>(Table2[[#This Row],[1W Return vs Nifty]]-AVERAGE(Table2[1W Return vs Nifty]))/_xlfn.STDEV.P(Table2[1W Return vs Nifty])</f>
        <v>0.11106651001100165</v>
      </c>
      <c r="O642">
        <v>53.15</v>
      </c>
      <c r="P642">
        <v>52.965991189607998</v>
      </c>
      <c r="Q642">
        <v>52.035868609245597</v>
      </c>
      <c r="R642">
        <v>47.542986992993399</v>
      </c>
      <c r="S642" s="2">
        <f>(Table2[[#This Row],[Close Price]]-Table2[[#This Row],[20D EMA]])/Table2[[#This Row],[20D EMA]]</f>
        <v>-2.8222013170272546E-3</v>
      </c>
      <c r="T642" s="2">
        <f>(Table2[[#This Row],[Close Price]]-Table2[[#This Row],[50D EMA]])/Table2[[#This Row],[50D EMA]]</f>
        <v>6.4208767981434485E-4</v>
      </c>
      <c r="U642" s="2">
        <f>(Table2[[#This Row],[Close Price]]-Table2[[#This Row],[200D EMA]])/Table2[[#This Row],[200D EMA]]</f>
        <v>1.8528207878960989E-2</v>
      </c>
      <c r="V642">
        <v>1.46634677216905</v>
      </c>
      <c r="W642">
        <v>52.81</v>
      </c>
      <c r="X642">
        <v>54.29</v>
      </c>
      <c r="Y642">
        <v>52.35</v>
      </c>
      <c r="Z642">
        <v>55.43</v>
      </c>
      <c r="AA642">
        <v>49.7</v>
      </c>
      <c r="AB642">
        <v>57.45</v>
      </c>
      <c r="AC642" s="2">
        <f>(Table2[[#This Row],[Close Price]]/Table2[[#This Row],[Day Low]])-1</f>
        <v>3.5978034463168829E-3</v>
      </c>
      <c r="AD642" s="2">
        <f>(Table2[[#This Row],[Day High]]/Table2[[#This Row],[Close Price]])-1</f>
        <v>2.4339622641509351E-2</v>
      </c>
      <c r="AE642" s="2">
        <f>(Table2[[#This Row],[Close Price]]/Table2[[#This Row],[Current Week Low]])-1</f>
        <v>1.241642788920716E-2</v>
      </c>
      <c r="AF642" s="2">
        <f>(Table2[[#This Row],[Current Week High]]/Table2[[#This Row],[Close Price]])-1</f>
        <v>4.5849056603773475E-2</v>
      </c>
      <c r="AG642" s="2">
        <f>(Table2[[#This Row],[Close Price]]/Table2[[#This Row],[Current Month Low]])-1</f>
        <v>6.6398390342052194E-2</v>
      </c>
      <c r="AH642" s="2">
        <f>(Table2[[#This Row],[Current Month High]]/Table2[[#This Row],[Close Price]])-1</f>
        <v>8.3962264150943433E-2</v>
      </c>
      <c r="AI642">
        <v>30.9433962264151</v>
      </c>
      <c r="AJ642">
        <v>24.852767962308501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-7.0000000000000007E-2</v>
      </c>
      <c r="AM642" t="s">
        <v>10450</v>
      </c>
      <c r="AN642">
        <v>3.66</v>
      </c>
      <c r="AO642" t="s">
        <v>10451</v>
      </c>
      <c r="AP642">
        <v>-1.5246744887650999E-2</v>
      </c>
      <c r="AQ642">
        <f>(Table2[[#This Row],[Sharpe Ratio]]-AVERAGE(Table2[Sharpe Ratio]))/_xlfn.STDEV.P(Table2[Sharpe Ratio])</f>
        <v>-0.86548860010587914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-2.1867089790860885</v>
      </c>
      <c r="AS642">
        <f>_xlfn.RANK.AVG(Table2[[#This Row],[1Y Return vs Nifty Z-Score]],Table2[1Y Return vs Nifty Z-Score])</f>
        <v>601</v>
      </c>
      <c r="AT642">
        <f>_xlfn.RANK.AVG(Table2[[#This Row],[6M Return vs Nifty Z-Score]],Table2[6M Return vs Nifty Z-Score])</f>
        <v>559</v>
      </c>
      <c r="AU642">
        <f>_xlfn.RANK.AVG(Table2[[#This Row],[Sharpe Ratio Z-Score]],Table2[Sharpe Ratio Z-Score])</f>
        <v>593</v>
      </c>
      <c r="AV642">
        <f>(Table2[[#This Row],[Rank 1Y]]+Table2[[#This Row],[Rank 6M]]+Table2[[#This Row],[Rank Sharpe]])/3</f>
        <v>584.33333333333337</v>
      </c>
    </row>
    <row r="643" spans="1:48" x14ac:dyDescent="0.3">
      <c r="A643" t="s">
        <v>1684</v>
      </c>
      <c r="B643" t="s">
        <v>1685</v>
      </c>
      <c r="C643" t="s">
        <v>10417</v>
      </c>
      <c r="D643" t="s">
        <v>1129</v>
      </c>
      <c r="E643">
        <v>5175.1946804999998</v>
      </c>
      <c r="F643">
        <v>3087.3</v>
      </c>
      <c r="G643">
        <v>-13.7304059766651</v>
      </c>
      <c r="H643">
        <f>(Table2[[#This Row],[1Y Return vs Nifty]]-AVERAGE(Table2[1Y Return vs Nifty]))/_xlfn.STDEV.P(Table2[1Y Return vs Nifty])</f>
        <v>-0.62651893749297882</v>
      </c>
      <c r="I643">
        <v>-10.5159481519604</v>
      </c>
      <c r="J643">
        <f>(Table2[[#This Row],[1M Return vs Nifty]]-AVERAGE(Table2[1M Return vs Nifty]))/_xlfn.STDEV.P(Table2[1M Return vs Nifty])</f>
        <v>-0.65638825521111943</v>
      </c>
      <c r="K643">
        <v>-9.2941517118094907</v>
      </c>
      <c r="L643">
        <f>(Table2[[#This Row],[6M Return vs Nifty]]-AVERAGE(Table2[6M Return vs Nifty]))/_xlfn.STDEV.P(Table2[6M Return vs Nifty])</f>
        <v>-0.6410843237165591</v>
      </c>
      <c r="M643">
        <v>-3.1913023657066302</v>
      </c>
      <c r="N643">
        <f>(Table2[[#This Row],[1W Return vs Nifty]]-AVERAGE(Table2[1W Return vs Nifty]))/_xlfn.STDEV.P(Table2[1W Return vs Nifty])</f>
        <v>-0.58077893563674843</v>
      </c>
      <c r="O643">
        <v>3116.44</v>
      </c>
      <c r="P643">
        <v>3115.1571134780802</v>
      </c>
      <c r="Q643">
        <v>3004.3175497778702</v>
      </c>
      <c r="R643">
        <v>45.4622125343314</v>
      </c>
      <c r="S643" s="2">
        <f>(Table2[[#This Row],[Close Price]]-Table2[[#This Row],[20D EMA]])/Table2[[#This Row],[20D EMA]]</f>
        <v>-9.3504126503317474E-3</v>
      </c>
      <c r="T643" s="2">
        <f>(Table2[[#This Row],[Close Price]]-Table2[[#This Row],[50D EMA]])/Table2[[#This Row],[50D EMA]]</f>
        <v>-8.942442536061199E-3</v>
      </c>
      <c r="U643" s="2">
        <f>(Table2[[#This Row],[Close Price]]-Table2[[#This Row],[200D EMA]])/Table2[[#This Row],[200D EMA]]</f>
        <v>2.762106496640657E-2</v>
      </c>
      <c r="V643">
        <v>0.70861088056931998</v>
      </c>
      <c r="W643">
        <v>3007.1</v>
      </c>
      <c r="X643">
        <v>3149.25</v>
      </c>
      <c r="Y643">
        <v>3007.1</v>
      </c>
      <c r="Z643">
        <v>3150</v>
      </c>
      <c r="AA643">
        <v>3007.1</v>
      </c>
      <c r="AB643">
        <v>3259.95</v>
      </c>
      <c r="AC643" s="2">
        <f>(Table2[[#This Row],[Close Price]]/Table2[[#This Row],[Day Low]])-1</f>
        <v>2.6670213827275635E-2</v>
      </c>
      <c r="AD643" s="2">
        <f>(Table2[[#This Row],[Day High]]/Table2[[#This Row],[Close Price]])-1</f>
        <v>2.0066077154795359E-2</v>
      </c>
      <c r="AE643" s="2">
        <f>(Table2[[#This Row],[Close Price]]/Table2[[#This Row],[Current Week Low]])-1</f>
        <v>2.6670213827275635E-2</v>
      </c>
      <c r="AF643" s="2">
        <f>(Table2[[#This Row],[Current Week High]]/Table2[[#This Row],[Close Price]])-1</f>
        <v>2.0309007870955131E-2</v>
      </c>
      <c r="AG643" s="2">
        <f>(Table2[[#This Row],[Close Price]]/Table2[[#This Row],[Current Month Low]])-1</f>
        <v>2.6670213827275635E-2</v>
      </c>
      <c r="AH643" s="2">
        <f>(Table2[[#This Row],[Current Month High]]/Table2[[#This Row],[Close Price]])-1</f>
        <v>5.592265085997461E-2</v>
      </c>
      <c r="AI643">
        <v>19.8458199721439</v>
      </c>
      <c r="AJ643">
        <v>34.230434782608697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</v>
      </c>
      <c r="AM643">
        <v>0</v>
      </c>
      <c r="AN643">
        <v>-1.33</v>
      </c>
      <c r="AO643" t="s">
        <v>10450</v>
      </c>
      <c r="AP643">
        <v>-7.5893692502816995E-2</v>
      </c>
      <c r="AQ643">
        <f>(Table2[[#This Row],[Sharpe Ratio]]-AVERAGE(Table2[Sharpe Ratio]))/_xlfn.STDEV.P(Table2[Sharpe Ratio])</f>
        <v>-1.571331819693004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-4.0761022717504094</v>
      </c>
      <c r="AS643">
        <f>_xlfn.RANK.AVG(Table2[[#This Row],[1Y Return vs Nifty Z-Score]],Table2[1Y Return vs Nifty Z-Score])</f>
        <v>529</v>
      </c>
      <c r="AT643">
        <f>_xlfn.RANK.AVG(Table2[[#This Row],[6M Return vs Nifty Z-Score]],Table2[6M Return vs Nifty Z-Score])</f>
        <v>546</v>
      </c>
      <c r="AU643">
        <f>_xlfn.RANK.AVG(Table2[[#This Row],[Sharpe Ratio Z-Score]],Table2[Sharpe Ratio Z-Score])</f>
        <v>685</v>
      </c>
      <c r="AV643">
        <f>(Table2[[#This Row],[Rank 1Y]]+Table2[[#This Row],[Rank 6M]]+Table2[[#This Row],[Rank Sharpe]])/3</f>
        <v>586.66666666666663</v>
      </c>
    </row>
    <row r="644" spans="1:48" x14ac:dyDescent="0.3">
      <c r="A644" t="s">
        <v>95</v>
      </c>
      <c r="B644" t="s">
        <v>96</v>
      </c>
      <c r="C644" t="s">
        <v>10415</v>
      </c>
      <c r="D644" t="s">
        <v>97</v>
      </c>
      <c r="E644">
        <v>317391.20641392499</v>
      </c>
      <c r="F644">
        <v>3310.75</v>
      </c>
      <c r="G644">
        <v>-32.5061344670913</v>
      </c>
      <c r="H644">
        <f>(Table2[[#This Row],[1Y Return vs Nifty]]-AVERAGE(Table2[1Y Return vs Nifty]))/_xlfn.STDEV.P(Table2[1Y Return vs Nifty])</f>
        <v>-0.93566806515282763</v>
      </c>
      <c r="I644">
        <v>-0.87828497633945102</v>
      </c>
      <c r="J644">
        <f>(Table2[[#This Row],[1M Return vs Nifty]]-AVERAGE(Table2[1M Return vs Nifty]))/_xlfn.STDEV.P(Table2[1M Return vs Nifty])</f>
        <v>0.23669998425930103</v>
      </c>
      <c r="K644">
        <v>-1.36319103137417</v>
      </c>
      <c r="L644">
        <f>(Table2[[#This Row],[6M Return vs Nifty]]-AVERAGE(Table2[6M Return vs Nifty]))/_xlfn.STDEV.P(Table2[6M Return vs Nifty])</f>
        <v>-0.40546502936369089</v>
      </c>
      <c r="M644">
        <v>-2.4609727217277602</v>
      </c>
      <c r="N644">
        <f>(Table2[[#This Row],[1W Return vs Nifty]]-AVERAGE(Table2[1W Return vs Nifty]))/_xlfn.STDEV.P(Table2[1W Return vs Nifty])</f>
        <v>-0.41779357431157105</v>
      </c>
      <c r="O644">
        <v>3261.56</v>
      </c>
      <c r="P644">
        <v>3169.83824246833</v>
      </c>
      <c r="Q644">
        <v>3053.8994378450302</v>
      </c>
      <c r="R644">
        <v>60.016956935095102</v>
      </c>
      <c r="S644" s="2">
        <f>(Table2[[#This Row],[Close Price]]-Table2[[#This Row],[20D EMA]])/Table2[[#This Row],[20D EMA]]</f>
        <v>1.5081740026245127E-2</v>
      </c>
      <c r="T644" s="2">
        <f>(Table2[[#This Row],[Close Price]]-Table2[[#This Row],[50D EMA]])/Table2[[#This Row],[50D EMA]]</f>
        <v>4.4453926905097536E-2</v>
      </c>
      <c r="U644" s="2">
        <f>(Table2[[#This Row],[Close Price]]-Table2[[#This Row],[200D EMA]])/Table2[[#This Row],[200D EMA]]</f>
        <v>8.4105769486704243E-2</v>
      </c>
      <c r="V644">
        <v>0.67448294748692905</v>
      </c>
      <c r="W644">
        <v>3277.05</v>
      </c>
      <c r="X644">
        <v>3337.95</v>
      </c>
      <c r="Y644">
        <v>3206.75</v>
      </c>
      <c r="Z644">
        <v>3337.95</v>
      </c>
      <c r="AA644">
        <v>3139.6</v>
      </c>
      <c r="AB644">
        <v>3394.9</v>
      </c>
      <c r="AC644" s="2">
        <f>(Table2[[#This Row],[Close Price]]/Table2[[#This Row],[Day Low]])-1</f>
        <v>1.0283639248714449E-2</v>
      </c>
      <c r="AD644" s="2">
        <f>(Table2[[#This Row],[Day High]]/Table2[[#This Row],[Close Price]])-1</f>
        <v>8.2156611039794214E-3</v>
      </c>
      <c r="AE644" s="2">
        <f>(Table2[[#This Row],[Close Price]]/Table2[[#This Row],[Current Week Low]])-1</f>
        <v>3.2431589615654399E-2</v>
      </c>
      <c r="AF644" s="2">
        <f>(Table2[[#This Row],[Current Week High]]/Table2[[#This Row],[Close Price]])-1</f>
        <v>8.2156611039794214E-3</v>
      </c>
      <c r="AG644" s="2">
        <f>(Table2[[#This Row],[Close Price]]/Table2[[#This Row],[Current Month Low]])-1</f>
        <v>5.4513313797936114E-2</v>
      </c>
      <c r="AH644" s="2">
        <f>(Table2[[#This Row],[Current Month High]]/Table2[[#This Row],[Close Price]])-1</f>
        <v>2.5417201540436585E-2</v>
      </c>
      <c r="AI644">
        <v>3.3889602053915202</v>
      </c>
      <c r="AJ644">
        <v>23.9934833901352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0.05</v>
      </c>
      <c r="AM644" t="s">
        <v>10451</v>
      </c>
      <c r="AN644">
        <v>-1.68</v>
      </c>
      <c r="AO644" t="s">
        <v>10450</v>
      </c>
      <c r="AP644">
        <v>-6.0673523042198002E-2</v>
      </c>
      <c r="AQ644">
        <f>(Table2[[#This Row],[Sharpe Ratio]]-AVERAGE(Table2[Sharpe Ratio]))/_xlfn.STDEV.P(Table2[Sharpe Ratio])</f>
        <v>-1.3941909438996372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-2.9164176284684258</v>
      </c>
      <c r="AS644">
        <f>_xlfn.RANK.AVG(Table2[[#This Row],[1Y Return vs Nifty Z-Score]],Table2[1Y Return vs Nifty Z-Score])</f>
        <v>641</v>
      </c>
      <c r="AT644">
        <f>_xlfn.RANK.AVG(Table2[[#This Row],[6M Return vs Nifty Z-Score]],Table2[6M Return vs Nifty Z-Score])</f>
        <v>453</v>
      </c>
      <c r="AU644">
        <f>_xlfn.RANK.AVG(Table2[[#This Row],[Sharpe Ratio Z-Score]],Table2[Sharpe Ratio Z-Score])</f>
        <v>671</v>
      </c>
      <c r="AV644">
        <f>(Table2[[#This Row],[Rank 1Y]]+Table2[[#This Row],[Rank 6M]]+Table2[[#This Row],[Rank Sharpe]])/3</f>
        <v>588.33333333333337</v>
      </c>
    </row>
    <row r="645" spans="1:48" x14ac:dyDescent="0.3">
      <c r="A645" t="s">
        <v>486</v>
      </c>
      <c r="B645" t="s">
        <v>487</v>
      </c>
      <c r="C645" t="s">
        <v>10406</v>
      </c>
      <c r="D645" t="s">
        <v>21</v>
      </c>
      <c r="E645">
        <v>45475.442213000002</v>
      </c>
      <c r="F645">
        <v>1121</v>
      </c>
      <c r="G645">
        <v>-47.400199496680997</v>
      </c>
      <c r="H645">
        <f>(Table2[[#This Row],[1Y Return vs Nifty]]-AVERAGE(Table2[1Y Return vs Nifty]))/_xlfn.STDEV.P(Table2[1Y Return vs Nifty])</f>
        <v>-1.1809042067786804</v>
      </c>
      <c r="I645">
        <v>2.4126605053704799</v>
      </c>
      <c r="J645">
        <f>(Table2[[#This Row],[1M Return vs Nifty]]-AVERAGE(Table2[1M Return vs Nifty]))/_xlfn.STDEV.P(Table2[1M Return vs Nifty])</f>
        <v>0.54166028977071379</v>
      </c>
      <c r="K645">
        <v>-9.4106088339416001</v>
      </c>
      <c r="L645">
        <f>(Table2[[#This Row],[6M Return vs Nifty]]-AVERAGE(Table2[6M Return vs Nifty]))/_xlfn.STDEV.P(Table2[6M Return vs Nifty])</f>
        <v>-0.64454412462148891</v>
      </c>
      <c r="M645">
        <v>0.57455963867063498</v>
      </c>
      <c r="N645">
        <f>(Table2[[#This Row],[1W Return vs Nifty]]-AVERAGE(Table2[1W Return vs Nifty]))/_xlfn.STDEV.P(Table2[1W Return vs Nifty])</f>
        <v>0.25963660075073963</v>
      </c>
      <c r="O645">
        <v>1083.33</v>
      </c>
      <c r="P645">
        <v>1058.70919037772</v>
      </c>
      <c r="Q645">
        <v>1082.40705844998</v>
      </c>
      <c r="R645">
        <v>64.965679007101201</v>
      </c>
      <c r="S645" s="2">
        <f>(Table2[[#This Row],[Close Price]]-Table2[[#This Row],[20D EMA]])/Table2[[#This Row],[20D EMA]]</f>
        <v>3.4772414684352944E-2</v>
      </c>
      <c r="T645" s="2">
        <f>(Table2[[#This Row],[Close Price]]-Table2[[#This Row],[50D EMA]])/Table2[[#This Row],[50D EMA]]</f>
        <v>5.8836562663686948E-2</v>
      </c>
      <c r="U645" s="2">
        <f>(Table2[[#This Row],[Close Price]]-Table2[[#This Row],[200D EMA]])/Table2[[#This Row],[200D EMA]]</f>
        <v>3.5654739359595032E-2</v>
      </c>
      <c r="V645">
        <v>1.0194114611853999</v>
      </c>
      <c r="W645">
        <v>1098.7</v>
      </c>
      <c r="X645">
        <v>1134.7</v>
      </c>
      <c r="Y645">
        <v>1084</v>
      </c>
      <c r="Z645">
        <v>1134.7</v>
      </c>
      <c r="AA645">
        <v>1045.55</v>
      </c>
      <c r="AB645">
        <v>1136</v>
      </c>
      <c r="AC645" s="2">
        <f>(Table2[[#This Row],[Close Price]]/Table2[[#This Row],[Day Low]])-1</f>
        <v>2.0296714298716712E-2</v>
      </c>
      <c r="AD645" s="2">
        <f>(Table2[[#This Row],[Day High]]/Table2[[#This Row],[Close Price]])-1</f>
        <v>1.2221231043711089E-2</v>
      </c>
      <c r="AE645" s="2">
        <f>(Table2[[#This Row],[Close Price]]/Table2[[#This Row],[Current Week Low]])-1</f>
        <v>3.413284132841321E-2</v>
      </c>
      <c r="AF645" s="2">
        <f>(Table2[[#This Row],[Current Week High]]/Table2[[#This Row],[Close Price]])-1</f>
        <v>1.2221231043711089E-2</v>
      </c>
      <c r="AG645" s="2">
        <f>(Table2[[#This Row],[Close Price]]/Table2[[#This Row],[Current Month Low]])-1</f>
        <v>7.21629764238918E-2</v>
      </c>
      <c r="AH645" s="2">
        <f>(Table2[[#This Row],[Current Month High]]/Table2[[#This Row],[Close Price]])-1</f>
        <v>1.338090990187335E-2</v>
      </c>
      <c r="AI645">
        <v>24.888492417484301</v>
      </c>
      <c r="AJ645">
        <v>15.555097412637799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-0.02</v>
      </c>
      <c r="AM645" t="s">
        <v>10450</v>
      </c>
      <c r="AN645">
        <v>4</v>
      </c>
      <c r="AO645" t="s">
        <v>10451</v>
      </c>
      <c r="AQ645">
        <f>(Table2[[#This Row],[Sharpe Ratio]]-AVERAGE(Table2[Sharpe Ratio]))/_xlfn.STDEV.P(Table2[Sharpe Ratio])</f>
        <v>-0.68803842457500186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695</v>
      </c>
      <c r="AT645">
        <f>_xlfn.RANK.AVG(Table2[[#This Row],[6M Return vs Nifty Z-Score]],Table2[6M Return vs Nifty Z-Score])</f>
        <v>549</v>
      </c>
      <c r="AU645">
        <f>_xlfn.RANK.AVG(Table2[[#This Row],[Sharpe Ratio Z-Score]],Table2[Sharpe Ratio Z-Score])</f>
        <v>526.5</v>
      </c>
      <c r="AV645">
        <f>(Table2[[#This Row],[Rank 1Y]]+Table2[[#This Row],[Rank 6M]]+Table2[[#This Row],[Rank Sharpe]])/3</f>
        <v>590.16666666666663</v>
      </c>
    </row>
    <row r="646" spans="1:48" x14ac:dyDescent="0.3">
      <c r="A646" t="s">
        <v>1748</v>
      </c>
      <c r="B646" t="s">
        <v>1749</v>
      </c>
      <c r="C646" t="s">
        <v>10411</v>
      </c>
      <c r="D646" t="s">
        <v>54</v>
      </c>
      <c r="E646">
        <v>4728.6767250000003</v>
      </c>
      <c r="F646">
        <v>514.35</v>
      </c>
      <c r="G646">
        <v>-38.642864913690097</v>
      </c>
      <c r="H646">
        <f>(Table2[[#This Row],[1Y Return vs Nifty]]-AVERAGE(Table2[1Y Return vs Nifty]))/_xlfn.STDEV.P(Table2[1Y Return vs Nifty])</f>
        <v>-1.0367115407877159</v>
      </c>
      <c r="I646">
        <v>-22.5979401753467</v>
      </c>
      <c r="J646">
        <f>(Table2[[#This Row],[1M Return vs Nifty]]-AVERAGE(Table2[1M Return vs Nifty]))/_xlfn.STDEV.P(Table2[1M Return vs Nifty])</f>
        <v>-1.7759838240577683</v>
      </c>
      <c r="K646">
        <v>-1.64458631050084</v>
      </c>
      <c r="L646">
        <f>(Table2[[#This Row],[6M Return vs Nifty]]-AVERAGE(Table2[6M Return vs Nifty]))/_xlfn.STDEV.P(Table2[6M Return vs Nifty])</f>
        <v>-0.41382494435679046</v>
      </c>
      <c r="M646">
        <v>-2.1947200714977999</v>
      </c>
      <c r="N646">
        <f>(Table2[[#This Row],[1W Return vs Nifty]]-AVERAGE(Table2[1W Return vs Nifty]))/_xlfn.STDEV.P(Table2[1W Return vs Nifty])</f>
        <v>-0.3583748107993896</v>
      </c>
      <c r="O646">
        <v>532.26</v>
      </c>
      <c r="P646">
        <v>532.82198133300506</v>
      </c>
      <c r="Q646">
        <v>514.19116104166801</v>
      </c>
      <c r="R646">
        <v>29.139718664236899</v>
      </c>
      <c r="S646" s="2">
        <f>(Table2[[#This Row],[Close Price]]-Table2[[#This Row],[20D EMA]])/Table2[[#This Row],[20D EMA]]</f>
        <v>-3.3648968549205217E-2</v>
      </c>
      <c r="T646" s="2">
        <f>(Table2[[#This Row],[Close Price]]-Table2[[#This Row],[50D EMA]])/Table2[[#This Row],[50D EMA]]</f>
        <v>-3.4668204353717057E-2</v>
      </c>
      <c r="U646" s="2">
        <f>(Table2[[#This Row],[Close Price]]-Table2[[#This Row],[200D EMA]])/Table2[[#This Row],[200D EMA]]</f>
        <v>3.0891032434363558E-4</v>
      </c>
      <c r="V646">
        <v>0.494028773807278</v>
      </c>
      <c r="W646">
        <v>512.25</v>
      </c>
      <c r="X646">
        <v>523.6</v>
      </c>
      <c r="Y646">
        <v>508</v>
      </c>
      <c r="Z646">
        <v>545</v>
      </c>
      <c r="AA646">
        <v>508</v>
      </c>
      <c r="AB646">
        <v>591</v>
      </c>
      <c r="AC646" s="2">
        <f>(Table2[[#This Row],[Close Price]]/Table2[[#This Row],[Day Low]])-1</f>
        <v>4.0995607613469875E-3</v>
      </c>
      <c r="AD646" s="2">
        <f>(Table2[[#This Row],[Day High]]/Table2[[#This Row],[Close Price]])-1</f>
        <v>1.798386312822009E-2</v>
      </c>
      <c r="AE646" s="2">
        <f>(Table2[[#This Row],[Close Price]]/Table2[[#This Row],[Current Week Low]])-1</f>
        <v>1.2499999999999956E-2</v>
      </c>
      <c r="AF646" s="2">
        <f>(Table2[[#This Row],[Current Week High]]/Table2[[#This Row],[Close Price]])-1</f>
        <v>5.9589773500534626E-2</v>
      </c>
      <c r="AG646" s="2">
        <f>(Table2[[#This Row],[Close Price]]/Table2[[#This Row],[Current Month Low]])-1</f>
        <v>1.2499999999999956E-2</v>
      </c>
      <c r="AH646" s="2">
        <f>(Table2[[#This Row],[Current Month High]]/Table2[[#This Row],[Close Price]])-1</f>
        <v>0.14902303878681833</v>
      </c>
      <c r="AI646">
        <v>23.456790123456699</v>
      </c>
      <c r="AJ646">
        <v>19.324904303444999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-0.15</v>
      </c>
      <c r="AM646" t="s">
        <v>10450</v>
      </c>
      <c r="AN646">
        <v>-2.71</v>
      </c>
      <c r="AO646" t="s">
        <v>10450</v>
      </c>
      <c r="AP646">
        <v>-4.9522686418712998E-2</v>
      </c>
      <c r="AQ646">
        <f>(Table2[[#This Row],[Sharpe Ratio]]-AVERAGE(Table2[Sharpe Ratio]))/_xlfn.STDEV.P(Table2[Sharpe Ratio])</f>
        <v>-1.2644112479229439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668</v>
      </c>
      <c r="AT646">
        <f>_xlfn.RANK.AVG(Table2[[#This Row],[6M Return vs Nifty Z-Score]],Table2[6M Return vs Nifty Z-Score])</f>
        <v>456</v>
      </c>
      <c r="AU646">
        <f>_xlfn.RANK.AVG(Table2[[#This Row],[Sharpe Ratio Z-Score]],Table2[Sharpe Ratio Z-Score])</f>
        <v>657</v>
      </c>
      <c r="AV646">
        <f>(Table2[[#This Row],[Rank 1Y]]+Table2[[#This Row],[Rank 6M]]+Table2[[#This Row],[Rank Sharpe]])/3</f>
        <v>593.66666666666663</v>
      </c>
    </row>
    <row r="647" spans="1:48" x14ac:dyDescent="0.3">
      <c r="A647" t="s">
        <v>320</v>
      </c>
      <c r="B647" t="s">
        <v>321</v>
      </c>
      <c r="C647" t="s">
        <v>10405</v>
      </c>
      <c r="D647" t="s">
        <v>180</v>
      </c>
      <c r="E647">
        <v>86197.615255124998</v>
      </c>
      <c r="F647">
        <v>783.75</v>
      </c>
      <c r="G647">
        <v>-7.9066498622869803</v>
      </c>
      <c r="H647">
        <f>(Table2[[#This Row],[1Y Return vs Nifty]]-AVERAGE(Table2[1Y Return vs Nifty]))/_xlfn.STDEV.P(Table2[1Y Return vs Nifty])</f>
        <v>-0.53062869688890624</v>
      </c>
      <c r="I647">
        <v>-12.1172667090981</v>
      </c>
      <c r="J647">
        <f>(Table2[[#This Row],[1M Return vs Nifty]]-AVERAGE(Table2[1M Return vs Nifty]))/_xlfn.STDEV.P(Table2[1M Return vs Nifty])</f>
        <v>-0.80477679556216597</v>
      </c>
      <c r="K647">
        <v>-33.121416967682201</v>
      </c>
      <c r="L647">
        <f>(Table2[[#This Row],[6M Return vs Nifty]]-AVERAGE(Table2[6M Return vs Nifty]))/_xlfn.STDEV.P(Table2[6M Return vs Nifty])</f>
        <v>-1.3489636906886804</v>
      </c>
      <c r="M647">
        <v>5.3388489681076998E-2</v>
      </c>
      <c r="N647">
        <f>(Table2[[#This Row],[1W Return vs Nifty]]-AVERAGE(Table2[1W Return vs Nifty]))/_xlfn.STDEV.P(Table2[1W Return vs Nifty])</f>
        <v>0.14332848053320874</v>
      </c>
      <c r="O647">
        <v>811.84</v>
      </c>
      <c r="P647">
        <v>841.161079264965</v>
      </c>
      <c r="Q647">
        <v>912.83515891770105</v>
      </c>
      <c r="R647">
        <v>37.434832336784801</v>
      </c>
      <c r="S647" s="2">
        <f>(Table2[[#This Row],[Close Price]]-Table2[[#This Row],[20D EMA]])/Table2[[#This Row],[20D EMA]]</f>
        <v>-3.4600413874655143E-2</v>
      </c>
      <c r="T647" s="2">
        <f>(Table2[[#This Row],[Close Price]]-Table2[[#This Row],[50D EMA]])/Table2[[#This Row],[50D EMA]]</f>
        <v>-6.825218222784718E-2</v>
      </c>
      <c r="U647" s="2">
        <f>(Table2[[#This Row],[Close Price]]-Table2[[#This Row],[200D EMA]])/Table2[[#This Row],[200D EMA]]</f>
        <v>-0.14141124786511322</v>
      </c>
      <c r="V647">
        <v>0.51492067822430099</v>
      </c>
      <c r="W647">
        <v>780</v>
      </c>
      <c r="X647">
        <v>802.9</v>
      </c>
      <c r="Y647">
        <v>780</v>
      </c>
      <c r="Z647">
        <v>855</v>
      </c>
      <c r="AA647">
        <v>773.05</v>
      </c>
      <c r="AB647">
        <v>858.95</v>
      </c>
      <c r="AC647" s="2">
        <f>(Table2[[#This Row],[Close Price]]/Table2[[#This Row],[Day Low]])-1</f>
        <v>4.8076923076922906E-3</v>
      </c>
      <c r="AD647" s="2">
        <f>(Table2[[#This Row],[Day High]]/Table2[[#This Row],[Close Price]])-1</f>
        <v>2.4433811802232919E-2</v>
      </c>
      <c r="AE647" s="2">
        <f>(Table2[[#This Row],[Close Price]]/Table2[[#This Row],[Current Week Low]])-1</f>
        <v>4.8076923076922906E-3</v>
      </c>
      <c r="AF647" s="2">
        <f>(Table2[[#This Row],[Current Week High]]/Table2[[#This Row],[Close Price]])-1</f>
        <v>9.0909090909090828E-2</v>
      </c>
      <c r="AG647" s="2">
        <f>(Table2[[#This Row],[Close Price]]/Table2[[#This Row],[Current Month Low]])-1</f>
        <v>1.3841278054459671E-2</v>
      </c>
      <c r="AH647" s="2">
        <f>(Table2[[#This Row],[Current Month High]]/Table2[[#This Row],[Close Price]])-1</f>
        <v>9.594896331738445E-2</v>
      </c>
      <c r="AI647">
        <v>60.688995215311003</v>
      </c>
      <c r="AJ647">
        <v>50.143678160919499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-0.16</v>
      </c>
      <c r="AM647" t="s">
        <v>10450</v>
      </c>
      <c r="AN647">
        <v>-2.62</v>
      </c>
      <c r="AO647" t="s">
        <v>10450</v>
      </c>
      <c r="AP647">
        <v>-2.0677379955667999E-2</v>
      </c>
      <c r="AQ647">
        <f>(Table2[[#This Row],[Sharpe Ratio]]-AVERAGE(Table2[Sharpe Ratio]))/_xlfn.STDEV.P(Table2[Sharpe Ratio])</f>
        <v>-0.92869337943187602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479</v>
      </c>
      <c r="AT647">
        <f>_xlfn.RANK.AVG(Table2[[#This Row],[6M Return vs Nifty Z-Score]],Table2[6M Return vs Nifty Z-Score])</f>
        <v>704</v>
      </c>
      <c r="AU647">
        <f>_xlfn.RANK.AVG(Table2[[#This Row],[Sharpe Ratio Z-Score]],Table2[Sharpe Ratio Z-Score])</f>
        <v>602</v>
      </c>
      <c r="AV647">
        <f>(Table2[[#This Row],[Rank 1Y]]+Table2[[#This Row],[Rank 6M]]+Table2[[#This Row],[Rank Sharpe]])/3</f>
        <v>595</v>
      </c>
    </row>
    <row r="648" spans="1:48" x14ac:dyDescent="0.3">
      <c r="A648" t="s">
        <v>945</v>
      </c>
      <c r="B648" t="s">
        <v>946</v>
      </c>
      <c r="C648" t="s">
        <v>10420</v>
      </c>
      <c r="D648" t="s">
        <v>467</v>
      </c>
      <c r="E648">
        <v>16335.472292425</v>
      </c>
      <c r="F648">
        <v>1537.25</v>
      </c>
      <c r="G648">
        <v>-25.039875260279199</v>
      </c>
      <c r="H648">
        <f>(Table2[[#This Row],[1Y Return vs Nifty]]-AVERAGE(Table2[1Y Return vs Nifty]))/_xlfn.STDEV.P(Table2[1Y Return vs Nifty])</f>
        <v>-0.81273341993545423</v>
      </c>
      <c r="I648">
        <v>-1.89689807931823</v>
      </c>
      <c r="J648">
        <f>(Table2[[#This Row],[1M Return vs Nifty]]-AVERAGE(Table2[1M Return vs Nifty]))/_xlfn.STDEV.P(Table2[1M Return vs Nifty])</f>
        <v>0.14230870223753564</v>
      </c>
      <c r="K648">
        <v>-4.3119862942803202</v>
      </c>
      <c r="L648">
        <f>(Table2[[#This Row],[6M Return vs Nifty]]-AVERAGE(Table2[6M Return vs Nifty]))/_xlfn.STDEV.P(Table2[6M Return vs Nifty])</f>
        <v>-0.49307018680079606</v>
      </c>
      <c r="M648">
        <v>-0.67892052605125297</v>
      </c>
      <c r="N648">
        <f>(Table2[[#This Row],[1W Return vs Nifty]]-AVERAGE(Table2[1W Return vs Nifty]))/_xlfn.STDEV.P(Table2[1W Return vs Nifty])</f>
        <v>-2.0098610938203598E-2</v>
      </c>
      <c r="O648">
        <v>1544.39</v>
      </c>
      <c r="P648">
        <v>1528.00712765816</v>
      </c>
      <c r="Q648">
        <v>1457.6309200575199</v>
      </c>
      <c r="R648">
        <v>46.221767352360303</v>
      </c>
      <c r="S648" s="2">
        <f>(Table2[[#This Row],[Close Price]]-Table2[[#This Row],[20D EMA]])/Table2[[#This Row],[20D EMA]]</f>
        <v>-4.6231845583046376E-3</v>
      </c>
      <c r="T648" s="2">
        <f>(Table2[[#This Row],[Close Price]]-Table2[[#This Row],[50D EMA]])/Table2[[#This Row],[50D EMA]]</f>
        <v>6.0489720070911633E-3</v>
      </c>
      <c r="U648" s="2">
        <f>(Table2[[#This Row],[Close Price]]-Table2[[#This Row],[200D EMA]])/Table2[[#This Row],[200D EMA]]</f>
        <v>5.4622249601660629E-2</v>
      </c>
      <c r="V648">
        <v>0.606412659045513</v>
      </c>
      <c r="W648">
        <v>1533.1</v>
      </c>
      <c r="X648">
        <v>1569.3</v>
      </c>
      <c r="Y648">
        <v>1512.4</v>
      </c>
      <c r="Z648">
        <v>1569.3</v>
      </c>
      <c r="AA648">
        <v>1462.3</v>
      </c>
      <c r="AB648">
        <v>1601.75</v>
      </c>
      <c r="AC648" s="2">
        <f>(Table2[[#This Row],[Close Price]]/Table2[[#This Row],[Day Low]])-1</f>
        <v>2.7069336638183561E-3</v>
      </c>
      <c r="AD648" s="2">
        <f>(Table2[[#This Row],[Day High]]/Table2[[#This Row],[Close Price]])-1</f>
        <v>2.0848918523337145E-2</v>
      </c>
      <c r="AE648" s="2">
        <f>(Table2[[#This Row],[Close Price]]/Table2[[#This Row],[Current Week Low]])-1</f>
        <v>1.6430838402538894E-2</v>
      </c>
      <c r="AF648" s="2">
        <f>(Table2[[#This Row],[Current Week High]]/Table2[[#This Row],[Close Price]])-1</f>
        <v>2.0848918523337145E-2</v>
      </c>
      <c r="AG648" s="2">
        <f>(Table2[[#This Row],[Close Price]]/Table2[[#This Row],[Current Month Low]])-1</f>
        <v>5.1254872461191203E-2</v>
      </c>
      <c r="AH648" s="2">
        <f>(Table2[[#This Row],[Current Month High]]/Table2[[#This Row],[Close Price]])-1</f>
        <v>4.195804195804187E-2</v>
      </c>
      <c r="AI648">
        <v>9.9365750528541206</v>
      </c>
      <c r="AJ648">
        <v>23.672566371681398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0</v>
      </c>
      <c r="AM648" t="s">
        <v>10452</v>
      </c>
      <c r="AN648">
        <v>-1.62</v>
      </c>
      <c r="AO648" t="s">
        <v>10450</v>
      </c>
      <c r="AP648">
        <v>-9.3805539182281003E-2</v>
      </c>
      <c r="AQ648">
        <f>(Table2[[#This Row],[Sharpe Ratio]]-AVERAGE(Table2[Sharpe Ratio]))/_xlfn.STDEV.P(Table2[Sharpe Ratio])</f>
        <v>-1.7797999458913654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-2.9633934613282835</v>
      </c>
      <c r="AS648">
        <f>_xlfn.RANK.AVG(Table2[[#This Row],[1Y Return vs Nifty Z-Score]],Table2[1Y Return vs Nifty Z-Score])</f>
        <v>595</v>
      </c>
      <c r="AT648">
        <f>_xlfn.RANK.AVG(Table2[[#This Row],[6M Return vs Nifty Z-Score]],Table2[6M Return vs Nifty Z-Score])</f>
        <v>488</v>
      </c>
      <c r="AU648">
        <f>_xlfn.RANK.AVG(Table2[[#This Row],[Sharpe Ratio Z-Score]],Table2[Sharpe Ratio Z-Score])</f>
        <v>709</v>
      </c>
      <c r="AV648">
        <f>(Table2[[#This Row],[Rank 1Y]]+Table2[[#This Row],[Rank 6M]]+Table2[[#This Row],[Rank Sharpe]])/3</f>
        <v>597.33333333333337</v>
      </c>
    </row>
    <row r="649" spans="1:48" x14ac:dyDescent="0.3">
      <c r="A649" t="s">
        <v>1436</v>
      </c>
      <c r="B649" t="s">
        <v>1437</v>
      </c>
      <c r="C649" t="s">
        <v>10422</v>
      </c>
      <c r="D649" t="s">
        <v>609</v>
      </c>
      <c r="E649">
        <v>7670.0473558399899</v>
      </c>
      <c r="F649">
        <v>44.74</v>
      </c>
      <c r="G649">
        <v>-30.397336034837501</v>
      </c>
      <c r="H649">
        <f>(Table2[[#This Row],[1Y Return vs Nifty]]-AVERAGE(Table2[1Y Return vs Nifty]))/_xlfn.STDEV.P(Table2[1Y Return vs Nifty])</f>
        <v>-0.90094593993280547</v>
      </c>
      <c r="I649">
        <v>-10.5030717735201</v>
      </c>
      <c r="J649">
        <f>(Table2[[#This Row],[1M Return vs Nifty]]-AVERAGE(Table2[1M Return vs Nifty]))/_xlfn.STDEV.P(Table2[1M Return vs Nifty])</f>
        <v>-0.65519504665605277</v>
      </c>
      <c r="K649">
        <v>-22.935701708362402</v>
      </c>
      <c r="L649">
        <f>(Table2[[#This Row],[6M Return vs Nifty]]-AVERAGE(Table2[6M Return vs Nifty]))/_xlfn.STDEV.P(Table2[6M Return vs Nifty])</f>
        <v>-1.0463583521197288</v>
      </c>
      <c r="M649">
        <v>-2.7042291564136098</v>
      </c>
      <c r="N649">
        <f>(Table2[[#This Row],[1W Return vs Nifty]]-AVERAGE(Table2[1W Return vs Nifty]))/_xlfn.STDEV.P(Table2[1W Return vs Nifty])</f>
        <v>-0.47208034498946333</v>
      </c>
      <c r="O649">
        <v>46.76</v>
      </c>
      <c r="P649">
        <v>46.683033974977803</v>
      </c>
      <c r="Q649">
        <v>46.686032572650902</v>
      </c>
      <c r="R649">
        <v>34.251307877167001</v>
      </c>
      <c r="S649" s="2">
        <f>(Table2[[#This Row],[Close Price]]-Table2[[#This Row],[20D EMA]])/Table2[[#This Row],[20D EMA]]</f>
        <v>-4.3199315654405393E-2</v>
      </c>
      <c r="T649" s="2">
        <f>(Table2[[#This Row],[Close Price]]-Table2[[#This Row],[50D EMA]])/Table2[[#This Row],[50D EMA]]</f>
        <v>-4.162184437325285E-2</v>
      </c>
      <c r="U649" s="2">
        <f>(Table2[[#This Row],[Close Price]]-Table2[[#This Row],[200D EMA]])/Table2[[#This Row],[200D EMA]]</f>
        <v>-4.16834000538076E-2</v>
      </c>
      <c r="V649">
        <v>0.57794008959129095</v>
      </c>
      <c r="W649">
        <v>44.41</v>
      </c>
      <c r="X649">
        <v>45.55</v>
      </c>
      <c r="Y649">
        <v>44.31</v>
      </c>
      <c r="Z649">
        <v>47.14</v>
      </c>
      <c r="AA649">
        <v>44.31</v>
      </c>
      <c r="AB649">
        <v>51.7</v>
      </c>
      <c r="AC649" s="2">
        <f>(Table2[[#This Row],[Close Price]]/Table2[[#This Row],[Day Low]])-1</f>
        <v>7.430758838099738E-3</v>
      </c>
      <c r="AD649" s="2">
        <f>(Table2[[#This Row],[Day High]]/Table2[[#This Row],[Close Price]])-1</f>
        <v>1.8104604380867029E-2</v>
      </c>
      <c r="AE649" s="2">
        <f>(Table2[[#This Row],[Close Price]]/Table2[[#This Row],[Current Week Low]])-1</f>
        <v>9.7043556759195404E-3</v>
      </c>
      <c r="AF649" s="2">
        <f>(Table2[[#This Row],[Current Week High]]/Table2[[#This Row],[Close Price]])-1</f>
        <v>5.3643272239606521E-2</v>
      </c>
      <c r="AG649" s="2">
        <f>(Table2[[#This Row],[Close Price]]/Table2[[#This Row],[Current Month Low]])-1</f>
        <v>9.7043556759195404E-3</v>
      </c>
      <c r="AH649" s="2">
        <f>(Table2[[#This Row],[Current Month High]]/Table2[[#This Row],[Close Price]])-1</f>
        <v>0.15556548949485927</v>
      </c>
      <c r="AI649">
        <v>53.5538667858739</v>
      </c>
      <c r="AJ649">
        <v>15.756791720569201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-0.02</v>
      </c>
      <c r="AM649" t="s">
        <v>10450</v>
      </c>
      <c r="AN649">
        <v>-5.67</v>
      </c>
      <c r="AO649" t="s">
        <v>10450</v>
      </c>
      <c r="AP649">
        <v>5.4750450632099997E-4</v>
      </c>
      <c r="AQ649">
        <f>(Table2[[#This Row],[Sharpe Ratio]]-AVERAGE(Table2[Sharpe Ratio]))/_xlfn.STDEV.P(Table2[Sharpe Ratio])</f>
        <v>-0.68166625979710904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625</v>
      </c>
      <c r="AT649">
        <f>_xlfn.RANK.AVG(Table2[[#This Row],[6M Return vs Nifty Z-Score]],Table2[6M Return vs Nifty Z-Score])</f>
        <v>668</v>
      </c>
      <c r="AU649">
        <f>_xlfn.RANK.AVG(Table2[[#This Row],[Sharpe Ratio Z-Score]],Table2[Sharpe Ratio Z-Score])</f>
        <v>502</v>
      </c>
      <c r="AV649">
        <f>(Table2[[#This Row],[Rank 1Y]]+Table2[[#This Row],[Rank 6M]]+Table2[[#This Row],[Rank Sharpe]])/3</f>
        <v>598.33333333333337</v>
      </c>
    </row>
    <row r="650" spans="1:48" x14ac:dyDescent="0.3">
      <c r="A650" t="s">
        <v>1733</v>
      </c>
      <c r="B650" t="s">
        <v>1734</v>
      </c>
      <c r="C650" t="s">
        <v>10412</v>
      </c>
      <c r="D650" t="s">
        <v>185</v>
      </c>
      <c r="E650">
        <v>4832.8486218899998</v>
      </c>
      <c r="F650">
        <v>121.14</v>
      </c>
      <c r="G650">
        <v>-30.0291071320129</v>
      </c>
      <c r="H650">
        <f>(Table2[[#This Row],[1Y Return vs Nifty]]-AVERAGE(Table2[1Y Return vs Nifty]))/_xlfn.STDEV.P(Table2[1Y Return vs Nifty])</f>
        <v>-0.89488291850887425</v>
      </c>
      <c r="I650">
        <v>-8.4042596338232496</v>
      </c>
      <c r="J650">
        <f>(Table2[[#This Row],[1M Return vs Nifty]]-AVERAGE(Table2[1M Return vs Nifty]))/_xlfn.STDEV.P(Table2[1M Return vs Nifty])</f>
        <v>-0.46070553144219095</v>
      </c>
      <c r="K650">
        <v>-27.1102784802688</v>
      </c>
      <c r="L650">
        <f>(Table2[[#This Row],[6M Return vs Nifty]]-AVERAGE(Table2[6M Return vs Nifty]))/_xlfn.STDEV.P(Table2[6M Return vs Nifty])</f>
        <v>-1.1703800025668056</v>
      </c>
      <c r="M650">
        <v>-2.68318560182722</v>
      </c>
      <c r="N650">
        <f>(Table2[[#This Row],[1W Return vs Nifty]]-AVERAGE(Table2[1W Return vs Nifty]))/_xlfn.STDEV.P(Table2[1W Return vs Nifty])</f>
        <v>-0.46738412133743795</v>
      </c>
      <c r="O650">
        <v>124.26</v>
      </c>
      <c r="P650">
        <v>126.142235136301</v>
      </c>
      <c r="Q650">
        <v>124.109572375562</v>
      </c>
      <c r="R650">
        <v>39.255626518316198</v>
      </c>
      <c r="S650" s="2">
        <f>(Table2[[#This Row],[Close Price]]-Table2[[#This Row],[20D EMA]])/Table2[[#This Row],[20D EMA]]</f>
        <v>-2.5108643167551944E-2</v>
      </c>
      <c r="T650" s="2">
        <f>(Table2[[#This Row],[Close Price]]-Table2[[#This Row],[50D EMA]])/Table2[[#This Row],[50D EMA]]</f>
        <v>-3.9655513721442388E-2</v>
      </c>
      <c r="U650" s="2">
        <f>(Table2[[#This Row],[Close Price]]-Table2[[#This Row],[200D EMA]])/Table2[[#This Row],[200D EMA]]</f>
        <v>-2.3927021250028283E-2</v>
      </c>
      <c r="V650">
        <v>1.0915083009920701</v>
      </c>
      <c r="W650">
        <v>120.1</v>
      </c>
      <c r="X650">
        <v>123</v>
      </c>
      <c r="Y650">
        <v>120.05</v>
      </c>
      <c r="Z650">
        <v>125.29</v>
      </c>
      <c r="AA650">
        <v>117.76</v>
      </c>
      <c r="AB650">
        <v>133.99</v>
      </c>
      <c r="AC650" s="2">
        <f>(Table2[[#This Row],[Close Price]]/Table2[[#This Row],[Day Low]])-1</f>
        <v>8.6594504579518006E-3</v>
      </c>
      <c r="AD650" s="2">
        <f>(Table2[[#This Row],[Day High]]/Table2[[#This Row],[Close Price]])-1</f>
        <v>1.535413571074784E-2</v>
      </c>
      <c r="AE650" s="2">
        <f>(Table2[[#This Row],[Close Price]]/Table2[[#This Row],[Current Week Low]])-1</f>
        <v>9.0795501874219031E-3</v>
      </c>
      <c r="AF650" s="2">
        <f>(Table2[[#This Row],[Current Week High]]/Table2[[#This Row],[Close Price]])-1</f>
        <v>3.4257883440647285E-2</v>
      </c>
      <c r="AG650" s="2">
        <f>(Table2[[#This Row],[Close Price]]/Table2[[#This Row],[Current Month Low]])-1</f>
        <v>2.8702445652173836E-2</v>
      </c>
      <c r="AH650" s="2">
        <f>(Table2[[#This Row],[Current Month High]]/Table2[[#This Row],[Close Price]])-1</f>
        <v>0.10607561499091966</v>
      </c>
      <c r="AI650">
        <v>23.543008089813402</v>
      </c>
      <c r="AJ650">
        <v>18.358573522227601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-0.13</v>
      </c>
      <c r="AM650" t="s">
        <v>10450</v>
      </c>
      <c r="AN650">
        <v>-1.98</v>
      </c>
      <c r="AO650" t="s">
        <v>10450</v>
      </c>
      <c r="AP650">
        <v>6.1704032737749997E-3</v>
      </c>
      <c r="AQ650">
        <f>(Table2[[#This Row],[Sharpe Ratio]]-AVERAGE(Table2[Sharpe Ratio]))/_xlfn.STDEV.P(Table2[Sharpe Ratio])</f>
        <v>-0.61622380761276019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624</v>
      </c>
      <c r="AT650">
        <f>_xlfn.RANK.AVG(Table2[[#This Row],[6M Return vs Nifty Z-Score]],Table2[6M Return vs Nifty Z-Score])</f>
        <v>686</v>
      </c>
      <c r="AU650">
        <f>_xlfn.RANK.AVG(Table2[[#This Row],[Sharpe Ratio Z-Score]],Table2[Sharpe Ratio Z-Score])</f>
        <v>485</v>
      </c>
      <c r="AV650">
        <f>(Table2[[#This Row],[Rank 1Y]]+Table2[[#This Row],[Rank 6M]]+Table2[[#This Row],[Rank Sharpe]])/3</f>
        <v>598.33333333333337</v>
      </c>
    </row>
    <row r="651" spans="1:48" x14ac:dyDescent="0.3">
      <c r="A651" t="s">
        <v>432</v>
      </c>
      <c r="B651" t="s">
        <v>433</v>
      </c>
      <c r="C651" t="s">
        <v>10407</v>
      </c>
      <c r="D651" t="s">
        <v>24</v>
      </c>
      <c r="E651">
        <v>55514.388641229001</v>
      </c>
      <c r="F651">
        <v>74.19</v>
      </c>
      <c r="G651">
        <v>-56.7238927381417</v>
      </c>
      <c r="H651">
        <f>(Table2[[#This Row],[1Y Return vs Nifty]]-AVERAGE(Table2[1Y Return vs Nifty]))/_xlfn.STDEV.P(Table2[1Y Return vs Nifty])</f>
        <v>-1.3344221719343523</v>
      </c>
      <c r="I651">
        <v>-5.17892223969592</v>
      </c>
      <c r="J651">
        <f>(Table2[[#This Row],[1M Return vs Nifty]]-AVERAGE(Table2[1M Return vs Nifty]))/_xlfn.STDEV.P(Table2[1M Return vs Nifty])</f>
        <v>-0.1618248959053819</v>
      </c>
      <c r="K651">
        <v>-22.9702608261046</v>
      </c>
      <c r="L651">
        <f>(Table2[[#This Row],[6M Return vs Nifty]]-AVERAGE(Table2[6M Return vs Nifty]))/_xlfn.STDEV.P(Table2[6M Return vs Nifty])</f>
        <v>-1.0473850619048324</v>
      </c>
      <c r="M651">
        <v>-1.93480044850761</v>
      </c>
      <c r="N651">
        <f>(Table2[[#This Row],[1W Return vs Nifty]]-AVERAGE(Table2[1W Return vs Nifty]))/_xlfn.STDEV.P(Table2[1W Return vs Nifty])</f>
        <v>-0.30036936898579453</v>
      </c>
      <c r="O651">
        <v>73.59</v>
      </c>
      <c r="P651">
        <v>74.405919155928302</v>
      </c>
      <c r="Q651">
        <v>77.640965045351294</v>
      </c>
      <c r="R651">
        <v>56.938033460088199</v>
      </c>
      <c r="S651" s="2">
        <f>(Table2[[#This Row],[Close Price]]-Table2[[#This Row],[20D EMA]])/Table2[[#This Row],[20D EMA]]</f>
        <v>8.1532816958825149E-3</v>
      </c>
      <c r="T651" s="2">
        <f>(Table2[[#This Row],[Close Price]]-Table2[[#This Row],[50D EMA]])/Table2[[#This Row],[50D EMA]]</f>
        <v>-2.9019083209739648E-3</v>
      </c>
      <c r="U651" s="2">
        <f>(Table2[[#This Row],[Close Price]]-Table2[[#This Row],[200D EMA]])/Table2[[#This Row],[200D EMA]]</f>
        <v>-4.444773507562063E-2</v>
      </c>
      <c r="V651">
        <v>1.04028377312873</v>
      </c>
      <c r="W651">
        <v>73.8</v>
      </c>
      <c r="X651">
        <v>74.89</v>
      </c>
      <c r="Y651">
        <v>72.36</v>
      </c>
      <c r="Z651">
        <v>74.900000000000006</v>
      </c>
      <c r="AA651">
        <v>71.16</v>
      </c>
      <c r="AB651">
        <v>75.7</v>
      </c>
      <c r="AC651" s="2">
        <f>(Table2[[#This Row],[Close Price]]/Table2[[#This Row],[Day Low]])-1</f>
        <v>5.284552845528534E-3</v>
      </c>
      <c r="AD651" s="2">
        <f>(Table2[[#This Row],[Day High]]/Table2[[#This Row],[Close Price]])-1</f>
        <v>9.4352338590106832E-3</v>
      </c>
      <c r="AE651" s="2">
        <f>(Table2[[#This Row],[Close Price]]/Table2[[#This Row],[Current Week Low]])-1</f>
        <v>2.5290215588723131E-2</v>
      </c>
      <c r="AF651" s="2">
        <f>(Table2[[#This Row],[Current Week High]]/Table2[[#This Row],[Close Price]])-1</f>
        <v>9.5700229141395532E-3</v>
      </c>
      <c r="AG651" s="2">
        <f>(Table2[[#This Row],[Close Price]]/Table2[[#This Row],[Current Month Low]])-1</f>
        <v>4.2580101180438534E-2</v>
      </c>
      <c r="AH651" s="2">
        <f>(Table2[[#This Row],[Current Month High]]/Table2[[#This Row],[Close Price]])-1</f>
        <v>2.0353147324437382E-2</v>
      </c>
      <c r="AI651">
        <v>32.632430246663901</v>
      </c>
      <c r="AJ651">
        <v>5.3386341047848704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-0.08</v>
      </c>
      <c r="AM651" t="s">
        <v>10450</v>
      </c>
      <c r="AN651">
        <v>3.73</v>
      </c>
      <c r="AO651" t="s">
        <v>10451</v>
      </c>
      <c r="AP651">
        <v>3.2348756689826001E-2</v>
      </c>
      <c r="AQ651">
        <f>(Table2[[#This Row],[Sharpe Ratio]]-AVERAGE(Table2[Sharpe Ratio]))/_xlfn.STDEV.P(Table2[Sharpe Ratio])</f>
        <v>-0.31154543573614663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716</v>
      </c>
      <c r="AT651">
        <f>_xlfn.RANK.AVG(Table2[[#This Row],[6M Return vs Nifty Z-Score]],Table2[6M Return vs Nifty Z-Score])</f>
        <v>670</v>
      </c>
      <c r="AU651">
        <f>_xlfn.RANK.AVG(Table2[[#This Row],[Sharpe Ratio Z-Score]],Table2[Sharpe Ratio Z-Score])</f>
        <v>412</v>
      </c>
      <c r="AV651">
        <f>(Table2[[#This Row],[Rank 1Y]]+Table2[[#This Row],[Rank 6M]]+Table2[[#This Row],[Rank Sharpe]])/3</f>
        <v>599.33333333333337</v>
      </c>
    </row>
    <row r="652" spans="1:48" x14ac:dyDescent="0.3">
      <c r="A652" t="s">
        <v>1134</v>
      </c>
      <c r="B652" t="s">
        <v>1135</v>
      </c>
      <c r="C652" t="s">
        <v>10418</v>
      </c>
      <c r="D652" t="s">
        <v>217</v>
      </c>
      <c r="E652">
        <v>11502.738096749999</v>
      </c>
      <c r="F652">
        <v>588.75</v>
      </c>
      <c r="G652">
        <v>-12.746617695311</v>
      </c>
      <c r="H652">
        <f>(Table2[[#This Row],[1Y Return vs Nifty]]-AVERAGE(Table2[1Y Return vs Nifty]))/_xlfn.STDEV.P(Table2[1Y Return vs Nifty])</f>
        <v>-0.6103205093394356</v>
      </c>
      <c r="I652">
        <v>7.2032106849928299</v>
      </c>
      <c r="J652">
        <f>(Table2[[#This Row],[1M Return vs Nifty]]-AVERAGE(Table2[1M Return vs Nifty]))/_xlfn.STDEV.P(Table2[1M Return vs Nifty])</f>
        <v>0.98558367120160484</v>
      </c>
      <c r="K652">
        <v>-21.176692651806398</v>
      </c>
      <c r="L652">
        <f>(Table2[[#This Row],[6M Return vs Nifty]]-AVERAGE(Table2[6M Return vs Nifty]))/_xlfn.STDEV.P(Table2[6M Return vs Nifty])</f>
        <v>-0.99410031058278858</v>
      </c>
      <c r="M652">
        <v>1.4608137148209199</v>
      </c>
      <c r="N652">
        <f>(Table2[[#This Row],[1W Return vs Nifty]]-AVERAGE(Table2[1W Return vs Nifty]))/_xlfn.STDEV.P(Table2[1W Return vs Nifty])</f>
        <v>0.4574191254204415</v>
      </c>
      <c r="O652">
        <v>558.71</v>
      </c>
      <c r="P652">
        <v>547.32431353671404</v>
      </c>
      <c r="Q652">
        <v>546.38405946227294</v>
      </c>
      <c r="R652">
        <v>66.332402407180496</v>
      </c>
      <c r="S652" s="2">
        <f>(Table2[[#This Row],[Close Price]]-Table2[[#This Row],[20D EMA]])/Table2[[#This Row],[20D EMA]]</f>
        <v>5.3766712605824059E-2</v>
      </c>
      <c r="T652" s="2">
        <f>(Table2[[#This Row],[Close Price]]-Table2[[#This Row],[50D EMA]])/Table2[[#This Row],[50D EMA]]</f>
        <v>7.568764156593083E-2</v>
      </c>
      <c r="U652" s="2">
        <f>(Table2[[#This Row],[Close Price]]-Table2[[#This Row],[200D EMA]])/Table2[[#This Row],[200D EMA]]</f>
        <v>7.7538756491947705E-2</v>
      </c>
      <c r="V652">
        <v>2.8367737503058201</v>
      </c>
      <c r="W652">
        <v>585</v>
      </c>
      <c r="X652">
        <v>595.9</v>
      </c>
      <c r="Y652">
        <v>578.54999999999995</v>
      </c>
      <c r="Z652">
        <v>623.35</v>
      </c>
      <c r="AA652">
        <v>494.95</v>
      </c>
      <c r="AB652">
        <v>623.35</v>
      </c>
      <c r="AC652" s="2">
        <f>(Table2[[#This Row],[Close Price]]/Table2[[#This Row],[Day Low]])-1</f>
        <v>6.4102564102563875E-3</v>
      </c>
      <c r="AD652" s="2">
        <f>(Table2[[#This Row],[Day High]]/Table2[[#This Row],[Close Price]])-1</f>
        <v>1.2144373673036002E-2</v>
      </c>
      <c r="AE652" s="2">
        <f>(Table2[[#This Row],[Close Price]]/Table2[[#This Row],[Current Week Low]])-1</f>
        <v>1.7630282603059433E-2</v>
      </c>
      <c r="AF652" s="2">
        <f>(Table2[[#This Row],[Current Week High]]/Table2[[#This Row],[Close Price]])-1</f>
        <v>5.876857749469222E-2</v>
      </c>
      <c r="AG652" s="2">
        <f>(Table2[[#This Row],[Close Price]]/Table2[[#This Row],[Current Month Low]])-1</f>
        <v>0.18951409233255889</v>
      </c>
      <c r="AH652" s="2">
        <f>(Table2[[#This Row],[Current Month High]]/Table2[[#This Row],[Close Price]])-1</f>
        <v>5.876857749469222E-2</v>
      </c>
      <c r="AI652">
        <v>20.492569002123101</v>
      </c>
      <c r="AJ652">
        <v>35.594196222938699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0.01</v>
      </c>
      <c r="AM652" t="s">
        <v>10451</v>
      </c>
      <c r="AN652">
        <v>18.100000000000001</v>
      </c>
      <c r="AO652" t="s">
        <v>10451</v>
      </c>
      <c r="AP652">
        <v>-2.9993710998241E-2</v>
      </c>
      <c r="AQ652">
        <f>(Table2[[#This Row],[Sharpe Ratio]]-AVERAGE(Table2[Sharpe Ratio]))/_xlfn.STDEV.P(Table2[Sharpe Ratio])</f>
        <v>-1.0371220696861037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-1.1985400929862817</v>
      </c>
      <c r="AS652">
        <f>_xlfn.RANK.AVG(Table2[[#This Row],[1Y Return vs Nifty Z-Score]],Table2[1Y Return vs Nifty Z-Score])</f>
        <v>519</v>
      </c>
      <c r="AT652">
        <f>_xlfn.RANK.AVG(Table2[[#This Row],[6M Return vs Nifty Z-Score]],Table2[6M Return vs Nifty Z-Score])</f>
        <v>653</v>
      </c>
      <c r="AU652">
        <f>_xlfn.RANK.AVG(Table2[[#This Row],[Sharpe Ratio Z-Score]],Table2[Sharpe Ratio Z-Score])</f>
        <v>626</v>
      </c>
      <c r="AV652">
        <f>(Table2[[#This Row],[Rank 1Y]]+Table2[[#This Row],[Rank 6M]]+Table2[[#This Row],[Rank Sharpe]])/3</f>
        <v>599.33333333333337</v>
      </c>
    </row>
    <row r="653" spans="1:48" x14ac:dyDescent="0.3">
      <c r="A653" t="s">
        <v>240</v>
      </c>
      <c r="B653" t="s">
        <v>241</v>
      </c>
      <c r="C653" t="s">
        <v>10407</v>
      </c>
      <c r="D653" t="s">
        <v>24</v>
      </c>
      <c r="E653">
        <v>113943.31898176001</v>
      </c>
      <c r="F653">
        <v>1462.7</v>
      </c>
      <c r="G653">
        <v>-30.949776966122101</v>
      </c>
      <c r="H653">
        <f>(Table2[[#This Row],[1Y Return vs Nifty]]-AVERAGE(Table2[1Y Return vs Nifty]))/_xlfn.STDEV.P(Table2[1Y Return vs Nifty])</f>
        <v>-0.91004207870991394</v>
      </c>
      <c r="I653">
        <v>0.45145647523485899</v>
      </c>
      <c r="J653">
        <f>(Table2[[#This Row],[1M Return vs Nifty]]-AVERAGE(Table2[1M Return vs Nifty]))/_xlfn.STDEV.P(Table2[1M Return vs Nifty])</f>
        <v>0.35992243251225386</v>
      </c>
      <c r="K653">
        <v>-22.950157346259299</v>
      </c>
      <c r="L653">
        <f>(Table2[[#This Row],[6M Return vs Nifty]]-AVERAGE(Table2[6M Return vs Nifty]))/_xlfn.STDEV.P(Table2[6M Return vs Nifty])</f>
        <v>-1.0467878117196345</v>
      </c>
      <c r="M653">
        <v>-4.0110309708695002</v>
      </c>
      <c r="N653">
        <f>(Table2[[#This Row],[1W Return vs Nifty]]-AVERAGE(Table2[1W Return vs Nifty]))/_xlfn.STDEV.P(Table2[1W Return vs Nifty])</f>
        <v>-0.76371518093712332</v>
      </c>
      <c r="O653">
        <v>1446.79</v>
      </c>
      <c r="P653">
        <v>1433.7387215573201</v>
      </c>
      <c r="Q653">
        <v>1442.6130732986501</v>
      </c>
      <c r="R653">
        <v>56.507450628493302</v>
      </c>
      <c r="S653" s="2">
        <f>(Table2[[#This Row],[Close Price]]-Table2[[#This Row],[20D EMA]])/Table2[[#This Row],[20D EMA]]</f>
        <v>1.0996758340878829E-2</v>
      </c>
      <c r="T653" s="2">
        <f>(Table2[[#This Row],[Close Price]]-Table2[[#This Row],[50D EMA]])/Table2[[#This Row],[50D EMA]]</f>
        <v>2.0199830001956243E-2</v>
      </c>
      <c r="U653" s="2">
        <f>(Table2[[#This Row],[Close Price]]-Table2[[#This Row],[200D EMA]])/Table2[[#This Row],[200D EMA]]</f>
        <v>1.3923987708928496E-2</v>
      </c>
      <c r="V653">
        <v>0.94675173227382803</v>
      </c>
      <c r="W653">
        <v>1454</v>
      </c>
      <c r="X653">
        <v>1481</v>
      </c>
      <c r="Y653">
        <v>1432.25</v>
      </c>
      <c r="Z653">
        <v>1490.85</v>
      </c>
      <c r="AA653">
        <v>1400.1</v>
      </c>
      <c r="AB653">
        <v>1498</v>
      </c>
      <c r="AC653" s="2">
        <f>(Table2[[#This Row],[Close Price]]/Table2[[#This Row],[Day Low]])-1</f>
        <v>5.9834938101788193E-3</v>
      </c>
      <c r="AD653" s="2">
        <f>(Table2[[#This Row],[Day High]]/Table2[[#This Row],[Close Price]])-1</f>
        <v>1.2511109591850644E-2</v>
      </c>
      <c r="AE653" s="2">
        <f>(Table2[[#This Row],[Close Price]]/Table2[[#This Row],[Current Week Low]])-1</f>
        <v>2.1260254843777249E-2</v>
      </c>
      <c r="AF653" s="2">
        <f>(Table2[[#This Row],[Current Week High]]/Table2[[#This Row],[Close Price]])-1</f>
        <v>1.9245231421344045E-2</v>
      </c>
      <c r="AG653" s="2">
        <f>(Table2[[#This Row],[Close Price]]/Table2[[#This Row],[Current Month Low]])-1</f>
        <v>4.4711092064852576E-2</v>
      </c>
      <c r="AH653" s="2">
        <f>(Table2[[#This Row],[Current Month High]]/Table2[[#This Row],[Close Price]])-1</f>
        <v>2.4133451835646413E-2</v>
      </c>
      <c r="AI653">
        <v>15.8474054830108</v>
      </c>
      <c r="AJ653">
        <v>10.043635269334899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-0.01</v>
      </c>
      <c r="AM653" t="s">
        <v>10450</v>
      </c>
      <c r="AN653">
        <v>2.92</v>
      </c>
      <c r="AO653" t="s">
        <v>10451</v>
      </c>
      <c r="AP653">
        <v>6.1537069414299998E-4</v>
      </c>
      <c r="AQ653">
        <f>(Table2[[#This Row],[Sharpe Ratio]]-AVERAGE(Table2[Sharpe Ratio]))/_xlfn.STDEV.P(Table2[Sharpe Ratio])</f>
        <v>-0.68087639500758412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633</v>
      </c>
      <c r="AT653">
        <f>_xlfn.RANK.AVG(Table2[[#This Row],[6M Return vs Nifty Z-Score]],Table2[6M Return vs Nifty Z-Score])</f>
        <v>669</v>
      </c>
      <c r="AU653">
        <f>_xlfn.RANK.AVG(Table2[[#This Row],[Sharpe Ratio Z-Score]],Table2[Sharpe Ratio Z-Score])</f>
        <v>501</v>
      </c>
      <c r="AV653">
        <f>(Table2[[#This Row],[Rank 1Y]]+Table2[[#This Row],[Rank 6M]]+Table2[[#This Row],[Rank Sharpe]])/3</f>
        <v>601</v>
      </c>
    </row>
    <row r="654" spans="1:48" x14ac:dyDescent="0.3">
      <c r="A654" t="s">
        <v>886</v>
      </c>
      <c r="B654" t="s">
        <v>887</v>
      </c>
      <c r="C654" t="s">
        <v>606</v>
      </c>
      <c r="D654" t="s">
        <v>606</v>
      </c>
      <c r="E654">
        <v>17949.746216610001</v>
      </c>
      <c r="F654">
        <v>35.67</v>
      </c>
      <c r="G654">
        <v>-39.032126461741797</v>
      </c>
      <c r="H654">
        <f>(Table2[[#This Row],[1Y Return vs Nifty]]-AVERAGE(Table2[1Y Return vs Nifty]))/_xlfn.STDEV.P(Table2[1Y Return vs Nifty])</f>
        <v>-1.0431208722857221</v>
      </c>
      <c r="I654">
        <v>-9.4415045317824298</v>
      </c>
      <c r="J654">
        <f>(Table2[[#This Row],[1M Return vs Nifty]]-AVERAGE(Table2[1M Return vs Nifty]))/_xlfn.STDEV.P(Table2[1M Return vs Nifty])</f>
        <v>-0.55682335616149659</v>
      </c>
      <c r="K654">
        <v>-21.532328961706099</v>
      </c>
      <c r="L654">
        <f>(Table2[[#This Row],[6M Return vs Nifty]]-AVERAGE(Table2[6M Return vs Nifty]))/_xlfn.STDEV.P(Table2[6M Return vs Nifty])</f>
        <v>-1.0046658372271882</v>
      </c>
      <c r="M654">
        <v>-2.1998139685557399</v>
      </c>
      <c r="N654">
        <f>(Table2[[#This Row],[1W Return vs Nifty]]-AVERAGE(Table2[1W Return vs Nifty]))/_xlfn.STDEV.P(Table2[1W Return vs Nifty])</f>
        <v>-0.35951159972667246</v>
      </c>
      <c r="O654">
        <v>36.4</v>
      </c>
      <c r="P654">
        <v>37.022984853941601</v>
      </c>
      <c r="Q654">
        <v>37.980071025681198</v>
      </c>
      <c r="R654">
        <v>31.3801398395338</v>
      </c>
      <c r="S654" s="2">
        <f>(Table2[[#This Row],[Close Price]]-Table2[[#This Row],[20D EMA]])/Table2[[#This Row],[20D EMA]]</f>
        <v>-2.005494505494497E-2</v>
      </c>
      <c r="T654" s="2">
        <f>(Table2[[#This Row],[Close Price]]-Table2[[#This Row],[50D EMA]])/Table2[[#This Row],[50D EMA]]</f>
        <v>-3.6544456350000525E-2</v>
      </c>
      <c r="U654" s="2">
        <f>(Table2[[#This Row],[Close Price]]-Table2[[#This Row],[200D EMA]])/Table2[[#This Row],[200D EMA]]</f>
        <v>-6.0823241328832239E-2</v>
      </c>
      <c r="V654">
        <v>0.38509267967379401</v>
      </c>
      <c r="W654">
        <v>35.6</v>
      </c>
      <c r="X654">
        <v>36.299999999999997</v>
      </c>
      <c r="Y654">
        <v>35.6</v>
      </c>
      <c r="Z654">
        <v>36.69</v>
      </c>
      <c r="AA654">
        <v>35.520000000000003</v>
      </c>
      <c r="AB654">
        <v>38.04</v>
      </c>
      <c r="AC654" s="2">
        <f>(Table2[[#This Row],[Close Price]]/Table2[[#This Row],[Day Low]])-1</f>
        <v>1.9662921348315709E-3</v>
      </c>
      <c r="AD654" s="2">
        <f>(Table2[[#This Row],[Day High]]/Table2[[#This Row],[Close Price]])-1</f>
        <v>1.766190075693852E-2</v>
      </c>
      <c r="AE654" s="2">
        <f>(Table2[[#This Row],[Close Price]]/Table2[[#This Row],[Current Week Low]])-1</f>
        <v>1.9662921348315709E-3</v>
      </c>
      <c r="AF654" s="2">
        <f>(Table2[[#This Row],[Current Week High]]/Table2[[#This Row],[Close Price]])-1</f>
        <v>2.8595458368376736E-2</v>
      </c>
      <c r="AG654" s="2">
        <f>(Table2[[#This Row],[Close Price]]/Table2[[#This Row],[Current Month Low]])-1</f>
        <v>4.222972972973027E-3</v>
      </c>
      <c r="AH654" s="2">
        <f>(Table2[[#This Row],[Current Month High]]/Table2[[#This Row],[Close Price]])-1</f>
        <v>6.6442388561816612E-2</v>
      </c>
      <c r="AI654">
        <v>48.3038968320717</v>
      </c>
      <c r="AJ654">
        <v>10.092592592592601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-0.18</v>
      </c>
      <c r="AM654" t="s">
        <v>10450</v>
      </c>
      <c r="AN654">
        <v>-2.27</v>
      </c>
      <c r="AO654" t="s">
        <v>10450</v>
      </c>
      <c r="AP654">
        <v>9.2733078823009994E-3</v>
      </c>
      <c r="AQ654">
        <f>(Table2[[#This Row],[Sharpe Ratio]]-AVERAGE(Table2[Sharpe Ratio]))/_xlfn.STDEV.P(Table2[Sharpe Ratio])</f>
        <v>-0.58011046201041661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672</v>
      </c>
      <c r="AT654">
        <f>_xlfn.RANK.AVG(Table2[[#This Row],[6M Return vs Nifty Z-Score]],Table2[6M Return vs Nifty Z-Score])</f>
        <v>656</v>
      </c>
      <c r="AU654">
        <f>_xlfn.RANK.AVG(Table2[[#This Row],[Sharpe Ratio Z-Score]],Table2[Sharpe Ratio Z-Score])</f>
        <v>476</v>
      </c>
      <c r="AV654">
        <f>(Table2[[#This Row],[Rank 1Y]]+Table2[[#This Row],[Rank 6M]]+Table2[[#This Row],[Rank Sharpe]])/3</f>
        <v>601.33333333333337</v>
      </c>
    </row>
    <row r="655" spans="1:48" x14ac:dyDescent="0.3">
      <c r="A655" t="s">
        <v>1101</v>
      </c>
      <c r="B655" t="s">
        <v>1102</v>
      </c>
      <c r="C655" t="s">
        <v>10406</v>
      </c>
      <c r="D655" t="s">
        <v>294</v>
      </c>
      <c r="E655">
        <v>11975.822114205001</v>
      </c>
      <c r="F655">
        <v>889.95</v>
      </c>
      <c r="G655">
        <v>-47.205083350450998</v>
      </c>
      <c r="H655">
        <f>(Table2[[#This Row],[1Y Return vs Nifty]]-AVERAGE(Table2[1Y Return vs Nifty]))/_xlfn.STDEV.P(Table2[1Y Return vs Nifty])</f>
        <v>-1.1776915492016329</v>
      </c>
      <c r="I655">
        <v>-8.4766565605990394</v>
      </c>
      <c r="J655">
        <f>(Table2[[#This Row],[1M Return vs Nifty]]-AVERAGE(Table2[1M Return vs Nifty]))/_xlfn.STDEV.P(Table2[1M Return vs Nifty])</f>
        <v>-0.46741429919004218</v>
      </c>
      <c r="K655">
        <v>-9.01312077932627</v>
      </c>
      <c r="L655">
        <f>(Table2[[#This Row],[6M Return vs Nifty]]-AVERAGE(Table2[6M Return vs Nifty]))/_xlfn.STDEV.P(Table2[6M Return vs Nifty])</f>
        <v>-0.63273523302362789</v>
      </c>
      <c r="M655">
        <v>-4.2056578301976302</v>
      </c>
      <c r="N655">
        <f>(Table2[[#This Row],[1W Return vs Nifty]]-AVERAGE(Table2[1W Return vs Nifty]))/_xlfn.STDEV.P(Table2[1W Return vs Nifty])</f>
        <v>-0.8071494427840894</v>
      </c>
      <c r="O655">
        <v>927.19</v>
      </c>
      <c r="P655">
        <v>933.26891677740798</v>
      </c>
      <c r="Q655">
        <v>942.96725399853699</v>
      </c>
      <c r="R655">
        <v>25.074795607068602</v>
      </c>
      <c r="S655" s="2">
        <f>(Table2[[#This Row],[Close Price]]-Table2[[#This Row],[20D EMA]])/Table2[[#This Row],[20D EMA]]</f>
        <v>-4.016436760534519E-2</v>
      </c>
      <c r="T655" s="2">
        <f>(Table2[[#This Row],[Close Price]]-Table2[[#This Row],[50D EMA]])/Table2[[#This Row],[50D EMA]]</f>
        <v>-4.6416328668685149E-2</v>
      </c>
      <c r="U655" s="2">
        <f>(Table2[[#This Row],[Close Price]]-Table2[[#This Row],[200D EMA]])/Table2[[#This Row],[200D EMA]]</f>
        <v>-5.6223854830296363E-2</v>
      </c>
      <c r="V655">
        <v>0.41004092056153302</v>
      </c>
      <c r="W655">
        <v>886.3</v>
      </c>
      <c r="X655">
        <v>926.9</v>
      </c>
      <c r="Y655">
        <v>886.3</v>
      </c>
      <c r="Z655">
        <v>950.85</v>
      </c>
      <c r="AA655">
        <v>886.3</v>
      </c>
      <c r="AB655">
        <v>979.9</v>
      </c>
      <c r="AC655" s="2">
        <f>(Table2[[#This Row],[Close Price]]/Table2[[#This Row],[Day Low]])-1</f>
        <v>4.1182443867766594E-3</v>
      </c>
      <c r="AD655" s="2">
        <f>(Table2[[#This Row],[Day High]]/Table2[[#This Row],[Close Price]])-1</f>
        <v>4.1519186471149938E-2</v>
      </c>
      <c r="AE655" s="2">
        <f>(Table2[[#This Row],[Close Price]]/Table2[[#This Row],[Current Week Low]])-1</f>
        <v>4.1182443867766594E-3</v>
      </c>
      <c r="AF655" s="2">
        <f>(Table2[[#This Row],[Current Week High]]/Table2[[#This Row],[Close Price]])-1</f>
        <v>6.8430810719703361E-2</v>
      </c>
      <c r="AG655" s="2">
        <f>(Table2[[#This Row],[Close Price]]/Table2[[#This Row],[Current Month Low]])-1</f>
        <v>4.1182443867766594E-3</v>
      </c>
      <c r="AH655" s="2">
        <f>(Table2[[#This Row],[Current Month High]]/Table2[[#This Row],[Close Price]])-1</f>
        <v>0.10107309399404452</v>
      </c>
      <c r="AI655">
        <v>40.232597336928997</v>
      </c>
      <c r="AJ655">
        <v>13.797071798478299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-0.16</v>
      </c>
      <c r="AM655" t="s">
        <v>10450</v>
      </c>
      <c r="AN655">
        <v>-4.51</v>
      </c>
      <c r="AO655" t="s">
        <v>10450</v>
      </c>
      <c r="AP655">
        <v>-6.8590455596890003E-3</v>
      </c>
      <c r="AQ655">
        <f>(Table2[[#This Row],[Sharpe Ratio]]-AVERAGE(Table2[Sharpe Ratio]))/_xlfn.STDEV.P(Table2[Sharpe Ratio])</f>
        <v>-0.7678678470195861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694</v>
      </c>
      <c r="AT655">
        <f>_xlfn.RANK.AVG(Table2[[#This Row],[6M Return vs Nifty Z-Score]],Table2[6M Return vs Nifty Z-Score])</f>
        <v>543</v>
      </c>
      <c r="AU655">
        <f>_xlfn.RANK.AVG(Table2[[#This Row],[Sharpe Ratio Z-Score]],Table2[Sharpe Ratio Z-Score])</f>
        <v>571</v>
      </c>
      <c r="AV655">
        <f>(Table2[[#This Row],[Rank 1Y]]+Table2[[#This Row],[Rank 6M]]+Table2[[#This Row],[Rank Sharpe]])/3</f>
        <v>602.66666666666663</v>
      </c>
    </row>
    <row r="656" spans="1:48" x14ac:dyDescent="0.3">
      <c r="A656" t="s">
        <v>974</v>
      </c>
      <c r="B656" t="s">
        <v>975</v>
      </c>
      <c r="C656" t="s">
        <v>10414</v>
      </c>
      <c r="D656" t="s">
        <v>124</v>
      </c>
      <c r="E656">
        <v>15485.321311399999</v>
      </c>
      <c r="F656">
        <v>52.84</v>
      </c>
      <c r="G656">
        <v>-29.9756423148329</v>
      </c>
      <c r="H656">
        <f>(Table2[[#This Row],[1Y Return vs Nifty]]-AVERAGE(Table2[1Y Return vs Nifty]))/_xlfn.STDEV.P(Table2[1Y Return vs Nifty])</f>
        <v>-0.89400260105008067</v>
      </c>
      <c r="I656">
        <v>-11.6878191830709</v>
      </c>
      <c r="J656">
        <f>(Table2[[#This Row],[1M Return vs Nifty]]-AVERAGE(Table2[1M Return vs Nifty]))/_xlfn.STDEV.P(Table2[1M Return vs Nifty])</f>
        <v>-0.76498140865398534</v>
      </c>
      <c r="K656">
        <v>-21.906800334107501</v>
      </c>
      <c r="L656">
        <f>(Table2[[#This Row],[6M Return vs Nifty]]-AVERAGE(Table2[6M Return vs Nifty]))/_xlfn.STDEV.P(Table2[6M Return vs Nifty])</f>
        <v>-1.0157909309044557</v>
      </c>
      <c r="M656">
        <v>-0.14853808402910801</v>
      </c>
      <c r="N656">
        <f>(Table2[[#This Row],[1W Return vs Nifty]]-AVERAGE(Table2[1W Return vs Nifty]))/_xlfn.STDEV.P(Table2[1W Return vs Nifty])</f>
        <v>9.8265164469508406E-2</v>
      </c>
      <c r="O656">
        <v>52.65</v>
      </c>
      <c r="P656">
        <v>54.307189148391501</v>
      </c>
      <c r="Q656">
        <v>55.245155662023002</v>
      </c>
      <c r="R656">
        <v>54.628908746415902</v>
      </c>
      <c r="S656" s="2">
        <f>(Table2[[#This Row],[Close Price]]-Table2[[#This Row],[20D EMA]])/Table2[[#This Row],[20D EMA]]</f>
        <v>3.6087369420703674E-3</v>
      </c>
      <c r="T656" s="2">
        <f>(Table2[[#This Row],[Close Price]]-Table2[[#This Row],[50D EMA]])/Table2[[#This Row],[50D EMA]]</f>
        <v>-2.7016481084713877E-2</v>
      </c>
      <c r="U656" s="2">
        <f>(Table2[[#This Row],[Close Price]]-Table2[[#This Row],[200D EMA]])/Table2[[#This Row],[200D EMA]]</f>
        <v>-4.3536046431603546E-2</v>
      </c>
      <c r="V656">
        <v>0.87446720333441796</v>
      </c>
      <c r="W656">
        <v>51.89</v>
      </c>
      <c r="X656">
        <v>53.64</v>
      </c>
      <c r="Y656">
        <v>50.61</v>
      </c>
      <c r="Z656">
        <v>53.75</v>
      </c>
      <c r="AA656">
        <v>49.9</v>
      </c>
      <c r="AB656">
        <v>55.5</v>
      </c>
      <c r="AC656" s="2">
        <f>(Table2[[#This Row],[Close Price]]/Table2[[#This Row],[Day Low]])-1</f>
        <v>1.8307959144343799E-2</v>
      </c>
      <c r="AD656" s="2">
        <f>(Table2[[#This Row],[Day High]]/Table2[[#This Row],[Close Price]])-1</f>
        <v>1.514004542013625E-2</v>
      </c>
      <c r="AE656" s="2">
        <f>(Table2[[#This Row],[Close Price]]/Table2[[#This Row],[Current Week Low]])-1</f>
        <v>4.4062438253309688E-2</v>
      </c>
      <c r="AF656" s="2">
        <f>(Table2[[#This Row],[Current Week High]]/Table2[[#This Row],[Close Price]])-1</f>
        <v>1.7221801665404879E-2</v>
      </c>
      <c r="AG656" s="2">
        <f>(Table2[[#This Row],[Close Price]]/Table2[[#This Row],[Current Month Low]])-1</f>
        <v>5.8917835671342678E-2</v>
      </c>
      <c r="AH656" s="2">
        <f>(Table2[[#This Row],[Current Month High]]/Table2[[#This Row],[Close Price]])-1</f>
        <v>5.0340651021953065E-2</v>
      </c>
      <c r="AI656">
        <v>39.477668433005199</v>
      </c>
      <c r="AJ656">
        <v>34.9680715197956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-0.11</v>
      </c>
      <c r="AM656" t="s">
        <v>10450</v>
      </c>
      <c r="AN656">
        <v>1.03</v>
      </c>
      <c r="AO656" t="s">
        <v>10451</v>
      </c>
      <c r="AQ656">
        <f>(Table2[[#This Row],[Sharpe Ratio]]-AVERAGE(Table2[Sharpe Ratio]))/_xlfn.STDEV.P(Table2[Sharpe Ratio])</f>
        <v>-0.68803842457500186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622</v>
      </c>
      <c r="AT656">
        <f>_xlfn.RANK.AVG(Table2[[#This Row],[6M Return vs Nifty Z-Score]],Table2[6M Return vs Nifty Z-Score])</f>
        <v>660</v>
      </c>
      <c r="AU656">
        <f>_xlfn.RANK.AVG(Table2[[#This Row],[Sharpe Ratio Z-Score]],Table2[Sharpe Ratio Z-Score])</f>
        <v>526.5</v>
      </c>
      <c r="AV656">
        <f>(Table2[[#This Row],[Rank 1Y]]+Table2[[#This Row],[Rank 6M]]+Table2[[#This Row],[Rank Sharpe]])/3</f>
        <v>602.83333333333337</v>
      </c>
    </row>
    <row r="657" spans="1:48" x14ac:dyDescent="0.3">
      <c r="A657" t="s">
        <v>427</v>
      </c>
      <c r="B657" t="s">
        <v>428</v>
      </c>
      <c r="C657" t="s">
        <v>10406</v>
      </c>
      <c r="D657" t="s">
        <v>294</v>
      </c>
      <c r="E657">
        <v>56692.403739114998</v>
      </c>
      <c r="F657">
        <v>5356.55</v>
      </c>
      <c r="G657">
        <v>-19.686308837462601</v>
      </c>
      <c r="H657">
        <f>(Table2[[#This Row],[1Y Return vs Nifty]]-AVERAGE(Table2[1Y Return vs Nifty]))/_xlfn.STDEV.P(Table2[1Y Return vs Nifty])</f>
        <v>-0.72458502184124851</v>
      </c>
      <c r="I657">
        <v>-5.8725103204944498</v>
      </c>
      <c r="J657">
        <f>(Table2[[#This Row],[1M Return vs Nifty]]-AVERAGE(Table2[1M Return vs Nifty]))/_xlfn.STDEV.P(Table2[1M Return vs Nifty])</f>
        <v>-0.22609725599002628</v>
      </c>
      <c r="K657">
        <v>-19.978065752229099</v>
      </c>
      <c r="L657">
        <f>(Table2[[#This Row],[6M Return vs Nifty]]-AVERAGE(Table2[6M Return vs Nifty]))/_xlfn.STDEV.P(Table2[6M Return vs Nifty])</f>
        <v>-0.95849054832946368</v>
      </c>
      <c r="M657">
        <v>-3.1091973329981002</v>
      </c>
      <c r="N657">
        <f>(Table2[[#This Row],[1W Return vs Nifty]]-AVERAGE(Table2[1W Return vs Nifty]))/_xlfn.STDEV.P(Table2[1W Return vs Nifty])</f>
        <v>-0.5624558146557761</v>
      </c>
      <c r="O657">
        <v>5515.38</v>
      </c>
      <c r="P657">
        <v>5388.0544006683303</v>
      </c>
      <c r="Q657">
        <v>5062.3545939328196</v>
      </c>
      <c r="R657">
        <v>28.541146231305301</v>
      </c>
      <c r="S657" s="2">
        <f>(Table2[[#This Row],[Close Price]]-Table2[[#This Row],[20D EMA]])/Table2[[#This Row],[20D EMA]]</f>
        <v>-2.8797653108217372E-2</v>
      </c>
      <c r="T657" s="2">
        <f>(Table2[[#This Row],[Close Price]]-Table2[[#This Row],[50D EMA]])/Table2[[#This Row],[50D EMA]]</f>
        <v>-5.8470828847649314E-3</v>
      </c>
      <c r="U657" s="2">
        <f>(Table2[[#This Row],[Close Price]]-Table2[[#This Row],[200D EMA]])/Table2[[#This Row],[200D EMA]]</f>
        <v>5.8114341974339519E-2</v>
      </c>
      <c r="V657">
        <v>0.80812905393043999</v>
      </c>
      <c r="W657">
        <v>5341.1</v>
      </c>
      <c r="X657">
        <v>5588.25</v>
      </c>
      <c r="Y657">
        <v>5341.1</v>
      </c>
      <c r="Z657">
        <v>5588.25</v>
      </c>
      <c r="AA657">
        <v>5341.1</v>
      </c>
      <c r="AB657">
        <v>5837</v>
      </c>
      <c r="AC657" s="2">
        <f>(Table2[[#This Row],[Close Price]]/Table2[[#This Row],[Day Low]])-1</f>
        <v>2.8926625601466416E-3</v>
      </c>
      <c r="AD657" s="2">
        <f>(Table2[[#This Row],[Day High]]/Table2[[#This Row],[Close Price]])-1</f>
        <v>4.3255453603532112E-2</v>
      </c>
      <c r="AE657" s="2">
        <f>(Table2[[#This Row],[Close Price]]/Table2[[#This Row],[Current Week Low]])-1</f>
        <v>2.8926625601466416E-3</v>
      </c>
      <c r="AF657" s="2">
        <f>(Table2[[#This Row],[Current Week High]]/Table2[[#This Row],[Close Price]])-1</f>
        <v>4.3255453603532112E-2</v>
      </c>
      <c r="AG657" s="2">
        <f>(Table2[[#This Row],[Close Price]]/Table2[[#This Row],[Current Month Low]])-1</f>
        <v>2.8926625601466416E-3</v>
      </c>
      <c r="AH657" s="2">
        <f>(Table2[[#This Row],[Current Month High]]/Table2[[#This Row],[Close Price]])-1</f>
        <v>8.9693926127824675E-2</v>
      </c>
      <c r="AI657">
        <v>12.0123960384949</v>
      </c>
      <c r="AJ657">
        <v>30.297981026514201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-0.06</v>
      </c>
      <c r="AM657" t="s">
        <v>10450</v>
      </c>
      <c r="AN657">
        <v>-5.62</v>
      </c>
      <c r="AO657" t="s">
        <v>10450</v>
      </c>
      <c r="AP657">
        <v>-2.1069907778174999E-2</v>
      </c>
      <c r="AQ657">
        <f>(Table2[[#This Row],[Sharpe Ratio]]-AVERAGE(Table2[Sharpe Ratio]))/_xlfn.STDEV.P(Table2[Sharpe Ratio])</f>
        <v>-0.93326183856973666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-3.4048904793862511</v>
      </c>
      <c r="AS657">
        <f>_xlfn.RANK.AVG(Table2[[#This Row],[1Y Return vs Nifty Z-Score]],Table2[1Y Return vs Nifty Z-Score])</f>
        <v>564</v>
      </c>
      <c r="AT657">
        <f>_xlfn.RANK.AVG(Table2[[#This Row],[6M Return vs Nifty Z-Score]],Table2[6M Return vs Nifty Z-Score])</f>
        <v>641</v>
      </c>
      <c r="AU657">
        <f>_xlfn.RANK.AVG(Table2[[#This Row],[Sharpe Ratio Z-Score]],Table2[Sharpe Ratio Z-Score])</f>
        <v>605</v>
      </c>
      <c r="AV657">
        <f>(Table2[[#This Row],[Rank 1Y]]+Table2[[#This Row],[Rank 6M]]+Table2[[#This Row],[Rank Sharpe]])/3</f>
        <v>603.33333333333337</v>
      </c>
    </row>
    <row r="658" spans="1:48" x14ac:dyDescent="0.3">
      <c r="A658" t="s">
        <v>1563</v>
      </c>
      <c r="B658" t="s">
        <v>1564</v>
      </c>
      <c r="C658" t="s">
        <v>10418</v>
      </c>
      <c r="D658" t="s">
        <v>261</v>
      </c>
      <c r="E658">
        <v>6444.1684881599904</v>
      </c>
      <c r="F658">
        <v>1433.4</v>
      </c>
      <c r="G658">
        <v>-56.231219882134603</v>
      </c>
      <c r="H658">
        <f>(Table2[[#This Row],[1Y Return vs Nifty]]-AVERAGE(Table2[1Y Return vs Nifty]))/_xlfn.STDEV.P(Table2[1Y Return vs Nifty])</f>
        <v>-1.3263101360293839</v>
      </c>
      <c r="I658">
        <v>1.1341691754280401</v>
      </c>
      <c r="J658">
        <f>(Table2[[#This Row],[1M Return vs Nifty]]-AVERAGE(Table2[1M Return vs Nifty]))/_xlfn.STDEV.P(Table2[1M Return vs Nifty])</f>
        <v>0.4231870094505677</v>
      </c>
      <c r="K658">
        <v>-0.286840860895683</v>
      </c>
      <c r="L658">
        <f>(Table2[[#This Row],[6M Return vs Nifty]]-AVERAGE(Table2[6M Return vs Nifty]))/_xlfn.STDEV.P(Table2[6M Return vs Nifty])</f>
        <v>-0.3734879615325073</v>
      </c>
      <c r="M658">
        <v>-1.34578298682824</v>
      </c>
      <c r="N658">
        <f>(Table2[[#This Row],[1W Return vs Nifty]]-AVERAGE(Table2[1W Return vs Nifty]))/_xlfn.STDEV.P(Table2[1W Return vs Nifty])</f>
        <v>-0.16892020132551472</v>
      </c>
      <c r="O658">
        <v>1424.7</v>
      </c>
      <c r="P658">
        <v>1400.98676308783</v>
      </c>
      <c r="Q658">
        <v>1417.2962501434599</v>
      </c>
      <c r="R658">
        <v>49.661590455183301</v>
      </c>
      <c r="S658" s="2">
        <f>(Table2[[#This Row],[Close Price]]-Table2[[#This Row],[20D EMA]])/Table2[[#This Row],[20D EMA]]</f>
        <v>6.1065487471046852E-3</v>
      </c>
      <c r="T658" s="2">
        <f>(Table2[[#This Row],[Close Price]]-Table2[[#This Row],[50D EMA]])/Table2[[#This Row],[50D EMA]]</f>
        <v>2.3136005111661459E-2</v>
      </c>
      <c r="U658" s="2">
        <f>(Table2[[#This Row],[Close Price]]-Table2[[#This Row],[200D EMA]])/Table2[[#This Row],[200D EMA]]</f>
        <v>1.1362303297500523E-2</v>
      </c>
      <c r="V658">
        <v>0.52683010272173003</v>
      </c>
      <c r="W658">
        <v>1411.65</v>
      </c>
      <c r="X658">
        <v>1469.8</v>
      </c>
      <c r="Y658">
        <v>1411.65</v>
      </c>
      <c r="Z658">
        <v>1469.8</v>
      </c>
      <c r="AA658">
        <v>1340.1</v>
      </c>
      <c r="AB658">
        <v>1469.8</v>
      </c>
      <c r="AC658" s="2">
        <f>(Table2[[#This Row],[Close Price]]/Table2[[#This Row],[Day Low]])-1</f>
        <v>1.5407501859526107E-2</v>
      </c>
      <c r="AD658" s="2">
        <f>(Table2[[#This Row],[Day High]]/Table2[[#This Row],[Close Price]])-1</f>
        <v>2.5394167713129523E-2</v>
      </c>
      <c r="AE658" s="2">
        <f>(Table2[[#This Row],[Close Price]]/Table2[[#This Row],[Current Week Low]])-1</f>
        <v>1.5407501859526107E-2</v>
      </c>
      <c r="AF658" s="2">
        <f>(Table2[[#This Row],[Current Week High]]/Table2[[#This Row],[Close Price]])-1</f>
        <v>2.5394167713129523E-2</v>
      </c>
      <c r="AG658" s="2">
        <f>(Table2[[#This Row],[Close Price]]/Table2[[#This Row],[Current Month Low]])-1</f>
        <v>6.9621670024625271E-2</v>
      </c>
      <c r="AH658" s="2">
        <f>(Table2[[#This Row],[Current Month High]]/Table2[[#This Row],[Close Price]])-1</f>
        <v>2.5394167713129523E-2</v>
      </c>
      <c r="AI658">
        <v>32.408957722896602</v>
      </c>
      <c r="AJ658">
        <v>25.395853381156499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-0.03</v>
      </c>
      <c r="AM658" t="s">
        <v>10450</v>
      </c>
      <c r="AN658">
        <v>0.92</v>
      </c>
      <c r="AO658" t="s">
        <v>10451</v>
      </c>
      <c r="AP658">
        <v>-4.7731651524082999E-2</v>
      </c>
      <c r="AQ658">
        <f>(Table2[[#This Row],[Sharpe Ratio]]-AVERAGE(Table2[Sharpe Ratio]))/_xlfn.STDEV.P(Table2[Sharpe Ratio])</f>
        <v>-1.2435661784490371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713</v>
      </c>
      <c r="AT658">
        <f>_xlfn.RANK.AVG(Table2[[#This Row],[6M Return vs Nifty Z-Score]],Table2[6M Return vs Nifty Z-Score])</f>
        <v>442</v>
      </c>
      <c r="AU658">
        <f>_xlfn.RANK.AVG(Table2[[#This Row],[Sharpe Ratio Z-Score]],Table2[Sharpe Ratio Z-Score])</f>
        <v>656</v>
      </c>
      <c r="AV658">
        <f>(Table2[[#This Row],[Rank 1Y]]+Table2[[#This Row],[Rank 6M]]+Table2[[#This Row],[Rank Sharpe]])/3</f>
        <v>603.66666666666663</v>
      </c>
    </row>
    <row r="659" spans="1:48" x14ac:dyDescent="0.3">
      <c r="A659" t="s">
        <v>501</v>
      </c>
      <c r="B659" t="s">
        <v>502</v>
      </c>
      <c r="C659" t="s">
        <v>10409</v>
      </c>
      <c r="D659" t="s">
        <v>114</v>
      </c>
      <c r="E659">
        <v>44715.442405025002</v>
      </c>
      <c r="F659">
        <v>344.05</v>
      </c>
      <c r="G659">
        <v>-32.045241481369999</v>
      </c>
      <c r="H659">
        <f>(Table2[[#This Row],[1Y Return vs Nifty]]-AVERAGE(Table2[1Y Return vs Nifty]))/_xlfn.STDEV.P(Table2[1Y Return vs Nifty])</f>
        <v>-0.9280792962508414</v>
      </c>
      <c r="I659">
        <v>-13.4409768272969</v>
      </c>
      <c r="J659">
        <f>(Table2[[#This Row],[1M Return vs Nifty]]-AVERAGE(Table2[1M Return vs Nifty]))/_xlfn.STDEV.P(Table2[1M Return vs Nifty])</f>
        <v>-0.92744034143309551</v>
      </c>
      <c r="K659">
        <v>-11.9777623260072</v>
      </c>
      <c r="L659">
        <f>(Table2[[#This Row],[6M Return vs Nifty]]-AVERAGE(Table2[6M Return vs Nifty]))/_xlfn.STDEV.P(Table2[6M Return vs Nifty])</f>
        <v>-0.72081116447558102</v>
      </c>
      <c r="M659">
        <v>-1.85037455726763</v>
      </c>
      <c r="N659">
        <f>(Table2[[#This Row],[1W Return vs Nifty]]-AVERAGE(Table2[1W Return vs Nifty]))/_xlfn.STDEV.P(Table2[1W Return vs Nifty])</f>
        <v>-0.28152830933226308</v>
      </c>
      <c r="O659">
        <v>354.71</v>
      </c>
      <c r="P659">
        <v>355.91193835957398</v>
      </c>
      <c r="Q659">
        <v>357.42101333455201</v>
      </c>
      <c r="R659">
        <v>32.882344948239997</v>
      </c>
      <c r="S659" s="2">
        <f>(Table2[[#This Row],[Close Price]]-Table2[[#This Row],[20D EMA]])/Table2[[#This Row],[20D EMA]]</f>
        <v>-3.0052719122663496E-2</v>
      </c>
      <c r="T659" s="2">
        <f>(Table2[[#This Row],[Close Price]]-Table2[[#This Row],[50D EMA]])/Table2[[#This Row],[50D EMA]]</f>
        <v>-3.3328295797681227E-2</v>
      </c>
      <c r="U659" s="2">
        <f>(Table2[[#This Row],[Close Price]]-Table2[[#This Row],[200D EMA]])/Table2[[#This Row],[200D EMA]]</f>
        <v>-3.7409701264644206E-2</v>
      </c>
      <c r="V659">
        <v>0.40614050125850898</v>
      </c>
      <c r="W659">
        <v>343.05</v>
      </c>
      <c r="X659">
        <v>351.5</v>
      </c>
      <c r="Y659">
        <v>342.3</v>
      </c>
      <c r="Z659">
        <v>355.6</v>
      </c>
      <c r="AA659">
        <v>341.4</v>
      </c>
      <c r="AB659">
        <v>380.3</v>
      </c>
      <c r="AC659" s="2">
        <f>(Table2[[#This Row],[Close Price]]/Table2[[#This Row],[Day Low]])-1</f>
        <v>2.9150269639994786E-3</v>
      </c>
      <c r="AD659" s="2">
        <f>(Table2[[#This Row],[Day High]]/Table2[[#This Row],[Close Price]])-1</f>
        <v>2.1653829385263723E-2</v>
      </c>
      <c r="AE659" s="2">
        <f>(Table2[[#This Row],[Close Price]]/Table2[[#This Row],[Current Week Low]])-1</f>
        <v>5.1124744376278564E-3</v>
      </c>
      <c r="AF659" s="2">
        <f>(Table2[[#This Row],[Current Week High]]/Table2[[#This Row],[Close Price]])-1</f>
        <v>3.3570701932858604E-2</v>
      </c>
      <c r="AG659" s="2">
        <f>(Table2[[#This Row],[Close Price]]/Table2[[#This Row],[Current Month Low]])-1</f>
        <v>7.7621558289397985E-3</v>
      </c>
      <c r="AH659" s="2">
        <f>(Table2[[#This Row],[Current Month High]]/Table2[[#This Row],[Close Price]])-1</f>
        <v>0.10536259264641767</v>
      </c>
      <c r="AI659">
        <v>19.314053189943301</v>
      </c>
      <c r="AJ659">
        <v>20.381385584324601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-7.0000000000000007E-2</v>
      </c>
      <c r="AM659" t="s">
        <v>10450</v>
      </c>
      <c r="AN659">
        <v>-3.68</v>
      </c>
      <c r="AO659" t="s">
        <v>10450</v>
      </c>
      <c r="AP659">
        <v>-1.5518087709606001E-2</v>
      </c>
      <c r="AQ659">
        <f>(Table2[[#This Row],[Sharpe Ratio]]-AVERAGE(Table2[Sharpe Ratio]))/_xlfn.STDEV.P(Table2[Sharpe Ratio])</f>
        <v>-0.86864664018195836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638</v>
      </c>
      <c r="AT659">
        <f>_xlfn.RANK.AVG(Table2[[#This Row],[6M Return vs Nifty Z-Score]],Table2[6M Return vs Nifty Z-Score])</f>
        <v>579</v>
      </c>
      <c r="AU659">
        <f>_xlfn.RANK.AVG(Table2[[#This Row],[Sharpe Ratio Z-Score]],Table2[Sharpe Ratio Z-Score])</f>
        <v>596</v>
      </c>
      <c r="AV659">
        <f>(Table2[[#This Row],[Rank 1Y]]+Table2[[#This Row],[Rank 6M]]+Table2[[#This Row],[Rank Sharpe]])/3</f>
        <v>604.33333333333337</v>
      </c>
    </row>
    <row r="660" spans="1:48" x14ac:dyDescent="0.3">
      <c r="A660" t="s">
        <v>436</v>
      </c>
      <c r="B660" t="s">
        <v>437</v>
      </c>
      <c r="C660" t="s">
        <v>10418</v>
      </c>
      <c r="D660" t="s">
        <v>438</v>
      </c>
      <c r="E660">
        <v>53855.685899365002</v>
      </c>
      <c r="F660">
        <v>2004.85</v>
      </c>
      <c r="G660">
        <v>-28.799292451841499</v>
      </c>
      <c r="H660">
        <f>(Table2[[#This Row],[1Y Return vs Nifty]]-AVERAGE(Table2[1Y Return vs Nifty]))/_xlfn.STDEV.P(Table2[1Y Return vs Nifty])</f>
        <v>-0.87463357714498913</v>
      </c>
      <c r="I660">
        <v>-2.8886739129724401</v>
      </c>
      <c r="J660">
        <f>(Table2[[#This Row],[1M Return vs Nifty]]-AVERAGE(Table2[1M Return vs Nifty]))/_xlfn.STDEV.P(Table2[1M Return vs Nifty])</f>
        <v>5.0404335267325635E-2</v>
      </c>
      <c r="K660">
        <v>-17.992337068457701</v>
      </c>
      <c r="L660">
        <f>(Table2[[#This Row],[6M Return vs Nifty]]-AVERAGE(Table2[6M Return vs Nifty]))/_xlfn.STDEV.P(Table2[6M Return vs Nifty])</f>
        <v>-0.8994969395979695</v>
      </c>
      <c r="M660">
        <v>3.0612833891385698</v>
      </c>
      <c r="N660">
        <f>(Table2[[#This Row],[1W Return vs Nifty]]-AVERAGE(Table2[1W Return vs Nifty]))/_xlfn.STDEV.P(Table2[1W Return vs Nifty])</f>
        <v>0.81459089067634849</v>
      </c>
      <c r="O660">
        <v>1962.31</v>
      </c>
      <c r="P660">
        <v>2008.2322559121201</v>
      </c>
      <c r="Q660">
        <v>2023.99202807449</v>
      </c>
      <c r="R660">
        <v>66.526743828943395</v>
      </c>
      <c r="S660" s="2">
        <f>(Table2[[#This Row],[Close Price]]-Table2[[#This Row],[20D EMA]])/Table2[[#This Row],[20D EMA]]</f>
        <v>2.1678531934301901E-2</v>
      </c>
      <c r="T660" s="2">
        <f>(Table2[[#This Row],[Close Price]]-Table2[[#This Row],[50D EMA]])/Table2[[#This Row],[50D EMA]]</f>
        <v>-1.6841955915024298E-3</v>
      </c>
      <c r="U660" s="2">
        <f>(Table2[[#This Row],[Close Price]]-Table2[[#This Row],[200D EMA]])/Table2[[#This Row],[200D EMA]]</f>
        <v>-9.4575610026985772E-3</v>
      </c>
      <c r="V660">
        <v>1.02819250455222</v>
      </c>
      <c r="W660">
        <v>1986.15</v>
      </c>
      <c r="X660">
        <v>2026.5</v>
      </c>
      <c r="Y660">
        <v>1939.35</v>
      </c>
      <c r="Z660">
        <v>2037.95</v>
      </c>
      <c r="AA660">
        <v>1875</v>
      </c>
      <c r="AB660">
        <v>2037.95</v>
      </c>
      <c r="AC660" s="2">
        <f>(Table2[[#This Row],[Close Price]]/Table2[[#This Row],[Day Low]])-1</f>
        <v>9.4152002618128616E-3</v>
      </c>
      <c r="AD660" s="2">
        <f>(Table2[[#This Row],[Day High]]/Table2[[#This Row],[Close Price]])-1</f>
        <v>1.0798812878769048E-2</v>
      </c>
      <c r="AE660" s="2">
        <f>(Table2[[#This Row],[Close Price]]/Table2[[#This Row],[Current Week Low]])-1</f>
        <v>3.3774202696779776E-2</v>
      </c>
      <c r="AF660" s="2">
        <f>(Table2[[#This Row],[Current Week High]]/Table2[[#This Row],[Close Price]])-1</f>
        <v>1.65099633389032E-2</v>
      </c>
      <c r="AG660" s="2">
        <f>(Table2[[#This Row],[Close Price]]/Table2[[#This Row],[Current Month Low]])-1</f>
        <v>6.9253333333333389E-2</v>
      </c>
      <c r="AH660" s="2">
        <f>(Table2[[#This Row],[Current Month High]]/Table2[[#This Row],[Close Price]])-1</f>
        <v>1.65099633389032E-2</v>
      </c>
      <c r="AI660">
        <v>22.403172307155099</v>
      </c>
      <c r="AJ660">
        <v>15.221264367816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-0.26</v>
      </c>
      <c r="AM660" t="s">
        <v>10450</v>
      </c>
      <c r="AN660">
        <v>4.25</v>
      </c>
      <c r="AO660" t="s">
        <v>10451</v>
      </c>
      <c r="AP660">
        <v>-9.4598734838550001E-3</v>
      </c>
      <c r="AQ660">
        <f>(Table2[[#This Row],[Sharpe Ratio]]-AVERAGE(Table2[Sharpe Ratio]))/_xlfn.STDEV.P(Table2[Sharpe Ratio])</f>
        <v>-0.79813774233623613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611</v>
      </c>
      <c r="AT660">
        <f>_xlfn.RANK.AVG(Table2[[#This Row],[6M Return vs Nifty Z-Score]],Table2[6M Return vs Nifty Z-Score])</f>
        <v>630</v>
      </c>
      <c r="AU660">
        <f>_xlfn.RANK.AVG(Table2[[#This Row],[Sharpe Ratio Z-Score]],Table2[Sharpe Ratio Z-Score])</f>
        <v>577</v>
      </c>
      <c r="AV660">
        <f>(Table2[[#This Row],[Rank 1Y]]+Table2[[#This Row],[Rank 6M]]+Table2[[#This Row],[Rank Sharpe]])/3</f>
        <v>606</v>
      </c>
    </row>
    <row r="661" spans="1:48" x14ac:dyDescent="0.3">
      <c r="A661" t="s">
        <v>1561</v>
      </c>
      <c r="B661" t="s">
        <v>1562</v>
      </c>
      <c r="C661" t="s">
        <v>10417</v>
      </c>
      <c r="D661" t="s">
        <v>431</v>
      </c>
      <c r="E661">
        <v>6458.8439349119999</v>
      </c>
      <c r="F661">
        <v>65.72</v>
      </c>
      <c r="G661">
        <v>-35.737700765335802</v>
      </c>
      <c r="H661">
        <f>(Table2[[#This Row],[1Y Return vs Nifty]]-AVERAGE(Table2[1Y Return vs Nifty]))/_xlfn.STDEV.P(Table2[1Y Return vs Nifty])</f>
        <v>-0.988876967411223</v>
      </c>
      <c r="I661">
        <v>-11.423992370559301</v>
      </c>
      <c r="J661">
        <f>(Table2[[#This Row],[1M Return vs Nifty]]-AVERAGE(Table2[1M Return vs Nifty]))/_xlfn.STDEV.P(Table2[1M Return vs Nifty])</f>
        <v>-0.74053350886567426</v>
      </c>
      <c r="K661">
        <v>-28.117392040894298</v>
      </c>
      <c r="L661">
        <f>(Table2[[#This Row],[6M Return vs Nifty]]-AVERAGE(Table2[6M Return vs Nifty]))/_xlfn.STDEV.P(Table2[6M Return vs Nifty])</f>
        <v>-1.200300134067793</v>
      </c>
      <c r="M661">
        <v>-1.2353051565252799</v>
      </c>
      <c r="N661">
        <f>(Table2[[#This Row],[1W Return vs Nifty]]-AVERAGE(Table2[1W Return vs Nifty]))/_xlfn.STDEV.P(Table2[1W Return vs Nifty])</f>
        <v>-0.14426521266553019</v>
      </c>
      <c r="O661">
        <v>67.180000000000007</v>
      </c>
      <c r="P661">
        <v>66.568536531962806</v>
      </c>
      <c r="Q661">
        <v>68.639789473784305</v>
      </c>
      <c r="R661">
        <v>38.949638004269801</v>
      </c>
      <c r="S661" s="2">
        <f>(Table2[[#This Row],[Close Price]]-Table2[[#This Row],[20D EMA]])/Table2[[#This Row],[20D EMA]]</f>
        <v>-2.1732658529324319E-2</v>
      </c>
      <c r="T661" s="2">
        <f>(Table2[[#This Row],[Close Price]]-Table2[[#This Row],[50D EMA]])/Table2[[#This Row],[50D EMA]]</f>
        <v>-1.2746810673168149E-2</v>
      </c>
      <c r="U661" s="2">
        <f>(Table2[[#This Row],[Close Price]]-Table2[[#This Row],[200D EMA]])/Table2[[#This Row],[200D EMA]]</f>
        <v>-4.2537855902070695E-2</v>
      </c>
      <c r="V661">
        <v>0.69100460752438098</v>
      </c>
      <c r="W661">
        <v>65.5</v>
      </c>
      <c r="X661">
        <v>67.47</v>
      </c>
      <c r="Y661">
        <v>65.5</v>
      </c>
      <c r="Z661">
        <v>69.400000000000006</v>
      </c>
      <c r="AA661">
        <v>65.05</v>
      </c>
      <c r="AB661">
        <v>71.5</v>
      </c>
      <c r="AC661" s="2">
        <f>(Table2[[#This Row],[Close Price]]/Table2[[#This Row],[Day Low]])-1</f>
        <v>3.3587786259541286E-3</v>
      </c>
      <c r="AD661" s="2">
        <f>(Table2[[#This Row],[Day High]]/Table2[[#This Row],[Close Price]])-1</f>
        <v>2.6628119293974351E-2</v>
      </c>
      <c r="AE661" s="2">
        <f>(Table2[[#This Row],[Close Price]]/Table2[[#This Row],[Current Week Low]])-1</f>
        <v>3.3587786259541286E-3</v>
      </c>
      <c r="AF661" s="2">
        <f>(Table2[[#This Row],[Current Week High]]/Table2[[#This Row],[Close Price]])-1</f>
        <v>5.5995130858186304E-2</v>
      </c>
      <c r="AG661" s="2">
        <f>(Table2[[#This Row],[Close Price]]/Table2[[#This Row],[Current Month Low]])-1</f>
        <v>1.0299769408147696E-2</v>
      </c>
      <c r="AH661" s="2">
        <f>(Table2[[#This Row],[Current Month High]]/Table2[[#This Row],[Close Price]])-1</f>
        <v>8.7948874010955524E-2</v>
      </c>
      <c r="AI661">
        <v>49.117468046256803</v>
      </c>
      <c r="AJ661">
        <v>12.0927852635169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-0.01</v>
      </c>
      <c r="AM661" t="s">
        <v>10450</v>
      </c>
      <c r="AN661">
        <v>-4.3099999999999996</v>
      </c>
      <c r="AO661" t="s">
        <v>10450</v>
      </c>
      <c r="AP661">
        <v>7.8081501189229997E-3</v>
      </c>
      <c r="AQ661">
        <f>(Table2[[#This Row],[Sharpe Ratio]]-AVERAGE(Table2[Sharpe Ratio]))/_xlfn.STDEV.P(Table2[Sharpe Ratio])</f>
        <v>-0.59716279050464049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658</v>
      </c>
      <c r="AT661">
        <f>_xlfn.RANK.AVG(Table2[[#This Row],[6M Return vs Nifty Z-Score]],Table2[6M Return vs Nifty Z-Score])</f>
        <v>687</v>
      </c>
      <c r="AU661">
        <f>_xlfn.RANK.AVG(Table2[[#This Row],[Sharpe Ratio Z-Score]],Table2[Sharpe Ratio Z-Score])</f>
        <v>480</v>
      </c>
      <c r="AV661">
        <f>(Table2[[#This Row],[Rank 1Y]]+Table2[[#This Row],[Rank 6M]]+Table2[[#This Row],[Rank Sharpe]])/3</f>
        <v>608.33333333333337</v>
      </c>
    </row>
    <row r="662" spans="1:48" x14ac:dyDescent="0.3">
      <c r="A662" t="s">
        <v>1370</v>
      </c>
      <c r="B662" t="s">
        <v>1371</v>
      </c>
      <c r="C662" t="s">
        <v>10406</v>
      </c>
      <c r="D662" t="s">
        <v>21</v>
      </c>
      <c r="E662">
        <v>8153.9606826999998</v>
      </c>
      <c r="F662">
        <v>2641.45</v>
      </c>
      <c r="G662">
        <v>-23.833455437202801</v>
      </c>
      <c r="H662">
        <f>(Table2[[#This Row],[1Y Return vs Nifty]]-AVERAGE(Table2[1Y Return vs Nifty]))/_xlfn.STDEV.P(Table2[1Y Return vs Nifty])</f>
        <v>-0.79286928331429496</v>
      </c>
      <c r="I662">
        <v>-18.035840472485202</v>
      </c>
      <c r="J662">
        <f>(Table2[[#This Row],[1M Return vs Nifty]]-AVERAGE(Table2[1M Return vs Nifty]))/_xlfn.STDEV.P(Table2[1M Return vs Nifty])</f>
        <v>-1.3532301422084754</v>
      </c>
      <c r="K662">
        <v>-13.2939722181598</v>
      </c>
      <c r="L662">
        <f>(Table2[[#This Row],[6M Return vs Nifty]]-AVERAGE(Table2[6M Return vs Nifty]))/_xlfn.STDEV.P(Table2[6M Return vs Nifty])</f>
        <v>-0.75991417588935561</v>
      </c>
      <c r="M662">
        <v>-2.2915242054885199</v>
      </c>
      <c r="N662">
        <f>(Table2[[#This Row],[1W Return vs Nifty]]-AVERAGE(Table2[1W Return vs Nifty]))/_xlfn.STDEV.P(Table2[1W Return vs Nifty])</f>
        <v>-0.37997828381506915</v>
      </c>
      <c r="O662">
        <v>2711.41</v>
      </c>
      <c r="P662">
        <v>2752.0030785128301</v>
      </c>
      <c r="Q662">
        <v>2654.30415789891</v>
      </c>
      <c r="R662">
        <v>36.279579926254797</v>
      </c>
      <c r="S662" s="2">
        <f>(Table2[[#This Row],[Close Price]]-Table2[[#This Row],[20D EMA]])/Table2[[#This Row],[20D EMA]]</f>
        <v>-2.5802073459934145E-2</v>
      </c>
      <c r="T662" s="2">
        <f>(Table2[[#This Row],[Close Price]]-Table2[[#This Row],[50D EMA]])/Table2[[#This Row],[50D EMA]]</f>
        <v>-4.01718585912966E-2</v>
      </c>
      <c r="U662" s="2">
        <f>(Table2[[#This Row],[Close Price]]-Table2[[#This Row],[200D EMA]])/Table2[[#This Row],[200D EMA]]</f>
        <v>-4.8427599605183492E-3</v>
      </c>
      <c r="V662">
        <v>0.65567867436640703</v>
      </c>
      <c r="W662">
        <v>2621</v>
      </c>
      <c r="X662">
        <v>2699.7</v>
      </c>
      <c r="Y662">
        <v>2610</v>
      </c>
      <c r="Z662">
        <v>2699.7</v>
      </c>
      <c r="AA662">
        <v>2602.5500000000002</v>
      </c>
      <c r="AB662">
        <v>2974.8</v>
      </c>
      <c r="AC662" s="2">
        <f>(Table2[[#This Row],[Close Price]]/Table2[[#This Row],[Day Low]])-1</f>
        <v>7.8023655093475419E-3</v>
      </c>
      <c r="AD662" s="2">
        <f>(Table2[[#This Row],[Day High]]/Table2[[#This Row],[Close Price]])-1</f>
        <v>2.2052281890628356E-2</v>
      </c>
      <c r="AE662" s="2">
        <f>(Table2[[#This Row],[Close Price]]/Table2[[#This Row],[Current Week Low]])-1</f>
        <v>1.2049808429118736E-2</v>
      </c>
      <c r="AF662" s="2">
        <f>(Table2[[#This Row],[Current Week High]]/Table2[[#This Row],[Close Price]])-1</f>
        <v>2.2052281890628356E-2</v>
      </c>
      <c r="AG662" s="2">
        <f>(Table2[[#This Row],[Close Price]]/Table2[[#This Row],[Current Month Low]])-1</f>
        <v>1.4946879022496917E-2</v>
      </c>
      <c r="AH662" s="2">
        <f>(Table2[[#This Row],[Current Month High]]/Table2[[#This Row],[Close Price]])-1</f>
        <v>0.12619962520585304</v>
      </c>
      <c r="AI662">
        <v>19.063393212061499</v>
      </c>
      <c r="AJ662">
        <v>25.6009129597489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-0.17</v>
      </c>
      <c r="AM662" t="s">
        <v>10450</v>
      </c>
      <c r="AN662">
        <v>-0.87</v>
      </c>
      <c r="AO662" t="s">
        <v>10450</v>
      </c>
      <c r="AP662">
        <v>-4.2951328014561002E-2</v>
      </c>
      <c r="AQ662">
        <f>(Table2[[#This Row],[Sharpe Ratio]]-AVERAGE(Table2[Sharpe Ratio]))/_xlfn.STDEV.P(Table2[Sharpe Ratio])</f>
        <v>-1.1879300900833094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591</v>
      </c>
      <c r="AT662">
        <f>_xlfn.RANK.AVG(Table2[[#This Row],[6M Return vs Nifty Z-Score]],Table2[6M Return vs Nifty Z-Score])</f>
        <v>589</v>
      </c>
      <c r="AU662">
        <f>_xlfn.RANK.AVG(Table2[[#This Row],[Sharpe Ratio Z-Score]],Table2[Sharpe Ratio Z-Score])</f>
        <v>648</v>
      </c>
      <c r="AV662">
        <f>(Table2[[#This Row],[Rank 1Y]]+Table2[[#This Row],[Rank 6M]]+Table2[[#This Row],[Rank Sharpe]])/3</f>
        <v>609.33333333333337</v>
      </c>
    </row>
    <row r="663" spans="1:48" x14ac:dyDescent="0.3">
      <c r="A663" t="s">
        <v>1421</v>
      </c>
      <c r="B663" t="s">
        <v>1422</v>
      </c>
      <c r="C663" t="s">
        <v>10418</v>
      </c>
      <c r="D663" t="s">
        <v>138</v>
      </c>
      <c r="E663">
        <v>7827.9503704799999</v>
      </c>
      <c r="F663">
        <v>440.8</v>
      </c>
      <c r="G663">
        <v>-53.8585701431766</v>
      </c>
      <c r="H663">
        <f>(Table2[[#This Row],[1Y Return vs Nifty]]-AVERAGE(Table2[1Y Return vs Nifty]))/_xlfn.STDEV.P(Table2[1Y Return vs Nifty])</f>
        <v>-1.2872436040748314</v>
      </c>
      <c r="I663">
        <v>-0.35298297358107</v>
      </c>
      <c r="J663">
        <f>(Table2[[#This Row],[1M Return vs Nifty]]-AVERAGE(Table2[1M Return vs Nifty]))/_xlfn.STDEV.P(Table2[1M Return vs Nifty])</f>
        <v>0.28537786729846853</v>
      </c>
      <c r="K663">
        <v>-25.3049390471962</v>
      </c>
      <c r="L663">
        <f>(Table2[[#This Row],[6M Return vs Nifty]]-AVERAGE(Table2[6M Return vs Nifty]))/_xlfn.STDEV.P(Table2[6M Return vs Nifty])</f>
        <v>-1.1167455413170717</v>
      </c>
      <c r="M663">
        <v>-0.81243939076912597</v>
      </c>
      <c r="N663">
        <f>(Table2[[#This Row],[1W Return vs Nifty]]-AVERAGE(Table2[1W Return vs Nifty]))/_xlfn.STDEV.P(Table2[1W Return vs Nifty])</f>
        <v>-4.9895594518401275E-2</v>
      </c>
      <c r="O663">
        <v>443.59</v>
      </c>
      <c r="P663">
        <v>447.376653068476</v>
      </c>
      <c r="Q663">
        <v>473.67866681606102</v>
      </c>
      <c r="R663">
        <v>46.383804957139802</v>
      </c>
      <c r="S663" s="2">
        <f>(Table2[[#This Row],[Close Price]]-Table2[[#This Row],[20D EMA]])/Table2[[#This Row],[20D EMA]]</f>
        <v>-6.2895917401202999E-3</v>
      </c>
      <c r="T663" s="2">
        <f>(Table2[[#This Row],[Close Price]]-Table2[[#This Row],[50D EMA]])/Table2[[#This Row],[50D EMA]]</f>
        <v>-1.470048341451864E-2</v>
      </c>
      <c r="U663" s="2">
        <f>(Table2[[#This Row],[Close Price]]-Table2[[#This Row],[200D EMA]])/Table2[[#This Row],[200D EMA]]</f>
        <v>-6.9411331181668909E-2</v>
      </c>
      <c r="V663">
        <v>1.16115912405563</v>
      </c>
      <c r="W663">
        <v>438.15</v>
      </c>
      <c r="X663">
        <v>460.6</v>
      </c>
      <c r="Y663">
        <v>438.15</v>
      </c>
      <c r="Z663">
        <v>472.8</v>
      </c>
      <c r="AA663">
        <v>417.2</v>
      </c>
      <c r="AB663">
        <v>480.5</v>
      </c>
      <c r="AC663" s="2">
        <f>(Table2[[#This Row],[Close Price]]/Table2[[#This Row],[Day Low]])-1</f>
        <v>6.0481570238504201E-3</v>
      </c>
      <c r="AD663" s="2">
        <f>(Table2[[#This Row],[Day High]]/Table2[[#This Row],[Close Price]])-1</f>
        <v>4.4918330308529875E-2</v>
      </c>
      <c r="AE663" s="2">
        <f>(Table2[[#This Row],[Close Price]]/Table2[[#This Row],[Current Week Low]])-1</f>
        <v>6.0481570238504201E-3</v>
      </c>
      <c r="AF663" s="2">
        <f>(Table2[[#This Row],[Current Week High]]/Table2[[#This Row],[Close Price]])-1</f>
        <v>7.2595281306714998E-2</v>
      </c>
      <c r="AG663" s="2">
        <f>(Table2[[#This Row],[Close Price]]/Table2[[#This Row],[Current Month Low]])-1</f>
        <v>5.6567593480345124E-2</v>
      </c>
      <c r="AH663" s="2">
        <f>(Table2[[#This Row],[Current Month High]]/Table2[[#This Row],[Close Price]])-1</f>
        <v>9.0063520871143332E-2</v>
      </c>
      <c r="AI663">
        <v>59.981851179673299</v>
      </c>
      <c r="AJ663">
        <v>14.1673141673141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-0.22</v>
      </c>
      <c r="AM663" t="s">
        <v>10450</v>
      </c>
      <c r="AN663">
        <v>5.05</v>
      </c>
      <c r="AO663" t="s">
        <v>10451</v>
      </c>
      <c r="AP663">
        <v>2.3200849985748E-2</v>
      </c>
      <c r="AQ663">
        <f>(Table2[[#This Row],[Sharpe Ratio]]-AVERAGE(Table2[Sharpe Ratio]))/_xlfn.STDEV.P(Table2[Sharpe Ratio])</f>
        <v>-0.41801390899652818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710</v>
      </c>
      <c r="AT663">
        <f>_xlfn.RANK.AVG(Table2[[#This Row],[6M Return vs Nifty Z-Score]],Table2[6M Return vs Nifty Z-Score])</f>
        <v>678</v>
      </c>
      <c r="AU663">
        <f>_xlfn.RANK.AVG(Table2[[#This Row],[Sharpe Ratio Z-Score]],Table2[Sharpe Ratio Z-Score])</f>
        <v>444</v>
      </c>
      <c r="AV663">
        <f>(Table2[[#This Row],[Rank 1Y]]+Table2[[#This Row],[Rank 6M]]+Table2[[#This Row],[Rank Sharpe]])/3</f>
        <v>610.66666666666663</v>
      </c>
    </row>
    <row r="664" spans="1:48" x14ac:dyDescent="0.3">
      <c r="A664" t="s">
        <v>2092</v>
      </c>
      <c r="B664" t="s">
        <v>2093</v>
      </c>
      <c r="C664" t="s">
        <v>10418</v>
      </c>
      <c r="D664" t="s">
        <v>106</v>
      </c>
      <c r="E664">
        <v>3070.3225927799999</v>
      </c>
      <c r="F664">
        <v>713.55</v>
      </c>
      <c r="G664">
        <v>-52.773835129280997</v>
      </c>
      <c r="H664">
        <f>(Table2[[#This Row],[1Y Return vs Nifty]]-AVERAGE(Table2[1Y Return vs Nifty]))/_xlfn.STDEV.P(Table2[1Y Return vs Nifty])</f>
        <v>-1.2693830516356057</v>
      </c>
      <c r="I664">
        <v>-8.4712331445390099</v>
      </c>
      <c r="J664">
        <f>(Table2[[#This Row],[1M Return vs Nifty]]-AVERAGE(Table2[1M Return vs Nifty]))/_xlfn.STDEV.P(Table2[1M Return vs Nifty])</f>
        <v>-0.46691173036057537</v>
      </c>
      <c r="K664">
        <v>-15.029397954909999</v>
      </c>
      <c r="L664">
        <f>(Table2[[#This Row],[6M Return vs Nifty]]-AVERAGE(Table2[6M Return vs Nifty]))/_xlfn.STDEV.P(Table2[6M Return vs Nifty])</f>
        <v>-0.81147158538497854</v>
      </c>
      <c r="M664">
        <v>-2.0387058778084799</v>
      </c>
      <c r="N664">
        <f>(Table2[[#This Row],[1W Return vs Nifty]]-AVERAGE(Table2[1W Return vs Nifty]))/_xlfn.STDEV.P(Table2[1W Return vs Nifty])</f>
        <v>-0.32355761566025087</v>
      </c>
      <c r="O664">
        <v>706.59</v>
      </c>
      <c r="P664">
        <v>718.453837599194</v>
      </c>
      <c r="Q664">
        <v>771.42840341587498</v>
      </c>
      <c r="R664">
        <v>57.8858789389515</v>
      </c>
      <c r="S664" s="2">
        <f>(Table2[[#This Row],[Close Price]]-Table2[[#This Row],[20D EMA]])/Table2[[#This Row],[20D EMA]]</f>
        <v>9.8501252494373297E-3</v>
      </c>
      <c r="T664" s="2">
        <f>(Table2[[#This Row],[Close Price]]-Table2[[#This Row],[50D EMA]])/Table2[[#This Row],[50D EMA]]</f>
        <v>-6.8255430517023237E-3</v>
      </c>
      <c r="U664" s="2">
        <f>(Table2[[#This Row],[Close Price]]-Table2[[#This Row],[200D EMA]])/Table2[[#This Row],[200D EMA]]</f>
        <v>-7.5027576324115372E-2</v>
      </c>
      <c r="V664">
        <v>0.32753659590087902</v>
      </c>
      <c r="W664">
        <v>696</v>
      </c>
      <c r="X664">
        <v>719</v>
      </c>
      <c r="Y664">
        <v>695</v>
      </c>
      <c r="Z664">
        <v>720.2</v>
      </c>
      <c r="AA664">
        <v>685.5</v>
      </c>
      <c r="AB664">
        <v>727</v>
      </c>
      <c r="AC664" s="2">
        <f>(Table2[[#This Row],[Close Price]]/Table2[[#This Row],[Day Low]])-1</f>
        <v>2.5215517241379271E-2</v>
      </c>
      <c r="AD664" s="2">
        <f>(Table2[[#This Row],[Day High]]/Table2[[#This Row],[Close Price]])-1</f>
        <v>7.6378670030132767E-3</v>
      </c>
      <c r="AE664" s="2">
        <f>(Table2[[#This Row],[Close Price]]/Table2[[#This Row],[Current Week Low]])-1</f>
        <v>2.6690647482014329E-2</v>
      </c>
      <c r="AF664" s="2">
        <f>(Table2[[#This Row],[Current Week High]]/Table2[[#This Row],[Close Price]])-1</f>
        <v>9.3195991871628525E-3</v>
      </c>
      <c r="AG664" s="2">
        <f>(Table2[[#This Row],[Close Price]]/Table2[[#This Row],[Current Month Low]])-1</f>
        <v>4.0919037199124597E-2</v>
      </c>
      <c r="AH664" s="2">
        <f>(Table2[[#This Row],[Current Month High]]/Table2[[#This Row],[Close Price]])-1</f>
        <v>1.8849414897344374E-2</v>
      </c>
      <c r="AI664">
        <v>29.724616354845399</v>
      </c>
      <c r="AJ664">
        <v>15.311893988364501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-0.14000000000000001</v>
      </c>
      <c r="AM664" t="s">
        <v>10450</v>
      </c>
      <c r="AN664">
        <v>1.46</v>
      </c>
      <c r="AO664" t="s">
        <v>10451</v>
      </c>
      <c r="AQ664">
        <f>(Table2[[#This Row],[Sharpe Ratio]]-AVERAGE(Table2[Sharpe Ratio]))/_xlfn.STDEV.P(Table2[Sharpe Ratio])</f>
        <v>-0.68803842457500186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705</v>
      </c>
      <c r="AT664">
        <f>_xlfn.RANK.AVG(Table2[[#This Row],[6M Return vs Nifty Z-Score]],Table2[6M Return vs Nifty Z-Score])</f>
        <v>603</v>
      </c>
      <c r="AU664">
        <f>_xlfn.RANK.AVG(Table2[[#This Row],[Sharpe Ratio Z-Score]],Table2[Sharpe Ratio Z-Score])</f>
        <v>526.5</v>
      </c>
      <c r="AV664">
        <f>(Table2[[#This Row],[Rank 1Y]]+Table2[[#This Row],[Rank 6M]]+Table2[[#This Row],[Rank Sharpe]])/3</f>
        <v>611.5</v>
      </c>
    </row>
    <row r="665" spans="1:48" x14ac:dyDescent="0.3">
      <c r="A665" t="s">
        <v>2130</v>
      </c>
      <c r="B665" t="s">
        <v>2131</v>
      </c>
      <c r="C665" t="s">
        <v>10405</v>
      </c>
      <c r="D665" t="s">
        <v>447</v>
      </c>
      <c r="E665">
        <v>2918.0730806689999</v>
      </c>
      <c r="F665">
        <v>87.83</v>
      </c>
      <c r="G665">
        <v>-30.7086339471524</v>
      </c>
      <c r="H665">
        <f>(Table2[[#This Row],[1Y Return vs Nifty]]-AVERAGE(Table2[1Y Return vs Nifty]))/_xlfn.STDEV.P(Table2[1Y Return vs Nifty])</f>
        <v>-0.90607157210646816</v>
      </c>
      <c r="I665">
        <v>-6.11307643813696</v>
      </c>
      <c r="J665">
        <f>(Table2[[#This Row],[1M Return vs Nifty]]-AVERAGE(Table2[1M Return vs Nifty]))/_xlfn.STDEV.P(Table2[1M Return vs Nifty])</f>
        <v>-0.24838966926143541</v>
      </c>
      <c r="K665">
        <v>-14.9399284515489</v>
      </c>
      <c r="L665">
        <f>(Table2[[#This Row],[6M Return vs Nifty]]-AVERAGE(Table2[6M Return vs Nifty]))/_xlfn.STDEV.P(Table2[6M Return vs Nifty])</f>
        <v>-0.80881355414545331</v>
      </c>
      <c r="M665">
        <v>-4.9142397420571902</v>
      </c>
      <c r="N665">
        <f>(Table2[[#This Row],[1W Return vs Nifty]]-AVERAGE(Table2[1W Return vs Nifty]))/_xlfn.STDEV.P(Table2[1W Return vs Nifty])</f>
        <v>-0.96528143137999067</v>
      </c>
      <c r="O665">
        <v>89.15</v>
      </c>
      <c r="P665">
        <v>87.619501962345097</v>
      </c>
      <c r="Q665">
        <v>86.537701678511397</v>
      </c>
      <c r="R665">
        <v>41.896936337425998</v>
      </c>
      <c r="S665" s="2">
        <f>(Table2[[#This Row],[Close Price]]-Table2[[#This Row],[20D EMA]])/Table2[[#This Row],[20D EMA]]</f>
        <v>-1.4806505888951289E-2</v>
      </c>
      <c r="T665" s="2">
        <f>(Table2[[#This Row],[Close Price]]-Table2[[#This Row],[50D EMA]])/Table2[[#This Row],[50D EMA]]</f>
        <v>2.4024107982873878E-3</v>
      </c>
      <c r="U665" s="2">
        <f>(Table2[[#This Row],[Close Price]]-Table2[[#This Row],[200D EMA]])/Table2[[#This Row],[200D EMA]]</f>
        <v>1.4933356172197702E-2</v>
      </c>
      <c r="V665">
        <v>1.63676198701155</v>
      </c>
      <c r="W665">
        <v>87.05</v>
      </c>
      <c r="X665">
        <v>90</v>
      </c>
      <c r="Y665">
        <v>86.61</v>
      </c>
      <c r="Z665">
        <v>94.7</v>
      </c>
      <c r="AA665">
        <v>84.81</v>
      </c>
      <c r="AB665">
        <v>98.54</v>
      </c>
      <c r="AC665" s="2">
        <f>(Table2[[#This Row],[Close Price]]/Table2[[#This Row],[Day Low]])-1</f>
        <v>8.9603676048248815E-3</v>
      </c>
      <c r="AD665" s="2">
        <f>(Table2[[#This Row],[Day High]]/Table2[[#This Row],[Close Price]])-1</f>
        <v>2.4706819993168594E-2</v>
      </c>
      <c r="AE665" s="2">
        <f>(Table2[[#This Row],[Close Price]]/Table2[[#This Row],[Current Week Low]])-1</f>
        <v>1.4086133240965193E-2</v>
      </c>
      <c r="AF665" s="2">
        <f>(Table2[[#This Row],[Current Week High]]/Table2[[#This Row],[Close Price]])-1</f>
        <v>7.8219287259478687E-2</v>
      </c>
      <c r="AG665" s="2">
        <f>(Table2[[#This Row],[Close Price]]/Table2[[#This Row],[Current Month Low]])-1</f>
        <v>3.560900837165426E-2</v>
      </c>
      <c r="AH665" s="2">
        <f>(Table2[[#This Row],[Current Month High]]/Table2[[#This Row],[Close Price]])-1</f>
        <v>0.12194011157918716</v>
      </c>
      <c r="AI665">
        <v>36.627575999089103</v>
      </c>
      <c r="AJ665">
        <v>40.415667466027102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0.05</v>
      </c>
      <c r="AM665" t="s">
        <v>10451</v>
      </c>
      <c r="AN665">
        <v>1.27</v>
      </c>
      <c r="AO665" t="s">
        <v>10451</v>
      </c>
      <c r="AP665">
        <v>-2.0888919398484002E-2</v>
      </c>
      <c r="AQ665">
        <f>(Table2[[#This Row],[Sharpe Ratio]]-AVERAGE(Table2[Sharpe Ratio]))/_xlfn.STDEV.P(Table2[Sharpe Ratio])</f>
        <v>-0.93115539421181814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-3.8597116211051654</v>
      </c>
      <c r="AS665">
        <f>_xlfn.RANK.AVG(Table2[[#This Row],[1Y Return vs Nifty Z-Score]],Table2[1Y Return vs Nifty Z-Score])</f>
        <v>631</v>
      </c>
      <c r="AT665">
        <f>_xlfn.RANK.AVG(Table2[[#This Row],[6M Return vs Nifty Z-Score]],Table2[6M Return vs Nifty Z-Score])</f>
        <v>601</v>
      </c>
      <c r="AU665">
        <f>_xlfn.RANK.AVG(Table2[[#This Row],[Sharpe Ratio Z-Score]],Table2[Sharpe Ratio Z-Score])</f>
        <v>604</v>
      </c>
      <c r="AV665">
        <f>(Table2[[#This Row],[Rank 1Y]]+Table2[[#This Row],[Rank 6M]]+Table2[[#This Row],[Rank Sharpe]])/3</f>
        <v>612</v>
      </c>
    </row>
    <row r="666" spans="1:48" x14ac:dyDescent="0.3">
      <c r="A666" t="s">
        <v>1870</v>
      </c>
      <c r="B666" t="s">
        <v>1871</v>
      </c>
      <c r="C666" t="s">
        <v>10409</v>
      </c>
      <c r="D666" t="s">
        <v>237</v>
      </c>
      <c r="E666">
        <v>4061.3101474800001</v>
      </c>
      <c r="F666">
        <v>481.2</v>
      </c>
      <c r="G666">
        <v>-29.348934361073901</v>
      </c>
      <c r="H666">
        <f>(Table2[[#This Row],[1Y Return vs Nifty]]-AVERAGE(Table2[1Y Return vs Nifty]))/_xlfn.STDEV.P(Table2[1Y Return vs Nifty])</f>
        <v>-0.88368362901653874</v>
      </c>
      <c r="I666">
        <v>-5.8606387398617796</v>
      </c>
      <c r="J666">
        <f>(Table2[[#This Row],[1M Return vs Nifty]]-AVERAGE(Table2[1M Return vs Nifty]))/_xlfn.STDEV.P(Table2[1M Return vs Nifty])</f>
        <v>-0.22499715850230936</v>
      </c>
      <c r="K666">
        <v>-29.955502350958199</v>
      </c>
      <c r="L666">
        <f>(Table2[[#This Row],[6M Return vs Nifty]]-AVERAGE(Table2[6M Return vs Nifty]))/_xlfn.STDEV.P(Table2[6M Return vs Nifty])</f>
        <v>-1.2549081786226446</v>
      </c>
      <c r="M666">
        <v>-3.9431791866874901</v>
      </c>
      <c r="N666">
        <f>(Table2[[#This Row],[1W Return vs Nifty]]-AVERAGE(Table2[1W Return vs Nifty]))/_xlfn.STDEV.P(Table2[1W Return vs Nifty])</f>
        <v>-0.74857291243873159</v>
      </c>
      <c r="O666">
        <v>484.48</v>
      </c>
      <c r="P666">
        <v>488.40930094429001</v>
      </c>
      <c r="Q666">
        <v>500.89533095025303</v>
      </c>
      <c r="R666">
        <v>43.512574186482702</v>
      </c>
      <c r="S666" s="2">
        <f>(Table2[[#This Row],[Close Price]]-Table2[[#This Row],[20D EMA]])/Table2[[#This Row],[20D EMA]]</f>
        <v>-6.770145310435992E-3</v>
      </c>
      <c r="T666" s="2">
        <f>(Table2[[#This Row],[Close Price]]-Table2[[#This Row],[50D EMA]])/Table2[[#This Row],[50D EMA]]</f>
        <v>-1.4760777344640175E-2</v>
      </c>
      <c r="U666" s="2">
        <f>(Table2[[#This Row],[Close Price]]-Table2[[#This Row],[200D EMA]])/Table2[[#This Row],[200D EMA]]</f>
        <v>-3.9320252622217194E-2</v>
      </c>
      <c r="V666">
        <v>1.12344157945984</v>
      </c>
      <c r="W666">
        <v>478.1</v>
      </c>
      <c r="X666">
        <v>490</v>
      </c>
      <c r="Y666">
        <v>477.5</v>
      </c>
      <c r="Z666">
        <v>490</v>
      </c>
      <c r="AA666">
        <v>477.5</v>
      </c>
      <c r="AB666">
        <v>506.5</v>
      </c>
      <c r="AC666" s="2">
        <f>(Table2[[#This Row],[Close Price]]/Table2[[#This Row],[Day Low]])-1</f>
        <v>6.4839991633549587E-3</v>
      </c>
      <c r="AD666" s="2">
        <f>(Table2[[#This Row],[Day High]]/Table2[[#This Row],[Close Price]])-1</f>
        <v>1.8287614297589405E-2</v>
      </c>
      <c r="AE666" s="2">
        <f>(Table2[[#This Row],[Close Price]]/Table2[[#This Row],[Current Week Low]])-1</f>
        <v>7.7486910994764013E-3</v>
      </c>
      <c r="AF666" s="2">
        <f>(Table2[[#This Row],[Current Week High]]/Table2[[#This Row],[Close Price]])-1</f>
        <v>1.8287614297589405E-2</v>
      </c>
      <c r="AG666" s="2">
        <f>(Table2[[#This Row],[Close Price]]/Table2[[#This Row],[Current Month Low]])-1</f>
        <v>7.7486910994764013E-3</v>
      </c>
      <c r="AH666" s="2">
        <f>(Table2[[#This Row],[Current Month High]]/Table2[[#This Row],[Close Price]])-1</f>
        <v>5.2576891105569512E-2</v>
      </c>
      <c r="AI666">
        <v>45.261845386533601</v>
      </c>
      <c r="AJ666">
        <v>7.6510067114093898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-0.16</v>
      </c>
      <c r="AM666" t="s">
        <v>10450</v>
      </c>
      <c r="AN666">
        <v>-0.61</v>
      </c>
      <c r="AO666" t="s">
        <v>10450</v>
      </c>
      <c r="AQ666">
        <f>(Table2[[#This Row],[Sharpe Ratio]]-AVERAGE(Table2[Sharpe Ratio]))/_xlfn.STDEV.P(Table2[Sharpe Ratio])</f>
        <v>-0.68803842457500186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617</v>
      </c>
      <c r="AT666">
        <f>_xlfn.RANK.AVG(Table2[[#This Row],[6M Return vs Nifty Z-Score]],Table2[6M Return vs Nifty Z-Score])</f>
        <v>693</v>
      </c>
      <c r="AU666">
        <f>_xlfn.RANK.AVG(Table2[[#This Row],[Sharpe Ratio Z-Score]],Table2[Sharpe Ratio Z-Score])</f>
        <v>526.5</v>
      </c>
      <c r="AV666">
        <f>(Table2[[#This Row],[Rank 1Y]]+Table2[[#This Row],[Rank 6M]]+Table2[[#This Row],[Rank Sharpe]])/3</f>
        <v>612.16666666666663</v>
      </c>
    </row>
    <row r="667" spans="1:48" x14ac:dyDescent="0.3">
      <c r="A667" t="s">
        <v>717</v>
      </c>
      <c r="B667" t="s">
        <v>718</v>
      </c>
      <c r="C667" t="s">
        <v>10415</v>
      </c>
      <c r="D667" t="s">
        <v>97</v>
      </c>
      <c r="E667">
        <v>25007.75742093</v>
      </c>
      <c r="F667">
        <v>309.35000000000002</v>
      </c>
      <c r="G667">
        <v>-38.290332516373603</v>
      </c>
      <c r="H667">
        <f>(Table2[[#This Row],[1Y Return vs Nifty]]-AVERAGE(Table2[1Y Return vs Nifty]))/_xlfn.STDEV.P(Table2[1Y Return vs Nifty])</f>
        <v>-1.0309069679767167</v>
      </c>
      <c r="I667">
        <v>-1.3461078951254</v>
      </c>
      <c r="J667">
        <f>(Table2[[#This Row],[1M Return vs Nifty]]-AVERAGE(Table2[1M Return vs Nifty]))/_xlfn.STDEV.P(Table2[1M Return vs Nifty])</f>
        <v>0.19334848511381053</v>
      </c>
      <c r="K667">
        <v>-1.2851334050759</v>
      </c>
      <c r="L667">
        <f>(Table2[[#This Row],[6M Return vs Nifty]]-AVERAGE(Table2[6M Return vs Nifty]))/_xlfn.STDEV.P(Table2[6M Return vs Nifty])</f>
        <v>-0.40314603125383663</v>
      </c>
      <c r="M667">
        <v>-1.6685803305632001</v>
      </c>
      <c r="N667">
        <f>(Table2[[#This Row],[1W Return vs Nifty]]-AVERAGE(Table2[1W Return vs Nifty]))/_xlfn.STDEV.P(Table2[1W Return vs Nifty])</f>
        <v>-0.24095786560108956</v>
      </c>
      <c r="O667">
        <v>305.37</v>
      </c>
      <c r="P667">
        <v>298.77509689691101</v>
      </c>
      <c r="Q667">
        <v>294.75112787536602</v>
      </c>
      <c r="R667">
        <v>57.333149922570499</v>
      </c>
      <c r="S667" s="2">
        <f>(Table2[[#This Row],[Close Price]]-Table2[[#This Row],[20D EMA]])/Table2[[#This Row],[20D EMA]]</f>
        <v>1.3033369355208496E-2</v>
      </c>
      <c r="T667" s="2">
        <f>(Table2[[#This Row],[Close Price]]-Table2[[#This Row],[50D EMA]])/Table2[[#This Row],[50D EMA]]</f>
        <v>3.5394191861772756E-2</v>
      </c>
      <c r="U667" s="2">
        <f>(Table2[[#This Row],[Close Price]]-Table2[[#This Row],[200D EMA]])/Table2[[#This Row],[200D EMA]]</f>
        <v>4.9529486892437122E-2</v>
      </c>
      <c r="V667">
        <v>0.52016958904453603</v>
      </c>
      <c r="W667">
        <v>301.35000000000002</v>
      </c>
      <c r="X667">
        <v>311.85000000000002</v>
      </c>
      <c r="Y667">
        <v>301.35000000000002</v>
      </c>
      <c r="Z667">
        <v>313</v>
      </c>
      <c r="AA667">
        <v>296</v>
      </c>
      <c r="AB667">
        <v>320.5</v>
      </c>
      <c r="AC667" s="2">
        <f>(Table2[[#This Row],[Close Price]]/Table2[[#This Row],[Day Low]])-1</f>
        <v>2.6547204247552747E-2</v>
      </c>
      <c r="AD667" s="2">
        <f>(Table2[[#This Row],[Day High]]/Table2[[#This Row],[Close Price]])-1</f>
        <v>8.081461128171874E-3</v>
      </c>
      <c r="AE667" s="2">
        <f>(Table2[[#This Row],[Close Price]]/Table2[[#This Row],[Current Week Low]])-1</f>
        <v>2.6547204247552747E-2</v>
      </c>
      <c r="AF667" s="2">
        <f>(Table2[[#This Row],[Current Week High]]/Table2[[#This Row],[Close Price]])-1</f>
        <v>1.1798933247131105E-2</v>
      </c>
      <c r="AG667" s="2">
        <f>(Table2[[#This Row],[Close Price]]/Table2[[#This Row],[Current Month Low]])-1</f>
        <v>4.5101351351351404E-2</v>
      </c>
      <c r="AH667" s="2">
        <f>(Table2[[#This Row],[Current Month High]]/Table2[[#This Row],[Close Price]])-1</f>
        <v>3.6043316631646949E-2</v>
      </c>
      <c r="AI667">
        <v>15.5002424438338</v>
      </c>
      <c r="AJ667">
        <v>22.831050228310499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0.04</v>
      </c>
      <c r="AM667" t="s">
        <v>10451</v>
      </c>
      <c r="AN667">
        <v>-2.14</v>
      </c>
      <c r="AO667" t="s">
        <v>10450</v>
      </c>
      <c r="AP667">
        <v>-0.10983213733239899</v>
      </c>
      <c r="AQ667">
        <f>(Table2[[#This Row],[Sharpe Ratio]]-AVERAGE(Table2[Sharpe Ratio]))/_xlfn.STDEV.P(Table2[Sharpe Ratio])</f>
        <v>-1.9663264914496035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-3.4479888711674356</v>
      </c>
      <c r="AS667">
        <f>_xlfn.RANK.AVG(Table2[[#This Row],[1Y Return vs Nifty Z-Score]],Table2[1Y Return vs Nifty Z-Score])</f>
        <v>667</v>
      </c>
      <c r="AT667">
        <f>_xlfn.RANK.AVG(Table2[[#This Row],[6M Return vs Nifty Z-Score]],Table2[6M Return vs Nifty Z-Score])</f>
        <v>452</v>
      </c>
      <c r="AU667">
        <f>_xlfn.RANK.AVG(Table2[[#This Row],[Sharpe Ratio Z-Score]],Table2[Sharpe Ratio Z-Score])</f>
        <v>720</v>
      </c>
      <c r="AV667">
        <f>(Table2[[#This Row],[Rank 1Y]]+Table2[[#This Row],[Rank 6M]]+Table2[[#This Row],[Rank Sharpe]])/3</f>
        <v>613</v>
      </c>
    </row>
    <row r="668" spans="1:48" x14ac:dyDescent="0.3">
      <c r="A668" t="s">
        <v>49</v>
      </c>
      <c r="B668" t="s">
        <v>50</v>
      </c>
      <c r="C668" t="s">
        <v>10407</v>
      </c>
      <c r="D668" t="s">
        <v>51</v>
      </c>
      <c r="E668">
        <v>479700.491102</v>
      </c>
      <c r="F668">
        <v>7756</v>
      </c>
      <c r="G668">
        <v>-33.817702463910202</v>
      </c>
      <c r="H668">
        <f>(Table2[[#This Row],[1Y Return vs Nifty]]-AVERAGE(Table2[1Y Return vs Nifty]))/_xlfn.STDEV.P(Table2[1Y Return vs Nifty])</f>
        <v>-0.95726350430129492</v>
      </c>
      <c r="I668">
        <v>9.8707966519024595</v>
      </c>
      <c r="J668">
        <f>(Table2[[#This Row],[1M Return vs Nifty]]-AVERAGE(Table2[1M Return vs Nifty]))/_xlfn.STDEV.P(Table2[1M Return vs Nifty])</f>
        <v>1.2327794500341458</v>
      </c>
      <c r="K668">
        <v>-7.8890914645758698</v>
      </c>
      <c r="L668">
        <f>(Table2[[#This Row],[6M Return vs Nifty]]-AVERAGE(Table2[6M Return vs Nifty]))/_xlfn.STDEV.P(Table2[6M Return vs Nifty])</f>
        <v>-0.59934167521331616</v>
      </c>
      <c r="M668">
        <v>9.5104569550498605E-2</v>
      </c>
      <c r="N668">
        <f>(Table2[[#This Row],[1W Return vs Nifty]]-AVERAGE(Table2[1W Return vs Nifty]))/_xlfn.STDEV.P(Table2[1W Return vs Nifty])</f>
        <v>0.15263812639880139</v>
      </c>
      <c r="O668">
        <v>7448.91</v>
      </c>
      <c r="P668">
        <v>7203.32001493182</v>
      </c>
      <c r="Q668">
        <v>7042.9738746237299</v>
      </c>
      <c r="R668">
        <v>71.582178004368998</v>
      </c>
      <c r="S668" s="2">
        <f>(Table2[[#This Row],[Close Price]]-Table2[[#This Row],[20D EMA]])/Table2[[#This Row],[20D EMA]]</f>
        <v>4.1226165975961605E-2</v>
      </c>
      <c r="T668" s="2">
        <f>(Table2[[#This Row],[Close Price]]-Table2[[#This Row],[50D EMA]])/Table2[[#This Row],[50D EMA]]</f>
        <v>7.6725729791613489E-2</v>
      </c>
      <c r="U668" s="2">
        <f>(Table2[[#This Row],[Close Price]]-Table2[[#This Row],[200D EMA]])/Table2[[#This Row],[200D EMA]]</f>
        <v>0.10123935401000808</v>
      </c>
      <c r="V668">
        <v>1.4274203485546499</v>
      </c>
      <c r="W668">
        <v>7711</v>
      </c>
      <c r="X668">
        <v>7810</v>
      </c>
      <c r="Y668">
        <v>7483.9</v>
      </c>
      <c r="Z668">
        <v>7810</v>
      </c>
      <c r="AA668">
        <v>7193</v>
      </c>
      <c r="AB668">
        <v>7810</v>
      </c>
      <c r="AC668" s="2">
        <f>(Table2[[#This Row],[Close Price]]/Table2[[#This Row],[Day Low]])-1</f>
        <v>5.8358189599274635E-3</v>
      </c>
      <c r="AD668" s="2">
        <f>(Table2[[#This Row],[Day High]]/Table2[[#This Row],[Close Price]])-1</f>
        <v>6.96235172769466E-3</v>
      </c>
      <c r="AE668" s="2">
        <f>(Table2[[#This Row],[Close Price]]/Table2[[#This Row],[Current Week Low]])-1</f>
        <v>3.6358048611018434E-2</v>
      </c>
      <c r="AF668" s="2">
        <f>(Table2[[#This Row],[Current Week High]]/Table2[[#This Row],[Close Price]])-1</f>
        <v>6.96235172769466E-3</v>
      </c>
      <c r="AG668" s="2">
        <f>(Table2[[#This Row],[Close Price]]/Table2[[#This Row],[Current Month Low]])-1</f>
        <v>7.8270540803559108E-2</v>
      </c>
      <c r="AH668" s="2">
        <f>(Table2[[#This Row],[Current Month High]]/Table2[[#This Row],[Close Price]])-1</f>
        <v>6.96235172769466E-3</v>
      </c>
      <c r="AI668">
        <v>5.6214543579164502</v>
      </c>
      <c r="AJ668">
        <v>25.343417692879498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0.04</v>
      </c>
      <c r="AM668" t="s">
        <v>10451</v>
      </c>
      <c r="AN668">
        <v>5.59</v>
      </c>
      <c r="AO668" t="s">
        <v>10451</v>
      </c>
      <c r="AP668">
        <v>-5.9834410633319998E-2</v>
      </c>
      <c r="AQ668">
        <f>(Table2[[#This Row],[Sharpe Ratio]]-AVERAGE(Table2[Sharpe Ratio]))/_xlfn.STDEV.P(Table2[Sharpe Ratio])</f>
        <v>-1.3844248826621242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-1.5556124857437881</v>
      </c>
      <c r="AS668">
        <f>_xlfn.RANK.AVG(Table2[[#This Row],[1Y Return vs Nifty Z-Score]],Table2[1Y Return vs Nifty Z-Score])</f>
        <v>648</v>
      </c>
      <c r="AT668">
        <f>_xlfn.RANK.AVG(Table2[[#This Row],[6M Return vs Nifty Z-Score]],Table2[6M Return vs Nifty Z-Score])</f>
        <v>528</v>
      </c>
      <c r="AU668">
        <f>_xlfn.RANK.AVG(Table2[[#This Row],[Sharpe Ratio Z-Score]],Table2[Sharpe Ratio Z-Score])</f>
        <v>667</v>
      </c>
      <c r="AV668">
        <f>(Table2[[#This Row],[Rank 1Y]]+Table2[[#This Row],[Rank 6M]]+Table2[[#This Row],[Rank Sharpe]])/3</f>
        <v>614.33333333333337</v>
      </c>
    </row>
    <row r="669" spans="1:48" x14ac:dyDescent="0.3">
      <c r="A669" t="s">
        <v>1075</v>
      </c>
      <c r="B669" t="s">
        <v>1076</v>
      </c>
      <c r="C669" t="s">
        <v>5532</v>
      </c>
      <c r="D669" t="s">
        <v>80</v>
      </c>
      <c r="E669">
        <v>12718.330608329999</v>
      </c>
      <c r="F669">
        <v>356.1</v>
      </c>
      <c r="G669">
        <v>-39.788557920338597</v>
      </c>
      <c r="H669">
        <f>(Table2[[#This Row],[1Y Return vs Nifty]]-AVERAGE(Table2[1Y Return vs Nifty]))/_xlfn.STDEV.P(Table2[1Y Return vs Nifty])</f>
        <v>-1.0555757885186081</v>
      </c>
      <c r="I669">
        <v>1.19650906561632</v>
      </c>
      <c r="J669">
        <f>(Table2[[#This Row],[1M Return vs Nifty]]-AVERAGE(Table2[1M Return vs Nifty]))/_xlfn.STDEV.P(Table2[1M Return vs Nifty])</f>
        <v>0.42896382710465047</v>
      </c>
      <c r="K669">
        <v>-1.0376678797640599</v>
      </c>
      <c r="L669">
        <f>(Table2[[#This Row],[6M Return vs Nifty]]-AVERAGE(Table2[6M Return vs Nifty]))/_xlfn.STDEV.P(Table2[6M Return vs Nifty])</f>
        <v>-0.39579412840120043</v>
      </c>
      <c r="M669">
        <v>-1.43453223992668</v>
      </c>
      <c r="N669">
        <f>(Table2[[#This Row],[1W Return vs Nifty]]-AVERAGE(Table2[1W Return vs Nifty]))/_xlfn.STDEV.P(Table2[1W Return vs Nifty])</f>
        <v>-0.18872609199809345</v>
      </c>
      <c r="O669">
        <v>353.68</v>
      </c>
      <c r="P669">
        <v>348.48844697586401</v>
      </c>
      <c r="Q669">
        <v>344.10183165029298</v>
      </c>
      <c r="R669">
        <v>51.138711302523603</v>
      </c>
      <c r="S669" s="2">
        <f>(Table2[[#This Row],[Close Price]]-Table2[[#This Row],[20D EMA]])/Table2[[#This Row],[20D EMA]]</f>
        <v>6.8423433612305358E-3</v>
      </c>
      <c r="T669" s="2">
        <f>(Table2[[#This Row],[Close Price]]-Table2[[#This Row],[50D EMA]])/Table2[[#This Row],[50D EMA]]</f>
        <v>2.1841622269512952E-2</v>
      </c>
      <c r="U669" s="2">
        <f>(Table2[[#This Row],[Close Price]]-Table2[[#This Row],[200D EMA]])/Table2[[#This Row],[200D EMA]]</f>
        <v>3.4868074639895129E-2</v>
      </c>
      <c r="V669">
        <v>2.32363798335974</v>
      </c>
      <c r="W669">
        <v>354.4</v>
      </c>
      <c r="X669">
        <v>362.5</v>
      </c>
      <c r="Y669">
        <v>351.2</v>
      </c>
      <c r="Z669">
        <v>364.25</v>
      </c>
      <c r="AA669">
        <v>335.8</v>
      </c>
      <c r="AB669">
        <v>379.25</v>
      </c>
      <c r="AC669" s="2">
        <f>(Table2[[#This Row],[Close Price]]/Table2[[#This Row],[Day Low]])-1</f>
        <v>4.7968397291198173E-3</v>
      </c>
      <c r="AD669" s="2">
        <f>(Table2[[#This Row],[Day High]]/Table2[[#This Row],[Close Price]])-1</f>
        <v>1.7972479640550265E-2</v>
      </c>
      <c r="AE669" s="2">
        <f>(Table2[[#This Row],[Close Price]]/Table2[[#This Row],[Current Week Low]])-1</f>
        <v>1.3952164009111812E-2</v>
      </c>
      <c r="AF669" s="2">
        <f>(Table2[[#This Row],[Current Week High]]/Table2[[#This Row],[Close Price]])-1</f>
        <v>2.2886829542263287E-2</v>
      </c>
      <c r="AG669" s="2">
        <f>(Table2[[#This Row],[Close Price]]/Table2[[#This Row],[Current Month Low]])-1</f>
        <v>6.0452650387135209E-2</v>
      </c>
      <c r="AH669" s="2">
        <f>(Table2[[#This Row],[Current Month High]]/Table2[[#This Row],[Close Price]])-1</f>
        <v>6.5009828699803318E-2</v>
      </c>
      <c r="AI669">
        <v>11.766357764672801</v>
      </c>
      <c r="AJ669">
        <v>22.245108135942299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-0.04</v>
      </c>
      <c r="AM669" t="s">
        <v>10450</v>
      </c>
      <c r="AN669">
        <v>0.99</v>
      </c>
      <c r="AO669" t="s">
        <v>10451</v>
      </c>
      <c r="AP669">
        <v>-0.109613659181839</v>
      </c>
      <c r="AQ669">
        <f>(Table2[[#This Row],[Sharpe Ratio]]-AVERAGE(Table2[Sharpe Ratio]))/_xlfn.STDEV.P(Table2[Sharpe Ratio])</f>
        <v>-1.9637837200939989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-3.1749159019072501</v>
      </c>
      <c r="AS669">
        <f>_xlfn.RANK.AVG(Table2[[#This Row],[1Y Return vs Nifty Z-Score]],Table2[1Y Return vs Nifty Z-Score])</f>
        <v>676</v>
      </c>
      <c r="AT669">
        <f>_xlfn.RANK.AVG(Table2[[#This Row],[6M Return vs Nifty Z-Score]],Table2[6M Return vs Nifty Z-Score])</f>
        <v>448</v>
      </c>
      <c r="AU669">
        <f>_xlfn.RANK.AVG(Table2[[#This Row],[Sharpe Ratio Z-Score]],Table2[Sharpe Ratio Z-Score])</f>
        <v>719</v>
      </c>
      <c r="AV669">
        <f>(Table2[[#This Row],[Rank 1Y]]+Table2[[#This Row],[Rank 6M]]+Table2[[#This Row],[Rank Sharpe]])/3</f>
        <v>614.33333333333337</v>
      </c>
    </row>
    <row r="670" spans="1:48" x14ac:dyDescent="0.3">
      <c r="A670" t="s">
        <v>1709</v>
      </c>
      <c r="B670" t="s">
        <v>1710</v>
      </c>
      <c r="C670" t="s">
        <v>10407</v>
      </c>
      <c r="D670" t="s">
        <v>400</v>
      </c>
      <c r="E670">
        <v>5007.9273665849996</v>
      </c>
      <c r="F670">
        <v>45.47</v>
      </c>
      <c r="G670">
        <v>-41.837198735066401</v>
      </c>
      <c r="H670">
        <f>(Table2[[#This Row],[1Y Return vs Nifty]]-AVERAGE(Table2[1Y Return vs Nifty]))/_xlfn.STDEV.P(Table2[1Y Return vs Nifty])</f>
        <v>-1.0893073969131588</v>
      </c>
      <c r="I670">
        <v>-11.599595568477801</v>
      </c>
      <c r="J670">
        <f>(Table2[[#This Row],[1M Return vs Nifty]]-AVERAGE(Table2[1M Return vs Nifty]))/_xlfn.STDEV.P(Table2[1M Return vs Nifty])</f>
        <v>-0.75680603759142562</v>
      </c>
      <c r="K670">
        <v>-20.122814585814101</v>
      </c>
      <c r="L670">
        <f>(Table2[[#This Row],[6M Return vs Nifty]]-AVERAGE(Table2[6M Return vs Nifty]))/_xlfn.STDEV.P(Table2[6M Return vs Nifty])</f>
        <v>-0.96279086192348173</v>
      </c>
      <c r="M670">
        <v>-1.18007935215909</v>
      </c>
      <c r="N670">
        <f>(Table2[[#This Row],[1W Return vs Nifty]]-AVERAGE(Table2[1W Return vs Nifty]))/_xlfn.STDEV.P(Table2[1W Return vs Nifty])</f>
        <v>-0.13194064422810628</v>
      </c>
      <c r="O670">
        <v>47.38</v>
      </c>
      <c r="P670">
        <v>48.609723977455801</v>
      </c>
      <c r="Q670">
        <v>50.889572307266697</v>
      </c>
      <c r="R670">
        <v>25.4045961035321</v>
      </c>
      <c r="S670" s="2">
        <f>(Table2[[#This Row],[Close Price]]-Table2[[#This Row],[20D EMA]])/Table2[[#This Row],[20D EMA]]</f>
        <v>-4.0312368087800837E-2</v>
      </c>
      <c r="T670" s="2">
        <f>(Table2[[#This Row],[Close Price]]-Table2[[#This Row],[50D EMA]])/Table2[[#This Row],[50D EMA]]</f>
        <v>-6.4590450645470476E-2</v>
      </c>
      <c r="U670" s="2">
        <f>(Table2[[#This Row],[Close Price]]-Table2[[#This Row],[200D EMA]])/Table2[[#This Row],[200D EMA]]</f>
        <v>-0.106496715565692</v>
      </c>
      <c r="V670">
        <v>1.0601297862119701</v>
      </c>
      <c r="W670">
        <v>45.4</v>
      </c>
      <c r="X670">
        <v>46.85</v>
      </c>
      <c r="Y670">
        <v>45.4</v>
      </c>
      <c r="Z670">
        <v>48</v>
      </c>
      <c r="AA670">
        <v>44.92</v>
      </c>
      <c r="AB670">
        <v>50.1</v>
      </c>
      <c r="AC670" s="2">
        <f>(Table2[[#This Row],[Close Price]]/Table2[[#This Row],[Day Low]])-1</f>
        <v>1.5418502202644291E-3</v>
      </c>
      <c r="AD670" s="2">
        <f>(Table2[[#This Row],[Day High]]/Table2[[#This Row],[Close Price]])-1</f>
        <v>3.0349681108423177E-2</v>
      </c>
      <c r="AE670" s="2">
        <f>(Table2[[#This Row],[Close Price]]/Table2[[#This Row],[Current Week Low]])-1</f>
        <v>1.5418502202644291E-3</v>
      </c>
      <c r="AF670" s="2">
        <f>(Table2[[#This Row],[Current Week High]]/Table2[[#This Row],[Close Price]])-1</f>
        <v>5.5641082032109157E-2</v>
      </c>
      <c r="AG670" s="2">
        <f>(Table2[[#This Row],[Close Price]]/Table2[[#This Row],[Current Month Low]])-1</f>
        <v>1.2243989314336456E-2</v>
      </c>
      <c r="AH670" s="2">
        <f>(Table2[[#This Row],[Current Month High]]/Table2[[#This Row],[Close Price]])-1</f>
        <v>0.10182537937101399</v>
      </c>
      <c r="AI670">
        <v>50.208928964152101</v>
      </c>
      <c r="AJ670">
        <v>1.3823857302118101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-0.12</v>
      </c>
      <c r="AM670" t="s">
        <v>10450</v>
      </c>
      <c r="AN670">
        <v>-4.87</v>
      </c>
      <c r="AO670" t="s">
        <v>10450</v>
      </c>
      <c r="AQ670">
        <f>(Table2[[#This Row],[Sharpe Ratio]]-AVERAGE(Table2[Sharpe Ratio]))/_xlfn.STDEV.P(Table2[Sharpe Ratio])</f>
        <v>-0.68803842457500186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678</v>
      </c>
      <c r="AT670">
        <f>_xlfn.RANK.AVG(Table2[[#This Row],[6M Return vs Nifty Z-Score]],Table2[6M Return vs Nifty Z-Score])</f>
        <v>643</v>
      </c>
      <c r="AU670">
        <f>_xlfn.RANK.AVG(Table2[[#This Row],[Sharpe Ratio Z-Score]],Table2[Sharpe Ratio Z-Score])</f>
        <v>526.5</v>
      </c>
      <c r="AV670">
        <f>(Table2[[#This Row],[Rank 1Y]]+Table2[[#This Row],[Rank 6M]]+Table2[[#This Row],[Rank Sharpe]])/3</f>
        <v>615.83333333333337</v>
      </c>
    </row>
    <row r="671" spans="1:48" x14ac:dyDescent="0.3">
      <c r="A671" t="s">
        <v>1669</v>
      </c>
      <c r="B671" t="s">
        <v>1670</v>
      </c>
      <c r="C671" t="s">
        <v>10418</v>
      </c>
      <c r="D671" t="s">
        <v>261</v>
      </c>
      <c r="E671">
        <v>5332.54377776</v>
      </c>
      <c r="F671">
        <v>672.4</v>
      </c>
      <c r="G671">
        <v>-36.527556593640703</v>
      </c>
      <c r="H671">
        <f>(Table2[[#This Row],[1Y Return vs Nifty]]-AVERAGE(Table2[1Y Return vs Nifty]))/_xlfn.STDEV.P(Table2[1Y Return vs Nifty])</f>
        <v>-1.0018822279219946</v>
      </c>
      <c r="I671">
        <v>-18.6313393475384</v>
      </c>
      <c r="J671">
        <f>(Table2[[#This Row],[1M Return vs Nifty]]-AVERAGE(Table2[1M Return vs Nifty]))/_xlfn.STDEV.P(Table2[1M Return vs Nifty])</f>
        <v>-1.4084129217097534</v>
      </c>
      <c r="K671">
        <v>-22.628478522110001</v>
      </c>
      <c r="L671">
        <f>(Table2[[#This Row],[6M Return vs Nifty]]-AVERAGE(Table2[6M Return vs Nifty]))/_xlfn.STDEV.P(Table2[6M Return vs Nifty])</f>
        <v>-1.03723112109812</v>
      </c>
      <c r="M671">
        <v>-3.86286022174126</v>
      </c>
      <c r="N671">
        <f>(Table2[[#This Row],[1W Return vs Nifty]]-AVERAGE(Table2[1W Return vs Nifty]))/_xlfn.STDEV.P(Table2[1W Return vs Nifty])</f>
        <v>-0.73064838256246067</v>
      </c>
      <c r="O671">
        <v>702.94</v>
      </c>
      <c r="P671">
        <v>726.20658783677698</v>
      </c>
      <c r="Q671">
        <v>703.38085561444996</v>
      </c>
      <c r="R671">
        <v>27.3806172072848</v>
      </c>
      <c r="S671" s="2">
        <f>(Table2[[#This Row],[Close Price]]-Table2[[#This Row],[20D EMA]])/Table2[[#This Row],[20D EMA]]</f>
        <v>-4.3446097817737041E-2</v>
      </c>
      <c r="T671" s="2">
        <f>(Table2[[#This Row],[Close Price]]-Table2[[#This Row],[50D EMA]])/Table2[[#This Row],[50D EMA]]</f>
        <v>-7.4092673817592283E-2</v>
      </c>
      <c r="U671" s="2">
        <f>(Table2[[#This Row],[Close Price]]-Table2[[#This Row],[200D EMA]])/Table2[[#This Row],[200D EMA]]</f>
        <v>-4.4045633837142384E-2</v>
      </c>
      <c r="V671">
        <v>0.72752061677105995</v>
      </c>
      <c r="W671">
        <v>667</v>
      </c>
      <c r="X671">
        <v>681.85</v>
      </c>
      <c r="Y671">
        <v>664.05</v>
      </c>
      <c r="Z671">
        <v>695.9</v>
      </c>
      <c r="AA671">
        <v>664.05</v>
      </c>
      <c r="AB671">
        <v>750.8</v>
      </c>
      <c r="AC671" s="2">
        <f>(Table2[[#This Row],[Close Price]]/Table2[[#This Row],[Day Low]])-1</f>
        <v>8.0959520239880511E-3</v>
      </c>
      <c r="AD671" s="2">
        <f>(Table2[[#This Row],[Day High]]/Table2[[#This Row],[Close Price]])-1</f>
        <v>1.405413444378345E-2</v>
      </c>
      <c r="AE671" s="2">
        <f>(Table2[[#This Row],[Close Price]]/Table2[[#This Row],[Current Week Low]])-1</f>
        <v>1.2574354340787686E-2</v>
      </c>
      <c r="AF671" s="2">
        <f>(Table2[[#This Row],[Current Week High]]/Table2[[#This Row],[Close Price]])-1</f>
        <v>3.4949434860202189E-2</v>
      </c>
      <c r="AG671" s="2">
        <f>(Table2[[#This Row],[Close Price]]/Table2[[#This Row],[Current Month Low]])-1</f>
        <v>1.2574354340787686E-2</v>
      </c>
      <c r="AH671" s="2">
        <f>(Table2[[#This Row],[Current Month High]]/Table2[[#This Row],[Close Price]])-1</f>
        <v>0.116597263533611</v>
      </c>
      <c r="AI671">
        <v>31.439619274241501</v>
      </c>
      <c r="AJ671">
        <v>15.811229762314801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-0.14000000000000001</v>
      </c>
      <c r="AM671" t="s">
        <v>10450</v>
      </c>
      <c r="AN671">
        <v>-4.3600000000000003</v>
      </c>
      <c r="AO671" t="s">
        <v>10450</v>
      </c>
      <c r="AQ671">
        <f>(Table2[[#This Row],[Sharpe Ratio]]-AVERAGE(Table2[Sharpe Ratio]))/_xlfn.STDEV.P(Table2[Sharpe Ratio])</f>
        <v>-0.68803842457500186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660</v>
      </c>
      <c r="AT671">
        <f>_xlfn.RANK.AVG(Table2[[#This Row],[6M Return vs Nifty Z-Score]],Table2[6M Return vs Nifty Z-Score])</f>
        <v>667</v>
      </c>
      <c r="AU671">
        <f>_xlfn.RANK.AVG(Table2[[#This Row],[Sharpe Ratio Z-Score]],Table2[Sharpe Ratio Z-Score])</f>
        <v>526.5</v>
      </c>
      <c r="AV671">
        <f>(Table2[[#This Row],[Rank 1Y]]+Table2[[#This Row],[Rank 6M]]+Table2[[#This Row],[Rank Sharpe]])/3</f>
        <v>617.83333333333337</v>
      </c>
    </row>
    <row r="672" spans="1:48" x14ac:dyDescent="0.3">
      <c r="A672" t="s">
        <v>685</v>
      </c>
      <c r="B672" t="s">
        <v>686</v>
      </c>
      <c r="C672" t="s">
        <v>10420</v>
      </c>
      <c r="D672" t="s">
        <v>164</v>
      </c>
      <c r="E672">
        <v>27187.589988160002</v>
      </c>
      <c r="F672">
        <v>1067.2</v>
      </c>
      <c r="G672">
        <v>-30.505996051788902</v>
      </c>
      <c r="H672">
        <f>(Table2[[#This Row],[1Y Return vs Nifty]]-AVERAGE(Table2[1Y Return vs Nifty]))/_xlfn.STDEV.P(Table2[1Y Return vs Nifty])</f>
        <v>-0.90273506622258737</v>
      </c>
      <c r="I672">
        <v>-6.4069228287826201</v>
      </c>
      <c r="J672">
        <f>(Table2[[#This Row],[1M Return vs Nifty]]-AVERAGE(Table2[1M Return vs Nifty]))/_xlfn.STDEV.P(Table2[1M Return vs Nifty])</f>
        <v>-0.2756193774297292</v>
      </c>
      <c r="K672">
        <v>-22.211991736970301</v>
      </c>
      <c r="L672">
        <f>(Table2[[#This Row],[6M Return vs Nifty]]-AVERAGE(Table2[6M Return vs Nifty]))/_xlfn.STDEV.P(Table2[6M Return vs Nifty])</f>
        <v>-1.0248578000874646</v>
      </c>
      <c r="M672">
        <v>1.1834280418785701</v>
      </c>
      <c r="N672">
        <f>(Table2[[#This Row],[1W Return vs Nifty]]-AVERAGE(Table2[1W Return vs Nifty]))/_xlfn.STDEV.P(Table2[1W Return vs Nifty])</f>
        <v>0.39551584037147208</v>
      </c>
      <c r="O672">
        <v>1050.93</v>
      </c>
      <c r="P672">
        <v>1059.4743967597301</v>
      </c>
      <c r="Q672">
        <v>1058.2682723315299</v>
      </c>
      <c r="R672">
        <v>63.390812005703097</v>
      </c>
      <c r="S672" s="2">
        <f>(Table2[[#This Row],[Close Price]]-Table2[[#This Row],[20D EMA]])/Table2[[#This Row],[20D EMA]]</f>
        <v>1.5481525886595664E-2</v>
      </c>
      <c r="T672" s="2">
        <f>(Table2[[#This Row],[Close Price]]-Table2[[#This Row],[50D EMA]])/Table2[[#This Row],[50D EMA]]</f>
        <v>7.2919206579203219E-3</v>
      </c>
      <c r="U672" s="2">
        <f>(Table2[[#This Row],[Close Price]]-Table2[[#This Row],[200D EMA]])/Table2[[#This Row],[200D EMA]]</f>
        <v>8.4399465636365665E-3</v>
      </c>
      <c r="V672">
        <v>0.96955373305481396</v>
      </c>
      <c r="W672">
        <v>1056.1500000000001</v>
      </c>
      <c r="X672">
        <v>1089.8</v>
      </c>
      <c r="Y672">
        <v>1026.0999999999999</v>
      </c>
      <c r="Z672">
        <v>1089.8</v>
      </c>
      <c r="AA672">
        <v>993.05</v>
      </c>
      <c r="AB672">
        <v>1112.5</v>
      </c>
      <c r="AC672" s="2">
        <f>(Table2[[#This Row],[Close Price]]/Table2[[#This Row],[Day Low]])-1</f>
        <v>1.0462528996828091E-2</v>
      </c>
      <c r="AD672" s="2">
        <f>(Table2[[#This Row],[Day High]]/Table2[[#This Row],[Close Price]])-1</f>
        <v>2.1176911544227739E-2</v>
      </c>
      <c r="AE672" s="2">
        <f>(Table2[[#This Row],[Close Price]]/Table2[[#This Row],[Current Week Low]])-1</f>
        <v>4.0054575577429308E-2</v>
      </c>
      <c r="AF672" s="2">
        <f>(Table2[[#This Row],[Current Week High]]/Table2[[#This Row],[Close Price]])-1</f>
        <v>2.1176911544227739E-2</v>
      </c>
      <c r="AG672" s="2">
        <f>(Table2[[#This Row],[Close Price]]/Table2[[#This Row],[Current Month Low]])-1</f>
        <v>7.4668949196918577E-2</v>
      </c>
      <c r="AH672" s="2">
        <f>(Table2[[#This Row],[Current Month High]]/Table2[[#This Row],[Close Price]])-1</f>
        <v>4.2447526236881528E-2</v>
      </c>
      <c r="AI672">
        <v>26.405547226386702</v>
      </c>
      <c r="AJ672">
        <v>14.383708467309701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-0.05</v>
      </c>
      <c r="AM672" t="s">
        <v>10450</v>
      </c>
      <c r="AN672">
        <v>3.59</v>
      </c>
      <c r="AO672" t="s">
        <v>10451</v>
      </c>
      <c r="AP672">
        <v>-6.4562038509259996E-3</v>
      </c>
      <c r="AQ672">
        <f>(Table2[[#This Row],[Sharpe Ratio]]-AVERAGE(Table2[Sharpe Ratio]))/_xlfn.STDEV.P(Table2[Sharpe Ratio])</f>
        <v>-0.76317934908393492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627</v>
      </c>
      <c r="AT672">
        <f>_xlfn.RANK.AVG(Table2[[#This Row],[6M Return vs Nifty Z-Score]],Table2[6M Return vs Nifty Z-Score])</f>
        <v>661</v>
      </c>
      <c r="AU672">
        <f>_xlfn.RANK.AVG(Table2[[#This Row],[Sharpe Ratio Z-Score]],Table2[Sharpe Ratio Z-Score])</f>
        <v>568</v>
      </c>
      <c r="AV672">
        <f>(Table2[[#This Row],[Rank 1Y]]+Table2[[#This Row],[Rank 6M]]+Table2[[#This Row],[Rank Sharpe]])/3</f>
        <v>618.66666666666663</v>
      </c>
    </row>
    <row r="673" spans="1:48" x14ac:dyDescent="0.3">
      <c r="A673" t="s">
        <v>1508</v>
      </c>
      <c r="B673" t="s">
        <v>1509</v>
      </c>
      <c r="C673" t="s">
        <v>10415</v>
      </c>
      <c r="D673" t="s">
        <v>97</v>
      </c>
      <c r="E673">
        <v>7009.4471350499998</v>
      </c>
      <c r="F673">
        <v>1471.5</v>
      </c>
      <c r="G673">
        <v>-34.811085756137601</v>
      </c>
      <c r="H673">
        <f>(Table2[[#This Row],[1Y Return vs Nifty]]-AVERAGE(Table2[1Y Return vs Nifty]))/_xlfn.STDEV.P(Table2[1Y Return vs Nifty])</f>
        <v>-0.97361991776245882</v>
      </c>
      <c r="I673">
        <v>-2.69942264754979</v>
      </c>
      <c r="J673">
        <f>(Table2[[#This Row],[1M Return vs Nifty]]-AVERAGE(Table2[1M Return vs Nifty]))/_xlfn.STDEV.P(Table2[1M Return vs Nifty])</f>
        <v>6.7941582250744328E-2</v>
      </c>
      <c r="K673">
        <v>-2.73707080274019</v>
      </c>
      <c r="L673">
        <f>(Table2[[#This Row],[6M Return vs Nifty]]-AVERAGE(Table2[6M Return vs Nifty]))/_xlfn.STDEV.P(Table2[6M Return vs Nifty])</f>
        <v>-0.44628134346464204</v>
      </c>
      <c r="M673">
        <v>-0.14518702351163501</v>
      </c>
      <c r="N673">
        <f>(Table2[[#This Row],[1W Return vs Nifty]]-AVERAGE(Table2[1W Return vs Nifty]))/_xlfn.STDEV.P(Table2[1W Return vs Nifty])</f>
        <v>9.901301006740483E-2</v>
      </c>
      <c r="O673">
        <v>1477.45</v>
      </c>
      <c r="P673">
        <v>1465.1498469441201</v>
      </c>
      <c r="Q673">
        <v>1432.50290245564</v>
      </c>
      <c r="R673">
        <v>46.463638013314998</v>
      </c>
      <c r="S673" s="2">
        <f>(Table2[[#This Row],[Close Price]]-Table2[[#This Row],[20D EMA]])/Table2[[#This Row],[20D EMA]]</f>
        <v>-4.0272090426072254E-3</v>
      </c>
      <c r="T673" s="2">
        <f>(Table2[[#This Row],[Close Price]]-Table2[[#This Row],[50D EMA]])/Table2[[#This Row],[50D EMA]]</f>
        <v>4.3341321497760025E-3</v>
      </c>
      <c r="U673" s="2">
        <f>(Table2[[#This Row],[Close Price]]-Table2[[#This Row],[200D EMA]])/Table2[[#This Row],[200D EMA]]</f>
        <v>2.7223049585107312E-2</v>
      </c>
      <c r="V673">
        <v>0.45161508381252802</v>
      </c>
      <c r="W673">
        <v>1463.1</v>
      </c>
      <c r="X673">
        <v>1503.9</v>
      </c>
      <c r="Y673">
        <v>1450.55</v>
      </c>
      <c r="Z673">
        <v>1503.9</v>
      </c>
      <c r="AA673">
        <v>1415.05</v>
      </c>
      <c r="AB673">
        <v>1584</v>
      </c>
      <c r="AC673" s="2">
        <f>(Table2[[#This Row],[Close Price]]/Table2[[#This Row],[Day Low]])-1</f>
        <v>5.7412343653886477E-3</v>
      </c>
      <c r="AD673" s="2">
        <f>(Table2[[#This Row],[Day High]]/Table2[[#This Row],[Close Price]])-1</f>
        <v>2.2018348623853212E-2</v>
      </c>
      <c r="AE673" s="2">
        <f>(Table2[[#This Row],[Close Price]]/Table2[[#This Row],[Current Week Low]])-1</f>
        <v>1.4442797559546472E-2</v>
      </c>
      <c r="AF673" s="2">
        <f>(Table2[[#This Row],[Current Week High]]/Table2[[#This Row],[Close Price]])-1</f>
        <v>2.2018348623853212E-2</v>
      </c>
      <c r="AG673" s="2">
        <f>(Table2[[#This Row],[Close Price]]/Table2[[#This Row],[Current Month Low]])-1</f>
        <v>3.9892583300943363E-2</v>
      </c>
      <c r="AH673" s="2">
        <f>(Table2[[#This Row],[Current Month High]]/Table2[[#This Row],[Close Price]])-1</f>
        <v>7.6452599388379117E-2</v>
      </c>
      <c r="AI673">
        <v>7.9170914033299402</v>
      </c>
      <c r="AJ673">
        <v>17.72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-0.09</v>
      </c>
      <c r="AM673" t="s">
        <v>10450</v>
      </c>
      <c r="AN673">
        <v>-1.77</v>
      </c>
      <c r="AO673" t="s">
        <v>10450</v>
      </c>
      <c r="AP673">
        <v>-0.138010923995803</v>
      </c>
      <c r="AQ673">
        <f>(Table2[[#This Row],[Sharpe Ratio]]-AVERAGE(Table2[Sharpe Ratio]))/_xlfn.STDEV.P(Table2[Sharpe Ratio])</f>
        <v>-2.2942870283716954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-3.5472336972806469</v>
      </c>
      <c r="AS673">
        <f>_xlfn.RANK.AVG(Table2[[#This Row],[1Y Return vs Nifty Z-Score]],Table2[1Y Return vs Nifty Z-Score])</f>
        <v>655</v>
      </c>
      <c r="AT673">
        <f>_xlfn.RANK.AVG(Table2[[#This Row],[6M Return vs Nifty Z-Score]],Table2[6M Return vs Nifty Z-Score])</f>
        <v>472</v>
      </c>
      <c r="AU673">
        <f>_xlfn.RANK.AVG(Table2[[#This Row],[Sharpe Ratio Z-Score]],Table2[Sharpe Ratio Z-Score])</f>
        <v>730</v>
      </c>
      <c r="AV673">
        <f>(Table2[[#This Row],[Rank 1Y]]+Table2[[#This Row],[Rank 6M]]+Table2[[#This Row],[Rank Sharpe]])/3</f>
        <v>619</v>
      </c>
    </row>
    <row r="674" spans="1:48" x14ac:dyDescent="0.3">
      <c r="A674" t="s">
        <v>2438</v>
      </c>
      <c r="B674" t="s">
        <v>2439</v>
      </c>
      <c r="C674" t="s">
        <v>5532</v>
      </c>
      <c r="D674" t="s">
        <v>80</v>
      </c>
      <c r="E674">
        <v>2168.6467699999998</v>
      </c>
      <c r="F674">
        <v>83.95</v>
      </c>
      <c r="G674">
        <v>-58.942546140519298</v>
      </c>
      <c r="H674">
        <f>(Table2[[#This Row],[1Y Return vs Nifty]]-AVERAGE(Table2[1Y Return vs Nifty]))/_xlfn.STDEV.P(Table2[1Y Return vs Nifty])</f>
        <v>-1.370953098778247</v>
      </c>
      <c r="I674">
        <v>-13.4165017998405</v>
      </c>
      <c r="J674">
        <f>(Table2[[#This Row],[1M Return vs Nifty]]-AVERAGE(Table2[1M Return vs Nifty]))/_xlfn.STDEV.P(Table2[1M Return vs Nifty])</f>
        <v>-0.92517232700016538</v>
      </c>
      <c r="K674">
        <v>-26.681686382620601</v>
      </c>
      <c r="L674">
        <f>(Table2[[#This Row],[6M Return vs Nifty]]-AVERAGE(Table2[6M Return vs Nifty]))/_xlfn.STDEV.P(Table2[6M Return vs Nifty])</f>
        <v>-1.1576470472941613</v>
      </c>
      <c r="M674">
        <v>-4.3216330129211302</v>
      </c>
      <c r="N674">
        <f>(Table2[[#This Row],[1W Return vs Nifty]]-AVERAGE(Table2[1W Return vs Nifty]))/_xlfn.STDEV.P(Table2[1W Return vs Nifty])</f>
        <v>-0.83303125823110136</v>
      </c>
      <c r="O674">
        <v>86.66</v>
      </c>
      <c r="P674">
        <v>89.709415145726496</v>
      </c>
      <c r="Q674">
        <v>96.401107691887105</v>
      </c>
      <c r="R674">
        <v>26.925169210754799</v>
      </c>
      <c r="S674" s="2">
        <f>(Table2[[#This Row],[Close Price]]-Table2[[#This Row],[20D EMA]])/Table2[[#This Row],[20D EMA]]</f>
        <v>-3.1271636279713751E-2</v>
      </c>
      <c r="T674" s="2">
        <f>(Table2[[#This Row],[Close Price]]-Table2[[#This Row],[50D EMA]])/Table2[[#This Row],[50D EMA]]</f>
        <v>-6.4200788026214831E-2</v>
      </c>
      <c r="U674" s="2">
        <f>(Table2[[#This Row],[Close Price]]-Table2[[#This Row],[200D EMA]])/Table2[[#This Row],[200D EMA]]</f>
        <v>-0.12915938405690083</v>
      </c>
      <c r="V674">
        <v>0.372178316886565</v>
      </c>
      <c r="W674">
        <v>83.56</v>
      </c>
      <c r="X674">
        <v>84.49</v>
      </c>
      <c r="Y674">
        <v>83.26</v>
      </c>
      <c r="Z674">
        <v>87</v>
      </c>
      <c r="AA674">
        <v>83.26</v>
      </c>
      <c r="AB674">
        <v>91.4</v>
      </c>
      <c r="AC674" s="2">
        <f>(Table2[[#This Row],[Close Price]]/Table2[[#This Row],[Day Low]])-1</f>
        <v>4.667304930588756E-3</v>
      </c>
      <c r="AD674" s="2">
        <f>(Table2[[#This Row],[Day High]]/Table2[[#This Row],[Close Price]])-1</f>
        <v>6.4324002382369905E-3</v>
      </c>
      <c r="AE674" s="2">
        <f>(Table2[[#This Row],[Close Price]]/Table2[[#This Row],[Current Week Low]])-1</f>
        <v>8.2872928176795924E-3</v>
      </c>
      <c r="AF674" s="2">
        <f>(Table2[[#This Row],[Current Week High]]/Table2[[#This Row],[Close Price]])-1</f>
        <v>3.6331149493746162E-2</v>
      </c>
      <c r="AG674" s="2">
        <f>(Table2[[#This Row],[Close Price]]/Table2[[#This Row],[Current Month Low]])-1</f>
        <v>8.2872928176795924E-3</v>
      </c>
      <c r="AH674" s="2">
        <f>(Table2[[#This Row],[Current Month High]]/Table2[[#This Row],[Close Price]])-1</f>
        <v>8.8743299583085244E-2</v>
      </c>
      <c r="AI674">
        <v>85.824895771292404</v>
      </c>
      <c r="AJ674">
        <v>1.2665862484921599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-0.16</v>
      </c>
      <c r="AM674" t="s">
        <v>10450</v>
      </c>
      <c r="AN674">
        <v>-4.76</v>
      </c>
      <c r="AO674" t="s">
        <v>10450</v>
      </c>
      <c r="AP674">
        <v>2.0430879147684999E-2</v>
      </c>
      <c r="AQ674">
        <f>(Table2[[#This Row],[Sharpe Ratio]]-AVERAGE(Table2[Sharpe Ratio]))/_xlfn.STDEV.P(Table2[Sharpe Ratio])</f>
        <v>-0.45025238449091404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720</v>
      </c>
      <c r="AT674">
        <f>_xlfn.RANK.AVG(Table2[[#This Row],[6M Return vs Nifty Z-Score]],Table2[6M Return vs Nifty Z-Score])</f>
        <v>682</v>
      </c>
      <c r="AU674">
        <f>_xlfn.RANK.AVG(Table2[[#This Row],[Sharpe Ratio Z-Score]],Table2[Sharpe Ratio Z-Score])</f>
        <v>455</v>
      </c>
      <c r="AV674">
        <f>(Table2[[#This Row],[Rank 1Y]]+Table2[[#This Row],[Rank 6M]]+Table2[[#This Row],[Rank Sharpe]])/3</f>
        <v>619</v>
      </c>
    </row>
    <row r="675" spans="1:48" x14ac:dyDescent="0.3">
      <c r="A675" t="s">
        <v>576</v>
      </c>
      <c r="B675" t="s">
        <v>577</v>
      </c>
      <c r="C675" t="s">
        <v>10407</v>
      </c>
      <c r="D675" t="s">
        <v>43</v>
      </c>
      <c r="E675">
        <v>36006.049678374999</v>
      </c>
      <c r="F675">
        <v>614.95000000000005</v>
      </c>
      <c r="G675">
        <v>-32.188338016983401</v>
      </c>
      <c r="H675">
        <f>(Table2[[#This Row],[1Y Return vs Nifty]]-AVERAGE(Table2[1Y Return vs Nifty]))/_xlfn.STDEV.P(Table2[1Y Return vs Nifty])</f>
        <v>-0.93043543221534419</v>
      </c>
      <c r="I675">
        <v>-4.8054389580119397</v>
      </c>
      <c r="J675">
        <f>(Table2[[#This Row],[1M Return vs Nifty]]-AVERAGE(Table2[1M Return vs Nifty]))/_xlfn.STDEV.P(Table2[1M Return vs Nifty])</f>
        <v>-0.12721551804763265</v>
      </c>
      <c r="K675">
        <v>-6.8352799274499896</v>
      </c>
      <c r="L675">
        <f>(Table2[[#This Row],[6M Return vs Nifty]]-AVERAGE(Table2[6M Return vs Nifty]))/_xlfn.STDEV.P(Table2[6M Return vs Nifty])</f>
        <v>-0.56803420304654162</v>
      </c>
      <c r="M675">
        <v>-1.23273165870125</v>
      </c>
      <c r="N675">
        <f>(Table2[[#This Row],[1W Return vs Nifty]]-AVERAGE(Table2[1W Return vs Nifty]))/_xlfn.STDEV.P(Table2[1W Return vs Nifty])</f>
        <v>-0.1436908932795144</v>
      </c>
      <c r="O675">
        <v>611.74</v>
      </c>
      <c r="P675">
        <v>601.85464193842495</v>
      </c>
      <c r="Q675">
        <v>578.15249103069198</v>
      </c>
      <c r="R675">
        <v>54.222003841005197</v>
      </c>
      <c r="S675" s="2">
        <f>(Table2[[#This Row],[Close Price]]-Table2[[#This Row],[20D EMA]])/Table2[[#This Row],[20D EMA]]</f>
        <v>5.2473272959100868E-3</v>
      </c>
      <c r="T675" s="2">
        <f>(Table2[[#This Row],[Close Price]]-Table2[[#This Row],[50D EMA]])/Table2[[#This Row],[50D EMA]]</f>
        <v>2.1758340218824581E-2</v>
      </c>
      <c r="U675" s="2">
        <f>(Table2[[#This Row],[Close Price]]-Table2[[#This Row],[200D EMA]])/Table2[[#This Row],[200D EMA]]</f>
        <v>6.3646718712061429E-2</v>
      </c>
      <c r="V675">
        <v>0.67470926199722503</v>
      </c>
      <c r="W675">
        <v>606.1</v>
      </c>
      <c r="X675">
        <v>618.70000000000005</v>
      </c>
      <c r="Y675">
        <v>596.20000000000005</v>
      </c>
      <c r="Z675">
        <v>618.70000000000005</v>
      </c>
      <c r="AA675">
        <v>596.20000000000005</v>
      </c>
      <c r="AB675">
        <v>647</v>
      </c>
      <c r="AC675" s="2">
        <f>(Table2[[#This Row],[Close Price]]/Table2[[#This Row],[Day Low]])-1</f>
        <v>1.4601550899191684E-2</v>
      </c>
      <c r="AD675" s="2">
        <f>(Table2[[#This Row],[Day High]]/Table2[[#This Row],[Close Price]])-1</f>
        <v>6.09805675258146E-3</v>
      </c>
      <c r="AE675" s="2">
        <f>(Table2[[#This Row],[Close Price]]/Table2[[#This Row],[Current Week Low]])-1</f>
        <v>3.1449178128144961E-2</v>
      </c>
      <c r="AF675" s="2">
        <f>(Table2[[#This Row],[Current Week High]]/Table2[[#This Row],[Close Price]])-1</f>
        <v>6.09805675258146E-3</v>
      </c>
      <c r="AG675" s="2">
        <f>(Table2[[#This Row],[Close Price]]/Table2[[#This Row],[Current Month Low]])-1</f>
        <v>3.1449178128144961E-2</v>
      </c>
      <c r="AH675" s="2">
        <f>(Table2[[#This Row],[Current Month High]]/Table2[[#This Row],[Close Price]])-1</f>
        <v>5.2118058378729959E-2</v>
      </c>
      <c r="AI675">
        <v>5.2118058378729897</v>
      </c>
      <c r="AJ675">
        <v>35.213280562884798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0.01</v>
      </c>
      <c r="AM675" t="s">
        <v>10451</v>
      </c>
      <c r="AN675">
        <v>-0.93</v>
      </c>
      <c r="AO675" t="s">
        <v>10450</v>
      </c>
      <c r="AP675">
        <v>-8.9916062114750006E-2</v>
      </c>
      <c r="AQ675">
        <f>(Table2[[#This Row],[Sharpe Ratio]]-AVERAGE(Table2[Sharpe Ratio]))/_xlfn.STDEV.P(Table2[Sharpe Ratio])</f>
        <v>-1.7345320284806325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-3.5039080750696652</v>
      </c>
      <c r="AS675">
        <f>_xlfn.RANK.AVG(Table2[[#This Row],[1Y Return vs Nifty Z-Score]],Table2[1Y Return vs Nifty Z-Score])</f>
        <v>640</v>
      </c>
      <c r="AT675">
        <f>_xlfn.RANK.AVG(Table2[[#This Row],[6M Return vs Nifty Z-Score]],Table2[6M Return vs Nifty Z-Score])</f>
        <v>518</v>
      </c>
      <c r="AU675">
        <f>_xlfn.RANK.AVG(Table2[[#This Row],[Sharpe Ratio Z-Score]],Table2[Sharpe Ratio Z-Score])</f>
        <v>702</v>
      </c>
      <c r="AV675">
        <f>(Table2[[#This Row],[Rank 1Y]]+Table2[[#This Row],[Rank 6M]]+Table2[[#This Row],[Rank Sharpe]])/3</f>
        <v>620</v>
      </c>
    </row>
    <row r="676" spans="1:48" x14ac:dyDescent="0.3">
      <c r="A676" t="s">
        <v>1780</v>
      </c>
      <c r="B676" t="s">
        <v>1781</v>
      </c>
      <c r="C676" t="s">
        <v>10417</v>
      </c>
      <c r="D676" t="s">
        <v>431</v>
      </c>
      <c r="E676">
        <v>4595.7240035280001</v>
      </c>
      <c r="F676">
        <v>91.98</v>
      </c>
      <c r="G676">
        <v>-26.992264865026101</v>
      </c>
      <c r="H676">
        <f>(Table2[[#This Row],[1Y Return vs Nifty]]-AVERAGE(Table2[1Y Return vs Nifty]))/_xlfn.STDEV.P(Table2[1Y Return vs Nifty])</f>
        <v>-0.84488021751337128</v>
      </c>
      <c r="I676">
        <v>-14.1540366020409</v>
      </c>
      <c r="J676">
        <f>(Table2[[#This Row],[1M Return vs Nifty]]-AVERAGE(Table2[1M Return vs Nifty]))/_xlfn.STDEV.P(Table2[1M Return vs Nifty])</f>
        <v>-0.99351707468874417</v>
      </c>
      <c r="K676">
        <v>-26.8532808228065</v>
      </c>
      <c r="L676">
        <f>(Table2[[#This Row],[6M Return vs Nifty]]-AVERAGE(Table2[6M Return vs Nifty]))/_xlfn.STDEV.P(Table2[6M Return vs Nifty])</f>
        <v>-1.1627449115429671</v>
      </c>
      <c r="M676">
        <v>-6.77299871780572</v>
      </c>
      <c r="N676">
        <f>(Table2[[#This Row],[1W Return vs Nifty]]-AVERAGE(Table2[1W Return vs Nifty]))/_xlfn.STDEV.P(Table2[1W Return vs Nifty])</f>
        <v>-1.3800948047332922</v>
      </c>
      <c r="O676">
        <v>95.92</v>
      </c>
      <c r="P676">
        <v>99.299553740029495</v>
      </c>
      <c r="Q676">
        <v>100.250846214677</v>
      </c>
      <c r="R676">
        <v>15.0164593929894</v>
      </c>
      <c r="S676" s="2">
        <f>(Table2[[#This Row],[Close Price]]-Table2[[#This Row],[20D EMA]])/Table2[[#This Row],[20D EMA]]</f>
        <v>-4.107589658048371E-2</v>
      </c>
      <c r="T676" s="2">
        <f>(Table2[[#This Row],[Close Price]]-Table2[[#This Row],[50D EMA]])/Table2[[#This Row],[50D EMA]]</f>
        <v>-7.3711849291814527E-2</v>
      </c>
      <c r="U676" s="2">
        <f>(Table2[[#This Row],[Close Price]]-Table2[[#This Row],[200D EMA]])/Table2[[#This Row],[200D EMA]]</f>
        <v>-8.2501510231303352E-2</v>
      </c>
      <c r="V676">
        <v>0.73784222682727696</v>
      </c>
      <c r="W676">
        <v>91.35</v>
      </c>
      <c r="X676">
        <v>92.87</v>
      </c>
      <c r="Y676">
        <v>91.01</v>
      </c>
      <c r="Z676">
        <v>95.68</v>
      </c>
      <c r="AA676">
        <v>91.01</v>
      </c>
      <c r="AB676">
        <v>101.67</v>
      </c>
      <c r="AC676" s="2">
        <f>(Table2[[#This Row],[Close Price]]/Table2[[#This Row],[Day Low]])-1</f>
        <v>6.8965517241379448E-3</v>
      </c>
      <c r="AD676" s="2">
        <f>(Table2[[#This Row],[Day High]]/Table2[[#This Row],[Close Price]])-1</f>
        <v>9.6760165253315655E-3</v>
      </c>
      <c r="AE676" s="2">
        <f>(Table2[[#This Row],[Close Price]]/Table2[[#This Row],[Current Week Low]])-1</f>
        <v>1.0658169431930542E-2</v>
      </c>
      <c r="AF676" s="2">
        <f>(Table2[[#This Row],[Current Week High]]/Table2[[#This Row],[Close Price]])-1</f>
        <v>4.0226136116547018E-2</v>
      </c>
      <c r="AG676" s="2">
        <f>(Table2[[#This Row],[Close Price]]/Table2[[#This Row],[Current Month Low]])-1</f>
        <v>1.0658169431930542E-2</v>
      </c>
      <c r="AH676" s="2">
        <f>(Table2[[#This Row],[Current Month High]]/Table2[[#This Row],[Close Price]])-1</f>
        <v>0.10534898891063271</v>
      </c>
      <c r="AI676">
        <v>32.148293107197198</v>
      </c>
      <c r="AJ676">
        <v>7.8944281524926803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-0.17</v>
      </c>
      <c r="AM676" t="s">
        <v>10450</v>
      </c>
      <c r="AN676">
        <v>-4.67</v>
      </c>
      <c r="AO676" t="s">
        <v>10450</v>
      </c>
      <c r="AP676">
        <v>-9.2881352609110006E-3</v>
      </c>
      <c r="AQ676">
        <f>(Table2[[#This Row],[Sharpe Ratio]]-AVERAGE(Table2[Sharpe Ratio]))/_xlfn.STDEV.P(Table2[Sharpe Ratio])</f>
        <v>-0.7961389564949739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604</v>
      </c>
      <c r="AT676">
        <f>_xlfn.RANK.AVG(Table2[[#This Row],[6M Return vs Nifty Z-Score]],Table2[6M Return vs Nifty Z-Score])</f>
        <v>684</v>
      </c>
      <c r="AU676">
        <f>_xlfn.RANK.AVG(Table2[[#This Row],[Sharpe Ratio Z-Score]],Table2[Sharpe Ratio Z-Score])</f>
        <v>575</v>
      </c>
      <c r="AV676">
        <f>(Table2[[#This Row],[Rank 1Y]]+Table2[[#This Row],[Rank 6M]]+Table2[[#This Row],[Rank Sharpe]])/3</f>
        <v>621</v>
      </c>
    </row>
    <row r="677" spans="1:48" x14ac:dyDescent="0.3">
      <c r="A677" t="s">
        <v>339</v>
      </c>
      <c r="B677" t="s">
        <v>340</v>
      </c>
      <c r="C677" t="s">
        <v>10407</v>
      </c>
      <c r="D677" t="s">
        <v>341</v>
      </c>
      <c r="E677">
        <v>74798.185069619998</v>
      </c>
      <c r="F677">
        <v>786.3</v>
      </c>
      <c r="G677">
        <v>-33.226651162742499</v>
      </c>
      <c r="H677">
        <f>(Table2[[#This Row],[1Y Return vs Nifty]]-AVERAGE(Table2[1Y Return vs Nifty]))/_xlfn.STDEV.P(Table2[1Y Return vs Nifty])</f>
        <v>-0.94753163188678979</v>
      </c>
      <c r="I677">
        <v>3.8127191095030399</v>
      </c>
      <c r="J677">
        <f>(Table2[[#This Row],[1M Return vs Nifty]]-AVERAGE(Table2[1M Return vs Nifty]))/_xlfn.STDEV.P(Table2[1M Return vs Nifty])</f>
        <v>0.67139878043337398</v>
      </c>
      <c r="K677">
        <v>-4.7932292567340298</v>
      </c>
      <c r="L677">
        <f>(Table2[[#This Row],[6M Return vs Nifty]]-AVERAGE(Table2[6M Return vs Nifty]))/_xlfn.STDEV.P(Table2[6M Return vs Nifty])</f>
        <v>-0.50736733588455674</v>
      </c>
      <c r="M677">
        <v>-3.890859602016</v>
      </c>
      <c r="N677">
        <f>(Table2[[#This Row],[1W Return vs Nifty]]-AVERAGE(Table2[1W Return vs Nifty]))/_xlfn.STDEV.P(Table2[1W Return vs Nifty])</f>
        <v>-0.73689691587694783</v>
      </c>
      <c r="O677">
        <v>777.25</v>
      </c>
      <c r="P677">
        <v>755.64039415599495</v>
      </c>
      <c r="Q677">
        <v>744.50220678027995</v>
      </c>
      <c r="R677">
        <v>53.374511119467101</v>
      </c>
      <c r="S677" s="2">
        <f>(Table2[[#This Row],[Close Price]]-Table2[[#This Row],[20D EMA]])/Table2[[#This Row],[20D EMA]]</f>
        <v>1.1643615310389134E-2</v>
      </c>
      <c r="T677" s="2">
        <f>(Table2[[#This Row],[Close Price]]-Table2[[#This Row],[50D EMA]])/Table2[[#This Row],[50D EMA]]</f>
        <v>4.0574334142432847E-2</v>
      </c>
      <c r="U677" s="2">
        <f>(Table2[[#This Row],[Close Price]]-Table2[[#This Row],[200D EMA]])/Table2[[#This Row],[200D EMA]]</f>
        <v>5.6141933279796864E-2</v>
      </c>
      <c r="V677">
        <v>1.01157928842593</v>
      </c>
      <c r="W677">
        <v>782.55</v>
      </c>
      <c r="X677">
        <v>802</v>
      </c>
      <c r="Y677">
        <v>766.65</v>
      </c>
      <c r="Z677">
        <v>802</v>
      </c>
      <c r="AA677">
        <v>722.6</v>
      </c>
      <c r="AB677">
        <v>817.4</v>
      </c>
      <c r="AC677" s="2">
        <f>(Table2[[#This Row],[Close Price]]/Table2[[#This Row],[Day Low]])-1</f>
        <v>4.7920260686218352E-3</v>
      </c>
      <c r="AD677" s="2">
        <f>(Table2[[#This Row],[Day High]]/Table2[[#This Row],[Close Price]])-1</f>
        <v>1.9966933740302784E-2</v>
      </c>
      <c r="AE677" s="2">
        <f>(Table2[[#This Row],[Close Price]]/Table2[[#This Row],[Current Week Low]])-1</f>
        <v>2.5630991978086382E-2</v>
      </c>
      <c r="AF677" s="2">
        <f>(Table2[[#This Row],[Current Week High]]/Table2[[#This Row],[Close Price]])-1</f>
        <v>1.9966933740302784E-2</v>
      </c>
      <c r="AG677" s="2">
        <f>(Table2[[#This Row],[Close Price]]/Table2[[#This Row],[Current Month Low]])-1</f>
        <v>8.8153888735122976E-2</v>
      </c>
      <c r="AH677" s="2">
        <f>(Table2[[#This Row],[Current Month High]]/Table2[[#This Row],[Close Price]])-1</f>
        <v>3.9552333714867105E-2</v>
      </c>
      <c r="AI677">
        <v>3.9552333714867101</v>
      </c>
      <c r="AJ677">
        <v>21.351956169457502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0</v>
      </c>
      <c r="AM677" t="s">
        <v>10452</v>
      </c>
      <c r="AN677">
        <v>-1.32</v>
      </c>
      <c r="AO677" t="s">
        <v>10450</v>
      </c>
      <c r="AP677">
        <v>-0.12304952560577</v>
      </c>
      <c r="AQ677">
        <f>(Table2[[#This Row],[Sharpe Ratio]]-AVERAGE(Table2[Sharpe Ratio]))/_xlfn.STDEV.P(Table2[Sharpe Ratio])</f>
        <v>-2.1201578755550137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-3.6405549787699338</v>
      </c>
      <c r="AS677">
        <f>_xlfn.RANK.AVG(Table2[[#This Row],[1Y Return vs Nifty Z-Score]],Table2[1Y Return vs Nifty Z-Score])</f>
        <v>643</v>
      </c>
      <c r="AT677">
        <f>_xlfn.RANK.AVG(Table2[[#This Row],[6M Return vs Nifty Z-Score]],Table2[6M Return vs Nifty Z-Score])</f>
        <v>494</v>
      </c>
      <c r="AU677">
        <f>_xlfn.RANK.AVG(Table2[[#This Row],[Sharpe Ratio Z-Score]],Table2[Sharpe Ratio Z-Score])</f>
        <v>726</v>
      </c>
      <c r="AV677">
        <f>(Table2[[#This Row],[Rank 1Y]]+Table2[[#This Row],[Rank 6M]]+Table2[[#This Row],[Rank Sharpe]])/3</f>
        <v>621</v>
      </c>
    </row>
    <row r="678" spans="1:48" x14ac:dyDescent="0.3">
      <c r="A678" t="s">
        <v>1230</v>
      </c>
      <c r="B678" t="s">
        <v>1231</v>
      </c>
      <c r="C678" t="s">
        <v>10406</v>
      </c>
      <c r="D678" t="s">
        <v>21</v>
      </c>
      <c r="E678">
        <v>9792.1059934200002</v>
      </c>
      <c r="F678">
        <v>475.35</v>
      </c>
      <c r="G678">
        <v>-17.777803549388398</v>
      </c>
      <c r="H678">
        <f>(Table2[[#This Row],[1Y Return vs Nifty]]-AVERAGE(Table2[1Y Return vs Nifty]))/_xlfn.STDEV.P(Table2[1Y Return vs Nifty])</f>
        <v>-0.69316079533290298</v>
      </c>
      <c r="I678">
        <v>-9.6115045317824404</v>
      </c>
      <c r="J678">
        <f>(Table2[[#This Row],[1M Return vs Nifty]]-AVERAGE(Table2[1M Return vs Nifty]))/_xlfn.STDEV.P(Table2[1M Return vs Nifty])</f>
        <v>-0.57257665630732768</v>
      </c>
      <c r="K678">
        <v>-15.4628132677633</v>
      </c>
      <c r="L678">
        <f>(Table2[[#This Row],[6M Return vs Nifty]]-AVERAGE(Table2[6M Return vs Nifty]))/_xlfn.STDEV.P(Table2[6M Return vs Nifty])</f>
        <v>-0.82434783257507527</v>
      </c>
      <c r="M678">
        <v>-2.8744088658970099</v>
      </c>
      <c r="N678">
        <f>(Table2[[#This Row],[1W Return vs Nifty]]-AVERAGE(Table2[1W Return vs Nifty]))/_xlfn.STDEV.P(Table2[1W Return vs Nifty])</f>
        <v>-0.51005881357421679</v>
      </c>
      <c r="O678">
        <v>482.39</v>
      </c>
      <c r="P678">
        <v>490.24704410672598</v>
      </c>
      <c r="Q678">
        <v>482.47873868636998</v>
      </c>
      <c r="R678">
        <v>41.1890487866008</v>
      </c>
      <c r="S678" s="2">
        <f>(Table2[[#This Row],[Close Price]]-Table2[[#This Row],[20D EMA]])/Table2[[#This Row],[20D EMA]]</f>
        <v>-1.4594000704823822E-2</v>
      </c>
      <c r="T678" s="2">
        <f>(Table2[[#This Row],[Close Price]]-Table2[[#This Row],[50D EMA]])/Table2[[#This Row],[50D EMA]]</f>
        <v>-3.0386810661693443E-2</v>
      </c>
      <c r="U678" s="2">
        <f>(Table2[[#This Row],[Close Price]]-Table2[[#This Row],[200D EMA]])/Table2[[#This Row],[200D EMA]]</f>
        <v>-1.4775239020436743E-2</v>
      </c>
      <c r="V678">
        <v>0.74506567198248896</v>
      </c>
      <c r="W678">
        <v>474</v>
      </c>
      <c r="X678">
        <v>488</v>
      </c>
      <c r="Y678">
        <v>473</v>
      </c>
      <c r="Z678">
        <v>493.8</v>
      </c>
      <c r="AA678">
        <v>454.8</v>
      </c>
      <c r="AB678">
        <v>500</v>
      </c>
      <c r="AC678" s="2">
        <f>(Table2[[#This Row],[Close Price]]/Table2[[#This Row],[Day Low]])-1</f>
        <v>2.8481012658228E-3</v>
      </c>
      <c r="AD678" s="2">
        <f>(Table2[[#This Row],[Day High]]/Table2[[#This Row],[Close Price]])-1</f>
        <v>2.6611970127274676E-2</v>
      </c>
      <c r="AE678" s="2">
        <f>(Table2[[#This Row],[Close Price]]/Table2[[#This Row],[Current Week Low]])-1</f>
        <v>4.9682875264271953E-3</v>
      </c>
      <c r="AF678" s="2">
        <f>(Table2[[#This Row],[Current Week High]]/Table2[[#This Row],[Close Price]])-1</f>
        <v>3.881350583780363E-2</v>
      </c>
      <c r="AG678" s="2">
        <f>(Table2[[#This Row],[Close Price]]/Table2[[#This Row],[Current Month Low]])-1</f>
        <v>4.5184696569920968E-2</v>
      </c>
      <c r="AH678" s="2">
        <f>(Table2[[#This Row],[Current Month High]]/Table2[[#This Row],[Close Price]])-1</f>
        <v>5.1856526769748612E-2</v>
      </c>
      <c r="AI678">
        <v>20.963500578521</v>
      </c>
      <c r="AJ678">
        <v>21.000381825123998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</v>
      </c>
      <c r="AM678">
        <v>0</v>
      </c>
      <c r="AN678">
        <v>-1.69</v>
      </c>
      <c r="AO678" t="s">
        <v>10450</v>
      </c>
      <c r="AP678">
        <v>-9.2625214159675007E-2</v>
      </c>
      <c r="AQ678">
        <f>(Table2[[#This Row],[Sharpe Ratio]]-AVERAGE(Table2[Sharpe Ratio]))/_xlfn.STDEV.P(Table2[Sharpe Ratio])</f>
        <v>-1.7660626607207737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552</v>
      </c>
      <c r="AT678">
        <f>_xlfn.RANK.AVG(Table2[[#This Row],[6M Return vs Nifty Z-Score]],Table2[6M Return vs Nifty Z-Score])</f>
        <v>606</v>
      </c>
      <c r="AU678">
        <f>_xlfn.RANK.AVG(Table2[[#This Row],[Sharpe Ratio Z-Score]],Table2[Sharpe Ratio Z-Score])</f>
        <v>707</v>
      </c>
      <c r="AV678">
        <f>(Table2[[#This Row],[Rank 1Y]]+Table2[[#This Row],[Rank 6M]]+Table2[[#This Row],[Rank Sharpe]])/3</f>
        <v>621.66666666666663</v>
      </c>
    </row>
    <row r="679" spans="1:48" x14ac:dyDescent="0.3">
      <c r="A679" t="s">
        <v>1627</v>
      </c>
      <c r="B679" t="s">
        <v>1628</v>
      </c>
      <c r="C679" t="s">
        <v>10409</v>
      </c>
      <c r="D679" t="s">
        <v>1000</v>
      </c>
      <c r="E679">
        <v>5837.96016048</v>
      </c>
      <c r="F679">
        <v>127.28</v>
      </c>
      <c r="G679">
        <v>-61.171010268118401</v>
      </c>
      <c r="H679">
        <f>(Table2[[#This Row],[1Y Return vs Nifty]]-AVERAGE(Table2[1Y Return vs Nifty]))/_xlfn.STDEV.P(Table2[1Y Return vs Nifty])</f>
        <v>-1.4076455627441495</v>
      </c>
      <c r="I679">
        <v>-10.545509243207601</v>
      </c>
      <c r="J679">
        <f>(Table2[[#This Row],[1M Return vs Nifty]]-AVERAGE(Table2[1M Return vs Nifty]))/_xlfn.STDEV.P(Table2[1M Return vs Nifty])</f>
        <v>-0.65912757722909265</v>
      </c>
      <c r="K679">
        <v>-37.875037897203299</v>
      </c>
      <c r="L679">
        <f>(Table2[[#This Row],[6M Return vs Nifty]]-AVERAGE(Table2[6M Return vs Nifty]))/_xlfn.STDEV.P(Table2[6M Return vs Nifty])</f>
        <v>-1.4901880459925461</v>
      </c>
      <c r="M679">
        <v>-3.1056353931885798</v>
      </c>
      <c r="N679">
        <f>(Table2[[#This Row],[1W Return vs Nifty]]-AVERAGE(Table2[1W Return vs Nifty]))/_xlfn.STDEV.P(Table2[1W Return vs Nifty])</f>
        <v>-0.56166090779192435</v>
      </c>
      <c r="O679">
        <v>132.62</v>
      </c>
      <c r="P679">
        <v>136.27436318847199</v>
      </c>
      <c r="Q679">
        <v>149.049148170222</v>
      </c>
      <c r="R679">
        <v>34.198826401686901</v>
      </c>
      <c r="S679" s="2">
        <f>(Table2[[#This Row],[Close Price]]-Table2[[#This Row],[20D EMA]])/Table2[[#This Row],[20D EMA]]</f>
        <v>-4.0265419996983888E-2</v>
      </c>
      <c r="T679" s="2">
        <f>(Table2[[#This Row],[Close Price]]-Table2[[#This Row],[50D EMA]])/Table2[[#This Row],[50D EMA]]</f>
        <v>-6.6001872824989746E-2</v>
      </c>
      <c r="U679" s="2">
        <f>(Table2[[#This Row],[Close Price]]-Table2[[#This Row],[200D EMA]])/Table2[[#This Row],[200D EMA]]</f>
        <v>-0.14605348931857348</v>
      </c>
      <c r="V679">
        <v>1.5484940656766</v>
      </c>
      <c r="W679">
        <v>126.93</v>
      </c>
      <c r="X679">
        <v>129.49</v>
      </c>
      <c r="Y679">
        <v>123.3</v>
      </c>
      <c r="Z679">
        <v>130.80000000000001</v>
      </c>
      <c r="AA679">
        <v>123.3</v>
      </c>
      <c r="AB679">
        <v>151.91</v>
      </c>
      <c r="AC679" s="2">
        <f>(Table2[[#This Row],[Close Price]]/Table2[[#This Row],[Day Low]])-1</f>
        <v>2.7574253525564085E-3</v>
      </c>
      <c r="AD679" s="2">
        <f>(Table2[[#This Row],[Day High]]/Table2[[#This Row],[Close Price]])-1</f>
        <v>1.7363293526084345E-2</v>
      </c>
      <c r="AE679" s="2">
        <f>(Table2[[#This Row],[Close Price]]/Table2[[#This Row],[Current Week Low]])-1</f>
        <v>3.2278994322789911E-2</v>
      </c>
      <c r="AF679" s="2">
        <f>(Table2[[#This Row],[Current Week High]]/Table2[[#This Row],[Close Price]])-1</f>
        <v>2.7655562539283585E-2</v>
      </c>
      <c r="AG679" s="2">
        <f>(Table2[[#This Row],[Close Price]]/Table2[[#This Row],[Current Month Low]])-1</f>
        <v>3.2278994322789911E-2</v>
      </c>
      <c r="AH679" s="2">
        <f>(Table2[[#This Row],[Current Month High]]/Table2[[#This Row],[Close Price]])-1</f>
        <v>0.19351037083595224</v>
      </c>
      <c r="AI679">
        <v>65.461973601508404</v>
      </c>
      <c r="AJ679">
        <v>3.2278994322789898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-0.15</v>
      </c>
      <c r="AM679" t="s">
        <v>10450</v>
      </c>
      <c r="AN679">
        <v>-9.07</v>
      </c>
      <c r="AO679" t="s">
        <v>10450</v>
      </c>
      <c r="AP679">
        <v>3.0761606237968E-2</v>
      </c>
      <c r="AQ679">
        <f>(Table2[[#This Row],[Sharpe Ratio]]-AVERAGE(Table2[Sharpe Ratio]))/_xlfn.STDEV.P(Table2[Sharpe Ratio])</f>
        <v>-0.33001758361764139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724</v>
      </c>
      <c r="AT679">
        <f>_xlfn.RANK.AVG(Table2[[#This Row],[6M Return vs Nifty Z-Score]],Table2[6M Return vs Nifty Z-Score])</f>
        <v>721</v>
      </c>
      <c r="AU679">
        <f>_xlfn.RANK.AVG(Table2[[#This Row],[Sharpe Ratio Z-Score]],Table2[Sharpe Ratio Z-Score])</f>
        <v>421</v>
      </c>
      <c r="AV679">
        <f>(Table2[[#This Row],[Rank 1Y]]+Table2[[#This Row],[Rank 6M]]+Table2[[#This Row],[Rank Sharpe]])/3</f>
        <v>622</v>
      </c>
    </row>
    <row r="680" spans="1:48" x14ac:dyDescent="0.3">
      <c r="A680" t="s">
        <v>358</v>
      </c>
      <c r="B680" t="s">
        <v>359</v>
      </c>
      <c r="C680" t="s">
        <v>10415</v>
      </c>
      <c r="D680" t="s">
        <v>97</v>
      </c>
      <c r="E680">
        <v>71993.735005994997</v>
      </c>
      <c r="F680">
        <v>617.54999999999995</v>
      </c>
      <c r="G680">
        <v>-30.483012881165401</v>
      </c>
      <c r="H680">
        <f>(Table2[[#This Row],[1Y Return vs Nifty]]-AVERAGE(Table2[1Y Return vs Nifty]))/_xlfn.STDEV.P(Table2[1Y Return vs Nifty])</f>
        <v>-0.90235664004579563</v>
      </c>
      <c r="I680">
        <v>2.7305986601720802</v>
      </c>
      <c r="J680">
        <f>(Table2[[#This Row],[1M Return vs Nifty]]-AVERAGE(Table2[1M Return vs Nifty]))/_xlfn.STDEV.P(Table2[1M Return vs Nifty])</f>
        <v>0.57112249671424919</v>
      </c>
      <c r="K680">
        <v>-9.4532186471422808</v>
      </c>
      <c r="L680">
        <f>(Table2[[#This Row],[6M Return vs Nifty]]-AVERAGE(Table2[6M Return vs Nifty]))/_xlfn.STDEV.P(Table2[6M Return vs Nifty])</f>
        <v>-0.6458100108770618</v>
      </c>
      <c r="M680">
        <v>-2.6477209067571699</v>
      </c>
      <c r="N680">
        <f>(Table2[[#This Row],[1W Return vs Nifty]]-AVERAGE(Table2[1W Return vs Nifty]))/_xlfn.STDEV.P(Table2[1W Return vs Nifty])</f>
        <v>-0.45946957728471621</v>
      </c>
      <c r="O680">
        <v>606.84</v>
      </c>
      <c r="P680">
        <v>580.05073608075202</v>
      </c>
      <c r="Q680">
        <v>551.80215693291598</v>
      </c>
      <c r="R680">
        <v>60.2492226662376</v>
      </c>
      <c r="S680" s="2">
        <f>(Table2[[#This Row],[Close Price]]-Table2[[#This Row],[20D EMA]])/Table2[[#This Row],[20D EMA]]</f>
        <v>1.7648803638520734E-2</v>
      </c>
      <c r="T680" s="2">
        <f>(Table2[[#This Row],[Close Price]]-Table2[[#This Row],[50D EMA]])/Table2[[#This Row],[50D EMA]]</f>
        <v>6.4648248138810149E-2</v>
      </c>
      <c r="U680" s="2">
        <f>(Table2[[#This Row],[Close Price]]-Table2[[#This Row],[200D EMA]])/Table2[[#This Row],[200D EMA]]</f>
        <v>0.11915111646632638</v>
      </c>
      <c r="V680">
        <v>1.0686403416860299</v>
      </c>
      <c r="W680">
        <v>613.79999999999995</v>
      </c>
      <c r="X680">
        <v>629.15</v>
      </c>
      <c r="Y680">
        <v>600.20000000000005</v>
      </c>
      <c r="Z680">
        <v>629.15</v>
      </c>
      <c r="AA680">
        <v>570.15</v>
      </c>
      <c r="AB680">
        <v>629.5</v>
      </c>
      <c r="AC680" s="2">
        <f>(Table2[[#This Row],[Close Price]]/Table2[[#This Row],[Day Low]])-1</f>
        <v>6.1094819159335234E-3</v>
      </c>
      <c r="AD680" s="2">
        <f>(Table2[[#This Row],[Day High]]/Table2[[#This Row],[Close Price]])-1</f>
        <v>1.8783904137316787E-2</v>
      </c>
      <c r="AE680" s="2">
        <f>(Table2[[#This Row],[Close Price]]/Table2[[#This Row],[Current Week Low]])-1</f>
        <v>2.8907030989669957E-2</v>
      </c>
      <c r="AF680" s="2">
        <f>(Table2[[#This Row],[Current Week High]]/Table2[[#This Row],[Close Price]])-1</f>
        <v>1.8783904137316787E-2</v>
      </c>
      <c r="AG680" s="2">
        <f>(Table2[[#This Row],[Close Price]]/Table2[[#This Row],[Current Month Low]])-1</f>
        <v>8.3136016837674243E-2</v>
      </c>
      <c r="AH680" s="2">
        <f>(Table2[[#This Row],[Current Month High]]/Table2[[#This Row],[Close Price]])-1</f>
        <v>1.9350659865597919E-2</v>
      </c>
      <c r="AI680">
        <v>1.9350659865597899</v>
      </c>
      <c r="AJ680">
        <v>40.6719817767653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0.12</v>
      </c>
      <c r="AM680" t="s">
        <v>10451</v>
      </c>
      <c r="AN680">
        <v>-7.0000000000000007E-2</v>
      </c>
      <c r="AO680" t="s">
        <v>10450</v>
      </c>
      <c r="AP680">
        <v>-7.8061790327088001E-2</v>
      </c>
      <c r="AQ680">
        <f>(Table2[[#This Row],[Sharpe Ratio]]-AVERAGE(Table2[Sharpe Ratio]))/_xlfn.STDEV.P(Table2[Sharpe Ratio])</f>
        <v>-1.5965653592006146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-3.0330790906939393</v>
      </c>
      <c r="AS680">
        <f>_xlfn.RANK.AVG(Table2[[#This Row],[1Y Return vs Nifty Z-Score]],Table2[1Y Return vs Nifty Z-Score])</f>
        <v>626</v>
      </c>
      <c r="AT680">
        <f>_xlfn.RANK.AVG(Table2[[#This Row],[6M Return vs Nifty Z-Score]],Table2[6M Return vs Nifty Z-Score])</f>
        <v>551</v>
      </c>
      <c r="AU680">
        <f>_xlfn.RANK.AVG(Table2[[#This Row],[Sharpe Ratio Z-Score]],Table2[Sharpe Ratio Z-Score])</f>
        <v>689</v>
      </c>
      <c r="AV680">
        <f>(Table2[[#This Row],[Rank 1Y]]+Table2[[#This Row],[Rank 6M]]+Table2[[#This Row],[Rank Sharpe]])/3</f>
        <v>622</v>
      </c>
    </row>
    <row r="681" spans="1:48" x14ac:dyDescent="0.3">
      <c r="A681" t="s">
        <v>2000</v>
      </c>
      <c r="B681" t="s">
        <v>2001</v>
      </c>
      <c r="C681" t="s">
        <v>10416</v>
      </c>
      <c r="D681" t="s">
        <v>1454</v>
      </c>
      <c r="E681">
        <v>3491.467333783</v>
      </c>
      <c r="F681">
        <v>130.38999999999999</v>
      </c>
      <c r="G681">
        <v>-40.269217181323903</v>
      </c>
      <c r="H681">
        <f>(Table2[[#This Row],[1Y Return vs Nifty]]-AVERAGE(Table2[1Y Return vs Nifty]))/_xlfn.STDEV.P(Table2[1Y Return vs Nifty])</f>
        <v>-1.063490016257415</v>
      </c>
      <c r="I681">
        <v>-3.6349230373960699</v>
      </c>
      <c r="J681">
        <f>(Table2[[#This Row],[1M Return vs Nifty]]-AVERAGE(Table2[1M Return vs Nifty]))/_xlfn.STDEV.P(Table2[1M Return vs Nifty])</f>
        <v>-1.8747937912723771E-2</v>
      </c>
      <c r="K681">
        <v>-3.1955001616965499</v>
      </c>
      <c r="L681">
        <f>(Table2[[#This Row],[6M Return vs Nifty]]-AVERAGE(Table2[6M Return vs Nifty]))/_xlfn.STDEV.P(Table2[6M Return vs Nifty])</f>
        <v>-0.4599007278520082</v>
      </c>
      <c r="M681">
        <v>-0.53691141642149798</v>
      </c>
      <c r="N681">
        <f>(Table2[[#This Row],[1W Return vs Nifty]]-AVERAGE(Table2[1W Return vs Nifty]))/_xlfn.STDEV.P(Table2[1W Return vs Nifty])</f>
        <v>1.159311379910145E-2</v>
      </c>
      <c r="O681">
        <v>131.09</v>
      </c>
      <c r="P681">
        <v>131.14361166208801</v>
      </c>
      <c r="Q681">
        <v>137.029251801909</v>
      </c>
      <c r="R681">
        <v>47.353393594690999</v>
      </c>
      <c r="S681" s="2">
        <f>(Table2[[#This Row],[Close Price]]-Table2[[#This Row],[20D EMA]])/Table2[[#This Row],[20D EMA]]</f>
        <v>-5.3398428560532231E-3</v>
      </c>
      <c r="T681" s="2">
        <f>(Table2[[#This Row],[Close Price]]-Table2[[#This Row],[50D EMA]])/Table2[[#This Row],[50D EMA]]</f>
        <v>-5.7464610935820306E-3</v>
      </c>
      <c r="U681" s="2">
        <f>(Table2[[#This Row],[Close Price]]-Table2[[#This Row],[200D EMA]])/Table2[[#This Row],[200D EMA]]</f>
        <v>-4.8451346808101876E-2</v>
      </c>
      <c r="V681">
        <v>1.17057805128576</v>
      </c>
      <c r="W681">
        <v>130.05000000000001</v>
      </c>
      <c r="X681">
        <v>131.9</v>
      </c>
      <c r="Y681">
        <v>129</v>
      </c>
      <c r="Z681">
        <v>142.18</v>
      </c>
      <c r="AA681">
        <v>127.45</v>
      </c>
      <c r="AB681">
        <v>142.18</v>
      </c>
      <c r="AC681" s="2">
        <f>(Table2[[#This Row],[Close Price]]/Table2[[#This Row],[Day Low]])-1</f>
        <v>2.6143790849670889E-3</v>
      </c>
      <c r="AD681" s="2">
        <f>(Table2[[#This Row],[Day High]]/Table2[[#This Row],[Close Price]])-1</f>
        <v>1.158064268732284E-2</v>
      </c>
      <c r="AE681" s="2">
        <f>(Table2[[#This Row],[Close Price]]/Table2[[#This Row],[Current Week Low]])-1</f>
        <v>1.0775193798449489E-2</v>
      </c>
      <c r="AF681" s="2">
        <f>(Table2[[#This Row],[Current Week High]]/Table2[[#This Row],[Close Price]])-1</f>
        <v>9.042104455863198E-2</v>
      </c>
      <c r="AG681" s="2">
        <f>(Table2[[#This Row],[Close Price]]/Table2[[#This Row],[Current Month Low]])-1</f>
        <v>2.3067869752844139E-2</v>
      </c>
      <c r="AH681" s="2">
        <f>(Table2[[#This Row],[Current Month High]]/Table2[[#This Row],[Close Price]])-1</f>
        <v>9.042104455863198E-2</v>
      </c>
      <c r="AI681">
        <v>22.5554106910039</v>
      </c>
      <c r="AJ681">
        <v>24.834849210148299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-0.18</v>
      </c>
      <c r="AM681" t="s">
        <v>10450</v>
      </c>
      <c r="AN681">
        <v>0.86</v>
      </c>
      <c r="AO681" t="s">
        <v>10451</v>
      </c>
      <c r="AP681">
        <v>-0.108135632879881</v>
      </c>
      <c r="AQ681">
        <f>(Table2[[#This Row],[Sharpe Ratio]]-AVERAGE(Table2[Sharpe Ratio]))/_xlfn.STDEV.P(Table2[Sharpe Ratio])</f>
        <v>-1.9465816203242221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677</v>
      </c>
      <c r="AT681">
        <f>_xlfn.RANK.AVG(Table2[[#This Row],[6M Return vs Nifty Z-Score]],Table2[6M Return vs Nifty Z-Score])</f>
        <v>477</v>
      </c>
      <c r="AU681">
        <f>_xlfn.RANK.AVG(Table2[[#This Row],[Sharpe Ratio Z-Score]],Table2[Sharpe Ratio Z-Score])</f>
        <v>716</v>
      </c>
      <c r="AV681">
        <f>(Table2[[#This Row],[Rank 1Y]]+Table2[[#This Row],[Rank 6M]]+Table2[[#This Row],[Rank Sharpe]])/3</f>
        <v>623.33333333333337</v>
      </c>
    </row>
    <row r="682" spans="1:48" x14ac:dyDescent="0.3">
      <c r="A682" t="s">
        <v>2100</v>
      </c>
      <c r="B682" t="s">
        <v>2101</v>
      </c>
      <c r="C682" t="s">
        <v>10419</v>
      </c>
      <c r="D682" t="s">
        <v>132</v>
      </c>
      <c r="E682">
        <v>3052.3370654400001</v>
      </c>
      <c r="F682">
        <v>401.6</v>
      </c>
      <c r="G682">
        <v>-44.707023296469899</v>
      </c>
      <c r="H682">
        <f>(Table2[[#This Row],[1Y Return vs Nifty]]-AVERAGE(Table2[1Y Return vs Nifty]))/_xlfn.STDEV.P(Table2[1Y Return vs Nifty])</f>
        <v>-1.1365600912705087</v>
      </c>
      <c r="I682">
        <v>-11.9265776126893</v>
      </c>
      <c r="J682">
        <f>(Table2[[#This Row],[1M Return vs Nifty]]-AVERAGE(Table2[1M Return vs Nifty]))/_xlfn.STDEV.P(Table2[1M Return vs Nifty])</f>
        <v>-0.78710630985472496</v>
      </c>
      <c r="K682">
        <v>-32.0202504118378</v>
      </c>
      <c r="L682">
        <f>(Table2[[#This Row],[6M Return vs Nifty]]-AVERAGE(Table2[6M Return vs Nifty]))/_xlfn.STDEV.P(Table2[6M Return vs Nifty])</f>
        <v>-1.3162493579227796</v>
      </c>
      <c r="M682">
        <v>-6.3248195555004196</v>
      </c>
      <c r="N682">
        <f>(Table2[[#This Row],[1W Return vs Nifty]]-AVERAGE(Table2[1W Return vs Nifty]))/_xlfn.STDEV.P(Table2[1W Return vs Nifty])</f>
        <v>-1.2800760757812766</v>
      </c>
      <c r="O682">
        <v>412.72</v>
      </c>
      <c r="P682">
        <v>414.457494818339</v>
      </c>
      <c r="Q682">
        <v>440.01226627875099</v>
      </c>
      <c r="R682">
        <v>34.365554807356801</v>
      </c>
      <c r="S682" s="2">
        <f>(Table2[[#This Row],[Close Price]]-Table2[[#This Row],[20D EMA]])/Table2[[#This Row],[20D EMA]]</f>
        <v>-2.694320604768367E-2</v>
      </c>
      <c r="T682" s="2">
        <f>(Table2[[#This Row],[Close Price]]-Table2[[#This Row],[50D EMA]])/Table2[[#This Row],[50D EMA]]</f>
        <v>-3.1022469080875352E-2</v>
      </c>
      <c r="U682" s="2">
        <f>(Table2[[#This Row],[Close Price]]-Table2[[#This Row],[200D EMA]])/Table2[[#This Row],[200D EMA]]</f>
        <v>-8.729817148873871E-2</v>
      </c>
      <c r="V682">
        <v>1.1080167363006099</v>
      </c>
      <c r="W682">
        <v>397.25</v>
      </c>
      <c r="X682">
        <v>407.7</v>
      </c>
      <c r="Y682">
        <v>397.25</v>
      </c>
      <c r="Z682">
        <v>429</v>
      </c>
      <c r="AA682">
        <v>395</v>
      </c>
      <c r="AB682">
        <v>446.45</v>
      </c>
      <c r="AC682" s="2">
        <f>(Table2[[#This Row],[Close Price]]/Table2[[#This Row],[Day Low]])-1</f>
        <v>1.0950283196979216E-2</v>
      </c>
      <c r="AD682" s="2">
        <f>(Table2[[#This Row],[Day High]]/Table2[[#This Row],[Close Price]])-1</f>
        <v>1.5189243027888377E-2</v>
      </c>
      <c r="AE682" s="2">
        <f>(Table2[[#This Row],[Close Price]]/Table2[[#This Row],[Current Week Low]])-1</f>
        <v>1.0950283196979216E-2</v>
      </c>
      <c r="AF682" s="2">
        <f>(Table2[[#This Row],[Current Week High]]/Table2[[#This Row],[Close Price]])-1</f>
        <v>6.8227091633466186E-2</v>
      </c>
      <c r="AG682" s="2">
        <f>(Table2[[#This Row],[Close Price]]/Table2[[#This Row],[Current Month Low]])-1</f>
        <v>1.6708860759493627E-2</v>
      </c>
      <c r="AH682" s="2">
        <f>(Table2[[#This Row],[Current Month High]]/Table2[[#This Row],[Close Price]])-1</f>
        <v>0.11167828685258963</v>
      </c>
      <c r="AI682">
        <v>45.667330677290799</v>
      </c>
      <c r="AJ682">
        <v>16.405797101449199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-0.03</v>
      </c>
      <c r="AM682" t="s">
        <v>10450</v>
      </c>
      <c r="AN682">
        <v>0.09</v>
      </c>
      <c r="AO682" t="s">
        <v>10451</v>
      </c>
      <c r="AP682">
        <v>7.3008095951840003E-3</v>
      </c>
      <c r="AQ682">
        <f>(Table2[[#This Row],[Sharpe Ratio]]-AVERAGE(Table2[Sharpe Ratio]))/_xlfn.STDEV.P(Table2[Sharpe Ratio])</f>
        <v>-0.6030675043078032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687</v>
      </c>
      <c r="AT682">
        <f>_xlfn.RANK.AVG(Table2[[#This Row],[6M Return vs Nifty Z-Score]],Table2[6M Return vs Nifty Z-Score])</f>
        <v>702</v>
      </c>
      <c r="AU682">
        <f>_xlfn.RANK.AVG(Table2[[#This Row],[Sharpe Ratio Z-Score]],Table2[Sharpe Ratio Z-Score])</f>
        <v>481</v>
      </c>
      <c r="AV682">
        <f>(Table2[[#This Row],[Rank 1Y]]+Table2[[#This Row],[Rank 6M]]+Table2[[#This Row],[Rank Sharpe]])/3</f>
        <v>623.33333333333337</v>
      </c>
    </row>
    <row r="683" spans="1:48" x14ac:dyDescent="0.3">
      <c r="A683" t="s">
        <v>1459</v>
      </c>
      <c r="B683" t="s">
        <v>1460</v>
      </c>
      <c r="C683" t="s">
        <v>10420</v>
      </c>
      <c r="D683" t="s">
        <v>467</v>
      </c>
      <c r="E683">
        <v>7402.818475</v>
      </c>
      <c r="F683">
        <v>2284.75</v>
      </c>
      <c r="G683">
        <v>-30.790813287013702</v>
      </c>
      <c r="H683">
        <f>(Table2[[#This Row],[1Y Return vs Nifty]]-AVERAGE(Table2[1Y Return vs Nifty]))/_xlfn.STDEV.P(Table2[1Y Return vs Nifty])</f>
        <v>-0.90742468451660641</v>
      </c>
      <c r="I683">
        <v>0.248403725098293</v>
      </c>
      <c r="J683">
        <f>(Table2[[#This Row],[1M Return vs Nifty]]-AVERAGE(Table2[1M Return vs Nifty]))/_xlfn.STDEV.P(Table2[1M Return vs Nifty])</f>
        <v>0.34110625063967992</v>
      </c>
      <c r="K683">
        <v>-7.7447413820927498</v>
      </c>
      <c r="L683">
        <f>(Table2[[#This Row],[6M Return vs Nifty]]-AVERAGE(Table2[6M Return vs Nifty]))/_xlfn.STDEV.P(Table2[6M Return vs Nifty])</f>
        <v>-0.59505320803450967</v>
      </c>
      <c r="M683">
        <v>-4.5529514822921904</v>
      </c>
      <c r="N683">
        <f>(Table2[[#This Row],[1W Return vs Nifty]]-AVERAGE(Table2[1W Return vs Nifty]))/_xlfn.STDEV.P(Table2[1W Return vs Nifty])</f>
        <v>-0.88465387087246916</v>
      </c>
      <c r="O683">
        <v>2281.39</v>
      </c>
      <c r="P683">
        <v>2268.9179733261399</v>
      </c>
      <c r="Q683">
        <v>2263.0521808393</v>
      </c>
      <c r="R683">
        <v>47.5551719570662</v>
      </c>
      <c r="S683" s="2">
        <f>(Table2[[#This Row],[Close Price]]-Table2[[#This Row],[20D EMA]])/Table2[[#This Row],[20D EMA]]</f>
        <v>1.4727863276336477E-3</v>
      </c>
      <c r="T683" s="2">
        <f>(Table2[[#This Row],[Close Price]]-Table2[[#This Row],[50D EMA]])/Table2[[#This Row],[50D EMA]]</f>
        <v>6.9777871478760561E-3</v>
      </c>
      <c r="U683" s="2">
        <f>(Table2[[#This Row],[Close Price]]-Table2[[#This Row],[200D EMA]])/Table2[[#This Row],[200D EMA]]</f>
        <v>9.5878563227176118E-3</v>
      </c>
      <c r="V683">
        <v>1.1176436992540399</v>
      </c>
      <c r="W683">
        <v>2275.0500000000002</v>
      </c>
      <c r="X683">
        <v>2325</v>
      </c>
      <c r="Y683">
        <v>2275.0500000000002</v>
      </c>
      <c r="Z683">
        <v>2385.3000000000002</v>
      </c>
      <c r="AA683">
        <v>2181</v>
      </c>
      <c r="AB683">
        <v>2433</v>
      </c>
      <c r="AC683" s="2">
        <f>(Table2[[#This Row],[Close Price]]/Table2[[#This Row],[Day Low]])-1</f>
        <v>4.2636425573063796E-3</v>
      </c>
      <c r="AD683" s="2">
        <f>(Table2[[#This Row],[Day High]]/Table2[[#This Row],[Close Price]])-1</f>
        <v>1.7616807090491404E-2</v>
      </c>
      <c r="AE683" s="2">
        <f>(Table2[[#This Row],[Close Price]]/Table2[[#This Row],[Current Week Low]])-1</f>
        <v>4.2636425573063796E-3</v>
      </c>
      <c r="AF683" s="2">
        <f>(Table2[[#This Row],[Current Week High]]/Table2[[#This Row],[Close Price]])-1</f>
        <v>4.4009191377612611E-2</v>
      </c>
      <c r="AG683" s="2">
        <f>(Table2[[#This Row],[Close Price]]/Table2[[#This Row],[Current Month Low]])-1</f>
        <v>4.7569922054103708E-2</v>
      </c>
      <c r="AH683" s="2">
        <f>(Table2[[#This Row],[Current Month High]]/Table2[[#This Row],[Close Price]])-1</f>
        <v>6.488674909727532E-2</v>
      </c>
      <c r="AI683">
        <v>19.706751285698601</v>
      </c>
      <c r="AJ683">
        <v>16.5688775510204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-0.06</v>
      </c>
      <c r="AM683" t="s">
        <v>10450</v>
      </c>
      <c r="AN683">
        <v>-0.28999999999999998</v>
      </c>
      <c r="AO683" t="s">
        <v>10450</v>
      </c>
      <c r="AP683">
        <v>-0.114118918418947</v>
      </c>
      <c r="AQ683">
        <f>(Table2[[#This Row],[Sharpe Ratio]]-AVERAGE(Table2[Sharpe Ratio]))/_xlfn.STDEV.P(Table2[Sharpe Ratio])</f>
        <v>-2.0162184560542258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-4.0622439688381311</v>
      </c>
      <c r="AS683">
        <f>_xlfn.RANK.AVG(Table2[[#This Row],[1Y Return vs Nifty Z-Score]],Table2[1Y Return vs Nifty Z-Score])</f>
        <v>632</v>
      </c>
      <c r="AT683">
        <f>_xlfn.RANK.AVG(Table2[[#This Row],[6M Return vs Nifty Z-Score]],Table2[6M Return vs Nifty Z-Score])</f>
        <v>527</v>
      </c>
      <c r="AU683">
        <f>_xlfn.RANK.AVG(Table2[[#This Row],[Sharpe Ratio Z-Score]],Table2[Sharpe Ratio Z-Score])</f>
        <v>723</v>
      </c>
      <c r="AV683">
        <f>(Table2[[#This Row],[Rank 1Y]]+Table2[[#This Row],[Rank 6M]]+Table2[[#This Row],[Rank Sharpe]])/3</f>
        <v>627.33333333333337</v>
      </c>
    </row>
    <row r="684" spans="1:48" x14ac:dyDescent="0.3">
      <c r="A684" t="s">
        <v>1671</v>
      </c>
      <c r="B684" t="s">
        <v>1672</v>
      </c>
      <c r="C684" t="s">
        <v>10418</v>
      </c>
      <c r="D684" t="s">
        <v>261</v>
      </c>
      <c r="E684">
        <v>5320.9478491350001</v>
      </c>
      <c r="F684">
        <v>1729.85</v>
      </c>
      <c r="G684">
        <v>-65.951501446956996</v>
      </c>
      <c r="H684">
        <f>(Table2[[#This Row],[1Y Return vs Nifty]]-AVERAGE(Table2[1Y Return vs Nifty]))/_xlfn.STDEV.P(Table2[1Y Return vs Nifty])</f>
        <v>-1.4863580706757129</v>
      </c>
      <c r="I684">
        <v>-7.9159516036978497</v>
      </c>
      <c r="J684">
        <f>(Table2[[#This Row],[1M Return vs Nifty]]-AVERAGE(Table2[1M Return vs Nifty]))/_xlfn.STDEV.P(Table2[1M Return vs Nifty])</f>
        <v>-0.41545574931169388</v>
      </c>
      <c r="K684">
        <v>-14.9197084526692</v>
      </c>
      <c r="L684">
        <f>(Table2[[#This Row],[6M Return vs Nifty]]-AVERAGE(Table2[6M Return vs Nifty]))/_xlfn.STDEV.P(Table2[6M Return vs Nifty])</f>
        <v>-0.80821284232001156</v>
      </c>
      <c r="M684">
        <v>-1.14937409068459</v>
      </c>
      <c r="N684">
        <f>(Table2[[#This Row],[1W Return vs Nifty]]-AVERAGE(Table2[1W Return vs Nifty]))/_xlfn.STDEV.P(Table2[1W Return vs Nifty])</f>
        <v>-0.12508824794751627</v>
      </c>
      <c r="O684">
        <v>1760.99</v>
      </c>
      <c r="P684">
        <v>1795.3614052462001</v>
      </c>
      <c r="Q684">
        <v>1901.58077797789</v>
      </c>
      <c r="R684">
        <v>36.496557098965802</v>
      </c>
      <c r="S684" s="2">
        <f>(Table2[[#This Row],[Close Price]]-Table2[[#This Row],[20D EMA]])/Table2[[#This Row],[20D EMA]]</f>
        <v>-1.7683234998495223E-2</v>
      </c>
      <c r="T684" s="2">
        <f>(Table2[[#This Row],[Close Price]]-Table2[[#This Row],[50D EMA]])/Table2[[#This Row],[50D EMA]]</f>
        <v>-3.6489257847901954E-2</v>
      </c>
      <c r="U684" s="2">
        <f>(Table2[[#This Row],[Close Price]]-Table2[[#This Row],[200D EMA]])/Table2[[#This Row],[200D EMA]]</f>
        <v>-9.0309483544793595E-2</v>
      </c>
      <c r="V684">
        <v>0.46063819081620799</v>
      </c>
      <c r="W684">
        <v>1720</v>
      </c>
      <c r="X684">
        <v>1757.95</v>
      </c>
      <c r="Y684">
        <v>1718.55</v>
      </c>
      <c r="Z684">
        <v>1769.95</v>
      </c>
      <c r="AA684">
        <v>1702.3</v>
      </c>
      <c r="AB684">
        <v>1842</v>
      </c>
      <c r="AC684" s="2">
        <f>(Table2[[#This Row],[Close Price]]/Table2[[#This Row],[Day Low]])-1</f>
        <v>5.7267441860464618E-3</v>
      </c>
      <c r="AD684" s="2">
        <f>(Table2[[#This Row],[Day High]]/Table2[[#This Row],[Close Price]])-1</f>
        <v>1.6244183021649317E-2</v>
      </c>
      <c r="AE684" s="2">
        <f>(Table2[[#This Row],[Close Price]]/Table2[[#This Row],[Current Week Low]])-1</f>
        <v>6.5753105815948842E-3</v>
      </c>
      <c r="AF684" s="2">
        <f>(Table2[[#This Row],[Current Week High]]/Table2[[#This Row],[Close Price]])-1</f>
        <v>2.3181200682140135E-2</v>
      </c>
      <c r="AG684" s="2">
        <f>(Table2[[#This Row],[Close Price]]/Table2[[#This Row],[Current Month Low]])-1</f>
        <v>1.6183986371379966E-2</v>
      </c>
      <c r="AH684" s="2">
        <f>(Table2[[#This Row],[Current Month High]]/Table2[[#This Row],[Close Price]])-1</f>
        <v>6.4832210885336972E-2</v>
      </c>
      <c r="AI684">
        <v>60.930138451310803</v>
      </c>
      <c r="AJ684">
        <v>8.1156249999999996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-0.15</v>
      </c>
      <c r="AM684" t="s">
        <v>10450</v>
      </c>
      <c r="AN684">
        <v>-2.57</v>
      </c>
      <c r="AO684" t="s">
        <v>10450</v>
      </c>
      <c r="AP684">
        <v>-1.694679702562E-3</v>
      </c>
      <c r="AQ684">
        <f>(Table2[[#This Row],[Sharpe Ratio]]-AVERAGE(Table2[Sharpe Ratio]))/_xlfn.STDEV.P(Table2[Sharpe Ratio])</f>
        <v>-0.7077620582360995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726</v>
      </c>
      <c r="AT684">
        <f>_xlfn.RANK.AVG(Table2[[#This Row],[6M Return vs Nifty Z-Score]],Table2[6M Return vs Nifty Z-Score])</f>
        <v>600</v>
      </c>
      <c r="AU684">
        <f>_xlfn.RANK.AVG(Table2[[#This Row],[Sharpe Ratio Z-Score]],Table2[Sharpe Ratio Z-Score])</f>
        <v>557</v>
      </c>
      <c r="AV684">
        <f>(Table2[[#This Row],[Rank 1Y]]+Table2[[#This Row],[Rank 6M]]+Table2[[#This Row],[Rank Sharpe]])/3</f>
        <v>627.66666666666663</v>
      </c>
    </row>
    <row r="685" spans="1:48" x14ac:dyDescent="0.3">
      <c r="A685" t="s">
        <v>1097</v>
      </c>
      <c r="B685" t="s">
        <v>1098</v>
      </c>
      <c r="C685" t="s">
        <v>10407</v>
      </c>
      <c r="D685" t="s">
        <v>573</v>
      </c>
      <c r="E685">
        <v>12094.312082627001</v>
      </c>
      <c r="F685">
        <v>166.87</v>
      </c>
      <c r="G685">
        <v>-33.280574148479097</v>
      </c>
      <c r="H685">
        <f>(Table2[[#This Row],[1Y Return vs Nifty]]-AVERAGE(Table2[1Y Return vs Nifty]))/_xlfn.STDEV.P(Table2[1Y Return vs Nifty])</f>
        <v>-0.94841949325577934</v>
      </c>
      <c r="I685">
        <v>-5.1236473889252903</v>
      </c>
      <c r="J685">
        <f>(Table2[[#This Row],[1M Return vs Nifty]]-AVERAGE(Table2[1M Return vs Nifty]))/_xlfn.STDEV.P(Table2[1M Return vs Nifty])</f>
        <v>-0.15670277052476014</v>
      </c>
      <c r="K685">
        <v>-15.8301579983411</v>
      </c>
      <c r="L685">
        <f>(Table2[[#This Row],[6M Return vs Nifty]]-AVERAGE(Table2[6M Return vs Nifty]))/_xlfn.STDEV.P(Table2[6M Return vs Nifty])</f>
        <v>-0.83526120230296996</v>
      </c>
      <c r="M685">
        <v>3.8187662869788399</v>
      </c>
      <c r="N685">
        <f>(Table2[[#This Row],[1W Return vs Nifty]]-AVERAGE(Table2[1W Return vs Nifty]))/_xlfn.STDEV.P(Table2[1W Return vs Nifty])</f>
        <v>0.98363595795518788</v>
      </c>
      <c r="O685">
        <v>164.98</v>
      </c>
      <c r="P685">
        <v>164.893352357689</v>
      </c>
      <c r="Q685">
        <v>164.858786983925</v>
      </c>
      <c r="R685">
        <v>53.539936989957702</v>
      </c>
      <c r="S685" s="2">
        <f>(Table2[[#This Row],[Close Price]]-Table2[[#This Row],[20D EMA]])/Table2[[#This Row],[20D EMA]]</f>
        <v>1.1455934052612528E-2</v>
      </c>
      <c r="T685" s="2">
        <f>(Table2[[#This Row],[Close Price]]-Table2[[#This Row],[50D EMA]])/Table2[[#This Row],[50D EMA]]</f>
        <v>1.1987430748713482E-2</v>
      </c>
      <c r="U685" s="2">
        <f>(Table2[[#This Row],[Close Price]]-Table2[[#This Row],[200D EMA]])/Table2[[#This Row],[200D EMA]]</f>
        <v>1.2199610666012682E-2</v>
      </c>
      <c r="V685">
        <v>1.26369618237489</v>
      </c>
      <c r="W685">
        <v>165.2</v>
      </c>
      <c r="X685">
        <v>168.1</v>
      </c>
      <c r="Y685">
        <v>164.05</v>
      </c>
      <c r="Z685">
        <v>174</v>
      </c>
      <c r="AA685">
        <v>156.37</v>
      </c>
      <c r="AB685">
        <v>174</v>
      </c>
      <c r="AC685" s="2">
        <f>(Table2[[#This Row],[Close Price]]/Table2[[#This Row],[Day Low]])-1</f>
        <v>1.0108958837772519E-2</v>
      </c>
      <c r="AD685" s="2">
        <f>(Table2[[#This Row],[Day High]]/Table2[[#This Row],[Close Price]])-1</f>
        <v>7.3710073710073765E-3</v>
      </c>
      <c r="AE685" s="2">
        <f>(Table2[[#This Row],[Close Price]]/Table2[[#This Row],[Current Week Low]])-1</f>
        <v>1.7189881133800711E-2</v>
      </c>
      <c r="AF685" s="2">
        <f>(Table2[[#This Row],[Current Week High]]/Table2[[#This Row],[Close Price]])-1</f>
        <v>4.2727871996164568E-2</v>
      </c>
      <c r="AG685" s="2">
        <f>(Table2[[#This Row],[Close Price]]/Table2[[#This Row],[Current Month Low]])-1</f>
        <v>6.7148430005755655E-2</v>
      </c>
      <c r="AH685" s="2">
        <f>(Table2[[#This Row],[Current Month High]]/Table2[[#This Row],[Close Price]])-1</f>
        <v>4.2727871996164568E-2</v>
      </c>
      <c r="AI685">
        <v>25.425407968570401</v>
      </c>
      <c r="AJ685">
        <v>26.752753513102899</v>
      </c>
      <c r="AK685" t="str">
        <f>IF(AND(Table2[[#This Row],[20D EMA]]&gt;Table2[[#This Row],[50D EMA]],Table2[[#This Row],[50D EMA]]&gt;Table2[[#This Row],[200D EMA]]),"Uptrend","Downtrend/NoTrend")</f>
        <v>Uptrend</v>
      </c>
      <c r="AL685">
        <v>-0.06</v>
      </c>
      <c r="AM685" t="s">
        <v>10450</v>
      </c>
      <c r="AN685">
        <v>6.29</v>
      </c>
      <c r="AO685" t="s">
        <v>10451</v>
      </c>
      <c r="AP685">
        <v>-3.3103380961994E-2</v>
      </c>
      <c r="AQ685">
        <f>(Table2[[#This Row],[Sharpe Ratio]]-AVERAGE(Table2[Sharpe Ratio]))/_xlfn.STDEV.P(Table2[Sharpe Ratio])</f>
        <v>-1.0733141542902085</v>
      </c>
      <c r="AR6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-2.0300616624185297</v>
      </c>
      <c r="AS685">
        <f>_xlfn.RANK.AVG(Table2[[#This Row],[1Y Return vs Nifty Z-Score]],Table2[1Y Return vs Nifty Z-Score])</f>
        <v>644</v>
      </c>
      <c r="AT685">
        <f>_xlfn.RANK.AVG(Table2[[#This Row],[6M Return vs Nifty Z-Score]],Table2[6M Return vs Nifty Z-Score])</f>
        <v>609</v>
      </c>
      <c r="AU685">
        <f>_xlfn.RANK.AVG(Table2[[#This Row],[Sharpe Ratio Z-Score]],Table2[Sharpe Ratio Z-Score])</f>
        <v>632</v>
      </c>
      <c r="AV685">
        <f>(Table2[[#This Row],[Rank 1Y]]+Table2[[#This Row],[Rank 6M]]+Table2[[#This Row],[Rank Sharpe]])/3</f>
        <v>628.33333333333337</v>
      </c>
    </row>
    <row r="686" spans="1:48" x14ac:dyDescent="0.3">
      <c r="A686" t="s">
        <v>1079</v>
      </c>
      <c r="B686" t="s">
        <v>1080</v>
      </c>
      <c r="C686" t="s">
        <v>10407</v>
      </c>
      <c r="D686" t="s">
        <v>24</v>
      </c>
      <c r="E686">
        <v>12606.031688847999</v>
      </c>
      <c r="F686">
        <v>207.52</v>
      </c>
      <c r="G686">
        <v>-48.213221554952298</v>
      </c>
      <c r="H686">
        <f>(Table2[[#This Row],[1Y Return vs Nifty]]-AVERAGE(Table2[1Y Return vs Nifty]))/_xlfn.STDEV.P(Table2[1Y Return vs Nifty])</f>
        <v>-1.1942909076042143</v>
      </c>
      <c r="I686">
        <v>-13.3293310386527</v>
      </c>
      <c r="J686">
        <f>(Table2[[#This Row],[1M Return vs Nifty]]-AVERAGE(Table2[1M Return vs Nifty]))/_xlfn.STDEV.P(Table2[1M Return vs Nifty])</f>
        <v>-0.91709452014762494</v>
      </c>
      <c r="K686">
        <v>-31.155194755324899</v>
      </c>
      <c r="L686">
        <f>(Table2[[#This Row],[6M Return vs Nifty]]-AVERAGE(Table2[6M Return vs Nifty]))/_xlfn.STDEV.P(Table2[6M Return vs Nifty])</f>
        <v>-1.2905495957405848</v>
      </c>
      <c r="M686">
        <v>-3.3911961293136001</v>
      </c>
      <c r="N686">
        <f>(Table2[[#This Row],[1W Return vs Nifty]]-AVERAGE(Table2[1W Return vs Nifty]))/_xlfn.STDEV.P(Table2[1W Return vs Nifty])</f>
        <v>-0.62538859588637974</v>
      </c>
      <c r="O686">
        <v>213.63</v>
      </c>
      <c r="P686">
        <v>221.874547372981</v>
      </c>
      <c r="Q686">
        <v>235.02508032457101</v>
      </c>
      <c r="R686">
        <v>34.297535229032498</v>
      </c>
      <c r="S686" s="2">
        <f>(Table2[[#This Row],[Close Price]]-Table2[[#This Row],[20D EMA]])/Table2[[#This Row],[20D EMA]]</f>
        <v>-2.8600851940270493E-2</v>
      </c>
      <c r="T686" s="2">
        <f>(Table2[[#This Row],[Close Price]]-Table2[[#This Row],[50D EMA]])/Table2[[#This Row],[50D EMA]]</f>
        <v>-6.4696683522019113E-2</v>
      </c>
      <c r="U686" s="2">
        <f>(Table2[[#This Row],[Close Price]]-Table2[[#This Row],[200D EMA]])/Table2[[#This Row],[200D EMA]]</f>
        <v>-0.11703040495331954</v>
      </c>
      <c r="V686">
        <v>0.90462052421156502</v>
      </c>
      <c r="W686">
        <v>207.17</v>
      </c>
      <c r="X686">
        <v>211.74</v>
      </c>
      <c r="Y686">
        <v>203.11</v>
      </c>
      <c r="Z686">
        <v>215.38</v>
      </c>
      <c r="AA686">
        <v>203.11</v>
      </c>
      <c r="AB686">
        <v>229</v>
      </c>
      <c r="AC686" s="2">
        <f>(Table2[[#This Row],[Close Price]]/Table2[[#This Row],[Day Low]])-1</f>
        <v>1.6894337983299756E-3</v>
      </c>
      <c r="AD686" s="2">
        <f>(Table2[[#This Row],[Day High]]/Table2[[#This Row],[Close Price]])-1</f>
        <v>2.033538936006174E-2</v>
      </c>
      <c r="AE686" s="2">
        <f>(Table2[[#This Row],[Close Price]]/Table2[[#This Row],[Current Week Low]])-1</f>
        <v>2.1712372605977137E-2</v>
      </c>
      <c r="AF686" s="2">
        <f>(Table2[[#This Row],[Current Week High]]/Table2[[#This Row],[Close Price]])-1</f>
        <v>3.7875867386276019E-2</v>
      </c>
      <c r="AG686" s="2">
        <f>(Table2[[#This Row],[Close Price]]/Table2[[#This Row],[Current Month Low]])-1</f>
        <v>2.1712372605977137E-2</v>
      </c>
      <c r="AH686" s="2">
        <f>(Table2[[#This Row],[Current Month High]]/Table2[[#This Row],[Close Price]])-1</f>
        <v>0.10350809560524277</v>
      </c>
      <c r="AI686">
        <v>44.901696222050802</v>
      </c>
      <c r="AJ686">
        <v>2.1712372605977102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-0.17</v>
      </c>
      <c r="AM686" t="s">
        <v>10450</v>
      </c>
      <c r="AN686">
        <v>-1.03</v>
      </c>
      <c r="AO686" t="s">
        <v>10450</v>
      </c>
      <c r="AP686">
        <v>2.8956646207669999E-3</v>
      </c>
      <c r="AQ686">
        <f>(Table2[[#This Row],[Sharpe Ratio]]-AVERAGE(Table2[Sharpe Ratio]))/_xlfn.STDEV.P(Table2[Sharpe Ratio])</f>
        <v>-0.65433705428121325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696</v>
      </c>
      <c r="AT686">
        <f>_xlfn.RANK.AVG(Table2[[#This Row],[6M Return vs Nifty Z-Score]],Table2[6M Return vs Nifty Z-Score])</f>
        <v>699</v>
      </c>
      <c r="AU686">
        <f>_xlfn.RANK.AVG(Table2[[#This Row],[Sharpe Ratio Z-Score]],Table2[Sharpe Ratio Z-Score])</f>
        <v>491</v>
      </c>
      <c r="AV686">
        <f>(Table2[[#This Row],[Rank 1Y]]+Table2[[#This Row],[Rank 6M]]+Table2[[#This Row],[Rank Sharpe]])/3</f>
        <v>628.66666666666663</v>
      </c>
    </row>
    <row r="687" spans="1:48" x14ac:dyDescent="0.3">
      <c r="A687" t="s">
        <v>1966</v>
      </c>
      <c r="B687" t="s">
        <v>1967</v>
      </c>
      <c r="C687" t="s">
        <v>10422</v>
      </c>
      <c r="D687" t="s">
        <v>1968</v>
      </c>
      <c r="E687">
        <v>3632.2544339999999</v>
      </c>
      <c r="F687">
        <v>20.52</v>
      </c>
      <c r="G687">
        <v>-29.140835098702699</v>
      </c>
      <c r="H687">
        <f>(Table2[[#This Row],[1Y Return vs Nifty]]-AVERAGE(Table2[1Y Return vs Nifty]))/_xlfn.STDEV.P(Table2[1Y Return vs Nifty])</f>
        <v>-0.88025719975913241</v>
      </c>
      <c r="I687">
        <v>-7.9779706971959703</v>
      </c>
      <c r="J687">
        <f>(Table2[[#This Row],[1M Return vs Nifty]]-AVERAGE(Table2[1M Return vs Nifty]))/_xlfn.STDEV.P(Table2[1M Return vs Nifty])</f>
        <v>-0.42120283986844803</v>
      </c>
      <c r="K687">
        <v>-14.693794361977501</v>
      </c>
      <c r="L687">
        <f>(Table2[[#This Row],[6M Return vs Nifty]]-AVERAGE(Table2[6M Return vs Nifty]))/_xlfn.STDEV.P(Table2[6M Return vs Nifty])</f>
        <v>-0.80150120664585434</v>
      </c>
      <c r="M687">
        <v>-1.3095668523236501</v>
      </c>
      <c r="N687">
        <f>(Table2[[#This Row],[1W Return vs Nifty]]-AVERAGE(Table2[1W Return vs Nifty]))/_xlfn.STDEV.P(Table2[1W Return vs Nifty])</f>
        <v>-0.16083796090614241</v>
      </c>
      <c r="O687">
        <v>20.91</v>
      </c>
      <c r="P687">
        <v>21.349768602852301</v>
      </c>
      <c r="Q687">
        <v>21.260281490576698</v>
      </c>
      <c r="R687">
        <v>39.920659547108201</v>
      </c>
      <c r="S687" s="2">
        <f>(Table2[[#This Row],[Close Price]]-Table2[[#This Row],[20D EMA]])/Table2[[#This Row],[20D EMA]]</f>
        <v>-1.8651362984218104E-2</v>
      </c>
      <c r="T687" s="2">
        <f>(Table2[[#This Row],[Close Price]]-Table2[[#This Row],[50D EMA]])/Table2[[#This Row],[50D EMA]]</f>
        <v>-3.8865461180757017E-2</v>
      </c>
      <c r="U687" s="2">
        <f>(Table2[[#This Row],[Close Price]]-Table2[[#This Row],[200D EMA]])/Table2[[#This Row],[200D EMA]]</f>
        <v>-3.4819928932023667E-2</v>
      </c>
      <c r="V687">
        <v>0.61895203999757997</v>
      </c>
      <c r="W687">
        <v>20.5</v>
      </c>
      <c r="X687">
        <v>20.8</v>
      </c>
      <c r="Y687">
        <v>20.420000000000002</v>
      </c>
      <c r="Z687">
        <v>21.1</v>
      </c>
      <c r="AA687">
        <v>20.16</v>
      </c>
      <c r="AB687">
        <v>22.17</v>
      </c>
      <c r="AC687" s="2">
        <f>(Table2[[#This Row],[Close Price]]/Table2[[#This Row],[Day Low]])-1</f>
        <v>9.7560975609756184E-4</v>
      </c>
      <c r="AD687" s="2">
        <f>(Table2[[#This Row],[Day High]]/Table2[[#This Row],[Close Price]])-1</f>
        <v>1.3645224171540127E-2</v>
      </c>
      <c r="AE687" s="2">
        <f>(Table2[[#This Row],[Close Price]]/Table2[[#This Row],[Current Week Low]])-1</f>
        <v>4.8971596474043366E-3</v>
      </c>
      <c r="AF687" s="2">
        <f>(Table2[[#This Row],[Current Week High]]/Table2[[#This Row],[Close Price]])-1</f>
        <v>2.8265107212475771E-2</v>
      </c>
      <c r="AG687" s="2">
        <f>(Table2[[#This Row],[Close Price]]/Table2[[#This Row],[Current Month Low]])-1</f>
        <v>1.7857142857142794E-2</v>
      </c>
      <c r="AH687" s="2">
        <f>(Table2[[#This Row],[Current Month High]]/Table2[[#This Row],[Close Price]])-1</f>
        <v>8.0409356725146264E-2</v>
      </c>
      <c r="AI687">
        <v>36.208576998050603</v>
      </c>
      <c r="AJ687">
        <v>20.705882352941099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-0.19</v>
      </c>
      <c r="AM687" t="s">
        <v>10450</v>
      </c>
      <c r="AN687">
        <v>-2.19</v>
      </c>
      <c r="AO687" t="s">
        <v>10450</v>
      </c>
      <c r="AP687">
        <v>-6.5236451733085996E-2</v>
      </c>
      <c r="AQ687">
        <f>(Table2[[#This Row],[Sharpe Ratio]]-AVERAGE(Table2[Sharpe Ratio]))/_xlfn.STDEV.P(Table2[Sharpe Ratio])</f>
        <v>-1.4472968693348267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615</v>
      </c>
      <c r="AT687">
        <f>_xlfn.RANK.AVG(Table2[[#This Row],[6M Return vs Nifty Z-Score]],Table2[6M Return vs Nifty Z-Score])</f>
        <v>597</v>
      </c>
      <c r="AU687">
        <f>_xlfn.RANK.AVG(Table2[[#This Row],[Sharpe Ratio Z-Score]],Table2[Sharpe Ratio Z-Score])</f>
        <v>679</v>
      </c>
      <c r="AV687">
        <f>(Table2[[#This Row],[Rank 1Y]]+Table2[[#This Row],[Rank 6M]]+Table2[[#This Row],[Rank Sharpe]])/3</f>
        <v>630.33333333333337</v>
      </c>
    </row>
    <row r="688" spans="1:48" x14ac:dyDescent="0.3">
      <c r="A688" t="s">
        <v>350</v>
      </c>
      <c r="B688" t="s">
        <v>351</v>
      </c>
      <c r="C688" t="s">
        <v>10420</v>
      </c>
      <c r="D688" t="s">
        <v>164</v>
      </c>
      <c r="E688">
        <v>72966.452797874997</v>
      </c>
      <c r="F688">
        <v>2461.5500000000002</v>
      </c>
      <c r="G688">
        <v>-23.9409251355615</v>
      </c>
      <c r="H688">
        <f>(Table2[[#This Row],[1Y Return vs Nifty]]-AVERAGE(Table2[1Y Return vs Nifty]))/_xlfn.STDEV.P(Table2[1Y Return vs Nifty])</f>
        <v>-0.79463881058000929</v>
      </c>
      <c r="I688">
        <v>-8.4714832106549594</v>
      </c>
      <c r="J688">
        <f>(Table2[[#This Row],[1M Return vs Nifty]]-AVERAGE(Table2[1M Return vs Nifty]))/_xlfn.STDEV.P(Table2[1M Return vs Nifty])</f>
        <v>-0.46693490310516861</v>
      </c>
      <c r="K688">
        <v>-20.756082089115001</v>
      </c>
      <c r="L688">
        <f>(Table2[[#This Row],[6M Return vs Nifty]]-AVERAGE(Table2[6M Return vs Nifty]))/_xlfn.STDEV.P(Table2[6M Return vs Nifty])</f>
        <v>-0.98160447710536536</v>
      </c>
      <c r="M688">
        <v>0.497671012313262</v>
      </c>
      <c r="N688">
        <f>(Table2[[#This Row],[1W Return vs Nifty]]-AVERAGE(Table2[1W Return vs Nifty]))/_xlfn.STDEV.P(Table2[1W Return vs Nifty])</f>
        <v>0.24247760870931079</v>
      </c>
      <c r="O688">
        <v>2468.62</v>
      </c>
      <c r="P688">
        <v>2475.5048400184301</v>
      </c>
      <c r="Q688">
        <v>2430.42827450202</v>
      </c>
      <c r="R688">
        <v>51.1964171161232</v>
      </c>
      <c r="S688" s="2">
        <f>(Table2[[#This Row],[Close Price]]-Table2[[#This Row],[20D EMA]])/Table2[[#This Row],[20D EMA]]</f>
        <v>-2.8639482787953226E-3</v>
      </c>
      <c r="T688" s="2">
        <f>(Table2[[#This Row],[Close Price]]-Table2[[#This Row],[50D EMA]])/Table2[[#This Row],[50D EMA]]</f>
        <v>-5.6371693534341804E-3</v>
      </c>
      <c r="U688" s="2">
        <f>(Table2[[#This Row],[Close Price]]-Table2[[#This Row],[200D EMA]])/Table2[[#This Row],[200D EMA]]</f>
        <v>1.2805037624225633E-2</v>
      </c>
      <c r="V688">
        <v>1.4017989775039399</v>
      </c>
      <c r="W688">
        <v>2450.15</v>
      </c>
      <c r="X688">
        <v>2498.85</v>
      </c>
      <c r="Y688">
        <v>2411.1999999999998</v>
      </c>
      <c r="Z688">
        <v>2498.85</v>
      </c>
      <c r="AA688">
        <v>2360.3000000000002</v>
      </c>
      <c r="AB688">
        <v>2649</v>
      </c>
      <c r="AC688" s="2">
        <f>(Table2[[#This Row],[Close Price]]/Table2[[#This Row],[Day Low]])-1</f>
        <v>4.6527763606309946E-3</v>
      </c>
      <c r="AD688" s="2">
        <f>(Table2[[#This Row],[Day High]]/Table2[[#This Row],[Close Price]])-1</f>
        <v>1.5153053970059505E-2</v>
      </c>
      <c r="AE688" s="2">
        <f>(Table2[[#This Row],[Close Price]]/Table2[[#This Row],[Current Week Low]])-1</f>
        <v>2.0881718646317271E-2</v>
      </c>
      <c r="AF688" s="2">
        <f>(Table2[[#This Row],[Current Week High]]/Table2[[#This Row],[Close Price]])-1</f>
        <v>1.5153053970059505E-2</v>
      </c>
      <c r="AG688" s="2">
        <f>(Table2[[#This Row],[Close Price]]/Table2[[#This Row],[Current Month Low]])-1</f>
        <v>4.2897089353048257E-2</v>
      </c>
      <c r="AH688" s="2">
        <f>(Table2[[#This Row],[Current Month High]]/Table2[[#This Row],[Close Price]])-1</f>
        <v>7.6151205541223899E-2</v>
      </c>
      <c r="AI688">
        <v>9.4412057443480499</v>
      </c>
      <c r="AJ688">
        <v>18.215872253571799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-0.02</v>
      </c>
      <c r="AM688" t="s">
        <v>10450</v>
      </c>
      <c r="AN688">
        <v>-0.84</v>
      </c>
      <c r="AO688" t="s">
        <v>10450</v>
      </c>
      <c r="AP688">
        <v>-4.4116417496775001E-2</v>
      </c>
      <c r="AQ688">
        <f>(Table2[[#This Row],[Sharpe Ratio]]-AVERAGE(Table2[Sharpe Ratio]))/_xlfn.STDEV.P(Table2[Sharpe Ratio])</f>
        <v>-1.20149005548258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592</v>
      </c>
      <c r="AT688">
        <f>_xlfn.RANK.AVG(Table2[[#This Row],[6M Return vs Nifty Z-Score]],Table2[6M Return vs Nifty Z-Score])</f>
        <v>650</v>
      </c>
      <c r="AU688">
        <f>_xlfn.RANK.AVG(Table2[[#This Row],[Sharpe Ratio Z-Score]],Table2[Sharpe Ratio Z-Score])</f>
        <v>651</v>
      </c>
      <c r="AV688">
        <f>(Table2[[#This Row],[Rank 1Y]]+Table2[[#This Row],[Rank 6M]]+Table2[[#This Row],[Rank Sharpe]])/3</f>
        <v>631</v>
      </c>
    </row>
    <row r="689" spans="1:48" x14ac:dyDescent="0.3">
      <c r="A689" t="s">
        <v>2157</v>
      </c>
      <c r="B689" t="s">
        <v>2158</v>
      </c>
      <c r="C689" t="s">
        <v>10411</v>
      </c>
      <c r="D689" t="s">
        <v>192</v>
      </c>
      <c r="E689">
        <v>2877.2833594399999</v>
      </c>
      <c r="F689">
        <v>183.52</v>
      </c>
      <c r="G689">
        <v>-20.669684990411501</v>
      </c>
      <c r="H689">
        <f>(Table2[[#This Row],[1Y Return vs Nifty]]-AVERAGE(Table2[1Y Return vs Nifty]))/_xlfn.STDEV.P(Table2[1Y Return vs Nifty])</f>
        <v>-0.74077666415226007</v>
      </c>
      <c r="I689">
        <v>-10.2695674670416</v>
      </c>
      <c r="J689">
        <f>(Table2[[#This Row],[1M Return vs Nifty]]-AVERAGE(Table2[1M Return vs Nifty]))/_xlfn.STDEV.P(Table2[1M Return vs Nifty])</f>
        <v>-0.63355702650723089</v>
      </c>
      <c r="K689">
        <v>-39.886046008599699</v>
      </c>
      <c r="L689">
        <f>(Table2[[#This Row],[6M Return vs Nifty]]-AVERAGE(Table2[6M Return vs Nifty]))/_xlfn.STDEV.P(Table2[6M Return vs Nifty])</f>
        <v>-1.5499326760868546</v>
      </c>
      <c r="M689">
        <v>-2.18844276443129</v>
      </c>
      <c r="N689">
        <f>(Table2[[#This Row],[1W Return vs Nifty]]-AVERAGE(Table2[1W Return vs Nifty]))/_xlfn.STDEV.P(Table2[1W Return vs Nifty])</f>
        <v>-0.35697392399598638</v>
      </c>
      <c r="O689">
        <v>191.16</v>
      </c>
      <c r="P689">
        <v>189.702593539774</v>
      </c>
      <c r="Q689">
        <v>186.56410338496099</v>
      </c>
      <c r="R689">
        <v>35.978782240977601</v>
      </c>
      <c r="S689" s="2">
        <f>(Table2[[#This Row],[Close Price]]-Table2[[#This Row],[20D EMA]])/Table2[[#This Row],[20D EMA]]</f>
        <v>-3.996652019250882E-2</v>
      </c>
      <c r="T689" s="2">
        <f>(Table2[[#This Row],[Close Price]]-Table2[[#This Row],[50D EMA]])/Table2[[#This Row],[50D EMA]]</f>
        <v>-3.2590980568105499E-2</v>
      </c>
      <c r="U689" s="2">
        <f>(Table2[[#This Row],[Close Price]]-Table2[[#This Row],[200D EMA]])/Table2[[#This Row],[200D EMA]]</f>
        <v>-1.6316661832205193E-2</v>
      </c>
      <c r="V689">
        <v>0.57052057379382204</v>
      </c>
      <c r="W689">
        <v>182.27</v>
      </c>
      <c r="X689">
        <v>188.25</v>
      </c>
      <c r="Y689">
        <v>181</v>
      </c>
      <c r="Z689">
        <v>195.1</v>
      </c>
      <c r="AA689">
        <v>181</v>
      </c>
      <c r="AB689">
        <v>212.15</v>
      </c>
      <c r="AC689" s="2">
        <f>(Table2[[#This Row],[Close Price]]/Table2[[#This Row],[Day Low]])-1</f>
        <v>6.8579579744334485E-3</v>
      </c>
      <c r="AD689" s="2">
        <f>(Table2[[#This Row],[Day High]]/Table2[[#This Row],[Close Price]])-1</f>
        <v>2.577375762859635E-2</v>
      </c>
      <c r="AE689" s="2">
        <f>(Table2[[#This Row],[Close Price]]/Table2[[#This Row],[Current Week Low]])-1</f>
        <v>1.392265193370168E-2</v>
      </c>
      <c r="AF689" s="2">
        <f>(Table2[[#This Row],[Current Week High]]/Table2[[#This Row],[Close Price]])-1</f>
        <v>6.3099389712292897E-2</v>
      </c>
      <c r="AG689" s="2">
        <f>(Table2[[#This Row],[Close Price]]/Table2[[#This Row],[Current Month Low]])-1</f>
        <v>1.392265193370168E-2</v>
      </c>
      <c r="AH689" s="2">
        <f>(Table2[[#This Row],[Current Month High]]/Table2[[#This Row],[Close Price]])-1</f>
        <v>0.15600479511769838</v>
      </c>
      <c r="AI689">
        <v>54.206625980819503</v>
      </c>
      <c r="AJ689">
        <v>37.984962406015001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-0.03</v>
      </c>
      <c r="AM689" t="s">
        <v>10450</v>
      </c>
      <c r="AN689">
        <v>-7.09</v>
      </c>
      <c r="AO689" t="s">
        <v>10450</v>
      </c>
      <c r="AP689">
        <v>-2.0232682423536999E-2</v>
      </c>
      <c r="AQ689">
        <f>(Table2[[#This Row],[Sharpe Ratio]]-AVERAGE(Table2[Sharpe Ratio]))/_xlfn.STDEV.P(Table2[Sharpe Ratio])</f>
        <v>-0.92351773992873798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-4.2047580306710692</v>
      </c>
      <c r="AS689">
        <f>_xlfn.RANK.AVG(Table2[[#This Row],[1Y Return vs Nifty Z-Score]],Table2[1Y Return vs Nifty Z-Score])</f>
        <v>572</v>
      </c>
      <c r="AT689">
        <f>_xlfn.RANK.AVG(Table2[[#This Row],[6M Return vs Nifty Z-Score]],Table2[6M Return vs Nifty Z-Score])</f>
        <v>725</v>
      </c>
      <c r="AU689">
        <f>_xlfn.RANK.AVG(Table2[[#This Row],[Sharpe Ratio Z-Score]],Table2[Sharpe Ratio Z-Score])</f>
        <v>600</v>
      </c>
      <c r="AV689">
        <f>(Table2[[#This Row],[Rank 1Y]]+Table2[[#This Row],[Rank 6M]]+Table2[[#This Row],[Rank Sharpe]])/3</f>
        <v>632.33333333333337</v>
      </c>
    </row>
    <row r="690" spans="1:48" x14ac:dyDescent="0.3">
      <c r="A690" t="s">
        <v>1305</v>
      </c>
      <c r="B690" t="s">
        <v>1306</v>
      </c>
      <c r="C690" t="s">
        <v>10407</v>
      </c>
      <c r="D690" t="s">
        <v>24</v>
      </c>
      <c r="E690">
        <v>8912.1565591079998</v>
      </c>
      <c r="F690">
        <v>78.28</v>
      </c>
      <c r="G690">
        <v>-45.362346697098701</v>
      </c>
      <c r="H690">
        <f>(Table2[[#This Row],[1Y Return vs Nifty]]-AVERAGE(Table2[1Y Return vs Nifty]))/_xlfn.STDEV.P(Table2[1Y Return vs Nifty])</f>
        <v>-1.1473502269364981</v>
      </c>
      <c r="I690">
        <v>-6.2929920849093302</v>
      </c>
      <c r="J690">
        <f>(Table2[[#This Row],[1M Return vs Nifty]]-AVERAGE(Table2[1M Return vs Nifty]))/_xlfn.STDEV.P(Table2[1M Return vs Nifty])</f>
        <v>-0.26506181740576662</v>
      </c>
      <c r="K690">
        <v>-34.112836857943002</v>
      </c>
      <c r="L690">
        <f>(Table2[[#This Row],[6M Return vs Nifty]]-AVERAGE(Table2[6M Return vs Nifty]))/_xlfn.STDEV.P(Table2[6M Return vs Nifty])</f>
        <v>-1.378417582135514</v>
      </c>
      <c r="M690">
        <v>-3.2274955342676601</v>
      </c>
      <c r="N690">
        <f>(Table2[[#This Row],[1W Return vs Nifty]]-AVERAGE(Table2[1W Return vs Nifty]))/_xlfn.STDEV.P(Table2[1W Return vs Nifty])</f>
        <v>-0.58885605081898962</v>
      </c>
      <c r="O690">
        <v>81.93</v>
      </c>
      <c r="P690">
        <v>83.965503896651597</v>
      </c>
      <c r="Q690">
        <v>90.140461885153201</v>
      </c>
      <c r="R690">
        <v>26.734374732315001</v>
      </c>
      <c r="S690" s="2">
        <f>(Table2[[#This Row],[Close Price]]-Table2[[#This Row],[20D EMA]])/Table2[[#This Row],[20D EMA]]</f>
        <v>-4.4550225802514408E-2</v>
      </c>
      <c r="T690" s="2">
        <f>(Table2[[#This Row],[Close Price]]-Table2[[#This Row],[50D EMA]])/Table2[[#This Row],[50D EMA]]</f>
        <v>-6.7712377497901544E-2</v>
      </c>
      <c r="U690" s="2">
        <f>(Table2[[#This Row],[Close Price]]-Table2[[#This Row],[200D EMA]])/Table2[[#This Row],[200D EMA]]</f>
        <v>-0.13157755836956395</v>
      </c>
      <c r="V690">
        <v>0.80706858611340304</v>
      </c>
      <c r="W690">
        <v>77.599999999999994</v>
      </c>
      <c r="X690">
        <v>81.5</v>
      </c>
      <c r="Y690">
        <v>77.599999999999994</v>
      </c>
      <c r="Z690">
        <v>83.45</v>
      </c>
      <c r="AA690">
        <v>77.599999999999994</v>
      </c>
      <c r="AB690">
        <v>86.9</v>
      </c>
      <c r="AC690" s="2">
        <f>(Table2[[#This Row],[Close Price]]/Table2[[#This Row],[Day Low]])-1</f>
        <v>8.7628865979383352E-3</v>
      </c>
      <c r="AD690" s="2">
        <f>(Table2[[#This Row],[Day High]]/Table2[[#This Row],[Close Price]])-1</f>
        <v>4.1134389371487057E-2</v>
      </c>
      <c r="AE690" s="2">
        <f>(Table2[[#This Row],[Close Price]]/Table2[[#This Row],[Current Week Low]])-1</f>
        <v>8.7628865979383352E-3</v>
      </c>
      <c r="AF690" s="2">
        <f>(Table2[[#This Row],[Current Week High]]/Table2[[#This Row],[Close Price]])-1</f>
        <v>6.6044966785896886E-2</v>
      </c>
      <c r="AG690" s="2">
        <f>(Table2[[#This Row],[Close Price]]/Table2[[#This Row],[Current Month Low]])-1</f>
        <v>8.7628865979383352E-3</v>
      </c>
      <c r="AH690" s="2">
        <f>(Table2[[#This Row],[Current Month High]]/Table2[[#This Row],[Close Price]])-1</f>
        <v>0.11011752682677578</v>
      </c>
      <c r="AI690">
        <v>48.824731732243201</v>
      </c>
      <c r="AJ690">
        <v>4.93297587131367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-0.18</v>
      </c>
      <c r="AM690" t="s">
        <v>10450</v>
      </c>
      <c r="AN690">
        <v>-3.9</v>
      </c>
      <c r="AO690" t="s">
        <v>10450</v>
      </c>
      <c r="AP690">
        <v>2.0339297826309998E-3</v>
      </c>
      <c r="AQ690">
        <f>(Table2[[#This Row],[Sharpe Ratio]]-AVERAGE(Table2[Sharpe Ratio]))/_xlfn.STDEV.P(Table2[Sharpe Ratio])</f>
        <v>-0.66436640804918756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691</v>
      </c>
      <c r="AT690">
        <f>_xlfn.RANK.AVG(Table2[[#This Row],[6M Return vs Nifty Z-Score]],Table2[6M Return vs Nifty Z-Score])</f>
        <v>713</v>
      </c>
      <c r="AU690">
        <f>_xlfn.RANK.AVG(Table2[[#This Row],[Sharpe Ratio Z-Score]],Table2[Sharpe Ratio Z-Score])</f>
        <v>494</v>
      </c>
      <c r="AV690">
        <f>(Table2[[#This Row],[Rank 1Y]]+Table2[[#This Row],[Rank 6M]]+Table2[[#This Row],[Rank Sharpe]])/3</f>
        <v>632.66666666666663</v>
      </c>
    </row>
    <row r="691" spans="1:48" x14ac:dyDescent="0.3">
      <c r="A691" t="s">
        <v>901</v>
      </c>
      <c r="B691" t="s">
        <v>902</v>
      </c>
      <c r="C691" t="s">
        <v>10416</v>
      </c>
      <c r="D691" t="s">
        <v>127</v>
      </c>
      <c r="E691">
        <v>17486.09135784</v>
      </c>
      <c r="F691">
        <v>2918.2</v>
      </c>
      <c r="G691">
        <v>-32.5315828919857</v>
      </c>
      <c r="H691">
        <f>(Table2[[#This Row],[1Y Return vs Nifty]]-AVERAGE(Table2[1Y Return vs Nifty]))/_xlfn.STDEV.P(Table2[1Y Return vs Nifty])</f>
        <v>-0.93608708262852425</v>
      </c>
      <c r="I691">
        <v>-7.9364057182146004</v>
      </c>
      <c r="J691">
        <f>(Table2[[#This Row],[1M Return vs Nifty]]-AVERAGE(Table2[1M Return vs Nifty]))/_xlfn.STDEV.P(Table2[1M Return vs Nifty])</f>
        <v>-0.4173511599305148</v>
      </c>
      <c r="K691">
        <v>-9.5901956336512697</v>
      </c>
      <c r="L691">
        <f>(Table2[[#This Row],[6M Return vs Nifty]]-AVERAGE(Table2[6M Return vs Nifty]))/_xlfn.STDEV.P(Table2[6M Return vs Nifty])</f>
        <v>-0.64987943225037004</v>
      </c>
      <c r="M691">
        <v>-5.3863809235062297</v>
      </c>
      <c r="N691">
        <f>(Table2[[#This Row],[1W Return vs Nifty]]-AVERAGE(Table2[1W Return vs Nifty]))/_xlfn.STDEV.P(Table2[1W Return vs Nifty])</f>
        <v>-1.070647688507018</v>
      </c>
      <c r="O691">
        <v>2989.63</v>
      </c>
      <c r="P691">
        <v>2930.15591933115</v>
      </c>
      <c r="Q691">
        <v>2776.0642671854398</v>
      </c>
      <c r="R691">
        <v>36.267586370670102</v>
      </c>
      <c r="S691" s="2">
        <f>(Table2[[#This Row],[Close Price]]-Table2[[#This Row],[20D EMA]])/Table2[[#This Row],[20D EMA]]</f>
        <v>-2.3892588714991583E-2</v>
      </c>
      <c r="T691" s="2">
        <f>(Table2[[#This Row],[Close Price]]-Table2[[#This Row],[50D EMA]])/Table2[[#This Row],[50D EMA]]</f>
        <v>-4.0803014106769132E-3</v>
      </c>
      <c r="U691" s="2">
        <f>(Table2[[#This Row],[Close Price]]-Table2[[#This Row],[200D EMA]])/Table2[[#This Row],[200D EMA]]</f>
        <v>5.1200447516536338E-2</v>
      </c>
      <c r="V691">
        <v>0.61137409977608703</v>
      </c>
      <c r="W691">
        <v>2890</v>
      </c>
      <c r="X691">
        <v>2950.9</v>
      </c>
      <c r="Y691">
        <v>2875.9</v>
      </c>
      <c r="Z691">
        <v>3091</v>
      </c>
      <c r="AA691">
        <v>2875.9</v>
      </c>
      <c r="AB691">
        <v>3176</v>
      </c>
      <c r="AC691" s="2">
        <f>(Table2[[#This Row],[Close Price]]/Table2[[#This Row],[Day Low]])-1</f>
        <v>9.7577854671280218E-3</v>
      </c>
      <c r="AD691" s="2">
        <f>(Table2[[#This Row],[Day High]]/Table2[[#This Row],[Close Price]])-1</f>
        <v>1.1205537660201603E-2</v>
      </c>
      <c r="AE691" s="2">
        <f>(Table2[[#This Row],[Close Price]]/Table2[[#This Row],[Current Week Low]])-1</f>
        <v>1.4708439097325998E-2</v>
      </c>
      <c r="AF691" s="2">
        <f>(Table2[[#This Row],[Current Week High]]/Table2[[#This Row],[Close Price]])-1</f>
        <v>5.9214584332808018E-2</v>
      </c>
      <c r="AG691" s="2">
        <f>(Table2[[#This Row],[Close Price]]/Table2[[#This Row],[Current Month Low]])-1</f>
        <v>1.4708439097325998E-2</v>
      </c>
      <c r="AH691" s="2">
        <f>(Table2[[#This Row],[Current Month High]]/Table2[[#This Row],[Close Price]])-1</f>
        <v>8.8342128709478551E-2</v>
      </c>
      <c r="AI691">
        <v>9.6018093345212794</v>
      </c>
      <c r="AJ691">
        <v>30.860986547085201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-0.06</v>
      </c>
      <c r="AM691" t="s">
        <v>10450</v>
      </c>
      <c r="AN691">
        <v>-5.96</v>
      </c>
      <c r="AO691" t="s">
        <v>10450</v>
      </c>
      <c r="AP691">
        <v>-9.2345522449677003E-2</v>
      </c>
      <c r="AQ691">
        <f>(Table2[[#This Row],[Sharpe Ratio]]-AVERAGE(Table2[Sharpe Ratio]))/_xlfn.STDEV.P(Table2[Sharpe Ratio])</f>
        <v>-1.7628074515991285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-4.8367728149155553</v>
      </c>
      <c r="AS691">
        <f>_xlfn.RANK.AVG(Table2[[#This Row],[1Y Return vs Nifty Z-Score]],Table2[1Y Return vs Nifty Z-Score])</f>
        <v>642</v>
      </c>
      <c r="AT691">
        <f>_xlfn.RANK.AVG(Table2[[#This Row],[6M Return vs Nifty Z-Score]],Table2[6M Return vs Nifty Z-Score])</f>
        <v>553</v>
      </c>
      <c r="AU691">
        <f>_xlfn.RANK.AVG(Table2[[#This Row],[Sharpe Ratio Z-Score]],Table2[Sharpe Ratio Z-Score])</f>
        <v>706</v>
      </c>
      <c r="AV691">
        <f>(Table2[[#This Row],[Rank 1Y]]+Table2[[#This Row],[Rank 6M]]+Table2[[#This Row],[Rank Sharpe]])/3</f>
        <v>633.66666666666663</v>
      </c>
    </row>
    <row r="692" spans="1:48" x14ac:dyDescent="0.3">
      <c r="A692" t="s">
        <v>614</v>
      </c>
      <c r="B692" t="s">
        <v>615</v>
      </c>
      <c r="C692" t="s">
        <v>10407</v>
      </c>
      <c r="D692" t="s">
        <v>24</v>
      </c>
      <c r="E692">
        <v>32738.15520225</v>
      </c>
      <c r="F692">
        <v>203.22</v>
      </c>
      <c r="G692">
        <v>-52.278090000663497</v>
      </c>
      <c r="H692">
        <f>(Table2[[#This Row],[1Y Return vs Nifty]]-AVERAGE(Table2[1Y Return vs Nifty]))/_xlfn.STDEV.P(Table2[1Y Return vs Nifty])</f>
        <v>-1.2612204296562843</v>
      </c>
      <c r="I692">
        <v>-2.03280887960852</v>
      </c>
      <c r="J692">
        <f>(Table2[[#This Row],[1M Return vs Nifty]]-AVERAGE(Table2[1M Return vs Nifty]))/_xlfn.STDEV.P(Table2[1M Return vs Nifty])</f>
        <v>0.12971432794322435</v>
      </c>
      <c r="K692">
        <v>-5.9607911197124297</v>
      </c>
      <c r="L692">
        <f>(Table2[[#This Row],[6M Return vs Nifty]]-AVERAGE(Table2[6M Return vs Nifty]))/_xlfn.STDEV.P(Table2[6M Return vs Nifty])</f>
        <v>-0.54205419329729465</v>
      </c>
      <c r="M692">
        <v>-4.8832272058951798</v>
      </c>
      <c r="N692">
        <f>(Table2[[#This Row],[1W Return vs Nifty]]-AVERAGE(Table2[1W Return vs Nifty]))/_xlfn.STDEV.P(Table2[1W Return vs Nifty])</f>
        <v>-0.95836046157731669</v>
      </c>
      <c r="O692">
        <v>204.68</v>
      </c>
      <c r="P692">
        <v>202.04509170699001</v>
      </c>
      <c r="Q692">
        <v>204.92256801670499</v>
      </c>
      <c r="R692">
        <v>43.871768560585203</v>
      </c>
      <c r="S692" s="2">
        <f>(Table2[[#This Row],[Close Price]]-Table2[[#This Row],[20D EMA]])/Table2[[#This Row],[20D EMA]]</f>
        <v>-7.1330857924565561E-3</v>
      </c>
      <c r="T692" s="2">
        <f>(Table2[[#This Row],[Close Price]]-Table2[[#This Row],[50D EMA]])/Table2[[#This Row],[50D EMA]]</f>
        <v>5.8150796096243119E-3</v>
      </c>
      <c r="U692" s="2">
        <f>(Table2[[#This Row],[Close Price]]-Table2[[#This Row],[200D EMA]])/Table2[[#This Row],[200D EMA]]</f>
        <v>-8.3083480418135111E-3</v>
      </c>
      <c r="V692">
        <v>1.0174648727398199</v>
      </c>
      <c r="W692">
        <v>202.3</v>
      </c>
      <c r="X692">
        <v>206.9</v>
      </c>
      <c r="Y692">
        <v>202.3</v>
      </c>
      <c r="Z692">
        <v>215.44</v>
      </c>
      <c r="AA692">
        <v>193.66</v>
      </c>
      <c r="AB692">
        <v>215.44</v>
      </c>
      <c r="AC692" s="2">
        <f>(Table2[[#This Row],[Close Price]]/Table2[[#This Row],[Day Low]])-1</f>
        <v>4.5477014335144617E-3</v>
      </c>
      <c r="AD692" s="2">
        <f>(Table2[[#This Row],[Day High]]/Table2[[#This Row],[Close Price]])-1</f>
        <v>1.8108453892333509E-2</v>
      </c>
      <c r="AE692" s="2">
        <f>(Table2[[#This Row],[Close Price]]/Table2[[#This Row],[Current Week Low]])-1</f>
        <v>4.5477014335144617E-3</v>
      </c>
      <c r="AF692" s="2">
        <f>(Table2[[#This Row],[Current Week High]]/Table2[[#This Row],[Close Price]])-1</f>
        <v>6.0131876783781069E-2</v>
      </c>
      <c r="AG692" s="2">
        <f>(Table2[[#This Row],[Close Price]]/Table2[[#This Row],[Current Month Low]])-1</f>
        <v>4.9364866260456441E-2</v>
      </c>
      <c r="AH692" s="2">
        <f>(Table2[[#This Row],[Current Month High]]/Table2[[#This Row],[Close Price]])-1</f>
        <v>6.0131876783781069E-2</v>
      </c>
      <c r="AI692">
        <v>29.4656037791556</v>
      </c>
      <c r="AJ692">
        <v>20.141885900088599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0.02</v>
      </c>
      <c r="AM692" t="s">
        <v>10451</v>
      </c>
      <c r="AN692">
        <v>3.85</v>
      </c>
      <c r="AO692" t="s">
        <v>10451</v>
      </c>
      <c r="AP692">
        <v>-7.9568268829497996E-2</v>
      </c>
      <c r="AQ692">
        <f>(Table2[[#This Row],[Sharpe Ratio]]-AVERAGE(Table2[Sharpe Ratio]))/_xlfn.STDEV.P(Table2[Sharpe Ratio])</f>
        <v>-1.6140986016504615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704</v>
      </c>
      <c r="AT692">
        <f>_xlfn.RANK.AVG(Table2[[#This Row],[6M Return vs Nifty Z-Score]],Table2[6M Return vs Nifty Z-Score])</f>
        <v>505</v>
      </c>
      <c r="AU692">
        <f>_xlfn.RANK.AVG(Table2[[#This Row],[Sharpe Ratio Z-Score]],Table2[Sharpe Ratio Z-Score])</f>
        <v>692</v>
      </c>
      <c r="AV692">
        <f>(Table2[[#This Row],[Rank 1Y]]+Table2[[#This Row],[Rank 6M]]+Table2[[#This Row],[Rank Sharpe]])/3</f>
        <v>633.66666666666663</v>
      </c>
    </row>
    <row r="693" spans="1:48" x14ac:dyDescent="0.3">
      <c r="A693" t="s">
        <v>68</v>
      </c>
      <c r="B693" t="s">
        <v>69</v>
      </c>
      <c r="C693" t="s">
        <v>10407</v>
      </c>
      <c r="D693" t="s">
        <v>24</v>
      </c>
      <c r="E693">
        <v>372265.53164693998</v>
      </c>
      <c r="F693">
        <v>1872.45</v>
      </c>
      <c r="G693">
        <v>-26.698395233947501</v>
      </c>
      <c r="H693">
        <f>(Table2[[#This Row],[1Y Return vs Nifty]]-AVERAGE(Table2[1Y Return vs Nifty]))/_xlfn.STDEV.P(Table2[1Y Return vs Nifty])</f>
        <v>-0.84004154826333433</v>
      </c>
      <c r="I693">
        <v>0.341939176826832</v>
      </c>
      <c r="J693">
        <f>(Table2[[#This Row],[1M Return vs Nifty]]-AVERAGE(Table2[1M Return vs Nifty]))/_xlfn.STDEV.P(Table2[1M Return vs Nifty])</f>
        <v>0.34977385090647684</v>
      </c>
      <c r="K693">
        <v>-12.8756637428781</v>
      </c>
      <c r="L693">
        <f>(Table2[[#This Row],[6M Return vs Nifty]]-AVERAGE(Table2[6M Return vs Nifty]))/_xlfn.STDEV.P(Table2[6M Return vs Nifty])</f>
        <v>-0.74748673465757176</v>
      </c>
      <c r="M693">
        <v>-0.183498217095936</v>
      </c>
      <c r="N693">
        <f>(Table2[[#This Row],[1W Return vs Nifty]]-AVERAGE(Table2[1W Return vs Nifty]))/_xlfn.STDEV.P(Table2[1W Return vs Nifty])</f>
        <v>9.0463221926370851E-2</v>
      </c>
      <c r="O693">
        <v>1852.54</v>
      </c>
      <c r="P693">
        <v>1818.2414023502099</v>
      </c>
      <c r="Q693">
        <v>1783.9796982601399</v>
      </c>
      <c r="R693">
        <v>52.600376549385302</v>
      </c>
      <c r="S693" s="2">
        <f>(Table2[[#This Row],[Close Price]]-Table2[[#This Row],[20D EMA]])/Table2[[#This Row],[20D EMA]]</f>
        <v>1.0747406263832405E-2</v>
      </c>
      <c r="T693" s="2">
        <f>(Table2[[#This Row],[Close Price]]-Table2[[#This Row],[50D EMA]])/Table2[[#This Row],[50D EMA]]</f>
        <v>2.9813751672204559E-2</v>
      </c>
      <c r="U693" s="2">
        <f>(Table2[[#This Row],[Close Price]]-Table2[[#This Row],[200D EMA]])/Table2[[#This Row],[200D EMA]]</f>
        <v>4.9591540658305962E-2</v>
      </c>
      <c r="V693">
        <v>1.0819757395920699</v>
      </c>
      <c r="W693">
        <v>1866.3</v>
      </c>
      <c r="X693">
        <v>1910</v>
      </c>
      <c r="Y693">
        <v>1866.3</v>
      </c>
      <c r="Z693">
        <v>1942</v>
      </c>
      <c r="AA693">
        <v>1756.5</v>
      </c>
      <c r="AB693">
        <v>1942</v>
      </c>
      <c r="AC693" s="2">
        <f>(Table2[[#This Row],[Close Price]]/Table2[[#This Row],[Day Low]])-1</f>
        <v>3.2952901462788287E-3</v>
      </c>
      <c r="AD693" s="2">
        <f>(Table2[[#This Row],[Day High]]/Table2[[#This Row],[Close Price]])-1</f>
        <v>2.0053940025100747E-2</v>
      </c>
      <c r="AE693" s="2">
        <f>(Table2[[#This Row],[Close Price]]/Table2[[#This Row],[Current Week Low]])-1</f>
        <v>3.2952901462788287E-3</v>
      </c>
      <c r="AF693" s="2">
        <f>(Table2[[#This Row],[Current Week High]]/Table2[[#This Row],[Close Price]])-1</f>
        <v>3.714384896792966E-2</v>
      </c>
      <c r="AG693" s="2">
        <f>(Table2[[#This Row],[Close Price]]/Table2[[#This Row],[Current Month Low]])-1</f>
        <v>6.6011955593509919E-2</v>
      </c>
      <c r="AH693" s="2">
        <f>(Table2[[#This Row],[Current Month High]]/Table2[[#This Row],[Close Price]])-1</f>
        <v>3.714384896792966E-2</v>
      </c>
      <c r="AI693">
        <v>3.7143848967929598</v>
      </c>
      <c r="AJ693">
        <v>21.284451209638199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-0.01</v>
      </c>
      <c r="AM693" t="s">
        <v>10450</v>
      </c>
      <c r="AN693">
        <v>4.6500000000000004</v>
      </c>
      <c r="AO693" t="s">
        <v>10451</v>
      </c>
      <c r="AP693">
        <v>-0.108663104939832</v>
      </c>
      <c r="AQ693">
        <f>(Table2[[#This Row],[Sharpe Ratio]]-AVERAGE(Table2[Sharpe Ratio]))/_xlfn.STDEV.P(Table2[Sharpe Ratio])</f>
        <v>-1.9527206362463521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-3.1000118463344104</v>
      </c>
      <c r="AS693">
        <f>_xlfn.RANK.AVG(Table2[[#This Row],[1Y Return vs Nifty Z-Score]],Table2[1Y Return vs Nifty Z-Score])</f>
        <v>603</v>
      </c>
      <c r="AT693">
        <f>_xlfn.RANK.AVG(Table2[[#This Row],[6M Return vs Nifty Z-Score]],Table2[6M Return vs Nifty Z-Score])</f>
        <v>585</v>
      </c>
      <c r="AU693">
        <f>_xlfn.RANK.AVG(Table2[[#This Row],[Sharpe Ratio Z-Score]],Table2[Sharpe Ratio Z-Score])</f>
        <v>717</v>
      </c>
      <c r="AV693">
        <f>(Table2[[#This Row],[Rank 1Y]]+Table2[[#This Row],[Rank 6M]]+Table2[[#This Row],[Rank Sharpe]])/3</f>
        <v>635</v>
      </c>
    </row>
    <row r="694" spans="1:48" x14ac:dyDescent="0.3">
      <c r="A694" t="s">
        <v>2209</v>
      </c>
      <c r="B694" t="s">
        <v>2210</v>
      </c>
      <c r="C694" t="s">
        <v>10412</v>
      </c>
      <c r="D694" t="s">
        <v>1567</v>
      </c>
      <c r="E694">
        <v>2685.8891863499998</v>
      </c>
      <c r="F694">
        <v>649.85</v>
      </c>
      <c r="G694">
        <v>-50.418666322671697</v>
      </c>
      <c r="H694">
        <f>(Table2[[#This Row],[1Y Return vs Nifty]]-AVERAGE(Table2[1Y Return vs Nifty]))/_xlfn.STDEV.P(Table2[1Y Return vs Nifty])</f>
        <v>-1.2306043495241956</v>
      </c>
      <c r="I694">
        <v>1.58936017653365</v>
      </c>
      <c r="J694">
        <f>(Table2[[#This Row],[1M Return vs Nifty]]-AVERAGE(Table2[1M Return vs Nifty]))/_xlfn.STDEV.P(Table2[1M Return vs Nifty])</f>
        <v>0.46536795335702408</v>
      </c>
      <c r="K694">
        <v>-25.620264282669499</v>
      </c>
      <c r="L694">
        <f>(Table2[[#This Row],[6M Return vs Nifty]]-AVERAGE(Table2[6M Return vs Nifty]))/_xlfn.STDEV.P(Table2[6M Return vs Nifty])</f>
        <v>-1.1261134744676105</v>
      </c>
      <c r="M694">
        <v>3.0395702648846501</v>
      </c>
      <c r="N694">
        <f>(Table2[[#This Row],[1W Return vs Nifty]]-AVERAGE(Table2[1W Return vs Nifty]))/_xlfn.STDEV.P(Table2[1W Return vs Nifty])</f>
        <v>0.80974524127515024</v>
      </c>
      <c r="O694">
        <v>611.59</v>
      </c>
      <c r="P694">
        <v>618.43446910492503</v>
      </c>
      <c r="Q694">
        <v>678.27027214822999</v>
      </c>
      <c r="R694">
        <v>79.275695276342404</v>
      </c>
      <c r="S694" s="2">
        <f>(Table2[[#This Row],[Close Price]]-Table2[[#This Row],[20D EMA]])/Table2[[#This Row],[20D EMA]]</f>
        <v>6.2558249807877803E-2</v>
      </c>
      <c r="T694" s="2">
        <f>(Table2[[#This Row],[Close Price]]-Table2[[#This Row],[50D EMA]])/Table2[[#This Row],[50D EMA]]</f>
        <v>5.0798479813946078E-2</v>
      </c>
      <c r="U694" s="2">
        <f>(Table2[[#This Row],[Close Price]]-Table2[[#This Row],[200D EMA]])/Table2[[#This Row],[200D EMA]]</f>
        <v>-4.1901102429591622E-2</v>
      </c>
      <c r="V694">
        <v>0.96527605898906799</v>
      </c>
      <c r="W694">
        <v>645</v>
      </c>
      <c r="X694">
        <v>673.5</v>
      </c>
      <c r="Y694">
        <v>606.1</v>
      </c>
      <c r="Z694">
        <v>673.5</v>
      </c>
      <c r="AA694">
        <v>564.85</v>
      </c>
      <c r="AB694">
        <v>673.5</v>
      </c>
      <c r="AC694" s="2">
        <f>(Table2[[#This Row],[Close Price]]/Table2[[#This Row],[Day Low]])-1</f>
        <v>7.5193798449613158E-3</v>
      </c>
      <c r="AD694" s="2">
        <f>(Table2[[#This Row],[Day High]]/Table2[[#This Row],[Close Price]])-1</f>
        <v>3.6393013772408889E-2</v>
      </c>
      <c r="AE694" s="2">
        <f>(Table2[[#This Row],[Close Price]]/Table2[[#This Row],[Current Week Low]])-1</f>
        <v>7.2182808117472463E-2</v>
      </c>
      <c r="AF694" s="2">
        <f>(Table2[[#This Row],[Current Week High]]/Table2[[#This Row],[Close Price]])-1</f>
        <v>3.6393013772408889E-2</v>
      </c>
      <c r="AG694" s="2">
        <f>(Table2[[#This Row],[Close Price]]/Table2[[#This Row],[Current Month Low]])-1</f>
        <v>0.15048242896344166</v>
      </c>
      <c r="AH694" s="2">
        <f>(Table2[[#This Row],[Current Month High]]/Table2[[#This Row],[Close Price]])-1</f>
        <v>3.6393013772408889E-2</v>
      </c>
      <c r="AI694">
        <v>39.2629068246518</v>
      </c>
      <c r="AJ694">
        <v>20.0757575757575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-0.12</v>
      </c>
      <c r="AM694" t="s">
        <v>10450</v>
      </c>
      <c r="AN694">
        <v>10.74</v>
      </c>
      <c r="AO694" t="s">
        <v>10451</v>
      </c>
      <c r="AQ694">
        <f>(Table2[[#This Row],[Sharpe Ratio]]-AVERAGE(Table2[Sharpe Ratio]))/_xlfn.STDEV.P(Table2[Sharpe Ratio])</f>
        <v>-0.68803842457500186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701</v>
      </c>
      <c r="AT694">
        <f>_xlfn.RANK.AVG(Table2[[#This Row],[6M Return vs Nifty Z-Score]],Table2[6M Return vs Nifty Z-Score])</f>
        <v>679</v>
      </c>
      <c r="AU694">
        <f>_xlfn.RANK.AVG(Table2[[#This Row],[Sharpe Ratio Z-Score]],Table2[Sharpe Ratio Z-Score])</f>
        <v>526.5</v>
      </c>
      <c r="AV694">
        <f>(Table2[[#This Row],[Rank 1Y]]+Table2[[#This Row],[Rank 6M]]+Table2[[#This Row],[Rank Sharpe]])/3</f>
        <v>635.5</v>
      </c>
    </row>
    <row r="695" spans="1:48" x14ac:dyDescent="0.3">
      <c r="A695" t="s">
        <v>1935</v>
      </c>
      <c r="B695" t="s">
        <v>1936</v>
      </c>
      <c r="C695" t="s">
        <v>10421</v>
      </c>
      <c r="D695" t="s">
        <v>431</v>
      </c>
      <c r="E695">
        <v>3726.8418612599999</v>
      </c>
      <c r="F695">
        <v>24.17</v>
      </c>
      <c r="G695">
        <v>-44.565519902949603</v>
      </c>
      <c r="H695">
        <f>(Table2[[#This Row],[1Y Return vs Nifty]]-AVERAGE(Table2[1Y Return vs Nifty]))/_xlfn.STDEV.P(Table2[1Y Return vs Nifty])</f>
        <v>-1.1342301869639988</v>
      </c>
      <c r="I695">
        <v>8.9253430261850006</v>
      </c>
      <c r="J695">
        <f>(Table2[[#This Row],[1M Return vs Nifty]]-AVERAGE(Table2[1M Return vs Nifty]))/_xlfn.STDEV.P(Table2[1M Return vs Nifty])</f>
        <v>1.1451675986230252</v>
      </c>
      <c r="K695">
        <v>-33.224524195524197</v>
      </c>
      <c r="L695">
        <f>(Table2[[#This Row],[6M Return vs Nifty]]-AVERAGE(Table2[6M Return vs Nifty]))/_xlfn.STDEV.P(Table2[6M Return vs Nifty])</f>
        <v>-1.352026882305144</v>
      </c>
      <c r="M695">
        <v>-3.4635178161767701</v>
      </c>
      <c r="N695">
        <f>(Table2[[#This Row],[1W Return vs Nifty]]-AVERAGE(Table2[1W Return vs Nifty]))/_xlfn.STDEV.P(Table2[1W Return vs Nifty])</f>
        <v>-0.64152839845665732</v>
      </c>
      <c r="O695">
        <v>23.25</v>
      </c>
      <c r="P695">
        <v>22.404513051332099</v>
      </c>
      <c r="Q695">
        <v>23.7900372905418</v>
      </c>
      <c r="R695">
        <v>58.3358550017117</v>
      </c>
      <c r="S695" s="2">
        <f>(Table2[[#This Row],[Close Price]]-Table2[[#This Row],[20D EMA]])/Table2[[#This Row],[20D EMA]]</f>
        <v>3.9569892473118352E-2</v>
      </c>
      <c r="T695" s="2">
        <f>(Table2[[#This Row],[Close Price]]-Table2[[#This Row],[50D EMA]])/Table2[[#This Row],[50D EMA]]</f>
        <v>7.8800505265296653E-2</v>
      </c>
      <c r="U695" s="2">
        <f>(Table2[[#This Row],[Close Price]]-Table2[[#This Row],[200D EMA]])/Table2[[#This Row],[200D EMA]]</f>
        <v>1.5971505417070663E-2</v>
      </c>
      <c r="V695">
        <v>0.96500331610495305</v>
      </c>
      <c r="W695">
        <v>22.5</v>
      </c>
      <c r="X695">
        <v>24.17</v>
      </c>
      <c r="Y695">
        <v>21.6</v>
      </c>
      <c r="Z695">
        <v>24.17</v>
      </c>
      <c r="AA695">
        <v>21.6</v>
      </c>
      <c r="AB695">
        <v>26.86</v>
      </c>
      <c r="AC695" s="2">
        <f>(Table2[[#This Row],[Close Price]]/Table2[[#This Row],[Day Low]])-1</f>
        <v>7.4222222222222189E-2</v>
      </c>
      <c r="AD695" s="2">
        <f>(Table2[[#This Row],[Day High]]/Table2[[#This Row],[Close Price]])-1</f>
        <v>0</v>
      </c>
      <c r="AE695" s="2">
        <f>(Table2[[#This Row],[Close Price]]/Table2[[#This Row],[Current Week Low]])-1</f>
        <v>0.11898148148148158</v>
      </c>
      <c r="AF695" s="2">
        <f>(Table2[[#This Row],[Current Week High]]/Table2[[#This Row],[Close Price]])-1</f>
        <v>0</v>
      </c>
      <c r="AG695" s="2">
        <f>(Table2[[#This Row],[Close Price]]/Table2[[#This Row],[Current Month Low]])-1</f>
        <v>0.11898148148148158</v>
      </c>
      <c r="AH695" s="2">
        <f>(Table2[[#This Row],[Current Month High]]/Table2[[#This Row],[Close Price]])-1</f>
        <v>0.11129499379395935</v>
      </c>
      <c r="AI695">
        <v>86.8018204385601</v>
      </c>
      <c r="AJ695">
        <v>44.730538922155702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0.1</v>
      </c>
      <c r="AM695" t="s">
        <v>10451</v>
      </c>
      <c r="AN695">
        <v>-5.44</v>
      </c>
      <c r="AO695" t="s">
        <v>10450</v>
      </c>
      <c r="AQ695">
        <f>(Table2[[#This Row],[Sharpe Ratio]]-AVERAGE(Table2[Sharpe Ratio]))/_xlfn.STDEV.P(Table2[Sharpe Ratio])</f>
        <v>-0.68803842457500186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684</v>
      </c>
      <c r="AT695">
        <f>_xlfn.RANK.AVG(Table2[[#This Row],[6M Return vs Nifty Z-Score]],Table2[6M Return vs Nifty Z-Score])</f>
        <v>706</v>
      </c>
      <c r="AU695">
        <f>_xlfn.RANK.AVG(Table2[[#This Row],[Sharpe Ratio Z-Score]],Table2[Sharpe Ratio Z-Score])</f>
        <v>526.5</v>
      </c>
      <c r="AV695">
        <f>(Table2[[#This Row],[Rank 1Y]]+Table2[[#This Row],[Rank 6M]]+Table2[[#This Row],[Rank Sharpe]])/3</f>
        <v>638.83333333333337</v>
      </c>
    </row>
    <row r="696" spans="1:48" x14ac:dyDescent="0.3">
      <c r="A696" t="s">
        <v>1148</v>
      </c>
      <c r="B696" t="s">
        <v>1149</v>
      </c>
      <c r="C696" t="s">
        <v>10415</v>
      </c>
      <c r="D696" t="s">
        <v>327</v>
      </c>
      <c r="E696">
        <v>11312.74058328</v>
      </c>
      <c r="F696">
        <v>981.35</v>
      </c>
      <c r="G696">
        <v>-44.458789879376297</v>
      </c>
      <c r="H696">
        <f>(Table2[[#This Row],[1Y Return vs Nifty]]-AVERAGE(Table2[1Y Return vs Nifty]))/_xlfn.STDEV.P(Table2[1Y Return vs Nifty])</f>
        <v>-1.1324728387098617</v>
      </c>
      <c r="I696">
        <v>-5.8170770508664003</v>
      </c>
      <c r="J696">
        <f>(Table2[[#This Row],[1M Return vs Nifty]]-AVERAGE(Table2[1M Return vs Nifty]))/_xlfn.STDEV.P(Table2[1M Return vs Nifty])</f>
        <v>-0.22096045049287688</v>
      </c>
      <c r="K696">
        <v>-9.5993397611243498</v>
      </c>
      <c r="L696">
        <f>(Table2[[#This Row],[6M Return vs Nifty]]-AVERAGE(Table2[6M Return vs Nifty]))/_xlfn.STDEV.P(Table2[6M Return vs Nifty])</f>
        <v>-0.65015109326969578</v>
      </c>
      <c r="M696">
        <v>-4.8924633779759503</v>
      </c>
      <c r="N696">
        <f>(Table2[[#This Row],[1W Return vs Nifty]]-AVERAGE(Table2[1W Return vs Nifty]))/_xlfn.STDEV.P(Table2[1W Return vs Nifty])</f>
        <v>-0.960421668946149</v>
      </c>
      <c r="O696">
        <v>982.33</v>
      </c>
      <c r="P696">
        <v>986.23951855923895</v>
      </c>
      <c r="Q696">
        <v>996.01060324175</v>
      </c>
      <c r="R696">
        <v>49.251969758706103</v>
      </c>
      <c r="S696" s="2">
        <f>(Table2[[#This Row],[Close Price]]-Table2[[#This Row],[20D EMA]])/Table2[[#This Row],[20D EMA]]</f>
        <v>-9.9762808832064395E-4</v>
      </c>
      <c r="T696" s="2">
        <f>(Table2[[#This Row],[Close Price]]-Table2[[#This Row],[50D EMA]])/Table2[[#This Row],[50D EMA]]</f>
        <v>-4.9577394408022108E-3</v>
      </c>
      <c r="U696" s="2">
        <f>(Table2[[#This Row],[Close Price]]-Table2[[#This Row],[200D EMA]])/Table2[[#This Row],[200D EMA]]</f>
        <v>-1.4719324467062511E-2</v>
      </c>
      <c r="V696">
        <v>0.76057727275956999</v>
      </c>
      <c r="W696">
        <v>962.4</v>
      </c>
      <c r="X696">
        <v>990</v>
      </c>
      <c r="Y696">
        <v>962.4</v>
      </c>
      <c r="Z696">
        <v>994.25</v>
      </c>
      <c r="AA696">
        <v>959.7</v>
      </c>
      <c r="AB696">
        <v>1038</v>
      </c>
      <c r="AC696" s="2">
        <f>(Table2[[#This Row],[Close Price]]/Table2[[#This Row],[Day Low]])-1</f>
        <v>1.9690357439734019E-2</v>
      </c>
      <c r="AD696" s="2">
        <f>(Table2[[#This Row],[Day High]]/Table2[[#This Row],[Close Price]])-1</f>
        <v>8.8143883425892966E-3</v>
      </c>
      <c r="AE696" s="2">
        <f>(Table2[[#This Row],[Close Price]]/Table2[[#This Row],[Current Week Low]])-1</f>
        <v>1.9690357439734019E-2</v>
      </c>
      <c r="AF696" s="2">
        <f>(Table2[[#This Row],[Current Week High]]/Table2[[#This Row],[Close Price]])-1</f>
        <v>1.3145157181433609E-2</v>
      </c>
      <c r="AG696" s="2">
        <f>(Table2[[#This Row],[Close Price]]/Table2[[#This Row],[Current Month Low]])-1</f>
        <v>2.2559133062415304E-2</v>
      </c>
      <c r="AH696" s="2">
        <f>(Table2[[#This Row],[Current Month High]]/Table2[[#This Row],[Close Price]])-1</f>
        <v>5.7726601110714704E-2</v>
      </c>
      <c r="AI696">
        <v>16.981708870433501</v>
      </c>
      <c r="AJ696">
        <v>19.654941169298301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-0.21</v>
      </c>
      <c r="AM696" t="s">
        <v>10450</v>
      </c>
      <c r="AN696">
        <v>-1.1100000000000001</v>
      </c>
      <c r="AO696" t="s">
        <v>10450</v>
      </c>
      <c r="AP696">
        <v>-7.0945020353853999E-2</v>
      </c>
      <c r="AQ696">
        <f>(Table2[[#This Row],[Sharpe Ratio]]-AVERAGE(Table2[Sharpe Ratio]))/_xlfn.STDEV.P(Table2[Sharpe Ratio])</f>
        <v>-1.5137363953615133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683</v>
      </c>
      <c r="AT696">
        <f>_xlfn.RANK.AVG(Table2[[#This Row],[6M Return vs Nifty Z-Score]],Table2[6M Return vs Nifty Z-Score])</f>
        <v>554</v>
      </c>
      <c r="AU696">
        <f>_xlfn.RANK.AVG(Table2[[#This Row],[Sharpe Ratio Z-Score]],Table2[Sharpe Ratio Z-Score])</f>
        <v>681</v>
      </c>
      <c r="AV696">
        <f>(Table2[[#This Row],[Rank 1Y]]+Table2[[#This Row],[Rank 6M]]+Table2[[#This Row],[Rank Sharpe]])/3</f>
        <v>639.33333333333337</v>
      </c>
    </row>
    <row r="697" spans="1:48" x14ac:dyDescent="0.3">
      <c r="A697" t="s">
        <v>1602</v>
      </c>
      <c r="B697" t="s">
        <v>1603</v>
      </c>
      <c r="C697" t="s">
        <v>10408</v>
      </c>
      <c r="D697" t="s">
        <v>708</v>
      </c>
      <c r="E697">
        <v>6146.61378014</v>
      </c>
      <c r="F697">
        <v>126.02</v>
      </c>
      <c r="G697">
        <v>-52.865974892327003</v>
      </c>
      <c r="H697">
        <f>(Table2[[#This Row],[1Y Return vs Nifty]]-AVERAGE(Table2[1Y Return vs Nifty]))/_xlfn.STDEV.P(Table2[1Y Return vs Nifty])</f>
        <v>-1.2709001659985972</v>
      </c>
      <c r="I697">
        <v>-13.8102702748554</v>
      </c>
      <c r="J697">
        <f>(Table2[[#This Row],[1M Return vs Nifty]]-AVERAGE(Table2[1M Return vs Nifty]))/_xlfn.STDEV.P(Table2[1M Return vs Nifty])</f>
        <v>-0.96166146214649195</v>
      </c>
      <c r="K697">
        <v>-4.5936959044783201</v>
      </c>
      <c r="L697">
        <f>(Table2[[#This Row],[6M Return vs Nifty]]-AVERAGE(Table2[6M Return vs Nifty]))/_xlfn.STDEV.P(Table2[6M Return vs Nifty])</f>
        <v>-0.50143944019162623</v>
      </c>
      <c r="M697">
        <v>-2.6324882828288998</v>
      </c>
      <c r="N697">
        <f>(Table2[[#This Row],[1W Return vs Nifty]]-AVERAGE(Table2[1W Return vs Nifty]))/_xlfn.STDEV.P(Table2[1W Return vs Nifty])</f>
        <v>-0.45607016068517381</v>
      </c>
      <c r="O697">
        <v>129.44999999999999</v>
      </c>
      <c r="P697">
        <v>132.59919865334601</v>
      </c>
      <c r="Q697">
        <v>137.34190512427</v>
      </c>
      <c r="R697">
        <v>31.588786242006201</v>
      </c>
      <c r="S697" s="2">
        <f>(Table2[[#This Row],[Close Price]]-Table2[[#This Row],[20D EMA]])/Table2[[#This Row],[20D EMA]]</f>
        <v>-2.6496716879103845E-2</v>
      </c>
      <c r="T697" s="2">
        <f>(Table2[[#This Row],[Close Price]]-Table2[[#This Row],[50D EMA]])/Table2[[#This Row],[50D EMA]]</f>
        <v>-4.9617182608667237E-2</v>
      </c>
      <c r="U697" s="2">
        <f>(Table2[[#This Row],[Close Price]]-Table2[[#This Row],[200D EMA]])/Table2[[#This Row],[200D EMA]]</f>
        <v>-8.243591141411423E-2</v>
      </c>
      <c r="V697">
        <v>0.51934254288738801</v>
      </c>
      <c r="W697">
        <v>125.5</v>
      </c>
      <c r="X697">
        <v>128.5</v>
      </c>
      <c r="Y697">
        <v>125.5</v>
      </c>
      <c r="Z697">
        <v>130.87</v>
      </c>
      <c r="AA697">
        <v>125.5</v>
      </c>
      <c r="AB697">
        <v>135.44</v>
      </c>
      <c r="AC697" s="2">
        <f>(Table2[[#This Row],[Close Price]]/Table2[[#This Row],[Day Low]])-1</f>
        <v>4.1434262948207845E-3</v>
      </c>
      <c r="AD697" s="2">
        <f>(Table2[[#This Row],[Day High]]/Table2[[#This Row],[Close Price]])-1</f>
        <v>1.9679415965719649E-2</v>
      </c>
      <c r="AE697" s="2">
        <f>(Table2[[#This Row],[Close Price]]/Table2[[#This Row],[Current Week Low]])-1</f>
        <v>4.1434262948207845E-3</v>
      </c>
      <c r="AF697" s="2">
        <f>(Table2[[#This Row],[Current Week High]]/Table2[[#This Row],[Close Price]])-1</f>
        <v>3.8485954610379292E-2</v>
      </c>
      <c r="AG697" s="2">
        <f>(Table2[[#This Row],[Close Price]]/Table2[[#This Row],[Current Month Low]])-1</f>
        <v>4.1434262948207845E-3</v>
      </c>
      <c r="AH697" s="2">
        <f>(Table2[[#This Row],[Current Month High]]/Table2[[#This Row],[Close Price]])-1</f>
        <v>7.4750039676241942E-2</v>
      </c>
      <c r="AI697">
        <v>34.859546103793001</v>
      </c>
      <c r="AJ697">
        <v>15.0867579908675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</v>
      </c>
      <c r="AM697" t="s">
        <v>10450</v>
      </c>
      <c r="AN697">
        <v>-1.91</v>
      </c>
      <c r="AO697" t="s">
        <v>10450</v>
      </c>
      <c r="AP697">
        <v>-0.110405289774925</v>
      </c>
      <c r="AQ697">
        <f>(Table2[[#This Row],[Sharpe Ratio]]-AVERAGE(Table2[Sharpe Ratio]))/_xlfn.STDEV.P(Table2[Sharpe Ratio])</f>
        <v>-1.9729971613061292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707</v>
      </c>
      <c r="AT697">
        <f>_xlfn.RANK.AVG(Table2[[#This Row],[6M Return vs Nifty Z-Score]],Table2[6M Return vs Nifty Z-Score])</f>
        <v>490</v>
      </c>
      <c r="AU697">
        <f>_xlfn.RANK.AVG(Table2[[#This Row],[Sharpe Ratio Z-Score]],Table2[Sharpe Ratio Z-Score])</f>
        <v>721</v>
      </c>
      <c r="AV697">
        <f>(Table2[[#This Row],[Rank 1Y]]+Table2[[#This Row],[Rank 6M]]+Table2[[#This Row],[Rank Sharpe]])/3</f>
        <v>639.33333333333337</v>
      </c>
    </row>
    <row r="698" spans="1:48" x14ac:dyDescent="0.3">
      <c r="A698" t="s">
        <v>2300</v>
      </c>
      <c r="B698" t="s">
        <v>2301</v>
      </c>
      <c r="C698" t="s">
        <v>10417</v>
      </c>
      <c r="D698" t="s">
        <v>431</v>
      </c>
      <c r="E698">
        <v>2446.2065625800001</v>
      </c>
      <c r="F698">
        <v>460.9</v>
      </c>
      <c r="G698">
        <v>-33.903445651295002</v>
      </c>
      <c r="H698">
        <f>(Table2[[#This Row],[1Y Return vs Nifty]]-AVERAGE(Table2[1Y Return vs Nifty]))/_xlfn.STDEV.P(Table2[1Y Return vs Nifty])</f>
        <v>-0.95867529674366536</v>
      </c>
      <c r="I698">
        <v>-7.2736376124309903</v>
      </c>
      <c r="J698">
        <f>(Table2[[#This Row],[1M Return vs Nifty]]-AVERAGE(Table2[1M Return vs Nifty]))/_xlfn.STDEV.P(Table2[1M Return vs Nifty])</f>
        <v>-0.3559347781805588</v>
      </c>
      <c r="K698">
        <v>-22.5786258491773</v>
      </c>
      <c r="L698">
        <f>(Table2[[#This Row],[6M Return vs Nifty]]-AVERAGE(Table2[6M Return vs Nifty]))/_xlfn.STDEV.P(Table2[6M Return vs Nifty])</f>
        <v>-1.0357500581990207</v>
      </c>
      <c r="M698">
        <v>-8.8297869814237906</v>
      </c>
      <c r="N698">
        <f>(Table2[[#This Row],[1W Return vs Nifty]]-AVERAGE(Table2[1W Return vs Nifty]))/_xlfn.STDEV.P(Table2[1W Return vs Nifty])</f>
        <v>-1.8391017491712125</v>
      </c>
      <c r="O698">
        <v>482.09</v>
      </c>
      <c r="P698">
        <v>479.52777976374699</v>
      </c>
      <c r="Q698">
        <v>493.04944375272402</v>
      </c>
      <c r="R698">
        <v>24.645951895531699</v>
      </c>
      <c r="S698" s="2">
        <f>(Table2[[#This Row],[Close Price]]-Table2[[#This Row],[20D EMA]])/Table2[[#This Row],[20D EMA]]</f>
        <v>-4.3954448339521661E-2</v>
      </c>
      <c r="T698" s="2">
        <f>(Table2[[#This Row],[Close Price]]-Table2[[#This Row],[50D EMA]])/Table2[[#This Row],[50D EMA]]</f>
        <v>-3.8846090987522182E-2</v>
      </c>
      <c r="U698" s="2">
        <f>(Table2[[#This Row],[Close Price]]-Table2[[#This Row],[200D EMA]])/Table2[[#This Row],[200D EMA]]</f>
        <v>-6.5205313909344448E-2</v>
      </c>
      <c r="V698">
        <v>1.01993481143909</v>
      </c>
      <c r="W698">
        <v>458.05</v>
      </c>
      <c r="X698">
        <v>471.35</v>
      </c>
      <c r="Y698">
        <v>458.05</v>
      </c>
      <c r="Z698">
        <v>502.7</v>
      </c>
      <c r="AA698">
        <v>458.05</v>
      </c>
      <c r="AB698">
        <v>522.15</v>
      </c>
      <c r="AC698" s="2">
        <f>(Table2[[#This Row],[Close Price]]/Table2[[#This Row],[Day Low]])-1</f>
        <v>6.2220281628642127E-3</v>
      </c>
      <c r="AD698" s="2">
        <f>(Table2[[#This Row],[Day High]]/Table2[[#This Row],[Close Price]])-1</f>
        <v>2.2673031026253065E-2</v>
      </c>
      <c r="AE698" s="2">
        <f>(Table2[[#This Row],[Close Price]]/Table2[[#This Row],[Current Week Low]])-1</f>
        <v>6.2220281628642127E-3</v>
      </c>
      <c r="AF698" s="2">
        <f>(Table2[[#This Row],[Current Week High]]/Table2[[#This Row],[Close Price]])-1</f>
        <v>9.069212410501204E-2</v>
      </c>
      <c r="AG698" s="2">
        <f>(Table2[[#This Row],[Close Price]]/Table2[[#This Row],[Current Month Low]])-1</f>
        <v>6.2220281628642127E-3</v>
      </c>
      <c r="AH698" s="2">
        <f>(Table2[[#This Row],[Current Month High]]/Table2[[#This Row],[Close Price]])-1</f>
        <v>0.13289216749837274</v>
      </c>
      <c r="AI698">
        <v>26.274679973963998</v>
      </c>
      <c r="AJ698">
        <v>6.4188409143384799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-0.08</v>
      </c>
      <c r="AM698" t="s">
        <v>10450</v>
      </c>
      <c r="AN698">
        <v>-7.83</v>
      </c>
      <c r="AO698" t="s">
        <v>10450</v>
      </c>
      <c r="AP698">
        <v>-2.1800167891802998E-2</v>
      </c>
      <c r="AQ698">
        <f>(Table2[[#This Row],[Sharpe Ratio]]-AVERAGE(Table2[Sharpe Ratio]))/_xlfn.STDEV.P(Table2[Sharpe Ratio])</f>
        <v>-0.94176101569254955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649</v>
      </c>
      <c r="AT698">
        <f>_xlfn.RANK.AVG(Table2[[#This Row],[6M Return vs Nifty Z-Score]],Table2[6M Return vs Nifty Z-Score])</f>
        <v>666</v>
      </c>
      <c r="AU698">
        <f>_xlfn.RANK.AVG(Table2[[#This Row],[Sharpe Ratio Z-Score]],Table2[Sharpe Ratio Z-Score])</f>
        <v>607</v>
      </c>
      <c r="AV698">
        <f>(Table2[[#This Row],[Rank 1Y]]+Table2[[#This Row],[Rank 6M]]+Table2[[#This Row],[Rank Sharpe]])/3</f>
        <v>640.66666666666663</v>
      </c>
    </row>
    <row r="699" spans="1:48" x14ac:dyDescent="0.3">
      <c r="A699" t="s">
        <v>921</v>
      </c>
      <c r="B699" t="s">
        <v>922</v>
      </c>
      <c r="C699" t="s">
        <v>10420</v>
      </c>
      <c r="D699" t="s">
        <v>467</v>
      </c>
      <c r="E699">
        <v>17005.486145999999</v>
      </c>
      <c r="F699">
        <v>3429.25</v>
      </c>
      <c r="G699">
        <v>-55.626113771569301</v>
      </c>
      <c r="H699">
        <f>(Table2[[#This Row],[1Y Return vs Nifty]]-AVERAGE(Table2[1Y Return vs Nifty]))/_xlfn.STDEV.P(Table2[1Y Return vs Nifty])</f>
        <v>-1.3163468461193122</v>
      </c>
      <c r="I699">
        <v>-2.2863032732548398</v>
      </c>
      <c r="J699">
        <f>(Table2[[#This Row],[1M Return vs Nifty]]-AVERAGE(Table2[1M Return vs Nifty]))/_xlfn.STDEV.P(Table2[1M Return vs Nifty])</f>
        <v>0.10622389695266141</v>
      </c>
      <c r="K699">
        <v>-8.9808172671665698</v>
      </c>
      <c r="L699">
        <f>(Table2[[#This Row],[6M Return vs Nifty]]-AVERAGE(Table2[6M Return vs Nifty]))/_xlfn.STDEV.P(Table2[6M Return vs Nifty])</f>
        <v>-0.63177553456503333</v>
      </c>
      <c r="M699">
        <v>2.5331116986703299</v>
      </c>
      <c r="N699">
        <f>(Table2[[#This Row],[1W Return vs Nifty]]-AVERAGE(Table2[1W Return vs Nifty]))/_xlfn.STDEV.P(Table2[1W Return vs Nifty])</f>
        <v>0.69672048171457512</v>
      </c>
      <c r="O699">
        <v>3339.07</v>
      </c>
      <c r="P699">
        <v>3377.3679967367798</v>
      </c>
      <c r="Q699">
        <v>3489.9817800465198</v>
      </c>
      <c r="R699">
        <v>73.611560720600707</v>
      </c>
      <c r="S699" s="2">
        <f>(Table2[[#This Row],[Close Price]]-Table2[[#This Row],[20D EMA]])/Table2[[#This Row],[20D EMA]]</f>
        <v>2.7007520057980166E-2</v>
      </c>
      <c r="T699" s="2">
        <f>(Table2[[#This Row],[Close Price]]-Table2[[#This Row],[50D EMA]])/Table2[[#This Row],[50D EMA]]</f>
        <v>1.5361667225291623E-2</v>
      </c>
      <c r="U699" s="2">
        <f>(Table2[[#This Row],[Close Price]]-Table2[[#This Row],[200D EMA]])/Table2[[#This Row],[200D EMA]]</f>
        <v>-1.7401747021644993E-2</v>
      </c>
      <c r="V699">
        <v>0.82601060903427304</v>
      </c>
      <c r="W699">
        <v>3385</v>
      </c>
      <c r="X699">
        <v>3474</v>
      </c>
      <c r="Y699">
        <v>3297.4</v>
      </c>
      <c r="Z699">
        <v>3474</v>
      </c>
      <c r="AA699">
        <v>3160.4</v>
      </c>
      <c r="AB699">
        <v>3474</v>
      </c>
      <c r="AC699" s="2">
        <f>(Table2[[#This Row],[Close Price]]/Table2[[#This Row],[Day Low]])-1</f>
        <v>1.3072378138847762E-2</v>
      </c>
      <c r="AD699" s="2">
        <f>(Table2[[#This Row],[Day High]]/Table2[[#This Row],[Close Price]])-1</f>
        <v>1.3049500619668919E-2</v>
      </c>
      <c r="AE699" s="2">
        <f>(Table2[[#This Row],[Close Price]]/Table2[[#This Row],[Current Week Low]])-1</f>
        <v>3.9986049614848085E-2</v>
      </c>
      <c r="AF699" s="2">
        <f>(Table2[[#This Row],[Current Week High]]/Table2[[#This Row],[Close Price]])-1</f>
        <v>1.3049500619668919E-2</v>
      </c>
      <c r="AG699" s="2">
        <f>(Table2[[#This Row],[Close Price]]/Table2[[#This Row],[Current Month Low]])-1</f>
        <v>8.5068345779015342E-2</v>
      </c>
      <c r="AH699" s="2">
        <f>(Table2[[#This Row],[Current Month High]]/Table2[[#This Row],[Close Price]])-1</f>
        <v>1.3049500619668919E-2</v>
      </c>
      <c r="AI699">
        <v>30.346285630968801</v>
      </c>
      <c r="AJ699">
        <v>19.2388602027156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-0.11</v>
      </c>
      <c r="AM699" t="s">
        <v>10450</v>
      </c>
      <c r="AN699">
        <v>3.85</v>
      </c>
      <c r="AO699" t="s">
        <v>10451</v>
      </c>
      <c r="AP699">
        <v>-6.1943982716867997E-2</v>
      </c>
      <c r="AQ699">
        <f>(Table2[[#This Row],[Sharpe Ratio]]-AVERAGE(Table2[Sharpe Ratio]))/_xlfn.STDEV.P(Table2[Sharpe Ratio])</f>
        <v>-1.4089772667466658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712</v>
      </c>
      <c r="AT699">
        <f>_xlfn.RANK.AVG(Table2[[#This Row],[6M Return vs Nifty Z-Score]],Table2[6M Return vs Nifty Z-Score])</f>
        <v>542</v>
      </c>
      <c r="AU699">
        <f>_xlfn.RANK.AVG(Table2[[#This Row],[Sharpe Ratio Z-Score]],Table2[Sharpe Ratio Z-Score])</f>
        <v>672</v>
      </c>
      <c r="AV699">
        <f>(Table2[[#This Row],[Rank 1Y]]+Table2[[#This Row],[Rank 6M]]+Table2[[#This Row],[Rank Sharpe]])/3</f>
        <v>642</v>
      </c>
    </row>
    <row r="700" spans="1:48" x14ac:dyDescent="0.3">
      <c r="A700" t="s">
        <v>1838</v>
      </c>
      <c r="B700" t="s">
        <v>1839</v>
      </c>
      <c r="C700" t="s">
        <v>10417</v>
      </c>
      <c r="D700" t="s">
        <v>431</v>
      </c>
      <c r="E700">
        <v>4277.8370292</v>
      </c>
      <c r="F700">
        <v>1114.5999999999999</v>
      </c>
      <c r="G700">
        <v>-57.722486772506201</v>
      </c>
      <c r="H700">
        <f>(Table2[[#This Row],[1Y Return vs Nifty]]-AVERAGE(Table2[1Y Return vs Nifty]))/_xlfn.STDEV.P(Table2[1Y Return vs Nifty])</f>
        <v>-1.3508643821403388</v>
      </c>
      <c r="I700">
        <v>-7.7024041542866302</v>
      </c>
      <c r="J700">
        <f>(Table2[[#This Row],[1M Return vs Nifty]]-AVERAGE(Table2[1M Return vs Nifty]))/_xlfn.STDEV.P(Table2[1M Return vs Nifty])</f>
        <v>-0.39566706068845026</v>
      </c>
      <c r="K700">
        <v>-6.9425599370809596</v>
      </c>
      <c r="L700">
        <f>(Table2[[#This Row],[6M Return vs Nifty]]-AVERAGE(Table2[6M Return vs Nifty]))/_xlfn.STDEV.P(Table2[6M Return vs Nifty])</f>
        <v>-0.57122136298667014</v>
      </c>
      <c r="M700">
        <v>-7.6680032186160201</v>
      </c>
      <c r="N700">
        <f>(Table2[[#This Row],[1W Return vs Nifty]]-AVERAGE(Table2[1W Return vs Nifty]))/_xlfn.STDEV.P(Table2[1W Return vs Nifty])</f>
        <v>-1.5798301340532221</v>
      </c>
      <c r="O700">
        <v>1105.53</v>
      </c>
      <c r="P700">
        <v>1121.22638206439</v>
      </c>
      <c r="Q700">
        <v>1189.1952843054601</v>
      </c>
      <c r="R700">
        <v>55.270364153127701</v>
      </c>
      <c r="S700" s="2">
        <f>(Table2[[#This Row],[Close Price]]-Table2[[#This Row],[20D EMA]])/Table2[[#This Row],[20D EMA]]</f>
        <v>8.2042097455518499E-3</v>
      </c>
      <c r="T700" s="2">
        <f>(Table2[[#This Row],[Close Price]]-Table2[[#This Row],[50D EMA]])/Table2[[#This Row],[50D EMA]]</f>
        <v>-5.9099412664458326E-3</v>
      </c>
      <c r="U700" s="2">
        <f>(Table2[[#This Row],[Close Price]]-Table2[[#This Row],[200D EMA]])/Table2[[#This Row],[200D EMA]]</f>
        <v>-6.2727531205294784E-2</v>
      </c>
      <c r="V700">
        <v>1.40865421820209</v>
      </c>
      <c r="W700">
        <v>1063.05</v>
      </c>
      <c r="X700">
        <v>1141</v>
      </c>
      <c r="Y700">
        <v>1046.3</v>
      </c>
      <c r="Z700">
        <v>1141</v>
      </c>
      <c r="AA700">
        <v>1046.3</v>
      </c>
      <c r="AB700">
        <v>1167.3</v>
      </c>
      <c r="AC700" s="2">
        <f>(Table2[[#This Row],[Close Price]]/Table2[[#This Row],[Day Low]])-1</f>
        <v>4.8492545035510926E-2</v>
      </c>
      <c r="AD700" s="2">
        <f>(Table2[[#This Row],[Day High]]/Table2[[#This Row],[Close Price]])-1</f>
        <v>2.3685627130809239E-2</v>
      </c>
      <c r="AE700" s="2">
        <f>(Table2[[#This Row],[Close Price]]/Table2[[#This Row],[Current Week Low]])-1</f>
        <v>6.5277645034884868E-2</v>
      </c>
      <c r="AF700" s="2">
        <f>(Table2[[#This Row],[Current Week High]]/Table2[[#This Row],[Close Price]])-1</f>
        <v>2.3685627130809239E-2</v>
      </c>
      <c r="AG700" s="2">
        <f>(Table2[[#This Row],[Close Price]]/Table2[[#This Row],[Current Month Low]])-1</f>
        <v>6.5277645034884868E-2</v>
      </c>
      <c r="AH700" s="2">
        <f>(Table2[[#This Row],[Current Month High]]/Table2[[#This Row],[Close Price]])-1</f>
        <v>4.7281535977032219E-2</v>
      </c>
      <c r="AI700">
        <v>34.4338776242598</v>
      </c>
      <c r="AJ700">
        <v>11.700155333968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-0.11</v>
      </c>
      <c r="AM700" t="s">
        <v>10450</v>
      </c>
      <c r="AN700">
        <v>-1.93</v>
      </c>
      <c r="AO700" t="s">
        <v>10450</v>
      </c>
      <c r="AP700">
        <v>-7.9057180828594004E-2</v>
      </c>
      <c r="AQ700">
        <f>(Table2[[#This Row],[Sharpe Ratio]]-AVERAGE(Table2[Sharpe Ratio]))/_xlfn.STDEV.P(Table2[Sharpe Ratio])</f>
        <v>-1.6081502726044634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718</v>
      </c>
      <c r="AT700">
        <f>_xlfn.RANK.AVG(Table2[[#This Row],[6M Return vs Nifty Z-Score]],Table2[6M Return vs Nifty Z-Score])</f>
        <v>519</v>
      </c>
      <c r="AU700">
        <f>_xlfn.RANK.AVG(Table2[[#This Row],[Sharpe Ratio Z-Score]],Table2[Sharpe Ratio Z-Score])</f>
        <v>691</v>
      </c>
      <c r="AV700">
        <f>(Table2[[#This Row],[Rank 1Y]]+Table2[[#This Row],[Rank 6M]]+Table2[[#This Row],[Rank Sharpe]])/3</f>
        <v>642.66666666666663</v>
      </c>
    </row>
    <row r="701" spans="1:48" x14ac:dyDescent="0.3">
      <c r="A701" t="s">
        <v>795</v>
      </c>
      <c r="B701" t="s">
        <v>796</v>
      </c>
      <c r="C701" t="s">
        <v>10420</v>
      </c>
      <c r="D701" t="s">
        <v>467</v>
      </c>
      <c r="E701">
        <v>21149.373045</v>
      </c>
      <c r="F701">
        <v>583.4</v>
      </c>
      <c r="G701">
        <v>-15.369269574269399</v>
      </c>
      <c r="H701">
        <f>(Table2[[#This Row],[1Y Return vs Nifty]]-AVERAGE(Table2[1Y Return vs Nifty]))/_xlfn.STDEV.P(Table2[1Y Return vs Nifty])</f>
        <v>-0.65350341651392307</v>
      </c>
      <c r="I701">
        <v>-12.1817855064629</v>
      </c>
      <c r="J701">
        <f>(Table2[[#This Row],[1M Return vs Nifty]]-AVERAGE(Table2[1M Return vs Nifty]))/_xlfn.STDEV.P(Table2[1M Return vs Nifty])</f>
        <v>-0.81075552485590507</v>
      </c>
      <c r="K701">
        <v>-29.7012176261421</v>
      </c>
      <c r="L701">
        <f>(Table2[[#This Row],[6M Return vs Nifty]]-AVERAGE(Table2[6M Return vs Nifty]))/_xlfn.STDEV.P(Table2[6M Return vs Nifty])</f>
        <v>-1.2473536855618375</v>
      </c>
      <c r="M701">
        <v>0.44728545357086003</v>
      </c>
      <c r="N701">
        <f>(Table2[[#This Row],[1W Return vs Nifty]]-AVERAGE(Table2[1W Return vs Nifty]))/_xlfn.STDEV.P(Table2[1W Return vs Nifty])</f>
        <v>0.23123322260927329</v>
      </c>
      <c r="O701">
        <v>590.88</v>
      </c>
      <c r="P701">
        <v>623.39556407139003</v>
      </c>
      <c r="Q701">
        <v>638.11123760506098</v>
      </c>
      <c r="R701">
        <v>49.180864883559302</v>
      </c>
      <c r="S701" s="2">
        <f>(Table2[[#This Row],[Close Price]]-Table2[[#This Row],[20D EMA]])/Table2[[#This Row],[20D EMA]]</f>
        <v>-1.2659084754941813E-2</v>
      </c>
      <c r="T701" s="2">
        <f>(Table2[[#This Row],[Close Price]]-Table2[[#This Row],[50D EMA]])/Table2[[#This Row],[50D EMA]]</f>
        <v>-6.4157601331295069E-2</v>
      </c>
      <c r="U701" s="2">
        <f>(Table2[[#This Row],[Close Price]]-Table2[[#This Row],[200D EMA]])/Table2[[#This Row],[200D EMA]]</f>
        <v>-8.5739341952982204E-2</v>
      </c>
      <c r="V701">
        <v>0.83091608285260299</v>
      </c>
      <c r="W701">
        <v>581.70000000000005</v>
      </c>
      <c r="X701">
        <v>593.85</v>
      </c>
      <c r="Y701">
        <v>570.20000000000005</v>
      </c>
      <c r="Z701">
        <v>593.85</v>
      </c>
      <c r="AA701">
        <v>559</v>
      </c>
      <c r="AB701">
        <v>636</v>
      </c>
      <c r="AC701" s="2">
        <f>(Table2[[#This Row],[Close Price]]/Table2[[#This Row],[Day Low]])-1</f>
        <v>2.9224686264395228E-3</v>
      </c>
      <c r="AD701" s="2">
        <f>(Table2[[#This Row],[Day High]]/Table2[[#This Row],[Close Price]])-1</f>
        <v>1.7912238601302866E-2</v>
      </c>
      <c r="AE701" s="2">
        <f>(Table2[[#This Row],[Close Price]]/Table2[[#This Row],[Current Week Low]])-1</f>
        <v>2.3149772009821046E-2</v>
      </c>
      <c r="AF701" s="2">
        <f>(Table2[[#This Row],[Current Week High]]/Table2[[#This Row],[Close Price]])-1</f>
        <v>1.7912238601302866E-2</v>
      </c>
      <c r="AG701" s="2">
        <f>(Table2[[#This Row],[Close Price]]/Table2[[#This Row],[Current Month Low]])-1</f>
        <v>4.3649373881931908E-2</v>
      </c>
      <c r="AH701" s="2">
        <f>(Table2[[#This Row],[Current Month High]]/Table2[[#This Row],[Close Price]])-1</f>
        <v>9.0161124442920793E-2</v>
      </c>
      <c r="AI701">
        <v>31.856359273225902</v>
      </c>
      <c r="AJ701">
        <v>33.196347031963398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-0.21</v>
      </c>
      <c r="AM701" t="s">
        <v>10450</v>
      </c>
      <c r="AN701">
        <v>2.23</v>
      </c>
      <c r="AO701" t="s">
        <v>10451</v>
      </c>
      <c r="AP701">
        <v>-9.0947814872077995E-2</v>
      </c>
      <c r="AQ701">
        <f>(Table2[[#This Row],[Sharpe Ratio]]-AVERAGE(Table2[Sharpe Ratio]))/_xlfn.STDEV.P(Table2[Sharpe Ratio])</f>
        <v>-1.7465401462291366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539</v>
      </c>
      <c r="AT701">
        <f>_xlfn.RANK.AVG(Table2[[#This Row],[6M Return vs Nifty Z-Score]],Table2[6M Return vs Nifty Z-Score])</f>
        <v>692</v>
      </c>
      <c r="AU701">
        <f>_xlfn.RANK.AVG(Table2[[#This Row],[Sharpe Ratio Z-Score]],Table2[Sharpe Ratio Z-Score])</f>
        <v>704</v>
      </c>
      <c r="AV701">
        <f>(Table2[[#This Row],[Rank 1Y]]+Table2[[#This Row],[Rank 6M]]+Table2[[#This Row],[Rank Sharpe]])/3</f>
        <v>645</v>
      </c>
    </row>
    <row r="702" spans="1:48" x14ac:dyDescent="0.3">
      <c r="A702" t="s">
        <v>1522</v>
      </c>
      <c r="B702" t="s">
        <v>1523</v>
      </c>
      <c r="C702" t="s">
        <v>10409</v>
      </c>
      <c r="D702" t="s">
        <v>397</v>
      </c>
      <c r="E702">
        <v>6881.5746029800002</v>
      </c>
      <c r="F702">
        <v>300.64999999999998</v>
      </c>
      <c r="G702">
        <v>-59.971774349547502</v>
      </c>
      <c r="H702">
        <f>(Table2[[#This Row],[1Y Return vs Nifty]]-AVERAGE(Table2[1Y Return vs Nifty]))/_xlfn.STDEV.P(Table2[1Y Return vs Nifty])</f>
        <v>-1.3878997116964207</v>
      </c>
      <c r="I702">
        <v>-2.39657238234367</v>
      </c>
      <c r="J702">
        <f>(Table2[[#This Row],[1M Return vs Nifty]]-AVERAGE(Table2[1M Return vs Nifty]))/_xlfn.STDEV.P(Table2[1M Return vs Nifty])</f>
        <v>9.6005647703898883E-2</v>
      </c>
      <c r="K702">
        <v>-11.811114597101099</v>
      </c>
      <c r="L702">
        <f>(Table2[[#This Row],[6M Return vs Nifty]]-AVERAGE(Table2[6M Return vs Nifty]))/_xlfn.STDEV.P(Table2[6M Return vs Nifty])</f>
        <v>-0.71586026106393919</v>
      </c>
      <c r="M702">
        <v>-2.3814541880962299</v>
      </c>
      <c r="N702">
        <f>(Table2[[#This Row],[1W Return vs Nifty]]-AVERAGE(Table2[1W Return vs Nifty]))/_xlfn.STDEV.P(Table2[1W Return vs Nifty])</f>
        <v>-0.40004767416520071</v>
      </c>
      <c r="O702">
        <v>304.45999999999998</v>
      </c>
      <c r="P702">
        <v>302.273057433833</v>
      </c>
      <c r="Q702">
        <v>314.31723649558</v>
      </c>
      <c r="R702">
        <v>39.7843694188076</v>
      </c>
      <c r="S702" s="2">
        <f>(Table2[[#This Row],[Close Price]]-Table2[[#This Row],[20D EMA]])/Table2[[#This Row],[20D EMA]]</f>
        <v>-1.2513959140773837E-2</v>
      </c>
      <c r="T702" s="2">
        <f>(Table2[[#This Row],[Close Price]]-Table2[[#This Row],[50D EMA]])/Table2[[#This Row],[50D EMA]]</f>
        <v>-5.3695074500257432E-3</v>
      </c>
      <c r="U702" s="2">
        <f>(Table2[[#This Row],[Close Price]]-Table2[[#This Row],[200D EMA]])/Table2[[#This Row],[200D EMA]]</f>
        <v>-4.3482300391668845E-2</v>
      </c>
      <c r="V702">
        <v>1.12280396411806</v>
      </c>
      <c r="W702">
        <v>299.8</v>
      </c>
      <c r="X702">
        <v>308.75</v>
      </c>
      <c r="Y702">
        <v>299.8</v>
      </c>
      <c r="Z702">
        <v>308.75</v>
      </c>
      <c r="AA702">
        <v>299.64999999999998</v>
      </c>
      <c r="AB702">
        <v>327.60000000000002</v>
      </c>
      <c r="AC702" s="2">
        <f>(Table2[[#This Row],[Close Price]]/Table2[[#This Row],[Day Low]])-1</f>
        <v>2.8352234823214584E-3</v>
      </c>
      <c r="AD702" s="2">
        <f>(Table2[[#This Row],[Day High]]/Table2[[#This Row],[Close Price]])-1</f>
        <v>2.6941626475968761E-2</v>
      </c>
      <c r="AE702" s="2">
        <f>(Table2[[#This Row],[Close Price]]/Table2[[#This Row],[Current Week Low]])-1</f>
        <v>2.8352234823214584E-3</v>
      </c>
      <c r="AF702" s="2">
        <f>(Table2[[#This Row],[Current Week High]]/Table2[[#This Row],[Close Price]])-1</f>
        <v>2.6941626475968761E-2</v>
      </c>
      <c r="AG702" s="2">
        <f>(Table2[[#This Row],[Close Price]]/Table2[[#This Row],[Current Month Low]])-1</f>
        <v>3.3372267645586096E-3</v>
      </c>
      <c r="AH702" s="2">
        <f>(Table2[[#This Row],[Current Month High]]/Table2[[#This Row],[Close Price]])-1</f>
        <v>8.9639115250291113E-2</v>
      </c>
      <c r="AI702">
        <v>39.697322467985998</v>
      </c>
      <c r="AJ702">
        <v>16.463296533023399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-0.16</v>
      </c>
      <c r="AM702" t="s">
        <v>10450</v>
      </c>
      <c r="AN702">
        <v>-0.1</v>
      </c>
      <c r="AO702" t="s">
        <v>10450</v>
      </c>
      <c r="AP702">
        <v>-3.6683155336651001E-2</v>
      </c>
      <c r="AQ702">
        <f>(Table2[[#This Row],[Sharpe Ratio]]-AVERAGE(Table2[Sharpe Ratio]))/_xlfn.STDEV.P(Table2[Sharpe Ratio])</f>
        <v>-1.1149775779143765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721</v>
      </c>
      <c r="AT702">
        <f>_xlfn.RANK.AVG(Table2[[#This Row],[6M Return vs Nifty Z-Score]],Table2[6M Return vs Nifty Z-Score])</f>
        <v>578</v>
      </c>
      <c r="AU702">
        <f>_xlfn.RANK.AVG(Table2[[#This Row],[Sharpe Ratio Z-Score]],Table2[Sharpe Ratio Z-Score])</f>
        <v>638</v>
      </c>
      <c r="AV702">
        <f>(Table2[[#This Row],[Rank 1Y]]+Table2[[#This Row],[Rank 6M]]+Table2[[#This Row],[Rank Sharpe]])/3</f>
        <v>645.66666666666663</v>
      </c>
    </row>
    <row r="703" spans="1:48" x14ac:dyDescent="0.3">
      <c r="A703" t="s">
        <v>2236</v>
      </c>
      <c r="B703" t="s">
        <v>2237</v>
      </c>
      <c r="C703" t="s">
        <v>10416</v>
      </c>
      <c r="D703" t="s">
        <v>606</v>
      </c>
      <c r="E703">
        <v>2610.452015372</v>
      </c>
      <c r="F703">
        <v>177.16</v>
      </c>
      <c r="G703">
        <v>-60.4374682328205</v>
      </c>
      <c r="H703">
        <f>(Table2[[#This Row],[1Y Return vs Nifty]]-AVERAGE(Table2[1Y Return vs Nifty]))/_xlfn.STDEV.P(Table2[1Y Return vs Nifty])</f>
        <v>-1.3955675291046128</v>
      </c>
      <c r="I703">
        <v>-2.5384611030807398</v>
      </c>
      <c r="J703">
        <f>(Table2[[#This Row],[1M Return vs Nifty]]-AVERAGE(Table2[1M Return vs Nifty]))/_xlfn.STDEV.P(Table2[1M Return vs Nifty])</f>
        <v>8.2857320615199251E-2</v>
      </c>
      <c r="K703">
        <v>-29.505891264823902</v>
      </c>
      <c r="L703">
        <f>(Table2[[#This Row],[6M Return vs Nifty]]-AVERAGE(Table2[6M Return vs Nifty]))/_xlfn.STDEV.P(Table2[6M Return vs Nifty])</f>
        <v>-1.2415507745051935</v>
      </c>
      <c r="M703">
        <v>-2.7719704992996101</v>
      </c>
      <c r="N703">
        <f>(Table2[[#This Row],[1W Return vs Nifty]]-AVERAGE(Table2[1W Return vs Nifty]))/_xlfn.STDEV.P(Table2[1W Return vs Nifty])</f>
        <v>-0.48719796665243792</v>
      </c>
      <c r="O703">
        <v>178.07</v>
      </c>
      <c r="P703">
        <v>175.538730748685</v>
      </c>
      <c r="Q703">
        <v>204.84487891031699</v>
      </c>
      <c r="R703">
        <v>44.998915160086703</v>
      </c>
      <c r="S703" s="2">
        <f>(Table2[[#This Row],[Close Price]]-Table2[[#This Row],[20D EMA]])/Table2[[#This Row],[20D EMA]]</f>
        <v>-5.1103498624136389E-3</v>
      </c>
      <c r="T703" s="2">
        <f>(Table2[[#This Row],[Close Price]]-Table2[[#This Row],[50D EMA]])/Table2[[#This Row],[50D EMA]]</f>
        <v>9.2359631655086708E-3</v>
      </c>
      <c r="U703" s="2">
        <f>(Table2[[#This Row],[Close Price]]-Table2[[#This Row],[200D EMA]])/Table2[[#This Row],[200D EMA]]</f>
        <v>-0.13515045656785835</v>
      </c>
      <c r="V703">
        <v>2.00088500724438</v>
      </c>
      <c r="W703">
        <v>176.1</v>
      </c>
      <c r="X703">
        <v>179.9</v>
      </c>
      <c r="Y703">
        <v>176.1</v>
      </c>
      <c r="Z703">
        <v>194.5</v>
      </c>
      <c r="AA703">
        <v>168.31</v>
      </c>
      <c r="AB703">
        <v>194.5</v>
      </c>
      <c r="AC703" s="2">
        <f>(Table2[[#This Row],[Close Price]]/Table2[[#This Row],[Day Low]])-1</f>
        <v>6.019307211811542E-3</v>
      </c>
      <c r="AD703" s="2">
        <f>(Table2[[#This Row],[Day High]]/Table2[[#This Row],[Close Price]])-1</f>
        <v>1.5466245202077289E-2</v>
      </c>
      <c r="AE703" s="2">
        <f>(Table2[[#This Row],[Close Price]]/Table2[[#This Row],[Current Week Low]])-1</f>
        <v>6.019307211811542E-3</v>
      </c>
      <c r="AF703" s="2">
        <f>(Table2[[#This Row],[Current Week High]]/Table2[[#This Row],[Close Price]])-1</f>
        <v>9.7877624745992264E-2</v>
      </c>
      <c r="AG703" s="2">
        <f>(Table2[[#This Row],[Close Price]]/Table2[[#This Row],[Current Month Low]])-1</f>
        <v>5.2581545956865261E-2</v>
      </c>
      <c r="AH703" s="2">
        <f>(Table2[[#This Row],[Current Month High]]/Table2[[#This Row],[Close Price]])-1</f>
        <v>9.7877624745992264E-2</v>
      </c>
      <c r="AI703">
        <v>76.1119891623391</v>
      </c>
      <c r="AJ703">
        <v>23.096164535853202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-0.11</v>
      </c>
      <c r="AM703" t="s">
        <v>10450</v>
      </c>
      <c r="AN703">
        <v>4.1100000000000003</v>
      </c>
      <c r="AO703" t="s">
        <v>10451</v>
      </c>
      <c r="AQ703">
        <f>(Table2[[#This Row],[Sharpe Ratio]]-AVERAGE(Table2[Sharpe Ratio]))/_xlfn.STDEV.P(Table2[Sharpe Ratio])</f>
        <v>-0.68803842457500186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723</v>
      </c>
      <c r="AT703">
        <f>_xlfn.RANK.AVG(Table2[[#This Row],[6M Return vs Nifty Z-Score]],Table2[6M Return vs Nifty Z-Score])</f>
        <v>690</v>
      </c>
      <c r="AU703">
        <f>_xlfn.RANK.AVG(Table2[[#This Row],[Sharpe Ratio Z-Score]],Table2[Sharpe Ratio Z-Score])</f>
        <v>526.5</v>
      </c>
      <c r="AV703">
        <f>(Table2[[#This Row],[Rank 1Y]]+Table2[[#This Row],[Rank 6M]]+Table2[[#This Row],[Rank Sharpe]])/3</f>
        <v>646.5</v>
      </c>
    </row>
    <row r="704" spans="1:48" x14ac:dyDescent="0.3">
      <c r="A704" t="s">
        <v>1653</v>
      </c>
      <c r="B704" t="s">
        <v>1654</v>
      </c>
      <c r="C704" t="s">
        <v>10416</v>
      </c>
      <c r="D704" t="s">
        <v>494</v>
      </c>
      <c r="E704">
        <v>5553.9370112879997</v>
      </c>
      <c r="F704">
        <v>111.48</v>
      </c>
      <c r="G704">
        <v>-45.547151786709499</v>
      </c>
      <c r="H704">
        <f>(Table2[[#This Row],[1Y Return vs Nifty]]-AVERAGE(Table2[1Y Return vs Nifty]))/_xlfn.STDEV.P(Table2[1Y Return vs Nifty])</f>
        <v>-1.1503931092549877</v>
      </c>
      <c r="I704">
        <v>-3.2185938689582301</v>
      </c>
      <c r="J704">
        <f>(Table2[[#This Row],[1M Return vs Nifty]]-AVERAGE(Table2[1M Return vs Nifty]))/_xlfn.STDEV.P(Table2[1M Return vs Nifty])</f>
        <v>1.9831817086483131E-2</v>
      </c>
      <c r="K704">
        <v>-8.7136388242998404</v>
      </c>
      <c r="L704">
        <f>(Table2[[#This Row],[6M Return vs Nifty]]-AVERAGE(Table2[6M Return vs Nifty]))/_xlfn.STDEV.P(Table2[6M Return vs Nifty])</f>
        <v>-0.62383798466268015</v>
      </c>
      <c r="M704">
        <v>2.9280889051189498</v>
      </c>
      <c r="N704">
        <f>(Table2[[#This Row],[1W Return vs Nifty]]-AVERAGE(Table2[1W Return vs Nifty]))/_xlfn.STDEV.P(Table2[1W Return vs Nifty])</f>
        <v>0.78486629811265629</v>
      </c>
      <c r="O704">
        <v>109.26</v>
      </c>
      <c r="P704">
        <v>108.53046805485801</v>
      </c>
      <c r="Q704">
        <v>108.715924387882</v>
      </c>
      <c r="R704">
        <v>59.032250348922403</v>
      </c>
      <c r="S704" s="2">
        <f>(Table2[[#This Row],[Close Price]]-Table2[[#This Row],[20D EMA]])/Table2[[#This Row],[20D EMA]]</f>
        <v>2.0318506315211413E-2</v>
      </c>
      <c r="T704" s="2">
        <f>(Table2[[#This Row],[Close Price]]-Table2[[#This Row],[50D EMA]])/Table2[[#This Row],[50D EMA]]</f>
        <v>2.71769946081051E-2</v>
      </c>
      <c r="U704" s="2">
        <f>(Table2[[#This Row],[Close Price]]-Table2[[#This Row],[200D EMA]])/Table2[[#This Row],[200D EMA]]</f>
        <v>2.5424753803832838E-2</v>
      </c>
      <c r="V704">
        <v>1.0036958374031499</v>
      </c>
      <c r="W704">
        <v>110.36</v>
      </c>
      <c r="X704">
        <v>115</v>
      </c>
      <c r="Y704">
        <v>106.78</v>
      </c>
      <c r="Z704">
        <v>116.5</v>
      </c>
      <c r="AA704">
        <v>103.01</v>
      </c>
      <c r="AB704">
        <v>116.5</v>
      </c>
      <c r="AC704" s="2">
        <f>(Table2[[#This Row],[Close Price]]/Table2[[#This Row],[Day Low]])-1</f>
        <v>1.0148604566872166E-2</v>
      </c>
      <c r="AD704" s="2">
        <f>(Table2[[#This Row],[Day High]]/Table2[[#This Row],[Close Price]])-1</f>
        <v>3.1575170434158473E-2</v>
      </c>
      <c r="AE704" s="2">
        <f>(Table2[[#This Row],[Close Price]]/Table2[[#This Row],[Current Week Low]])-1</f>
        <v>4.4015733283386371E-2</v>
      </c>
      <c r="AF704" s="2">
        <f>(Table2[[#This Row],[Current Week High]]/Table2[[#This Row],[Close Price]])-1</f>
        <v>4.5030498744169423E-2</v>
      </c>
      <c r="AG704" s="2">
        <f>(Table2[[#This Row],[Close Price]]/Table2[[#This Row],[Current Month Low]])-1</f>
        <v>8.2225026696437276E-2</v>
      </c>
      <c r="AH704" s="2">
        <f>(Table2[[#This Row],[Current Month High]]/Table2[[#This Row],[Close Price]])-1</f>
        <v>4.5030498744169423E-2</v>
      </c>
      <c r="AI704">
        <v>19.931826336562601</v>
      </c>
      <c r="AJ704">
        <v>21.836065573770401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</v>
      </c>
      <c r="AM704" t="s">
        <v>10450</v>
      </c>
      <c r="AN704">
        <v>6.08</v>
      </c>
      <c r="AO704" t="s">
        <v>10451</v>
      </c>
      <c r="AP704">
        <v>-9.5639455611924995E-2</v>
      </c>
      <c r="AQ704">
        <f>(Table2[[#This Row],[Sharpe Ratio]]-AVERAGE(Table2[Sharpe Ratio]))/_xlfn.STDEV.P(Table2[Sharpe Ratio])</f>
        <v>-1.8011440947406625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692</v>
      </c>
      <c r="AT704">
        <f>_xlfn.RANK.AVG(Table2[[#This Row],[6M Return vs Nifty Z-Score]],Table2[6M Return vs Nifty Z-Score])</f>
        <v>539</v>
      </c>
      <c r="AU704">
        <f>_xlfn.RANK.AVG(Table2[[#This Row],[Sharpe Ratio Z-Score]],Table2[Sharpe Ratio Z-Score])</f>
        <v>710</v>
      </c>
      <c r="AV704">
        <f>(Table2[[#This Row],[Rank 1Y]]+Table2[[#This Row],[Rank 6M]]+Table2[[#This Row],[Rank Sharpe]])/3</f>
        <v>647</v>
      </c>
    </row>
    <row r="705" spans="1:48" x14ac:dyDescent="0.3">
      <c r="A705" t="s">
        <v>304</v>
      </c>
      <c r="B705" t="s">
        <v>305</v>
      </c>
      <c r="C705" t="s">
        <v>5532</v>
      </c>
      <c r="D705" t="s">
        <v>80</v>
      </c>
      <c r="E705">
        <v>94704.386542919994</v>
      </c>
      <c r="F705">
        <v>26247.9</v>
      </c>
      <c r="G705">
        <v>-33.4607398298294</v>
      </c>
      <c r="H705">
        <f>(Table2[[#This Row],[1Y Return vs Nifty]]-AVERAGE(Table2[1Y Return vs Nifty]))/_xlfn.STDEV.P(Table2[1Y Return vs Nifty])</f>
        <v>-0.95138598604736868</v>
      </c>
      <c r="I705">
        <v>0.27054366098864102</v>
      </c>
      <c r="J705">
        <f>(Table2[[#This Row],[1M Return vs Nifty]]-AVERAGE(Table2[1M Return vs Nifty]))/_xlfn.STDEV.P(Table2[1M Return vs Nifty])</f>
        <v>0.34315788037668044</v>
      </c>
      <c r="K705">
        <v>-17.1406524787348</v>
      </c>
      <c r="L705">
        <f>(Table2[[#This Row],[6M Return vs Nifty]]-AVERAGE(Table2[6M Return vs Nifty]))/_xlfn.STDEV.P(Table2[6M Return vs Nifty])</f>
        <v>-0.87419441571372458</v>
      </c>
      <c r="M705">
        <v>2.5814370297181402</v>
      </c>
      <c r="N705">
        <f>(Table2[[#This Row],[1W Return vs Nifty]]-AVERAGE(Table2[1W Return vs Nifty]))/_xlfn.STDEV.P(Table2[1W Return vs Nifty])</f>
        <v>0.70750509330322098</v>
      </c>
      <c r="O705">
        <v>25670.23</v>
      </c>
      <c r="P705">
        <v>25800.2910853225</v>
      </c>
      <c r="Q705">
        <v>26021.577945597601</v>
      </c>
      <c r="R705">
        <v>68.986302611104094</v>
      </c>
      <c r="S705" s="2">
        <f>(Table2[[#This Row],[Close Price]]-Table2[[#This Row],[20D EMA]])/Table2[[#This Row],[20D EMA]]</f>
        <v>2.2503499189528178E-2</v>
      </c>
      <c r="T705" s="2">
        <f>(Table2[[#This Row],[Close Price]]-Table2[[#This Row],[50D EMA]])/Table2[[#This Row],[50D EMA]]</f>
        <v>1.7348987001628867E-2</v>
      </c>
      <c r="U705" s="2">
        <f>(Table2[[#This Row],[Close Price]]-Table2[[#This Row],[200D EMA]])/Table2[[#This Row],[200D EMA]]</f>
        <v>8.6974761820964221E-3</v>
      </c>
      <c r="V705">
        <v>0.56884910576683301</v>
      </c>
      <c r="W705">
        <v>25942.7</v>
      </c>
      <c r="X705">
        <v>26550</v>
      </c>
      <c r="Y705">
        <v>24952.15</v>
      </c>
      <c r="Z705">
        <v>26550</v>
      </c>
      <c r="AA705">
        <v>24690.7</v>
      </c>
      <c r="AB705">
        <v>26550</v>
      </c>
      <c r="AC705" s="2">
        <f>(Table2[[#This Row],[Close Price]]/Table2[[#This Row],[Day Low]])-1</f>
        <v>1.1764388440678841E-2</v>
      </c>
      <c r="AD705" s="2">
        <f>(Table2[[#This Row],[Day High]]/Table2[[#This Row],[Close Price]])-1</f>
        <v>1.1509492187946391E-2</v>
      </c>
      <c r="AE705" s="2">
        <f>(Table2[[#This Row],[Close Price]]/Table2[[#This Row],[Current Week Low]])-1</f>
        <v>5.1929392857930079E-2</v>
      </c>
      <c r="AF705" s="2">
        <f>(Table2[[#This Row],[Current Week High]]/Table2[[#This Row],[Close Price]])-1</f>
        <v>1.1509492187946391E-2</v>
      </c>
      <c r="AG705" s="2">
        <f>(Table2[[#This Row],[Close Price]]/Table2[[#This Row],[Current Month Low]])-1</f>
        <v>6.3068280769682517E-2</v>
      </c>
      <c r="AH705" s="2">
        <f>(Table2[[#This Row],[Current Month High]]/Table2[[#This Row],[Close Price]])-1</f>
        <v>1.1509492187946391E-2</v>
      </c>
      <c r="AI705">
        <v>17.105558920904102</v>
      </c>
      <c r="AJ705">
        <v>10.750632911392399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</v>
      </c>
      <c r="AM705" t="s">
        <v>10450</v>
      </c>
      <c r="AN705">
        <v>2.4700000000000002</v>
      </c>
      <c r="AO705" t="s">
        <v>10451</v>
      </c>
      <c r="AP705">
        <v>-7.7183765063706999E-2</v>
      </c>
      <c r="AQ705">
        <f>(Table2[[#This Row],[Sharpe Ratio]]-AVERAGE(Table2[Sharpe Ratio]))/_xlfn.STDEV.P(Table2[Sharpe Ratio])</f>
        <v>-1.5863464083192567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645</v>
      </c>
      <c r="AT705">
        <f>_xlfn.RANK.AVG(Table2[[#This Row],[6M Return vs Nifty Z-Score]],Table2[6M Return vs Nifty Z-Score])</f>
        <v>620</v>
      </c>
      <c r="AU705">
        <f>_xlfn.RANK.AVG(Table2[[#This Row],[Sharpe Ratio Z-Score]],Table2[Sharpe Ratio Z-Score])</f>
        <v>686</v>
      </c>
      <c r="AV705">
        <f>(Table2[[#This Row],[Rank 1Y]]+Table2[[#This Row],[Rank 6M]]+Table2[[#This Row],[Rank Sharpe]])/3</f>
        <v>650.33333333333337</v>
      </c>
    </row>
    <row r="706" spans="1:48" x14ac:dyDescent="0.3">
      <c r="A706" t="s">
        <v>813</v>
      </c>
      <c r="B706" t="s">
        <v>814</v>
      </c>
      <c r="C706" t="s">
        <v>5532</v>
      </c>
      <c r="D706" t="s">
        <v>80</v>
      </c>
      <c r="E706">
        <v>20400.3026273</v>
      </c>
      <c r="F706">
        <v>863.35</v>
      </c>
      <c r="G706">
        <v>-39.300585482576103</v>
      </c>
      <c r="H706">
        <f>(Table2[[#This Row],[1Y Return vs Nifty]]-AVERAGE(Table2[1Y Return vs Nifty]))/_xlfn.STDEV.P(Table2[1Y Return vs Nifty])</f>
        <v>-1.0475411466918878</v>
      </c>
      <c r="I706">
        <v>-0.27786816814607301</v>
      </c>
      <c r="J706">
        <f>(Table2[[#This Row],[1M Return vs Nifty]]-AVERAGE(Table2[1M Return vs Nifty]))/_xlfn.STDEV.P(Table2[1M Return vs Nifty])</f>
        <v>0.29233849127148703</v>
      </c>
      <c r="K706">
        <v>-12.488549563867601</v>
      </c>
      <c r="L706">
        <f>(Table2[[#This Row],[6M Return vs Nifty]]-AVERAGE(Table2[6M Return vs Nifty]))/_xlfn.STDEV.P(Table2[6M Return vs Nifty])</f>
        <v>-0.73598603841563348</v>
      </c>
      <c r="M706">
        <v>2.0122780187374998</v>
      </c>
      <c r="N706">
        <f>(Table2[[#This Row],[1W Return vs Nifty]]-AVERAGE(Table2[1W Return vs Nifty]))/_xlfn.STDEV.P(Table2[1W Return vs Nifty])</f>
        <v>0.58048767340119645</v>
      </c>
      <c r="O706">
        <v>843.55</v>
      </c>
      <c r="P706">
        <v>831.10970000731504</v>
      </c>
      <c r="Q706">
        <v>842.06118459801405</v>
      </c>
      <c r="R706">
        <v>70.359816247060806</v>
      </c>
      <c r="S706" s="2">
        <f>(Table2[[#This Row],[Close Price]]-Table2[[#This Row],[20D EMA]])/Table2[[#This Row],[20D EMA]]</f>
        <v>2.3472230454626365E-2</v>
      </c>
      <c r="T706" s="2">
        <f>(Table2[[#This Row],[Close Price]]-Table2[[#This Row],[50D EMA]])/Table2[[#This Row],[50D EMA]]</f>
        <v>3.8791870666894178E-2</v>
      </c>
      <c r="U706" s="2">
        <f>(Table2[[#This Row],[Close Price]]-Table2[[#This Row],[200D EMA]])/Table2[[#This Row],[200D EMA]]</f>
        <v>2.5281791622005348E-2</v>
      </c>
      <c r="V706">
        <v>0.60407044095218398</v>
      </c>
      <c r="W706">
        <v>853.55</v>
      </c>
      <c r="X706">
        <v>877</v>
      </c>
      <c r="Y706">
        <v>837</v>
      </c>
      <c r="Z706">
        <v>877</v>
      </c>
      <c r="AA706">
        <v>817</v>
      </c>
      <c r="AB706">
        <v>877</v>
      </c>
      <c r="AC706" s="2">
        <f>(Table2[[#This Row],[Close Price]]/Table2[[#This Row],[Day Low]])-1</f>
        <v>1.1481459785601444E-2</v>
      </c>
      <c r="AD706" s="2">
        <f>(Table2[[#This Row],[Day High]]/Table2[[#This Row],[Close Price]])-1</f>
        <v>1.5810505588695234E-2</v>
      </c>
      <c r="AE706" s="2">
        <f>(Table2[[#This Row],[Close Price]]/Table2[[#This Row],[Current Week Low]])-1</f>
        <v>3.1481481481481444E-2</v>
      </c>
      <c r="AF706" s="2">
        <f>(Table2[[#This Row],[Current Week High]]/Table2[[#This Row],[Close Price]])-1</f>
        <v>1.5810505588695234E-2</v>
      </c>
      <c r="AG706" s="2">
        <f>(Table2[[#This Row],[Close Price]]/Table2[[#This Row],[Current Month Low]])-1</f>
        <v>5.6731946144430889E-2</v>
      </c>
      <c r="AH706" s="2">
        <f>(Table2[[#This Row],[Current Month High]]/Table2[[#This Row],[Close Price]])-1</f>
        <v>1.5810505588695234E-2</v>
      </c>
      <c r="AI706">
        <v>22.569062373313201</v>
      </c>
      <c r="AJ706">
        <v>23.3357142857142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0.03</v>
      </c>
      <c r="AM706" t="s">
        <v>10451</v>
      </c>
      <c r="AN706">
        <v>3.09</v>
      </c>
      <c r="AO706" t="s">
        <v>10451</v>
      </c>
      <c r="AP706">
        <v>-8.1022942666440001E-2</v>
      </c>
      <c r="AQ706">
        <f>(Table2[[#This Row],[Sharpe Ratio]]-AVERAGE(Table2[Sharpe Ratio]))/_xlfn.STDEV.P(Table2[Sharpe Ratio])</f>
        <v>-1.6310289123238306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675</v>
      </c>
      <c r="AT706">
        <f>_xlfn.RANK.AVG(Table2[[#This Row],[6M Return vs Nifty Z-Score]],Table2[6M Return vs Nifty Z-Score])</f>
        <v>584</v>
      </c>
      <c r="AU706">
        <f>_xlfn.RANK.AVG(Table2[[#This Row],[Sharpe Ratio Z-Score]],Table2[Sharpe Ratio Z-Score])</f>
        <v>695</v>
      </c>
      <c r="AV706">
        <f>(Table2[[#This Row],[Rank 1Y]]+Table2[[#This Row],[Rank 6M]]+Table2[[#This Row],[Rank Sharpe]])/3</f>
        <v>651.33333333333337</v>
      </c>
    </row>
    <row r="707" spans="1:48" x14ac:dyDescent="0.3">
      <c r="A707" t="s">
        <v>2332</v>
      </c>
      <c r="B707" t="s">
        <v>2333</v>
      </c>
      <c r="C707" t="s">
        <v>10407</v>
      </c>
      <c r="D707" t="s">
        <v>24</v>
      </c>
      <c r="E707">
        <v>2368.9347954959999</v>
      </c>
      <c r="F707">
        <v>46.01</v>
      </c>
      <c r="G707">
        <v>-66.144324006608699</v>
      </c>
      <c r="H707">
        <f>(Table2[[#This Row],[1Y Return vs Nifty]]-AVERAGE(Table2[1Y Return vs Nifty]))/_xlfn.STDEV.P(Table2[1Y Return vs Nifty])</f>
        <v>-1.4895329635242038</v>
      </c>
      <c r="I707">
        <v>-16.539848775140101</v>
      </c>
      <c r="J707">
        <f>(Table2[[#This Row],[1M Return vs Nifty]]-AVERAGE(Table2[1M Return vs Nifty]))/_xlfn.STDEV.P(Table2[1M Return vs Nifty])</f>
        <v>-1.2146018703029031</v>
      </c>
      <c r="K707">
        <v>-32.4906057595351</v>
      </c>
      <c r="L707">
        <f>(Table2[[#This Row],[6M Return vs Nifty]]-AVERAGE(Table2[6M Return vs Nifty]))/_xlfn.STDEV.P(Table2[6M Return vs Nifty])</f>
        <v>-1.3302230490788747</v>
      </c>
      <c r="M707">
        <v>-9.2091233215015702</v>
      </c>
      <c r="N707">
        <f>(Table2[[#This Row],[1W Return vs Nifty]]-AVERAGE(Table2[1W Return vs Nifty]))/_xlfn.STDEV.P(Table2[1W Return vs Nifty])</f>
        <v>-1.9237570427924804</v>
      </c>
      <c r="O707">
        <v>48.98</v>
      </c>
      <c r="P707">
        <v>50.327902970589101</v>
      </c>
      <c r="Q707">
        <v>58.318659135558001</v>
      </c>
      <c r="R707">
        <v>17.171682471080398</v>
      </c>
      <c r="S707" s="2">
        <f>(Table2[[#This Row],[Close Price]]-Table2[[#This Row],[20D EMA]])/Table2[[#This Row],[20D EMA]]</f>
        <v>-6.0636994691710883E-2</v>
      </c>
      <c r="T707" s="2">
        <f>(Table2[[#This Row],[Close Price]]-Table2[[#This Row],[50D EMA]])/Table2[[#This Row],[50D EMA]]</f>
        <v>-8.5795408028671943E-2</v>
      </c>
      <c r="U707" s="2">
        <f>(Table2[[#This Row],[Close Price]]-Table2[[#This Row],[200D EMA]])/Table2[[#This Row],[200D EMA]]</f>
        <v>-0.21105867861171687</v>
      </c>
      <c r="V707">
        <v>1.2037959174322499</v>
      </c>
      <c r="W707">
        <v>45.92</v>
      </c>
      <c r="X707">
        <v>47.03</v>
      </c>
      <c r="Y707">
        <v>44.94</v>
      </c>
      <c r="Z707">
        <v>50.79</v>
      </c>
      <c r="AA707">
        <v>44.94</v>
      </c>
      <c r="AB707">
        <v>51.16</v>
      </c>
      <c r="AC707" s="2">
        <f>(Table2[[#This Row],[Close Price]]/Table2[[#This Row],[Day Low]])-1</f>
        <v>1.9599303135888757E-3</v>
      </c>
      <c r="AD707" s="2">
        <f>(Table2[[#This Row],[Day High]]/Table2[[#This Row],[Close Price]])-1</f>
        <v>2.2169093675288076E-2</v>
      </c>
      <c r="AE707" s="2">
        <f>(Table2[[#This Row],[Close Price]]/Table2[[#This Row],[Current Week Low]])-1</f>
        <v>2.3809523809523725E-2</v>
      </c>
      <c r="AF707" s="2">
        <f>(Table2[[#This Row],[Current Week High]]/Table2[[#This Row],[Close Price]])-1</f>
        <v>0.10389045859595747</v>
      </c>
      <c r="AG707" s="2">
        <f>(Table2[[#This Row],[Close Price]]/Table2[[#This Row],[Current Month Low]])-1</f>
        <v>2.3809523809523725E-2</v>
      </c>
      <c r="AH707" s="2">
        <f>(Table2[[#This Row],[Current Month High]]/Table2[[#This Row],[Close Price]])-1</f>
        <v>0.11193218865464027</v>
      </c>
      <c r="AI707">
        <v>79.091501847424396</v>
      </c>
      <c r="AJ707">
        <v>2.3809523809523698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-0.14000000000000001</v>
      </c>
      <c r="AM707" t="s">
        <v>10450</v>
      </c>
      <c r="AN707">
        <v>-7.78</v>
      </c>
      <c r="AO707" t="s">
        <v>10450</v>
      </c>
      <c r="AQ707">
        <f>(Table2[[#This Row],[Sharpe Ratio]]-AVERAGE(Table2[Sharpe Ratio]))/_xlfn.STDEV.P(Table2[Sharpe Ratio])</f>
        <v>-0.68803842457500186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727</v>
      </c>
      <c r="AT707">
        <f>_xlfn.RANK.AVG(Table2[[#This Row],[6M Return vs Nifty Z-Score]],Table2[6M Return vs Nifty Z-Score])</f>
        <v>703</v>
      </c>
      <c r="AU707">
        <f>_xlfn.RANK.AVG(Table2[[#This Row],[Sharpe Ratio Z-Score]],Table2[Sharpe Ratio Z-Score])</f>
        <v>526.5</v>
      </c>
      <c r="AV707">
        <f>(Table2[[#This Row],[Rank 1Y]]+Table2[[#This Row],[Rank 6M]]+Table2[[#This Row],[Rank Sharpe]])/3</f>
        <v>652.16666666666663</v>
      </c>
    </row>
    <row r="708" spans="1:48" x14ac:dyDescent="0.3">
      <c r="A708" t="s">
        <v>2040</v>
      </c>
      <c r="B708" t="s">
        <v>2041</v>
      </c>
      <c r="C708" t="s">
        <v>10412</v>
      </c>
      <c r="D708" t="s">
        <v>185</v>
      </c>
      <c r="E708">
        <v>3319.0552237500001</v>
      </c>
      <c r="F708">
        <v>211.5</v>
      </c>
      <c r="G708">
        <v>-57.936434403856197</v>
      </c>
      <c r="H708">
        <f>(Table2[[#This Row],[1Y Return vs Nifty]]-AVERAGE(Table2[1Y Return vs Nifty]))/_xlfn.STDEV.P(Table2[1Y Return vs Nifty])</f>
        <v>-1.3543871068980209</v>
      </c>
      <c r="I708">
        <v>-13.8149520692556</v>
      </c>
      <c r="J708">
        <f>(Table2[[#This Row],[1M Return vs Nifty]]-AVERAGE(Table2[1M Return vs Nifty]))/_xlfn.STDEV.P(Table2[1M Return vs Nifty])</f>
        <v>-0.96209530751359462</v>
      </c>
      <c r="K708">
        <v>-23.635732209220901</v>
      </c>
      <c r="L708">
        <f>(Table2[[#This Row],[6M Return vs Nifty]]-AVERAGE(Table2[6M Return vs Nifty]))/_xlfn.STDEV.P(Table2[6M Return vs Nifty])</f>
        <v>-1.0671554155883012</v>
      </c>
      <c r="M708">
        <v>-0.46581387181452399</v>
      </c>
      <c r="N708">
        <f>(Table2[[#This Row],[1W Return vs Nifty]]-AVERAGE(Table2[1W Return vs Nifty]))/_xlfn.STDEV.P(Table2[1W Return vs Nifty])</f>
        <v>2.7459728406129275E-2</v>
      </c>
      <c r="O708">
        <v>217.24</v>
      </c>
      <c r="P708">
        <v>221.039773767627</v>
      </c>
      <c r="Q708">
        <v>228.83504159517</v>
      </c>
      <c r="R708">
        <v>39.967744803800201</v>
      </c>
      <c r="S708" s="2">
        <f>(Table2[[#This Row],[Close Price]]-Table2[[#This Row],[20D EMA]])/Table2[[#This Row],[20D EMA]]</f>
        <v>-2.6422389983428506E-2</v>
      </c>
      <c r="T708" s="2">
        <f>(Table2[[#This Row],[Close Price]]-Table2[[#This Row],[50D EMA]])/Table2[[#This Row],[50D EMA]]</f>
        <v>-4.3158629802326424E-2</v>
      </c>
      <c r="U708" s="2">
        <f>(Table2[[#This Row],[Close Price]]-Table2[[#This Row],[200D EMA]])/Table2[[#This Row],[200D EMA]]</f>
        <v>-7.5753440007834391E-2</v>
      </c>
      <c r="V708">
        <v>0.91246656243890401</v>
      </c>
      <c r="W708">
        <v>209.4</v>
      </c>
      <c r="X708">
        <v>214.86</v>
      </c>
      <c r="Y708">
        <v>209.4</v>
      </c>
      <c r="Z708">
        <v>225</v>
      </c>
      <c r="AA708">
        <v>207.2</v>
      </c>
      <c r="AB708">
        <v>233.5</v>
      </c>
      <c r="AC708" s="2">
        <f>(Table2[[#This Row],[Close Price]]/Table2[[#This Row],[Day Low]])-1</f>
        <v>1.0028653295128809E-2</v>
      </c>
      <c r="AD708" s="2">
        <f>(Table2[[#This Row],[Day High]]/Table2[[#This Row],[Close Price]])-1</f>
        <v>1.5886524822695147E-2</v>
      </c>
      <c r="AE708" s="2">
        <f>(Table2[[#This Row],[Close Price]]/Table2[[#This Row],[Current Week Low]])-1</f>
        <v>1.0028653295128809E-2</v>
      </c>
      <c r="AF708" s="2">
        <f>(Table2[[#This Row],[Current Week High]]/Table2[[#This Row],[Close Price]])-1</f>
        <v>6.3829787234042534E-2</v>
      </c>
      <c r="AG708" s="2">
        <f>(Table2[[#This Row],[Close Price]]/Table2[[#This Row],[Current Month Low]])-1</f>
        <v>2.0752895752895739E-2</v>
      </c>
      <c r="AH708" s="2">
        <f>(Table2[[#This Row],[Current Month High]]/Table2[[#This Row],[Close Price]])-1</f>
        <v>0.10401891252955076</v>
      </c>
      <c r="AI708">
        <v>41.3711583924349</v>
      </c>
      <c r="AJ708">
        <v>10.9944896352663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10450</v>
      </c>
      <c r="AN708">
        <v>-2.09</v>
      </c>
      <c r="AO708" t="s">
        <v>10450</v>
      </c>
      <c r="AP708">
        <v>-7.1448497745740004E-3</v>
      </c>
      <c r="AQ708">
        <f>(Table2[[#This Row],[Sharpe Ratio]]-AVERAGE(Table2[Sharpe Ratio]))/_xlfn.STDEV.P(Table2[Sharpe Ratio])</f>
        <v>-0.77119419690426771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719</v>
      </c>
      <c r="AT708">
        <f>_xlfn.RANK.AVG(Table2[[#This Row],[6M Return vs Nifty Z-Score]],Table2[6M Return vs Nifty Z-Score])</f>
        <v>672</v>
      </c>
      <c r="AU708">
        <f>_xlfn.RANK.AVG(Table2[[#This Row],[Sharpe Ratio Z-Score]],Table2[Sharpe Ratio Z-Score])</f>
        <v>572</v>
      </c>
      <c r="AV708">
        <f>(Table2[[#This Row],[Rank 1Y]]+Table2[[#This Row],[Rank 6M]]+Table2[[#This Row],[Rank Sharpe]])/3</f>
        <v>654.33333333333337</v>
      </c>
    </row>
    <row r="709" spans="1:48" x14ac:dyDescent="0.3">
      <c r="A709" t="s">
        <v>649</v>
      </c>
      <c r="B709" t="s">
        <v>650</v>
      </c>
      <c r="C709" t="s">
        <v>10411</v>
      </c>
      <c r="D709" t="s">
        <v>54</v>
      </c>
      <c r="E709">
        <v>29392.531141815001</v>
      </c>
      <c r="F709">
        <v>1784.05</v>
      </c>
      <c r="G709">
        <v>-25.090230666013401</v>
      </c>
      <c r="H709">
        <f>(Table2[[#This Row],[1Y Return vs Nifty]]-AVERAGE(Table2[1Y Return vs Nifty]))/_xlfn.STDEV.P(Table2[1Y Return vs Nifty])</f>
        <v>-0.81356253981560289</v>
      </c>
      <c r="I709">
        <v>-5.2357502967730198</v>
      </c>
      <c r="J709">
        <f>(Table2[[#This Row],[1M Return vs Nifty]]-AVERAGE(Table2[1M Return vs Nifty]))/_xlfn.STDEV.P(Table2[1M Return vs Nifty])</f>
        <v>-0.16709095143385203</v>
      </c>
      <c r="K709">
        <v>-20.3323551969129</v>
      </c>
      <c r="L709">
        <f>(Table2[[#This Row],[6M Return vs Nifty]]-AVERAGE(Table2[6M Return vs Nifty]))/_xlfn.STDEV.P(Table2[6M Return vs Nifty])</f>
        <v>-0.96901606122968464</v>
      </c>
      <c r="M709">
        <v>0.34137719902279401</v>
      </c>
      <c r="N709">
        <f>(Table2[[#This Row],[1W Return vs Nifty]]-AVERAGE(Table2[1W Return vs Nifty]))/_xlfn.STDEV.P(Table2[1W Return vs Nifty])</f>
        <v>0.20759801174641698</v>
      </c>
      <c r="O709">
        <v>1859.32</v>
      </c>
      <c r="P709">
        <v>1891.48343684666</v>
      </c>
      <c r="Q709">
        <v>1838.94510451018</v>
      </c>
      <c r="R709">
        <v>28.1571150422096</v>
      </c>
      <c r="S709" s="2">
        <f>(Table2[[#This Row],[Close Price]]-Table2[[#This Row],[20D EMA]])/Table2[[#This Row],[20D EMA]]</f>
        <v>-4.0482542004603828E-2</v>
      </c>
      <c r="T709" s="2">
        <f>(Table2[[#This Row],[Close Price]]-Table2[[#This Row],[50D EMA]])/Table2[[#This Row],[50D EMA]]</f>
        <v>-5.6798507855699239E-2</v>
      </c>
      <c r="U709" s="2">
        <f>(Table2[[#This Row],[Close Price]]-Table2[[#This Row],[200D EMA]])/Table2[[#This Row],[200D EMA]]</f>
        <v>-2.9851410123959032E-2</v>
      </c>
      <c r="V709">
        <v>1.0035134802819401</v>
      </c>
      <c r="W709">
        <v>1771</v>
      </c>
      <c r="X709">
        <v>1827</v>
      </c>
      <c r="Y709">
        <v>1771</v>
      </c>
      <c r="Z709">
        <v>1897</v>
      </c>
      <c r="AA709">
        <v>1771</v>
      </c>
      <c r="AB709">
        <v>1974.55</v>
      </c>
      <c r="AC709" s="2">
        <f>(Table2[[#This Row],[Close Price]]/Table2[[#This Row],[Day Low]])-1</f>
        <v>7.3687182382833338E-3</v>
      </c>
      <c r="AD709" s="2">
        <f>(Table2[[#This Row],[Day High]]/Table2[[#This Row],[Close Price]])-1</f>
        <v>2.4074437375634083E-2</v>
      </c>
      <c r="AE709" s="2">
        <f>(Table2[[#This Row],[Close Price]]/Table2[[#This Row],[Current Week Low]])-1</f>
        <v>7.3687182382833338E-3</v>
      </c>
      <c r="AF709" s="2">
        <f>(Table2[[#This Row],[Current Week High]]/Table2[[#This Row],[Close Price]])-1</f>
        <v>6.3311005857459079E-2</v>
      </c>
      <c r="AG709" s="2">
        <f>(Table2[[#This Row],[Close Price]]/Table2[[#This Row],[Current Month Low]])-1</f>
        <v>7.3687182382833338E-3</v>
      </c>
      <c r="AH709" s="2">
        <f>(Table2[[#This Row],[Current Month High]]/Table2[[#This Row],[Close Price]])-1</f>
        <v>0.10677951851125256</v>
      </c>
      <c r="AI709">
        <v>24.489223956727599</v>
      </c>
      <c r="AJ709">
        <v>20.948442425680401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-0.21</v>
      </c>
      <c r="AM709" t="s">
        <v>10450</v>
      </c>
      <c r="AN709">
        <v>-5.52</v>
      </c>
      <c r="AO709" t="s">
        <v>10450</v>
      </c>
      <c r="AP709">
        <v>-0.115883049954281</v>
      </c>
      <c r="AQ709">
        <f>(Table2[[#This Row],[Sharpe Ratio]]-AVERAGE(Table2[Sharpe Ratio]))/_xlfn.STDEV.P(Table2[Sharpe Ratio])</f>
        <v>-2.0367504091308541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596</v>
      </c>
      <c r="AT709">
        <f>_xlfn.RANK.AVG(Table2[[#This Row],[6M Return vs Nifty Z-Score]],Table2[6M Return vs Nifty Z-Score])</f>
        <v>645</v>
      </c>
      <c r="AU709">
        <f>_xlfn.RANK.AVG(Table2[[#This Row],[Sharpe Ratio Z-Score]],Table2[Sharpe Ratio Z-Score])</f>
        <v>724</v>
      </c>
      <c r="AV709">
        <f>(Table2[[#This Row],[Rank 1Y]]+Table2[[#This Row],[Rank 6M]]+Table2[[#This Row],[Rank Sharpe]])/3</f>
        <v>655</v>
      </c>
    </row>
    <row r="710" spans="1:48" x14ac:dyDescent="0.3">
      <c r="A710" t="s">
        <v>1253</v>
      </c>
      <c r="B710" t="s">
        <v>1254</v>
      </c>
      <c r="C710" t="s">
        <v>5532</v>
      </c>
      <c r="D710" t="s">
        <v>80</v>
      </c>
      <c r="E710">
        <v>9519.7860228749996</v>
      </c>
      <c r="F710">
        <v>1236.25</v>
      </c>
      <c r="G710">
        <v>-29.6489401323552</v>
      </c>
      <c r="H710">
        <f>(Table2[[#This Row],[1Y Return vs Nifty]]-AVERAGE(Table2[1Y Return vs Nifty]))/_xlfn.STDEV.P(Table2[1Y Return vs Nifty])</f>
        <v>-0.88862333202363264</v>
      </c>
      <c r="I710">
        <v>-9.9820998644349608</v>
      </c>
      <c r="J710">
        <f>(Table2[[#This Row],[1M Return vs Nifty]]-AVERAGE(Table2[1M Return vs Nifty]))/_xlfn.STDEV.P(Table2[1M Return vs Nifty])</f>
        <v>-0.60691841811861547</v>
      </c>
      <c r="K710">
        <v>-31.803473833861698</v>
      </c>
      <c r="L710">
        <f>(Table2[[#This Row],[6M Return vs Nifty]]-AVERAGE(Table2[6M Return vs Nifty]))/_xlfn.STDEV.P(Table2[6M Return vs Nifty])</f>
        <v>-1.3098091867514663</v>
      </c>
      <c r="M710">
        <v>-6.7733389124878096</v>
      </c>
      <c r="N710">
        <f>(Table2[[#This Row],[1W Return vs Nifty]]-AVERAGE(Table2[1W Return vs Nifty]))/_xlfn.STDEV.P(Table2[1W Return vs Nifty])</f>
        <v>-1.3801707249066528</v>
      </c>
      <c r="O710">
        <v>1303.23</v>
      </c>
      <c r="P710">
        <v>1358.0292454330399</v>
      </c>
      <c r="Q710">
        <v>1407.42581297229</v>
      </c>
      <c r="R710">
        <v>17.746287905613698</v>
      </c>
      <c r="S710" s="2">
        <f>(Table2[[#This Row],[Close Price]]-Table2[[#This Row],[20D EMA]])/Table2[[#This Row],[20D EMA]]</f>
        <v>-5.139537917328485E-2</v>
      </c>
      <c r="T710" s="2">
        <f>(Table2[[#This Row],[Close Price]]-Table2[[#This Row],[50D EMA]])/Table2[[#This Row],[50D EMA]]</f>
        <v>-8.9673507284600287E-2</v>
      </c>
      <c r="U710" s="2">
        <f>(Table2[[#This Row],[Close Price]]-Table2[[#This Row],[200D EMA]])/Table2[[#This Row],[200D EMA]]</f>
        <v>-0.12162332919757257</v>
      </c>
      <c r="V710">
        <v>0.79584434417296701</v>
      </c>
      <c r="W710">
        <v>1228.95</v>
      </c>
      <c r="X710">
        <v>1272.95</v>
      </c>
      <c r="Y710">
        <v>1228.95</v>
      </c>
      <c r="Z710">
        <v>1315</v>
      </c>
      <c r="AA710">
        <v>1228.95</v>
      </c>
      <c r="AB710">
        <v>1368.95</v>
      </c>
      <c r="AC710" s="2">
        <f>(Table2[[#This Row],[Close Price]]/Table2[[#This Row],[Day Low]])-1</f>
        <v>5.9400301070018369E-3</v>
      </c>
      <c r="AD710" s="2">
        <f>(Table2[[#This Row],[Day High]]/Table2[[#This Row],[Close Price]])-1</f>
        <v>2.9686552072800909E-2</v>
      </c>
      <c r="AE710" s="2">
        <f>(Table2[[#This Row],[Close Price]]/Table2[[#This Row],[Current Week Low]])-1</f>
        <v>5.9400301070018369E-3</v>
      </c>
      <c r="AF710" s="2">
        <f>(Table2[[#This Row],[Current Week High]]/Table2[[#This Row],[Close Price]])-1</f>
        <v>6.3700707785641963E-2</v>
      </c>
      <c r="AG710" s="2">
        <f>(Table2[[#This Row],[Close Price]]/Table2[[#This Row],[Current Month Low]])-1</f>
        <v>5.9400301070018369E-3</v>
      </c>
      <c r="AH710" s="2">
        <f>(Table2[[#This Row],[Current Month High]]/Table2[[#This Row],[Close Price]])-1</f>
        <v>0.10734074823053597</v>
      </c>
      <c r="AI710">
        <v>45.763397371081901</v>
      </c>
      <c r="AJ710">
        <v>8.64788856176121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-0.25</v>
      </c>
      <c r="AM710" t="s">
        <v>10450</v>
      </c>
      <c r="AN710">
        <v>-7.06</v>
      </c>
      <c r="AO710" t="s">
        <v>10450</v>
      </c>
      <c r="AP710">
        <v>-4.2773692726202003E-2</v>
      </c>
      <c r="AQ710">
        <f>(Table2[[#This Row],[Sharpe Ratio]]-AVERAGE(Table2[Sharpe Ratio]))/_xlfn.STDEV.P(Table2[Sharpe Ratio])</f>
        <v>-1.1858626708845195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620</v>
      </c>
      <c r="AT710">
        <f>_xlfn.RANK.AVG(Table2[[#This Row],[6M Return vs Nifty Z-Score]],Table2[6M Return vs Nifty Z-Score])</f>
        <v>700</v>
      </c>
      <c r="AU710">
        <f>_xlfn.RANK.AVG(Table2[[#This Row],[Sharpe Ratio Z-Score]],Table2[Sharpe Ratio Z-Score])</f>
        <v>647</v>
      </c>
      <c r="AV710">
        <f>(Table2[[#This Row],[Rank 1Y]]+Table2[[#This Row],[Rank 6M]]+Table2[[#This Row],[Rank Sharpe]])/3</f>
        <v>655.66666666666663</v>
      </c>
    </row>
    <row r="711" spans="1:48" x14ac:dyDescent="0.3">
      <c r="A711" t="s">
        <v>439</v>
      </c>
      <c r="B711" t="s">
        <v>440</v>
      </c>
      <c r="C711" t="s">
        <v>10409</v>
      </c>
      <c r="D711" t="s">
        <v>195</v>
      </c>
      <c r="E711">
        <v>53278.292907839997</v>
      </c>
      <c r="F711">
        <v>16413.150000000001</v>
      </c>
      <c r="G711">
        <v>-43.417946573651697</v>
      </c>
      <c r="H711">
        <f>(Table2[[#This Row],[1Y Return vs Nifty]]-AVERAGE(Table2[1Y Return vs Nifty]))/_xlfn.STDEV.P(Table2[1Y Return vs Nifty])</f>
        <v>-1.1153349790438878</v>
      </c>
      <c r="I711">
        <v>-8.6261716916106099</v>
      </c>
      <c r="J711">
        <f>(Table2[[#This Row],[1M Return vs Nifty]]-AVERAGE(Table2[1M Return vs Nifty]))/_xlfn.STDEV.P(Table2[1M Return vs Nifty])</f>
        <v>-0.48126933880867978</v>
      </c>
      <c r="K711">
        <v>-18.640224688493099</v>
      </c>
      <c r="L711">
        <f>(Table2[[#This Row],[6M Return vs Nifty]]-AVERAGE(Table2[6M Return vs Nifty]))/_xlfn.STDEV.P(Table2[6M Return vs Nifty])</f>
        <v>-0.91874490084802085</v>
      </c>
      <c r="M711">
        <v>-2.7921779372306301</v>
      </c>
      <c r="N711">
        <f>(Table2[[#This Row],[1W Return vs Nifty]]-AVERAGE(Table2[1W Return vs Nifty]))/_xlfn.STDEV.P(Table2[1W Return vs Nifty])</f>
        <v>-0.49170759678972792</v>
      </c>
      <c r="O711">
        <v>16535.18</v>
      </c>
      <c r="P711">
        <v>16619.8664232261</v>
      </c>
      <c r="Q711">
        <v>16479.219053881599</v>
      </c>
      <c r="R711">
        <v>39.715603436983102</v>
      </c>
      <c r="S711" s="2">
        <f>(Table2[[#This Row],[Close Price]]-Table2[[#This Row],[20D EMA]])/Table2[[#This Row],[20D EMA]]</f>
        <v>-7.3800224732962589E-3</v>
      </c>
      <c r="T711" s="2">
        <f>(Table2[[#This Row],[Close Price]]-Table2[[#This Row],[50D EMA]])/Table2[[#This Row],[50D EMA]]</f>
        <v>-1.24379112299732E-2</v>
      </c>
      <c r="U711" s="2">
        <f>(Table2[[#This Row],[Close Price]]-Table2[[#This Row],[200D EMA]])/Table2[[#This Row],[200D EMA]]</f>
        <v>-4.0092345192799467E-3</v>
      </c>
      <c r="V711">
        <v>1.14229357438388</v>
      </c>
      <c r="W711">
        <v>16331.3</v>
      </c>
      <c r="X711">
        <v>16519.95</v>
      </c>
      <c r="Y711">
        <v>16312</v>
      </c>
      <c r="Z711">
        <v>16700</v>
      </c>
      <c r="AA711">
        <v>16085.85</v>
      </c>
      <c r="AB711">
        <v>16739</v>
      </c>
      <c r="AC711" s="2">
        <f>(Table2[[#This Row],[Close Price]]/Table2[[#This Row],[Day Low]])-1</f>
        <v>5.0118484137822161E-3</v>
      </c>
      <c r="AD711" s="2">
        <f>(Table2[[#This Row],[Day High]]/Table2[[#This Row],[Close Price]])-1</f>
        <v>6.5069776368338328E-3</v>
      </c>
      <c r="AE711" s="2">
        <f>(Table2[[#This Row],[Close Price]]/Table2[[#This Row],[Current Week Low]])-1</f>
        <v>6.2009563511526977E-3</v>
      </c>
      <c r="AF711" s="2">
        <f>(Table2[[#This Row],[Current Week High]]/Table2[[#This Row],[Close Price]])-1</f>
        <v>1.7476840216533507E-2</v>
      </c>
      <c r="AG711" s="2">
        <f>(Table2[[#This Row],[Close Price]]/Table2[[#This Row],[Current Month Low]])-1</f>
        <v>2.0347075224498523E-2</v>
      </c>
      <c r="AH711" s="2">
        <f>(Table2[[#This Row],[Current Month High]]/Table2[[#This Row],[Close Price]])-1</f>
        <v>1.985298373560207E-2</v>
      </c>
      <c r="AI711">
        <v>17.284007030947699</v>
      </c>
      <c r="AJ711">
        <v>6.9581112255138402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-0.12</v>
      </c>
      <c r="AM711" t="s">
        <v>10450</v>
      </c>
      <c r="AN711">
        <v>-0.56000000000000005</v>
      </c>
      <c r="AO711" t="s">
        <v>10450</v>
      </c>
      <c r="AP711">
        <v>-5.2338681883657999E-2</v>
      </c>
      <c r="AQ711">
        <f>(Table2[[#This Row],[Sharpe Ratio]]-AVERAGE(Table2[Sharpe Ratio]))/_xlfn.STDEV.P(Table2[Sharpe Ratio])</f>
        <v>-1.2971853838602072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681</v>
      </c>
      <c r="AT711">
        <f>_xlfn.RANK.AVG(Table2[[#This Row],[6M Return vs Nifty Z-Score]],Table2[6M Return vs Nifty Z-Score])</f>
        <v>635</v>
      </c>
      <c r="AU711">
        <f>_xlfn.RANK.AVG(Table2[[#This Row],[Sharpe Ratio Z-Score]],Table2[Sharpe Ratio Z-Score])</f>
        <v>661</v>
      </c>
      <c r="AV711">
        <f>(Table2[[#This Row],[Rank 1Y]]+Table2[[#This Row],[Rank 6M]]+Table2[[#This Row],[Rank Sharpe]])/3</f>
        <v>659</v>
      </c>
    </row>
    <row r="712" spans="1:48" x14ac:dyDescent="0.3">
      <c r="A712" t="s">
        <v>344</v>
      </c>
      <c r="B712" t="s">
        <v>345</v>
      </c>
      <c r="C712" t="s">
        <v>10408</v>
      </c>
      <c r="D712" t="s">
        <v>27</v>
      </c>
      <c r="E712">
        <v>74300.004538239999</v>
      </c>
      <c r="F712">
        <v>10.66</v>
      </c>
      <c r="G712">
        <v>-43.943865401732999</v>
      </c>
      <c r="H712">
        <f>(Table2[[#This Row],[1Y Return vs Nifty]]-AVERAGE(Table2[1Y Return vs Nifty]))/_xlfn.STDEV.P(Table2[1Y Return vs Nifty])</f>
        <v>-1.1239944218454883</v>
      </c>
      <c r="I712">
        <v>-38.694871749063203</v>
      </c>
      <c r="J712">
        <f>(Table2[[#This Row],[1M Return vs Nifty]]-AVERAGE(Table2[1M Return vs Nifty]))/_xlfn.STDEV.P(Table2[1M Return vs Nifty])</f>
        <v>-3.2676296741027464</v>
      </c>
      <c r="K712">
        <v>-38.179782058491497</v>
      </c>
      <c r="L712">
        <f>(Table2[[#This Row],[6M Return vs Nifty]]-AVERAGE(Table2[6M Return vs Nifty]))/_xlfn.STDEV.P(Table2[6M Return vs Nifty])</f>
        <v>-1.4992416281667729</v>
      </c>
      <c r="M712">
        <v>-2.0791163201615599</v>
      </c>
      <c r="N712">
        <f>(Table2[[#This Row],[1W Return vs Nifty]]-AVERAGE(Table2[1W Return vs Nifty]))/_xlfn.STDEV.P(Table2[1W Return vs Nifty])</f>
        <v>-0.33257588652263087</v>
      </c>
      <c r="O712">
        <v>12.36</v>
      </c>
      <c r="P712">
        <v>13.9097100824437</v>
      </c>
      <c r="Q712">
        <v>14.0478530689539</v>
      </c>
      <c r="R712">
        <v>27.0702179059342</v>
      </c>
      <c r="S712" s="2">
        <f>(Table2[[#This Row],[Close Price]]-Table2[[#This Row],[20D EMA]])/Table2[[#This Row],[20D EMA]]</f>
        <v>-0.13754045307443361</v>
      </c>
      <c r="T712" s="2">
        <f>(Table2[[#This Row],[Close Price]]-Table2[[#This Row],[50D EMA]])/Table2[[#This Row],[50D EMA]]</f>
        <v>-0.23362888681233973</v>
      </c>
      <c r="U712" s="2">
        <f>(Table2[[#This Row],[Close Price]]-Table2[[#This Row],[200D EMA]])/Table2[[#This Row],[200D EMA]]</f>
        <v>-0.24116518391277444</v>
      </c>
      <c r="V712">
        <v>1.31175837333979</v>
      </c>
      <c r="W712" t="e">
        <v>#N/A</v>
      </c>
      <c r="X712" t="e">
        <v>#N/A</v>
      </c>
      <c r="Y712" t="e">
        <v>#N/A</v>
      </c>
      <c r="Z712" t="e">
        <v>#N/A</v>
      </c>
      <c r="AA712" t="e">
        <v>#N/A</v>
      </c>
      <c r="AB712" t="e">
        <v>#N/A</v>
      </c>
      <c r="AC712" s="2" t="e">
        <f>(Table2[[#This Row],[Close Price]]/Table2[[#This Row],[Day Low]])-1</f>
        <v>#N/A</v>
      </c>
      <c r="AD712" s="2" t="e">
        <f>(Table2[[#This Row],[Day High]]/Table2[[#This Row],[Close Price]])-1</f>
        <v>#N/A</v>
      </c>
      <c r="AE712" s="2" t="e">
        <f>(Table2[[#This Row],[Close Price]]/Table2[[#This Row],[Current Week Low]])-1</f>
        <v>#N/A</v>
      </c>
      <c r="AF712" s="2" t="e">
        <f>(Table2[[#This Row],[Current Week High]]/Table2[[#This Row],[Close Price]])-1</f>
        <v>#N/A</v>
      </c>
      <c r="AG712" s="2" t="e">
        <f>(Table2[[#This Row],[Close Price]]/Table2[[#This Row],[Current Month Low]])-1</f>
        <v>#N/A</v>
      </c>
      <c r="AH712" s="2" t="e">
        <f>(Table2[[#This Row],[Current Month High]]/Table2[[#This Row],[Close Price]])-1</f>
        <v>#N/A</v>
      </c>
      <c r="AI712">
        <v>79.924953095684799</v>
      </c>
      <c r="AJ712">
        <v>8.88661899897855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 t="e">
        <v>#N/A</v>
      </c>
      <c r="AM712" t="e">
        <v>#N/A</v>
      </c>
      <c r="AN712" t="e">
        <v>#N/A</v>
      </c>
      <c r="AO712" t="e">
        <v>#N/A</v>
      </c>
      <c r="AP712">
        <v>-7.4323645021489998E-3</v>
      </c>
      <c r="AQ712">
        <f>(Table2[[#This Row],[Sharpe Ratio]]-AVERAGE(Table2[Sharpe Ratio]))/_xlfn.STDEV.P(Table2[Sharpe Ratio])</f>
        <v>-0.7745404546958059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682</v>
      </c>
      <c r="AT712">
        <f>_xlfn.RANK.AVG(Table2[[#This Row],[6M Return vs Nifty Z-Score]],Table2[6M Return vs Nifty Z-Score])</f>
        <v>722</v>
      </c>
      <c r="AU712">
        <f>_xlfn.RANK.AVG(Table2[[#This Row],[Sharpe Ratio Z-Score]],Table2[Sharpe Ratio Z-Score])</f>
        <v>574</v>
      </c>
      <c r="AV712">
        <f>(Table2[[#This Row],[Rank 1Y]]+Table2[[#This Row],[Rank 6M]]+Table2[[#This Row],[Rank Sharpe]])/3</f>
        <v>659.33333333333337</v>
      </c>
    </row>
    <row r="713" spans="1:48" x14ac:dyDescent="0.3">
      <c r="A713" t="s">
        <v>626</v>
      </c>
      <c r="B713" t="s">
        <v>627</v>
      </c>
      <c r="C713" t="s">
        <v>10417</v>
      </c>
      <c r="D713" t="s">
        <v>431</v>
      </c>
      <c r="E713">
        <v>31854.948666544999</v>
      </c>
      <c r="F713">
        <v>430.45</v>
      </c>
      <c r="G713">
        <v>-29.983168884320101</v>
      </c>
      <c r="H713">
        <f>(Table2[[#This Row],[1Y Return vs Nifty]]-AVERAGE(Table2[1Y Return vs Nifty]))/_xlfn.STDEV.P(Table2[1Y Return vs Nifty])</f>
        <v>-0.89412652872577258</v>
      </c>
      <c r="I713">
        <v>-2.9534952186275998</v>
      </c>
      <c r="J713">
        <f>(Table2[[#This Row],[1M Return vs Nifty]]-AVERAGE(Table2[1M Return vs Nifty]))/_xlfn.STDEV.P(Table2[1M Return vs Nifty])</f>
        <v>4.4397573597735468E-2</v>
      </c>
      <c r="K713">
        <v>-24.488867394460598</v>
      </c>
      <c r="L713">
        <f>(Table2[[#This Row],[6M Return vs Nifty]]-AVERAGE(Table2[6M Return vs Nifty]))/_xlfn.STDEV.P(Table2[6M Return vs Nifty])</f>
        <v>-1.0925010349190918</v>
      </c>
      <c r="M713">
        <v>0.34960751754642999</v>
      </c>
      <c r="N713">
        <f>(Table2[[#This Row],[1W Return vs Nifty]]-AVERAGE(Table2[1W Return vs Nifty]))/_xlfn.STDEV.P(Table2[1W Return vs Nifty])</f>
        <v>0.20943474595192993</v>
      </c>
      <c r="O713">
        <v>425.56</v>
      </c>
      <c r="P713">
        <v>418.23727533726998</v>
      </c>
      <c r="Q713">
        <v>417.21879959639199</v>
      </c>
      <c r="R713">
        <v>54.918489243329198</v>
      </c>
      <c r="S713" s="2">
        <f>(Table2[[#This Row],[Close Price]]-Table2[[#This Row],[20D EMA]])/Table2[[#This Row],[20D EMA]]</f>
        <v>1.1490741611053639E-2</v>
      </c>
      <c r="T713" s="2">
        <f>(Table2[[#This Row],[Close Price]]-Table2[[#This Row],[50D EMA]])/Table2[[#This Row],[50D EMA]]</f>
        <v>2.9200469166411745E-2</v>
      </c>
      <c r="U713" s="2">
        <f>(Table2[[#This Row],[Close Price]]-Table2[[#This Row],[200D EMA]])/Table2[[#This Row],[200D EMA]]</f>
        <v>3.1712857657439128E-2</v>
      </c>
      <c r="V713">
        <v>0.74980561297999204</v>
      </c>
      <c r="W713">
        <v>426</v>
      </c>
      <c r="X713">
        <v>443.9</v>
      </c>
      <c r="Y713">
        <v>424.95</v>
      </c>
      <c r="Z713">
        <v>447.65</v>
      </c>
      <c r="AA713">
        <v>398.5</v>
      </c>
      <c r="AB713">
        <v>447.65</v>
      </c>
      <c r="AC713" s="2">
        <f>(Table2[[#This Row],[Close Price]]/Table2[[#This Row],[Day Low]])-1</f>
        <v>1.044600938967144E-2</v>
      </c>
      <c r="AD713" s="2">
        <f>(Table2[[#This Row],[Day High]]/Table2[[#This Row],[Close Price]])-1</f>
        <v>3.1246370077825603E-2</v>
      </c>
      <c r="AE713" s="2">
        <f>(Table2[[#This Row],[Close Price]]/Table2[[#This Row],[Current Week Low]])-1</f>
        <v>1.2942699141075487E-2</v>
      </c>
      <c r="AF713" s="2">
        <f>(Table2[[#This Row],[Current Week High]]/Table2[[#This Row],[Close Price]])-1</f>
        <v>3.9958183296550098E-2</v>
      </c>
      <c r="AG713" s="2">
        <f>(Table2[[#This Row],[Close Price]]/Table2[[#This Row],[Current Month Low]])-1</f>
        <v>8.0175658720200715E-2</v>
      </c>
      <c r="AH713" s="2">
        <f>(Table2[[#This Row],[Current Month High]]/Table2[[#This Row],[Close Price]])-1</f>
        <v>3.9958183296550098E-2</v>
      </c>
      <c r="AI713">
        <v>13.369729353002599</v>
      </c>
      <c r="AJ713">
        <v>21.5273856578204</v>
      </c>
      <c r="AK713" t="str">
        <f>IF(AND(Table2[[#This Row],[20D EMA]]&gt;Table2[[#This Row],[50D EMA]],Table2[[#This Row],[50D EMA]]&gt;Table2[[#This Row],[200D EMA]]),"Uptrend","Downtrend/NoTrend")</f>
        <v>Uptrend</v>
      </c>
      <c r="AL713">
        <v>0.06</v>
      </c>
      <c r="AM713" t="s">
        <v>10451</v>
      </c>
      <c r="AN713">
        <v>4.87</v>
      </c>
      <c r="AO713" t="s">
        <v>10451</v>
      </c>
      <c r="AP713">
        <v>-7.1169896421537995E-2</v>
      </c>
      <c r="AQ713">
        <f>(Table2[[#This Row],[Sharpe Ratio]]-AVERAGE(Table2[Sharpe Ratio]))/_xlfn.STDEV.P(Table2[Sharpe Ratio])</f>
        <v>-1.5163536292679805</v>
      </c>
      <c r="AR7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-3.2491488733631795</v>
      </c>
      <c r="AS713">
        <f>_xlfn.RANK.AVG(Table2[[#This Row],[1Y Return vs Nifty Z-Score]],Table2[1Y Return vs Nifty Z-Score])</f>
        <v>623</v>
      </c>
      <c r="AT713">
        <f>_xlfn.RANK.AVG(Table2[[#This Row],[6M Return vs Nifty Z-Score]],Table2[6M Return vs Nifty Z-Score])</f>
        <v>675</v>
      </c>
      <c r="AU713">
        <f>_xlfn.RANK.AVG(Table2[[#This Row],[Sharpe Ratio Z-Score]],Table2[Sharpe Ratio Z-Score])</f>
        <v>682</v>
      </c>
      <c r="AV713">
        <f>(Table2[[#This Row],[Rank 1Y]]+Table2[[#This Row],[Rank 6M]]+Table2[[#This Row],[Rank Sharpe]])/3</f>
        <v>660</v>
      </c>
    </row>
    <row r="714" spans="1:48" x14ac:dyDescent="0.3">
      <c r="A714" t="s">
        <v>2318</v>
      </c>
      <c r="B714" t="s">
        <v>2319</v>
      </c>
      <c r="C714" t="s">
        <v>10420</v>
      </c>
      <c r="D714" t="s">
        <v>392</v>
      </c>
      <c r="E714">
        <v>2390.5640990639999</v>
      </c>
      <c r="F714">
        <v>207.58</v>
      </c>
      <c r="G714">
        <v>-60.336088981096701</v>
      </c>
      <c r="H714">
        <f>(Table2[[#This Row],[1Y Return vs Nifty]]-AVERAGE(Table2[1Y Return vs Nifty]))/_xlfn.STDEV.P(Table2[1Y Return vs Nifty])</f>
        <v>-1.3938982832349145</v>
      </c>
      <c r="I714">
        <v>-6.9817806843684398</v>
      </c>
      <c r="J714">
        <f>(Table2[[#This Row],[1M Return vs Nifty]]-AVERAGE(Table2[1M Return vs Nifty]))/_xlfn.STDEV.P(Table2[1M Return vs Nifty])</f>
        <v>-0.3288894264899157</v>
      </c>
      <c r="K714">
        <v>-15.3638881570712</v>
      </c>
      <c r="L714">
        <f>(Table2[[#This Row],[6M Return vs Nifty]]-AVERAGE(Table2[6M Return vs Nifty]))/_xlfn.STDEV.P(Table2[6M Return vs Nifty])</f>
        <v>-0.82140888662461153</v>
      </c>
      <c r="M714">
        <v>-2.5712600064976399</v>
      </c>
      <c r="N714">
        <f>(Table2[[#This Row],[1W Return vs Nifty]]-AVERAGE(Table2[1W Return vs Nifty]))/_xlfn.STDEV.P(Table2[1W Return vs Nifty])</f>
        <v>-0.44240603952640439</v>
      </c>
      <c r="O714">
        <v>212.79</v>
      </c>
      <c r="P714">
        <v>216.32685458711299</v>
      </c>
      <c r="Q714">
        <v>245.826258178252</v>
      </c>
      <c r="R714">
        <v>30.8767739301456</v>
      </c>
      <c r="S714" s="2">
        <f>(Table2[[#This Row],[Close Price]]-Table2[[#This Row],[20D EMA]])/Table2[[#This Row],[20D EMA]]</f>
        <v>-2.4484233281639081E-2</v>
      </c>
      <c r="T714" s="2">
        <f>(Table2[[#This Row],[Close Price]]-Table2[[#This Row],[50D EMA]])/Table2[[#This Row],[50D EMA]]</f>
        <v>-4.0433512537347477E-2</v>
      </c>
      <c r="U714" s="2">
        <f>(Table2[[#This Row],[Close Price]]-Table2[[#This Row],[200D EMA]])/Table2[[#This Row],[200D EMA]]</f>
        <v>-0.15558247707825867</v>
      </c>
      <c r="V714">
        <v>0.45484110013274598</v>
      </c>
      <c r="W714">
        <v>206.61</v>
      </c>
      <c r="X714">
        <v>210.25</v>
      </c>
      <c r="Y714">
        <v>206.61</v>
      </c>
      <c r="Z714">
        <v>213.39</v>
      </c>
      <c r="AA714">
        <v>206.61</v>
      </c>
      <c r="AB714">
        <v>232</v>
      </c>
      <c r="AC714" s="2">
        <f>(Table2[[#This Row],[Close Price]]/Table2[[#This Row],[Day Low]])-1</f>
        <v>4.6948356807512415E-3</v>
      </c>
      <c r="AD714" s="2">
        <f>(Table2[[#This Row],[Day High]]/Table2[[#This Row],[Close Price]])-1</f>
        <v>1.286251083919443E-2</v>
      </c>
      <c r="AE714" s="2">
        <f>(Table2[[#This Row],[Close Price]]/Table2[[#This Row],[Current Week Low]])-1</f>
        <v>4.6948356807512415E-3</v>
      </c>
      <c r="AF714" s="2">
        <f>(Table2[[#This Row],[Current Week High]]/Table2[[#This Row],[Close Price]])-1</f>
        <v>2.7989208979670277E-2</v>
      </c>
      <c r="AG714" s="2">
        <f>(Table2[[#This Row],[Close Price]]/Table2[[#This Row],[Current Month Low]])-1</f>
        <v>4.6948356807512415E-3</v>
      </c>
      <c r="AH714" s="2">
        <f>(Table2[[#This Row],[Current Month High]]/Table2[[#This Row],[Close Price]])-1</f>
        <v>0.11764139127083517</v>
      </c>
      <c r="AI714">
        <v>107.99209943154401</v>
      </c>
      <c r="AJ714">
        <v>8.3968668407310805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-7.0000000000000007E-2</v>
      </c>
      <c r="AM714" t="s">
        <v>10450</v>
      </c>
      <c r="AN714">
        <v>-4.04</v>
      </c>
      <c r="AO714" t="s">
        <v>10450</v>
      </c>
      <c r="AP714">
        <v>-4.5368247894856002E-2</v>
      </c>
      <c r="AQ714">
        <f>(Table2[[#This Row],[Sharpe Ratio]]-AVERAGE(Table2[Sharpe Ratio]))/_xlfn.STDEV.P(Table2[Sharpe Ratio])</f>
        <v>-1.2160595603514048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722</v>
      </c>
      <c r="AT714">
        <f>_xlfn.RANK.AVG(Table2[[#This Row],[6M Return vs Nifty Z-Score]],Table2[6M Return vs Nifty Z-Score])</f>
        <v>605</v>
      </c>
      <c r="AU714">
        <f>_xlfn.RANK.AVG(Table2[[#This Row],[Sharpe Ratio Z-Score]],Table2[Sharpe Ratio Z-Score])</f>
        <v>653</v>
      </c>
      <c r="AV714">
        <f>(Table2[[#This Row],[Rank 1Y]]+Table2[[#This Row],[Rank 6M]]+Table2[[#This Row],[Rank Sharpe]])/3</f>
        <v>660</v>
      </c>
    </row>
    <row r="715" spans="1:48" x14ac:dyDescent="0.3">
      <c r="A715" t="s">
        <v>2264</v>
      </c>
      <c r="B715" t="s">
        <v>2265</v>
      </c>
      <c r="C715" t="s">
        <v>10407</v>
      </c>
      <c r="D715" t="s">
        <v>51</v>
      </c>
      <c r="E715">
        <v>2522.8193202000002</v>
      </c>
      <c r="F715">
        <v>250.65</v>
      </c>
      <c r="G715">
        <v>-91.089049046916699</v>
      </c>
      <c r="H715">
        <f>(Table2[[#This Row],[1Y Return vs Nifty]]-AVERAGE(Table2[1Y Return vs Nifty]))/_xlfn.STDEV.P(Table2[1Y Return vs Nifty])</f>
        <v>-1.9002568398232351</v>
      </c>
      <c r="I715">
        <v>-26.2834147697635</v>
      </c>
      <c r="J715">
        <f>(Table2[[#This Row],[1M Return vs Nifty]]-AVERAGE(Table2[1M Return vs Nifty]))/_xlfn.STDEV.P(Table2[1M Return vs Nifty])</f>
        <v>-2.1175037503264713</v>
      </c>
      <c r="K715">
        <v>-64.571444861611894</v>
      </c>
      <c r="L715">
        <f>(Table2[[#This Row],[6M Return vs Nifty]]-AVERAGE(Table2[6M Return vs Nifty]))/_xlfn.STDEV.P(Table2[6M Return vs Nifty])</f>
        <v>-2.2833061591901123</v>
      </c>
      <c r="M715">
        <v>-22.7564100970291</v>
      </c>
      <c r="N715">
        <f>(Table2[[#This Row],[1W Return vs Nifty]]-AVERAGE(Table2[1W Return vs Nifty]))/_xlfn.STDEV.P(Table2[1W Return vs Nifty])</f>
        <v>-4.9470622698072475</v>
      </c>
      <c r="O715">
        <v>289.8</v>
      </c>
      <c r="P715">
        <v>330.49480763241701</v>
      </c>
      <c r="Q715">
        <v>434.130293733207</v>
      </c>
      <c r="R715">
        <v>18.257641394285699</v>
      </c>
      <c r="S715" s="2">
        <f>(Table2[[#This Row],[Close Price]]-Table2[[#This Row],[20D EMA]])/Table2[[#This Row],[20D EMA]]</f>
        <v>-0.13509316770186336</v>
      </c>
      <c r="T715" s="2">
        <f>(Table2[[#This Row],[Close Price]]-Table2[[#This Row],[50D EMA]])/Table2[[#This Row],[50D EMA]]</f>
        <v>-0.24159171578036412</v>
      </c>
      <c r="U715" s="2">
        <f>(Table2[[#This Row],[Close Price]]-Table2[[#This Row],[200D EMA]])/Table2[[#This Row],[200D EMA]]</f>
        <v>-0.42263877085242996</v>
      </c>
      <c r="V715">
        <v>1.7290347322761901</v>
      </c>
      <c r="W715">
        <v>243.1</v>
      </c>
      <c r="X715">
        <v>252.85</v>
      </c>
      <c r="Y715">
        <v>243.1</v>
      </c>
      <c r="Z715">
        <v>284.89999999999998</v>
      </c>
      <c r="AA715">
        <v>243.1</v>
      </c>
      <c r="AB715">
        <v>325</v>
      </c>
      <c r="AC715" s="2">
        <f>(Table2[[#This Row],[Close Price]]/Table2[[#This Row],[Day Low]])-1</f>
        <v>3.1057178116001616E-2</v>
      </c>
      <c r="AD715" s="2">
        <f>(Table2[[#This Row],[Day High]]/Table2[[#This Row],[Close Price]])-1</f>
        <v>8.7771793337323434E-3</v>
      </c>
      <c r="AE715" s="2">
        <f>(Table2[[#This Row],[Close Price]]/Table2[[#This Row],[Current Week Low]])-1</f>
        <v>3.1057178116001616E-2</v>
      </c>
      <c r="AF715" s="2">
        <f>(Table2[[#This Row],[Current Week High]]/Table2[[#This Row],[Close Price]])-1</f>
        <v>0.13664472371833214</v>
      </c>
      <c r="AG715" s="2">
        <f>(Table2[[#This Row],[Close Price]]/Table2[[#This Row],[Current Month Low]])-1</f>
        <v>3.1057178116001616E-2</v>
      </c>
      <c r="AH715" s="2">
        <f>(Table2[[#This Row],[Current Month High]]/Table2[[#This Row],[Close Price]])-1</f>
        <v>0.29662876521045289</v>
      </c>
      <c r="AI715">
        <v>169.23997606223799</v>
      </c>
      <c r="AJ715">
        <v>3.1057178116001598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-0.46</v>
      </c>
      <c r="AM715" t="s">
        <v>10450</v>
      </c>
      <c r="AN715">
        <v>-19.350000000000001</v>
      </c>
      <c r="AO715" t="s">
        <v>10450</v>
      </c>
      <c r="AQ715">
        <f>(Table2[[#This Row],[Sharpe Ratio]]-AVERAGE(Table2[Sharpe Ratio]))/_xlfn.STDEV.P(Table2[Sharpe Ratio])</f>
        <v>-0.68803842457500186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731</v>
      </c>
      <c r="AT715">
        <f>_xlfn.RANK.AVG(Table2[[#This Row],[6M Return vs Nifty Z-Score]],Table2[6M Return vs Nifty Z-Score])</f>
        <v>731</v>
      </c>
      <c r="AU715">
        <f>_xlfn.RANK.AVG(Table2[[#This Row],[Sharpe Ratio Z-Score]],Table2[Sharpe Ratio Z-Score])</f>
        <v>526.5</v>
      </c>
      <c r="AV715">
        <f>(Table2[[#This Row],[Rank 1Y]]+Table2[[#This Row],[Rank 6M]]+Table2[[#This Row],[Rank Sharpe]])/3</f>
        <v>662.83333333333337</v>
      </c>
    </row>
    <row r="716" spans="1:48" x14ac:dyDescent="0.3">
      <c r="A716" t="s">
        <v>867</v>
      </c>
      <c r="B716" t="s">
        <v>868</v>
      </c>
      <c r="C716" t="s">
        <v>10415</v>
      </c>
      <c r="D716" t="s">
        <v>592</v>
      </c>
      <c r="E716">
        <v>18630.709560700001</v>
      </c>
      <c r="F716">
        <v>1449.55</v>
      </c>
      <c r="G716">
        <v>-42.619840854732999</v>
      </c>
      <c r="H716">
        <f>(Table2[[#This Row],[1Y Return vs Nifty]]-AVERAGE(Table2[1Y Return vs Nifty]))/_xlfn.STDEV.P(Table2[1Y Return vs Nifty])</f>
        <v>-1.1021938811147254</v>
      </c>
      <c r="I716">
        <v>-6.3644542216514903</v>
      </c>
      <c r="J716">
        <f>(Table2[[#This Row],[1M Return vs Nifty]]-AVERAGE(Table2[1M Return vs Nifty]))/_xlfn.STDEV.P(Table2[1M Return vs Nifty])</f>
        <v>-0.27168396145965845</v>
      </c>
      <c r="K716">
        <v>-12.3146529884676</v>
      </c>
      <c r="L716">
        <f>(Table2[[#This Row],[6M Return vs Nifty]]-AVERAGE(Table2[6M Return vs Nifty]))/_xlfn.STDEV.P(Table2[6M Return vs Nifty])</f>
        <v>-0.73081978050097696</v>
      </c>
      <c r="M716">
        <v>-1.9442556627991301</v>
      </c>
      <c r="N716">
        <f>(Table2[[#This Row],[1W Return vs Nifty]]-AVERAGE(Table2[1W Return vs Nifty]))/_xlfn.STDEV.P(Table2[1W Return vs Nifty])</f>
        <v>-0.30247945931338222</v>
      </c>
      <c r="O716">
        <v>1436.99</v>
      </c>
      <c r="P716">
        <v>1451.3736795449499</v>
      </c>
      <c r="Q716">
        <v>1474.3555256034899</v>
      </c>
      <c r="R716">
        <v>65.377416213069594</v>
      </c>
      <c r="S716" s="2">
        <f>(Table2[[#This Row],[Close Price]]-Table2[[#This Row],[20D EMA]])/Table2[[#This Row],[20D EMA]]</f>
        <v>8.7404922789998153E-3</v>
      </c>
      <c r="T716" s="2">
        <f>(Table2[[#This Row],[Close Price]]-Table2[[#This Row],[50D EMA]])/Table2[[#This Row],[50D EMA]]</f>
        <v>-1.2565196480080593E-3</v>
      </c>
      <c r="U716" s="2">
        <f>(Table2[[#This Row],[Close Price]]-Table2[[#This Row],[200D EMA]])/Table2[[#This Row],[200D EMA]]</f>
        <v>-1.68246567213403E-2</v>
      </c>
      <c r="V716">
        <v>0.58320051801070205</v>
      </c>
      <c r="W716">
        <v>1422</v>
      </c>
      <c r="X716">
        <v>1462</v>
      </c>
      <c r="Y716">
        <v>1406.9</v>
      </c>
      <c r="Z716">
        <v>1462</v>
      </c>
      <c r="AA716">
        <v>1381</v>
      </c>
      <c r="AB716">
        <v>1476.95</v>
      </c>
      <c r="AC716" s="2">
        <f>(Table2[[#This Row],[Close Price]]/Table2[[#This Row],[Day Low]])-1</f>
        <v>1.9374120956399343E-2</v>
      </c>
      <c r="AD716" s="2">
        <f>(Table2[[#This Row],[Day High]]/Table2[[#This Row],[Close Price]])-1</f>
        <v>8.5888724086786716E-3</v>
      </c>
      <c r="AE716" s="2">
        <f>(Table2[[#This Row],[Close Price]]/Table2[[#This Row],[Current Week Low]])-1</f>
        <v>3.0314876679223834E-2</v>
      </c>
      <c r="AF716" s="2">
        <f>(Table2[[#This Row],[Current Week High]]/Table2[[#This Row],[Close Price]])-1</f>
        <v>8.5888724086786716E-3</v>
      </c>
      <c r="AG716" s="2">
        <f>(Table2[[#This Row],[Close Price]]/Table2[[#This Row],[Current Month Low]])-1</f>
        <v>4.9637943519188932E-2</v>
      </c>
      <c r="AH716" s="2">
        <f>(Table2[[#This Row],[Current Month High]]/Table2[[#This Row],[Close Price]])-1</f>
        <v>1.890241799179071E-2</v>
      </c>
      <c r="AI716">
        <v>18.950708840674601</v>
      </c>
      <c r="AJ716">
        <v>14.2277383766745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-0.18</v>
      </c>
      <c r="AM716" t="s">
        <v>10450</v>
      </c>
      <c r="AN716">
        <v>2.2799999999999998</v>
      </c>
      <c r="AO716" t="s">
        <v>10451</v>
      </c>
      <c r="AP716">
        <v>-0.12323752059221001</v>
      </c>
      <c r="AQ716">
        <f>(Table2[[#This Row],[Sharpe Ratio]]-AVERAGE(Table2[Sharpe Ratio]))/_xlfn.STDEV.P(Table2[Sharpe Ratio])</f>
        <v>-2.1223458667353294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680</v>
      </c>
      <c r="AT716">
        <f>_xlfn.RANK.AVG(Table2[[#This Row],[6M Return vs Nifty Z-Score]],Table2[6M Return vs Nifty Z-Score])</f>
        <v>583</v>
      </c>
      <c r="AU716">
        <f>_xlfn.RANK.AVG(Table2[[#This Row],[Sharpe Ratio Z-Score]],Table2[Sharpe Ratio Z-Score])</f>
        <v>727</v>
      </c>
      <c r="AV716">
        <f>(Table2[[#This Row],[Rank 1Y]]+Table2[[#This Row],[Rank 6M]]+Table2[[#This Row],[Rank Sharpe]])/3</f>
        <v>663.33333333333337</v>
      </c>
    </row>
    <row r="717" spans="1:48" x14ac:dyDescent="0.3">
      <c r="A717" t="s">
        <v>1103</v>
      </c>
      <c r="B717" t="s">
        <v>1104</v>
      </c>
      <c r="C717" t="s">
        <v>10406</v>
      </c>
      <c r="D717" t="s">
        <v>21</v>
      </c>
      <c r="E717">
        <v>11947.65447546</v>
      </c>
      <c r="F717">
        <v>798.9</v>
      </c>
      <c r="G717">
        <v>-45.053469735395801</v>
      </c>
      <c r="H717">
        <f>(Table2[[#This Row],[1Y Return vs Nifty]]-AVERAGE(Table2[1Y Return vs Nifty]))/_xlfn.STDEV.P(Table2[1Y Return vs Nifty])</f>
        <v>-1.14226445658605</v>
      </c>
      <c r="I717">
        <v>-5.3563230300419997</v>
      </c>
      <c r="J717">
        <f>(Table2[[#This Row],[1M Return vs Nifty]]-AVERAGE(Table2[1M Return vs Nifty]))/_xlfn.STDEV.P(Table2[1M Return vs Nifty])</f>
        <v>-0.17826400117849533</v>
      </c>
      <c r="K717">
        <v>-12.093455870681501</v>
      </c>
      <c r="L717">
        <f>(Table2[[#This Row],[6M Return vs Nifty]]-AVERAGE(Table2[6M Return vs Nifty]))/_xlfn.STDEV.P(Table2[6M Return vs Nifty])</f>
        <v>-0.72424828041345057</v>
      </c>
      <c r="M717">
        <v>-1.0136833241713701</v>
      </c>
      <c r="N717">
        <f>(Table2[[#This Row],[1W Return vs Nifty]]-AVERAGE(Table2[1W Return vs Nifty]))/_xlfn.STDEV.P(Table2[1W Return vs Nifty])</f>
        <v>-9.4806567899366284E-2</v>
      </c>
      <c r="O717">
        <v>800.01</v>
      </c>
      <c r="P717">
        <v>803.71638822760201</v>
      </c>
      <c r="Q717">
        <v>827.58150595834002</v>
      </c>
      <c r="R717">
        <v>49.278551381007802</v>
      </c>
      <c r="S717" s="2">
        <f>(Table2[[#This Row],[Close Price]]-Table2[[#This Row],[20D EMA]])/Table2[[#This Row],[20D EMA]]</f>
        <v>-1.3874826564668112E-3</v>
      </c>
      <c r="T717" s="2">
        <f>(Table2[[#This Row],[Close Price]]-Table2[[#This Row],[50D EMA]])/Table2[[#This Row],[50D EMA]]</f>
        <v>-5.9926465332172558E-3</v>
      </c>
      <c r="U717" s="2">
        <f>(Table2[[#This Row],[Close Price]]-Table2[[#This Row],[200D EMA]])/Table2[[#This Row],[200D EMA]]</f>
        <v>-3.4657016561923812E-2</v>
      </c>
      <c r="V717">
        <v>0.65585468905155497</v>
      </c>
      <c r="W717">
        <v>793.3</v>
      </c>
      <c r="X717">
        <v>810</v>
      </c>
      <c r="Y717">
        <v>787.5</v>
      </c>
      <c r="Z717">
        <v>810</v>
      </c>
      <c r="AA717">
        <v>779</v>
      </c>
      <c r="AB717">
        <v>833</v>
      </c>
      <c r="AC717" s="2">
        <f>(Table2[[#This Row],[Close Price]]/Table2[[#This Row],[Day Low]])-1</f>
        <v>7.0591201310978846E-3</v>
      </c>
      <c r="AD717" s="2">
        <f>(Table2[[#This Row],[Day High]]/Table2[[#This Row],[Close Price]])-1</f>
        <v>1.3894104393541218E-2</v>
      </c>
      <c r="AE717" s="2">
        <f>(Table2[[#This Row],[Close Price]]/Table2[[#This Row],[Current Week Low]])-1</f>
        <v>1.4476190476190531E-2</v>
      </c>
      <c r="AF717" s="2">
        <f>(Table2[[#This Row],[Current Week High]]/Table2[[#This Row],[Close Price]])-1</f>
        <v>1.3894104393541218E-2</v>
      </c>
      <c r="AG717" s="2">
        <f>(Table2[[#This Row],[Close Price]]/Table2[[#This Row],[Current Month Low]])-1</f>
        <v>2.5545571245186194E-2</v>
      </c>
      <c r="AH717" s="2">
        <f>(Table2[[#This Row],[Current Month High]]/Table2[[#This Row],[Close Price]])-1</f>
        <v>4.2683690073851643E-2</v>
      </c>
      <c r="AI717">
        <v>20.2903992990361</v>
      </c>
      <c r="AJ717">
        <v>7.8137651821862297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-0.14000000000000001</v>
      </c>
      <c r="AM717" t="s">
        <v>10450</v>
      </c>
      <c r="AN717">
        <v>-1.33</v>
      </c>
      <c r="AO717" t="s">
        <v>10450</v>
      </c>
      <c r="AP717">
        <v>-0.15092051115844701</v>
      </c>
      <c r="AQ717">
        <f>(Table2[[#This Row],[Sharpe Ratio]]-AVERAGE(Table2[Sharpe Ratio]))/_xlfn.STDEV.P(Table2[Sharpe Ratio])</f>
        <v>-2.4445360503709921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690</v>
      </c>
      <c r="AT717">
        <f>_xlfn.RANK.AVG(Table2[[#This Row],[6M Return vs Nifty Z-Score]],Table2[6M Return vs Nifty Z-Score])</f>
        <v>580</v>
      </c>
      <c r="AU717">
        <f>_xlfn.RANK.AVG(Table2[[#This Row],[Sharpe Ratio Z-Score]],Table2[Sharpe Ratio Z-Score])</f>
        <v>731</v>
      </c>
      <c r="AV717">
        <f>(Table2[[#This Row],[Rank 1Y]]+Table2[[#This Row],[Rank 6M]]+Table2[[#This Row],[Rank Sharpe]])/3</f>
        <v>667</v>
      </c>
    </row>
    <row r="718" spans="1:48" x14ac:dyDescent="0.3">
      <c r="A718" t="s">
        <v>1239</v>
      </c>
      <c r="B718" t="s">
        <v>1240</v>
      </c>
      <c r="C718" t="s">
        <v>10408</v>
      </c>
      <c r="D718" t="s">
        <v>21</v>
      </c>
      <c r="E718">
        <v>9680.5146637500002</v>
      </c>
      <c r="F718">
        <v>1537.5</v>
      </c>
      <c r="G718">
        <v>-34.270022927787998</v>
      </c>
      <c r="H718">
        <f>(Table2[[#This Row],[1Y Return vs Nifty]]-AVERAGE(Table2[1Y Return vs Nifty]))/_xlfn.STDEV.P(Table2[1Y Return vs Nifty])</f>
        <v>-0.96471112354556665</v>
      </c>
      <c r="I718">
        <v>-4.7794312425438497</v>
      </c>
      <c r="J718">
        <f>(Table2[[#This Row],[1M Return vs Nifty]]-AVERAGE(Table2[1M Return vs Nifty]))/_xlfn.STDEV.P(Table2[1M Return vs Nifty])</f>
        <v>-0.12480547482483163</v>
      </c>
      <c r="K718">
        <v>-22.2634267665</v>
      </c>
      <c r="L718">
        <f>(Table2[[#This Row],[6M Return vs Nifty]]-AVERAGE(Table2[6M Return vs Nifty]))/_xlfn.STDEV.P(Table2[6M Return vs Nifty])</f>
        <v>-1.0263858728961854</v>
      </c>
      <c r="M718">
        <v>-3.3015676715512399</v>
      </c>
      <c r="N718">
        <f>(Table2[[#This Row],[1W Return vs Nifty]]-AVERAGE(Table2[1W Return vs Nifty]))/_xlfn.STDEV.P(Table2[1W Return vs Nifty])</f>
        <v>-0.60538649588420679</v>
      </c>
      <c r="O718">
        <v>1602.15</v>
      </c>
      <c r="P718">
        <v>1608.9644030740701</v>
      </c>
      <c r="Q718">
        <v>1585.40693787845</v>
      </c>
      <c r="R718">
        <v>30.0851782428674</v>
      </c>
      <c r="S718" s="2">
        <f>(Table2[[#This Row],[Close Price]]-Table2[[#This Row],[20D EMA]])/Table2[[#This Row],[20D EMA]]</f>
        <v>-4.0352026963767489E-2</v>
      </c>
      <c r="T718" s="2">
        <f>(Table2[[#This Row],[Close Price]]-Table2[[#This Row],[50D EMA]])/Table2[[#This Row],[50D EMA]]</f>
        <v>-4.4416397862830886E-2</v>
      </c>
      <c r="U718" s="2">
        <f>(Table2[[#This Row],[Close Price]]-Table2[[#This Row],[200D EMA]])/Table2[[#This Row],[200D EMA]]</f>
        <v>-3.0217439279380087E-2</v>
      </c>
      <c r="V718">
        <v>0.45222960029973402</v>
      </c>
      <c r="W718">
        <v>1530</v>
      </c>
      <c r="X718">
        <v>1608.8</v>
      </c>
      <c r="Y718">
        <v>1530</v>
      </c>
      <c r="Z718">
        <v>1618.1</v>
      </c>
      <c r="AA718">
        <v>1530</v>
      </c>
      <c r="AB718">
        <v>1707</v>
      </c>
      <c r="AC718" s="2">
        <f>(Table2[[#This Row],[Close Price]]/Table2[[#This Row],[Day Low]])-1</f>
        <v>4.9019607843137081E-3</v>
      </c>
      <c r="AD718" s="2">
        <f>(Table2[[#This Row],[Day High]]/Table2[[#This Row],[Close Price]])-1</f>
        <v>4.6373983739837366E-2</v>
      </c>
      <c r="AE718" s="2">
        <f>(Table2[[#This Row],[Close Price]]/Table2[[#This Row],[Current Week Low]])-1</f>
        <v>4.9019607843137081E-3</v>
      </c>
      <c r="AF718" s="2">
        <f>(Table2[[#This Row],[Current Week High]]/Table2[[#This Row],[Close Price]])-1</f>
        <v>5.2422764227642249E-2</v>
      </c>
      <c r="AG718" s="2">
        <f>(Table2[[#This Row],[Close Price]]/Table2[[#This Row],[Current Month Low]])-1</f>
        <v>4.9019607843137081E-3</v>
      </c>
      <c r="AH718" s="2">
        <f>(Table2[[#This Row],[Current Month High]]/Table2[[#This Row],[Close Price]])-1</f>
        <v>0.11024390243902449</v>
      </c>
      <c r="AI718">
        <v>26.338211382113801</v>
      </c>
      <c r="AJ718">
        <v>10.9267342447963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-0.24</v>
      </c>
      <c r="AM718" t="s">
        <v>10450</v>
      </c>
      <c r="AN718">
        <v>-6.19</v>
      </c>
      <c r="AO718" t="s">
        <v>10450</v>
      </c>
      <c r="AP718">
        <v>-7.9674748138589005E-2</v>
      </c>
      <c r="AQ718">
        <f>(Table2[[#This Row],[Sharpe Ratio]]-AVERAGE(Table2[Sharpe Ratio]))/_xlfn.STDEV.P(Table2[Sharpe Ratio])</f>
        <v>-1.6153378676202035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651</v>
      </c>
      <c r="AT718">
        <f>_xlfn.RANK.AVG(Table2[[#This Row],[6M Return vs Nifty Z-Score]],Table2[6M Return vs Nifty Z-Score])</f>
        <v>662</v>
      </c>
      <c r="AU718">
        <f>_xlfn.RANK.AVG(Table2[[#This Row],[Sharpe Ratio Z-Score]],Table2[Sharpe Ratio Z-Score])</f>
        <v>693</v>
      </c>
      <c r="AV718">
        <f>(Table2[[#This Row],[Rank 1Y]]+Table2[[#This Row],[Rank 6M]]+Table2[[#This Row],[Rank Sharpe]])/3</f>
        <v>668.66666666666663</v>
      </c>
    </row>
    <row r="719" spans="1:48" x14ac:dyDescent="0.3">
      <c r="A719" t="s">
        <v>1596</v>
      </c>
      <c r="B719" t="s">
        <v>1597</v>
      </c>
      <c r="C719" t="s">
        <v>10416</v>
      </c>
      <c r="D719" t="s">
        <v>827</v>
      </c>
      <c r="E719">
        <v>6168.4733912580004</v>
      </c>
      <c r="F719">
        <v>34.81</v>
      </c>
      <c r="G719">
        <v>-50.1911963625871</v>
      </c>
      <c r="H719">
        <f>(Table2[[#This Row],[1Y Return vs Nifty]]-AVERAGE(Table2[1Y Return vs Nifty]))/_xlfn.STDEV.P(Table2[1Y Return vs Nifty])</f>
        <v>-1.2268589747567222</v>
      </c>
      <c r="I719">
        <v>-14.4763578716887</v>
      </c>
      <c r="J719">
        <f>(Table2[[#This Row],[1M Return vs Nifty]]-AVERAGE(Table2[1M Return vs Nifty]))/_xlfn.STDEV.P(Table2[1M Return vs Nifty])</f>
        <v>-1.0233854494190195</v>
      </c>
      <c r="K719">
        <v>-38.215083199722002</v>
      </c>
      <c r="L719">
        <f>(Table2[[#This Row],[6M Return vs Nifty]]-AVERAGE(Table2[6M Return vs Nifty]))/_xlfn.STDEV.P(Table2[6M Return vs Nifty])</f>
        <v>-1.50029038257645</v>
      </c>
      <c r="M719">
        <v>-11.4945611567983</v>
      </c>
      <c r="N719">
        <f>(Table2[[#This Row],[1W Return vs Nifty]]-AVERAGE(Table2[1W Return vs Nifty]))/_xlfn.STDEV.P(Table2[1W Return vs Nifty])</f>
        <v>-2.4337909903982626</v>
      </c>
      <c r="O719">
        <v>39.53</v>
      </c>
      <c r="P719">
        <v>40.3457657971584</v>
      </c>
      <c r="Q719">
        <v>42.3183896359023</v>
      </c>
      <c r="R719">
        <v>29.620868412500101</v>
      </c>
      <c r="S719" s="2">
        <f>(Table2[[#This Row],[Close Price]]-Table2[[#This Row],[20D EMA]])/Table2[[#This Row],[20D EMA]]</f>
        <v>-0.11940298507462684</v>
      </c>
      <c r="T719" s="2">
        <f>(Table2[[#This Row],[Close Price]]-Table2[[#This Row],[50D EMA]])/Table2[[#This Row],[50D EMA]]</f>
        <v>-0.1372080982423263</v>
      </c>
      <c r="U719" s="2">
        <f>(Table2[[#This Row],[Close Price]]-Table2[[#This Row],[200D EMA]])/Table2[[#This Row],[200D EMA]]</f>
        <v>-0.17742616627198615</v>
      </c>
      <c r="V719">
        <v>3.4983400484071701</v>
      </c>
      <c r="W719">
        <v>34.6</v>
      </c>
      <c r="X719">
        <v>36.950000000000003</v>
      </c>
      <c r="Y719">
        <v>32.78</v>
      </c>
      <c r="Z719">
        <v>42.65</v>
      </c>
      <c r="AA719">
        <v>32.78</v>
      </c>
      <c r="AB719">
        <v>44.38</v>
      </c>
      <c r="AC719" s="2">
        <f>(Table2[[#This Row],[Close Price]]/Table2[[#This Row],[Day Low]])-1</f>
        <v>6.0693641618496663E-3</v>
      </c>
      <c r="AD719" s="2">
        <f>(Table2[[#This Row],[Day High]]/Table2[[#This Row],[Close Price]])-1</f>
        <v>6.1476587187589748E-2</v>
      </c>
      <c r="AE719" s="2">
        <f>(Table2[[#This Row],[Close Price]]/Table2[[#This Row],[Current Week Low]])-1</f>
        <v>6.1928004881025123E-2</v>
      </c>
      <c r="AF719" s="2">
        <f>(Table2[[#This Row],[Current Week High]]/Table2[[#This Row],[Close Price]])-1</f>
        <v>0.22522263717322599</v>
      </c>
      <c r="AG719" s="2">
        <f>(Table2[[#This Row],[Close Price]]/Table2[[#This Row],[Current Month Low]])-1</f>
        <v>6.1928004881025123E-2</v>
      </c>
      <c r="AH719" s="2">
        <f>(Table2[[#This Row],[Current Month High]]/Table2[[#This Row],[Close Price]])-1</f>
        <v>0.27492099971272621</v>
      </c>
      <c r="AI719">
        <v>55.1278368284975</v>
      </c>
      <c r="AJ719">
        <v>6.1928004881025096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-0.22</v>
      </c>
      <c r="AM719" t="s">
        <v>10450</v>
      </c>
      <c r="AN719">
        <v>-16.7</v>
      </c>
      <c r="AO719" t="s">
        <v>10450</v>
      </c>
      <c r="AP719">
        <v>-1.205116256366E-2</v>
      </c>
      <c r="AQ719">
        <f>(Table2[[#This Row],[Sharpe Ratio]]-AVERAGE(Table2[Sharpe Ratio]))/_xlfn.STDEV.P(Table2[Sharpe Ratio])</f>
        <v>-0.82829661922772746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700</v>
      </c>
      <c r="AT719">
        <f>_xlfn.RANK.AVG(Table2[[#This Row],[6M Return vs Nifty Z-Score]],Table2[6M Return vs Nifty Z-Score])</f>
        <v>723</v>
      </c>
      <c r="AU719">
        <f>_xlfn.RANK.AVG(Table2[[#This Row],[Sharpe Ratio Z-Score]],Table2[Sharpe Ratio Z-Score])</f>
        <v>586</v>
      </c>
      <c r="AV719">
        <f>(Table2[[#This Row],[Rank 1Y]]+Table2[[#This Row],[Rank 6M]]+Table2[[#This Row],[Rank Sharpe]])/3</f>
        <v>669.66666666666663</v>
      </c>
    </row>
    <row r="720" spans="1:48" x14ac:dyDescent="0.3">
      <c r="A720" t="s">
        <v>1347</v>
      </c>
      <c r="B720" t="s">
        <v>1348</v>
      </c>
      <c r="C720" t="s">
        <v>10415</v>
      </c>
      <c r="D720" t="s">
        <v>83</v>
      </c>
      <c r="E720">
        <v>8504.9631189949996</v>
      </c>
      <c r="F720">
        <v>288.05</v>
      </c>
      <c r="G720">
        <v>-75.816550129173507</v>
      </c>
      <c r="H720">
        <f>(Table2[[#This Row],[1Y Return vs Nifty]]-AVERAGE(Table2[1Y Return vs Nifty]))/_xlfn.STDEV.P(Table2[1Y Return vs Nifty])</f>
        <v>-1.6487896480168671</v>
      </c>
      <c r="I720">
        <v>-6.4838791479543998</v>
      </c>
      <c r="J720">
        <f>(Table2[[#This Row],[1M Return vs Nifty]]-AVERAGE(Table2[1M Return vs Nifty]))/_xlfn.STDEV.P(Table2[1M Return vs Nifty])</f>
        <v>-0.28275064798285476</v>
      </c>
      <c r="K720">
        <v>-11.367662640004699</v>
      </c>
      <c r="L720">
        <f>(Table2[[#This Row],[6M Return vs Nifty]]-AVERAGE(Table2[6M Return vs Nifty]))/_xlfn.STDEV.P(Table2[6M Return vs Nifty])</f>
        <v>-0.70268583725571065</v>
      </c>
      <c r="M720">
        <v>-2.2803995378388202</v>
      </c>
      <c r="N720">
        <f>(Table2[[#This Row],[1W Return vs Nifty]]-AVERAGE(Table2[1W Return vs Nifty]))/_xlfn.STDEV.P(Table2[1W Return vs Nifty])</f>
        <v>-0.37749562685124849</v>
      </c>
      <c r="O720">
        <v>291.14999999999998</v>
      </c>
      <c r="P720">
        <v>294.01462220957501</v>
      </c>
      <c r="Q720">
        <v>331.73294361037699</v>
      </c>
      <c r="R720">
        <v>43.668152050522799</v>
      </c>
      <c r="S720" s="2">
        <f>(Table2[[#This Row],[Close Price]]-Table2[[#This Row],[20D EMA]])/Table2[[#This Row],[20D EMA]]</f>
        <v>-1.0647432594882246E-2</v>
      </c>
      <c r="T720" s="2">
        <f>(Table2[[#This Row],[Close Price]]-Table2[[#This Row],[50D EMA]])/Table2[[#This Row],[50D EMA]]</f>
        <v>-2.0286821671486075E-2</v>
      </c>
      <c r="U720" s="2">
        <f>(Table2[[#This Row],[Close Price]]-Table2[[#This Row],[200D EMA]])/Table2[[#This Row],[200D EMA]]</f>
        <v>-0.13168105384698528</v>
      </c>
      <c r="V720">
        <v>0.46742385021004801</v>
      </c>
      <c r="W720">
        <v>287.35000000000002</v>
      </c>
      <c r="X720">
        <v>290.7</v>
      </c>
      <c r="Y720">
        <v>285.3</v>
      </c>
      <c r="Z720">
        <v>299</v>
      </c>
      <c r="AA720">
        <v>281.35000000000002</v>
      </c>
      <c r="AB720">
        <v>302.95</v>
      </c>
      <c r="AC720" s="2">
        <f>(Table2[[#This Row],[Close Price]]/Table2[[#This Row],[Day Low]])-1</f>
        <v>2.4360535931791105E-3</v>
      </c>
      <c r="AD720" s="2">
        <f>(Table2[[#This Row],[Day High]]/Table2[[#This Row],[Close Price]])-1</f>
        <v>9.199791702829252E-3</v>
      </c>
      <c r="AE720" s="2">
        <f>(Table2[[#This Row],[Close Price]]/Table2[[#This Row],[Current Week Low]])-1</f>
        <v>9.6389765159481389E-3</v>
      </c>
      <c r="AF720" s="2">
        <f>(Table2[[#This Row],[Current Week High]]/Table2[[#This Row],[Close Price]])-1</f>
        <v>3.8014233639993122E-2</v>
      </c>
      <c r="AG720" s="2">
        <f>(Table2[[#This Row],[Close Price]]/Table2[[#This Row],[Current Month Low]])-1</f>
        <v>2.381375510929451E-2</v>
      </c>
      <c r="AH720" s="2">
        <f>(Table2[[#This Row],[Current Month High]]/Table2[[#This Row],[Close Price]])-1</f>
        <v>5.1727130706474389E-2</v>
      </c>
      <c r="AI720">
        <v>77.746918937684399</v>
      </c>
      <c r="AJ720">
        <v>10.363984674329499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</v>
      </c>
      <c r="AM720" t="s">
        <v>10450</v>
      </c>
      <c r="AN720">
        <v>-0.62</v>
      </c>
      <c r="AO720" t="s">
        <v>10450</v>
      </c>
      <c r="AP720">
        <v>-9.7743978522017994E-2</v>
      </c>
      <c r="AQ720">
        <f>(Table2[[#This Row],[Sharpe Ratio]]-AVERAGE(Table2[Sharpe Ratio]))/_xlfn.STDEV.P(Table2[Sharpe Ratio])</f>
        <v>-1.8256377137102584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729</v>
      </c>
      <c r="AT720">
        <f>_xlfn.RANK.AVG(Table2[[#This Row],[6M Return vs Nifty Z-Score]],Table2[6M Return vs Nifty Z-Score])</f>
        <v>572</v>
      </c>
      <c r="AU720">
        <f>_xlfn.RANK.AVG(Table2[[#This Row],[Sharpe Ratio Z-Score]],Table2[Sharpe Ratio Z-Score])</f>
        <v>711</v>
      </c>
      <c r="AV720">
        <f>(Table2[[#This Row],[Rank 1Y]]+Table2[[#This Row],[Rank 6M]]+Table2[[#This Row],[Rank Sharpe]])/3</f>
        <v>670.66666666666663</v>
      </c>
    </row>
    <row r="721" spans="1:48" x14ac:dyDescent="0.3">
      <c r="A721" t="s">
        <v>1844</v>
      </c>
      <c r="B721" t="s">
        <v>1845</v>
      </c>
      <c r="C721" t="s">
        <v>10407</v>
      </c>
      <c r="D721" t="s">
        <v>51</v>
      </c>
      <c r="E721">
        <v>4241.5864908399999</v>
      </c>
      <c r="F721">
        <v>594.85</v>
      </c>
      <c r="G721">
        <v>-56.436079638557104</v>
      </c>
      <c r="H721">
        <f>(Table2[[#This Row],[1Y Return vs Nifty]]-AVERAGE(Table2[1Y Return vs Nifty]))/_xlfn.STDEV.P(Table2[1Y Return vs Nifty])</f>
        <v>-1.329683225655329</v>
      </c>
      <c r="I721">
        <v>-10.413797525413001</v>
      </c>
      <c r="J721">
        <f>(Table2[[#This Row],[1M Return vs Nifty]]-AVERAGE(Table2[1M Return vs Nifty]))/_xlfn.STDEV.P(Table2[1M Return vs Nifty])</f>
        <v>-0.64692231709296788</v>
      </c>
      <c r="K721">
        <v>-48.376609459504103</v>
      </c>
      <c r="L721">
        <f>(Table2[[#This Row],[6M Return vs Nifty]]-AVERAGE(Table2[6M Return vs Nifty]))/_xlfn.STDEV.P(Table2[6M Return vs Nifty])</f>
        <v>-1.80217709508838</v>
      </c>
      <c r="M721">
        <v>-2.8711842415305102</v>
      </c>
      <c r="N721">
        <f>(Table2[[#This Row],[1W Return vs Nifty]]-AVERAGE(Table2[1W Return vs Nifty]))/_xlfn.STDEV.P(Table2[1W Return vs Nifty])</f>
        <v>-0.50933918433303105</v>
      </c>
      <c r="O721">
        <v>603.64</v>
      </c>
      <c r="P721">
        <v>632.88139807474204</v>
      </c>
      <c r="Q721">
        <v>749.68987928418005</v>
      </c>
      <c r="R721">
        <v>40.955445779353603</v>
      </c>
      <c r="S721" s="2">
        <f>(Table2[[#This Row],[Close Price]]-Table2[[#This Row],[20D EMA]])/Table2[[#This Row],[20D EMA]]</f>
        <v>-1.456165926711279E-2</v>
      </c>
      <c r="T721" s="2">
        <f>(Table2[[#This Row],[Close Price]]-Table2[[#This Row],[50D EMA]])/Table2[[#This Row],[50D EMA]]</f>
        <v>-6.0092456802231027E-2</v>
      </c>
      <c r="U721" s="2">
        <f>(Table2[[#This Row],[Close Price]]-Table2[[#This Row],[200D EMA]])/Table2[[#This Row],[200D EMA]]</f>
        <v>-0.20653857489982985</v>
      </c>
      <c r="V721">
        <v>1.0849092241054701</v>
      </c>
      <c r="W721">
        <v>591.75</v>
      </c>
      <c r="X721">
        <v>607.79999999999995</v>
      </c>
      <c r="Y721">
        <v>587.5</v>
      </c>
      <c r="Z721">
        <v>614.95000000000005</v>
      </c>
      <c r="AA721">
        <v>587.5</v>
      </c>
      <c r="AB721">
        <v>636.29999999999995</v>
      </c>
      <c r="AC721" s="2">
        <f>(Table2[[#This Row],[Close Price]]/Table2[[#This Row],[Day Low]])-1</f>
        <v>5.2386987748205271E-3</v>
      </c>
      <c r="AD721" s="2">
        <f>(Table2[[#This Row],[Day High]]/Table2[[#This Row],[Close Price]])-1</f>
        <v>2.1770194166596424E-2</v>
      </c>
      <c r="AE721" s="2">
        <f>(Table2[[#This Row],[Close Price]]/Table2[[#This Row],[Current Week Low]])-1</f>
        <v>1.2510638297872356E-2</v>
      </c>
      <c r="AF721" s="2">
        <f>(Table2[[#This Row],[Current Week High]]/Table2[[#This Row],[Close Price]])-1</f>
        <v>3.3790031100277451E-2</v>
      </c>
      <c r="AG721" s="2">
        <f>(Table2[[#This Row],[Close Price]]/Table2[[#This Row],[Current Month Low]])-1</f>
        <v>1.2510638297872356E-2</v>
      </c>
      <c r="AH721" s="2">
        <f>(Table2[[#This Row],[Current Month High]]/Table2[[#This Row],[Close Price]])-1</f>
        <v>6.9681432293855483E-2</v>
      </c>
      <c r="AI721">
        <v>108.993863999327</v>
      </c>
      <c r="AJ721">
        <v>1.44964611580113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-0.23</v>
      </c>
      <c r="AM721" t="s">
        <v>10450</v>
      </c>
      <c r="AN721">
        <v>-2.0699999999999998</v>
      </c>
      <c r="AO721" t="s">
        <v>10450</v>
      </c>
      <c r="AP721">
        <v>-6.5343522508690003E-3</v>
      </c>
      <c r="AQ721">
        <f>(Table2[[#This Row],[Sharpe Ratio]]-AVERAGE(Table2[Sharpe Ratio]))/_xlfn.STDEV.P(Table2[Sharpe Ratio])</f>
        <v>-0.76408888402988751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715</v>
      </c>
      <c r="AT721">
        <f>_xlfn.RANK.AVG(Table2[[#This Row],[6M Return vs Nifty Z-Score]],Table2[6M Return vs Nifty Z-Score])</f>
        <v>728</v>
      </c>
      <c r="AU721">
        <f>_xlfn.RANK.AVG(Table2[[#This Row],[Sharpe Ratio Z-Score]],Table2[Sharpe Ratio Z-Score])</f>
        <v>569</v>
      </c>
      <c r="AV721">
        <f>(Table2[[#This Row],[Rank 1Y]]+Table2[[#This Row],[Rank 6M]]+Table2[[#This Row],[Rank Sharpe]])/3</f>
        <v>670.66666666666663</v>
      </c>
    </row>
    <row r="722" spans="1:48" x14ac:dyDescent="0.3">
      <c r="A722" t="s">
        <v>1682</v>
      </c>
      <c r="B722" t="s">
        <v>1683</v>
      </c>
      <c r="C722" t="s">
        <v>10407</v>
      </c>
      <c r="D722" t="s">
        <v>24</v>
      </c>
      <c r="E722">
        <v>5219.6429911499999</v>
      </c>
      <c r="F722">
        <v>308.7</v>
      </c>
      <c r="G722">
        <v>-39.132423973956101</v>
      </c>
      <c r="H722">
        <f>(Table2[[#This Row],[1Y Return vs Nifty]]-AVERAGE(Table2[1Y Return vs Nifty]))/_xlfn.STDEV.P(Table2[1Y Return vs Nifty])</f>
        <v>-1.0447723069250394</v>
      </c>
      <c r="I722">
        <v>-8.8842052617094396</v>
      </c>
      <c r="J722">
        <f>(Table2[[#This Row],[1M Return vs Nifty]]-AVERAGE(Table2[1M Return vs Nifty]))/_xlfn.STDEV.P(Table2[1M Return vs Nifty])</f>
        <v>-0.50518039926436786</v>
      </c>
      <c r="K722">
        <v>-31.102127481245901</v>
      </c>
      <c r="L722">
        <f>(Table2[[#This Row],[6M Return vs Nifty]]-AVERAGE(Table2[6M Return vs Nifty]))/_xlfn.STDEV.P(Table2[6M Return vs Nifty])</f>
        <v>-1.2889730309112357</v>
      </c>
      <c r="M722">
        <v>-3.5118733310118899</v>
      </c>
      <c r="N722">
        <f>(Table2[[#This Row],[1W Return vs Nifty]]-AVERAGE(Table2[1W Return vs Nifty]))/_xlfn.STDEV.P(Table2[1W Return vs Nifty])</f>
        <v>-0.65231974606584053</v>
      </c>
      <c r="O722">
        <v>320.83</v>
      </c>
      <c r="P722">
        <v>328.67318573256398</v>
      </c>
      <c r="Q722">
        <v>342.92632913245598</v>
      </c>
      <c r="R722">
        <v>26.6477548234962</v>
      </c>
      <c r="S722" s="2">
        <f>(Table2[[#This Row],[Close Price]]-Table2[[#This Row],[20D EMA]])/Table2[[#This Row],[20D EMA]]</f>
        <v>-3.7808185020104093E-2</v>
      </c>
      <c r="T722" s="2">
        <f>(Table2[[#This Row],[Close Price]]-Table2[[#This Row],[50D EMA]])/Table2[[#This Row],[50D EMA]]</f>
        <v>-6.0769136636585397E-2</v>
      </c>
      <c r="U722" s="2">
        <f>(Table2[[#This Row],[Close Price]]-Table2[[#This Row],[200D EMA]])/Table2[[#This Row],[200D EMA]]</f>
        <v>-9.9806652988828973E-2</v>
      </c>
      <c r="V722">
        <v>0.72452983399653403</v>
      </c>
      <c r="W722">
        <v>307</v>
      </c>
      <c r="X722">
        <v>316</v>
      </c>
      <c r="Y722">
        <v>307</v>
      </c>
      <c r="Z722">
        <v>333</v>
      </c>
      <c r="AA722">
        <v>307</v>
      </c>
      <c r="AB722">
        <v>334.95</v>
      </c>
      <c r="AC722" s="2">
        <f>(Table2[[#This Row],[Close Price]]/Table2[[#This Row],[Day Low]])-1</f>
        <v>5.537459283387669E-3</v>
      </c>
      <c r="AD722" s="2">
        <f>(Table2[[#This Row],[Day High]]/Table2[[#This Row],[Close Price]])-1</f>
        <v>2.3647554259799142E-2</v>
      </c>
      <c r="AE722" s="2">
        <f>(Table2[[#This Row],[Close Price]]/Table2[[#This Row],[Current Week Low]])-1</f>
        <v>5.537459283387669E-3</v>
      </c>
      <c r="AF722" s="2">
        <f>(Table2[[#This Row],[Current Week High]]/Table2[[#This Row],[Close Price]])-1</f>
        <v>7.871720116618075E-2</v>
      </c>
      <c r="AG722" s="2">
        <f>(Table2[[#This Row],[Close Price]]/Table2[[#This Row],[Current Month Low]])-1</f>
        <v>5.537459283387669E-3</v>
      </c>
      <c r="AH722" s="2">
        <f>(Table2[[#This Row],[Current Month High]]/Table2[[#This Row],[Close Price]])-1</f>
        <v>8.503401360544216E-2</v>
      </c>
      <c r="AI722">
        <v>36.783284742468403</v>
      </c>
      <c r="AJ722">
        <v>0.55374592833876601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-0.19</v>
      </c>
      <c r="AM722" t="s">
        <v>10450</v>
      </c>
      <c r="AN722">
        <v>-6.48</v>
      </c>
      <c r="AO722" t="s">
        <v>10450</v>
      </c>
      <c r="AP722">
        <v>-4.4390339256550997E-2</v>
      </c>
      <c r="AQ722">
        <f>(Table2[[#This Row],[Sharpe Ratio]]-AVERAGE(Table2[Sharpe Ratio]))/_xlfn.STDEV.P(Table2[Sharpe Ratio])</f>
        <v>-1.2046781106846676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673</v>
      </c>
      <c r="AT722">
        <f>_xlfn.RANK.AVG(Table2[[#This Row],[6M Return vs Nifty Z-Score]],Table2[6M Return vs Nifty Z-Score])</f>
        <v>698</v>
      </c>
      <c r="AU722">
        <f>_xlfn.RANK.AVG(Table2[[#This Row],[Sharpe Ratio Z-Score]],Table2[Sharpe Ratio Z-Score])</f>
        <v>652</v>
      </c>
      <c r="AV722">
        <f>(Table2[[#This Row],[Rank 1Y]]+Table2[[#This Row],[Rank 6M]]+Table2[[#This Row],[Rank Sharpe]])/3</f>
        <v>674.33333333333337</v>
      </c>
    </row>
    <row r="723" spans="1:48" x14ac:dyDescent="0.3">
      <c r="A723" t="s">
        <v>582</v>
      </c>
      <c r="B723" t="s">
        <v>583</v>
      </c>
      <c r="C723" t="s">
        <v>5532</v>
      </c>
      <c r="D723" t="s">
        <v>80</v>
      </c>
      <c r="E723">
        <v>35535.587004775</v>
      </c>
      <c r="F723">
        <v>1894.75</v>
      </c>
      <c r="G723">
        <v>-52.841746164770797</v>
      </c>
      <c r="H723">
        <f>(Table2[[#This Row],[1Y Return vs Nifty]]-AVERAGE(Table2[1Y Return vs Nifty]))/_xlfn.STDEV.P(Table2[1Y Return vs Nifty])</f>
        <v>-1.2705012312785875</v>
      </c>
      <c r="I723">
        <v>0.5039400346281</v>
      </c>
      <c r="J723">
        <f>(Table2[[#This Row],[1M Return vs Nifty]]-AVERAGE(Table2[1M Return vs Nifty]))/_xlfn.STDEV.P(Table2[1M Return vs Nifty])</f>
        <v>0.36478589877015527</v>
      </c>
      <c r="K723">
        <v>-21.5530811027669</v>
      </c>
      <c r="L723">
        <f>(Table2[[#This Row],[6M Return vs Nifty]]-AVERAGE(Table2[6M Return vs Nifty]))/_xlfn.STDEV.P(Table2[6M Return vs Nifty])</f>
        <v>-1.005282358356226</v>
      </c>
      <c r="M723">
        <v>2.9587622540471399</v>
      </c>
      <c r="N723">
        <f>(Table2[[#This Row],[1W Return vs Nifty]]-AVERAGE(Table2[1W Return vs Nifty]))/_xlfn.STDEV.P(Table2[1W Return vs Nifty])</f>
        <v>0.79171157257101987</v>
      </c>
      <c r="O723">
        <v>1874.55</v>
      </c>
      <c r="P723">
        <v>1852.9712478819099</v>
      </c>
      <c r="Q723">
        <v>1916.82947126967</v>
      </c>
      <c r="R723">
        <v>54.387701486552501</v>
      </c>
      <c r="S723" s="2">
        <f>(Table2[[#This Row],[Close Price]]-Table2[[#This Row],[20D EMA]])/Table2[[#This Row],[20D EMA]]</f>
        <v>1.0775919554026325E-2</v>
      </c>
      <c r="T723" s="2">
        <f>(Table2[[#This Row],[Close Price]]-Table2[[#This Row],[50D EMA]])/Table2[[#This Row],[50D EMA]]</f>
        <v>2.2546897133912065E-2</v>
      </c>
      <c r="U723" s="2">
        <f>(Table2[[#This Row],[Close Price]]-Table2[[#This Row],[200D EMA]])/Table2[[#This Row],[200D EMA]]</f>
        <v>-1.1518745720789111E-2</v>
      </c>
      <c r="V723">
        <v>0.82064436720534595</v>
      </c>
      <c r="W723">
        <v>1888.05</v>
      </c>
      <c r="X723">
        <v>1982.95</v>
      </c>
      <c r="Y723">
        <v>1837.15</v>
      </c>
      <c r="Z723">
        <v>1982.95</v>
      </c>
      <c r="AA723">
        <v>1794.25</v>
      </c>
      <c r="AB723">
        <v>1982.95</v>
      </c>
      <c r="AC723" s="2">
        <f>(Table2[[#This Row],[Close Price]]/Table2[[#This Row],[Day Low]])-1</f>
        <v>3.5486348348825469E-3</v>
      </c>
      <c r="AD723" s="2">
        <f>(Table2[[#This Row],[Day High]]/Table2[[#This Row],[Close Price]])-1</f>
        <v>4.6549676738355972E-2</v>
      </c>
      <c r="AE723" s="2">
        <f>(Table2[[#This Row],[Close Price]]/Table2[[#This Row],[Current Week Low]])-1</f>
        <v>3.1352910758511765E-2</v>
      </c>
      <c r="AF723" s="2">
        <f>(Table2[[#This Row],[Current Week High]]/Table2[[#This Row],[Close Price]])-1</f>
        <v>4.6549676738355972E-2</v>
      </c>
      <c r="AG723" s="2">
        <f>(Table2[[#This Row],[Close Price]]/Table2[[#This Row],[Current Month Low]])-1</f>
        <v>5.6012261390553153E-2</v>
      </c>
      <c r="AH723" s="2">
        <f>(Table2[[#This Row],[Current Month High]]/Table2[[#This Row],[Close Price]])-1</f>
        <v>4.6549676738355972E-2</v>
      </c>
      <c r="AI723">
        <v>28.286053569072401</v>
      </c>
      <c r="AJ723">
        <v>14.735981591377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-0.03</v>
      </c>
      <c r="AM723" t="s">
        <v>10450</v>
      </c>
      <c r="AN723">
        <v>-0.22</v>
      </c>
      <c r="AO723" t="s">
        <v>10450</v>
      </c>
      <c r="AP723">
        <v>-5.6964285434223001E-2</v>
      </c>
      <c r="AQ723">
        <f>(Table2[[#This Row],[Sharpe Ratio]]-AVERAGE(Table2[Sharpe Ratio]))/_xlfn.STDEV.P(Table2[Sharpe Ratio])</f>
        <v>-1.3510207544938968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706</v>
      </c>
      <c r="AT723">
        <f>_xlfn.RANK.AVG(Table2[[#This Row],[6M Return vs Nifty Z-Score]],Table2[6M Return vs Nifty Z-Score])</f>
        <v>657</v>
      </c>
      <c r="AU723">
        <f>_xlfn.RANK.AVG(Table2[[#This Row],[Sharpe Ratio Z-Score]],Table2[Sharpe Ratio Z-Score])</f>
        <v>664</v>
      </c>
      <c r="AV723">
        <f>(Table2[[#This Row],[Rank 1Y]]+Table2[[#This Row],[Rank 6M]]+Table2[[#This Row],[Rank Sharpe]])/3</f>
        <v>675.66666666666663</v>
      </c>
    </row>
    <row r="724" spans="1:48" x14ac:dyDescent="0.3">
      <c r="A724" t="s">
        <v>1589</v>
      </c>
      <c r="B724" t="s">
        <v>1590</v>
      </c>
      <c r="C724" t="s">
        <v>10418</v>
      </c>
      <c r="D724" t="s">
        <v>438</v>
      </c>
      <c r="E724">
        <v>6189.7620078150003</v>
      </c>
      <c r="F724">
        <v>559.85</v>
      </c>
      <c r="G724">
        <v>-52.958265173617797</v>
      </c>
      <c r="H724">
        <f>(Table2[[#This Row],[1Y Return vs Nifty]]-AVERAGE(Table2[1Y Return vs Nifty]))/_xlfn.STDEV.P(Table2[1Y Return vs Nifty])</f>
        <v>-1.2724197586986665</v>
      </c>
      <c r="I724">
        <v>-8.8243346886385599</v>
      </c>
      <c r="J724">
        <f>(Table2[[#This Row],[1M Return vs Nifty]]-AVERAGE(Table2[1M Return vs Nifty]))/_xlfn.STDEV.P(Table2[1M Return vs Nifty])</f>
        <v>-0.49963240451443591</v>
      </c>
      <c r="K724">
        <v>-17.764323617166301</v>
      </c>
      <c r="L724">
        <f>(Table2[[#This Row],[6M Return vs Nifty]]-AVERAGE(Table2[6M Return vs Nifty]))/_xlfn.STDEV.P(Table2[6M Return vs Nifty])</f>
        <v>-0.89272293444765094</v>
      </c>
      <c r="M724">
        <v>-4.3185342042397998</v>
      </c>
      <c r="N724">
        <f>(Table2[[#This Row],[1W Return vs Nifty]]-AVERAGE(Table2[1W Return vs Nifty]))/_xlfn.STDEV.P(Table2[1W Return vs Nifty])</f>
        <v>-0.83233970687923153</v>
      </c>
      <c r="O724">
        <v>576.82000000000005</v>
      </c>
      <c r="P724">
        <v>596.84617040772901</v>
      </c>
      <c r="Q724">
        <v>628.13455456902898</v>
      </c>
      <c r="R724">
        <v>32.581662193207698</v>
      </c>
      <c r="S724" s="2">
        <f>(Table2[[#This Row],[Close Price]]-Table2[[#This Row],[20D EMA]])/Table2[[#This Row],[20D EMA]]</f>
        <v>-2.9419923026247401E-2</v>
      </c>
      <c r="T724" s="2">
        <f>(Table2[[#This Row],[Close Price]]-Table2[[#This Row],[50D EMA]])/Table2[[#This Row],[50D EMA]]</f>
        <v>-6.1986106708962291E-2</v>
      </c>
      <c r="U724" s="2">
        <f>(Table2[[#This Row],[Close Price]]-Table2[[#This Row],[200D EMA]])/Table2[[#This Row],[200D EMA]]</f>
        <v>-0.10871007505052775</v>
      </c>
      <c r="V724">
        <v>0.73210711104620196</v>
      </c>
      <c r="W724">
        <v>556.15</v>
      </c>
      <c r="X724">
        <v>570.9</v>
      </c>
      <c r="Y724">
        <v>556.15</v>
      </c>
      <c r="Z724">
        <v>584.95000000000005</v>
      </c>
      <c r="AA724">
        <v>544.5</v>
      </c>
      <c r="AB724">
        <v>596</v>
      </c>
      <c r="AC724" s="2">
        <f>(Table2[[#This Row],[Close Price]]/Table2[[#This Row],[Day Low]])-1</f>
        <v>6.6528814168840267E-3</v>
      </c>
      <c r="AD724" s="2">
        <f>(Table2[[#This Row],[Day High]]/Table2[[#This Row],[Close Price]])-1</f>
        <v>1.9737429668661211E-2</v>
      </c>
      <c r="AE724" s="2">
        <f>(Table2[[#This Row],[Close Price]]/Table2[[#This Row],[Current Week Low]])-1</f>
        <v>6.6528814168840267E-3</v>
      </c>
      <c r="AF724" s="2">
        <f>(Table2[[#This Row],[Current Week High]]/Table2[[#This Row],[Close Price]])-1</f>
        <v>4.4833437527909359E-2</v>
      </c>
      <c r="AG724" s="2">
        <f>(Table2[[#This Row],[Close Price]]/Table2[[#This Row],[Current Month Low]])-1</f>
        <v>2.8191000918273756E-2</v>
      </c>
      <c r="AH724" s="2">
        <f>(Table2[[#This Row],[Current Month High]]/Table2[[#This Row],[Close Price]])-1</f>
        <v>6.4570867196570569E-2</v>
      </c>
      <c r="AI724">
        <v>38.6085558631776</v>
      </c>
      <c r="AJ724">
        <v>7.38467440299224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-0.28000000000000003</v>
      </c>
      <c r="AM724" t="s">
        <v>10450</v>
      </c>
      <c r="AN724">
        <v>-2.76</v>
      </c>
      <c r="AO724" t="s">
        <v>10450</v>
      </c>
      <c r="AP724">
        <v>-8.2096405880632994E-2</v>
      </c>
      <c r="AQ724">
        <f>(Table2[[#This Row],[Sharpe Ratio]]-AVERAGE(Table2[Sharpe Ratio]))/_xlfn.STDEV.P(Table2[Sharpe Ratio])</f>
        <v>-1.6435224797828605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708</v>
      </c>
      <c r="AT724">
        <f>_xlfn.RANK.AVG(Table2[[#This Row],[6M Return vs Nifty Z-Score]],Table2[6M Return vs Nifty Z-Score])</f>
        <v>629</v>
      </c>
      <c r="AU724">
        <f>_xlfn.RANK.AVG(Table2[[#This Row],[Sharpe Ratio Z-Score]],Table2[Sharpe Ratio Z-Score])</f>
        <v>697</v>
      </c>
      <c r="AV724">
        <f>(Table2[[#This Row],[Rank 1Y]]+Table2[[#This Row],[Rank 6M]]+Table2[[#This Row],[Rank Sharpe]])/3</f>
        <v>678</v>
      </c>
    </row>
    <row r="725" spans="1:48" x14ac:dyDescent="0.3">
      <c r="A725" t="s">
        <v>1520</v>
      </c>
      <c r="B725" t="s">
        <v>1521</v>
      </c>
      <c r="C725" t="s">
        <v>10411</v>
      </c>
      <c r="D725" t="s">
        <v>54</v>
      </c>
      <c r="E725">
        <v>6894.7856586479902</v>
      </c>
      <c r="F725">
        <v>212.46</v>
      </c>
      <c r="G725">
        <v>-38.747546157062402</v>
      </c>
      <c r="H725">
        <f>(Table2[[#This Row],[1Y Return vs Nifty]]-AVERAGE(Table2[1Y Return vs Nifty]))/_xlfn.STDEV.P(Table2[1Y Return vs Nifty])</f>
        <v>-1.0384351551384132</v>
      </c>
      <c r="I725">
        <v>-12.914094568444</v>
      </c>
      <c r="J725">
        <f>(Table2[[#This Row],[1M Return vs Nifty]]-AVERAGE(Table2[1M Return vs Nifty]))/_xlfn.STDEV.P(Table2[1M Return vs Nifty])</f>
        <v>-0.87861602163766772</v>
      </c>
      <c r="K725">
        <v>-61.232603577486501</v>
      </c>
      <c r="L725">
        <f>(Table2[[#This Row],[6M Return vs Nifty]]-AVERAGE(Table2[6M Return vs Nifty]))/_xlfn.STDEV.P(Table2[6M Return vs Nifty])</f>
        <v>-2.1841132040084621</v>
      </c>
      <c r="M725">
        <v>-4.7174378547931601</v>
      </c>
      <c r="N725">
        <f>(Table2[[#This Row],[1W Return vs Nifty]]-AVERAGE(Table2[1W Return vs Nifty]))/_xlfn.STDEV.P(Table2[1W Return vs Nifty])</f>
        <v>-0.92136177541415298</v>
      </c>
      <c r="O725">
        <v>220.14</v>
      </c>
      <c r="P725">
        <v>224.63434578064599</v>
      </c>
      <c r="Q725">
        <v>253.327165128921</v>
      </c>
      <c r="R725">
        <v>25.254677314300601</v>
      </c>
      <c r="S725" s="2">
        <f>(Table2[[#This Row],[Close Price]]-Table2[[#This Row],[20D EMA]])/Table2[[#This Row],[20D EMA]]</f>
        <v>-3.4886890160806663E-2</v>
      </c>
      <c r="T725" s="2">
        <f>(Table2[[#This Row],[Close Price]]-Table2[[#This Row],[50D EMA]])/Table2[[#This Row],[50D EMA]]</f>
        <v>-5.4196279461797663E-2</v>
      </c>
      <c r="U725" s="2">
        <f>(Table2[[#This Row],[Close Price]]-Table2[[#This Row],[200D EMA]])/Table2[[#This Row],[200D EMA]]</f>
        <v>-0.16132168497651342</v>
      </c>
      <c r="V725">
        <v>0.71504871823285499</v>
      </c>
      <c r="W725">
        <v>0</v>
      </c>
      <c r="X725">
        <v>0</v>
      </c>
      <c r="Y725">
        <v>211.71</v>
      </c>
      <c r="Z725">
        <v>221</v>
      </c>
      <c r="AA725">
        <v>211.71</v>
      </c>
      <c r="AB725">
        <v>236</v>
      </c>
      <c r="AC725" s="2" t="e">
        <f>(Table2[[#This Row],[Close Price]]/Table2[[#This Row],[Day Low]])-1</f>
        <v>#DIV/0!</v>
      </c>
      <c r="AD725" s="2">
        <f>(Table2[[#This Row],[Day High]]/Table2[[#This Row],[Close Price]])-1</f>
        <v>-1</v>
      </c>
      <c r="AE725" s="2">
        <f>(Table2[[#This Row],[Close Price]]/Table2[[#This Row],[Current Week Low]])-1</f>
        <v>3.5425818336403125E-3</v>
      </c>
      <c r="AF725" s="2">
        <f>(Table2[[#This Row],[Current Week High]]/Table2[[#This Row],[Close Price]])-1</f>
        <v>4.0195801562647127E-2</v>
      </c>
      <c r="AG725" s="2">
        <f>(Table2[[#This Row],[Close Price]]/Table2[[#This Row],[Current Month Low]])-1</f>
        <v>3.5425818336403125E-3</v>
      </c>
      <c r="AH725" s="2">
        <f>(Table2[[#This Row],[Current Month High]]/Table2[[#This Row],[Close Price]])-1</f>
        <v>0.11079732655558683</v>
      </c>
      <c r="AI725">
        <v>122.536006777746</v>
      </c>
      <c r="AJ725">
        <v>8.3426823049464502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-0.22</v>
      </c>
      <c r="AM725" t="s">
        <v>10450</v>
      </c>
      <c r="AN725">
        <v>-5.2</v>
      </c>
      <c r="AO725" t="s">
        <v>10450</v>
      </c>
      <c r="AP725">
        <v>-3.7425226739391998E-2</v>
      </c>
      <c r="AQ725">
        <f>(Table2[[#This Row],[Sharpe Ratio]]-AVERAGE(Table2[Sharpe Ratio]))/_xlfn.STDEV.P(Table2[Sharpe Ratio])</f>
        <v>-1.1236142214499738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670</v>
      </c>
      <c r="AT725">
        <f>_xlfn.RANK.AVG(Table2[[#This Row],[6M Return vs Nifty Z-Score]],Table2[6M Return vs Nifty Z-Score])</f>
        <v>730</v>
      </c>
      <c r="AU725">
        <f>_xlfn.RANK.AVG(Table2[[#This Row],[Sharpe Ratio Z-Score]],Table2[Sharpe Ratio Z-Score])</f>
        <v>640</v>
      </c>
      <c r="AV725">
        <f>(Table2[[#This Row],[Rank 1Y]]+Table2[[#This Row],[Rank 6M]]+Table2[[#This Row],[Rank Sharpe]])/3</f>
        <v>680</v>
      </c>
    </row>
    <row r="726" spans="1:48" x14ac:dyDescent="0.3">
      <c r="A726" t="s">
        <v>1396</v>
      </c>
      <c r="B726" t="s">
        <v>1397</v>
      </c>
      <c r="C726" t="s">
        <v>10416</v>
      </c>
      <c r="D726" t="s">
        <v>127</v>
      </c>
      <c r="E726">
        <v>7992.6758382999997</v>
      </c>
      <c r="F726">
        <v>669.1</v>
      </c>
      <c r="G726">
        <v>-44.870741400769603</v>
      </c>
      <c r="H726">
        <f>(Table2[[#This Row],[1Y Return vs Nifty]]-AVERAGE(Table2[1Y Return vs Nifty]))/_xlfn.STDEV.P(Table2[1Y Return vs Nifty])</f>
        <v>-1.1392557687858811</v>
      </c>
      <c r="I726">
        <v>2.2248834539738702</v>
      </c>
      <c r="J726">
        <f>(Table2[[#This Row],[1M Return vs Nifty]]-AVERAGE(Table2[1M Return vs Nifty]))/_xlfn.STDEV.P(Table2[1M Return vs Nifty])</f>
        <v>0.5242596529992446</v>
      </c>
      <c r="K726">
        <v>-20.658455202924699</v>
      </c>
      <c r="L726">
        <f>(Table2[[#This Row],[6M Return vs Nifty]]-AVERAGE(Table2[6M Return vs Nifty]))/_xlfn.STDEV.P(Table2[6M Return vs Nifty])</f>
        <v>-0.97870409984201934</v>
      </c>
      <c r="M726">
        <v>2.13673746465772</v>
      </c>
      <c r="N726">
        <f>(Table2[[#This Row],[1W Return vs Nifty]]-AVERAGE(Table2[1W Return vs Nifty]))/_xlfn.STDEV.P(Table2[1W Return vs Nifty])</f>
        <v>0.60826289508482467</v>
      </c>
      <c r="O726">
        <v>683.64</v>
      </c>
      <c r="P726">
        <v>680.83554028417404</v>
      </c>
      <c r="Q726">
        <v>700.16003212087401</v>
      </c>
      <c r="R726">
        <v>38.533701527761799</v>
      </c>
      <c r="S726" s="2">
        <f>(Table2[[#This Row],[Close Price]]-Table2[[#This Row],[20D EMA]])/Table2[[#This Row],[20D EMA]]</f>
        <v>-2.1268503890936697E-2</v>
      </c>
      <c r="T726" s="2">
        <f>(Table2[[#This Row],[Close Price]]-Table2[[#This Row],[50D EMA]])/Table2[[#This Row],[50D EMA]]</f>
        <v>-1.7236967798825137E-2</v>
      </c>
      <c r="U726" s="2">
        <f>(Table2[[#This Row],[Close Price]]-Table2[[#This Row],[200D EMA]])/Table2[[#This Row],[200D EMA]]</f>
        <v>-4.4361332689598389E-2</v>
      </c>
      <c r="V726">
        <v>0.48195978598811201</v>
      </c>
      <c r="W726">
        <v>660</v>
      </c>
      <c r="X726">
        <v>690.9</v>
      </c>
      <c r="Y726">
        <v>660</v>
      </c>
      <c r="Z726">
        <v>704.45</v>
      </c>
      <c r="AA726">
        <v>651.6</v>
      </c>
      <c r="AB726">
        <v>745</v>
      </c>
      <c r="AC726" s="2">
        <f>(Table2[[#This Row],[Close Price]]/Table2[[#This Row],[Day Low]])-1</f>
        <v>1.3787878787878904E-2</v>
      </c>
      <c r="AD726" s="2">
        <f>(Table2[[#This Row],[Day High]]/Table2[[#This Row],[Close Price]])-1</f>
        <v>3.2581079061425822E-2</v>
      </c>
      <c r="AE726" s="2">
        <f>(Table2[[#This Row],[Close Price]]/Table2[[#This Row],[Current Week Low]])-1</f>
        <v>1.3787878787878904E-2</v>
      </c>
      <c r="AF726" s="2">
        <f>(Table2[[#This Row],[Current Week High]]/Table2[[#This Row],[Close Price]])-1</f>
        <v>5.2832162606486266E-2</v>
      </c>
      <c r="AG726" s="2">
        <f>(Table2[[#This Row],[Close Price]]/Table2[[#This Row],[Current Month Low]])-1</f>
        <v>2.6856967464702342E-2</v>
      </c>
      <c r="AH726" s="2">
        <f>(Table2[[#This Row],[Current Month High]]/Table2[[#This Row],[Close Price]])-1</f>
        <v>0.11343595875056045</v>
      </c>
      <c r="AI726">
        <v>26.886862950231599</v>
      </c>
      <c r="AJ726">
        <v>11.7774807885065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-0.12</v>
      </c>
      <c r="AM726" t="s">
        <v>10450</v>
      </c>
      <c r="AN726">
        <v>-6.9</v>
      </c>
      <c r="AO726" t="s">
        <v>10450</v>
      </c>
      <c r="AP726">
        <v>-0.107454529395307</v>
      </c>
      <c r="AQ726">
        <f>(Table2[[#This Row],[Sharpe Ratio]]-AVERAGE(Table2[Sharpe Ratio]))/_xlfn.STDEV.P(Table2[Sharpe Ratio])</f>
        <v>-1.9386545556436661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689</v>
      </c>
      <c r="AT726">
        <f>_xlfn.RANK.AVG(Table2[[#This Row],[6M Return vs Nifty Z-Score]],Table2[6M Return vs Nifty Z-Score])</f>
        <v>649</v>
      </c>
      <c r="AU726">
        <f>_xlfn.RANK.AVG(Table2[[#This Row],[Sharpe Ratio Z-Score]],Table2[Sharpe Ratio Z-Score])</f>
        <v>715</v>
      </c>
      <c r="AV726">
        <f>(Table2[[#This Row],[Rank 1Y]]+Table2[[#This Row],[Rank 6M]]+Table2[[#This Row],[Rank Sharpe]])/3</f>
        <v>684.33333333333337</v>
      </c>
    </row>
    <row r="727" spans="1:48" x14ac:dyDescent="0.3">
      <c r="A727" t="s">
        <v>2228</v>
      </c>
      <c r="B727" t="s">
        <v>2229</v>
      </c>
      <c r="C727" t="s">
        <v>10422</v>
      </c>
      <c r="D727" t="s">
        <v>1968</v>
      </c>
      <c r="E727">
        <v>2621.9487632959999</v>
      </c>
      <c r="F727">
        <v>14.24</v>
      </c>
      <c r="G727">
        <v>-56.423311335602499</v>
      </c>
      <c r="H727">
        <f>(Table2[[#This Row],[1Y Return vs Nifty]]-AVERAGE(Table2[1Y Return vs Nifty]))/_xlfn.STDEV.P(Table2[1Y Return vs Nifty])</f>
        <v>-1.3294729909514067</v>
      </c>
      <c r="I727">
        <v>-9.0127217476533001</v>
      </c>
      <c r="J727">
        <f>(Table2[[#This Row],[1M Return vs Nifty]]-AVERAGE(Table2[1M Return vs Nifty]))/_xlfn.STDEV.P(Table2[1M Return vs Nifty])</f>
        <v>-0.51708956853943255</v>
      </c>
      <c r="K727">
        <v>-33.568253236436298</v>
      </c>
      <c r="L727">
        <f>(Table2[[#This Row],[6M Return vs Nifty]]-AVERAGE(Table2[6M Return vs Nifty]))/_xlfn.STDEV.P(Table2[6M Return vs Nifty])</f>
        <v>-1.3622386583221513</v>
      </c>
      <c r="M727">
        <v>3.2855742159263102</v>
      </c>
      <c r="N727">
        <f>(Table2[[#This Row],[1W Return vs Nifty]]-AVERAGE(Table2[1W Return vs Nifty]))/_xlfn.STDEV.P(Table2[1W Return vs Nifty])</f>
        <v>0.86464516650549761</v>
      </c>
      <c r="O727">
        <v>14.06</v>
      </c>
      <c r="P727">
        <v>14.580651063281101</v>
      </c>
      <c r="Q727">
        <v>16.3697360488462</v>
      </c>
      <c r="R727">
        <v>60.597869287829099</v>
      </c>
      <c r="S727" s="2">
        <f>(Table2[[#This Row],[Close Price]]-Table2[[#This Row],[20D EMA]])/Table2[[#This Row],[20D EMA]]</f>
        <v>1.2802275960170676E-2</v>
      </c>
      <c r="T727" s="2">
        <f>(Table2[[#This Row],[Close Price]]-Table2[[#This Row],[50D EMA]])/Table2[[#This Row],[50D EMA]]</f>
        <v>-2.3363227183933685E-2</v>
      </c>
      <c r="U727" s="2">
        <f>(Table2[[#This Row],[Close Price]]-Table2[[#This Row],[200D EMA]])/Table2[[#This Row],[200D EMA]]</f>
        <v>-0.13010203967194151</v>
      </c>
      <c r="V727">
        <v>0.96640982976957601</v>
      </c>
      <c r="W727">
        <v>14.14</v>
      </c>
      <c r="X727">
        <v>14.94</v>
      </c>
      <c r="Y727">
        <v>13.53</v>
      </c>
      <c r="Z727">
        <v>14.94</v>
      </c>
      <c r="AA727">
        <v>13.36</v>
      </c>
      <c r="AB727">
        <v>14.94</v>
      </c>
      <c r="AC727" s="2">
        <f>(Table2[[#This Row],[Close Price]]/Table2[[#This Row],[Day Low]])-1</f>
        <v>7.0721357850069833E-3</v>
      </c>
      <c r="AD727" s="2">
        <f>(Table2[[#This Row],[Day High]]/Table2[[#This Row],[Close Price]])-1</f>
        <v>4.9157303370786387E-2</v>
      </c>
      <c r="AE727" s="2">
        <f>(Table2[[#This Row],[Close Price]]/Table2[[#This Row],[Current Week Low]])-1</f>
        <v>5.2475979305247611E-2</v>
      </c>
      <c r="AF727" s="2">
        <f>(Table2[[#This Row],[Current Week High]]/Table2[[#This Row],[Close Price]])-1</f>
        <v>4.9157303370786387E-2</v>
      </c>
      <c r="AG727" s="2">
        <f>(Table2[[#This Row],[Close Price]]/Table2[[#This Row],[Current Month Low]])-1</f>
        <v>6.5868263473053856E-2</v>
      </c>
      <c r="AH727" s="2">
        <f>(Table2[[#This Row],[Current Month High]]/Table2[[#This Row],[Close Price]])-1</f>
        <v>4.9157303370786387E-2</v>
      </c>
      <c r="AI727">
        <v>82.935393258426899</v>
      </c>
      <c r="AJ727">
        <v>10.817120622568099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-0.12</v>
      </c>
      <c r="AM727" t="s">
        <v>10450</v>
      </c>
      <c r="AN727">
        <v>1.21</v>
      </c>
      <c r="AO727" t="s">
        <v>10451</v>
      </c>
      <c r="AP727">
        <v>-3.2938485571834999E-2</v>
      </c>
      <c r="AQ727">
        <f>(Table2[[#This Row],[Sharpe Ratio]]-AVERAGE(Table2[Sharpe Ratio]))/_xlfn.STDEV.P(Table2[Sharpe Ratio])</f>
        <v>-1.0713950091780182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714</v>
      </c>
      <c r="AT727">
        <f>_xlfn.RANK.AVG(Table2[[#This Row],[6M Return vs Nifty Z-Score]],Table2[6M Return vs Nifty Z-Score])</f>
        <v>710</v>
      </c>
      <c r="AU727">
        <f>_xlfn.RANK.AVG(Table2[[#This Row],[Sharpe Ratio Z-Score]],Table2[Sharpe Ratio Z-Score])</f>
        <v>631</v>
      </c>
      <c r="AV727">
        <f>(Table2[[#This Row],[Rank 1Y]]+Table2[[#This Row],[Rank 6M]]+Table2[[#This Row],[Rank Sharpe]])/3</f>
        <v>685</v>
      </c>
    </row>
    <row r="728" spans="1:48" x14ac:dyDescent="0.3">
      <c r="A728" t="s">
        <v>1234</v>
      </c>
      <c r="B728" t="s">
        <v>1235</v>
      </c>
      <c r="C728" t="s">
        <v>10415</v>
      </c>
      <c r="D728" t="s">
        <v>1236</v>
      </c>
      <c r="E728">
        <v>9766.9995755550008</v>
      </c>
      <c r="F728">
        <v>898.55</v>
      </c>
      <c r="G728">
        <v>-53.484046599521001</v>
      </c>
      <c r="H728">
        <f>(Table2[[#This Row],[1Y Return vs Nifty]]-AVERAGE(Table2[1Y Return vs Nifty]))/_xlfn.STDEV.P(Table2[1Y Return vs Nifty])</f>
        <v>-1.2810769391239485</v>
      </c>
      <c r="I728">
        <v>-8.5416688050058909</v>
      </c>
      <c r="J728">
        <f>(Table2[[#This Row],[1M Return vs Nifty]]-AVERAGE(Table2[1M Return vs Nifty]))/_xlfn.STDEV.P(Table2[1M Return vs Nifty])</f>
        <v>-0.47343875448001393</v>
      </c>
      <c r="K728">
        <v>-21.618286294541701</v>
      </c>
      <c r="L728">
        <f>(Table2[[#This Row],[6M Return vs Nifty]]-AVERAGE(Table2[6M Return vs Nifty]))/_xlfn.STDEV.P(Table2[6M Return vs Nifty])</f>
        <v>-1.007219526108428</v>
      </c>
      <c r="M728">
        <v>-4.5257940508149597</v>
      </c>
      <c r="N728">
        <f>(Table2[[#This Row],[1W Return vs Nifty]]-AVERAGE(Table2[1W Return vs Nifty]))/_xlfn.STDEV.P(Table2[1W Return vs Nifty])</f>
        <v>-0.87859323261346911</v>
      </c>
      <c r="O728">
        <v>924.09</v>
      </c>
      <c r="P728">
        <v>938.61085696998998</v>
      </c>
      <c r="Q728">
        <v>995.50051705586702</v>
      </c>
      <c r="R728">
        <v>12.6806221573469</v>
      </c>
      <c r="S728" s="2">
        <f>(Table2[[#This Row],[Close Price]]-Table2[[#This Row],[20D EMA]])/Table2[[#This Row],[20D EMA]]</f>
        <v>-2.7638000627644575E-2</v>
      </c>
      <c r="T728" s="2">
        <f>(Table2[[#This Row],[Close Price]]-Table2[[#This Row],[50D EMA]])/Table2[[#This Row],[50D EMA]]</f>
        <v>-4.2681007440414559E-2</v>
      </c>
      <c r="U728" s="2">
        <f>(Table2[[#This Row],[Close Price]]-Table2[[#This Row],[200D EMA]])/Table2[[#This Row],[200D EMA]]</f>
        <v>-9.7388715922109612E-2</v>
      </c>
      <c r="V728">
        <v>1.4709961246269101</v>
      </c>
      <c r="W728">
        <v>896.5</v>
      </c>
      <c r="X728">
        <v>915.45</v>
      </c>
      <c r="Y728">
        <v>896.5</v>
      </c>
      <c r="Z728">
        <v>938.15</v>
      </c>
      <c r="AA728">
        <v>896.5</v>
      </c>
      <c r="AB728">
        <v>965</v>
      </c>
      <c r="AC728" s="2">
        <f>(Table2[[#This Row],[Close Price]]/Table2[[#This Row],[Day Low]])-1</f>
        <v>2.2866703848298808E-3</v>
      </c>
      <c r="AD728" s="2">
        <f>(Table2[[#This Row],[Day High]]/Table2[[#This Row],[Close Price]])-1</f>
        <v>1.8808079683935386E-2</v>
      </c>
      <c r="AE728" s="2">
        <f>(Table2[[#This Row],[Close Price]]/Table2[[#This Row],[Current Week Low]])-1</f>
        <v>2.2866703848298808E-3</v>
      </c>
      <c r="AF728" s="2">
        <f>(Table2[[#This Row],[Current Week High]]/Table2[[#This Row],[Close Price]])-1</f>
        <v>4.4071003283067123E-2</v>
      </c>
      <c r="AG728" s="2">
        <f>(Table2[[#This Row],[Close Price]]/Table2[[#This Row],[Current Month Low]])-1</f>
        <v>2.2866703848298808E-3</v>
      </c>
      <c r="AH728" s="2">
        <f>(Table2[[#This Row],[Current Month High]]/Table2[[#This Row],[Close Price]])-1</f>
        <v>7.3952478993934756E-2</v>
      </c>
      <c r="AI728">
        <v>44.343664793278002</v>
      </c>
      <c r="AJ728">
        <v>5.2166276346604201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</v>
      </c>
      <c r="AM728" t="s">
        <v>10450</v>
      </c>
      <c r="AN728">
        <v>-2.95</v>
      </c>
      <c r="AO728" t="s">
        <v>10450</v>
      </c>
      <c r="AP728">
        <v>-8.6711780226398E-2</v>
      </c>
      <c r="AQ728">
        <f>(Table2[[#This Row],[Sharpe Ratio]]-AVERAGE(Table2[Sharpe Ratio]))/_xlfn.STDEV.P(Table2[Sharpe Ratio])</f>
        <v>-1.6972387971890794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709</v>
      </c>
      <c r="AT728">
        <f>_xlfn.RANK.AVG(Table2[[#This Row],[6M Return vs Nifty Z-Score]],Table2[6M Return vs Nifty Z-Score])</f>
        <v>658</v>
      </c>
      <c r="AU728">
        <f>_xlfn.RANK.AVG(Table2[[#This Row],[Sharpe Ratio Z-Score]],Table2[Sharpe Ratio Z-Score])</f>
        <v>700</v>
      </c>
      <c r="AV728">
        <f>(Table2[[#This Row],[Rank 1Y]]+Table2[[#This Row],[Rank 6M]]+Table2[[#This Row],[Rank Sharpe]])/3</f>
        <v>689</v>
      </c>
    </row>
    <row r="729" spans="1:48" x14ac:dyDescent="0.3">
      <c r="A729" t="s">
        <v>1394</v>
      </c>
      <c r="B729" t="s">
        <v>1395</v>
      </c>
      <c r="C729" t="s">
        <v>10420</v>
      </c>
      <c r="D729" t="s">
        <v>467</v>
      </c>
      <c r="E729">
        <v>7998.7111536000002</v>
      </c>
      <c r="F729">
        <v>728.25</v>
      </c>
      <c r="G729">
        <v>-51.571801768072604</v>
      </c>
      <c r="H729">
        <f>(Table2[[#This Row],[1Y Return vs Nifty]]-AVERAGE(Table2[1Y Return vs Nifty]))/_xlfn.STDEV.P(Table2[1Y Return vs Nifty])</f>
        <v>-1.2495911396879495</v>
      </c>
      <c r="I729">
        <v>-10.097216983643699</v>
      </c>
      <c r="J729">
        <f>(Table2[[#This Row],[1M Return vs Nifty]]-AVERAGE(Table2[1M Return vs Nifty]))/_xlfn.STDEV.P(Table2[1M Return vs Nifty])</f>
        <v>-0.61758591535872476</v>
      </c>
      <c r="K729">
        <v>-33.9540717974374</v>
      </c>
      <c r="L729">
        <f>(Table2[[#This Row],[6M Return vs Nifty]]-AVERAGE(Table2[6M Return vs Nifty]))/_xlfn.STDEV.P(Table2[6M Return vs Nifty])</f>
        <v>-1.3737008633127237</v>
      </c>
      <c r="M729">
        <v>-4.41766494724535</v>
      </c>
      <c r="N729">
        <f>(Table2[[#This Row],[1W Return vs Nifty]]-AVERAGE(Table2[1W Return vs Nifty]))/_xlfn.STDEV.P(Table2[1W Return vs Nifty])</f>
        <v>-0.85446240188469447</v>
      </c>
      <c r="O729">
        <v>755.85</v>
      </c>
      <c r="P729">
        <v>769.02218492081101</v>
      </c>
      <c r="Q729">
        <v>826.56451044370897</v>
      </c>
      <c r="R729">
        <v>10.5383691930788</v>
      </c>
      <c r="S729" s="2">
        <f>(Table2[[#This Row],[Close Price]]-Table2[[#This Row],[20D EMA]])/Table2[[#This Row],[20D EMA]]</f>
        <v>-3.6515181583647575E-2</v>
      </c>
      <c r="T729" s="2">
        <f>(Table2[[#This Row],[Close Price]]-Table2[[#This Row],[50D EMA]])/Table2[[#This Row],[50D EMA]]</f>
        <v>-5.3018216795669523E-2</v>
      </c>
      <c r="U729" s="2">
        <f>(Table2[[#This Row],[Close Price]]-Table2[[#This Row],[200D EMA]])/Table2[[#This Row],[200D EMA]]</f>
        <v>-0.11894354185486702</v>
      </c>
      <c r="V729">
        <v>0.40659220791824402</v>
      </c>
      <c r="W729">
        <v>721.55</v>
      </c>
      <c r="X729">
        <v>743.95</v>
      </c>
      <c r="Y729">
        <v>721.55</v>
      </c>
      <c r="Z729">
        <v>754.8</v>
      </c>
      <c r="AA729">
        <v>721.55</v>
      </c>
      <c r="AB729">
        <v>785.5</v>
      </c>
      <c r="AC729" s="2">
        <f>(Table2[[#This Row],[Close Price]]/Table2[[#This Row],[Day Low]])-1</f>
        <v>9.2855657958561544E-3</v>
      </c>
      <c r="AD729" s="2">
        <f>(Table2[[#This Row],[Day High]]/Table2[[#This Row],[Close Price]])-1</f>
        <v>2.1558530724339331E-2</v>
      </c>
      <c r="AE729" s="2">
        <f>(Table2[[#This Row],[Close Price]]/Table2[[#This Row],[Current Week Low]])-1</f>
        <v>9.2855657958561544E-3</v>
      </c>
      <c r="AF729" s="2">
        <f>(Table2[[#This Row],[Current Week High]]/Table2[[#This Row],[Close Price]])-1</f>
        <v>3.6457260556127746E-2</v>
      </c>
      <c r="AG729" s="2">
        <f>(Table2[[#This Row],[Close Price]]/Table2[[#This Row],[Current Month Low]])-1</f>
        <v>9.2855657958561544E-3</v>
      </c>
      <c r="AH729" s="2">
        <f>(Table2[[#This Row],[Current Month High]]/Table2[[#This Row],[Close Price]])-1</f>
        <v>7.8613113628561715E-2</v>
      </c>
      <c r="AI729">
        <v>51.912118091314703</v>
      </c>
      <c r="AJ729">
        <v>1.08967240421988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-7.0000000000000007E-2</v>
      </c>
      <c r="AM729" t="s">
        <v>10450</v>
      </c>
      <c r="AN729">
        <v>-5.34</v>
      </c>
      <c r="AO729" t="s">
        <v>10450</v>
      </c>
      <c r="AP729">
        <v>-4.9783737824488E-2</v>
      </c>
      <c r="AQ729">
        <f>(Table2[[#This Row],[Sharpe Ratio]]-AVERAGE(Table2[Sharpe Ratio]))/_xlfn.STDEV.P(Table2[Sharpe Ratio])</f>
        <v>-1.2674495107205905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702</v>
      </c>
      <c r="AT729">
        <f>_xlfn.RANK.AVG(Table2[[#This Row],[6M Return vs Nifty Z-Score]],Table2[6M Return vs Nifty Z-Score])</f>
        <v>712</v>
      </c>
      <c r="AU729">
        <f>_xlfn.RANK.AVG(Table2[[#This Row],[Sharpe Ratio Z-Score]],Table2[Sharpe Ratio Z-Score])</f>
        <v>658</v>
      </c>
      <c r="AV729">
        <f>(Table2[[#This Row],[Rank 1Y]]+Table2[[#This Row],[Rank 6M]]+Table2[[#This Row],[Rank Sharpe]])/3</f>
        <v>690.66666666666663</v>
      </c>
    </row>
    <row r="730" spans="1:48" x14ac:dyDescent="0.3">
      <c r="A730" t="s">
        <v>2342</v>
      </c>
      <c r="B730" t="s">
        <v>2343</v>
      </c>
      <c r="C730" t="s">
        <v>10415</v>
      </c>
      <c r="D730" t="s">
        <v>1236</v>
      </c>
      <c r="E730">
        <v>2354.6935851500002</v>
      </c>
      <c r="F730">
        <v>325.7</v>
      </c>
      <c r="G730">
        <v>-72.006604463212696</v>
      </c>
      <c r="H730">
        <f>(Table2[[#This Row],[1Y Return vs Nifty]]-AVERAGE(Table2[1Y Return vs Nifty]))/_xlfn.STDEV.P(Table2[1Y Return vs Nifty])</f>
        <v>-1.586057521289332</v>
      </c>
      <c r="I730">
        <v>-18.085335102684802</v>
      </c>
      <c r="J730">
        <f>(Table2[[#This Row],[1M Return vs Nifty]]-AVERAGE(Table2[1M Return vs Nifty]))/_xlfn.STDEV.P(Table2[1M Return vs Nifty])</f>
        <v>-1.3578166349445999</v>
      </c>
      <c r="K730">
        <v>-30.835194935883099</v>
      </c>
      <c r="L730">
        <f>(Table2[[#This Row],[6M Return vs Nifty]]-AVERAGE(Table2[6M Return vs Nifty]))/_xlfn.STDEV.P(Table2[6M Return vs Nifty])</f>
        <v>-1.2810427863277074</v>
      </c>
      <c r="M730">
        <v>-4.0950772516129499</v>
      </c>
      <c r="N730">
        <f>(Table2[[#This Row],[1W Return vs Nifty]]-AVERAGE(Table2[1W Return vs Nifty]))/_xlfn.STDEV.P(Table2[1W Return vs Nifty])</f>
        <v>-0.78247152411440335</v>
      </c>
      <c r="O730">
        <v>348.33</v>
      </c>
      <c r="P730">
        <v>373.045732245149</v>
      </c>
      <c r="Q730">
        <v>411.47340864338599</v>
      </c>
      <c r="R730">
        <v>20.502560894890902</v>
      </c>
      <c r="S730" s="2">
        <f>(Table2[[#This Row],[Close Price]]-Table2[[#This Row],[20D EMA]])/Table2[[#This Row],[20D EMA]]</f>
        <v>-6.4967128872046614E-2</v>
      </c>
      <c r="T730" s="2">
        <f>(Table2[[#This Row],[Close Price]]-Table2[[#This Row],[50D EMA]])/Table2[[#This Row],[50D EMA]]</f>
        <v>-0.12691669721082752</v>
      </c>
      <c r="U730" s="2">
        <f>(Table2[[#This Row],[Close Price]]-Table2[[#This Row],[200D EMA]])/Table2[[#This Row],[200D EMA]]</f>
        <v>-0.20845431768283168</v>
      </c>
      <c r="V730">
        <v>0.69367675318823796</v>
      </c>
      <c r="W730">
        <v>321.89999999999998</v>
      </c>
      <c r="X730">
        <v>330.9</v>
      </c>
      <c r="Y730">
        <v>321.89999999999998</v>
      </c>
      <c r="Z730">
        <v>343.95</v>
      </c>
      <c r="AA730">
        <v>321.89999999999998</v>
      </c>
      <c r="AB730">
        <v>374.9</v>
      </c>
      <c r="AC730" s="2">
        <f>(Table2[[#This Row],[Close Price]]/Table2[[#This Row],[Day Low]])-1</f>
        <v>1.1804908356632504E-2</v>
      </c>
      <c r="AD730" s="2">
        <f>(Table2[[#This Row],[Day High]]/Table2[[#This Row],[Close Price]])-1</f>
        <v>1.5965612526865236E-2</v>
      </c>
      <c r="AE730" s="2">
        <f>(Table2[[#This Row],[Close Price]]/Table2[[#This Row],[Current Week Low]])-1</f>
        <v>1.1804908356632504E-2</v>
      </c>
      <c r="AF730" s="2">
        <f>(Table2[[#This Row],[Current Week High]]/Table2[[#This Row],[Close Price]])-1</f>
        <v>5.6033159349094364E-2</v>
      </c>
      <c r="AG730" s="2">
        <f>(Table2[[#This Row],[Close Price]]/Table2[[#This Row],[Current Month Low]])-1</f>
        <v>1.1804908356632504E-2</v>
      </c>
      <c r="AH730" s="2">
        <f>(Table2[[#This Row],[Current Month High]]/Table2[[#This Row],[Close Price]])-1</f>
        <v>0.15105925698495537</v>
      </c>
      <c r="AI730">
        <v>72.720294749769707</v>
      </c>
      <c r="AJ730">
        <v>3.3968253968253901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-0.37</v>
      </c>
      <c r="AM730" t="s">
        <v>10450</v>
      </c>
      <c r="AN730">
        <v>-7.92</v>
      </c>
      <c r="AO730" t="s">
        <v>10450</v>
      </c>
      <c r="AP730">
        <v>-5.1386182871005999E-2</v>
      </c>
      <c r="AQ730">
        <f>(Table2[[#This Row],[Sharpe Ratio]]-AVERAGE(Table2[Sharpe Ratio]))/_xlfn.STDEV.P(Table2[Sharpe Ratio])</f>
        <v>-1.2860996656801262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728</v>
      </c>
      <c r="AT730">
        <f>_xlfn.RANK.AVG(Table2[[#This Row],[6M Return vs Nifty Z-Score]],Table2[6M Return vs Nifty Z-Score])</f>
        <v>697</v>
      </c>
      <c r="AU730">
        <f>_xlfn.RANK.AVG(Table2[[#This Row],[Sharpe Ratio Z-Score]],Table2[Sharpe Ratio Z-Score])</f>
        <v>660</v>
      </c>
      <c r="AV730">
        <f>(Table2[[#This Row],[Rank 1Y]]+Table2[[#This Row],[Rank 6M]]+Table2[[#This Row],[Rank Sharpe]])/3</f>
        <v>695</v>
      </c>
    </row>
    <row r="731" spans="1:48" x14ac:dyDescent="0.3">
      <c r="A731" t="s">
        <v>1064</v>
      </c>
      <c r="B731" t="s">
        <v>1065</v>
      </c>
      <c r="C731" t="s">
        <v>10422</v>
      </c>
      <c r="D731" t="s">
        <v>609</v>
      </c>
      <c r="E731">
        <v>13039.0511265</v>
      </c>
      <c r="F731">
        <v>135.75</v>
      </c>
      <c r="G731">
        <v>-81.363906145303204</v>
      </c>
      <c r="H731">
        <f>(Table2[[#This Row],[1Y Return vs Nifty]]-AVERAGE(Table2[1Y Return vs Nifty]))/_xlfn.STDEV.P(Table2[1Y Return vs Nifty])</f>
        <v>-1.7401288615168693</v>
      </c>
      <c r="I731">
        <v>-4.0446875556551101</v>
      </c>
      <c r="J731">
        <f>(Table2[[#This Row],[1M Return vs Nifty]]-AVERAGE(Table2[1M Return vs Nifty]))/_xlfn.STDEV.P(Table2[1M Return vs Nifty])</f>
        <v>-5.6719369943583557E-2</v>
      </c>
      <c r="K731">
        <v>-22.291954956247</v>
      </c>
      <c r="L731">
        <f>(Table2[[#This Row],[6M Return vs Nifty]]-AVERAGE(Table2[6M Return vs Nifty]))/_xlfn.STDEV.P(Table2[6M Return vs Nifty])</f>
        <v>-1.0272334110707138</v>
      </c>
      <c r="M731">
        <v>6.00799887489858</v>
      </c>
      <c r="N731">
        <f>(Table2[[#This Row],[1W Return vs Nifty]]-AVERAGE(Table2[1W Return vs Nifty]))/_xlfn.STDEV.P(Table2[1W Return vs Nifty])</f>
        <v>1.4722000841804617</v>
      </c>
      <c r="O731">
        <v>133.97</v>
      </c>
      <c r="P731">
        <v>137.74155608566599</v>
      </c>
      <c r="Q731">
        <v>163.92302091421499</v>
      </c>
      <c r="R731">
        <v>58.279949392634499</v>
      </c>
      <c r="S731" s="2">
        <f>(Table2[[#This Row],[Close Price]]-Table2[[#This Row],[20D EMA]])/Table2[[#This Row],[20D EMA]]</f>
        <v>1.3286556691796679E-2</v>
      </c>
      <c r="T731" s="2">
        <f>(Table2[[#This Row],[Close Price]]-Table2[[#This Row],[50D EMA]])/Table2[[#This Row],[50D EMA]]</f>
        <v>-1.4458643725698704E-2</v>
      </c>
      <c r="U731" s="2">
        <f>(Table2[[#This Row],[Close Price]]-Table2[[#This Row],[200D EMA]])/Table2[[#This Row],[200D EMA]]</f>
        <v>-0.17186738480715671</v>
      </c>
      <c r="V731">
        <v>1.0186220939750199</v>
      </c>
      <c r="W731">
        <v>135.05000000000001</v>
      </c>
      <c r="X731">
        <v>138.80000000000001</v>
      </c>
      <c r="Y731">
        <v>127</v>
      </c>
      <c r="Z731">
        <v>138.80000000000001</v>
      </c>
      <c r="AA731">
        <v>125.6</v>
      </c>
      <c r="AB731">
        <v>143.05000000000001</v>
      </c>
      <c r="AC731" s="2">
        <f>(Table2[[#This Row],[Close Price]]/Table2[[#This Row],[Day Low]])-1</f>
        <v>5.1832654572379067E-3</v>
      </c>
      <c r="AD731" s="2">
        <f>(Table2[[#This Row],[Day High]]/Table2[[#This Row],[Close Price]])-1</f>
        <v>2.2467771639042455E-2</v>
      </c>
      <c r="AE731" s="2">
        <f>(Table2[[#This Row],[Close Price]]/Table2[[#This Row],[Current Week Low]])-1</f>
        <v>6.889763779527569E-2</v>
      </c>
      <c r="AF731" s="2">
        <f>(Table2[[#This Row],[Current Week High]]/Table2[[#This Row],[Close Price]])-1</f>
        <v>2.2467771639042455E-2</v>
      </c>
      <c r="AG731" s="2">
        <f>(Table2[[#This Row],[Close Price]]/Table2[[#This Row],[Current Month Low]])-1</f>
        <v>8.0812101910828105E-2</v>
      </c>
      <c r="AH731" s="2">
        <f>(Table2[[#This Row],[Current Month High]]/Table2[[#This Row],[Close Price]])-1</f>
        <v>5.3775322283609706E-2</v>
      </c>
      <c r="AI731">
        <v>120.773480662983</v>
      </c>
      <c r="AJ731">
        <v>8.1673306772908294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-0.12</v>
      </c>
      <c r="AM731" t="s">
        <v>10450</v>
      </c>
      <c r="AN731">
        <v>0.2</v>
      </c>
      <c r="AO731" t="s">
        <v>10451</v>
      </c>
      <c r="AP731">
        <v>-0.105152570306531</v>
      </c>
      <c r="AQ731">
        <f>(Table2[[#This Row],[Sharpe Ratio]]-AVERAGE(Table2[Sharpe Ratio]))/_xlfn.STDEV.P(Table2[Sharpe Ratio])</f>
        <v>-1.911863063598761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730</v>
      </c>
      <c r="AT731">
        <f>_xlfn.RANK.AVG(Table2[[#This Row],[6M Return vs Nifty Z-Score]],Table2[6M Return vs Nifty Z-Score])</f>
        <v>664</v>
      </c>
      <c r="AU731">
        <f>_xlfn.RANK.AVG(Table2[[#This Row],[Sharpe Ratio Z-Score]],Table2[Sharpe Ratio Z-Score])</f>
        <v>712</v>
      </c>
      <c r="AV731">
        <f>(Table2[[#This Row],[Rank 1Y]]+Table2[[#This Row],[Rank 6M]]+Table2[[#This Row],[Rank Sharpe]])/3</f>
        <v>702</v>
      </c>
    </row>
    <row r="732" spans="1:48" x14ac:dyDescent="0.3">
      <c r="A732" t="s">
        <v>1705</v>
      </c>
      <c r="B732" t="s">
        <v>1706</v>
      </c>
      <c r="C732" t="s">
        <v>10415</v>
      </c>
      <c r="D732" t="s">
        <v>473</v>
      </c>
      <c r="E732">
        <v>5024.0332841400004</v>
      </c>
      <c r="F732">
        <v>302.85000000000002</v>
      </c>
      <c r="G732">
        <v>-63.806577008808098</v>
      </c>
      <c r="H732">
        <f>(Table2[[#This Row],[1Y Return vs Nifty]]-AVERAGE(Table2[1Y Return vs Nifty]))/_xlfn.STDEV.P(Table2[1Y Return vs Nifty])</f>
        <v>-1.4510411177655693</v>
      </c>
      <c r="I732">
        <v>-13.076326363086</v>
      </c>
      <c r="J732">
        <f>(Table2[[#This Row],[1M Return vs Nifty]]-AVERAGE(Table2[1M Return vs Nifty]))/_xlfn.STDEV.P(Table2[1M Return vs Nifty])</f>
        <v>-0.89364946960350367</v>
      </c>
      <c r="K732">
        <v>-36.456678679606298</v>
      </c>
      <c r="L732">
        <f>(Table2[[#This Row],[6M Return vs Nifty]]-AVERAGE(Table2[6M Return vs Nifty]))/_xlfn.STDEV.P(Table2[6M Return vs Nifty])</f>
        <v>-1.4480503010893968</v>
      </c>
      <c r="M732">
        <v>-3.7672828291073901</v>
      </c>
      <c r="N732">
        <f>(Table2[[#This Row],[1W Return vs Nifty]]-AVERAGE(Table2[1W Return vs Nifty]))/_xlfn.STDEV.P(Table2[1W Return vs Nifty])</f>
        <v>-0.70931867754311972</v>
      </c>
      <c r="O732">
        <v>310.49</v>
      </c>
      <c r="P732">
        <v>317.028009686926</v>
      </c>
      <c r="Q732">
        <v>352.89415140670701</v>
      </c>
      <c r="R732">
        <v>32.883100368179697</v>
      </c>
      <c r="S732" s="2">
        <f>(Table2[[#This Row],[Close Price]]-Table2[[#This Row],[20D EMA]])/Table2[[#This Row],[20D EMA]]</f>
        <v>-2.4606267512641264E-2</v>
      </c>
      <c r="T732" s="2">
        <f>(Table2[[#This Row],[Close Price]]-Table2[[#This Row],[50D EMA]])/Table2[[#This Row],[50D EMA]]</f>
        <v>-4.4721631066375347E-2</v>
      </c>
      <c r="U732" s="2">
        <f>(Table2[[#This Row],[Close Price]]-Table2[[#This Row],[200D EMA]])/Table2[[#This Row],[200D EMA]]</f>
        <v>-0.1418106568420614</v>
      </c>
      <c r="V732">
        <v>0.70858802552780997</v>
      </c>
      <c r="W732">
        <v>301.55</v>
      </c>
      <c r="X732">
        <v>309</v>
      </c>
      <c r="Y732">
        <v>301.55</v>
      </c>
      <c r="Z732">
        <v>316.3</v>
      </c>
      <c r="AA732">
        <v>301.55</v>
      </c>
      <c r="AB732">
        <v>328.65</v>
      </c>
      <c r="AC732" s="2">
        <f>(Table2[[#This Row],[Close Price]]/Table2[[#This Row],[Day Low]])-1</f>
        <v>4.3110595257835893E-3</v>
      </c>
      <c r="AD732" s="2">
        <f>(Table2[[#This Row],[Day High]]/Table2[[#This Row],[Close Price]])-1</f>
        <v>2.0307082714214886E-2</v>
      </c>
      <c r="AE732" s="2">
        <f>(Table2[[#This Row],[Close Price]]/Table2[[#This Row],[Current Week Low]])-1</f>
        <v>4.3110595257835893E-3</v>
      </c>
      <c r="AF732" s="2">
        <f>(Table2[[#This Row],[Current Week High]]/Table2[[#This Row],[Close Price]])-1</f>
        <v>4.4411424797754728E-2</v>
      </c>
      <c r="AG732" s="2">
        <f>(Table2[[#This Row],[Close Price]]/Table2[[#This Row],[Current Month Low]])-1</f>
        <v>4.3110595257835893E-3</v>
      </c>
      <c r="AH732" s="2">
        <f>(Table2[[#This Row],[Current Month High]]/Table2[[#This Row],[Close Price]])-1</f>
        <v>8.5190688459633401E-2</v>
      </c>
      <c r="AI732">
        <v>79.098563645368898</v>
      </c>
      <c r="AJ732">
        <v>15.3055396916048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-0.17</v>
      </c>
      <c r="AM732" t="s">
        <v>10450</v>
      </c>
      <c r="AN732">
        <v>-1.27</v>
      </c>
      <c r="AO732" t="s">
        <v>10450</v>
      </c>
      <c r="AP732">
        <v>-0.112907894014028</v>
      </c>
      <c r="AQ732">
        <f>(Table2[[#This Row],[Sharpe Ratio]]-AVERAGE(Table2[Sharpe Ratio]))/_xlfn.STDEV.P(Table2[Sharpe Ratio])</f>
        <v>-2.0021238742396439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725</v>
      </c>
      <c r="AT732">
        <f>_xlfn.RANK.AVG(Table2[[#This Row],[6M Return vs Nifty Z-Score]],Table2[6M Return vs Nifty Z-Score])</f>
        <v>716</v>
      </c>
      <c r="AU732">
        <f>_xlfn.RANK.AVG(Table2[[#This Row],[Sharpe Ratio Z-Score]],Table2[Sharpe Ratio Z-Score])</f>
        <v>722</v>
      </c>
      <c r="AV732">
        <f>(Table2[[#This Row],[Rank 1Y]]+Table2[[#This Row],[Rank 6M]]+Table2[[#This Row],[Rank Sharpe]])/3</f>
        <v>721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27CA-6E34-41AD-B81F-036E60BECE3D}">
  <dimension ref="A1:Q5087"/>
  <sheetViews>
    <sheetView topLeftCell="E891" workbookViewId="0">
      <selection sqref="A1:Q1139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10404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2065289.91308828</v>
      </c>
      <c r="F2">
        <v>3052.35</v>
      </c>
      <c r="G2">
        <v>-3.9262552591915298</v>
      </c>
      <c r="H2">
        <v>-5.6443958989860601</v>
      </c>
      <c r="I2">
        <v>-16.097850666727101</v>
      </c>
      <c r="J2">
        <v>0.154910880693375</v>
      </c>
      <c r="K2">
        <v>2981.3731027663198</v>
      </c>
      <c r="L2">
        <v>2865.3096143636199</v>
      </c>
      <c r="M2">
        <v>76.694458311210596</v>
      </c>
      <c r="N2">
        <v>1.0768209239456701</v>
      </c>
      <c r="O2">
        <v>5.4138614510131404</v>
      </c>
      <c r="P2">
        <v>37.4746655857316</v>
      </c>
      <c r="Q2">
        <v>-1.4576358872481999E-2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1558925.36888066</v>
      </c>
      <c r="F3">
        <v>4308.7</v>
      </c>
      <c r="G3">
        <v>-12.7342934331969</v>
      </c>
      <c r="H3">
        <v>-9.1783665355631499</v>
      </c>
      <c r="I3">
        <v>-6.15072088724739</v>
      </c>
      <c r="J3">
        <v>-2.2248597726058899</v>
      </c>
      <c r="K3">
        <v>4331.6699495455596</v>
      </c>
      <c r="L3">
        <v>4034.9324432711401</v>
      </c>
      <c r="M3">
        <v>35.498907144967497</v>
      </c>
      <c r="N3">
        <v>1.0725620915145</v>
      </c>
      <c r="O3">
        <v>6.58087126047299</v>
      </c>
      <c r="P3">
        <v>30.1328903654485</v>
      </c>
      <c r="Q3">
        <v>-4.2578002536682001E-2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1337032.2489980101</v>
      </c>
      <c r="F4">
        <v>1752.65</v>
      </c>
      <c r="G4">
        <v>-17.9885816475987</v>
      </c>
      <c r="H4">
        <v>3.9796051582108598</v>
      </c>
      <c r="I4">
        <v>3.3225108431942201</v>
      </c>
      <c r="J4">
        <v>2.3082800453944001</v>
      </c>
      <c r="K4">
        <v>1664.8925021678999</v>
      </c>
      <c r="L4">
        <v>1594.21011078127</v>
      </c>
      <c r="M4">
        <v>66.205148911269603</v>
      </c>
      <c r="N4">
        <v>0.72256966869289296</v>
      </c>
      <c r="O4">
        <v>2.3592845120246499</v>
      </c>
      <c r="P4">
        <v>28.535807267793601</v>
      </c>
      <c r="Q4">
        <v>-7.7301183384239996E-2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1039300.26611221</v>
      </c>
      <c r="F5">
        <v>1734.6</v>
      </c>
      <c r="G5">
        <v>55.715058803645803</v>
      </c>
      <c r="H5">
        <v>12.027906884178799</v>
      </c>
      <c r="I5">
        <v>23.2929641440494</v>
      </c>
      <c r="J5">
        <v>4.5494885390854396</v>
      </c>
      <c r="K5">
        <v>1571.09627018984</v>
      </c>
      <c r="L5">
        <v>1340.1724408795999</v>
      </c>
      <c r="M5">
        <v>67.832882039521095</v>
      </c>
      <c r="N5">
        <v>1.02558682236972</v>
      </c>
      <c r="O5">
        <v>2.55966793497059</v>
      </c>
      <c r="P5">
        <v>93.712658439890504</v>
      </c>
      <c r="Q5">
        <v>0.166003905976947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920656.68041171995</v>
      </c>
      <c r="F6">
        <v>1306.5999999999999</v>
      </c>
      <c r="G6">
        <v>5.7659037991293101</v>
      </c>
      <c r="H6">
        <v>5.0115625859107196</v>
      </c>
      <c r="I6">
        <v>2.2327024399518098</v>
      </c>
      <c r="J6">
        <v>1.0536640756579401</v>
      </c>
      <c r="K6">
        <v>1239.1139011314899</v>
      </c>
      <c r="L6">
        <v>1135.7574240108099</v>
      </c>
      <c r="M6">
        <v>58.673247812839499</v>
      </c>
      <c r="N6">
        <v>1.2077157578206501</v>
      </c>
      <c r="O6">
        <v>4.2667993264962503</v>
      </c>
      <c r="P6">
        <v>45.339265850945402</v>
      </c>
      <c r="Q6">
        <v>9.4902929028268995E-2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21</v>
      </c>
      <c r="E7">
        <v>789756.84065587504</v>
      </c>
      <c r="F7">
        <v>1906.75</v>
      </c>
      <c r="G7">
        <v>-2.8010569491086699</v>
      </c>
      <c r="H7">
        <v>-3.50789267409596</v>
      </c>
      <c r="I7">
        <v>10.170027330364601</v>
      </c>
      <c r="J7">
        <v>-1.71970023436405</v>
      </c>
      <c r="K7">
        <v>1848.7858581149101</v>
      </c>
      <c r="L7">
        <v>1660.1949628800801</v>
      </c>
      <c r="M7">
        <v>49.368531712985501</v>
      </c>
      <c r="N7">
        <v>0.97138244917892203</v>
      </c>
      <c r="O7">
        <v>3.6187229579126701</v>
      </c>
      <c r="P7">
        <v>41.068323900417901</v>
      </c>
      <c r="Q7">
        <v>-3.8236816286517997E-2</v>
      </c>
    </row>
    <row r="8" spans="1:17" x14ac:dyDescent="0.3">
      <c r="A8" t="s">
        <v>32</v>
      </c>
      <c r="B8" t="s">
        <v>33</v>
      </c>
      <c r="C8" t="str">
        <f>IFERROR(VLOOKUP(Table1[[#This Row],[Ticker]],[1]!Table1[[Symbol]:[Industry]],2,FALSE),"-")</f>
        <v>-</v>
      </c>
      <c r="D8" t="s">
        <v>34</v>
      </c>
      <c r="E8">
        <v>716334.01701501</v>
      </c>
      <c r="F8">
        <v>802.65</v>
      </c>
      <c r="G8">
        <v>3.3228436557771599</v>
      </c>
      <c r="H8">
        <v>-6.50786115887826</v>
      </c>
      <c r="I8">
        <v>-8.8729099416112795</v>
      </c>
      <c r="J8">
        <v>-0.48393123553853301</v>
      </c>
      <c r="K8">
        <v>809.63676874868804</v>
      </c>
      <c r="L8">
        <v>767.16265465084098</v>
      </c>
      <c r="M8">
        <v>57.185125892343997</v>
      </c>
      <c r="N8">
        <v>1.0165533381316001</v>
      </c>
      <c r="O8">
        <v>13.623621752943301</v>
      </c>
      <c r="P8">
        <v>47.763254786450602</v>
      </c>
      <c r="Q8">
        <v>6.3015286667728002E-2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696947.50809074997</v>
      </c>
      <c r="F9">
        <v>2966.25</v>
      </c>
      <c r="G9">
        <v>-14.210195637234801</v>
      </c>
      <c r="H9">
        <v>1.7408677940516499</v>
      </c>
      <c r="I9">
        <v>14.1094544497545</v>
      </c>
      <c r="J9">
        <v>0.565292619939467</v>
      </c>
      <c r="K9">
        <v>2807.1427004132402</v>
      </c>
      <c r="L9">
        <v>2596.6948400559299</v>
      </c>
      <c r="M9">
        <v>58.260819401036102</v>
      </c>
      <c r="N9">
        <v>0.90366909868030898</v>
      </c>
      <c r="O9">
        <v>2.31774125579435</v>
      </c>
      <c r="P9">
        <v>36.564535807186701</v>
      </c>
      <c r="Q9">
        <v>-5.8196486057730999E-2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653772.18410127005</v>
      </c>
      <c r="F10">
        <v>522.70000000000005</v>
      </c>
      <c r="G10">
        <v>-16.401823025392499</v>
      </c>
      <c r="H10">
        <v>-1.65687096204248</v>
      </c>
      <c r="I10">
        <v>3.79601022595793</v>
      </c>
      <c r="J10">
        <v>0.78500049140621897</v>
      </c>
      <c r="K10">
        <v>497.996325909657</v>
      </c>
      <c r="L10">
        <v>459.94527787419401</v>
      </c>
      <c r="M10">
        <v>70.398657414107902</v>
      </c>
      <c r="N10">
        <v>0.77119998372719301</v>
      </c>
      <c r="O10">
        <v>1.10962311077098</v>
      </c>
      <c r="P10">
        <v>30.887692500313001</v>
      </c>
      <c r="Q10">
        <v>0.110548031033616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647837.88952492503</v>
      </c>
      <c r="F11">
        <v>1024.25</v>
      </c>
      <c r="G11">
        <v>26.033561789005201</v>
      </c>
      <c r="H11">
        <v>-7.7424989236010902</v>
      </c>
      <c r="I11">
        <v>-3.5682532364363699</v>
      </c>
      <c r="J11">
        <v>0.33313966180285798</v>
      </c>
      <c r="K11">
        <v>1047.9413332310901</v>
      </c>
      <c r="L11">
        <v>969.38022751620895</v>
      </c>
      <c r="M11">
        <v>46.908581919335703</v>
      </c>
      <c r="N11">
        <v>0.39964579903422798</v>
      </c>
      <c r="O11">
        <v>19.306809860873798</v>
      </c>
      <c r="P11">
        <v>71.465639909600696</v>
      </c>
      <c r="Q11">
        <v>-3.0282932435959999E-2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509524.98511850002</v>
      </c>
      <c r="F12">
        <v>3705.65</v>
      </c>
      <c r="G12">
        <v>-7.79954237176731</v>
      </c>
      <c r="H12">
        <v>-1.3637610687394</v>
      </c>
      <c r="I12">
        <v>-18.350393267065499</v>
      </c>
      <c r="J12">
        <v>0.224815943872438</v>
      </c>
      <c r="K12">
        <v>3658.9026949383001</v>
      </c>
      <c r="L12">
        <v>3476.58445077442</v>
      </c>
      <c r="M12">
        <v>47.564134964038601</v>
      </c>
      <c r="N12">
        <v>1.00370930363136</v>
      </c>
      <c r="O12">
        <v>5.7817117104961202</v>
      </c>
      <c r="P12">
        <v>29.742835635383202</v>
      </c>
      <c r="Q12">
        <v>0.117464652127916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489377.13674915902</v>
      </c>
      <c r="F13">
        <v>1808.4</v>
      </c>
      <c r="G13">
        <v>10.621421517094401</v>
      </c>
      <c r="H13">
        <v>-1.3676088564509901</v>
      </c>
      <c r="I13">
        <v>-1.3724552431995001</v>
      </c>
      <c r="J13">
        <v>0.619540791814845</v>
      </c>
      <c r="K13">
        <v>1698.5687756668599</v>
      </c>
      <c r="L13">
        <v>1532.1208791823101</v>
      </c>
      <c r="M13">
        <v>65.331009498158906</v>
      </c>
      <c r="N13">
        <v>0.846799628628363</v>
      </c>
      <c r="O13">
        <v>1.1142446361424401</v>
      </c>
      <c r="P13">
        <v>49.633858756360901</v>
      </c>
      <c r="Q13">
        <v>8.0748343814530006E-3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479700.491102</v>
      </c>
      <c r="F14">
        <v>7756</v>
      </c>
      <c r="G14">
        <v>-33.817702463910202</v>
      </c>
      <c r="H14">
        <v>9.8707966519024595</v>
      </c>
      <c r="I14">
        <v>-7.8890914645758698</v>
      </c>
      <c r="J14">
        <v>9.5104569550498605E-2</v>
      </c>
      <c r="K14">
        <v>7203.32001493182</v>
      </c>
      <c r="L14">
        <v>7042.9738746237299</v>
      </c>
      <c r="M14">
        <v>71.582178004368998</v>
      </c>
      <c r="N14">
        <v>1.4274203485546499</v>
      </c>
      <c r="O14">
        <v>5.6214543579164502</v>
      </c>
      <c r="P14">
        <v>25.343417692879498</v>
      </c>
      <c r="Q14">
        <v>-5.9834410633319998E-2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467558.40560390003</v>
      </c>
      <c r="F15">
        <v>1948.7</v>
      </c>
      <c r="G15">
        <v>38.168895391868901</v>
      </c>
      <c r="H15">
        <v>2.4191767224472001</v>
      </c>
      <c r="I15">
        <v>3.14850671505847</v>
      </c>
      <c r="J15">
        <v>0.95120644818601896</v>
      </c>
      <c r="K15">
        <v>1778.17788859897</v>
      </c>
      <c r="L15">
        <v>1559.4489361027399</v>
      </c>
      <c r="M15">
        <v>85.557798325890303</v>
      </c>
      <c r="N15">
        <v>0.91707680973967998</v>
      </c>
      <c r="O15">
        <v>0.543952378508749</v>
      </c>
      <c r="P15">
        <v>82.402770627603303</v>
      </c>
      <c r="Q15">
        <v>0.126774892470321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424305.13776744</v>
      </c>
      <c r="F16">
        <v>13495.6</v>
      </c>
      <c r="G16">
        <v>-6.4227760587562104</v>
      </c>
      <c r="H16">
        <v>4.66933033974437</v>
      </c>
      <c r="I16">
        <v>-10.454678895038599</v>
      </c>
      <c r="J16">
        <v>6.7748256396013398</v>
      </c>
      <c r="K16">
        <v>12488.9921995525</v>
      </c>
      <c r="L16">
        <v>11892.1620985341</v>
      </c>
      <c r="M16">
        <v>90.154742113335999</v>
      </c>
      <c r="N16">
        <v>0.85959834928560896</v>
      </c>
      <c r="O16">
        <v>1.36637126174457</v>
      </c>
      <c r="P16">
        <v>38.591960072502097</v>
      </c>
      <c r="Q16">
        <v>6.5864830362758003E-2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60</v>
      </c>
      <c r="E17">
        <v>423647.34339445998</v>
      </c>
      <c r="F17">
        <v>436.9</v>
      </c>
      <c r="G17">
        <v>49.796975941072297</v>
      </c>
      <c r="H17">
        <v>5.7384251161929304E-3</v>
      </c>
      <c r="I17">
        <v>13.4249686602836</v>
      </c>
      <c r="J17">
        <v>-0.25804374637275401</v>
      </c>
      <c r="K17">
        <v>405.83062058286703</v>
      </c>
      <c r="L17">
        <v>355.25494825947197</v>
      </c>
      <c r="M17">
        <v>76.501990930480005</v>
      </c>
      <c r="N17">
        <v>1.22274215739933</v>
      </c>
      <c r="O17">
        <v>1.28175783932249</v>
      </c>
      <c r="P17">
        <v>91.833150384193104</v>
      </c>
      <c r="Q17">
        <v>0.17665783914334099</v>
      </c>
    </row>
    <row r="18" spans="1:17" x14ac:dyDescent="0.3">
      <c r="A18" t="s">
        <v>61</v>
      </c>
      <c r="B18" t="s">
        <v>62</v>
      </c>
      <c r="C18" t="str">
        <f>IFERROR(VLOOKUP(Table1[[#This Row],[Ticker]],[1]!Table1[[Symbol]:[Industry]],2,FALSE),"-")</f>
        <v>-</v>
      </c>
      <c r="D18" t="s">
        <v>24</v>
      </c>
      <c r="E18">
        <v>393817.68113506999</v>
      </c>
      <c r="F18">
        <v>1273.1500000000001</v>
      </c>
      <c r="G18">
        <v>-8.5916739594128693</v>
      </c>
      <c r="H18">
        <v>4.3400204074162598</v>
      </c>
      <c r="I18">
        <v>2.5940002388246599</v>
      </c>
      <c r="J18">
        <v>1.5124552409965999</v>
      </c>
      <c r="K18">
        <v>1207.97170316507</v>
      </c>
      <c r="L18">
        <v>1143.1785758516501</v>
      </c>
      <c r="M18">
        <v>79.244884097563997</v>
      </c>
      <c r="N18">
        <v>0.92571022296845695</v>
      </c>
      <c r="O18">
        <v>5.2232651297961796</v>
      </c>
      <c r="P18">
        <v>33.8185831406348</v>
      </c>
      <c r="Q18">
        <v>4.2765278002156001E-2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57</v>
      </c>
      <c r="E19">
        <v>381473.97437831998</v>
      </c>
      <c r="F19">
        <v>3183.65</v>
      </c>
      <c r="G19">
        <v>67.553156160478494</v>
      </c>
      <c r="H19">
        <v>9.01386007574194</v>
      </c>
      <c r="I19">
        <v>50.909402908550902</v>
      </c>
      <c r="J19">
        <v>11.907839184224599</v>
      </c>
      <c r="K19">
        <v>2817.3371696899098</v>
      </c>
      <c r="L19">
        <v>2385.4591197015902</v>
      </c>
      <c r="M19">
        <v>90.325166617413103</v>
      </c>
      <c r="N19">
        <v>1.3838714715371101</v>
      </c>
      <c r="O19">
        <v>1.20773326213621</v>
      </c>
      <c r="P19">
        <v>119.562068965517</v>
      </c>
      <c r="Q19">
        <v>0.20304154255881299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-</v>
      </c>
      <c r="D20" t="s">
        <v>67</v>
      </c>
      <c r="E20">
        <v>373885.89800232003</v>
      </c>
      <c r="F20">
        <v>297.2</v>
      </c>
      <c r="G20">
        <v>25.941092319673199</v>
      </c>
      <c r="H20">
        <v>-15.1327113237775</v>
      </c>
      <c r="I20">
        <v>-4.7867005007289096</v>
      </c>
      <c r="J20">
        <v>1.22745642443879</v>
      </c>
      <c r="K20">
        <v>305.12126299504399</v>
      </c>
      <c r="L20">
        <v>274.01004586733302</v>
      </c>
      <c r="M20">
        <v>49.4589312184535</v>
      </c>
      <c r="N20">
        <v>0.70752936483861395</v>
      </c>
      <c r="O20">
        <v>16.083445491251599</v>
      </c>
      <c r="P20">
        <v>65.202890494719199</v>
      </c>
      <c r="Q20">
        <v>7.2724004719163002E-2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372265.53164693998</v>
      </c>
      <c r="F21">
        <v>1872.45</v>
      </c>
      <c r="G21">
        <v>-26.698395233947501</v>
      </c>
      <c r="H21">
        <v>0.341939176826832</v>
      </c>
      <c r="I21">
        <v>-12.8756637428781</v>
      </c>
      <c r="J21">
        <v>-0.183498217095936</v>
      </c>
      <c r="K21">
        <v>1818.2414023502099</v>
      </c>
      <c r="L21">
        <v>1783.9796982601399</v>
      </c>
      <c r="M21">
        <v>52.600376549385302</v>
      </c>
      <c r="N21">
        <v>1.0819757395920699</v>
      </c>
      <c r="O21">
        <v>3.7143848967929598</v>
      </c>
      <c r="P21">
        <v>21.284451209638199</v>
      </c>
      <c r="Q21">
        <v>-0.108663104939832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57</v>
      </c>
      <c r="E22">
        <v>365511.79311600002</v>
      </c>
      <c r="F22">
        <v>993</v>
      </c>
      <c r="G22">
        <v>27.345352260660398</v>
      </c>
      <c r="H22">
        <v>-13.572777742547601</v>
      </c>
      <c r="I22">
        <v>-16.863852373245301</v>
      </c>
      <c r="J22">
        <v>1.6746519569901701</v>
      </c>
      <c r="K22">
        <v>1022.90637321318</v>
      </c>
      <c r="L22">
        <v>939.42789982580405</v>
      </c>
      <c r="M22">
        <v>50.056163879001701</v>
      </c>
      <c r="N22">
        <v>1.1619282750053901</v>
      </c>
      <c r="O22">
        <v>18.731117824773399</v>
      </c>
      <c r="P22">
        <v>63.241821469669503</v>
      </c>
      <c r="Q22">
        <v>0.137358117907732</v>
      </c>
    </row>
    <row r="23" spans="1:17" x14ac:dyDescent="0.3">
      <c r="A23" t="s">
        <v>72</v>
      </c>
      <c r="B23" t="s">
        <v>73</v>
      </c>
      <c r="C23" t="str">
        <f>IFERROR(VLOOKUP(Table1[[#This Row],[Ticker]],[1]!Table1[[Symbol]:[Industry]],2,FALSE),"-")</f>
        <v>-</v>
      </c>
      <c r="D23" t="s">
        <v>74</v>
      </c>
      <c r="E23">
        <v>356854.55090663</v>
      </c>
      <c r="F23">
        <v>3130.3</v>
      </c>
      <c r="G23">
        <v>-6.7231577412275598</v>
      </c>
      <c r="H23">
        <v>-2.9463960839220702</v>
      </c>
      <c r="I23">
        <v>-18.0675142649565</v>
      </c>
      <c r="J23">
        <v>4.2835900900319199</v>
      </c>
      <c r="K23">
        <v>3058.2817774066398</v>
      </c>
      <c r="L23">
        <v>3004.4438854959799</v>
      </c>
      <c r="M23">
        <v>75.598283760436502</v>
      </c>
      <c r="N23">
        <v>0.75528794571637203</v>
      </c>
      <c r="O23">
        <v>19.601955084177199</v>
      </c>
      <c r="P23">
        <v>46.1391223155929</v>
      </c>
      <c r="Q23">
        <v>7.3936430911642995E-2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353718.85659712</v>
      </c>
      <c r="F24">
        <v>12666.4</v>
      </c>
      <c r="G24">
        <v>118.89229927306</v>
      </c>
      <c r="H24">
        <v>16.723432125348701</v>
      </c>
      <c r="I24">
        <v>19.9115882499535</v>
      </c>
      <c r="J24">
        <v>4.26656757969692</v>
      </c>
      <c r="K24">
        <v>10888.224455006301</v>
      </c>
      <c r="L24">
        <v>9018.8970479652198</v>
      </c>
      <c r="M24">
        <v>86.128046651616501</v>
      </c>
      <c r="N24">
        <v>1.1828146184191599</v>
      </c>
      <c r="O24">
        <v>0.84949156824354299</v>
      </c>
      <c r="P24">
        <v>158.337157483607</v>
      </c>
      <c r="Q24">
        <v>0.18255051160876801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344464.80551753897</v>
      </c>
      <c r="F25">
        <v>11952.3</v>
      </c>
      <c r="G25">
        <v>11.876485895865301</v>
      </c>
      <c r="H25">
        <v>1.46080746969498</v>
      </c>
      <c r="I25">
        <v>5.8695832586924404</v>
      </c>
      <c r="J25">
        <v>1.96856599345797</v>
      </c>
      <c r="K25">
        <v>11493.288584276999</v>
      </c>
      <c r="L25">
        <v>10489.9725940977</v>
      </c>
      <c r="M25">
        <v>62.993092076673399</v>
      </c>
      <c r="N25">
        <v>0.78842082518497703</v>
      </c>
      <c r="O25">
        <v>1.55367586154966</v>
      </c>
      <c r="P25">
        <v>48.567131341632397</v>
      </c>
      <c r="Q25">
        <v>3.6906918388485997E-2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338564.78560519998</v>
      </c>
      <c r="F26">
        <v>3816.7</v>
      </c>
      <c r="G26">
        <v>-14.045183367441</v>
      </c>
      <c r="H26">
        <v>-1.1163226935633399</v>
      </c>
      <c r="I26">
        <v>-16.8059786080129</v>
      </c>
      <c r="J26">
        <v>-2.46513114090091</v>
      </c>
      <c r="K26">
        <v>3605.1441463503902</v>
      </c>
      <c r="L26">
        <v>3464.2044686121599</v>
      </c>
      <c r="M26">
        <v>64.266681357949693</v>
      </c>
      <c r="N26">
        <v>0.76346882708803099</v>
      </c>
      <c r="O26">
        <v>1.84059527864386</v>
      </c>
      <c r="P26">
        <v>24.906321077348501</v>
      </c>
      <c r="Q26">
        <v>5.9648435060547997E-2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332023.53328564001</v>
      </c>
      <c r="F27">
        <v>5102.3</v>
      </c>
      <c r="G27">
        <v>7.3689270099826301</v>
      </c>
      <c r="H27">
        <v>-0.381277680719875</v>
      </c>
      <c r="I27">
        <v>-2.9078689166657798</v>
      </c>
      <c r="J27">
        <v>-4.3454986195213303</v>
      </c>
      <c r="K27">
        <v>5098.0289542107703</v>
      </c>
      <c r="L27">
        <v>4621.8436958172697</v>
      </c>
      <c r="M27">
        <v>34.978150132021902</v>
      </c>
      <c r="N27">
        <v>0.80045340540757404</v>
      </c>
      <c r="O27">
        <v>7.4975991219646101</v>
      </c>
      <c r="P27">
        <v>41.103429203539797</v>
      </c>
      <c r="Q27">
        <v>-1.0844987011219999E-2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329473.89028807502</v>
      </c>
      <c r="F28">
        <v>354.25</v>
      </c>
      <c r="G28">
        <v>44.925334497940803</v>
      </c>
      <c r="H28">
        <v>2.8754122084352698</v>
      </c>
      <c r="I28">
        <v>12.7521731764969</v>
      </c>
      <c r="J28">
        <v>6.7770778049980596</v>
      </c>
      <c r="K28">
        <v>338.584660140072</v>
      </c>
      <c r="L28">
        <v>300.31345839247302</v>
      </c>
      <c r="M28">
        <v>62.0830867054853</v>
      </c>
      <c r="N28">
        <v>1.2761875713081301</v>
      </c>
      <c r="O28">
        <v>3.3874382498235698</v>
      </c>
      <c r="P28">
        <v>82.838709677419303</v>
      </c>
      <c r="Q28">
        <v>0.111296251441624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43</v>
      </c>
      <c r="E29">
        <v>320437.96558789001</v>
      </c>
      <c r="F29">
        <v>2010.7</v>
      </c>
      <c r="G29">
        <v>-4.3595075327671804</v>
      </c>
      <c r="H29">
        <v>12.7742590733576</v>
      </c>
      <c r="I29">
        <v>8.7162515047075395</v>
      </c>
      <c r="J29">
        <v>3.08192963047652</v>
      </c>
      <c r="K29">
        <v>1769.6768908812901</v>
      </c>
      <c r="L29">
        <v>1649.4957722419699</v>
      </c>
      <c r="M29">
        <v>83.066855870953106</v>
      </c>
      <c r="N29">
        <v>1.1445733097598501</v>
      </c>
      <c r="O29">
        <v>0.954891331377139</v>
      </c>
      <c r="P29">
        <v>41.693386420492502</v>
      </c>
      <c r="Q29">
        <v>-2.9324902112516E-2</v>
      </c>
    </row>
    <row r="30" spans="1:17" x14ac:dyDescent="0.3">
      <c r="A30" t="s">
        <v>92</v>
      </c>
      <c r="B30" t="s">
        <v>93</v>
      </c>
      <c r="C30" t="str">
        <f>IFERROR(VLOOKUP(Table1[[#This Row],[Ticker]],[1]!Table1[[Symbol]:[Industry]],2,FALSE),"-")</f>
        <v>-</v>
      </c>
      <c r="D30" t="s">
        <v>94</v>
      </c>
      <c r="E30">
        <v>318058.40895647003</v>
      </c>
      <c r="F30">
        <v>516.1</v>
      </c>
      <c r="G30">
        <v>44.242180445177098</v>
      </c>
      <c r="H30">
        <v>-10.8272624723324</v>
      </c>
      <c r="I30">
        <v>1.8468125453775801</v>
      </c>
      <c r="J30">
        <v>3.2954308119824902</v>
      </c>
      <c r="K30">
        <v>502.431763243266</v>
      </c>
      <c r="L30">
        <v>451.24511294326101</v>
      </c>
      <c r="M30">
        <v>69.377884860088699</v>
      </c>
      <c r="N30">
        <v>0.766329407299006</v>
      </c>
      <c r="O30">
        <v>5.3187366789381798</v>
      </c>
      <c r="P30">
        <v>82.335276452923495</v>
      </c>
      <c r="Q30">
        <v>0.115965412452754</v>
      </c>
    </row>
    <row r="31" spans="1:17" x14ac:dyDescent="0.3">
      <c r="A31" t="s">
        <v>95</v>
      </c>
      <c r="B31" t="s">
        <v>96</v>
      </c>
      <c r="C31" t="str">
        <f>IFERROR(VLOOKUP(Table1[[#This Row],[Ticker]],[1]!Table1[[Symbol]:[Industry]],2,FALSE),"-")</f>
        <v>-</v>
      </c>
      <c r="D31" t="s">
        <v>97</v>
      </c>
      <c r="E31">
        <v>317391.20641392499</v>
      </c>
      <c r="F31">
        <v>3310.75</v>
      </c>
      <c r="G31">
        <v>-32.5061344670913</v>
      </c>
      <c r="H31">
        <v>-0.87828497633945102</v>
      </c>
      <c r="I31">
        <v>-1.36319103137417</v>
      </c>
      <c r="J31">
        <v>-2.4609727217277602</v>
      </c>
      <c r="K31">
        <v>3169.83824246833</v>
      </c>
      <c r="L31">
        <v>3053.8994378450302</v>
      </c>
      <c r="M31">
        <v>60.016956935095102</v>
      </c>
      <c r="N31">
        <v>0.67448294748692905</v>
      </c>
      <c r="O31">
        <v>3.3889602053915202</v>
      </c>
      <c r="P31">
        <v>23.9934833901352</v>
      </c>
      <c r="Q31">
        <v>-6.0673523042198002E-2</v>
      </c>
    </row>
    <row r="32" spans="1:17" x14ac:dyDescent="0.3">
      <c r="A32" t="s">
        <v>98</v>
      </c>
      <c r="B32" t="s">
        <v>99</v>
      </c>
      <c r="C32" t="str">
        <f>IFERROR(VLOOKUP(Table1[[#This Row],[Ticker]],[1]!Table1[[Symbol]:[Industry]],2,FALSE),"-")</f>
        <v>-</v>
      </c>
      <c r="D32" t="s">
        <v>100</v>
      </c>
      <c r="E32">
        <v>314667.44011815003</v>
      </c>
      <c r="F32">
        <v>1456.7</v>
      </c>
      <c r="G32">
        <v>42.580932961093403</v>
      </c>
      <c r="H32">
        <v>-5.47652136679927</v>
      </c>
      <c r="I32">
        <v>-8.2076905051448801</v>
      </c>
      <c r="J32">
        <v>2.62145808770254</v>
      </c>
      <c r="K32">
        <v>1463.7273114777599</v>
      </c>
      <c r="L32">
        <v>1323.0676252928299</v>
      </c>
      <c r="M32">
        <v>52.1102480331189</v>
      </c>
      <c r="N32">
        <v>0.69881236972668204</v>
      </c>
      <c r="O32">
        <v>11.3063774284341</v>
      </c>
      <c r="P32">
        <v>93.068257123923104</v>
      </c>
      <c r="Q32">
        <v>6.7107127195497995E-2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313931.47665242897</v>
      </c>
      <c r="F33">
        <v>1981.85</v>
      </c>
      <c r="G33">
        <v>61.760224577816999</v>
      </c>
      <c r="H33">
        <v>4.3576744718987896</v>
      </c>
      <c r="I33">
        <v>-9.5866737733754306</v>
      </c>
      <c r="J33">
        <v>4.1835424998814297</v>
      </c>
      <c r="K33">
        <v>1892.2259092533</v>
      </c>
      <c r="L33">
        <v>1735.65511972178</v>
      </c>
      <c r="M33">
        <v>51.700465516920701</v>
      </c>
      <c r="N33">
        <v>1.6587835697653499</v>
      </c>
      <c r="O33">
        <v>9.7005323309029503</v>
      </c>
      <c r="P33">
        <v>143.00778615658101</v>
      </c>
      <c r="Q33">
        <v>5.4997835459250001E-2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299219.966625</v>
      </c>
      <c r="F34">
        <v>4474.1499999999996</v>
      </c>
      <c r="G34">
        <v>100.391105196976</v>
      </c>
      <c r="H34">
        <v>-13.424385533870099</v>
      </c>
      <c r="I34">
        <v>18.033201292129799</v>
      </c>
      <c r="J34">
        <v>1.4067770475432499</v>
      </c>
      <c r="K34">
        <v>4656.77290472403</v>
      </c>
      <c r="L34">
        <v>4047.9852477039699</v>
      </c>
      <c r="M34">
        <v>49.6756884065151</v>
      </c>
      <c r="N34">
        <v>0.81305015366933797</v>
      </c>
      <c r="O34">
        <v>26.834147268196102</v>
      </c>
      <c r="P34">
        <v>153.09141305577501</v>
      </c>
      <c r="Q34">
        <v>0.240278379365651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21</v>
      </c>
      <c r="E35">
        <v>283110.97500126</v>
      </c>
      <c r="F35">
        <v>541.79999999999995</v>
      </c>
      <c r="G35">
        <v>-2.4271446029841202</v>
      </c>
      <c r="H35">
        <v>-0.62998821700317098</v>
      </c>
      <c r="I35">
        <v>-3.6149346233676098</v>
      </c>
      <c r="J35">
        <v>-0.91038102937000898</v>
      </c>
      <c r="K35">
        <v>524.40864030682599</v>
      </c>
      <c r="L35">
        <v>489.98422585197801</v>
      </c>
      <c r="M35">
        <v>56.798517891962597</v>
      </c>
      <c r="N35">
        <v>0.92583165129185996</v>
      </c>
      <c r="O35">
        <v>7.0321151716500498</v>
      </c>
      <c r="P35">
        <v>44.460738568190799</v>
      </c>
      <c r="Q35">
        <v>-0.105784468249583</v>
      </c>
    </row>
    <row r="36" spans="1:17" x14ac:dyDescent="0.3">
      <c r="A36" t="s">
        <v>109</v>
      </c>
      <c r="B36" t="s">
        <v>110</v>
      </c>
      <c r="C36" t="str">
        <f>IFERROR(VLOOKUP(Table1[[#This Row],[Ticker]],[1]!Table1[[Symbol]:[Industry]],2,FALSE),"-")</f>
        <v>-</v>
      </c>
      <c r="D36" t="s">
        <v>111</v>
      </c>
      <c r="E36">
        <v>278478.21232356998</v>
      </c>
      <c r="F36">
        <v>7833.7</v>
      </c>
      <c r="G36">
        <v>237.812010527653</v>
      </c>
      <c r="H36">
        <v>7.9188438207882301</v>
      </c>
      <c r="I36">
        <v>83.819408475647293</v>
      </c>
      <c r="J36">
        <v>5.7508494439452997</v>
      </c>
      <c r="K36">
        <v>6750.70954794102</v>
      </c>
      <c r="L36">
        <v>4990.4782231151303</v>
      </c>
      <c r="M36">
        <v>86.5923560471646</v>
      </c>
      <c r="N36">
        <v>1.62642055447739</v>
      </c>
      <c r="O36">
        <v>1.3556812234320801</v>
      </c>
      <c r="P36">
        <v>302.76092544987102</v>
      </c>
      <c r="Q36">
        <v>0.28282985226776902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264728.6314212</v>
      </c>
      <c r="F37">
        <v>2745.7</v>
      </c>
      <c r="G37">
        <v>-12.7361022457558</v>
      </c>
      <c r="H37">
        <v>4.6430199387498003</v>
      </c>
      <c r="I37">
        <v>-11.345802176096401</v>
      </c>
      <c r="J37">
        <v>2.2594117289881299</v>
      </c>
      <c r="K37">
        <v>2570.7085986217699</v>
      </c>
      <c r="L37">
        <v>2497.8776205240601</v>
      </c>
      <c r="M37">
        <v>79.635841800842698</v>
      </c>
      <c r="N37">
        <v>1.2884183466941701</v>
      </c>
      <c r="O37">
        <v>1.17638489274138</v>
      </c>
      <c r="P37">
        <v>23.373691033311299</v>
      </c>
      <c r="Q37">
        <v>-4.9719977311779998E-3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117</v>
      </c>
      <c r="E38">
        <v>259796.84842759999</v>
      </c>
      <c r="F38">
        <v>7295.2</v>
      </c>
      <c r="G38">
        <v>63.038184228522802</v>
      </c>
      <c r="H38">
        <v>-4.3993000460420397</v>
      </c>
      <c r="I38">
        <v>19.610526297273001</v>
      </c>
      <c r="J38">
        <v>3.3468511755121901</v>
      </c>
      <c r="K38">
        <v>6920.0611743059399</v>
      </c>
      <c r="L38">
        <v>6057.1150544598104</v>
      </c>
      <c r="M38">
        <v>78.737330920766695</v>
      </c>
      <c r="N38">
        <v>0.83340671645726905</v>
      </c>
      <c r="O38">
        <v>9.2320978177431599</v>
      </c>
      <c r="P38">
        <v>124.744300677757</v>
      </c>
      <c r="Q38">
        <v>0.16810043248159601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-</v>
      </c>
      <c r="D39" t="s">
        <v>18</v>
      </c>
      <c r="E39">
        <v>254196.412132383</v>
      </c>
      <c r="F39">
        <v>180.01</v>
      </c>
      <c r="G39">
        <v>66.348907459623803</v>
      </c>
      <c r="H39">
        <v>-5.5092587837782698</v>
      </c>
      <c r="I39">
        <v>-10.0208920536961</v>
      </c>
      <c r="J39">
        <v>1.8241057301735999</v>
      </c>
      <c r="K39">
        <v>171.87680489669299</v>
      </c>
      <c r="L39">
        <v>157.78805745561701</v>
      </c>
      <c r="M39">
        <v>73.413143786601196</v>
      </c>
      <c r="N39">
        <v>0.67084763997834596</v>
      </c>
      <c r="O39">
        <v>9.3272595966890695</v>
      </c>
      <c r="P39">
        <v>110.53801169590599</v>
      </c>
      <c r="Q39">
        <v>8.6494628094721998E-2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60</v>
      </c>
      <c r="E40">
        <v>252359.51490962901</v>
      </c>
      <c r="F40">
        <v>654.29999999999995</v>
      </c>
      <c r="G40">
        <v>41.5401051146738</v>
      </c>
      <c r="H40">
        <v>-4.58887295283506</v>
      </c>
      <c r="I40">
        <v>8.3371539753303292</v>
      </c>
      <c r="J40">
        <v>0.50402867307580301</v>
      </c>
      <c r="K40">
        <v>669.98209650841295</v>
      </c>
      <c r="L40">
        <v>609.25792977596404</v>
      </c>
      <c r="M40">
        <v>45.499800569403398</v>
      </c>
      <c r="N40">
        <v>0.551831876815711</v>
      </c>
      <c r="O40">
        <v>36.917316215803098</v>
      </c>
      <c r="P40">
        <v>126.127527216174</v>
      </c>
      <c r="Q40">
        <v>0.170496244535351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244093.64522267901</v>
      </c>
      <c r="F41">
        <v>1001.55</v>
      </c>
      <c r="G41">
        <v>-4.3074706693917104</v>
      </c>
      <c r="H41">
        <v>-0.40702749228830298</v>
      </c>
      <c r="I41">
        <v>4.10123372588109</v>
      </c>
      <c r="J41">
        <v>2.0058130099131901</v>
      </c>
      <c r="K41">
        <v>942.00994600316699</v>
      </c>
      <c r="L41">
        <v>883.57370345989705</v>
      </c>
      <c r="M41">
        <v>70.614894315242793</v>
      </c>
      <c r="N41">
        <v>1.23250235419085</v>
      </c>
      <c r="O41">
        <v>1.7323149118865599</v>
      </c>
      <c r="P41">
        <v>38.526970954356798</v>
      </c>
      <c r="Q41">
        <v>1.9209959234474001E-2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242163.5610359</v>
      </c>
      <c r="F42">
        <v>278.14999999999998</v>
      </c>
      <c r="G42">
        <v>152.337686379818</v>
      </c>
      <c r="H42">
        <v>4.2367313263191804</v>
      </c>
      <c r="I42">
        <v>36.6712351473818</v>
      </c>
      <c r="J42">
        <v>0.23363610133416499</v>
      </c>
      <c r="K42">
        <v>257.17491852950599</v>
      </c>
      <c r="L42">
        <v>198.85153033953</v>
      </c>
      <c r="M42">
        <v>48.899550071931898</v>
      </c>
      <c r="N42">
        <v>0.82787709609990501</v>
      </c>
      <c r="O42">
        <v>7.2263167355743398</v>
      </c>
      <c r="P42">
        <v>182.38578680203</v>
      </c>
      <c r="Q42">
        <v>6.6464323310037002E-2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51</v>
      </c>
      <c r="E43">
        <v>228178.20161202</v>
      </c>
      <c r="F43">
        <v>359.15</v>
      </c>
      <c r="G43">
        <v>25.1950906865302</v>
      </c>
      <c r="H43">
        <v>3.37022748427191</v>
      </c>
      <c r="I43">
        <v>-15.920691217616801</v>
      </c>
      <c r="J43">
        <v>-1.28956552122704</v>
      </c>
      <c r="K43">
        <v>342.84268591912701</v>
      </c>
      <c r="L43">
        <v>312.47361981585999</v>
      </c>
      <c r="M43">
        <v>67.236879641306302</v>
      </c>
      <c r="N43">
        <v>1.1733221734980599</v>
      </c>
      <c r="O43">
        <v>9.8983711541138906</v>
      </c>
      <c r="P43">
        <v>75.838433292533594</v>
      </c>
    </row>
    <row r="44" spans="1:17" x14ac:dyDescent="0.3">
      <c r="A44" t="s">
        <v>130</v>
      </c>
      <c r="B44" t="s">
        <v>131</v>
      </c>
      <c r="C44" t="str">
        <f>IFERROR(VLOOKUP(Table1[[#This Row],[Ticker]],[1]!Table1[[Symbol]:[Industry]],2,FALSE),"-")</f>
        <v>-</v>
      </c>
      <c r="D44" t="s">
        <v>132</v>
      </c>
      <c r="E44">
        <v>226255.86648692901</v>
      </c>
      <c r="F44">
        <v>914.05</v>
      </c>
      <c r="G44">
        <v>40.109126212919101</v>
      </c>
      <c r="H44">
        <v>4.2180619149659098</v>
      </c>
      <c r="I44">
        <v>-14.519822961430201</v>
      </c>
      <c r="J44">
        <v>6.4710564462159601</v>
      </c>
      <c r="K44">
        <v>858.24596653041897</v>
      </c>
      <c r="L44">
        <v>800.77697633239097</v>
      </c>
      <c r="M44">
        <v>71.040192402857201</v>
      </c>
      <c r="N44">
        <v>1.1328699495005801</v>
      </c>
      <c r="O44">
        <v>5.8585416552705096</v>
      </c>
      <c r="P44">
        <v>78.003894839337804</v>
      </c>
      <c r="Q44">
        <v>0.101127411200547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221005.310295</v>
      </c>
      <c r="F45">
        <v>523.04999999999995</v>
      </c>
      <c r="G45">
        <v>35.406081007698802</v>
      </c>
      <c r="H45">
        <v>-7.3879304159058403</v>
      </c>
      <c r="I45">
        <v>59.759729642108297</v>
      </c>
      <c r="J45">
        <v>3.1620605405425901</v>
      </c>
      <c r="K45">
        <v>535.18219465266498</v>
      </c>
      <c r="L45">
        <v>490.48063051900198</v>
      </c>
      <c r="M45">
        <v>72.534500230244703</v>
      </c>
      <c r="N45">
        <v>0.94598603258918701</v>
      </c>
      <c r="O45">
        <v>54.421183443265399</v>
      </c>
      <c r="P45">
        <v>83.784258608573396</v>
      </c>
      <c r="Q45">
        <v>4.2593553729754E-2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214505.459737005</v>
      </c>
      <c r="F46">
        <v>293.45</v>
      </c>
      <c r="G46">
        <v>82.047105803733004</v>
      </c>
      <c r="H46">
        <v>-9.8462687673836697</v>
      </c>
      <c r="I46">
        <v>28.799448419307399</v>
      </c>
      <c r="J46">
        <v>4.3629432622920996</v>
      </c>
      <c r="K46">
        <v>293.26346808466798</v>
      </c>
      <c r="L46">
        <v>251.483148001313</v>
      </c>
      <c r="M46">
        <v>59.823547557595496</v>
      </c>
      <c r="N46">
        <v>1.2491146984835799</v>
      </c>
      <c r="O46">
        <v>16.033395808485199</v>
      </c>
      <c r="P46">
        <v>131.06299212598401</v>
      </c>
      <c r="Q46">
        <v>0.19803376093144501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124</v>
      </c>
      <c r="E47">
        <v>207913.21781535499</v>
      </c>
      <c r="F47">
        <v>166.55</v>
      </c>
      <c r="G47">
        <v>-2.81231383455918</v>
      </c>
      <c r="H47">
        <v>1.63456554458283</v>
      </c>
      <c r="I47">
        <v>-9.2600859616678992</v>
      </c>
      <c r="J47">
        <v>8.4040115080135305</v>
      </c>
      <c r="K47">
        <v>156.885125823142</v>
      </c>
      <c r="L47">
        <v>152.92745448087999</v>
      </c>
      <c r="M47">
        <v>83.2488672434948</v>
      </c>
      <c r="N47">
        <v>1.2479855750242901</v>
      </c>
      <c r="O47">
        <v>10.837586310417199</v>
      </c>
      <c r="P47">
        <v>45.331588132635197</v>
      </c>
      <c r="Q47">
        <v>-1.517859512261E-3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204927.24258600001</v>
      </c>
      <c r="F48">
        <v>156.81</v>
      </c>
      <c r="G48">
        <v>75.193623546100696</v>
      </c>
      <c r="H48">
        <v>-18.222771749413202</v>
      </c>
      <c r="I48">
        <v>-8.5576693739099099</v>
      </c>
      <c r="J48">
        <v>-1.4022912251463799</v>
      </c>
      <c r="K48">
        <v>172.031866583549</v>
      </c>
      <c r="L48">
        <v>152.089286475091</v>
      </c>
      <c r="M48">
        <v>28.884493552833099</v>
      </c>
      <c r="N48">
        <v>0.402640834608536</v>
      </c>
      <c r="O48">
        <v>46.036604808366803</v>
      </c>
      <c r="P48">
        <v>138.49429657794599</v>
      </c>
      <c r="Q48">
        <v>0.15898693615762499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146</v>
      </c>
      <c r="E49">
        <v>200265.14294280001</v>
      </c>
      <c r="F49">
        <v>513</v>
      </c>
      <c r="G49">
        <v>112.677346719479</v>
      </c>
      <c r="H49">
        <v>3.7512368810497101</v>
      </c>
      <c r="I49">
        <v>70.550548923602804</v>
      </c>
      <c r="J49">
        <v>9.3550748917887798</v>
      </c>
      <c r="K49">
        <v>453.197027174933</v>
      </c>
      <c r="L49">
        <v>388.63441830198298</v>
      </c>
      <c r="M49">
        <v>84.975359499791907</v>
      </c>
      <c r="N49">
        <v>1.24730876144839</v>
      </c>
      <c r="O49">
        <v>0.56530214424950198</v>
      </c>
      <c r="P49">
        <v>146.63461538461499</v>
      </c>
      <c r="Q49">
        <v>5.1786983839914001E-2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-</v>
      </c>
      <c r="D50" t="s">
        <v>149</v>
      </c>
      <c r="E50">
        <v>197698.263481275</v>
      </c>
      <c r="F50">
        <v>608.54999999999995</v>
      </c>
      <c r="G50">
        <v>24.535902288612601</v>
      </c>
      <c r="H50">
        <v>-5.5504517338058301</v>
      </c>
      <c r="I50">
        <v>-8.4042186919827699</v>
      </c>
      <c r="J50">
        <v>-4.0160677511334901</v>
      </c>
      <c r="K50">
        <v>623.67316562072403</v>
      </c>
      <c r="L50">
        <v>565.53650600605602</v>
      </c>
      <c r="M50">
        <v>32.4292571094268</v>
      </c>
      <c r="N50">
        <v>1.02968562542549</v>
      </c>
      <c r="O50">
        <v>11.9250677840769</v>
      </c>
      <c r="P50">
        <v>83.707661655497105</v>
      </c>
      <c r="Q50">
        <v>0.194751787169789</v>
      </c>
    </row>
    <row r="51" spans="1:17" x14ac:dyDescent="0.3">
      <c r="A51" t="s">
        <v>150</v>
      </c>
      <c r="B51" t="s">
        <v>151</v>
      </c>
      <c r="C51" t="str">
        <f>IFERROR(VLOOKUP(Table1[[#This Row],[Ticker]],[1]!Table1[[Symbol]:[Industry]],2,FALSE),"-")</f>
        <v>-</v>
      </c>
      <c r="D51" t="s">
        <v>152</v>
      </c>
      <c r="E51">
        <v>191033.20613512999</v>
      </c>
      <c r="F51">
        <v>4945.7</v>
      </c>
      <c r="G51">
        <v>74.316158047380199</v>
      </c>
      <c r="H51">
        <v>-0.80819075254462402</v>
      </c>
      <c r="I51">
        <v>21.1169258695341</v>
      </c>
      <c r="J51">
        <v>-0.93830551836847098</v>
      </c>
      <c r="K51">
        <v>4653.5627183379402</v>
      </c>
      <c r="L51">
        <v>3939.9625725589099</v>
      </c>
      <c r="M51">
        <v>61.148387615184198</v>
      </c>
      <c r="N51">
        <v>0.72601888203628395</v>
      </c>
      <c r="O51">
        <v>1.80560891279293</v>
      </c>
      <c r="P51">
        <v>111.957057449589</v>
      </c>
      <c r="Q51">
        <v>0.110302593353589</v>
      </c>
    </row>
    <row r="52" spans="1:17" x14ac:dyDescent="0.3">
      <c r="A52" t="s">
        <v>153</v>
      </c>
      <c r="B52" t="s">
        <v>154</v>
      </c>
      <c r="C52" t="str">
        <f>IFERROR(VLOOKUP(Table1[[#This Row],[Ticker]],[1]!Table1[[Symbol]:[Industry]],2,FALSE),"-")</f>
        <v>-</v>
      </c>
      <c r="D52" t="s">
        <v>43</v>
      </c>
      <c r="E52">
        <v>188627.21319981001</v>
      </c>
      <c r="F52">
        <v>1882.65</v>
      </c>
      <c r="G52">
        <v>11.930718251866701</v>
      </c>
      <c r="H52">
        <v>1.2254298277067099</v>
      </c>
      <c r="I52">
        <v>8.9146123710279301</v>
      </c>
      <c r="J52">
        <v>1.3148244887163001</v>
      </c>
      <c r="K52">
        <v>1782.43740685083</v>
      </c>
      <c r="L52">
        <v>1575.30185941885</v>
      </c>
      <c r="M52">
        <v>54.926477844094002</v>
      </c>
      <c r="N52">
        <v>0.89069340489039905</v>
      </c>
      <c r="O52">
        <v>2.8337715454279802</v>
      </c>
      <c r="P52">
        <v>48.902598172974201</v>
      </c>
      <c r="Q52">
        <v>2.6401416803294001E-2</v>
      </c>
    </row>
    <row r="53" spans="1:17" x14ac:dyDescent="0.3">
      <c r="A53" t="s">
        <v>155</v>
      </c>
      <c r="B53" t="s">
        <v>156</v>
      </c>
      <c r="C53" t="str">
        <f>IFERROR(VLOOKUP(Table1[[#This Row],[Ticker]],[1]!Table1[[Symbol]:[Industry]],2,FALSE),"-")</f>
        <v>-</v>
      </c>
      <c r="D53" t="s">
        <v>80</v>
      </c>
      <c r="E53">
        <v>186823.54548194399</v>
      </c>
      <c r="F53">
        <v>2783.15</v>
      </c>
      <c r="G53">
        <v>11.918383674229499</v>
      </c>
      <c r="H53">
        <v>-4.4810055257819599</v>
      </c>
      <c r="I53">
        <v>7.7554197306098702</v>
      </c>
      <c r="J53">
        <v>-1.70249185298181</v>
      </c>
      <c r="K53">
        <v>2685.4495511278601</v>
      </c>
      <c r="L53">
        <v>2430.2586891247802</v>
      </c>
      <c r="M53">
        <v>63.641533570013003</v>
      </c>
      <c r="N53">
        <v>0.96681863172332805</v>
      </c>
      <c r="O53">
        <v>3.39902628316834</v>
      </c>
      <c r="P53">
        <v>52.852295719806001</v>
      </c>
      <c r="Q53">
        <v>4.9378494410991E-2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21</v>
      </c>
      <c r="E54">
        <v>181679.33684110999</v>
      </c>
      <c r="F54">
        <v>6136.1</v>
      </c>
      <c r="G54">
        <v>-19.916929096117698</v>
      </c>
      <c r="H54">
        <v>3.2555355004253799</v>
      </c>
      <c r="I54">
        <v>6.1974929402687096</v>
      </c>
      <c r="J54">
        <v>-4.5068348904381104</v>
      </c>
      <c r="K54">
        <v>5941.4916974542703</v>
      </c>
      <c r="L54">
        <v>5467.7849217623898</v>
      </c>
      <c r="M54">
        <v>37.416458314704897</v>
      </c>
      <c r="N54">
        <v>1.47852989549217</v>
      </c>
      <c r="O54">
        <v>7.15193689802968</v>
      </c>
      <c r="P54">
        <v>35.9484219738343</v>
      </c>
      <c r="Q54">
        <v>-3.5345377466844997E-2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172354.617264375</v>
      </c>
      <c r="F55">
        <v>8133.45</v>
      </c>
      <c r="G55">
        <v>59.350785013028997</v>
      </c>
      <c r="H55">
        <v>-2.6233646588247499</v>
      </c>
      <c r="I55">
        <v>11.196783484455599</v>
      </c>
      <c r="J55">
        <v>5.5790761650886402</v>
      </c>
      <c r="K55">
        <v>7838.0958500919696</v>
      </c>
      <c r="L55">
        <v>6887.0914013648298</v>
      </c>
      <c r="M55">
        <v>64.780357601888397</v>
      </c>
      <c r="N55">
        <v>0.98120375907320201</v>
      </c>
      <c r="O55">
        <v>12.4977715483589</v>
      </c>
      <c r="P55">
        <v>111.25844155844101</v>
      </c>
      <c r="Q55">
        <v>0.17556403186160199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164</v>
      </c>
      <c r="E56">
        <v>171069.60933922499</v>
      </c>
      <c r="F56">
        <v>3363.45</v>
      </c>
      <c r="G56">
        <v>1.7877142475301</v>
      </c>
      <c r="H56">
        <v>1.2047928668243699</v>
      </c>
      <c r="I56">
        <v>-5.9266556757130697</v>
      </c>
      <c r="J56">
        <v>-0.25948184957216902</v>
      </c>
      <c r="K56">
        <v>3186.7027359415902</v>
      </c>
      <c r="L56">
        <v>2976.6710826789799</v>
      </c>
      <c r="M56">
        <v>70.566980170589403</v>
      </c>
      <c r="N56">
        <v>1.02047323082221</v>
      </c>
      <c r="O56">
        <v>0.20960620791152701</v>
      </c>
      <c r="P56">
        <v>46.712176397461299</v>
      </c>
      <c r="Q56">
        <v>-4.2893434831000001E-5</v>
      </c>
    </row>
    <row r="57" spans="1:17" x14ac:dyDescent="0.3">
      <c r="A57" t="s">
        <v>165</v>
      </c>
      <c r="B57" t="s">
        <v>166</v>
      </c>
      <c r="C57" t="str">
        <f>IFERROR(VLOOKUP(Table1[[#This Row],[Ticker]],[1]!Table1[[Symbol]:[Industry]],2,FALSE),"-")</f>
        <v>-</v>
      </c>
      <c r="D57" t="s">
        <v>167</v>
      </c>
      <c r="E57">
        <v>167164.756085145</v>
      </c>
      <c r="F57">
        <v>747.15</v>
      </c>
      <c r="G57">
        <v>24.5340971908205</v>
      </c>
      <c r="H57">
        <v>-1.2861303055584601</v>
      </c>
      <c r="I57">
        <v>15.6517302828388</v>
      </c>
      <c r="J57">
        <v>4.8125283061504396</v>
      </c>
      <c r="K57">
        <v>680.09168852989205</v>
      </c>
      <c r="L57">
        <v>622.306923650925</v>
      </c>
      <c r="M57">
        <v>84.757692889924101</v>
      </c>
      <c r="N57">
        <v>1.1783133732867199</v>
      </c>
      <c r="O57">
        <v>1.4120323897477101</v>
      </c>
      <c r="P57">
        <v>66.495821727019404</v>
      </c>
      <c r="Q57">
        <v>3.0274367873467999E-2</v>
      </c>
    </row>
    <row r="58" spans="1:17" x14ac:dyDescent="0.3">
      <c r="A58" t="s">
        <v>168</v>
      </c>
      <c r="B58" t="s">
        <v>169</v>
      </c>
      <c r="C58" t="str">
        <f>IFERROR(VLOOKUP(Table1[[#This Row],[Ticker]],[1]!Table1[[Symbol]:[Industry]],2,FALSE),"-")</f>
        <v>-</v>
      </c>
      <c r="D58" t="s">
        <v>143</v>
      </c>
      <c r="E58">
        <v>162975.5254176</v>
      </c>
      <c r="F58">
        <v>493.85</v>
      </c>
      <c r="G58">
        <v>65.039744986143205</v>
      </c>
      <c r="H58">
        <v>-11.3502423958601</v>
      </c>
      <c r="I58">
        <v>10.109373861216699</v>
      </c>
      <c r="J58">
        <v>-2.2788770345998901</v>
      </c>
      <c r="K58">
        <v>507.93425055100403</v>
      </c>
      <c r="L58">
        <v>445.865751933193</v>
      </c>
      <c r="M58">
        <v>48.3479099209681</v>
      </c>
      <c r="N58">
        <v>0.87214498310114996</v>
      </c>
      <c r="O58">
        <v>17.444568188721199</v>
      </c>
      <c r="P58">
        <v>119.00221729490001</v>
      </c>
      <c r="Q58">
        <v>0.17522895726521001</v>
      </c>
    </row>
    <row r="59" spans="1:17" x14ac:dyDescent="0.3">
      <c r="A59" t="s">
        <v>170</v>
      </c>
      <c r="B59" t="s">
        <v>171</v>
      </c>
      <c r="C59" t="str">
        <f>IFERROR(VLOOKUP(Table1[[#This Row],[Ticker]],[1]!Table1[[Symbol]:[Industry]],2,FALSE),"-")</f>
        <v>-</v>
      </c>
      <c r="D59" t="s">
        <v>18</v>
      </c>
      <c r="E59">
        <v>159353.30657423899</v>
      </c>
      <c r="F59">
        <v>367.3</v>
      </c>
      <c r="G59">
        <v>77.709907282125499</v>
      </c>
      <c r="H59">
        <v>-5.4035462284035596</v>
      </c>
      <c r="I59">
        <v>5.0905409263900303</v>
      </c>
      <c r="J59">
        <v>4.3220299328388698</v>
      </c>
      <c r="K59">
        <v>338.205407526209</v>
      </c>
      <c r="L59">
        <v>299.10002747789099</v>
      </c>
      <c r="M59">
        <v>77.385146915930804</v>
      </c>
      <c r="N59">
        <v>0.781088014404412</v>
      </c>
      <c r="O59">
        <v>0.87122243397767996</v>
      </c>
      <c r="P59">
        <v>121.63222205460799</v>
      </c>
      <c r="Q59">
        <v>4.3559778064080998E-2</v>
      </c>
    </row>
    <row r="60" spans="1:17" x14ac:dyDescent="0.3">
      <c r="A60" t="s">
        <v>172</v>
      </c>
      <c r="B60" t="s">
        <v>173</v>
      </c>
      <c r="C60" t="str">
        <f>IFERROR(VLOOKUP(Table1[[#This Row],[Ticker]],[1]!Table1[[Symbol]:[Industry]],2,FALSE),"-")</f>
        <v>-</v>
      </c>
      <c r="D60" t="s">
        <v>21</v>
      </c>
      <c r="E60">
        <v>157440.90101189999</v>
      </c>
      <c r="F60">
        <v>1609.25</v>
      </c>
      <c r="G60">
        <v>-7.8984496565734101</v>
      </c>
      <c r="H60">
        <v>-6.6836271200966104</v>
      </c>
      <c r="I60">
        <v>10.019658559323499</v>
      </c>
      <c r="J60">
        <v>-1.6318120046375399</v>
      </c>
      <c r="K60">
        <v>1572.9228117694499</v>
      </c>
      <c r="L60">
        <v>1406.9150737832999</v>
      </c>
      <c r="M60">
        <v>46.764534884856602</v>
      </c>
      <c r="N60">
        <v>1.06827818674716</v>
      </c>
      <c r="O60">
        <v>3.8993319869504401</v>
      </c>
      <c r="P60">
        <v>46.541911396439403</v>
      </c>
      <c r="Q60">
        <v>-1.5471666013313E-2</v>
      </c>
    </row>
    <row r="61" spans="1:17" x14ac:dyDescent="0.3">
      <c r="A61" t="s">
        <v>174</v>
      </c>
      <c r="B61" t="s">
        <v>175</v>
      </c>
      <c r="C61" t="str">
        <f>IFERROR(VLOOKUP(Table1[[#This Row],[Ticker]],[1]!Table1[[Symbol]:[Industry]],2,FALSE),"-")</f>
        <v>-</v>
      </c>
      <c r="D61" t="s">
        <v>43</v>
      </c>
      <c r="E61">
        <v>157115.77385646</v>
      </c>
      <c r="F61">
        <v>730.2</v>
      </c>
      <c r="G61">
        <v>-20.1267821969608</v>
      </c>
      <c r="H61">
        <v>-3.8679704479368802</v>
      </c>
      <c r="I61">
        <v>-1.74997120182161</v>
      </c>
      <c r="J61">
        <v>2.27226773176693</v>
      </c>
      <c r="K61">
        <v>700.15851653730203</v>
      </c>
      <c r="L61">
        <v>645.13992612038396</v>
      </c>
      <c r="M61">
        <v>61.706373340840898</v>
      </c>
      <c r="N61">
        <v>0.66053245785472803</v>
      </c>
      <c r="O61">
        <v>4.2454122158312702</v>
      </c>
      <c r="P61">
        <v>42.7845131012905</v>
      </c>
      <c r="Q61">
        <v>-6.0094568019157003E-2</v>
      </c>
    </row>
    <row r="62" spans="1:17" x14ac:dyDescent="0.3">
      <c r="A62" t="s">
        <v>176</v>
      </c>
      <c r="B62" t="s">
        <v>177</v>
      </c>
      <c r="C62" t="str">
        <f>IFERROR(VLOOKUP(Table1[[#This Row],[Ticker]],[1]!Table1[[Symbol]:[Industry]],2,FALSE),"-")</f>
        <v>-</v>
      </c>
      <c r="D62" t="s">
        <v>80</v>
      </c>
      <c r="E62">
        <v>156162.0285052</v>
      </c>
      <c r="F62">
        <v>634</v>
      </c>
      <c r="G62">
        <v>14.510523416170599</v>
      </c>
      <c r="H62">
        <v>-5.2219752696959096</v>
      </c>
      <c r="I62">
        <v>-12.926999228598801</v>
      </c>
      <c r="J62">
        <v>0.81984544373917501</v>
      </c>
      <c r="K62">
        <v>632.38692054828903</v>
      </c>
      <c r="L62">
        <v>599.78060055045205</v>
      </c>
      <c r="M62">
        <v>63.860529162477597</v>
      </c>
      <c r="N62">
        <v>0.57994470085301397</v>
      </c>
      <c r="O62">
        <v>11.506309148264901</v>
      </c>
      <c r="P62">
        <v>56.911273357257699</v>
      </c>
      <c r="Q62">
        <v>3.4099636701204999E-2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180</v>
      </c>
      <c r="E63">
        <v>155816.237379814</v>
      </c>
      <c r="F63">
        <v>236.98</v>
      </c>
      <c r="G63">
        <v>62.750854070214103</v>
      </c>
      <c r="H63">
        <v>-6.6308775392213297</v>
      </c>
      <c r="I63">
        <v>13.106336732662699</v>
      </c>
      <c r="J63">
        <v>7.0757705641570299</v>
      </c>
      <c r="K63">
        <v>224.59632367384799</v>
      </c>
      <c r="L63">
        <v>198.409912624599</v>
      </c>
      <c r="M63">
        <v>74.641353204910104</v>
      </c>
      <c r="N63">
        <v>0.98153948514909695</v>
      </c>
      <c r="O63">
        <v>3.9328213351337702</v>
      </c>
      <c r="P63">
        <v>104.02927249246601</v>
      </c>
      <c r="Q63">
        <v>8.4105365610834995E-2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-</v>
      </c>
      <c r="D64" t="s">
        <v>89</v>
      </c>
      <c r="E64">
        <v>155133.73500685001</v>
      </c>
      <c r="F64">
        <v>485.5</v>
      </c>
      <c r="G64">
        <v>54.133292121526402</v>
      </c>
      <c r="H64">
        <v>8.2735808572118597</v>
      </c>
      <c r="I64">
        <v>6.6698420016588598</v>
      </c>
      <c r="J64">
        <v>6.2479729645306099</v>
      </c>
      <c r="K64">
        <v>439.20948959677497</v>
      </c>
      <c r="L64">
        <v>399.00313253688199</v>
      </c>
      <c r="M64">
        <v>86.254120633435093</v>
      </c>
      <c r="N64">
        <v>1.2583910912690801</v>
      </c>
      <c r="O64">
        <v>1.9258496395468701</v>
      </c>
      <c r="P64">
        <v>110.355285961871</v>
      </c>
      <c r="Q64">
        <v>0.13439068230335299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185</v>
      </c>
      <c r="E65">
        <v>151350.70689117</v>
      </c>
      <c r="F65">
        <v>215.1</v>
      </c>
      <c r="G65">
        <v>88.519097561229799</v>
      </c>
      <c r="H65">
        <v>2.65320579567347</v>
      </c>
      <c r="I65">
        <v>65.045801080942695</v>
      </c>
      <c r="J65">
        <v>1.8337816704355501</v>
      </c>
      <c r="K65">
        <v>193.16255371298499</v>
      </c>
      <c r="L65">
        <v>156.17655340799899</v>
      </c>
      <c r="M65">
        <v>79.690452332480007</v>
      </c>
      <c r="N65">
        <v>1.6186861235400301</v>
      </c>
      <c r="O65">
        <v>0.87866108786611696</v>
      </c>
      <c r="P65">
        <v>147.81105990783399</v>
      </c>
      <c r="Q65">
        <v>4.9639531781181002E-2</v>
      </c>
    </row>
    <row r="66" spans="1:17" x14ac:dyDescent="0.3">
      <c r="A66" t="s">
        <v>186</v>
      </c>
      <c r="B66" t="s">
        <v>187</v>
      </c>
      <c r="C66" t="str">
        <f>IFERROR(VLOOKUP(Table1[[#This Row],[Ticker]],[1]!Table1[[Symbol]:[Industry]],2,FALSE),"-")</f>
        <v>-</v>
      </c>
      <c r="D66" t="s">
        <v>114</v>
      </c>
      <c r="E66">
        <v>150995.51739647999</v>
      </c>
      <c r="F66">
        <v>6268.8</v>
      </c>
      <c r="G66">
        <v>2.6955880651540101</v>
      </c>
      <c r="H66">
        <v>2.8135657407168</v>
      </c>
      <c r="I66">
        <v>9.0792969018661704</v>
      </c>
      <c r="J66">
        <v>3.8853806407615599E-2</v>
      </c>
      <c r="K66">
        <v>5905.00008895877</v>
      </c>
      <c r="L66">
        <v>5388.0256660650903</v>
      </c>
      <c r="M66">
        <v>78.250362511659503</v>
      </c>
      <c r="N66">
        <v>1.1911347885733901</v>
      </c>
      <c r="O66">
        <v>1.02332184788156</v>
      </c>
      <c r="P66">
        <v>44.186581410860903</v>
      </c>
      <c r="Q66">
        <v>2.9787420617791001E-2</v>
      </c>
    </row>
    <row r="67" spans="1:17" x14ac:dyDescent="0.3">
      <c r="A67" t="s">
        <v>188</v>
      </c>
      <c r="B67" t="s">
        <v>189</v>
      </c>
      <c r="C67" t="str">
        <f>IFERROR(VLOOKUP(Table1[[#This Row],[Ticker]],[1]!Table1[[Symbol]:[Industry]],2,FALSE),"-")</f>
        <v>-</v>
      </c>
      <c r="D67" t="s">
        <v>143</v>
      </c>
      <c r="E67">
        <v>147513.20848</v>
      </c>
      <c r="F67">
        <v>560.20000000000005</v>
      </c>
      <c r="G67">
        <v>64.233527482623003</v>
      </c>
      <c r="H67">
        <v>-12.4680334154009</v>
      </c>
      <c r="I67">
        <v>7.3879748562369603</v>
      </c>
      <c r="J67">
        <v>0.20603655157527501</v>
      </c>
      <c r="K67">
        <v>574.445053794964</v>
      </c>
      <c r="L67">
        <v>499.53773409953902</v>
      </c>
      <c r="M67">
        <v>52.250419037108699</v>
      </c>
      <c r="N67">
        <v>0.90876267903138697</v>
      </c>
      <c r="O67">
        <v>16.744019992859599</v>
      </c>
      <c r="P67">
        <v>115.918288687608</v>
      </c>
      <c r="Q67">
        <v>0.18079748502746901</v>
      </c>
    </row>
    <row r="68" spans="1:17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192</v>
      </c>
      <c r="E68">
        <v>144890.09627820001</v>
      </c>
      <c r="F68">
        <v>5457.9</v>
      </c>
      <c r="G68">
        <v>12.0715273795832</v>
      </c>
      <c r="H68">
        <v>4.8719319503022502</v>
      </c>
      <c r="I68">
        <v>43.728722296208701</v>
      </c>
      <c r="J68">
        <v>-3.0770673240750099</v>
      </c>
      <c r="K68">
        <v>5065.9217373114298</v>
      </c>
      <c r="L68">
        <v>4384.0983889775398</v>
      </c>
      <c r="M68">
        <v>66.751589441143807</v>
      </c>
      <c r="N68">
        <v>1.58242170848237</v>
      </c>
      <c r="O68">
        <v>2.2911742611627202</v>
      </c>
      <c r="P68">
        <v>65.6268018086365</v>
      </c>
      <c r="Q68">
        <v>-2.2849247168615E-2</v>
      </c>
    </row>
    <row r="69" spans="1:17" x14ac:dyDescent="0.3">
      <c r="A69" t="s">
        <v>193</v>
      </c>
      <c r="B69" t="s">
        <v>194</v>
      </c>
      <c r="C69" t="str">
        <f>IFERROR(VLOOKUP(Table1[[#This Row],[Ticker]],[1]!Table1[[Symbol]:[Industry]],2,FALSE),"-")</f>
        <v>-</v>
      </c>
      <c r="D69" t="s">
        <v>195</v>
      </c>
      <c r="E69">
        <v>142048.35459104</v>
      </c>
      <c r="F69">
        <v>1388.65</v>
      </c>
      <c r="G69">
        <v>6.1016891537224804</v>
      </c>
      <c r="H69">
        <v>-6.5552316446406103</v>
      </c>
      <c r="I69">
        <v>-5.8934145466589998</v>
      </c>
      <c r="J69">
        <v>-3.5363640015970699</v>
      </c>
      <c r="K69">
        <v>1439.92313255217</v>
      </c>
      <c r="L69">
        <v>1311.70266257618</v>
      </c>
      <c r="M69">
        <v>23.975128324240799</v>
      </c>
      <c r="N69">
        <v>1.3099593106624601</v>
      </c>
      <c r="O69">
        <v>11.032297555179399</v>
      </c>
      <c r="P69">
        <v>44.681183579912499</v>
      </c>
      <c r="Q69">
        <v>1.086850333505E-3</v>
      </c>
    </row>
    <row r="70" spans="1:17" x14ac:dyDescent="0.3">
      <c r="A70" t="s">
        <v>196</v>
      </c>
      <c r="B70" t="s">
        <v>197</v>
      </c>
      <c r="C70" t="str">
        <f>IFERROR(VLOOKUP(Table1[[#This Row],[Ticker]],[1]!Table1[[Symbol]:[Industry]],2,FALSE),"-")</f>
        <v>-</v>
      </c>
      <c r="D70" t="s">
        <v>77</v>
      </c>
      <c r="E70">
        <v>140136.44601658001</v>
      </c>
      <c r="F70">
        <v>2949.7</v>
      </c>
      <c r="G70">
        <v>60.234415856786903</v>
      </c>
      <c r="H70">
        <v>-0.75720701112128297</v>
      </c>
      <c r="I70">
        <v>20.6002049058342</v>
      </c>
      <c r="J70">
        <v>2.82788913671012</v>
      </c>
      <c r="K70">
        <v>2692.42067800924</v>
      </c>
      <c r="L70">
        <v>2285.6137221371901</v>
      </c>
      <c r="M70">
        <v>82.116117252707895</v>
      </c>
      <c r="N70">
        <v>0.80791128138998303</v>
      </c>
      <c r="O70">
        <v>0.28138454758110898</v>
      </c>
      <c r="P70">
        <v>98.039544798415506</v>
      </c>
      <c r="Q70">
        <v>0.26468644949824399</v>
      </c>
    </row>
    <row r="71" spans="1:17" x14ac:dyDescent="0.3">
      <c r="A71" t="s">
        <v>198</v>
      </c>
      <c r="B71" t="s">
        <v>199</v>
      </c>
      <c r="C71" t="str">
        <f>IFERROR(VLOOKUP(Table1[[#This Row],[Ticker]],[1]!Table1[[Symbol]:[Industry]],2,FALSE),"-")</f>
        <v>-</v>
      </c>
      <c r="D71" t="s">
        <v>200</v>
      </c>
      <c r="E71">
        <v>138745.9750446</v>
      </c>
      <c r="F71">
        <v>5062.6000000000004</v>
      </c>
      <c r="G71">
        <v>12.7123549620914</v>
      </c>
      <c r="H71">
        <v>-2.0891169302670098</v>
      </c>
      <c r="I71">
        <v>11.0223893980511</v>
      </c>
      <c r="J71">
        <v>1.1544382318805799</v>
      </c>
      <c r="K71">
        <v>4845.1670881119198</v>
      </c>
      <c r="L71">
        <v>4453.6017548110904</v>
      </c>
      <c r="M71">
        <v>73.845322039830194</v>
      </c>
      <c r="N71">
        <v>1.06912154686439</v>
      </c>
      <c r="O71">
        <v>0.83751432070477905</v>
      </c>
      <c r="P71">
        <v>54.5832061068702</v>
      </c>
      <c r="Q71">
        <v>6.0656856497514997E-2</v>
      </c>
    </row>
    <row r="72" spans="1:17" x14ac:dyDescent="0.3">
      <c r="A72" t="s">
        <v>201</v>
      </c>
      <c r="B72" t="s">
        <v>202</v>
      </c>
      <c r="C72" t="str">
        <f>IFERROR(VLOOKUP(Table1[[#This Row],[Ticker]],[1]!Table1[[Symbol]:[Industry]],2,FALSE),"-")</f>
        <v>-</v>
      </c>
      <c r="D72" t="s">
        <v>51</v>
      </c>
      <c r="E72">
        <v>136147.59244072001</v>
      </c>
      <c r="F72">
        <v>3621.05</v>
      </c>
      <c r="G72">
        <v>58.569768079560497</v>
      </c>
      <c r="H72">
        <v>9.90374912228833</v>
      </c>
      <c r="I72">
        <v>33.409947183212203</v>
      </c>
      <c r="J72">
        <v>0.93052376973644502</v>
      </c>
      <c r="K72">
        <v>3206.1772633136902</v>
      </c>
      <c r="L72">
        <v>2666.66137230298</v>
      </c>
      <c r="M72">
        <v>73.988427938181701</v>
      </c>
      <c r="N72">
        <v>0.85904983672771495</v>
      </c>
      <c r="O72">
        <v>0.86162853316027399</v>
      </c>
      <c r="P72">
        <v>105.642161456114</v>
      </c>
      <c r="Q72">
        <v>0.128843335846168</v>
      </c>
    </row>
    <row r="73" spans="1:17" x14ac:dyDescent="0.3">
      <c r="A73" t="s">
        <v>203</v>
      </c>
      <c r="B73" t="s">
        <v>204</v>
      </c>
      <c r="C73" t="str">
        <f>IFERROR(VLOOKUP(Table1[[#This Row],[Ticker]],[1]!Table1[[Symbol]:[Industry]],2,FALSE),"-")</f>
        <v>-</v>
      </c>
      <c r="D73" t="s">
        <v>51</v>
      </c>
      <c r="E73">
        <v>135224.26262950001</v>
      </c>
      <c r="F73">
        <v>1609</v>
      </c>
      <c r="G73">
        <v>1.4963554667194601</v>
      </c>
      <c r="H73">
        <v>12.840337394583401</v>
      </c>
      <c r="I73">
        <v>24.034025332042798</v>
      </c>
      <c r="J73">
        <v>0.82994775404703403</v>
      </c>
      <c r="K73">
        <v>1486.84465919685</v>
      </c>
      <c r="L73">
        <v>1316.1527798971699</v>
      </c>
      <c r="M73">
        <v>59.190192925550498</v>
      </c>
      <c r="N73">
        <v>0.88796753355004199</v>
      </c>
      <c r="O73">
        <v>2.6724673710379001</v>
      </c>
      <c r="P73">
        <v>59.117879746835399</v>
      </c>
      <c r="Q73">
        <v>0.13337250771620099</v>
      </c>
    </row>
    <row r="74" spans="1:17" x14ac:dyDescent="0.3">
      <c r="A74" t="s">
        <v>205</v>
      </c>
      <c r="B74" t="s">
        <v>206</v>
      </c>
      <c r="C74" t="str">
        <f>IFERROR(VLOOKUP(Table1[[#This Row],[Ticker]],[1]!Table1[[Symbol]:[Industry]],2,FALSE),"-")</f>
        <v>-</v>
      </c>
      <c r="D74" t="s">
        <v>54</v>
      </c>
      <c r="E74">
        <v>135064.39662000001</v>
      </c>
      <c r="F74">
        <v>1672.5</v>
      </c>
      <c r="G74">
        <v>8.9000566651877193</v>
      </c>
      <c r="H74">
        <v>-2.5130410557119101</v>
      </c>
      <c r="I74">
        <v>-4.0376100774746204</v>
      </c>
      <c r="J74">
        <v>-2.99857277269333</v>
      </c>
      <c r="K74">
        <v>1600.3224411789399</v>
      </c>
      <c r="L74">
        <v>1462.1461475839501</v>
      </c>
      <c r="M74">
        <v>62.088131438191603</v>
      </c>
      <c r="N74">
        <v>0.99485268032492302</v>
      </c>
      <c r="O74">
        <v>0.62780269058295701</v>
      </c>
      <c r="P74">
        <v>47.7473498233215</v>
      </c>
      <c r="Q74">
        <v>3.8559542415291997E-2</v>
      </c>
    </row>
    <row r="75" spans="1:17" hidden="1" x14ac:dyDescent="0.3">
      <c r="A75" t="s">
        <v>207</v>
      </c>
      <c r="B75" t="s">
        <v>208</v>
      </c>
      <c r="C75" t="str">
        <f>IFERROR(VLOOKUP(Table1[[#This Row],[Ticker]],[1]!Table1[[Symbol]:[Industry]],2,FALSE),"-")</f>
        <v>-</v>
      </c>
      <c r="D75" t="s">
        <v>51</v>
      </c>
      <c r="E75">
        <v>130876.82540621499</v>
      </c>
      <c r="F75">
        <v>157.15</v>
      </c>
      <c r="G75">
        <v>-37.5347744926421</v>
      </c>
      <c r="H75">
        <v>0.61849546821755297</v>
      </c>
      <c r="I75">
        <v>-23.087733755916801</v>
      </c>
      <c r="J75">
        <v>-4.87058275721051</v>
      </c>
      <c r="O75">
        <v>19.949093223035302</v>
      </c>
      <c r="P75">
        <v>7.63698630136986</v>
      </c>
    </row>
    <row r="76" spans="1:17" x14ac:dyDescent="0.3">
      <c r="A76" t="s">
        <v>209</v>
      </c>
      <c r="B76" t="s">
        <v>210</v>
      </c>
      <c r="C76" t="str">
        <f>IFERROR(VLOOKUP(Table1[[#This Row],[Ticker]],[1]!Table1[[Symbol]:[Industry]],2,FALSE),"-")</f>
        <v>-</v>
      </c>
      <c r="D76" t="s">
        <v>132</v>
      </c>
      <c r="E76">
        <v>129421.068508119</v>
      </c>
      <c r="F76">
        <v>1300.4000000000001</v>
      </c>
      <c r="G76">
        <v>31.830396201642401</v>
      </c>
      <c r="H76">
        <v>9.0049269694480696</v>
      </c>
      <c r="I76">
        <v>-5.0598300509520699</v>
      </c>
      <c r="J76">
        <v>4.4416042770191799</v>
      </c>
      <c r="K76">
        <v>1300.9690776534001</v>
      </c>
      <c r="L76">
        <v>1198.41839365943</v>
      </c>
      <c r="M76">
        <v>44.851031383186303</v>
      </c>
      <c r="N76">
        <v>1.2966044812705999</v>
      </c>
      <c r="O76">
        <v>26.880190710550501</v>
      </c>
      <c r="P76">
        <v>85.321362405586399</v>
      </c>
      <c r="Q76">
        <v>8.4688582699860002E-2</v>
      </c>
    </row>
    <row r="77" spans="1:17" x14ac:dyDescent="0.3">
      <c r="A77" t="s">
        <v>211</v>
      </c>
      <c r="B77" t="s">
        <v>212</v>
      </c>
      <c r="C77" t="str">
        <f>IFERROR(VLOOKUP(Table1[[#This Row],[Ticker]],[1]!Table1[[Symbol]:[Industry]],2,FALSE),"-")</f>
        <v>-</v>
      </c>
      <c r="D77" t="s">
        <v>60</v>
      </c>
      <c r="E77">
        <v>129140.189026639</v>
      </c>
      <c r="F77">
        <v>740.3</v>
      </c>
      <c r="G77">
        <v>38.232272274404501</v>
      </c>
      <c r="H77">
        <v>3.4922002035936002</v>
      </c>
      <c r="I77">
        <v>24.9583351788581</v>
      </c>
      <c r="J77">
        <v>2.2993265193852799</v>
      </c>
      <c r="K77">
        <v>725.85238693254303</v>
      </c>
      <c r="L77">
        <v>612.03285291373595</v>
      </c>
      <c r="M77">
        <v>39.629088728510503</v>
      </c>
      <c r="N77">
        <v>1.23495124956604</v>
      </c>
      <c r="O77">
        <v>8.7261920842901493</v>
      </c>
      <c r="P77">
        <v>113.03597122302099</v>
      </c>
      <c r="Q77">
        <v>5.9221855458552998E-2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Row],[Ticker]],[1]!Table1[[Symbol]:[Industry]],2,FALSE),"-")</f>
        <v>-</v>
      </c>
      <c r="D78" t="s">
        <v>34</v>
      </c>
      <c r="E78">
        <v>129077.19998783999</v>
      </c>
      <c r="F78">
        <v>249.6</v>
      </c>
      <c r="G78">
        <v>-16.603123799064502</v>
      </c>
      <c r="H78">
        <v>-7.3983470545908396</v>
      </c>
      <c r="I78">
        <v>-21.866389882399101</v>
      </c>
      <c r="J78">
        <v>1.8254171875840199</v>
      </c>
      <c r="K78">
        <v>247.047569177665</v>
      </c>
      <c r="L78">
        <v>245.730934971056</v>
      </c>
      <c r="M78">
        <v>71.707691283855993</v>
      </c>
      <c r="N78">
        <v>0.81224322336992805</v>
      </c>
      <c r="O78">
        <v>20.072115384615302</v>
      </c>
      <c r="P78">
        <v>32.871972318338997</v>
      </c>
      <c r="Q78">
        <v>0.13818653245170601</v>
      </c>
    </row>
    <row r="79" spans="1:17" x14ac:dyDescent="0.3">
      <c r="A79" t="s">
        <v>215</v>
      </c>
      <c r="B79" t="s">
        <v>216</v>
      </c>
      <c r="C79" t="str">
        <f>IFERROR(VLOOKUP(Table1[[#This Row],[Ticker]],[1]!Table1[[Symbol]:[Industry]],2,FALSE),"-")</f>
        <v>-</v>
      </c>
      <c r="D79" t="s">
        <v>217</v>
      </c>
      <c r="E79">
        <v>127346.0706891</v>
      </c>
      <c r="F79">
        <v>2031.3</v>
      </c>
      <c r="G79">
        <v>11.6297255175906</v>
      </c>
      <c r="H79">
        <v>0.67908508225995301</v>
      </c>
      <c r="I79">
        <v>18.145251837724398</v>
      </c>
      <c r="J79">
        <v>-0.45242966348991598</v>
      </c>
      <c r="K79">
        <v>1922.8285121454301</v>
      </c>
      <c r="L79">
        <v>1706.7147897949001</v>
      </c>
      <c r="M79">
        <v>58.481658316632199</v>
      </c>
      <c r="N79">
        <v>0.94863231362017197</v>
      </c>
      <c r="O79">
        <v>3.6774479397430202</v>
      </c>
      <c r="P79">
        <v>64.764569899014404</v>
      </c>
      <c r="Q79">
        <v>1.9718848774602001E-2</v>
      </c>
    </row>
    <row r="80" spans="1:17" x14ac:dyDescent="0.3">
      <c r="A80" t="s">
        <v>218</v>
      </c>
      <c r="B80" t="s">
        <v>219</v>
      </c>
      <c r="C80" t="str">
        <f>IFERROR(VLOOKUP(Table1[[#This Row],[Ticker]],[1]!Table1[[Symbol]:[Industry]],2,FALSE),"-")</f>
        <v>-</v>
      </c>
      <c r="D80" t="s">
        <v>220</v>
      </c>
      <c r="E80">
        <v>121353.572494839</v>
      </c>
      <c r="F80">
        <v>1010.2</v>
      </c>
      <c r="G80">
        <v>-9.0085145890237701</v>
      </c>
      <c r="H80">
        <v>-6.5573945928070803</v>
      </c>
      <c r="I80">
        <v>-18.788353790822701</v>
      </c>
      <c r="J80">
        <v>4.4976413132916297</v>
      </c>
      <c r="K80">
        <v>1034.6197373366999</v>
      </c>
      <c r="L80">
        <v>1050.5555445996399</v>
      </c>
      <c r="M80">
        <v>46.254249874509902</v>
      </c>
      <c r="N80">
        <v>0.771392394879999</v>
      </c>
      <c r="O80">
        <v>33.4389229855474</v>
      </c>
      <c r="P80">
        <v>47.259475218658899</v>
      </c>
      <c r="Q80">
        <v>-2.6469145292526999E-2</v>
      </c>
    </row>
    <row r="81" spans="1:17" x14ac:dyDescent="0.3">
      <c r="A81" t="s">
        <v>221</v>
      </c>
      <c r="B81" t="s">
        <v>222</v>
      </c>
      <c r="C81" t="str">
        <f>IFERROR(VLOOKUP(Table1[[#This Row],[Ticker]],[1]!Table1[[Symbol]:[Industry]],2,FALSE),"-")</f>
        <v>-</v>
      </c>
      <c r="D81" t="s">
        <v>34</v>
      </c>
      <c r="E81">
        <v>120262.311924476</v>
      </c>
      <c r="F81">
        <v>109.22</v>
      </c>
      <c r="G81">
        <v>1.23507120358389</v>
      </c>
      <c r="H81">
        <v>-12.4837996700748</v>
      </c>
      <c r="I81">
        <v>-29.3525612569969</v>
      </c>
      <c r="J81">
        <v>-2.15261184390631</v>
      </c>
      <c r="K81">
        <v>113.699112097632</v>
      </c>
      <c r="L81">
        <v>110.980259426489</v>
      </c>
      <c r="M81">
        <v>50.444847614633403</v>
      </c>
      <c r="N81">
        <v>1.09291322271219</v>
      </c>
      <c r="O81">
        <v>30.836843069034899</v>
      </c>
      <c r="P81">
        <v>62.167780252412697</v>
      </c>
      <c r="Q81">
        <v>0.112081905795211</v>
      </c>
    </row>
    <row r="82" spans="1:17" x14ac:dyDescent="0.3">
      <c r="A82" t="s">
        <v>223</v>
      </c>
      <c r="B82" t="s">
        <v>224</v>
      </c>
      <c r="C82" t="str">
        <f>IFERROR(VLOOKUP(Table1[[#This Row],[Ticker]],[1]!Table1[[Symbol]:[Industry]],2,FALSE),"-")</f>
        <v>-</v>
      </c>
      <c r="D82" t="s">
        <v>77</v>
      </c>
      <c r="E82">
        <v>119135.15559672999</v>
      </c>
      <c r="F82">
        <v>5957.35</v>
      </c>
      <c r="G82">
        <v>65.381698266280694</v>
      </c>
      <c r="H82">
        <v>8.4697104214885801</v>
      </c>
      <c r="I82">
        <v>11.954912695254301</v>
      </c>
      <c r="J82">
        <v>-1.37368580370997</v>
      </c>
      <c r="K82">
        <v>5638.7798837322498</v>
      </c>
      <c r="L82">
        <v>4929.1341621026004</v>
      </c>
      <c r="M82">
        <v>52.652350972099903</v>
      </c>
      <c r="N82">
        <v>1.16209847082268</v>
      </c>
      <c r="O82">
        <v>4.8494716610573301</v>
      </c>
      <c r="P82">
        <v>103.743224063339</v>
      </c>
      <c r="Q82">
        <v>8.3864287047448E-2</v>
      </c>
    </row>
    <row r="83" spans="1:17" x14ac:dyDescent="0.3">
      <c r="A83" t="s">
        <v>225</v>
      </c>
      <c r="B83" t="s">
        <v>226</v>
      </c>
      <c r="C83" t="str">
        <f>IFERROR(VLOOKUP(Table1[[#This Row],[Ticker]],[1]!Table1[[Symbol]:[Industry]],2,FALSE),"-")</f>
        <v>-</v>
      </c>
      <c r="D83" t="s">
        <v>227</v>
      </c>
      <c r="E83">
        <v>118881.783189785</v>
      </c>
      <c r="F83">
        <v>1201.55</v>
      </c>
      <c r="G83">
        <v>4.08333670598957</v>
      </c>
      <c r="H83">
        <v>-5.1783897776840702</v>
      </c>
      <c r="I83">
        <v>-6.8334466406741097</v>
      </c>
      <c r="J83">
        <v>-1.95561168337459</v>
      </c>
      <c r="K83">
        <v>1189.03068453376</v>
      </c>
      <c r="L83">
        <v>1107.5477609648999</v>
      </c>
      <c r="M83">
        <v>46.905142781261702</v>
      </c>
      <c r="N83">
        <v>1.26375859135835</v>
      </c>
      <c r="O83">
        <v>4.3169571655898604</v>
      </c>
      <c r="P83">
        <v>42.278932078108298</v>
      </c>
      <c r="Q83">
        <v>2.1591382583322001E-2</v>
      </c>
    </row>
    <row r="84" spans="1:17" x14ac:dyDescent="0.3">
      <c r="A84" t="s">
        <v>228</v>
      </c>
      <c r="B84" t="s">
        <v>229</v>
      </c>
      <c r="C84" t="str">
        <f>IFERROR(VLOOKUP(Table1[[#This Row],[Ticker]],[1]!Table1[[Symbol]:[Industry]],2,FALSE),"-")</f>
        <v>-</v>
      </c>
      <c r="D84" t="s">
        <v>54</v>
      </c>
      <c r="E84">
        <v>117867.0089344</v>
      </c>
      <c r="F84">
        <v>3482.6</v>
      </c>
      <c r="G84">
        <v>55.695579704158597</v>
      </c>
      <c r="H84">
        <v>-2.5624091626308201</v>
      </c>
      <c r="I84">
        <v>17.053141644016101</v>
      </c>
      <c r="J84">
        <v>-0.106290609103574</v>
      </c>
      <c r="K84">
        <v>3310.5300267964499</v>
      </c>
      <c r="L84">
        <v>2828.6143153631601</v>
      </c>
      <c r="M84">
        <v>61.063770443076798</v>
      </c>
      <c r="N84">
        <v>0.83981751848086705</v>
      </c>
      <c r="O84">
        <v>2.62447596623212</v>
      </c>
      <c r="P84">
        <v>91.0839208800855</v>
      </c>
      <c r="Q84">
        <v>9.8539478584674003E-2</v>
      </c>
    </row>
    <row r="85" spans="1:17" x14ac:dyDescent="0.3">
      <c r="A85" t="s">
        <v>230</v>
      </c>
      <c r="B85" t="s">
        <v>231</v>
      </c>
      <c r="C85" t="str">
        <f>IFERROR(VLOOKUP(Table1[[#This Row],[Ticker]],[1]!Table1[[Symbol]:[Industry]],2,FALSE),"-")</f>
        <v>-</v>
      </c>
      <c r="D85" t="s">
        <v>232</v>
      </c>
      <c r="E85">
        <v>117341.75580095001</v>
      </c>
      <c r="F85">
        <v>10543.45</v>
      </c>
      <c r="G85">
        <v>11.576502712105601</v>
      </c>
      <c r="H85">
        <v>4.27445174191479</v>
      </c>
      <c r="I85">
        <v>11.895377122639999</v>
      </c>
      <c r="J85">
        <v>-0.88947419335910505</v>
      </c>
      <c r="K85">
        <v>10112.487877440901</v>
      </c>
      <c r="L85">
        <v>8913.3158776497694</v>
      </c>
      <c r="M85">
        <v>44.757956720841399</v>
      </c>
      <c r="N85">
        <v>1.04820416544923</v>
      </c>
      <c r="O85">
        <v>7.6497730818659804</v>
      </c>
      <c r="P85">
        <v>59.076781484331399</v>
      </c>
      <c r="Q85">
        <v>8.6938262730975005E-2</v>
      </c>
    </row>
    <row r="86" spans="1:17" x14ac:dyDescent="0.3">
      <c r="A86" t="s">
        <v>233</v>
      </c>
      <c r="B86" t="s">
        <v>234</v>
      </c>
      <c r="C86" t="str">
        <f>IFERROR(VLOOKUP(Table1[[#This Row],[Ticker]],[1]!Table1[[Symbol]:[Industry]],2,FALSE),"-")</f>
        <v>-</v>
      </c>
      <c r="D86" t="s">
        <v>161</v>
      </c>
      <c r="E86">
        <v>116432.58056045001</v>
      </c>
      <c r="F86">
        <v>761.75</v>
      </c>
      <c r="G86">
        <v>41.118475274749798</v>
      </c>
      <c r="H86">
        <v>5.7119103718271398E-2</v>
      </c>
      <c r="I86">
        <v>20.548602256900399</v>
      </c>
      <c r="J86">
        <v>3.7508618132582501</v>
      </c>
      <c r="K86">
        <v>716.64912738816895</v>
      </c>
      <c r="L86">
        <v>608.41650441350498</v>
      </c>
      <c r="M86">
        <v>61.388231083191101</v>
      </c>
      <c r="N86">
        <v>1.13625210130636</v>
      </c>
      <c r="O86">
        <v>6.9117164424023603</v>
      </c>
      <c r="P86">
        <v>112.06848552338499</v>
      </c>
      <c r="Q86">
        <v>0.20787872167292201</v>
      </c>
    </row>
    <row r="87" spans="1:17" x14ac:dyDescent="0.3">
      <c r="A87" t="s">
        <v>235</v>
      </c>
      <c r="B87" t="s">
        <v>236</v>
      </c>
      <c r="C87" t="str">
        <f>IFERROR(VLOOKUP(Table1[[#This Row],[Ticker]],[1]!Table1[[Symbol]:[Industry]],2,FALSE),"-")</f>
        <v>-</v>
      </c>
      <c r="D87" t="s">
        <v>237</v>
      </c>
      <c r="E87">
        <v>116128.83718998</v>
      </c>
      <c r="F87">
        <v>1596.6</v>
      </c>
      <c r="G87">
        <v>24.2139517074114</v>
      </c>
      <c r="H87">
        <v>7.6485405317161304</v>
      </c>
      <c r="I87">
        <v>21.7900754476196</v>
      </c>
      <c r="J87">
        <v>5.2878041157243603</v>
      </c>
      <c r="K87">
        <v>1472.2663787341201</v>
      </c>
      <c r="L87">
        <v>1271.4952235562801</v>
      </c>
      <c r="M87">
        <v>57.643076300424298</v>
      </c>
      <c r="N87">
        <v>1.03316164733557</v>
      </c>
      <c r="O87">
        <v>3.1880245521733701</v>
      </c>
      <c r="P87">
        <v>62.694247719977497</v>
      </c>
      <c r="Q87">
        <v>6.0986526295377999E-2</v>
      </c>
    </row>
    <row r="88" spans="1:17" x14ac:dyDescent="0.3">
      <c r="A88" t="s">
        <v>238</v>
      </c>
      <c r="B88" t="s">
        <v>239</v>
      </c>
      <c r="C88" t="str">
        <f>IFERROR(VLOOKUP(Table1[[#This Row],[Ticker]],[1]!Table1[[Symbol]:[Industry]],2,FALSE),"-")</f>
        <v>-</v>
      </c>
      <c r="D88" t="s">
        <v>43</v>
      </c>
      <c r="E88">
        <v>114036.16010495</v>
      </c>
      <c r="F88">
        <v>789.5</v>
      </c>
      <c r="G88">
        <v>3.35522647400333</v>
      </c>
      <c r="H88">
        <v>3.1960911117000199</v>
      </c>
      <c r="I88">
        <v>13.450846842253</v>
      </c>
      <c r="J88">
        <v>1.59299977679192</v>
      </c>
      <c r="K88">
        <v>731.11472079359999</v>
      </c>
      <c r="L88">
        <v>635.76116508757798</v>
      </c>
      <c r="M88">
        <v>70.240367791157297</v>
      </c>
      <c r="N88">
        <v>0.69300852281398995</v>
      </c>
      <c r="O88">
        <v>0.69664344521849197</v>
      </c>
      <c r="P88">
        <v>70.352788866112803</v>
      </c>
      <c r="Q88">
        <v>-2.2453447584112999E-2</v>
      </c>
    </row>
    <row r="89" spans="1:17" x14ac:dyDescent="0.3">
      <c r="A89" t="s">
        <v>240</v>
      </c>
      <c r="B89" t="s">
        <v>241</v>
      </c>
      <c r="C89" t="str">
        <f>IFERROR(VLOOKUP(Table1[[#This Row],[Ticker]],[1]!Table1[[Symbol]:[Industry]],2,FALSE),"-")</f>
        <v>-</v>
      </c>
      <c r="D89" t="s">
        <v>24</v>
      </c>
      <c r="E89">
        <v>113943.31898176001</v>
      </c>
      <c r="F89">
        <v>1462.7</v>
      </c>
      <c r="G89">
        <v>-30.949776966122101</v>
      </c>
      <c r="H89">
        <v>0.45145647523485899</v>
      </c>
      <c r="I89">
        <v>-22.950157346259299</v>
      </c>
      <c r="J89">
        <v>-4.0110309708695002</v>
      </c>
      <c r="K89">
        <v>1433.7387215573201</v>
      </c>
      <c r="L89">
        <v>1442.6130732986501</v>
      </c>
      <c r="M89">
        <v>56.507450628493302</v>
      </c>
      <c r="N89">
        <v>0.94675173227382803</v>
      </c>
      <c r="O89">
        <v>15.8474054830108</v>
      </c>
      <c r="P89">
        <v>10.043635269334899</v>
      </c>
      <c r="Q89">
        <v>6.1537069414299998E-4</v>
      </c>
    </row>
    <row r="90" spans="1:17" x14ac:dyDescent="0.3">
      <c r="A90" t="s">
        <v>242</v>
      </c>
      <c r="B90" t="s">
        <v>243</v>
      </c>
      <c r="C90" t="str">
        <f>IFERROR(VLOOKUP(Table1[[#This Row],[Ticker]],[1]!Table1[[Symbol]:[Industry]],2,FALSE),"-")</f>
        <v>-</v>
      </c>
      <c r="D90" t="s">
        <v>54</v>
      </c>
      <c r="E90">
        <v>112448.36067368</v>
      </c>
      <c r="F90">
        <v>6749.9</v>
      </c>
      <c r="G90">
        <v>-9.9724793252655299</v>
      </c>
      <c r="H90">
        <v>-7.2353809038217198</v>
      </c>
      <c r="I90">
        <v>-6.6526543170651902</v>
      </c>
      <c r="J90">
        <v>1.70303955054724</v>
      </c>
      <c r="K90">
        <v>6689.5087898452102</v>
      </c>
      <c r="L90">
        <v>6265.6151721234901</v>
      </c>
      <c r="M90">
        <v>62.3160202971101</v>
      </c>
      <c r="N90">
        <v>0.972549567984063</v>
      </c>
      <c r="O90">
        <v>5.2971155128224101</v>
      </c>
      <c r="P90">
        <v>29.667374244796399</v>
      </c>
      <c r="Q90">
        <v>-5.4722699241990004E-3</v>
      </c>
    </row>
    <row r="91" spans="1:17" x14ac:dyDescent="0.3">
      <c r="A91" t="s">
        <v>244</v>
      </c>
      <c r="B91" t="s">
        <v>245</v>
      </c>
      <c r="C91" t="str">
        <f>IFERROR(VLOOKUP(Table1[[#This Row],[Ticker]],[1]!Table1[[Symbol]:[Industry]],2,FALSE),"-")</f>
        <v>-</v>
      </c>
      <c r="D91" t="s">
        <v>195</v>
      </c>
      <c r="E91">
        <v>112187.3104173</v>
      </c>
      <c r="F91">
        <v>633</v>
      </c>
      <c r="G91">
        <v>-19.942974136135899</v>
      </c>
      <c r="H91">
        <v>-9.0268662859271398</v>
      </c>
      <c r="I91">
        <v>3.0155718971826801</v>
      </c>
      <c r="J91">
        <v>-7.6888114725853596</v>
      </c>
      <c r="K91">
        <v>638.06019276739596</v>
      </c>
      <c r="L91">
        <v>591.45909112768697</v>
      </c>
      <c r="M91">
        <v>34.566947597437803</v>
      </c>
      <c r="N91">
        <v>0.94302864237628303</v>
      </c>
      <c r="O91">
        <v>6.1611374407583002</v>
      </c>
      <c r="P91">
        <v>29.394930498773501</v>
      </c>
      <c r="Q91">
        <v>-8.1372513512674993E-2</v>
      </c>
    </row>
    <row r="92" spans="1:17" x14ac:dyDescent="0.3">
      <c r="A92" t="s">
        <v>246</v>
      </c>
      <c r="B92" t="s">
        <v>247</v>
      </c>
      <c r="C92" t="str">
        <f>IFERROR(VLOOKUP(Table1[[#This Row],[Ticker]],[1]!Table1[[Symbol]:[Industry]],2,FALSE),"-")</f>
        <v>-</v>
      </c>
      <c r="D92" t="s">
        <v>185</v>
      </c>
      <c r="E92">
        <v>112005.3422004</v>
      </c>
      <c r="F92">
        <v>37976.1</v>
      </c>
      <c r="G92">
        <v>64.8240771156091</v>
      </c>
      <c r="H92">
        <v>8.1796235914092499</v>
      </c>
      <c r="I92">
        <v>6.8316660320329996</v>
      </c>
      <c r="J92">
        <v>6.1532774829368702</v>
      </c>
      <c r="K92">
        <v>33906.824575166698</v>
      </c>
      <c r="L92">
        <v>30016.728480848</v>
      </c>
      <c r="M92">
        <v>86.375892658996094</v>
      </c>
      <c r="N92">
        <v>1.25618298289472</v>
      </c>
      <c r="O92">
        <v>0.53665331616465894</v>
      </c>
      <c r="P92">
        <v>104.17258064516101</v>
      </c>
      <c r="Q92">
        <v>0.136958964610533</v>
      </c>
    </row>
    <row r="93" spans="1:17" x14ac:dyDescent="0.3">
      <c r="A93" t="s">
        <v>248</v>
      </c>
      <c r="B93" t="s">
        <v>249</v>
      </c>
      <c r="C93" t="str">
        <f>IFERROR(VLOOKUP(Table1[[#This Row],[Ticker]],[1]!Table1[[Symbol]:[Industry]],2,FALSE),"-")</f>
        <v>-</v>
      </c>
      <c r="D93" t="s">
        <v>43</v>
      </c>
      <c r="E93">
        <v>110719.539890745</v>
      </c>
      <c r="F93">
        <v>2238.15</v>
      </c>
      <c r="G93">
        <v>38.912736827989697</v>
      </c>
      <c r="H93">
        <v>1.5563080049692899</v>
      </c>
      <c r="I93">
        <v>16.2832603398539</v>
      </c>
      <c r="J93">
        <v>5.6690439046536097E-2</v>
      </c>
      <c r="K93">
        <v>2086.4587698675</v>
      </c>
      <c r="L93">
        <v>1790.3968744230999</v>
      </c>
      <c r="M93">
        <v>58.373034868595802</v>
      </c>
      <c r="N93">
        <v>0.95792315495342595</v>
      </c>
      <c r="O93">
        <v>2.8483345620266598</v>
      </c>
      <c r="P93">
        <v>76.789099526066295</v>
      </c>
      <c r="Q93">
        <v>3.054775004127E-3</v>
      </c>
    </row>
    <row r="94" spans="1:17" x14ac:dyDescent="0.3">
      <c r="A94" t="s">
        <v>250</v>
      </c>
      <c r="B94" t="s">
        <v>251</v>
      </c>
      <c r="C94" t="str">
        <f>IFERROR(VLOOKUP(Table1[[#This Row],[Ticker]],[1]!Table1[[Symbol]:[Industry]],2,FALSE),"-")</f>
        <v>-</v>
      </c>
      <c r="D94" t="s">
        <v>252</v>
      </c>
      <c r="E94">
        <v>110649.176727488</v>
      </c>
      <c r="F94">
        <v>81.09</v>
      </c>
      <c r="G94">
        <v>183.36315214212601</v>
      </c>
      <c r="H94">
        <v>1.3276784282072001</v>
      </c>
      <c r="I94">
        <v>92.293218625035493</v>
      </c>
      <c r="J94">
        <v>-1.9060101021862199</v>
      </c>
      <c r="K94">
        <v>74.259738853007406</v>
      </c>
      <c r="L94">
        <v>54.4631436699798</v>
      </c>
      <c r="M94">
        <v>48.618378058452002</v>
      </c>
      <c r="N94">
        <v>0.61788539706491297</v>
      </c>
      <c r="O94">
        <v>6.1043285238623701</v>
      </c>
      <c r="P94">
        <v>223.71257485029901</v>
      </c>
      <c r="Q94">
        <v>0.22047385156971999</v>
      </c>
    </row>
    <row r="95" spans="1:17" x14ac:dyDescent="0.3">
      <c r="A95" t="s">
        <v>253</v>
      </c>
      <c r="B95" t="s">
        <v>254</v>
      </c>
      <c r="C95" t="str">
        <f>IFERROR(VLOOKUP(Table1[[#This Row],[Ticker]],[1]!Table1[[Symbol]:[Industry]],2,FALSE),"-")</f>
        <v>-</v>
      </c>
      <c r="D95" t="s">
        <v>34</v>
      </c>
      <c r="E95">
        <v>110314.477926015</v>
      </c>
      <c r="F95">
        <v>58.36</v>
      </c>
      <c r="G95">
        <v>-3.08830984617751</v>
      </c>
      <c r="H95">
        <v>-9.1810424426187502</v>
      </c>
      <c r="I95">
        <v>-15.764252901680299</v>
      </c>
      <c r="J95">
        <v>-1.4020320675429501</v>
      </c>
      <c r="K95">
        <v>60.805953551628903</v>
      </c>
      <c r="L95">
        <v>57.882255063590499</v>
      </c>
      <c r="M95">
        <v>44.608502230184797</v>
      </c>
      <c r="N95">
        <v>0.65974427675023295</v>
      </c>
      <c r="O95">
        <v>43.505825908156197</v>
      </c>
      <c r="P95">
        <v>59.236016371077703</v>
      </c>
      <c r="Q95">
        <v>8.8886497712091006E-2</v>
      </c>
    </row>
    <row r="96" spans="1:17" x14ac:dyDescent="0.3">
      <c r="A96" t="s">
        <v>255</v>
      </c>
      <c r="B96" t="s">
        <v>256</v>
      </c>
      <c r="C96" t="str">
        <f>IFERROR(VLOOKUP(Table1[[#This Row],[Ticker]],[1]!Table1[[Symbol]:[Industry]],2,FALSE),"-")</f>
        <v>-</v>
      </c>
      <c r="D96" t="s">
        <v>143</v>
      </c>
      <c r="E96">
        <v>109745.03296349999</v>
      </c>
      <c r="F96">
        <v>526.35</v>
      </c>
      <c r="G96">
        <v>179.59668850528899</v>
      </c>
      <c r="H96">
        <v>-14.535314425592301</v>
      </c>
      <c r="I96">
        <v>87.275310751658793</v>
      </c>
      <c r="J96">
        <v>0.101904734731535</v>
      </c>
      <c r="K96">
        <v>539.47860996287102</v>
      </c>
      <c r="L96">
        <v>397.43840920622102</v>
      </c>
      <c r="M96">
        <v>39.673280172890202</v>
      </c>
      <c r="N96">
        <v>0.242095227261234</v>
      </c>
      <c r="O96">
        <v>22.922010069345401</v>
      </c>
      <c r="P96">
        <v>270.27787548364398</v>
      </c>
      <c r="Q96">
        <v>0.21491559877585001</v>
      </c>
    </row>
    <row r="97" spans="1:17" x14ac:dyDescent="0.3">
      <c r="A97" t="s">
        <v>257</v>
      </c>
      <c r="B97" t="s">
        <v>258</v>
      </c>
      <c r="C97" t="str">
        <f>IFERROR(VLOOKUP(Table1[[#This Row],[Ticker]],[1]!Table1[[Symbol]:[Industry]],2,FALSE),"-")</f>
        <v>-</v>
      </c>
      <c r="D97" t="s">
        <v>54</v>
      </c>
      <c r="E97">
        <v>108265.74615404999</v>
      </c>
      <c r="F97">
        <v>1075.95</v>
      </c>
      <c r="G97">
        <v>42.956090532057402</v>
      </c>
      <c r="H97">
        <v>-10.3451951551269</v>
      </c>
      <c r="I97">
        <v>-10.702869811885201</v>
      </c>
      <c r="J97">
        <v>-0.36804004011978098</v>
      </c>
      <c r="K97">
        <v>1119.1460355142599</v>
      </c>
      <c r="L97">
        <v>990.30929227150602</v>
      </c>
      <c r="M97">
        <v>44.1012883677231</v>
      </c>
      <c r="N97">
        <v>0.66112105703844204</v>
      </c>
      <c r="O97">
        <v>23.081927598866098</v>
      </c>
      <c r="P97">
        <v>89.511228533685596</v>
      </c>
      <c r="Q97">
        <v>6.3848683559395006E-2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-</v>
      </c>
      <c r="D98" t="s">
        <v>261</v>
      </c>
      <c r="E98">
        <v>107132.25599999999</v>
      </c>
      <c r="F98">
        <v>3864.8</v>
      </c>
      <c r="G98">
        <v>90.4152244573568</v>
      </c>
      <c r="H98">
        <v>-6.1573639513951601</v>
      </c>
      <c r="I98">
        <v>11.8701216182809</v>
      </c>
      <c r="J98">
        <v>1.1219791641213701</v>
      </c>
      <c r="K98">
        <v>3772.2730223461499</v>
      </c>
      <c r="L98">
        <v>3240.8355376812701</v>
      </c>
      <c r="M98">
        <v>58.478444586659599</v>
      </c>
      <c r="N98">
        <v>0.58964134971189297</v>
      </c>
      <c r="O98">
        <v>7.9460774166838899</v>
      </c>
      <c r="P98">
        <v>133.76277747535201</v>
      </c>
      <c r="Q98">
        <v>0.212814668655261</v>
      </c>
    </row>
    <row r="99" spans="1:17" x14ac:dyDescent="0.3">
      <c r="A99" t="s">
        <v>262</v>
      </c>
      <c r="B99" t="s">
        <v>263</v>
      </c>
      <c r="C99" t="str">
        <f>IFERROR(VLOOKUP(Table1[[#This Row],[Ticker]],[1]!Table1[[Symbol]:[Industry]],2,FALSE),"-")</f>
        <v>-</v>
      </c>
      <c r="D99" t="s">
        <v>264</v>
      </c>
      <c r="E99">
        <v>106197.771197175</v>
      </c>
      <c r="F99">
        <v>11735.85</v>
      </c>
      <c r="G99">
        <v>115.95064044600301</v>
      </c>
      <c r="H99">
        <v>7.2558508715661096</v>
      </c>
      <c r="I99">
        <v>13.6705168603603</v>
      </c>
      <c r="J99">
        <v>6.2615147843502896</v>
      </c>
      <c r="K99">
        <v>10809.205203966099</v>
      </c>
      <c r="L99">
        <v>9099.3911012905392</v>
      </c>
      <c r="M99">
        <v>76.405102915136993</v>
      </c>
      <c r="N99">
        <v>0.64547290206534602</v>
      </c>
      <c r="O99">
        <v>13.310923367289099</v>
      </c>
      <c r="P99">
        <v>155.694147893154</v>
      </c>
      <c r="Q99">
        <v>0.176492150112462</v>
      </c>
    </row>
    <row r="100" spans="1:17" x14ac:dyDescent="0.3">
      <c r="A100" t="s">
        <v>265</v>
      </c>
      <c r="B100" t="s">
        <v>266</v>
      </c>
      <c r="C100" t="str">
        <f>IFERROR(VLOOKUP(Table1[[#This Row],[Ticker]],[1]!Table1[[Symbol]:[Industry]],2,FALSE),"-")</f>
        <v>-</v>
      </c>
      <c r="D100" t="s">
        <v>217</v>
      </c>
      <c r="E100">
        <v>106096.07898000001</v>
      </c>
      <c r="F100">
        <v>7054.8</v>
      </c>
      <c r="G100">
        <v>-1.1713000866068199</v>
      </c>
      <c r="H100">
        <v>-4.92377749417067</v>
      </c>
      <c r="I100">
        <v>21.696041834932601</v>
      </c>
      <c r="J100">
        <v>2.2131913001134702</v>
      </c>
      <c r="K100">
        <v>6666.7157560055803</v>
      </c>
      <c r="L100">
        <v>5982.7806590055898</v>
      </c>
      <c r="M100">
        <v>76.916455963387406</v>
      </c>
      <c r="N100">
        <v>0.71460714012079496</v>
      </c>
      <c r="O100">
        <v>3.9214435561603298</v>
      </c>
      <c r="P100">
        <v>85.603788476716602</v>
      </c>
      <c r="Q100">
        <v>0.133242269858003</v>
      </c>
    </row>
    <row r="101" spans="1:17" x14ac:dyDescent="0.3">
      <c r="A101" t="s">
        <v>267</v>
      </c>
      <c r="B101" t="s">
        <v>268</v>
      </c>
      <c r="C101" t="str">
        <f>IFERROR(VLOOKUP(Table1[[#This Row],[Ticker]],[1]!Table1[[Symbol]:[Industry]],2,FALSE),"-")</f>
        <v>-</v>
      </c>
      <c r="D101" t="s">
        <v>127</v>
      </c>
      <c r="E101">
        <v>105707.66131695001</v>
      </c>
      <c r="F101">
        <v>8170.75</v>
      </c>
      <c r="G101">
        <v>59.967809108487103</v>
      </c>
      <c r="H101">
        <v>1.34337325029226</v>
      </c>
      <c r="I101">
        <v>30.892294540673198</v>
      </c>
      <c r="J101">
        <v>-1.3443532669056</v>
      </c>
      <c r="K101">
        <v>7454.1352194053998</v>
      </c>
      <c r="L101">
        <v>6308.8494557321101</v>
      </c>
      <c r="M101">
        <v>69.225136763397003</v>
      </c>
      <c r="N101">
        <v>1.07103048230066</v>
      </c>
      <c r="O101">
        <v>1.0965945598629201</v>
      </c>
      <c r="P101">
        <v>105.706121524149</v>
      </c>
      <c r="Q101">
        <v>8.37941329858E-4</v>
      </c>
    </row>
    <row r="102" spans="1:17" x14ac:dyDescent="0.3">
      <c r="A102" t="s">
        <v>269</v>
      </c>
      <c r="B102" t="s">
        <v>270</v>
      </c>
      <c r="C102" t="str">
        <f>IFERROR(VLOOKUP(Table1[[#This Row],[Ticker]],[1]!Table1[[Symbol]:[Industry]],2,FALSE),"-")</f>
        <v>-</v>
      </c>
      <c r="D102" t="s">
        <v>124</v>
      </c>
      <c r="E102">
        <v>104015.98306749</v>
      </c>
      <c r="F102">
        <v>1028.05</v>
      </c>
      <c r="G102">
        <v>15.6241004349083</v>
      </c>
      <c r="H102">
        <v>-0.25064158761999999</v>
      </c>
      <c r="I102">
        <v>5.0703941562621297</v>
      </c>
      <c r="J102">
        <v>-0.59169942210391302</v>
      </c>
      <c r="K102">
        <v>988.51642066275997</v>
      </c>
      <c r="L102">
        <v>902.80935446997603</v>
      </c>
      <c r="M102">
        <v>58.602299051639399</v>
      </c>
      <c r="N102">
        <v>1.3197423520888101</v>
      </c>
      <c r="O102">
        <v>6.7068722338407598</v>
      </c>
      <c r="P102">
        <v>76.762379642365801</v>
      </c>
      <c r="Q102">
        <v>0.10754206658958999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Row],[Ticker]],[1]!Table1[[Symbol]:[Industry]],2,FALSE),"-")</f>
        <v>-</v>
      </c>
      <c r="D103" t="s">
        <v>273</v>
      </c>
      <c r="E103">
        <v>104013.8208738</v>
      </c>
      <c r="F103">
        <v>7234</v>
      </c>
      <c r="G103">
        <v>8.9172982142122805</v>
      </c>
      <c r="H103">
        <v>0.79906622432230401</v>
      </c>
      <c r="I103">
        <v>-2.2416071795108401</v>
      </c>
      <c r="J103">
        <v>0.14343760888951901</v>
      </c>
      <c r="K103">
        <v>6812.7201844978199</v>
      </c>
      <c r="L103">
        <v>6245.8837037140402</v>
      </c>
      <c r="M103">
        <v>79.176685752337306</v>
      </c>
      <c r="N103">
        <v>0.92315360510490696</v>
      </c>
      <c r="O103">
        <v>0.63450373237488</v>
      </c>
      <c r="P103">
        <v>53.068133728311402</v>
      </c>
      <c r="Q103">
        <v>3.2574253790235999E-2</v>
      </c>
    </row>
    <row r="104" spans="1:17" x14ac:dyDescent="0.3">
      <c r="A104" t="s">
        <v>274</v>
      </c>
      <c r="B104" t="s">
        <v>275</v>
      </c>
      <c r="C104" t="str">
        <f>IFERROR(VLOOKUP(Table1[[#This Row],[Ticker]],[1]!Table1[[Symbol]:[Industry]],2,FALSE),"-")</f>
        <v>-</v>
      </c>
      <c r="D104" t="s">
        <v>54</v>
      </c>
      <c r="E104">
        <v>103846.96056960001</v>
      </c>
      <c r="F104">
        <v>2592</v>
      </c>
      <c r="G104">
        <v>14.7889840147201</v>
      </c>
      <c r="H104">
        <v>8.6535736311255107</v>
      </c>
      <c r="I104">
        <v>-7.3878762340506796</v>
      </c>
      <c r="J104">
        <v>7.0676602905222197</v>
      </c>
      <c r="K104">
        <v>2380.8159459799099</v>
      </c>
      <c r="L104">
        <v>2165.2831721770199</v>
      </c>
      <c r="M104">
        <v>55.195827556937601</v>
      </c>
      <c r="N104">
        <v>0.90920761577979003</v>
      </c>
      <c r="O104">
        <v>7.25308641975308</v>
      </c>
      <c r="P104">
        <v>54.006119841953598</v>
      </c>
    </row>
    <row r="105" spans="1:17" x14ac:dyDescent="0.3">
      <c r="A105" t="s">
        <v>276</v>
      </c>
      <c r="B105" t="s">
        <v>277</v>
      </c>
      <c r="C105" t="str">
        <f>IFERROR(VLOOKUP(Table1[[#This Row],[Ticker]],[1]!Table1[[Symbol]:[Industry]],2,FALSE),"-")</f>
        <v>-</v>
      </c>
      <c r="D105" t="s">
        <v>278</v>
      </c>
      <c r="E105">
        <v>103510.69153056</v>
      </c>
      <c r="F105">
        <v>392.4</v>
      </c>
      <c r="G105">
        <v>72.506609792268094</v>
      </c>
      <c r="H105">
        <v>-14.0722118348301</v>
      </c>
      <c r="I105">
        <v>20.0337348084289</v>
      </c>
      <c r="J105">
        <v>-1.9720477614177001</v>
      </c>
      <c r="K105">
        <v>411.53922809074902</v>
      </c>
      <c r="L105">
        <v>337.99272844856398</v>
      </c>
      <c r="M105">
        <v>32.896969312862801</v>
      </c>
      <c r="N105">
        <v>1.1317211838215699</v>
      </c>
      <c r="O105">
        <v>17.316513761467899</v>
      </c>
      <c r="P105">
        <v>135.39292141571599</v>
      </c>
      <c r="Q105">
        <v>3.3477838079309999E-3</v>
      </c>
    </row>
    <row r="106" spans="1:17" x14ac:dyDescent="0.3">
      <c r="A106" t="s">
        <v>279</v>
      </c>
      <c r="B106" t="s">
        <v>280</v>
      </c>
      <c r="C106" t="str">
        <f>IFERROR(VLOOKUP(Table1[[#This Row],[Ticker]],[1]!Table1[[Symbol]:[Industry]],2,FALSE),"-")</f>
        <v>-</v>
      </c>
      <c r="D106" t="s">
        <v>34</v>
      </c>
      <c r="E106">
        <v>102589.0657506</v>
      </c>
      <c r="F106">
        <v>113.1</v>
      </c>
      <c r="G106">
        <v>18.3250056737512</v>
      </c>
      <c r="H106">
        <v>-5.83432964389005</v>
      </c>
      <c r="I106">
        <v>-18.108624989922799</v>
      </c>
      <c r="J106">
        <v>3.1204776150645399</v>
      </c>
      <c r="K106">
        <v>109.62080230091701</v>
      </c>
      <c r="L106">
        <v>105.702344092579</v>
      </c>
      <c r="M106">
        <v>74.536483853855501</v>
      </c>
      <c r="N106">
        <v>1.1600409739639399</v>
      </c>
      <c r="O106">
        <v>13.969938107869099</v>
      </c>
      <c r="P106">
        <v>65.3025431160479</v>
      </c>
      <c r="Q106">
        <v>0.141884110021572</v>
      </c>
    </row>
    <row r="107" spans="1:17" x14ac:dyDescent="0.3">
      <c r="A107" t="s">
        <v>281</v>
      </c>
      <c r="B107" t="s">
        <v>282</v>
      </c>
      <c r="C107" t="str">
        <f>IFERROR(VLOOKUP(Table1[[#This Row],[Ticker]],[1]!Table1[[Symbol]:[Industry]],2,FALSE),"-")</f>
        <v>-</v>
      </c>
      <c r="D107" t="s">
        <v>195</v>
      </c>
      <c r="E107">
        <v>102376.752565769</v>
      </c>
      <c r="F107">
        <v>3764.05</v>
      </c>
      <c r="G107">
        <v>50.799176606330299</v>
      </c>
      <c r="H107">
        <v>-1.8510653989308501</v>
      </c>
      <c r="I107">
        <v>23.239347041526401</v>
      </c>
      <c r="J107">
        <v>1.40759632351658</v>
      </c>
      <c r="K107">
        <v>3496.0716230654598</v>
      </c>
      <c r="L107">
        <v>2938.7215581518299</v>
      </c>
      <c r="M107">
        <v>76.801778784268606</v>
      </c>
      <c r="N107">
        <v>1.44137526542012</v>
      </c>
      <c r="O107">
        <v>2.0430121810283999</v>
      </c>
      <c r="P107">
        <v>91.252985112545105</v>
      </c>
      <c r="Q107">
        <v>0.104469313176047</v>
      </c>
    </row>
    <row r="108" spans="1:17" x14ac:dyDescent="0.3">
      <c r="A108" t="s">
        <v>283</v>
      </c>
      <c r="B108" t="s">
        <v>284</v>
      </c>
      <c r="C108" t="str">
        <f>IFERROR(VLOOKUP(Table1[[#This Row],[Ticker]],[1]!Table1[[Symbol]:[Industry]],2,FALSE),"-")</f>
        <v>-</v>
      </c>
      <c r="D108" t="s">
        <v>54</v>
      </c>
      <c r="E108">
        <v>101195.3937672</v>
      </c>
      <c r="F108">
        <v>2218.5</v>
      </c>
      <c r="G108">
        <v>63.142790667503398</v>
      </c>
      <c r="H108">
        <v>-1.6188345065934999</v>
      </c>
      <c r="I108">
        <v>20.330425144882</v>
      </c>
      <c r="J108">
        <v>-0.20116293574267199</v>
      </c>
      <c r="K108">
        <v>2093.8380847102299</v>
      </c>
      <c r="L108">
        <v>1724.0386942453199</v>
      </c>
      <c r="M108">
        <v>53.0393763073223</v>
      </c>
      <c r="N108">
        <v>0.68527484830129803</v>
      </c>
      <c r="O108">
        <v>4.2145593869731703</v>
      </c>
      <c r="P108">
        <v>100.751063252194</v>
      </c>
      <c r="Q108">
        <v>9.6471957708760006E-2</v>
      </c>
    </row>
    <row r="109" spans="1:17" x14ac:dyDescent="0.3">
      <c r="A109" t="s">
        <v>285</v>
      </c>
      <c r="B109" t="s">
        <v>286</v>
      </c>
      <c r="C109" t="str">
        <f>IFERROR(VLOOKUP(Table1[[#This Row],[Ticker]],[1]!Table1[[Symbol]:[Industry]],2,FALSE),"-")</f>
        <v>-</v>
      </c>
      <c r="D109" t="s">
        <v>287</v>
      </c>
      <c r="E109">
        <v>101106.39108381</v>
      </c>
      <c r="F109">
        <v>710.3</v>
      </c>
      <c r="G109">
        <v>39.145831641310203</v>
      </c>
      <c r="H109">
        <v>1.7902795761635799</v>
      </c>
      <c r="I109">
        <v>2.91248090240135</v>
      </c>
      <c r="J109">
        <v>1.0230371091896</v>
      </c>
      <c r="K109">
        <v>659.76860883753204</v>
      </c>
      <c r="L109">
        <v>578.05731630549599</v>
      </c>
      <c r="M109">
        <v>67.323994714558197</v>
      </c>
      <c r="N109">
        <v>0.57101235893911595</v>
      </c>
      <c r="O109">
        <v>1.42897367309589</v>
      </c>
      <c r="P109">
        <v>91.146393972012902</v>
      </c>
      <c r="Q109">
        <v>0.18967400917451799</v>
      </c>
    </row>
    <row r="110" spans="1:17" x14ac:dyDescent="0.3">
      <c r="A110" t="s">
        <v>288</v>
      </c>
      <c r="B110" t="s">
        <v>289</v>
      </c>
      <c r="C110" t="str">
        <f>IFERROR(VLOOKUP(Table1[[#This Row],[Ticker]],[1]!Table1[[Symbol]:[Industry]],2,FALSE),"-")</f>
        <v>-</v>
      </c>
      <c r="D110" t="s">
        <v>46</v>
      </c>
      <c r="E110">
        <v>100405.302327568</v>
      </c>
      <c r="F110">
        <v>95.09</v>
      </c>
      <c r="G110">
        <v>28.392292790357299</v>
      </c>
      <c r="H110">
        <v>-7.3098259714349298</v>
      </c>
      <c r="I110">
        <v>0.83024300416513697</v>
      </c>
      <c r="J110">
        <v>-1.17391327136614</v>
      </c>
      <c r="K110">
        <v>94.465270591010096</v>
      </c>
      <c r="L110">
        <v>85.487573688486904</v>
      </c>
      <c r="M110">
        <v>53.961665500252401</v>
      </c>
      <c r="N110">
        <v>0.97673187098516701</v>
      </c>
      <c r="O110">
        <v>9.1071616363445003</v>
      </c>
      <c r="P110">
        <v>82.865384615384599</v>
      </c>
      <c r="Q110">
        <v>0.10581134774999899</v>
      </c>
    </row>
    <row r="111" spans="1:17" x14ac:dyDescent="0.3">
      <c r="A111" t="s">
        <v>290</v>
      </c>
      <c r="B111" t="s">
        <v>291</v>
      </c>
      <c r="C111" t="str">
        <f>IFERROR(VLOOKUP(Table1[[#This Row],[Ticker]],[1]!Table1[[Symbol]:[Industry]],2,FALSE),"-")</f>
        <v>-</v>
      </c>
      <c r="D111" t="s">
        <v>161</v>
      </c>
      <c r="E111">
        <v>100126.73177302501</v>
      </c>
      <c r="F111">
        <v>287.55</v>
      </c>
      <c r="G111">
        <v>93.818545945784606</v>
      </c>
      <c r="H111">
        <v>-10.684356892009999</v>
      </c>
      <c r="I111">
        <v>-4.5501478390495002E-2</v>
      </c>
      <c r="J111">
        <v>6.9174622690448597</v>
      </c>
      <c r="K111">
        <v>284.09526246055498</v>
      </c>
      <c r="L111">
        <v>254.72823944704001</v>
      </c>
      <c r="M111">
        <v>68.681812302070895</v>
      </c>
      <c r="N111">
        <v>0.89232022244690801</v>
      </c>
      <c r="O111">
        <v>16.623195965918899</v>
      </c>
      <c r="P111">
        <v>153.348017621145</v>
      </c>
      <c r="Q111">
        <v>0.15603530974736199</v>
      </c>
    </row>
    <row r="112" spans="1:17" x14ac:dyDescent="0.3">
      <c r="A112" t="s">
        <v>292</v>
      </c>
      <c r="B112" t="s">
        <v>293</v>
      </c>
      <c r="C112" t="str">
        <f>IFERROR(VLOOKUP(Table1[[#This Row],[Ticker]],[1]!Table1[[Symbol]:[Industry]],2,FALSE),"-")</f>
        <v>-</v>
      </c>
      <c r="D112" t="s">
        <v>294</v>
      </c>
      <c r="E112">
        <v>98826.027875519998</v>
      </c>
      <c r="F112">
        <v>11392.8</v>
      </c>
      <c r="G112">
        <v>140.66093879043399</v>
      </c>
      <c r="H112">
        <v>-2.1928326365594302</v>
      </c>
      <c r="I112">
        <v>11.1003853286491</v>
      </c>
      <c r="J112">
        <v>0.38945359542263103</v>
      </c>
      <c r="K112">
        <v>10949.048261121299</v>
      </c>
      <c r="L112">
        <v>8720.3568188249301</v>
      </c>
      <c r="M112">
        <v>49.7648216295796</v>
      </c>
      <c r="N112">
        <v>1.21416920282523</v>
      </c>
      <c r="O112">
        <v>10.762937995927199</v>
      </c>
      <c r="P112">
        <v>194.478908188585</v>
      </c>
      <c r="Q112">
        <v>9.2286900843995004E-2</v>
      </c>
    </row>
    <row r="113" spans="1:17" x14ac:dyDescent="0.3">
      <c r="A113" t="s">
        <v>295</v>
      </c>
      <c r="B113" t="s">
        <v>296</v>
      </c>
      <c r="C113" t="str">
        <f>IFERROR(VLOOKUP(Table1[[#This Row],[Ticker]],[1]!Table1[[Symbol]:[Industry]],2,FALSE),"-")</f>
        <v>-</v>
      </c>
      <c r="D113" t="s">
        <v>273</v>
      </c>
      <c r="E113">
        <v>96702.835972175002</v>
      </c>
      <c r="F113">
        <v>994.75</v>
      </c>
      <c r="G113">
        <v>40.6450467321581</v>
      </c>
      <c r="H113">
        <v>10.2671883652738</v>
      </c>
      <c r="I113">
        <v>5.6571285528242603</v>
      </c>
      <c r="J113">
        <v>-0.65501796436450599</v>
      </c>
      <c r="K113">
        <v>921.17530694556206</v>
      </c>
      <c r="L113">
        <v>823.36899593846601</v>
      </c>
      <c r="M113">
        <v>57.486458876858599</v>
      </c>
      <c r="N113">
        <v>2.0040629834571799</v>
      </c>
      <c r="O113">
        <v>12.3900477506911</v>
      </c>
      <c r="P113">
        <v>84.6746495869303</v>
      </c>
      <c r="Q113">
        <v>0.10655003081270099</v>
      </c>
    </row>
    <row r="114" spans="1:17" x14ac:dyDescent="0.3">
      <c r="A114" t="s">
        <v>297</v>
      </c>
      <c r="B114" t="s">
        <v>298</v>
      </c>
      <c r="C114" t="str">
        <f>IFERROR(VLOOKUP(Table1[[#This Row],[Ticker]],[1]!Table1[[Symbol]:[Industry]],2,FALSE),"-")</f>
        <v>-</v>
      </c>
      <c r="D114" t="s">
        <v>103</v>
      </c>
      <c r="E114">
        <v>95769.361830869995</v>
      </c>
      <c r="F114">
        <v>95.34</v>
      </c>
      <c r="G114">
        <v>50.568955111087398</v>
      </c>
      <c r="H114">
        <v>-7.9230780307472202</v>
      </c>
      <c r="I114">
        <v>-11.025712303349501</v>
      </c>
      <c r="J114">
        <v>-0.70604355133506302</v>
      </c>
      <c r="K114">
        <v>97.029852898198996</v>
      </c>
      <c r="L114">
        <v>89.450011925584604</v>
      </c>
      <c r="M114">
        <v>55.397130264255502</v>
      </c>
      <c r="N114">
        <v>0.52723868387489703</v>
      </c>
      <c r="O114">
        <v>24.187119781833399</v>
      </c>
      <c r="P114">
        <v>96.983471074380105</v>
      </c>
      <c r="Q114">
        <v>0.13517560815779001</v>
      </c>
    </row>
    <row r="115" spans="1:17" x14ac:dyDescent="0.3">
      <c r="A115" t="s">
        <v>299</v>
      </c>
      <c r="B115" t="s">
        <v>300</v>
      </c>
      <c r="C115" t="str">
        <f>IFERROR(VLOOKUP(Table1[[#This Row],[Ticker]],[1]!Table1[[Symbol]:[Industry]],2,FALSE),"-")</f>
        <v>-</v>
      </c>
      <c r="D115" t="s">
        <v>67</v>
      </c>
      <c r="E115">
        <v>95441.212136924994</v>
      </c>
      <c r="F115">
        <v>586.75</v>
      </c>
      <c r="G115">
        <v>173.353236047542</v>
      </c>
      <c r="H115">
        <v>-25.036566260177398</v>
      </c>
      <c r="I115">
        <v>28.651304927510498</v>
      </c>
      <c r="J115">
        <v>-4.4377370098167397</v>
      </c>
      <c r="K115">
        <v>603.02693567602296</v>
      </c>
      <c r="L115">
        <v>466.214320454882</v>
      </c>
      <c r="M115">
        <v>45.773906410300398</v>
      </c>
      <c r="N115">
        <v>0.66431344254639002</v>
      </c>
      <c r="O115">
        <v>30.8734554750745</v>
      </c>
      <c r="P115">
        <v>218.19414316702799</v>
      </c>
      <c r="Q115">
        <v>0.118068188234157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Row],[Ticker]],[1]!Table1[[Symbol]:[Industry]],2,FALSE),"-")</f>
        <v>-</v>
      </c>
      <c r="D116" t="s">
        <v>303</v>
      </c>
      <c r="E116">
        <v>95309.292879200002</v>
      </c>
      <c r="F116">
        <v>88.64</v>
      </c>
      <c r="G116">
        <v>-8.1953294448345098</v>
      </c>
      <c r="H116">
        <v>-13.4808271257518</v>
      </c>
      <c r="I116">
        <v>-6.6928784013638101</v>
      </c>
      <c r="J116">
        <v>-2.2129853883268402</v>
      </c>
      <c r="K116">
        <v>91.580298305285496</v>
      </c>
      <c r="L116">
        <v>84.594781794529496</v>
      </c>
      <c r="M116">
        <v>42.149291385145197</v>
      </c>
      <c r="N116">
        <v>0.69389491174486495</v>
      </c>
      <c r="O116">
        <v>21.728339350180502</v>
      </c>
      <c r="P116">
        <v>48.974789915966298</v>
      </c>
      <c r="Q116">
        <v>5.0668339313635E-2</v>
      </c>
    </row>
    <row r="117" spans="1:17" x14ac:dyDescent="0.3">
      <c r="A117" t="s">
        <v>304</v>
      </c>
      <c r="B117" t="s">
        <v>305</v>
      </c>
      <c r="C117" t="str">
        <f>IFERROR(VLOOKUP(Table1[[#This Row],[Ticker]],[1]!Table1[[Symbol]:[Industry]],2,FALSE),"-")</f>
        <v>-</v>
      </c>
      <c r="D117" t="s">
        <v>80</v>
      </c>
      <c r="E117">
        <v>94704.386542919994</v>
      </c>
      <c r="F117">
        <v>26247.9</v>
      </c>
      <c r="G117">
        <v>-33.4607398298294</v>
      </c>
      <c r="H117">
        <v>0.27054366098864102</v>
      </c>
      <c r="I117">
        <v>-17.1406524787348</v>
      </c>
      <c r="J117">
        <v>2.5814370297181402</v>
      </c>
      <c r="K117">
        <v>25800.2910853225</v>
      </c>
      <c r="L117">
        <v>26021.577945597601</v>
      </c>
      <c r="M117">
        <v>68.986302611104094</v>
      </c>
      <c r="N117">
        <v>0.56884910576683301</v>
      </c>
      <c r="O117">
        <v>17.105558920904102</v>
      </c>
      <c r="P117">
        <v>10.750632911392399</v>
      </c>
      <c r="Q117">
        <v>-7.7183765063706999E-2</v>
      </c>
    </row>
    <row r="118" spans="1:17" x14ac:dyDescent="0.3">
      <c r="A118" t="s">
        <v>306</v>
      </c>
      <c r="B118" t="s">
        <v>307</v>
      </c>
      <c r="C118" t="str">
        <f>IFERROR(VLOOKUP(Table1[[#This Row],[Ticker]],[1]!Table1[[Symbol]:[Industry]],2,FALSE),"-")</f>
        <v>-</v>
      </c>
      <c r="D118" t="s">
        <v>232</v>
      </c>
      <c r="E118">
        <v>94430.157917050004</v>
      </c>
      <c r="F118">
        <v>4420.55</v>
      </c>
      <c r="G118">
        <v>32.780271022620497</v>
      </c>
      <c r="H118">
        <v>-2.1595560947422001</v>
      </c>
      <c r="I118">
        <v>-1.8635062614387099</v>
      </c>
      <c r="J118">
        <v>1.72644097164635</v>
      </c>
      <c r="K118">
        <v>4313.4931598793801</v>
      </c>
      <c r="L118">
        <v>3817.6034899133101</v>
      </c>
      <c r="M118">
        <v>47.437531612055899</v>
      </c>
      <c r="N118">
        <v>0.74614192900309495</v>
      </c>
      <c r="O118">
        <v>2.8424064878804498</v>
      </c>
      <c r="P118">
        <v>72.499170780246999</v>
      </c>
      <c r="Q118">
        <v>2.3172219217993999E-2</v>
      </c>
    </row>
    <row r="119" spans="1:17" x14ac:dyDescent="0.3">
      <c r="A119" t="s">
        <v>308</v>
      </c>
      <c r="B119" t="s">
        <v>309</v>
      </c>
      <c r="C119" t="str">
        <f>IFERROR(VLOOKUP(Table1[[#This Row],[Ticker]],[1]!Table1[[Symbol]:[Industry]],2,FALSE),"-")</f>
        <v>-</v>
      </c>
      <c r="D119" t="s">
        <v>34</v>
      </c>
      <c r="E119">
        <v>94282.717109999998</v>
      </c>
      <c r="F119">
        <v>123.51</v>
      </c>
      <c r="G119">
        <v>-12.161964360066399</v>
      </c>
      <c r="H119">
        <v>-3.0409923678899902</v>
      </c>
      <c r="I119">
        <v>-36.6436500618331</v>
      </c>
      <c r="J119">
        <v>1.8832184733537101</v>
      </c>
      <c r="K119">
        <v>126.621961541773</v>
      </c>
      <c r="L119">
        <v>128.53374809236001</v>
      </c>
      <c r="M119">
        <v>45.977136366103998</v>
      </c>
      <c r="N119">
        <v>1.1891437870650301</v>
      </c>
      <c r="O119">
        <v>39.664804469273697</v>
      </c>
      <c r="P119">
        <v>35.353424657534198</v>
      </c>
      <c r="Q119">
        <v>0.13078962351562401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18</v>
      </c>
      <c r="E120">
        <v>93187.987132014998</v>
      </c>
      <c r="F120">
        <v>437.95</v>
      </c>
      <c r="G120">
        <v>123.53376497933</v>
      </c>
      <c r="H120">
        <v>0.33423871986577702</v>
      </c>
      <c r="I120">
        <v>21.114758155341701</v>
      </c>
      <c r="J120">
        <v>4.5664862179358803</v>
      </c>
      <c r="K120">
        <v>399.065844209906</v>
      </c>
      <c r="L120">
        <v>339.10325701512699</v>
      </c>
      <c r="M120">
        <v>75.857871387152798</v>
      </c>
      <c r="N120">
        <v>0.62409990587525799</v>
      </c>
      <c r="O120">
        <v>4.3840621075465096</v>
      </c>
      <c r="P120">
        <v>174.634197324414</v>
      </c>
      <c r="Q120">
        <v>7.8271748574327005E-2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89</v>
      </c>
      <c r="E121">
        <v>91692.070051520001</v>
      </c>
      <c r="F121">
        <v>1907.8</v>
      </c>
      <c r="G121">
        <v>126.787427115273</v>
      </c>
      <c r="H121">
        <v>10.5693250666809</v>
      </c>
      <c r="I121">
        <v>16.0172241360907</v>
      </c>
      <c r="J121">
        <v>0.27597179150484802</v>
      </c>
      <c r="K121">
        <v>1728.73476208379</v>
      </c>
      <c r="L121">
        <v>1414.3366139964501</v>
      </c>
      <c r="M121">
        <v>63.596104906714103</v>
      </c>
      <c r="N121">
        <v>1.51980694581064</v>
      </c>
      <c r="O121">
        <v>3.2550581821993898</v>
      </c>
      <c r="P121">
        <v>175.71356311872199</v>
      </c>
      <c r="Q121">
        <v>0.15616453473882899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195</v>
      </c>
      <c r="E122">
        <v>89654.459854134999</v>
      </c>
      <c r="F122">
        <v>692.45</v>
      </c>
      <c r="G122">
        <v>-14.1663731098522</v>
      </c>
      <c r="H122">
        <v>-3.53363281166581</v>
      </c>
      <c r="I122">
        <v>21.615274499637799</v>
      </c>
      <c r="J122">
        <v>-2.4186893907691198</v>
      </c>
      <c r="K122">
        <v>669.05110751737402</v>
      </c>
      <c r="L122">
        <v>606.14964038176697</v>
      </c>
      <c r="M122">
        <v>52.685123579054903</v>
      </c>
      <c r="N122">
        <v>1.0239293093237001</v>
      </c>
      <c r="O122">
        <v>3.0399306809155902</v>
      </c>
      <c r="P122">
        <v>42.391527863458698</v>
      </c>
      <c r="Q122">
        <v>-2.119896906556E-2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132</v>
      </c>
      <c r="E123">
        <v>88740.74242368</v>
      </c>
      <c r="F123">
        <v>3191.4</v>
      </c>
      <c r="G123">
        <v>69.165408915137604</v>
      </c>
      <c r="H123">
        <v>9.8260058998535502</v>
      </c>
      <c r="I123">
        <v>21.827944768457201</v>
      </c>
      <c r="J123">
        <v>11.1722047598182</v>
      </c>
      <c r="K123">
        <v>2994.9470329375099</v>
      </c>
      <c r="L123">
        <v>2659.58878555719</v>
      </c>
      <c r="M123">
        <v>63.011696438262398</v>
      </c>
      <c r="N123">
        <v>1.38779091600599</v>
      </c>
      <c r="O123">
        <v>6.6209187190574497</v>
      </c>
      <c r="P123">
        <v>108.31592689295</v>
      </c>
      <c r="Q123">
        <v>2.1236876753787E-2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54</v>
      </c>
      <c r="E124">
        <v>87779.453292104998</v>
      </c>
      <c r="F124">
        <v>1511.35</v>
      </c>
      <c r="G124">
        <v>38.918342304410999</v>
      </c>
      <c r="H124">
        <v>-6.2869139369036597</v>
      </c>
      <c r="I124">
        <v>22.871318154319201</v>
      </c>
      <c r="J124">
        <v>-3.02836793318528</v>
      </c>
      <c r="K124">
        <v>1475.8413718729801</v>
      </c>
      <c r="L124">
        <v>1243.7580041139199</v>
      </c>
      <c r="M124">
        <v>44.792008522306404</v>
      </c>
      <c r="N124">
        <v>0.76997131372598104</v>
      </c>
      <c r="O124">
        <v>5.3362887484699097</v>
      </c>
      <c r="P124">
        <v>81.075900077876895</v>
      </c>
      <c r="Q124">
        <v>7.5451496219633998E-2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180</v>
      </c>
      <c r="E125">
        <v>86197.615255124998</v>
      </c>
      <c r="F125">
        <v>783.75</v>
      </c>
      <c r="G125">
        <v>-7.9066498622869803</v>
      </c>
      <c r="H125">
        <v>-12.1172667090981</v>
      </c>
      <c r="I125">
        <v>-33.121416967682201</v>
      </c>
      <c r="J125">
        <v>5.3388489681076998E-2</v>
      </c>
      <c r="K125">
        <v>841.161079264965</v>
      </c>
      <c r="L125">
        <v>912.83515891770105</v>
      </c>
      <c r="M125">
        <v>37.434832336784801</v>
      </c>
      <c r="N125">
        <v>0.51492067822430099</v>
      </c>
      <c r="O125">
        <v>60.688995215311003</v>
      </c>
      <c r="P125">
        <v>50.143678160919499</v>
      </c>
      <c r="Q125">
        <v>-2.0677379955667999E-2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324</v>
      </c>
      <c r="E126">
        <v>84625.090200000006</v>
      </c>
      <c r="F126">
        <v>4195.8</v>
      </c>
      <c r="G126">
        <v>57.452438786752502</v>
      </c>
      <c r="H126">
        <v>-6.5932322622912096</v>
      </c>
      <c r="I126">
        <v>103.464476599253</v>
      </c>
      <c r="J126">
        <v>1.6562218716019299</v>
      </c>
      <c r="K126">
        <v>4387.6349673149998</v>
      </c>
      <c r="L126">
        <v>3437.9185625069399</v>
      </c>
      <c r="M126">
        <v>42.151662479960102</v>
      </c>
      <c r="N126">
        <v>0.469565080268395</v>
      </c>
      <c r="O126">
        <v>39.663472996806298</v>
      </c>
      <c r="P126">
        <v>140.861079219288</v>
      </c>
      <c r="Q126">
        <v>0.24946473516573101</v>
      </c>
    </row>
    <row r="127" spans="1:17" x14ac:dyDescent="0.3">
      <c r="A127" t="s">
        <v>325</v>
      </c>
      <c r="B127" t="s">
        <v>326</v>
      </c>
      <c r="C127" t="str">
        <f>IFERROR(VLOOKUP(Table1[[#This Row],[Ticker]],[1]!Table1[[Symbol]:[Industry]],2,FALSE),"-")</f>
        <v>-</v>
      </c>
      <c r="D127" t="s">
        <v>327</v>
      </c>
      <c r="E127">
        <v>83996.517780174996</v>
      </c>
      <c r="F127">
        <v>14037.65</v>
      </c>
      <c r="G127">
        <v>132.81826797953099</v>
      </c>
      <c r="H127">
        <v>0.83465299424061901</v>
      </c>
      <c r="I127">
        <v>70.749473477104004</v>
      </c>
      <c r="J127">
        <v>-0.24476246596390799</v>
      </c>
      <c r="K127">
        <v>12763.573579960301</v>
      </c>
      <c r="L127">
        <v>9827.6305539135192</v>
      </c>
      <c r="M127">
        <v>61.138489480217601</v>
      </c>
      <c r="N127">
        <v>1.0480948146129301</v>
      </c>
      <c r="O127">
        <v>3.2793950554401898</v>
      </c>
      <c r="P127">
        <v>179.18953858392999</v>
      </c>
      <c r="Q127">
        <v>0.118348963352523</v>
      </c>
    </row>
    <row r="128" spans="1:17" x14ac:dyDescent="0.3">
      <c r="A128" t="s">
        <v>328</v>
      </c>
      <c r="B128" t="s">
        <v>329</v>
      </c>
      <c r="C128" t="str">
        <f>IFERROR(VLOOKUP(Table1[[#This Row],[Ticker]],[1]!Table1[[Symbol]:[Industry]],2,FALSE),"-")</f>
        <v>-</v>
      </c>
      <c r="D128" t="s">
        <v>294</v>
      </c>
      <c r="E128">
        <v>83183.170000700004</v>
      </c>
      <c r="F128">
        <v>5437</v>
      </c>
      <c r="G128">
        <v>53.459699257671801</v>
      </c>
      <c r="H128">
        <v>3.7671618485353999</v>
      </c>
      <c r="I128">
        <v>15.9223908740806</v>
      </c>
      <c r="J128">
        <v>0.22786355010800199</v>
      </c>
      <c r="K128">
        <v>5004.52366680468</v>
      </c>
      <c r="L128">
        <v>4207.4504891081597</v>
      </c>
      <c r="M128">
        <v>64.434685177333293</v>
      </c>
      <c r="N128">
        <v>0.77595853490445199</v>
      </c>
      <c r="O128">
        <v>2.7395622585984798</v>
      </c>
      <c r="P128">
        <v>94.986372113039707</v>
      </c>
      <c r="Q128">
        <v>0.12993642103911399</v>
      </c>
    </row>
    <row r="129" spans="1:17" x14ac:dyDescent="0.3">
      <c r="A129" t="s">
        <v>330</v>
      </c>
      <c r="B129" t="s">
        <v>331</v>
      </c>
      <c r="C129" t="str">
        <f>IFERROR(VLOOKUP(Table1[[#This Row],[Ticker]],[1]!Table1[[Symbol]:[Industry]],2,FALSE),"-")</f>
        <v>-</v>
      </c>
      <c r="D129" t="s">
        <v>51</v>
      </c>
      <c r="E129">
        <v>82611.232170525007</v>
      </c>
      <c r="F129">
        <v>2057.75</v>
      </c>
      <c r="G129">
        <v>30.607612095057799</v>
      </c>
      <c r="H129">
        <v>4.7113936363592401E-2</v>
      </c>
      <c r="I129">
        <v>20.876309326784</v>
      </c>
      <c r="J129">
        <v>2.2426511232429598</v>
      </c>
      <c r="K129">
        <v>1930.3345599362599</v>
      </c>
      <c r="L129">
        <v>1689.0693860338499</v>
      </c>
      <c r="M129">
        <v>64.731009035372097</v>
      </c>
      <c r="N129">
        <v>1.2202332458417799</v>
      </c>
      <c r="O129">
        <v>1.0205321346130301</v>
      </c>
      <c r="P129">
        <v>74.038990146741597</v>
      </c>
      <c r="Q129">
        <v>-2.6691614424729998E-3</v>
      </c>
    </row>
    <row r="130" spans="1:17" x14ac:dyDescent="0.3">
      <c r="A130" t="s">
        <v>332</v>
      </c>
      <c r="B130" t="s">
        <v>333</v>
      </c>
      <c r="C130" t="str">
        <f>IFERROR(VLOOKUP(Table1[[#This Row],[Ticker]],[1]!Table1[[Symbol]:[Industry]],2,FALSE),"-")</f>
        <v>-</v>
      </c>
      <c r="D130" t="s">
        <v>132</v>
      </c>
      <c r="E130">
        <v>80481.943849200004</v>
      </c>
      <c r="F130">
        <v>1868.5</v>
      </c>
      <c r="G130">
        <v>176.09130279398499</v>
      </c>
      <c r="H130">
        <v>-0.826511780837209</v>
      </c>
      <c r="I130">
        <v>38.587750882616199</v>
      </c>
      <c r="J130">
        <v>-5.0158177538455</v>
      </c>
      <c r="K130">
        <v>1801.9029753710799</v>
      </c>
      <c r="L130">
        <v>1499.8457183421301</v>
      </c>
      <c r="M130">
        <v>53.736201547573003</v>
      </c>
      <c r="N130">
        <v>0.90713954895105597</v>
      </c>
      <c r="O130">
        <v>11.040941932031</v>
      </c>
      <c r="P130">
        <v>215.57169397061301</v>
      </c>
      <c r="Q130">
        <v>0.15054627054821201</v>
      </c>
    </row>
    <row r="131" spans="1:17" x14ac:dyDescent="0.3">
      <c r="A131" t="s">
        <v>334</v>
      </c>
      <c r="B131" t="s">
        <v>335</v>
      </c>
      <c r="C131" t="str">
        <f>IFERROR(VLOOKUP(Table1[[#This Row],[Ticker]],[1]!Table1[[Symbol]:[Industry]],2,FALSE),"-")</f>
        <v>-</v>
      </c>
      <c r="D131" t="s">
        <v>336</v>
      </c>
      <c r="E131">
        <v>80210.00666082</v>
      </c>
      <c r="F131">
        <v>4146.95</v>
      </c>
      <c r="G131">
        <v>1.0212783895383399</v>
      </c>
      <c r="H131">
        <v>-5.5323087835670499</v>
      </c>
      <c r="I131">
        <v>-9.36907126458566</v>
      </c>
      <c r="J131">
        <v>0.92409132843080999</v>
      </c>
      <c r="K131">
        <v>4074.3485217416901</v>
      </c>
      <c r="L131">
        <v>3822.0926339429602</v>
      </c>
      <c r="M131">
        <v>53.051077267075101</v>
      </c>
      <c r="N131">
        <v>1.5920081094449201</v>
      </c>
      <c r="O131">
        <v>12.895019231000999</v>
      </c>
      <c r="P131">
        <v>44.028826951463003</v>
      </c>
      <c r="Q131">
        <v>0.11792021004071</v>
      </c>
    </row>
    <row r="132" spans="1:17" hidden="1" x14ac:dyDescent="0.3">
      <c r="A132" t="s">
        <v>337</v>
      </c>
      <c r="B132" t="s">
        <v>338</v>
      </c>
      <c r="C132" t="str">
        <f>IFERROR(VLOOKUP(Table1[[#This Row],[Ticker]],[1]!Table1[[Symbol]:[Industry]],2,FALSE),"-")</f>
        <v>-</v>
      </c>
      <c r="D132" t="s">
        <v>27</v>
      </c>
      <c r="E132">
        <v>75205</v>
      </c>
      <c r="F132">
        <v>1504.1</v>
      </c>
      <c r="G132">
        <v>52.160708556216001</v>
      </c>
      <c r="H132">
        <v>16.0885026500011</v>
      </c>
      <c r="I132">
        <v>66.607749292941193</v>
      </c>
      <c r="J132">
        <v>3.2882331905181599</v>
      </c>
      <c r="K132">
        <v>1242.1117661564799</v>
      </c>
      <c r="M132">
        <v>73.321724620162598</v>
      </c>
      <c r="N132">
        <v>1.1718393689019999</v>
      </c>
      <c r="O132">
        <v>4.2483877401768604</v>
      </c>
      <c r="P132">
        <v>99.218543046357595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-</v>
      </c>
      <c r="D133" t="s">
        <v>341</v>
      </c>
      <c r="E133">
        <v>74798.185069619998</v>
      </c>
      <c r="F133">
        <v>786.3</v>
      </c>
      <c r="G133">
        <v>-33.226651162742499</v>
      </c>
      <c r="H133">
        <v>3.8127191095030399</v>
      </c>
      <c r="I133">
        <v>-4.7932292567340298</v>
      </c>
      <c r="J133">
        <v>-3.890859602016</v>
      </c>
      <c r="K133">
        <v>755.64039415599495</v>
      </c>
      <c r="L133">
        <v>744.50220678027995</v>
      </c>
      <c r="M133">
        <v>53.374511119467101</v>
      </c>
      <c r="N133">
        <v>1.01157928842593</v>
      </c>
      <c r="O133">
        <v>3.9552333714867101</v>
      </c>
      <c r="P133">
        <v>21.351956169457502</v>
      </c>
      <c r="Q133">
        <v>-0.12304952560577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127</v>
      </c>
      <c r="E134">
        <v>74425.688096479993</v>
      </c>
      <c r="F134">
        <v>1640.8</v>
      </c>
      <c r="G134">
        <v>88.116716181465605</v>
      </c>
      <c r="H134">
        <v>-10.9335394381244</v>
      </c>
      <c r="I134">
        <v>29.856791651692699</v>
      </c>
      <c r="J134">
        <v>-11.1124675872656</v>
      </c>
      <c r="K134">
        <v>1666.3921634660401</v>
      </c>
      <c r="L134">
        <v>1319.3709329492499</v>
      </c>
      <c r="M134">
        <v>28.865991387047</v>
      </c>
      <c r="N134">
        <v>1.5547617351046401</v>
      </c>
      <c r="O134">
        <v>19.850073135056</v>
      </c>
      <c r="P134">
        <v>148.11734462422501</v>
      </c>
      <c r="Q134">
        <v>1.6151325180826001E-2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27</v>
      </c>
      <c r="E135">
        <v>74300.004538239999</v>
      </c>
      <c r="F135">
        <v>10.66</v>
      </c>
      <c r="G135">
        <v>-43.943865401732999</v>
      </c>
      <c r="H135">
        <v>-38.694871749063203</v>
      </c>
      <c r="I135">
        <v>-38.179782058491497</v>
      </c>
      <c r="J135">
        <v>-2.0791163201615599</v>
      </c>
      <c r="K135">
        <v>13.9097100824437</v>
      </c>
      <c r="L135">
        <v>14.0478530689539</v>
      </c>
      <c r="M135">
        <v>27.0702179059342</v>
      </c>
      <c r="N135">
        <v>1.31175837333979</v>
      </c>
      <c r="O135">
        <v>79.924953095684799</v>
      </c>
      <c r="P135">
        <v>8.88661899897855</v>
      </c>
      <c r="Q135">
        <v>-7.4323645021489998E-3</v>
      </c>
    </row>
    <row r="136" spans="1:17" x14ac:dyDescent="0.3">
      <c r="A136" t="s">
        <v>346</v>
      </c>
      <c r="B136" t="s">
        <v>347</v>
      </c>
      <c r="C136" t="str">
        <f>IFERROR(VLOOKUP(Table1[[#This Row],[Ticker]],[1]!Table1[[Symbol]:[Industry]],2,FALSE),"-")</f>
        <v>-</v>
      </c>
      <c r="D136" t="s">
        <v>127</v>
      </c>
      <c r="E136">
        <v>73992</v>
      </c>
      <c r="F136">
        <v>924.9</v>
      </c>
      <c r="G136">
        <v>2.83863704205968</v>
      </c>
      <c r="H136">
        <v>-7.2566908705215596</v>
      </c>
      <c r="I136">
        <v>-18.873197946725401</v>
      </c>
      <c r="J136">
        <v>0.75102344502771801</v>
      </c>
      <c r="K136">
        <v>939.41896224149696</v>
      </c>
      <c r="L136">
        <v>924.71828571757396</v>
      </c>
      <c r="M136">
        <v>56.773508867425903</v>
      </c>
      <c r="N136">
        <v>0.90617093471241394</v>
      </c>
      <c r="O136">
        <v>23.1376365012433</v>
      </c>
      <c r="P136">
        <v>45.527495869719097</v>
      </c>
      <c r="Q136">
        <v>-6.5870379400630001E-3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54</v>
      </c>
      <c r="E137">
        <v>73946.169899999994</v>
      </c>
      <c r="F137">
        <v>6184.6</v>
      </c>
      <c r="G137">
        <v>40.974364006368297</v>
      </c>
      <c r="H137">
        <v>1.5650078932389699</v>
      </c>
      <c r="I137">
        <v>5.2580279254828604</v>
      </c>
      <c r="J137">
        <v>-0.68855854877885203</v>
      </c>
      <c r="K137">
        <v>5876.3451885492104</v>
      </c>
      <c r="L137">
        <v>5195.9457280686001</v>
      </c>
      <c r="M137">
        <v>53.342538272910602</v>
      </c>
      <c r="N137">
        <v>0.60897891968648998</v>
      </c>
      <c r="O137">
        <v>4.1279953432719898</v>
      </c>
      <c r="P137">
        <v>79.419785320568593</v>
      </c>
      <c r="Q137">
        <v>2.4441792588395E-2</v>
      </c>
    </row>
    <row r="138" spans="1:17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164</v>
      </c>
      <c r="E138">
        <v>72966.452797874997</v>
      </c>
      <c r="F138">
        <v>2461.5500000000002</v>
      </c>
      <c r="G138">
        <v>-23.9409251355615</v>
      </c>
      <c r="H138">
        <v>-8.4714832106549594</v>
      </c>
      <c r="I138">
        <v>-20.756082089115001</v>
      </c>
      <c r="J138">
        <v>0.497671012313262</v>
      </c>
      <c r="K138">
        <v>2475.5048400184301</v>
      </c>
      <c r="L138">
        <v>2430.42827450202</v>
      </c>
      <c r="M138">
        <v>51.1964171161232</v>
      </c>
      <c r="N138">
        <v>1.4017989775039399</v>
      </c>
      <c r="O138">
        <v>9.4412057443480499</v>
      </c>
      <c r="P138">
        <v>18.215872253571799</v>
      </c>
      <c r="Q138">
        <v>-4.4116417496775001E-2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83</v>
      </c>
      <c r="E139">
        <v>72877.185863630002</v>
      </c>
      <c r="F139">
        <v>706.7</v>
      </c>
      <c r="G139">
        <v>182.432435520063</v>
      </c>
      <c r="H139">
        <v>11.2075215734467</v>
      </c>
      <c r="I139">
        <v>51.897470569646302</v>
      </c>
      <c r="J139">
        <v>-0.53941107241213104</v>
      </c>
      <c r="K139">
        <v>627.28984476823996</v>
      </c>
      <c r="L139">
        <v>470.47388529006901</v>
      </c>
      <c r="M139">
        <v>48.429769149667301</v>
      </c>
      <c r="N139">
        <v>2.0566971908943001</v>
      </c>
      <c r="O139">
        <v>11.2565445026177</v>
      </c>
      <c r="P139">
        <v>227.78293135435899</v>
      </c>
      <c r="Q139">
        <v>0.23849660409120099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100</v>
      </c>
      <c r="E140">
        <v>72811.125908629998</v>
      </c>
      <c r="F140">
        <v>352.7</v>
      </c>
      <c r="G140">
        <v>91.444034577075897</v>
      </c>
      <c r="H140">
        <v>5.0047977190214201</v>
      </c>
      <c r="I140">
        <v>24.146109422381901</v>
      </c>
      <c r="J140">
        <v>2.6177337280967299</v>
      </c>
      <c r="K140">
        <v>325.02761555546499</v>
      </c>
      <c r="L140">
        <v>273.10115862511901</v>
      </c>
      <c r="M140">
        <v>68.241958459426598</v>
      </c>
      <c r="N140">
        <v>1.2687420063233701</v>
      </c>
      <c r="O140">
        <v>2.3390983838956498</v>
      </c>
      <c r="P140">
        <v>148.030942334739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34</v>
      </c>
      <c r="E141">
        <v>72661.971955044995</v>
      </c>
      <c r="F141">
        <v>539.45000000000005</v>
      </c>
      <c r="G141">
        <v>-7.8466753446078501</v>
      </c>
      <c r="H141">
        <v>-8.3562550740817905</v>
      </c>
      <c r="I141">
        <v>-10.396984729033401</v>
      </c>
      <c r="J141">
        <v>2.3462494722785201</v>
      </c>
      <c r="K141">
        <v>540.40063440211895</v>
      </c>
      <c r="L141">
        <v>511.27871481156302</v>
      </c>
      <c r="M141">
        <v>61.633785135949601</v>
      </c>
      <c r="N141">
        <v>1.01687329733739</v>
      </c>
      <c r="O141">
        <v>17.286124756696601</v>
      </c>
      <c r="P141">
        <v>38.0020465592223</v>
      </c>
      <c r="Q141">
        <v>0.15573690543587501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97</v>
      </c>
      <c r="E142">
        <v>71993.735005994997</v>
      </c>
      <c r="F142">
        <v>617.54999999999995</v>
      </c>
      <c r="G142">
        <v>-30.483012881165401</v>
      </c>
      <c r="H142">
        <v>2.7305986601720802</v>
      </c>
      <c r="I142">
        <v>-9.4532186471422808</v>
      </c>
      <c r="J142">
        <v>-2.6477209067571699</v>
      </c>
      <c r="K142">
        <v>580.05073608075202</v>
      </c>
      <c r="L142">
        <v>551.80215693291598</v>
      </c>
      <c r="M142">
        <v>60.2492226662376</v>
      </c>
      <c r="N142">
        <v>1.0686403416860299</v>
      </c>
      <c r="O142">
        <v>1.9350659865597899</v>
      </c>
      <c r="P142">
        <v>40.6719817767653</v>
      </c>
      <c r="Q142">
        <v>-7.8061790327088001E-2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264</v>
      </c>
      <c r="E143">
        <v>71837.033138475002</v>
      </c>
      <c r="F143">
        <v>8423.25</v>
      </c>
      <c r="G143">
        <v>7.3021267488689396</v>
      </c>
      <c r="H143">
        <v>12.8765187598559</v>
      </c>
      <c r="I143">
        <v>13.7640286499252</v>
      </c>
      <c r="J143">
        <v>3.2311763268115201</v>
      </c>
      <c r="K143">
        <v>7948.7870895887299</v>
      </c>
      <c r="L143">
        <v>7310.59685374949</v>
      </c>
      <c r="M143">
        <v>59.622314653306397</v>
      </c>
      <c r="N143">
        <v>1.43759624561696</v>
      </c>
      <c r="O143">
        <v>17.9479417089603</v>
      </c>
      <c r="P143">
        <v>58.183098591549196</v>
      </c>
      <c r="Q143">
        <v>0.122732914538696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24</v>
      </c>
      <c r="E144">
        <v>71282.817081240006</v>
      </c>
      <c r="F144">
        <v>22.74</v>
      </c>
      <c r="G144">
        <v>-1.71091631431714</v>
      </c>
      <c r="H144">
        <v>-10.557929852427799</v>
      </c>
      <c r="I144">
        <v>-20.101216313675899</v>
      </c>
      <c r="J144">
        <v>-3.0202113854483401</v>
      </c>
      <c r="K144">
        <v>23.706526549897902</v>
      </c>
      <c r="L144">
        <v>23.132801009951599</v>
      </c>
      <c r="M144">
        <v>30.146360496875602</v>
      </c>
      <c r="N144">
        <v>0.45002748872899401</v>
      </c>
      <c r="O144">
        <v>44.459102902374603</v>
      </c>
      <c r="P144">
        <v>44.840764331210103</v>
      </c>
      <c r="Q144">
        <v>4.9149820261074999E-2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124</v>
      </c>
      <c r="E145">
        <v>70885.869221999994</v>
      </c>
      <c r="F145">
        <v>1522.5</v>
      </c>
      <c r="G145">
        <v>6.9401546649519403</v>
      </c>
      <c r="H145">
        <v>-11.1295287586338</v>
      </c>
      <c r="I145">
        <v>18.683880878548699</v>
      </c>
      <c r="J145">
        <v>-5.4840499999435304</v>
      </c>
      <c r="K145">
        <v>1584.2889050584199</v>
      </c>
      <c r="L145">
        <v>1418.8027976593501</v>
      </c>
      <c r="M145">
        <v>26.565740965730299</v>
      </c>
      <c r="N145">
        <v>1.1012147570592099</v>
      </c>
      <c r="O145">
        <v>18.522167487684701</v>
      </c>
      <c r="P145">
        <v>51.900628554325003</v>
      </c>
      <c r="Q145">
        <v>8.4043540333887001E-2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Row],[Ticker]],[1]!Table1[[Symbol]:[Industry]],2,FALSE),"-")</f>
        <v>-</v>
      </c>
      <c r="D146" t="s">
        <v>164</v>
      </c>
      <c r="E146">
        <v>70585.695391429996</v>
      </c>
      <c r="F146">
        <v>4652.95</v>
      </c>
      <c r="G146">
        <v>1.9288794607270501</v>
      </c>
      <c r="H146">
        <v>0.46009561368532798</v>
      </c>
      <c r="I146">
        <v>3.0015586044385798</v>
      </c>
      <c r="J146">
        <v>-2.5349674365964101</v>
      </c>
      <c r="K146">
        <v>4428.8678649358899</v>
      </c>
      <c r="L146">
        <v>3959.8826586003502</v>
      </c>
      <c r="M146">
        <v>55.125375205507297</v>
      </c>
      <c r="N146">
        <v>0.67190306684188295</v>
      </c>
      <c r="O146">
        <v>3.24740218571015</v>
      </c>
      <c r="P146">
        <v>44.501552795031003</v>
      </c>
      <c r="Q146">
        <v>2.1808267631111E-2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Row],[Ticker]],[1]!Table1[[Symbol]:[Industry]],2,FALSE),"-")</f>
        <v>-</v>
      </c>
      <c r="D147" t="s">
        <v>43</v>
      </c>
      <c r="E147">
        <v>70404.072</v>
      </c>
      <c r="F147">
        <v>401.3</v>
      </c>
      <c r="G147">
        <v>46.134972464220198</v>
      </c>
      <c r="H147">
        <v>-6.6145437474687103</v>
      </c>
      <c r="I147">
        <v>2.7804501199627598</v>
      </c>
      <c r="J147">
        <v>2.1095859608222698</v>
      </c>
      <c r="K147">
        <v>395.80198688740802</v>
      </c>
      <c r="L147">
        <v>355.86654825097497</v>
      </c>
      <c r="M147">
        <v>57.435272807625402</v>
      </c>
      <c r="N147">
        <v>0.45639807517909903</v>
      </c>
      <c r="O147">
        <v>16.571143782706201</v>
      </c>
      <c r="P147">
        <v>89.158614188074395</v>
      </c>
      <c r="Q147">
        <v>0.10841820573534799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Row],[Ticker]],[1]!Table1[[Symbol]:[Industry]],2,FALSE),"-")</f>
        <v>-</v>
      </c>
      <c r="D148" t="s">
        <v>200</v>
      </c>
      <c r="E148">
        <v>70342.115396580004</v>
      </c>
      <c r="F148">
        <v>239.55</v>
      </c>
      <c r="G148">
        <v>0.82570143225093695</v>
      </c>
      <c r="H148">
        <v>-11.9257636130816</v>
      </c>
      <c r="I148">
        <v>23.415404131836301</v>
      </c>
      <c r="J148">
        <v>-0.49937855085528599</v>
      </c>
      <c r="K148">
        <v>242.72630175546399</v>
      </c>
      <c r="L148">
        <v>214.44013915316</v>
      </c>
      <c r="M148">
        <v>43.7491558664804</v>
      </c>
      <c r="N148">
        <v>0.78712486694348804</v>
      </c>
      <c r="O148">
        <v>10.4779795449801</v>
      </c>
      <c r="P148">
        <v>52.046969216121802</v>
      </c>
      <c r="Q148">
        <v>6.0143152073298997E-2</v>
      </c>
    </row>
    <row r="149" spans="1:17" x14ac:dyDescent="0.3">
      <c r="A149" t="s">
        <v>372</v>
      </c>
      <c r="B149" t="s">
        <v>373</v>
      </c>
      <c r="C149" t="str">
        <f>IFERROR(VLOOKUP(Table1[[#This Row],[Ticker]],[1]!Table1[[Symbol]:[Industry]],2,FALSE),"-")</f>
        <v>-</v>
      </c>
      <c r="D149" t="s">
        <v>132</v>
      </c>
      <c r="E149">
        <v>68969.890325344997</v>
      </c>
      <c r="F149">
        <v>1896.85</v>
      </c>
      <c r="G149">
        <v>33.949530631198797</v>
      </c>
      <c r="H149">
        <v>7.6952988270488696</v>
      </c>
      <c r="I149">
        <v>6.8785947657764703</v>
      </c>
      <c r="J149">
        <v>3.5374097629744798</v>
      </c>
      <c r="K149">
        <v>1794.2091361852299</v>
      </c>
      <c r="L149">
        <v>1607.00471945868</v>
      </c>
      <c r="M149">
        <v>61.237684989133001</v>
      </c>
      <c r="N149">
        <v>0.98357026537941405</v>
      </c>
      <c r="O149">
        <v>3.8563934944776799</v>
      </c>
      <c r="P149">
        <v>80.463324136618695</v>
      </c>
      <c r="Q149">
        <v>7.8952705429353995E-2</v>
      </c>
    </row>
    <row r="150" spans="1:17" x14ac:dyDescent="0.3">
      <c r="A150" t="s">
        <v>374</v>
      </c>
      <c r="B150" t="s">
        <v>375</v>
      </c>
      <c r="C150" t="str">
        <f>IFERROR(VLOOKUP(Table1[[#This Row],[Ticker]],[1]!Table1[[Symbol]:[Industry]],2,FALSE),"-")</f>
        <v>-</v>
      </c>
      <c r="D150" t="s">
        <v>376</v>
      </c>
      <c r="E150">
        <v>68921.988380299998</v>
      </c>
      <c r="F150">
        <v>235.18</v>
      </c>
      <c r="G150">
        <v>32.3193263614587</v>
      </c>
      <c r="H150">
        <v>-2.9487227270165999</v>
      </c>
      <c r="I150">
        <v>-0.14925347572806999</v>
      </c>
      <c r="J150">
        <v>7.3158471363358899</v>
      </c>
      <c r="K150">
        <v>225.31759554679601</v>
      </c>
      <c r="L150">
        <v>220.40707180958299</v>
      </c>
      <c r="M150">
        <v>78.350967119477502</v>
      </c>
      <c r="N150">
        <v>1.2868639701946101</v>
      </c>
      <c r="O150">
        <v>21.7578025342291</v>
      </c>
      <c r="P150">
        <v>67.209384998222504</v>
      </c>
      <c r="Q150">
        <v>9.0416915092529998E-2</v>
      </c>
    </row>
    <row r="151" spans="1:17" x14ac:dyDescent="0.3">
      <c r="A151" t="s">
        <v>377</v>
      </c>
      <c r="B151" t="s">
        <v>378</v>
      </c>
      <c r="C151" t="str">
        <f>IFERROR(VLOOKUP(Table1[[#This Row],[Ticker]],[1]!Table1[[Symbol]:[Industry]],2,FALSE),"-")</f>
        <v>-</v>
      </c>
      <c r="D151" t="s">
        <v>379</v>
      </c>
      <c r="E151">
        <v>66901.876757249993</v>
      </c>
      <c r="F151">
        <v>5266.75</v>
      </c>
      <c r="G151">
        <v>-5.7451196226689101</v>
      </c>
      <c r="H151">
        <v>-7.4498872684343196</v>
      </c>
      <c r="I151">
        <v>7.9814029240384397</v>
      </c>
      <c r="J151">
        <v>-4.9881978533740901</v>
      </c>
      <c r="K151">
        <v>5372.7787946615399</v>
      </c>
      <c r="L151">
        <v>4948.8682221312501</v>
      </c>
      <c r="M151">
        <v>41.0033883319959</v>
      </c>
      <c r="N151">
        <v>0.86635710134995603</v>
      </c>
      <c r="O151">
        <v>22.656287084065099</v>
      </c>
      <c r="P151">
        <v>46.257983893362898</v>
      </c>
      <c r="Q151">
        <v>8.364528287754E-2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-</v>
      </c>
      <c r="D152" t="s">
        <v>132</v>
      </c>
      <c r="E152">
        <v>66441.274584910003</v>
      </c>
      <c r="F152">
        <v>1858.55</v>
      </c>
      <c r="G152">
        <v>68.718938952967207</v>
      </c>
      <c r="H152">
        <v>-4.0534324097297301</v>
      </c>
      <c r="I152">
        <v>17.929670810837901</v>
      </c>
      <c r="J152">
        <v>-3.0893789790942798</v>
      </c>
      <c r="K152">
        <v>1776.37320043974</v>
      </c>
      <c r="L152">
        <v>1550.1380646924099</v>
      </c>
      <c r="M152">
        <v>63.517963653811101</v>
      </c>
      <c r="N152">
        <v>0.97848131880932898</v>
      </c>
      <c r="O152">
        <v>11.2964407737214</v>
      </c>
      <c r="P152">
        <v>115.10372963745201</v>
      </c>
      <c r="Q152">
        <v>0.171850518607542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-</v>
      </c>
      <c r="D153" t="s">
        <v>124</v>
      </c>
      <c r="E153">
        <v>64182.60896166</v>
      </c>
      <c r="F153">
        <v>779.45</v>
      </c>
      <c r="G153">
        <v>36.245895702752101</v>
      </c>
      <c r="H153">
        <v>0.29809278365379799</v>
      </c>
      <c r="I153">
        <v>-7.4316732576425499</v>
      </c>
      <c r="J153">
        <v>4.5670975785196299</v>
      </c>
      <c r="K153">
        <v>748.78824736948297</v>
      </c>
      <c r="L153">
        <v>679.11806601840897</v>
      </c>
      <c r="M153">
        <v>60.357009406731599</v>
      </c>
      <c r="N153">
        <v>0.80568488329369803</v>
      </c>
      <c r="O153">
        <v>8.7946629033292592</v>
      </c>
      <c r="P153">
        <v>82.476881657497302</v>
      </c>
      <c r="Q153">
        <v>0.16842883475907799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Row],[Ticker]],[1]!Table1[[Symbol]:[Industry]],2,FALSE),"-")</f>
        <v>-</v>
      </c>
      <c r="D154" t="s">
        <v>185</v>
      </c>
      <c r="E154">
        <v>64070.94346355</v>
      </c>
      <c r="F154">
        <v>1115.9000000000001</v>
      </c>
      <c r="G154">
        <v>53.859362562809501</v>
      </c>
      <c r="H154">
        <v>0.18985371798966799</v>
      </c>
      <c r="I154">
        <v>44.3374804856238</v>
      </c>
      <c r="J154">
        <v>7.0066361423503203</v>
      </c>
      <c r="K154">
        <v>1076.1872009521001</v>
      </c>
      <c r="L154">
        <v>890.87328925993097</v>
      </c>
      <c r="M154">
        <v>52.281931051204801</v>
      </c>
      <c r="N154">
        <v>0.72480549720767196</v>
      </c>
      <c r="O154">
        <v>12.4652746661887</v>
      </c>
      <c r="P154">
        <v>103.408676631425</v>
      </c>
      <c r="Q154">
        <v>0.124323891256492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Row],[Ticker]],[1]!Table1[[Symbol]:[Industry]],2,FALSE),"-")</f>
        <v>-</v>
      </c>
      <c r="D155" t="s">
        <v>143</v>
      </c>
      <c r="E155">
        <v>62407.208708614002</v>
      </c>
      <c r="F155">
        <v>232.19</v>
      </c>
      <c r="G155">
        <v>254.206134598266</v>
      </c>
      <c r="H155">
        <v>-15.849730752862101</v>
      </c>
      <c r="I155">
        <v>52.397783178129401</v>
      </c>
      <c r="J155">
        <v>-4.4819317663710603</v>
      </c>
      <c r="K155">
        <v>233.27567062702599</v>
      </c>
      <c r="L155">
        <v>180.52417196732799</v>
      </c>
      <c r="M155">
        <v>54.641995209471901</v>
      </c>
      <c r="N155">
        <v>0.29586767287620003</v>
      </c>
      <c r="O155">
        <v>33.511348464619402</v>
      </c>
      <c r="P155">
        <v>396.13247863247801</v>
      </c>
    </row>
    <row r="156" spans="1:17" x14ac:dyDescent="0.3">
      <c r="A156" t="s">
        <v>388</v>
      </c>
      <c r="B156" t="s">
        <v>389</v>
      </c>
      <c r="C156" t="str">
        <f>IFERROR(VLOOKUP(Table1[[#This Row],[Ticker]],[1]!Table1[[Symbol]:[Industry]],2,FALSE),"-")</f>
        <v>-</v>
      </c>
      <c r="D156" t="s">
        <v>54</v>
      </c>
      <c r="E156">
        <v>62200.213088830002</v>
      </c>
      <c r="F156">
        <v>29271.65</v>
      </c>
      <c r="G156">
        <v>-4.0727011467656604</v>
      </c>
      <c r="H156">
        <v>-3.90004529305534</v>
      </c>
      <c r="I156">
        <v>-8.7438631877664807</v>
      </c>
      <c r="J156">
        <v>2.7450975746306199</v>
      </c>
      <c r="K156">
        <v>28631.106405487</v>
      </c>
      <c r="L156">
        <v>26972.893385631301</v>
      </c>
      <c r="M156">
        <v>61.177322630853602</v>
      </c>
      <c r="N156">
        <v>0.87799003971936795</v>
      </c>
      <c r="O156">
        <v>4.2681229107344398</v>
      </c>
      <c r="P156">
        <v>33.052954545454497</v>
      </c>
      <c r="Q156">
        <v>-6.109626957929E-3</v>
      </c>
    </row>
    <row r="157" spans="1:17" x14ac:dyDescent="0.3">
      <c r="A157" t="s">
        <v>390</v>
      </c>
      <c r="B157" t="s">
        <v>391</v>
      </c>
      <c r="C157" t="str">
        <f>IFERROR(VLOOKUP(Table1[[#This Row],[Ticker]],[1]!Table1[[Symbol]:[Industry]],2,FALSE),"-")</f>
        <v>-</v>
      </c>
      <c r="D157" t="s">
        <v>392</v>
      </c>
      <c r="E157">
        <v>62170.675261919998</v>
      </c>
      <c r="F157">
        <v>960.8</v>
      </c>
      <c r="G157">
        <v>47.892225860646199</v>
      </c>
      <c r="H157">
        <v>-4.6673376498397801</v>
      </c>
      <c r="I157">
        <v>31.245618447521601</v>
      </c>
      <c r="J157">
        <v>-2.6790717050840298</v>
      </c>
      <c r="K157">
        <v>971.17206106822402</v>
      </c>
      <c r="L157">
        <v>832.89170696643896</v>
      </c>
      <c r="M157">
        <v>37.849852135943898</v>
      </c>
      <c r="N157">
        <v>0.33745969158839201</v>
      </c>
      <c r="O157">
        <v>23.542880932556201</v>
      </c>
      <c r="P157">
        <v>89.881422924901102</v>
      </c>
      <c r="Q157">
        <v>0.14580795936153801</v>
      </c>
    </row>
    <row r="158" spans="1:17" x14ac:dyDescent="0.3">
      <c r="A158" t="s">
        <v>393</v>
      </c>
      <c r="B158" t="s">
        <v>394</v>
      </c>
      <c r="C158" t="str">
        <f>IFERROR(VLOOKUP(Table1[[#This Row],[Ticker]],[1]!Table1[[Symbol]:[Industry]],2,FALSE),"-")</f>
        <v>-</v>
      </c>
      <c r="D158" t="s">
        <v>327</v>
      </c>
      <c r="E158">
        <v>61766.254415800002</v>
      </c>
      <c r="F158">
        <v>1866.7</v>
      </c>
      <c r="G158">
        <v>81.551982044542001</v>
      </c>
      <c r="H158">
        <v>3.5442846353695701</v>
      </c>
      <c r="I158">
        <v>52.480108735428303</v>
      </c>
      <c r="J158">
        <v>-5.7050225521925402</v>
      </c>
      <c r="K158">
        <v>1724.32323734488</v>
      </c>
      <c r="L158">
        <v>1390.7612168046701</v>
      </c>
      <c r="M158">
        <v>48.821666096751599</v>
      </c>
      <c r="N158">
        <v>0.85947754532118403</v>
      </c>
      <c r="O158">
        <v>4.1892109069480803</v>
      </c>
      <c r="P158">
        <v>131.399528945084</v>
      </c>
      <c r="Q158">
        <v>2.9549171882756999E-2</v>
      </c>
    </row>
    <row r="159" spans="1:17" x14ac:dyDescent="0.3">
      <c r="A159" t="s">
        <v>395</v>
      </c>
      <c r="B159" t="s">
        <v>396</v>
      </c>
      <c r="C159" t="str">
        <f>IFERROR(VLOOKUP(Table1[[#This Row],[Ticker]],[1]!Table1[[Symbol]:[Industry]],2,FALSE),"-")</f>
        <v>-</v>
      </c>
      <c r="D159" t="s">
        <v>397</v>
      </c>
      <c r="E159">
        <v>61593.424237949999</v>
      </c>
      <c r="F159">
        <v>1701.5</v>
      </c>
      <c r="G159">
        <v>3.8126704148091601</v>
      </c>
      <c r="H159">
        <v>-14.009886573290199</v>
      </c>
      <c r="I159">
        <v>6.8537737262027001</v>
      </c>
      <c r="J159">
        <v>-3.86573263698534</v>
      </c>
      <c r="K159">
        <v>1777.91285212087</v>
      </c>
      <c r="L159">
        <v>1587.5777753618399</v>
      </c>
      <c r="M159">
        <v>21.0340621701082</v>
      </c>
      <c r="N159">
        <v>1.7131991967289899</v>
      </c>
      <c r="O159">
        <v>17.0849250661181</v>
      </c>
      <c r="P159">
        <v>45.433565536988702</v>
      </c>
      <c r="Q159">
        <v>3.9839489570761999E-2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61558.573043830002</v>
      </c>
      <c r="F160">
        <v>236.3</v>
      </c>
      <c r="G160">
        <v>-1.8630713112436801</v>
      </c>
      <c r="H160">
        <v>1.4384236226854601</v>
      </c>
      <c r="I160">
        <v>16.2753674929718</v>
      </c>
      <c r="J160">
        <v>1.2622571900556501</v>
      </c>
      <c r="K160">
        <v>223.85823234104399</v>
      </c>
      <c r="L160">
        <v>208.543614902743</v>
      </c>
      <c r="M160">
        <v>75.011841038100997</v>
      </c>
      <c r="N160">
        <v>1.5250926259531701</v>
      </c>
      <c r="O160">
        <v>4.4858231062208898</v>
      </c>
      <c r="P160">
        <v>52.451612903225801</v>
      </c>
      <c r="Q160">
        <v>8.3476589257786005E-2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27</v>
      </c>
      <c r="E161">
        <v>60603.824999999997</v>
      </c>
      <c r="F161">
        <v>2126.4499999999998</v>
      </c>
      <c r="G161">
        <v>-19.405834141458801</v>
      </c>
      <c r="H161">
        <v>5.2225194368739398</v>
      </c>
      <c r="I161">
        <v>-10.560855107025199</v>
      </c>
      <c r="J161">
        <v>6.56360639908333</v>
      </c>
      <c r="K161">
        <v>1958.57798417351</v>
      </c>
      <c r="L161">
        <v>1844.2981924805799</v>
      </c>
      <c r="M161">
        <v>71.128215280043406</v>
      </c>
      <c r="N161">
        <v>1.3884583499313301</v>
      </c>
      <c r="O161">
        <v>1.9539608267299999</v>
      </c>
      <c r="P161">
        <v>37.776985875340102</v>
      </c>
      <c r="Q161">
        <v>2.5600528990866001E-2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185</v>
      </c>
      <c r="E162">
        <v>60337.124211750001</v>
      </c>
      <c r="F162">
        <v>3860.25</v>
      </c>
      <c r="G162">
        <v>-13.701670872888901</v>
      </c>
      <c r="H162">
        <v>-8.5341303414486003</v>
      </c>
      <c r="I162">
        <v>16.2905917836989</v>
      </c>
      <c r="J162">
        <v>-0.71802038647518995</v>
      </c>
      <c r="K162">
        <v>3961.69522606795</v>
      </c>
      <c r="L162">
        <v>3726.2414786856998</v>
      </c>
      <c r="M162">
        <v>46.037117565587302</v>
      </c>
      <c r="N162">
        <v>0.45385977153507201</v>
      </c>
      <c r="O162">
        <v>28.255941972670101</v>
      </c>
      <c r="P162">
        <v>47.777735242324397</v>
      </c>
      <c r="Q162">
        <v>9.9905702905735E-2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407</v>
      </c>
      <c r="E163">
        <v>59789.046916769898</v>
      </c>
      <c r="F163">
        <v>140973.9</v>
      </c>
      <c r="G163">
        <v>-4.9507593332960802</v>
      </c>
      <c r="H163">
        <v>-5.0059204330453504</v>
      </c>
      <c r="I163">
        <v>-11.3773154848329</v>
      </c>
      <c r="J163">
        <v>0.21882039795762201</v>
      </c>
      <c r="K163">
        <v>135721.30959797499</v>
      </c>
      <c r="L163">
        <v>129722.967346031</v>
      </c>
      <c r="M163">
        <v>74.180537562206098</v>
      </c>
      <c r="N163">
        <v>0.77402932582054895</v>
      </c>
      <c r="O163">
        <v>7.4276869690063299</v>
      </c>
      <c r="P163">
        <v>32.488040975517997</v>
      </c>
      <c r="Q163">
        <v>5.4070628765705002E-2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51</v>
      </c>
      <c r="E164">
        <v>58830.374262500001</v>
      </c>
      <c r="F164">
        <v>5339</v>
      </c>
      <c r="G164">
        <v>34.933932270603499</v>
      </c>
      <c r="H164">
        <v>11.224252009742001</v>
      </c>
      <c r="I164">
        <v>10.0405035710076</v>
      </c>
      <c r="J164">
        <v>0.95636091104173604</v>
      </c>
      <c r="K164">
        <v>4686.2489291964002</v>
      </c>
      <c r="L164">
        <v>4211.1977976611897</v>
      </c>
      <c r="M164">
        <v>75.608115024693404</v>
      </c>
      <c r="N164">
        <v>0.97666426871825895</v>
      </c>
      <c r="O164">
        <v>3.6870200412062202</v>
      </c>
      <c r="P164">
        <v>81.432018214564806</v>
      </c>
      <c r="Q164">
        <v>8.5317941415348E-2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407</v>
      </c>
      <c r="E165">
        <v>58820.621401299999</v>
      </c>
      <c r="F165">
        <v>3042.7</v>
      </c>
      <c r="G165">
        <v>-13.7264122885526</v>
      </c>
      <c r="H165">
        <v>1.0937844257248299</v>
      </c>
      <c r="I165">
        <v>14.489537747779201</v>
      </c>
      <c r="J165">
        <v>-5.0710319406923299</v>
      </c>
      <c r="K165">
        <v>3020.4581988721702</v>
      </c>
      <c r="L165">
        <v>2805.1150977326602</v>
      </c>
      <c r="M165">
        <v>48.908829029589498</v>
      </c>
      <c r="N165">
        <v>0.68890324414736903</v>
      </c>
      <c r="O165">
        <v>10.921221283728199</v>
      </c>
      <c r="P165">
        <v>38.695414349530402</v>
      </c>
      <c r="Q165">
        <v>-1.6916232684754999E-2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261</v>
      </c>
      <c r="E166">
        <v>58571.146196130001</v>
      </c>
      <c r="F166">
        <v>5200.7</v>
      </c>
      <c r="G166">
        <v>38.006329440422803</v>
      </c>
      <c r="H166">
        <v>14.5334390348089</v>
      </c>
      <c r="I166">
        <v>5.8790107481510097</v>
      </c>
      <c r="J166">
        <v>-7.7945519256029605E-2</v>
      </c>
      <c r="K166">
        <v>4821.8964261949504</v>
      </c>
      <c r="L166">
        <v>4324.55389062625</v>
      </c>
      <c r="M166">
        <v>62.7815749354329</v>
      </c>
      <c r="N166">
        <v>1.3005138326250401</v>
      </c>
      <c r="O166">
        <v>12.291614590343601</v>
      </c>
      <c r="P166">
        <v>108.00719928007101</v>
      </c>
      <c r="Q166">
        <v>0.14669855046788899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34</v>
      </c>
      <c r="E167">
        <v>58357.031857055998</v>
      </c>
      <c r="F167">
        <v>48.81</v>
      </c>
      <c r="G167">
        <v>-19.397407794299799</v>
      </c>
      <c r="H167">
        <v>-10.4976224297851</v>
      </c>
      <c r="I167">
        <v>-19.8235989670595</v>
      </c>
      <c r="J167">
        <v>0.27756697341174802</v>
      </c>
      <c r="K167">
        <v>50.959378254873698</v>
      </c>
      <c r="L167">
        <v>49.705237817398</v>
      </c>
      <c r="M167">
        <v>47.123928073366002</v>
      </c>
      <c r="N167">
        <v>0.60861480626578301</v>
      </c>
      <c r="O167">
        <v>44.744929317762697</v>
      </c>
      <c r="P167">
        <v>40.460431654676199</v>
      </c>
      <c r="Q167">
        <v>0.111821424292209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21</v>
      </c>
      <c r="E168">
        <v>58328.02717958</v>
      </c>
      <c r="F168">
        <v>3082.6</v>
      </c>
      <c r="G168">
        <v>-7.9755793018680201</v>
      </c>
      <c r="H168">
        <v>-3.6610313253209101</v>
      </c>
      <c r="I168">
        <v>9.7379766090539501</v>
      </c>
      <c r="J168">
        <v>-0.38348707466544901</v>
      </c>
      <c r="K168">
        <v>2942.2351767752998</v>
      </c>
      <c r="L168">
        <v>2637.4126291155198</v>
      </c>
      <c r="M168">
        <v>54.7667464389204</v>
      </c>
      <c r="N168">
        <v>0.788727788197918</v>
      </c>
      <c r="O168">
        <v>3.41270356192824</v>
      </c>
      <c r="P168">
        <v>48.982649461118299</v>
      </c>
      <c r="Q168">
        <v>-4.1817757697192003E-2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124</v>
      </c>
      <c r="E169">
        <v>58050.402411606003</v>
      </c>
      <c r="F169">
        <v>140.54</v>
      </c>
      <c r="G169">
        <v>18.5037485200465</v>
      </c>
      <c r="H169">
        <v>-3.7280639054231499</v>
      </c>
      <c r="I169">
        <v>-13.1749017319737</v>
      </c>
      <c r="J169">
        <v>7.7148980104526199</v>
      </c>
      <c r="K169">
        <v>135.98496760455501</v>
      </c>
      <c r="L169">
        <v>133.196797165443</v>
      </c>
      <c r="M169">
        <v>75.002418115040399</v>
      </c>
      <c r="N169">
        <v>0.95495765258735699</v>
      </c>
      <c r="O169">
        <v>24.768749110573399</v>
      </c>
      <c r="P169">
        <v>71.809290953545201</v>
      </c>
      <c r="Q169">
        <v>-1.5279577261539999E-3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Row],[Ticker]],[1]!Table1[[Symbol]:[Industry]],2,FALSE),"-")</f>
        <v>-</v>
      </c>
      <c r="D170" t="s">
        <v>161</v>
      </c>
      <c r="E170">
        <v>57841.238589749999</v>
      </c>
      <c r="F170">
        <v>13647.7</v>
      </c>
      <c r="G170">
        <v>196.15041294443401</v>
      </c>
      <c r="H170">
        <v>7.2903889358205696</v>
      </c>
      <c r="I170">
        <v>76.517292853278505</v>
      </c>
      <c r="J170">
        <v>4.96396735586434</v>
      </c>
      <c r="K170">
        <v>12200.872858099399</v>
      </c>
      <c r="L170">
        <v>9632.4956996324509</v>
      </c>
      <c r="M170">
        <v>77.371655936332999</v>
      </c>
      <c r="N170">
        <v>0.97624502060347396</v>
      </c>
      <c r="O170">
        <v>5.3803937659825296</v>
      </c>
      <c r="P170">
        <v>250.30929952000801</v>
      </c>
      <c r="Q170">
        <v>0.167772730081961</v>
      </c>
    </row>
    <row r="171" spans="1:17" x14ac:dyDescent="0.3">
      <c r="A171" t="s">
        <v>422</v>
      </c>
      <c r="B171" t="s">
        <v>423</v>
      </c>
      <c r="C171" t="str">
        <f>IFERROR(VLOOKUP(Table1[[#This Row],[Ticker]],[1]!Table1[[Symbol]:[Industry]],2,FALSE),"-")</f>
        <v>-</v>
      </c>
      <c r="D171" t="s">
        <v>237</v>
      </c>
      <c r="E171">
        <v>57664.1189454099</v>
      </c>
      <c r="F171">
        <v>2180.9</v>
      </c>
      <c r="G171">
        <v>5.4293918859728896</v>
      </c>
      <c r="H171">
        <v>2.6619780552822401</v>
      </c>
      <c r="I171">
        <v>10.1432301198291</v>
      </c>
      <c r="J171">
        <v>-0.62035858550628598</v>
      </c>
      <c r="K171">
        <v>2052.5154080500402</v>
      </c>
      <c r="L171">
        <v>1909.4453843720601</v>
      </c>
      <c r="M171">
        <v>67.762563334654004</v>
      </c>
      <c r="N171">
        <v>1.2905524715619801</v>
      </c>
      <c r="O171">
        <v>1.1004631115594401</v>
      </c>
      <c r="P171">
        <v>42.0689205914924</v>
      </c>
      <c r="Q171">
        <v>2.1290842387690001E-3</v>
      </c>
    </row>
    <row r="172" spans="1:17" x14ac:dyDescent="0.3">
      <c r="A172" t="s">
        <v>424</v>
      </c>
      <c r="B172" t="s">
        <v>425</v>
      </c>
      <c r="C172" t="str">
        <f>IFERROR(VLOOKUP(Table1[[#This Row],[Ticker]],[1]!Table1[[Symbol]:[Industry]],2,FALSE),"-")</f>
        <v>-</v>
      </c>
      <c r="D172" t="s">
        <v>426</v>
      </c>
      <c r="E172">
        <v>57164.472535665998</v>
      </c>
      <c r="F172">
        <v>200.02</v>
      </c>
      <c r="G172">
        <v>1.37437738834071</v>
      </c>
      <c r="H172">
        <v>-13.509548758717299</v>
      </c>
      <c r="I172">
        <v>5.0628093057921202</v>
      </c>
      <c r="J172">
        <v>-1.88088358929859</v>
      </c>
      <c r="K172">
        <v>199.006942926519</v>
      </c>
      <c r="L172">
        <v>179.72106636605901</v>
      </c>
      <c r="M172">
        <v>42.731172843814399</v>
      </c>
      <c r="N172">
        <v>0.60692488828845703</v>
      </c>
      <c r="O172">
        <v>14.888511148885099</v>
      </c>
      <c r="P172">
        <v>46.534798534798497</v>
      </c>
      <c r="Q172">
        <v>-7.8040970594906001E-2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294</v>
      </c>
      <c r="E173">
        <v>56692.403739114998</v>
      </c>
      <c r="F173">
        <v>5356.55</v>
      </c>
      <c r="G173">
        <v>-19.686308837462601</v>
      </c>
      <c r="H173">
        <v>-5.8725103204944498</v>
      </c>
      <c r="I173">
        <v>-19.978065752229099</v>
      </c>
      <c r="J173">
        <v>-3.1091973329981002</v>
      </c>
      <c r="K173">
        <v>5388.0544006683303</v>
      </c>
      <c r="L173">
        <v>5062.3545939328196</v>
      </c>
      <c r="M173">
        <v>28.541146231305301</v>
      </c>
      <c r="N173">
        <v>0.80812905393043999</v>
      </c>
      <c r="O173">
        <v>12.0123960384949</v>
      </c>
      <c r="P173">
        <v>30.297981026514201</v>
      </c>
      <c r="Q173">
        <v>-2.1069907778174999E-2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431</v>
      </c>
      <c r="E174">
        <v>55521.9474615</v>
      </c>
      <c r="F174">
        <v>911.25</v>
      </c>
      <c r="G174">
        <v>-6.8269568553151903</v>
      </c>
      <c r="H174">
        <v>-14.8177381672305</v>
      </c>
      <c r="I174">
        <v>-13.129280602820399</v>
      </c>
      <c r="J174">
        <v>-2.68980222520107</v>
      </c>
      <c r="K174">
        <v>962.95148425261505</v>
      </c>
      <c r="L174">
        <v>943.86640013771103</v>
      </c>
      <c r="M174">
        <v>45.149851982649501</v>
      </c>
      <c r="N174">
        <v>0.93629409209578895</v>
      </c>
      <c r="O174">
        <v>29.492455418381301</v>
      </c>
      <c r="P174">
        <v>35.562332639095402</v>
      </c>
      <c r="Q174">
        <v>-4.40810422186E-4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Row],[Ticker]],[1]!Table1[[Symbol]:[Industry]],2,FALSE),"-")</f>
        <v>-</v>
      </c>
      <c r="D175" t="s">
        <v>24</v>
      </c>
      <c r="E175">
        <v>55514.388641229001</v>
      </c>
      <c r="F175">
        <v>74.19</v>
      </c>
      <c r="G175">
        <v>-56.7238927381417</v>
      </c>
      <c r="H175">
        <v>-5.17892223969592</v>
      </c>
      <c r="I175">
        <v>-22.9702608261046</v>
      </c>
      <c r="J175">
        <v>-1.93480044850761</v>
      </c>
      <c r="K175">
        <v>74.405919155928302</v>
      </c>
      <c r="L175">
        <v>77.640965045351294</v>
      </c>
      <c r="M175">
        <v>56.938033460088199</v>
      </c>
      <c r="N175">
        <v>1.04028377312873</v>
      </c>
      <c r="O175">
        <v>32.632430246663901</v>
      </c>
      <c r="P175">
        <v>5.3386341047848704</v>
      </c>
      <c r="Q175">
        <v>3.2348756689826001E-2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Row],[Ticker]],[1]!Table1[[Symbol]:[Industry]],2,FALSE),"-")</f>
        <v>-</v>
      </c>
      <c r="D176" t="s">
        <v>51</v>
      </c>
      <c r="E176">
        <v>54360.011271900003</v>
      </c>
      <c r="F176">
        <v>731.1</v>
      </c>
      <c r="G176">
        <v>-34.7416640384522</v>
      </c>
      <c r="H176">
        <v>10.819744291562399</v>
      </c>
      <c r="I176">
        <v>11.8746505501895</v>
      </c>
      <c r="J176">
        <v>-3.4822939268829698</v>
      </c>
      <c r="K176">
        <v>684.348677172203</v>
      </c>
      <c r="L176">
        <v>663.98856435470304</v>
      </c>
      <c r="M176">
        <v>58.373948834559002</v>
      </c>
      <c r="N176">
        <v>0.77940324981632003</v>
      </c>
      <c r="O176">
        <v>11.257009984954101</v>
      </c>
      <c r="P176">
        <v>32.039010294383203</v>
      </c>
      <c r="Q176">
        <v>-9.3613672777649991E-3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Row],[Ticker]],[1]!Table1[[Symbol]:[Industry]],2,FALSE),"-")</f>
        <v>-</v>
      </c>
      <c r="D177" t="s">
        <v>438</v>
      </c>
      <c r="E177">
        <v>53855.685899365002</v>
      </c>
      <c r="F177">
        <v>2004.85</v>
      </c>
      <c r="G177">
        <v>-28.799292451841499</v>
      </c>
      <c r="H177">
        <v>-2.8886739129724401</v>
      </c>
      <c r="I177">
        <v>-17.992337068457701</v>
      </c>
      <c r="J177">
        <v>3.0612833891385698</v>
      </c>
      <c r="K177">
        <v>2008.2322559121201</v>
      </c>
      <c r="L177">
        <v>2023.99202807449</v>
      </c>
      <c r="M177">
        <v>66.526743828943395</v>
      </c>
      <c r="N177">
        <v>1.02819250455222</v>
      </c>
      <c r="O177">
        <v>22.403172307155099</v>
      </c>
      <c r="P177">
        <v>15.221264367816</v>
      </c>
      <c r="Q177">
        <v>-9.4598734838550001E-3</v>
      </c>
    </row>
    <row r="178" spans="1:17" x14ac:dyDescent="0.3">
      <c r="A178" t="s">
        <v>439</v>
      </c>
      <c r="B178" t="s">
        <v>440</v>
      </c>
      <c r="C178" t="str">
        <f>IFERROR(VLOOKUP(Table1[[#This Row],[Ticker]],[1]!Table1[[Symbol]:[Industry]],2,FALSE),"-")</f>
        <v>-</v>
      </c>
      <c r="D178" t="s">
        <v>195</v>
      </c>
      <c r="E178">
        <v>53278.292907839997</v>
      </c>
      <c r="F178">
        <v>16413.150000000001</v>
      </c>
      <c r="G178">
        <v>-43.417946573651697</v>
      </c>
      <c r="H178">
        <v>-8.6261716916106099</v>
      </c>
      <c r="I178">
        <v>-18.640224688493099</v>
      </c>
      <c r="J178">
        <v>-2.7921779372306301</v>
      </c>
      <c r="K178">
        <v>16619.8664232261</v>
      </c>
      <c r="L178">
        <v>16479.219053881599</v>
      </c>
      <c r="M178">
        <v>39.715603436983102</v>
      </c>
      <c r="N178">
        <v>1.14229357438388</v>
      </c>
      <c r="O178">
        <v>17.284007030947699</v>
      </c>
      <c r="P178">
        <v>6.9581112255138402</v>
      </c>
      <c r="Q178">
        <v>-5.2338681883657999E-2</v>
      </c>
    </row>
    <row r="179" spans="1:17" x14ac:dyDescent="0.3">
      <c r="A179" t="s">
        <v>441</v>
      </c>
      <c r="B179" t="s">
        <v>442</v>
      </c>
      <c r="C179" t="str">
        <f>IFERROR(VLOOKUP(Table1[[#This Row],[Ticker]],[1]!Table1[[Symbol]:[Industry]],2,FALSE),"-")</f>
        <v>-</v>
      </c>
      <c r="D179" t="s">
        <v>103</v>
      </c>
      <c r="E179">
        <v>52596.378622199998</v>
      </c>
      <c r="F179">
        <v>133.84</v>
      </c>
      <c r="G179">
        <v>58.696334884389898</v>
      </c>
      <c r="H179">
        <v>-10.0757160457057</v>
      </c>
      <c r="I179">
        <v>-9.3399299853118105</v>
      </c>
      <c r="J179">
        <v>-4.04926753786956</v>
      </c>
      <c r="K179">
        <v>133.95456896925</v>
      </c>
      <c r="L179">
        <v>121.881761218514</v>
      </c>
      <c r="M179">
        <v>62.692681437968602</v>
      </c>
      <c r="N179">
        <v>0.44473241849249201</v>
      </c>
      <c r="O179">
        <v>27.390914524805702</v>
      </c>
      <c r="P179">
        <v>111.104100946372</v>
      </c>
      <c r="Q179">
        <v>0.17229457534845299</v>
      </c>
    </row>
    <row r="180" spans="1:17" x14ac:dyDescent="0.3">
      <c r="A180" t="s">
        <v>443</v>
      </c>
      <c r="B180" t="s">
        <v>444</v>
      </c>
      <c r="C180" t="str">
        <f>IFERROR(VLOOKUP(Table1[[#This Row],[Ticker]],[1]!Table1[[Symbol]:[Industry]],2,FALSE),"-")</f>
        <v>-</v>
      </c>
      <c r="D180" t="s">
        <v>34</v>
      </c>
      <c r="E180">
        <v>51807.846530176001</v>
      </c>
      <c r="F180">
        <v>59.68</v>
      </c>
      <c r="G180">
        <v>-14.8325347034458</v>
      </c>
      <c r="H180">
        <v>-7.4369925160884698</v>
      </c>
      <c r="I180">
        <v>-14.085616513624901</v>
      </c>
      <c r="J180">
        <v>0.136621964542224</v>
      </c>
      <c r="K180">
        <v>60.529651417394099</v>
      </c>
      <c r="L180">
        <v>57.991137321682501</v>
      </c>
      <c r="M180">
        <v>49.704158482359503</v>
      </c>
      <c r="N180">
        <v>0.83689473197248399</v>
      </c>
      <c r="O180">
        <v>28.853887399463801</v>
      </c>
      <c r="P180">
        <v>46.095471236230097</v>
      </c>
      <c r="Q180">
        <v>9.9083261451013996E-2</v>
      </c>
    </row>
    <row r="181" spans="1:17" x14ac:dyDescent="0.3">
      <c r="A181" t="s">
        <v>445</v>
      </c>
      <c r="B181" t="s">
        <v>446</v>
      </c>
      <c r="C181" t="str">
        <f>IFERROR(VLOOKUP(Table1[[#This Row],[Ticker]],[1]!Table1[[Symbol]:[Industry]],2,FALSE),"-")</f>
        <v>-</v>
      </c>
      <c r="D181" t="s">
        <v>447</v>
      </c>
      <c r="E181">
        <v>50902.50298628</v>
      </c>
      <c r="F181">
        <v>339.35</v>
      </c>
      <c r="G181">
        <v>9.5079165689168192</v>
      </c>
      <c r="H181">
        <v>-13.8722737625516</v>
      </c>
      <c r="I181">
        <v>10.333349110663599</v>
      </c>
      <c r="J181">
        <v>2.1639070510135099</v>
      </c>
      <c r="K181">
        <v>345.09616645243898</v>
      </c>
      <c r="L181">
        <v>307.99944315735303</v>
      </c>
      <c r="M181">
        <v>54.282303076093001</v>
      </c>
      <c r="N181">
        <v>0.97697916736748003</v>
      </c>
      <c r="O181">
        <v>13.2164432002357</v>
      </c>
      <c r="P181">
        <v>77.021387584767893</v>
      </c>
      <c r="Q181">
        <v>2.1804238489235E-2</v>
      </c>
    </row>
    <row r="182" spans="1:17" x14ac:dyDescent="0.3">
      <c r="A182" t="s">
        <v>448</v>
      </c>
      <c r="B182" t="s">
        <v>449</v>
      </c>
      <c r="C182" t="str">
        <f>IFERROR(VLOOKUP(Table1[[#This Row],[Ticker]],[1]!Table1[[Symbol]:[Industry]],2,FALSE),"-")</f>
        <v>-</v>
      </c>
      <c r="D182" t="s">
        <v>34</v>
      </c>
      <c r="E182">
        <v>50429.901951681997</v>
      </c>
      <c r="F182">
        <v>110.77</v>
      </c>
      <c r="G182">
        <v>-30.543696196995299</v>
      </c>
      <c r="H182">
        <v>-10.9254258343604</v>
      </c>
      <c r="I182">
        <v>-34.3498699012979</v>
      </c>
      <c r="J182">
        <v>-1.54058639923329</v>
      </c>
      <c r="K182">
        <v>116.426969422029</v>
      </c>
      <c r="L182">
        <v>119.36774067054699</v>
      </c>
      <c r="M182">
        <v>38.8362365915469</v>
      </c>
      <c r="N182">
        <v>0.63654978759496905</v>
      </c>
      <c r="O182">
        <v>42.592759772501502</v>
      </c>
      <c r="P182">
        <v>28.206018518518501</v>
      </c>
      <c r="Q182">
        <v>6.4693862612712996E-2</v>
      </c>
    </row>
    <row r="183" spans="1:17" x14ac:dyDescent="0.3">
      <c r="A183" t="s">
        <v>450</v>
      </c>
      <c r="B183" t="s">
        <v>451</v>
      </c>
      <c r="C183" t="str">
        <f>IFERROR(VLOOKUP(Table1[[#This Row],[Ticker]],[1]!Table1[[Symbol]:[Industry]],2,FALSE),"-")</f>
        <v>-</v>
      </c>
      <c r="D183" t="s">
        <v>452</v>
      </c>
      <c r="E183">
        <v>49357.543609604902</v>
      </c>
      <c r="F183">
        <v>3645.95</v>
      </c>
      <c r="G183">
        <v>146.018442633696</v>
      </c>
      <c r="H183">
        <v>32.800908630923203</v>
      </c>
      <c r="I183">
        <v>29.662616802762901</v>
      </c>
      <c r="J183">
        <v>-0.86049470727323796</v>
      </c>
      <c r="K183">
        <v>3030.2809045129002</v>
      </c>
      <c r="L183">
        <v>2507.28225221005</v>
      </c>
      <c r="M183">
        <v>55.6403377853565</v>
      </c>
      <c r="N183">
        <v>3.0092852880344698</v>
      </c>
      <c r="O183">
        <v>15.196313717961001</v>
      </c>
      <c r="P183">
        <v>191.05895501536699</v>
      </c>
      <c r="Q183">
        <v>0.19425963174086899</v>
      </c>
    </row>
    <row r="184" spans="1:17" x14ac:dyDescent="0.3">
      <c r="A184" t="s">
        <v>453</v>
      </c>
      <c r="B184" t="s">
        <v>454</v>
      </c>
      <c r="C184" t="str">
        <f>IFERROR(VLOOKUP(Table1[[#This Row],[Ticker]],[1]!Table1[[Symbol]:[Industry]],2,FALSE),"-")</f>
        <v>-</v>
      </c>
      <c r="D184" t="s">
        <v>392</v>
      </c>
      <c r="E184">
        <v>48803.872698300002</v>
      </c>
      <c r="F184">
        <v>1657</v>
      </c>
      <c r="G184">
        <v>14.276404388824201</v>
      </c>
      <c r="H184">
        <v>-11.8816702807748</v>
      </c>
      <c r="I184">
        <v>36.132671179006699</v>
      </c>
      <c r="J184">
        <v>-2.2755728782929201</v>
      </c>
      <c r="K184">
        <v>1660.4695431054599</v>
      </c>
      <c r="L184">
        <v>1416.2914896065199</v>
      </c>
      <c r="M184">
        <v>40.734103056178903</v>
      </c>
      <c r="N184">
        <v>1.0257720597487501</v>
      </c>
      <c r="O184">
        <v>7.9662039831019902</v>
      </c>
      <c r="P184">
        <v>62.602423826112499</v>
      </c>
      <c r="Q184">
        <v>9.1231521143448999E-2</v>
      </c>
    </row>
    <row r="185" spans="1:17" x14ac:dyDescent="0.3">
      <c r="A185" t="s">
        <v>455</v>
      </c>
      <c r="B185" t="s">
        <v>456</v>
      </c>
      <c r="C185" t="str">
        <f>IFERROR(VLOOKUP(Table1[[#This Row],[Ticker]],[1]!Table1[[Symbol]:[Industry]],2,FALSE),"-")</f>
        <v>-</v>
      </c>
      <c r="D185" t="s">
        <v>294</v>
      </c>
      <c r="E185">
        <v>48649.098461100002</v>
      </c>
      <c r="F185">
        <v>7811.4</v>
      </c>
      <c r="G185">
        <v>-25.796632565544201</v>
      </c>
      <c r="H185">
        <v>-4.2184981097758403</v>
      </c>
      <c r="I185">
        <v>-16.550307057600001</v>
      </c>
      <c r="J185">
        <v>1.9876933651086699</v>
      </c>
      <c r="K185">
        <v>7515.3063822663098</v>
      </c>
      <c r="L185">
        <v>7444.56774920726</v>
      </c>
      <c r="M185">
        <v>53.329478543257103</v>
      </c>
      <c r="N185">
        <v>0.58028837081444695</v>
      </c>
      <c r="O185">
        <v>17.776582942878299</v>
      </c>
      <c r="P185">
        <v>21.8399051659595</v>
      </c>
      <c r="Q185">
        <v>5.8697288436770001E-3</v>
      </c>
    </row>
    <row r="186" spans="1:17" x14ac:dyDescent="0.3">
      <c r="A186" t="s">
        <v>457</v>
      </c>
      <c r="B186" t="s">
        <v>458</v>
      </c>
      <c r="C186" t="str">
        <f>IFERROR(VLOOKUP(Table1[[#This Row],[Ticker]],[1]!Table1[[Symbol]:[Industry]],2,FALSE),"-")</f>
        <v>-</v>
      </c>
      <c r="D186" t="s">
        <v>143</v>
      </c>
      <c r="E186">
        <v>47735.305500000002</v>
      </c>
      <c r="F186">
        <v>238.45</v>
      </c>
      <c r="G186">
        <v>142.88754114932601</v>
      </c>
      <c r="H186">
        <v>-20.449866275905801</v>
      </c>
      <c r="I186">
        <v>9.2173145879118703</v>
      </c>
      <c r="J186">
        <v>-0.86090303298277404</v>
      </c>
      <c r="K186">
        <v>266.446461806549</v>
      </c>
      <c r="L186">
        <v>226.370672112763</v>
      </c>
      <c r="M186">
        <v>40.068649209251902</v>
      </c>
      <c r="N186">
        <v>0.54539517741527199</v>
      </c>
      <c r="O186">
        <v>48.332983854057403</v>
      </c>
      <c r="P186">
        <v>238.22695035460899</v>
      </c>
      <c r="Q186">
        <v>0.15808574549548299</v>
      </c>
    </row>
    <row r="187" spans="1:17" x14ac:dyDescent="0.3">
      <c r="A187" t="s">
        <v>459</v>
      </c>
      <c r="B187" t="s">
        <v>460</v>
      </c>
      <c r="C187" t="str">
        <f>IFERROR(VLOOKUP(Table1[[#This Row],[Ticker]],[1]!Table1[[Symbol]:[Industry]],2,FALSE),"-")</f>
        <v>-</v>
      </c>
      <c r="D187" t="s">
        <v>54</v>
      </c>
      <c r="E187">
        <v>47568.457456919998</v>
      </c>
      <c r="F187">
        <v>1685.7</v>
      </c>
      <c r="G187">
        <v>84.340266489044794</v>
      </c>
      <c r="H187">
        <v>-5.3279356815546199</v>
      </c>
      <c r="I187">
        <v>56.8166028723534</v>
      </c>
      <c r="J187">
        <v>-0.83861672830683898</v>
      </c>
      <c r="K187">
        <v>1591.7670855420299</v>
      </c>
      <c r="L187">
        <v>1234.9768712514499</v>
      </c>
      <c r="M187">
        <v>48.934097068303501</v>
      </c>
      <c r="N187">
        <v>1.32806585903476</v>
      </c>
      <c r="O187">
        <v>4.9771608233968001</v>
      </c>
      <c r="P187">
        <v>133.44412131283701</v>
      </c>
      <c r="Q187">
        <v>0.15102701871028501</v>
      </c>
    </row>
    <row r="188" spans="1:17" x14ac:dyDescent="0.3">
      <c r="A188" t="s">
        <v>461</v>
      </c>
      <c r="B188" t="s">
        <v>462</v>
      </c>
      <c r="C188" t="str">
        <f>IFERROR(VLOOKUP(Table1[[#This Row],[Ticker]],[1]!Table1[[Symbol]:[Industry]],2,FALSE),"-")</f>
        <v>-</v>
      </c>
      <c r="D188" t="s">
        <v>24</v>
      </c>
      <c r="E188">
        <v>47502.199341134998</v>
      </c>
      <c r="F188">
        <v>193.71</v>
      </c>
      <c r="G188">
        <v>-4.10898219571071</v>
      </c>
      <c r="H188">
        <v>-7.8775228223206</v>
      </c>
      <c r="I188">
        <v>10.982258557066</v>
      </c>
      <c r="J188">
        <v>1.0792315248803099</v>
      </c>
      <c r="K188">
        <v>189.68978450045199</v>
      </c>
      <c r="L188">
        <v>171.90692885310699</v>
      </c>
      <c r="M188">
        <v>70.371352898092894</v>
      </c>
      <c r="N188">
        <v>0.78464152511853302</v>
      </c>
      <c r="O188">
        <v>6.64911465592896</v>
      </c>
      <c r="P188">
        <v>41.1366120218579</v>
      </c>
      <c r="Q188">
        <v>0.106596295562462</v>
      </c>
    </row>
    <row r="189" spans="1:17" hidden="1" x14ac:dyDescent="0.3">
      <c r="A189" t="s">
        <v>463</v>
      </c>
      <c r="B189" t="s">
        <v>464</v>
      </c>
      <c r="C189" t="str">
        <f>IFERROR(VLOOKUP(Table1[[#This Row],[Ticker]],[1]!Table1[[Symbol]:[Industry]],2,FALSE),"-")</f>
        <v>-</v>
      </c>
      <c r="D189" t="s">
        <v>103</v>
      </c>
      <c r="E189">
        <v>47405.686410720002</v>
      </c>
      <c r="F189">
        <v>1051.6500000000001</v>
      </c>
      <c r="G189">
        <v>-7.5658640523660701</v>
      </c>
      <c r="H189">
        <v>1.35344496316704</v>
      </c>
      <c r="I189">
        <v>6.8811766843591897</v>
      </c>
      <c r="J189">
        <v>-8.37371807630592</v>
      </c>
      <c r="M189">
        <v>46.281257034127599</v>
      </c>
      <c r="O189">
        <v>20.5676793610041</v>
      </c>
      <c r="P189">
        <v>31.1120807879316</v>
      </c>
    </row>
    <row r="190" spans="1:17" x14ac:dyDescent="0.3">
      <c r="A190" t="s">
        <v>465</v>
      </c>
      <c r="B190" t="s">
        <v>466</v>
      </c>
      <c r="C190" t="str">
        <f>IFERROR(VLOOKUP(Table1[[#This Row],[Ticker]],[1]!Table1[[Symbol]:[Industry]],2,FALSE),"-")</f>
        <v>-</v>
      </c>
      <c r="D190" t="s">
        <v>467</v>
      </c>
      <c r="E190">
        <v>47231.106</v>
      </c>
      <c r="F190">
        <v>4299.6000000000004</v>
      </c>
      <c r="G190">
        <v>8.6523595031494498</v>
      </c>
      <c r="H190">
        <v>26.367272117105401</v>
      </c>
      <c r="I190">
        <v>20.161113018859101</v>
      </c>
      <c r="J190">
        <v>-0.63217303834671401</v>
      </c>
      <c r="K190">
        <v>3730.4448020359901</v>
      </c>
      <c r="L190">
        <v>3404.9607191945702</v>
      </c>
      <c r="M190">
        <v>61.847267611919598</v>
      </c>
      <c r="N190">
        <v>0.87847493412625699</v>
      </c>
      <c r="O190">
        <v>4.9051074518559696</v>
      </c>
      <c r="P190">
        <v>73.651050080775406</v>
      </c>
      <c r="Q190">
        <v>7.5768094518486998E-2</v>
      </c>
    </row>
    <row r="191" spans="1:17" x14ac:dyDescent="0.3">
      <c r="A191" t="s">
        <v>468</v>
      </c>
      <c r="B191" t="s">
        <v>469</v>
      </c>
      <c r="C191" t="str">
        <f>IFERROR(VLOOKUP(Table1[[#This Row],[Ticker]],[1]!Table1[[Symbol]:[Industry]],2,FALSE),"-")</f>
        <v>-</v>
      </c>
      <c r="D191" t="s">
        <v>470</v>
      </c>
      <c r="E191">
        <v>46998.292567199998</v>
      </c>
      <c r="F191">
        <v>4328</v>
      </c>
      <c r="G191">
        <v>-2.4177161971528198</v>
      </c>
      <c r="H191">
        <v>7.2572263902599197</v>
      </c>
      <c r="I191">
        <v>36.3130692142933</v>
      </c>
      <c r="J191">
        <v>11.9316421531024</v>
      </c>
      <c r="K191">
        <v>3932.1719519476601</v>
      </c>
      <c r="L191">
        <v>3551.30839512998</v>
      </c>
      <c r="M191">
        <v>79.028050269550803</v>
      </c>
      <c r="N191">
        <v>1.7757511119479801</v>
      </c>
      <c r="O191">
        <v>2.1256931608133001</v>
      </c>
      <c r="P191">
        <v>63.419423047877899</v>
      </c>
      <c r="Q191">
        <v>0.12599103794920399</v>
      </c>
    </row>
    <row r="192" spans="1:17" x14ac:dyDescent="0.3">
      <c r="A192" t="s">
        <v>471</v>
      </c>
      <c r="B192" t="s">
        <v>472</v>
      </c>
      <c r="C192" t="str">
        <f>IFERROR(VLOOKUP(Table1[[#This Row],[Ticker]],[1]!Table1[[Symbol]:[Industry]],2,FALSE),"-")</f>
        <v>-</v>
      </c>
      <c r="D192" t="s">
        <v>473</v>
      </c>
      <c r="E192">
        <v>46884.249740970001</v>
      </c>
      <c r="F192">
        <v>42034.05</v>
      </c>
      <c r="G192">
        <v>-24.1344304852663</v>
      </c>
      <c r="H192">
        <v>-3.8668720087244699</v>
      </c>
      <c r="I192">
        <v>3.7201063022748699</v>
      </c>
      <c r="J192">
        <v>-4.4228641631706598</v>
      </c>
      <c r="K192">
        <v>41429.489528998303</v>
      </c>
      <c r="L192">
        <v>39187.003519565798</v>
      </c>
      <c r="M192">
        <v>43.407191654963</v>
      </c>
      <c r="N192">
        <v>1.2927780854698601</v>
      </c>
      <c r="O192">
        <v>4.9149439561498198</v>
      </c>
      <c r="P192">
        <v>27.1060975111921</v>
      </c>
      <c r="Q192">
        <v>-1.0746380463687999E-2</v>
      </c>
    </row>
    <row r="193" spans="1:17" x14ac:dyDescent="0.3">
      <c r="A193" t="s">
        <v>474</v>
      </c>
      <c r="B193" t="s">
        <v>475</v>
      </c>
      <c r="C193" t="str">
        <f>IFERROR(VLOOKUP(Table1[[#This Row],[Ticker]],[1]!Table1[[Symbol]:[Industry]],2,FALSE),"-")</f>
        <v>-</v>
      </c>
      <c r="D193" t="s">
        <v>51</v>
      </c>
      <c r="E193">
        <v>46837.700568079999</v>
      </c>
      <c r="F193">
        <v>187.9</v>
      </c>
      <c r="G193">
        <v>16.054484433250401</v>
      </c>
      <c r="H193">
        <v>5.9094156410088399</v>
      </c>
      <c r="I193">
        <v>-0.154057369410317</v>
      </c>
      <c r="J193">
        <v>2.68968444398506</v>
      </c>
      <c r="K193">
        <v>174.84293862393599</v>
      </c>
      <c r="L193">
        <v>163.98507141728101</v>
      </c>
      <c r="M193">
        <v>76.268155194667102</v>
      </c>
      <c r="N193">
        <v>1.2901319543505301</v>
      </c>
      <c r="O193">
        <v>3.3794571580628001</v>
      </c>
      <c r="P193">
        <v>52.640129975629499</v>
      </c>
      <c r="Q193">
        <v>8.5087350305391996E-2</v>
      </c>
    </row>
    <row r="194" spans="1:17" x14ac:dyDescent="0.3">
      <c r="A194" t="s">
        <v>476</v>
      </c>
      <c r="B194" t="s">
        <v>477</v>
      </c>
      <c r="C194" t="str">
        <f>IFERROR(VLOOKUP(Table1[[#This Row],[Ticker]],[1]!Table1[[Symbol]:[Industry]],2,FALSE),"-")</f>
        <v>-</v>
      </c>
      <c r="D194" t="s">
        <v>80</v>
      </c>
      <c r="E194">
        <v>46633.211020789997</v>
      </c>
      <c r="F194">
        <v>2483.3000000000002</v>
      </c>
      <c r="G194">
        <v>-9.8263384800843401</v>
      </c>
      <c r="H194">
        <v>0.79133128911308903</v>
      </c>
      <c r="I194">
        <v>-17.140312433775701</v>
      </c>
      <c r="J194">
        <v>-0.47465539273054602</v>
      </c>
      <c r="K194">
        <v>2456.1360567187999</v>
      </c>
      <c r="L194">
        <v>2416.6971205351001</v>
      </c>
      <c r="M194">
        <v>59.581729601782001</v>
      </c>
      <c r="N194">
        <v>0.76896581800374197</v>
      </c>
      <c r="O194">
        <v>14.525027181572799</v>
      </c>
      <c r="P194">
        <v>37.731558513588404</v>
      </c>
      <c r="Q194">
        <v>-2.9251213192405E-2</v>
      </c>
    </row>
    <row r="195" spans="1:17" x14ac:dyDescent="0.3">
      <c r="A195" t="s">
        <v>478</v>
      </c>
      <c r="B195" t="s">
        <v>479</v>
      </c>
      <c r="C195" t="str">
        <f>IFERROR(VLOOKUP(Table1[[#This Row],[Ticker]],[1]!Table1[[Symbol]:[Industry]],2,FALSE),"-")</f>
        <v>-</v>
      </c>
      <c r="D195" t="s">
        <v>21</v>
      </c>
      <c r="E195">
        <v>46254.469325229999</v>
      </c>
      <c r="F195">
        <v>6935.35</v>
      </c>
      <c r="G195">
        <v>0.468077396308544</v>
      </c>
      <c r="H195">
        <v>8.8895733466476106</v>
      </c>
      <c r="I195">
        <v>6.6479922021364004</v>
      </c>
      <c r="J195">
        <v>-3.0046293551313399</v>
      </c>
      <c r="K195">
        <v>6410.1939279929102</v>
      </c>
      <c r="L195">
        <v>5821.8158194866201</v>
      </c>
      <c r="M195">
        <v>59.895789660032101</v>
      </c>
      <c r="N195">
        <v>0.87902813601567498</v>
      </c>
      <c r="O195">
        <v>3.0805943463559902</v>
      </c>
      <c r="P195">
        <v>61.766866872703901</v>
      </c>
      <c r="Q195">
        <v>6.834445479866E-3</v>
      </c>
    </row>
    <row r="196" spans="1:17" x14ac:dyDescent="0.3">
      <c r="A196" t="s">
        <v>480</v>
      </c>
      <c r="B196" t="s">
        <v>481</v>
      </c>
      <c r="C196" t="str">
        <f>IFERROR(VLOOKUP(Table1[[#This Row],[Ticker]],[1]!Table1[[Symbol]:[Industry]],2,FALSE),"-")</f>
        <v>-</v>
      </c>
      <c r="D196" t="s">
        <v>392</v>
      </c>
      <c r="E196">
        <v>45835.855597665002</v>
      </c>
      <c r="F196">
        <v>610.65</v>
      </c>
      <c r="G196">
        <v>-33.500658335131398</v>
      </c>
      <c r="H196">
        <v>-1.4660840031178299</v>
      </c>
      <c r="I196">
        <v>15.7313129127455</v>
      </c>
      <c r="J196">
        <v>-0.47070336553292103</v>
      </c>
      <c r="K196">
        <v>583.16086079444801</v>
      </c>
      <c r="L196">
        <v>561.17488650106304</v>
      </c>
      <c r="M196">
        <v>60.4698579357323</v>
      </c>
      <c r="N196">
        <v>0.88047768132590698</v>
      </c>
      <c r="O196">
        <v>3.9711782526815602</v>
      </c>
      <c r="P196">
        <v>36.366681554265199</v>
      </c>
      <c r="Q196">
        <v>-9.2056474933534999E-2</v>
      </c>
    </row>
    <row r="197" spans="1:17" x14ac:dyDescent="0.3">
      <c r="A197" t="s">
        <v>482</v>
      </c>
      <c r="B197" t="s">
        <v>483</v>
      </c>
      <c r="C197" t="str">
        <f>IFERROR(VLOOKUP(Table1[[#This Row],[Ticker]],[1]!Table1[[Symbol]:[Industry]],2,FALSE),"-")</f>
        <v>-</v>
      </c>
      <c r="D197" t="s">
        <v>54</v>
      </c>
      <c r="E197">
        <v>45697.2776715</v>
      </c>
      <c r="F197">
        <v>2697.5</v>
      </c>
      <c r="G197">
        <v>44.073256913002801</v>
      </c>
      <c r="H197">
        <v>-11.274506928221999</v>
      </c>
      <c r="I197">
        <v>25.1691504387266</v>
      </c>
      <c r="J197">
        <v>-1.1603880762037899</v>
      </c>
      <c r="K197">
        <v>2752.5891417653002</v>
      </c>
      <c r="L197">
        <v>2371.3080746926298</v>
      </c>
      <c r="M197">
        <v>31.5879174121287</v>
      </c>
      <c r="N197">
        <v>0.46386166963022402</v>
      </c>
      <c r="O197">
        <v>14.476367006487401</v>
      </c>
      <c r="P197">
        <v>94.758311974296902</v>
      </c>
      <c r="Q197">
        <v>5.8269608811568001E-2</v>
      </c>
    </row>
    <row r="198" spans="1:17" x14ac:dyDescent="0.3">
      <c r="A198" t="s">
        <v>484</v>
      </c>
      <c r="B198" t="s">
        <v>485</v>
      </c>
      <c r="C198" t="str">
        <f>IFERROR(VLOOKUP(Table1[[#This Row],[Ticker]],[1]!Table1[[Symbol]:[Industry]],2,FALSE),"-")</f>
        <v>-</v>
      </c>
      <c r="D198" t="s">
        <v>185</v>
      </c>
      <c r="E198">
        <v>45690.205594049999</v>
      </c>
      <c r="F198">
        <v>735.45</v>
      </c>
      <c r="G198">
        <v>-8.2091093041720793</v>
      </c>
      <c r="H198">
        <v>-1.58769939363409</v>
      </c>
      <c r="I198">
        <v>-10.4058788876213</v>
      </c>
      <c r="J198">
        <v>0.13471666226811899</v>
      </c>
      <c r="K198">
        <v>706.40525839928705</v>
      </c>
      <c r="L198">
        <v>654.57774273744599</v>
      </c>
      <c r="M198">
        <v>52.669079264726797</v>
      </c>
      <c r="N198">
        <v>1.1740037494787501</v>
      </c>
      <c r="O198">
        <v>4.5142429804881203</v>
      </c>
      <c r="P198">
        <v>50.6760909649661</v>
      </c>
      <c r="Q198">
        <v>6.2856263940709997E-3</v>
      </c>
    </row>
    <row r="199" spans="1:17" x14ac:dyDescent="0.3">
      <c r="A199" t="s">
        <v>486</v>
      </c>
      <c r="B199" t="s">
        <v>487</v>
      </c>
      <c r="C199" t="str">
        <f>IFERROR(VLOOKUP(Table1[[#This Row],[Ticker]],[1]!Table1[[Symbol]:[Industry]],2,FALSE),"-")</f>
        <v>-</v>
      </c>
      <c r="D199" t="s">
        <v>21</v>
      </c>
      <c r="E199">
        <v>45475.442213000002</v>
      </c>
      <c r="F199">
        <v>1121</v>
      </c>
      <c r="G199">
        <v>-47.400199496680997</v>
      </c>
      <c r="H199">
        <v>2.4126605053704799</v>
      </c>
      <c r="I199">
        <v>-9.4106088339416001</v>
      </c>
      <c r="J199">
        <v>0.57455963867063498</v>
      </c>
      <c r="K199">
        <v>1058.70919037772</v>
      </c>
      <c r="L199">
        <v>1082.40705844998</v>
      </c>
      <c r="M199">
        <v>64.965679007101201</v>
      </c>
      <c r="N199">
        <v>1.0194114611853999</v>
      </c>
      <c r="O199">
        <v>24.888492417484301</v>
      </c>
      <c r="P199">
        <v>15.555097412637799</v>
      </c>
    </row>
    <row r="200" spans="1:17" x14ac:dyDescent="0.3">
      <c r="A200" t="s">
        <v>488</v>
      </c>
      <c r="B200" t="s">
        <v>489</v>
      </c>
      <c r="C200" t="str">
        <f>IFERROR(VLOOKUP(Table1[[#This Row],[Ticker]],[1]!Table1[[Symbol]:[Industry]],2,FALSE),"-")</f>
        <v>-</v>
      </c>
      <c r="D200" t="s">
        <v>324</v>
      </c>
      <c r="E200">
        <v>45439.312321600002</v>
      </c>
      <c r="F200">
        <v>1727.2</v>
      </c>
      <c r="G200">
        <v>184.67903432103699</v>
      </c>
      <c r="H200">
        <v>-22.175605334723301</v>
      </c>
      <c r="I200">
        <v>79.641072444664104</v>
      </c>
      <c r="J200">
        <v>-0.84312954292965603</v>
      </c>
      <c r="K200">
        <v>1978.33377653411</v>
      </c>
      <c r="L200">
        <v>1591.5088920440101</v>
      </c>
      <c r="M200">
        <v>39.512458014474298</v>
      </c>
      <c r="N200">
        <v>0.60554104686027399</v>
      </c>
      <c r="O200">
        <v>72.501736915238496</v>
      </c>
      <c r="P200">
        <v>296.51056014692301</v>
      </c>
      <c r="Q200">
        <v>0.200894387131233</v>
      </c>
    </row>
    <row r="201" spans="1:17" x14ac:dyDescent="0.3">
      <c r="A201" t="s">
        <v>490</v>
      </c>
      <c r="B201" t="s">
        <v>491</v>
      </c>
      <c r="C201" t="str">
        <f>IFERROR(VLOOKUP(Table1[[#This Row],[Ticker]],[1]!Table1[[Symbol]:[Industry]],2,FALSE),"-")</f>
        <v>-</v>
      </c>
      <c r="D201" t="s">
        <v>21</v>
      </c>
      <c r="E201">
        <v>45343.228167900001</v>
      </c>
      <c r="F201">
        <v>1671</v>
      </c>
      <c r="G201">
        <v>15.3217111293313</v>
      </c>
      <c r="H201">
        <v>-12.9523576885442</v>
      </c>
      <c r="I201">
        <v>-5.5771215610941702</v>
      </c>
      <c r="J201">
        <v>-1.35857034315008</v>
      </c>
      <c r="K201">
        <v>1735.00764170099</v>
      </c>
      <c r="L201">
        <v>1573.64008206534</v>
      </c>
      <c r="M201">
        <v>37.642608143192</v>
      </c>
      <c r="N201">
        <v>0.85419899031155599</v>
      </c>
      <c r="O201">
        <v>15.4219030520646</v>
      </c>
      <c r="P201">
        <v>55.146000649923401</v>
      </c>
      <c r="Q201">
        <v>0.173296721483749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494</v>
      </c>
      <c r="E202">
        <v>45252.479070300004</v>
      </c>
      <c r="F202">
        <v>688.25</v>
      </c>
      <c r="G202">
        <v>-7.9925010648642303</v>
      </c>
      <c r="H202">
        <v>-0.248151470093397</v>
      </c>
      <c r="I202">
        <v>32.983461876342801</v>
      </c>
      <c r="J202">
        <v>-2.7675011359351198</v>
      </c>
      <c r="K202">
        <v>642.385343759595</v>
      </c>
      <c r="L202">
        <v>561.74456494895503</v>
      </c>
      <c r="M202">
        <v>53.857130617748503</v>
      </c>
      <c r="N202">
        <v>0.90274593751471499</v>
      </c>
      <c r="O202">
        <v>3.95205230657464</v>
      </c>
      <c r="P202">
        <v>63.4603966274789</v>
      </c>
      <c r="Q202">
        <v>-7.1503424757342005E-2</v>
      </c>
    </row>
    <row r="203" spans="1:17" hidden="1" x14ac:dyDescent="0.3">
      <c r="A203" t="s">
        <v>495</v>
      </c>
      <c r="B203" t="s">
        <v>496</v>
      </c>
      <c r="C203" t="str">
        <f>IFERROR(VLOOKUP(Table1[[#This Row],[Ticker]],[1]!Table1[[Symbol]:[Industry]],2,FALSE),"-")</f>
        <v>-</v>
      </c>
      <c r="D203" t="s">
        <v>77</v>
      </c>
      <c r="E203">
        <v>45069.859764929999</v>
      </c>
      <c r="F203">
        <v>102.18</v>
      </c>
      <c r="G203">
        <v>-20.737725050855801</v>
      </c>
      <c r="H203">
        <v>-22.760026566753499</v>
      </c>
      <c r="I203">
        <v>-6.2906843141306004</v>
      </c>
      <c r="J203">
        <v>-10.524183896263599</v>
      </c>
      <c r="M203">
        <v>30.138989933957401</v>
      </c>
      <c r="O203">
        <v>54.0418868663143</v>
      </c>
      <c r="P203">
        <v>34.447368421052602</v>
      </c>
    </row>
    <row r="204" spans="1:17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273</v>
      </c>
      <c r="E204">
        <v>45048.352691159998</v>
      </c>
      <c r="F204">
        <v>596.70000000000005</v>
      </c>
      <c r="G204">
        <v>42.028718944734301</v>
      </c>
      <c r="H204">
        <v>7.9865763322441401</v>
      </c>
      <c r="I204">
        <v>26.079328932927002</v>
      </c>
      <c r="J204">
        <v>1.4402470153829201</v>
      </c>
      <c r="K204">
        <v>547.71273566407797</v>
      </c>
      <c r="L204">
        <v>468.446525150436</v>
      </c>
      <c r="M204">
        <v>56.601533651919397</v>
      </c>
      <c r="N204">
        <v>0.74344837241033901</v>
      </c>
      <c r="O204">
        <v>4.3824367353779001</v>
      </c>
      <c r="P204">
        <v>90.152963671128106</v>
      </c>
      <c r="Q204">
        <v>9.1624890664935996E-2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400</v>
      </c>
      <c r="E205">
        <v>44931.97802794</v>
      </c>
      <c r="F205">
        <v>750.65</v>
      </c>
      <c r="G205">
        <v>207.846737736856</v>
      </c>
      <c r="H205">
        <v>-6.41780747927415</v>
      </c>
      <c r="I205">
        <v>60.2312882863366</v>
      </c>
      <c r="J205">
        <v>-2.7925747351377002</v>
      </c>
      <c r="K205">
        <v>703.08295305274396</v>
      </c>
      <c r="L205">
        <v>547.50225637484505</v>
      </c>
      <c r="M205">
        <v>43.039111713323003</v>
      </c>
      <c r="N205">
        <v>1.06923786629248</v>
      </c>
      <c r="O205">
        <v>10.4176380470259</v>
      </c>
      <c r="P205">
        <v>250.95552568523101</v>
      </c>
      <c r="Q205">
        <v>0.127344688742203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114</v>
      </c>
      <c r="E206">
        <v>44715.442405025002</v>
      </c>
      <c r="F206">
        <v>344.05</v>
      </c>
      <c r="G206">
        <v>-32.045241481369999</v>
      </c>
      <c r="H206">
        <v>-13.4409768272969</v>
      </c>
      <c r="I206">
        <v>-11.9777623260072</v>
      </c>
      <c r="J206">
        <v>-1.85037455726763</v>
      </c>
      <c r="K206">
        <v>355.91193835957398</v>
      </c>
      <c r="L206">
        <v>357.42101333455201</v>
      </c>
      <c r="M206">
        <v>32.882344948239997</v>
      </c>
      <c r="N206">
        <v>0.40614050125850898</v>
      </c>
      <c r="O206">
        <v>19.314053189943301</v>
      </c>
      <c r="P206">
        <v>20.381385584324601</v>
      </c>
      <c r="Q206">
        <v>-1.5518087709606001E-2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505</v>
      </c>
      <c r="E207">
        <v>44160.700142549998</v>
      </c>
      <c r="F207">
        <v>368.85</v>
      </c>
      <c r="G207">
        <v>6.5955577357441104</v>
      </c>
      <c r="H207">
        <v>0.90697388293802195</v>
      </c>
      <c r="I207">
        <v>25.414970606491199</v>
      </c>
      <c r="J207">
        <v>1.19494902975539</v>
      </c>
      <c r="K207">
        <v>360.532907853106</v>
      </c>
      <c r="L207">
        <v>319.01661007587398</v>
      </c>
      <c r="M207">
        <v>46.537810127491603</v>
      </c>
      <c r="N207">
        <v>1.1037670838046401</v>
      </c>
      <c r="O207">
        <v>7.3064931543987903</v>
      </c>
      <c r="P207">
        <v>69.586206896551701</v>
      </c>
      <c r="Q207">
        <v>-3.6208709483514998E-2</v>
      </c>
    </row>
    <row r="208" spans="1:17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161</v>
      </c>
      <c r="E208">
        <v>43614.966771899999</v>
      </c>
      <c r="F208">
        <v>1703.4</v>
      </c>
      <c r="G208">
        <v>262.35154169638798</v>
      </c>
      <c r="H208">
        <v>-9.0206799048069506</v>
      </c>
      <c r="I208">
        <v>86.935853931525699</v>
      </c>
      <c r="J208">
        <v>3.3052737428714098</v>
      </c>
      <c r="K208">
        <v>1628.7393074249901</v>
      </c>
      <c r="L208">
        <v>1234.0161227773301</v>
      </c>
      <c r="M208">
        <v>62.418017920430898</v>
      </c>
      <c r="N208">
        <v>2.94929524063325</v>
      </c>
      <c r="O208">
        <v>10.9486908535869</v>
      </c>
      <c r="P208">
        <v>388.08022922636098</v>
      </c>
      <c r="Q208">
        <v>0.23348656281163799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327</v>
      </c>
      <c r="E209">
        <v>43580.054316599999</v>
      </c>
      <c r="F209">
        <v>2119.5</v>
      </c>
      <c r="G209">
        <v>105.851488497538</v>
      </c>
      <c r="H209">
        <v>20.757931558443101</v>
      </c>
      <c r="I209">
        <v>44.582985737246801</v>
      </c>
      <c r="J209">
        <v>12.0578486308815</v>
      </c>
      <c r="K209">
        <v>1796.5110058881201</v>
      </c>
      <c r="L209">
        <v>1484.5123181455201</v>
      </c>
      <c r="M209">
        <v>82.438641056659506</v>
      </c>
      <c r="N209">
        <v>1.26470172722841</v>
      </c>
      <c r="O209">
        <v>3.6635999056381299</v>
      </c>
      <c r="P209">
        <v>160.38083538083501</v>
      </c>
      <c r="Q209">
        <v>0.18868163636375199</v>
      </c>
    </row>
    <row r="210" spans="1:17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138</v>
      </c>
      <c r="E210">
        <v>43182.617238610001</v>
      </c>
      <c r="F210">
        <v>48840.7</v>
      </c>
      <c r="G210">
        <v>-12.2615848582032</v>
      </c>
      <c r="H210">
        <v>-10.390485794681201</v>
      </c>
      <c r="I210">
        <v>10.739753868573899</v>
      </c>
      <c r="J210">
        <v>-2.8694408842707402</v>
      </c>
      <c r="K210">
        <v>51061.111315271803</v>
      </c>
      <c r="L210">
        <v>47574.769218494097</v>
      </c>
      <c r="M210">
        <v>30.808462307242699</v>
      </c>
      <c r="N210">
        <v>1.0459831538976301</v>
      </c>
      <c r="O210">
        <v>22.836077287999501</v>
      </c>
      <c r="P210">
        <v>39.633823836330002</v>
      </c>
      <c r="Q210">
        <v>-4.1864658674004997E-2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124</v>
      </c>
      <c r="E211">
        <v>42899.882688004996</v>
      </c>
      <c r="F211">
        <v>942.85</v>
      </c>
      <c r="G211">
        <v>43.209735469319902</v>
      </c>
      <c r="H211">
        <v>11.2790503231986</v>
      </c>
      <c r="I211">
        <v>36.286109630389603</v>
      </c>
      <c r="J211">
        <v>11.5714312457135</v>
      </c>
      <c r="K211">
        <v>786.19930206164702</v>
      </c>
      <c r="L211">
        <v>684.17675759364795</v>
      </c>
      <c r="M211">
        <v>76.027211725536006</v>
      </c>
      <c r="N211">
        <v>1.22550102494473</v>
      </c>
      <c r="O211">
        <v>0.52500397730283999</v>
      </c>
      <c r="P211">
        <v>91.636178861788594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516</v>
      </c>
      <c r="E212">
        <v>42801.263836650003</v>
      </c>
      <c r="F212">
        <v>672.3</v>
      </c>
      <c r="G212">
        <v>-53.979730380635999</v>
      </c>
      <c r="H212">
        <v>25.3760118321891</v>
      </c>
      <c r="I212">
        <v>51.100285550045903</v>
      </c>
      <c r="J212">
        <v>5.0217689951685003</v>
      </c>
      <c r="K212">
        <v>585.23435079191597</v>
      </c>
      <c r="L212">
        <v>543.68355111140295</v>
      </c>
      <c r="M212">
        <v>54.162115456233799</v>
      </c>
      <c r="N212">
        <v>1.0373380581210001</v>
      </c>
      <c r="O212">
        <v>48.490257325598598</v>
      </c>
      <c r="P212">
        <v>116.870967741935</v>
      </c>
      <c r="Q212">
        <v>-6.0385562884985998E-2</v>
      </c>
    </row>
    <row r="213" spans="1:17" x14ac:dyDescent="0.3">
      <c r="A213" t="s">
        <v>517</v>
      </c>
      <c r="B213" t="s">
        <v>518</v>
      </c>
      <c r="C213" t="str">
        <f>IFERROR(VLOOKUP(Table1[[#This Row],[Ticker]],[1]!Table1[[Symbol]:[Industry]],2,FALSE),"-")</f>
        <v>-</v>
      </c>
      <c r="D213" t="s">
        <v>438</v>
      </c>
      <c r="E213">
        <v>42527.864187359999</v>
      </c>
      <c r="F213">
        <v>1532.4</v>
      </c>
      <c r="G213">
        <v>-38.738967321485902</v>
      </c>
      <c r="H213">
        <v>1.1182053908171099</v>
      </c>
      <c r="I213">
        <v>-14.4421542018596</v>
      </c>
      <c r="J213">
        <v>4.6290416193424804</v>
      </c>
      <c r="K213">
        <v>1464.7664647664201</v>
      </c>
      <c r="L213">
        <v>1498.7420843462</v>
      </c>
      <c r="M213">
        <v>75.709822086439303</v>
      </c>
      <c r="N213">
        <v>0.94952560521399598</v>
      </c>
      <c r="O213">
        <v>16.702558078830499</v>
      </c>
      <c r="P213">
        <v>17.4252873563218</v>
      </c>
      <c r="Q213">
        <v>5.3165614105185E-2</v>
      </c>
    </row>
    <row r="214" spans="1:17" x14ac:dyDescent="0.3">
      <c r="A214" t="s">
        <v>519</v>
      </c>
      <c r="B214" t="s">
        <v>520</v>
      </c>
      <c r="C214" t="str">
        <f>IFERROR(VLOOKUP(Table1[[#This Row],[Ticker]],[1]!Table1[[Symbol]:[Industry]],2,FALSE),"-")</f>
        <v>-</v>
      </c>
      <c r="D214" t="s">
        <v>34</v>
      </c>
      <c r="E214">
        <v>42367.858482137002</v>
      </c>
      <c r="F214">
        <v>59.83</v>
      </c>
      <c r="G214">
        <v>-6.5535700430832797</v>
      </c>
      <c r="H214">
        <v>-7.4894009719118797</v>
      </c>
      <c r="I214">
        <v>-17.180538387182999</v>
      </c>
      <c r="J214">
        <v>1.1631749828873099</v>
      </c>
      <c r="K214">
        <v>61.815497694809501</v>
      </c>
      <c r="L214">
        <v>58.846928322812801</v>
      </c>
      <c r="M214">
        <v>46.763805373819899</v>
      </c>
      <c r="N214">
        <v>0.91430835169000602</v>
      </c>
      <c r="O214">
        <v>22.848069530335898</v>
      </c>
      <c r="P214">
        <v>54.799482535575599</v>
      </c>
      <c r="Q214">
        <v>0.124766071187461</v>
      </c>
    </row>
    <row r="215" spans="1:17" x14ac:dyDescent="0.3">
      <c r="A215" t="s">
        <v>521</v>
      </c>
      <c r="B215" t="s">
        <v>522</v>
      </c>
      <c r="C215" t="str">
        <f>IFERROR(VLOOKUP(Table1[[#This Row],[Ticker]],[1]!Table1[[Symbol]:[Industry]],2,FALSE),"-")</f>
        <v>-</v>
      </c>
      <c r="D215" t="s">
        <v>523</v>
      </c>
      <c r="E215">
        <v>42270.5</v>
      </c>
      <c r="F215">
        <v>497.3</v>
      </c>
      <c r="G215">
        <v>58.381748026417299</v>
      </c>
      <c r="H215">
        <v>-10.045555063164</v>
      </c>
      <c r="I215">
        <v>44.959942149417799</v>
      </c>
      <c r="J215">
        <v>0.176811971754541</v>
      </c>
      <c r="K215">
        <v>492.96129347578801</v>
      </c>
      <c r="L215">
        <v>435.90166761205001</v>
      </c>
      <c r="M215">
        <v>66.589370392935805</v>
      </c>
      <c r="N215">
        <v>0.93838124702168901</v>
      </c>
      <c r="O215">
        <v>24.743615523828598</v>
      </c>
      <c r="P215">
        <v>105.750930906081</v>
      </c>
      <c r="Q215">
        <v>0.13248989448048201</v>
      </c>
    </row>
    <row r="216" spans="1:17" x14ac:dyDescent="0.3">
      <c r="A216" t="s">
        <v>524</v>
      </c>
      <c r="B216" t="s">
        <v>525</v>
      </c>
      <c r="C216" t="str">
        <f>IFERROR(VLOOKUP(Table1[[#This Row],[Ticker]],[1]!Table1[[Symbol]:[Industry]],2,FALSE),"-")</f>
        <v>-</v>
      </c>
      <c r="D216" t="s">
        <v>180</v>
      </c>
      <c r="E216">
        <v>42046.868835000001</v>
      </c>
      <c r="F216">
        <v>610.79999999999995</v>
      </c>
      <c r="G216">
        <v>12.340406396793799</v>
      </c>
      <c r="H216">
        <v>-4.0182703619303499</v>
      </c>
      <c r="I216">
        <v>-5.5844265724066702</v>
      </c>
      <c r="J216">
        <v>-4.1573500548096396</v>
      </c>
      <c r="K216">
        <v>623.42975462671495</v>
      </c>
      <c r="L216">
        <v>578.10069448591003</v>
      </c>
      <c r="M216">
        <v>37.8430248355278</v>
      </c>
      <c r="N216">
        <v>0.45919095867007798</v>
      </c>
      <c r="O216">
        <v>12.9584151931892</v>
      </c>
      <c r="P216">
        <v>53.834529656214499</v>
      </c>
      <c r="Q216">
        <v>-4.3252207066148997E-2</v>
      </c>
    </row>
    <row r="217" spans="1:17" x14ac:dyDescent="0.3">
      <c r="A217" t="s">
        <v>526</v>
      </c>
      <c r="B217" t="s">
        <v>527</v>
      </c>
      <c r="C217" t="str">
        <f>IFERROR(VLOOKUP(Table1[[#This Row],[Ticker]],[1]!Table1[[Symbol]:[Industry]],2,FALSE),"-")</f>
        <v>-</v>
      </c>
      <c r="D217" t="s">
        <v>232</v>
      </c>
      <c r="E217">
        <v>41653.735603479901</v>
      </c>
      <c r="F217">
        <v>657.8</v>
      </c>
      <c r="G217">
        <v>65.654173813953193</v>
      </c>
      <c r="H217">
        <v>-8.7038266717938093</v>
      </c>
      <c r="I217">
        <v>23.177855339294599</v>
      </c>
      <c r="J217">
        <v>0.81747203487555498</v>
      </c>
      <c r="K217">
        <v>666.98044161043595</v>
      </c>
      <c r="L217">
        <v>575.60651170771598</v>
      </c>
      <c r="M217">
        <v>39.874951609502403</v>
      </c>
      <c r="N217">
        <v>0.84390194367170401</v>
      </c>
      <c r="O217">
        <v>12.412587412587399</v>
      </c>
      <c r="P217">
        <v>106.855345911949</v>
      </c>
      <c r="Q217">
        <v>2.1649813711641999E-2</v>
      </c>
    </row>
    <row r="218" spans="1:17" x14ac:dyDescent="0.3">
      <c r="A218" t="s">
        <v>528</v>
      </c>
      <c r="B218" t="s">
        <v>529</v>
      </c>
      <c r="C218" t="str">
        <f>IFERROR(VLOOKUP(Table1[[#This Row],[Ticker]],[1]!Table1[[Symbol]:[Industry]],2,FALSE),"-")</f>
        <v>-</v>
      </c>
      <c r="D218" t="s">
        <v>54</v>
      </c>
      <c r="E218">
        <v>41633.827157195003</v>
      </c>
      <c r="F218">
        <v>3333.05</v>
      </c>
      <c r="G218">
        <v>59.362652536046703</v>
      </c>
      <c r="H218">
        <v>1.4934954682175601</v>
      </c>
      <c r="I218">
        <v>33.621061513853903</v>
      </c>
      <c r="J218">
        <v>-3.1918091169379101</v>
      </c>
      <c r="K218">
        <v>3009.7469434130699</v>
      </c>
      <c r="L218">
        <v>2467.9718672607801</v>
      </c>
      <c r="M218">
        <v>62.622651235733699</v>
      </c>
      <c r="N218">
        <v>0.69114685942456899</v>
      </c>
      <c r="O218">
        <v>4.5588875054379496</v>
      </c>
      <c r="P218">
        <v>101.99690918457</v>
      </c>
      <c r="Q218">
        <v>8.1710937715766999E-2</v>
      </c>
    </row>
    <row r="219" spans="1:17" x14ac:dyDescent="0.3">
      <c r="A219" t="s">
        <v>530</v>
      </c>
      <c r="B219" t="s">
        <v>531</v>
      </c>
      <c r="C219" t="str">
        <f>IFERROR(VLOOKUP(Table1[[#This Row],[Ticker]],[1]!Table1[[Symbol]:[Industry]],2,FALSE),"-")</f>
        <v>-</v>
      </c>
      <c r="D219" t="s">
        <v>164</v>
      </c>
      <c r="E219">
        <v>41575.412907940001</v>
      </c>
      <c r="F219">
        <v>1234.5999999999999</v>
      </c>
      <c r="G219">
        <v>90.175397201728103</v>
      </c>
      <c r="H219">
        <v>24.2440266514614</v>
      </c>
      <c r="I219">
        <v>41.488612228195997</v>
      </c>
      <c r="J219">
        <v>0.71038083655323003</v>
      </c>
      <c r="K219">
        <v>1074.97734977348</v>
      </c>
      <c r="L219">
        <v>879.89622095777702</v>
      </c>
      <c r="M219">
        <v>70.609602787291294</v>
      </c>
      <c r="N219">
        <v>0.47521374093590502</v>
      </c>
      <c r="O219">
        <v>6.4312327879475202</v>
      </c>
      <c r="P219">
        <v>123.65942028985501</v>
      </c>
      <c r="Q219">
        <v>7.8723913589851993E-2</v>
      </c>
    </row>
    <row r="220" spans="1:17" x14ac:dyDescent="0.3">
      <c r="A220" t="s">
        <v>532</v>
      </c>
      <c r="B220" t="s">
        <v>533</v>
      </c>
      <c r="C220" t="str">
        <f>IFERROR(VLOOKUP(Table1[[#This Row],[Ticker]],[1]!Table1[[Symbol]:[Industry]],2,FALSE),"-")</f>
        <v>-</v>
      </c>
      <c r="D220" t="s">
        <v>106</v>
      </c>
      <c r="E220">
        <v>41430.7265625</v>
      </c>
      <c r="F220">
        <v>1130.25</v>
      </c>
      <c r="G220">
        <v>87.845483287186198</v>
      </c>
      <c r="H220">
        <v>-19.384097194630002</v>
      </c>
      <c r="I220">
        <v>10.473260805077601</v>
      </c>
      <c r="J220">
        <v>-2.0619504705893399</v>
      </c>
      <c r="K220">
        <v>1283.69209901829</v>
      </c>
      <c r="L220">
        <v>1138.1019391720799</v>
      </c>
      <c r="M220">
        <v>30.015887887584</v>
      </c>
      <c r="N220">
        <v>0.540171594941252</v>
      </c>
      <c r="O220">
        <v>58.787878787878697</v>
      </c>
      <c r="P220">
        <v>151.166666666666</v>
      </c>
      <c r="Q220">
        <v>0.172105376610551</v>
      </c>
    </row>
    <row r="221" spans="1:17" x14ac:dyDescent="0.3">
      <c r="A221" t="s">
        <v>534</v>
      </c>
      <c r="B221" t="s">
        <v>535</v>
      </c>
      <c r="C221" t="str">
        <f>IFERROR(VLOOKUP(Table1[[#This Row],[Ticker]],[1]!Table1[[Symbol]:[Industry]],2,FALSE),"-")</f>
        <v>-</v>
      </c>
      <c r="D221" t="s">
        <v>51</v>
      </c>
      <c r="E221">
        <v>41167.902064200003</v>
      </c>
      <c r="F221">
        <v>333.5</v>
      </c>
      <c r="G221">
        <v>-20.883221214516102</v>
      </c>
      <c r="H221">
        <v>3.1799014213524499</v>
      </c>
      <c r="I221">
        <v>3.1856007919667499</v>
      </c>
      <c r="J221">
        <v>3.2487112289157398</v>
      </c>
      <c r="K221">
        <v>315.71150200945499</v>
      </c>
      <c r="L221">
        <v>294.13930849817001</v>
      </c>
      <c r="M221">
        <v>56.893889214403998</v>
      </c>
      <c r="N221">
        <v>1.2274682925681999</v>
      </c>
      <c r="O221">
        <v>2.8485757121439099</v>
      </c>
      <c r="P221">
        <v>40.509795660417097</v>
      </c>
      <c r="Q221">
        <v>5.5145912818104999E-2</v>
      </c>
    </row>
    <row r="222" spans="1:17" x14ac:dyDescent="0.3">
      <c r="A222" t="s">
        <v>536</v>
      </c>
      <c r="B222" t="s">
        <v>537</v>
      </c>
      <c r="C222" t="str">
        <f>IFERROR(VLOOKUP(Table1[[#This Row],[Ticker]],[1]!Table1[[Symbol]:[Industry]],2,FALSE),"-")</f>
        <v>-</v>
      </c>
      <c r="D222" t="s">
        <v>43</v>
      </c>
      <c r="E222">
        <v>40820.175113879901</v>
      </c>
      <c r="F222">
        <v>1182.8</v>
      </c>
      <c r="G222">
        <v>-4.0650816449091698</v>
      </c>
      <c r="H222">
        <v>6.3159373394757603</v>
      </c>
      <c r="I222">
        <v>-1.8899138557933901</v>
      </c>
      <c r="J222">
        <v>1.45855928647955</v>
      </c>
      <c r="K222">
        <v>1103.8510958653201</v>
      </c>
      <c r="L222">
        <v>1010.58566527236</v>
      </c>
      <c r="M222">
        <v>62.949424980364299</v>
      </c>
      <c r="N222">
        <v>0.53045306466194997</v>
      </c>
      <c r="O222">
        <v>2.5405816706121001</v>
      </c>
      <c r="P222">
        <v>38.460637986537797</v>
      </c>
      <c r="Q222">
        <v>-2.2543217265246999E-2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Row],[Ticker]],[1]!Table1[[Symbol]:[Industry]],2,FALSE),"-")</f>
        <v>-</v>
      </c>
      <c r="D223" t="s">
        <v>146</v>
      </c>
      <c r="E223">
        <v>40129.263464459997</v>
      </c>
      <c r="F223">
        <v>289.39999999999998</v>
      </c>
      <c r="G223">
        <v>87.970322241287505</v>
      </c>
      <c r="H223">
        <v>-4.8585027234641798</v>
      </c>
      <c r="I223">
        <v>5.8225661543829998</v>
      </c>
      <c r="J223">
        <v>3.0229689319651398</v>
      </c>
      <c r="K223">
        <v>269.73149372684099</v>
      </c>
      <c r="L223">
        <v>235.908595840668</v>
      </c>
      <c r="M223">
        <v>65.512836354257203</v>
      </c>
      <c r="N223">
        <v>0.57807842168329904</v>
      </c>
      <c r="O223">
        <v>7.7401520387007698</v>
      </c>
      <c r="P223">
        <v>147.77397260273901</v>
      </c>
      <c r="Q223">
        <v>0.16107107727151501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261</v>
      </c>
      <c r="E224">
        <v>40035.83853555</v>
      </c>
      <c r="F224">
        <v>4290.1499999999996</v>
      </c>
      <c r="G224">
        <v>-8.0834724413052506</v>
      </c>
      <c r="H224">
        <v>-7.8382249251560099</v>
      </c>
      <c r="I224">
        <v>-7.9385258546569304</v>
      </c>
      <c r="J224">
        <v>-6.8991362218502994E-2</v>
      </c>
      <c r="K224">
        <v>4331.3006178566302</v>
      </c>
      <c r="L224">
        <v>4016.4033190168502</v>
      </c>
      <c r="M224">
        <v>44.121533120564997</v>
      </c>
      <c r="N224">
        <v>0.50885483001180598</v>
      </c>
      <c r="O224">
        <v>15.379415638147799</v>
      </c>
      <c r="P224">
        <v>28.445681950868899</v>
      </c>
      <c r="Q224">
        <v>8.4838336129496997E-2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264</v>
      </c>
      <c r="E225">
        <v>39506.244325649997</v>
      </c>
      <c r="F225">
        <v>2896.5</v>
      </c>
      <c r="G225">
        <v>2.4626751997999299</v>
      </c>
      <c r="H225">
        <v>-4.8326651243802701</v>
      </c>
      <c r="I225">
        <v>15.9815899323815</v>
      </c>
      <c r="J225">
        <v>-2.0529045583176302</v>
      </c>
      <c r="K225">
        <v>2857.5313668274698</v>
      </c>
      <c r="L225">
        <v>2560.1223000145601</v>
      </c>
      <c r="M225">
        <v>54.807853281066699</v>
      </c>
      <c r="N225">
        <v>0.56423028882154802</v>
      </c>
      <c r="O225">
        <v>9.4079060935611896</v>
      </c>
      <c r="P225">
        <v>50.714155631292698</v>
      </c>
      <c r="Q225">
        <v>-6.1353149136740004E-3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546</v>
      </c>
      <c r="E226">
        <v>38934.283828439999</v>
      </c>
      <c r="F226">
        <v>1067.55</v>
      </c>
      <c r="G226">
        <v>74.735679095626494</v>
      </c>
      <c r="H226">
        <v>-6.0657068415464304</v>
      </c>
      <c r="I226">
        <v>41.494679190071103</v>
      </c>
      <c r="J226">
        <v>-1.1045710482812701</v>
      </c>
      <c r="K226">
        <v>1046.8231474225699</v>
      </c>
      <c r="L226">
        <v>856.50799873122799</v>
      </c>
      <c r="M226">
        <v>46.730057370722697</v>
      </c>
      <c r="N226">
        <v>0.72242386045357299</v>
      </c>
      <c r="O226">
        <v>13.811999437965399</v>
      </c>
      <c r="P226">
        <v>118.96215772741201</v>
      </c>
      <c r="Q226">
        <v>0.122768564181913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549</v>
      </c>
      <c r="E227">
        <v>38893.893332699998</v>
      </c>
      <c r="F227">
        <v>34526.1</v>
      </c>
      <c r="G227">
        <v>-22.03782648943</v>
      </c>
      <c r="H227">
        <v>-3.0250823213878402</v>
      </c>
      <c r="I227">
        <v>-8.6367813291645508</v>
      </c>
      <c r="J227">
        <v>-1.7622554810258699</v>
      </c>
      <c r="K227">
        <v>35789.900642551103</v>
      </c>
      <c r="L227">
        <v>33791.310909203203</v>
      </c>
      <c r="M227">
        <v>35.804502423619397</v>
      </c>
      <c r="N227">
        <v>0.75558645349306197</v>
      </c>
      <c r="O227">
        <v>18.335114594466202</v>
      </c>
      <c r="P227">
        <v>21.148673898512001</v>
      </c>
      <c r="Q227">
        <v>1.5660433998725E-2</v>
      </c>
    </row>
    <row r="228" spans="1:17" x14ac:dyDescent="0.3">
      <c r="A228" t="s">
        <v>550</v>
      </c>
      <c r="B228" t="s">
        <v>551</v>
      </c>
      <c r="C228" t="str">
        <f>IFERROR(VLOOKUP(Table1[[#This Row],[Ticker]],[1]!Table1[[Symbol]:[Industry]],2,FALSE),"-")</f>
        <v>-</v>
      </c>
      <c r="D228" t="s">
        <v>43</v>
      </c>
      <c r="E228">
        <v>38472.559999999998</v>
      </c>
      <c r="F228">
        <v>233.45</v>
      </c>
      <c r="G228">
        <v>35.112049736706297</v>
      </c>
      <c r="H228">
        <v>-15.875979503555101</v>
      </c>
      <c r="I228">
        <v>-17.269551937734999</v>
      </c>
      <c r="J228">
        <v>-1.09997626056175</v>
      </c>
      <c r="K228">
        <v>250.09365533898199</v>
      </c>
      <c r="L228">
        <v>233.19492034099801</v>
      </c>
      <c r="M228">
        <v>35.531479120046299</v>
      </c>
      <c r="N228">
        <v>0.28104088199432697</v>
      </c>
      <c r="O228">
        <v>39.087599057614</v>
      </c>
      <c r="P228">
        <v>79.438893159108304</v>
      </c>
      <c r="Q228">
        <v>2.7121076278406001E-2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180</v>
      </c>
      <c r="E229">
        <v>38465.043960000003</v>
      </c>
      <c r="F229">
        <v>549.5</v>
      </c>
      <c r="G229">
        <v>-11.968140803880299</v>
      </c>
      <c r="H229">
        <v>-0.18860253368539101</v>
      </c>
      <c r="I229">
        <v>10.8272047939963</v>
      </c>
      <c r="J229">
        <v>-0.33400463492042298</v>
      </c>
      <c r="K229">
        <v>534.23036784782403</v>
      </c>
      <c r="L229">
        <v>488.47028959969202</v>
      </c>
      <c r="M229">
        <v>58.502526054306202</v>
      </c>
      <c r="N229">
        <v>1.43011260191874</v>
      </c>
      <c r="O229">
        <v>3.7943585077342998</v>
      </c>
      <c r="P229">
        <v>46.260314080383203</v>
      </c>
      <c r="Q229">
        <v>-3.7899749442827001E-2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217</v>
      </c>
      <c r="E230">
        <v>38130.174696900001</v>
      </c>
      <c r="F230">
        <v>9492.6</v>
      </c>
      <c r="G230">
        <v>32.447987288170197</v>
      </c>
      <c r="H230">
        <v>1.10213101980308</v>
      </c>
      <c r="I230">
        <v>16.695872555554899</v>
      </c>
      <c r="J230">
        <v>-3.9930518576182901</v>
      </c>
      <c r="K230">
        <v>9111.5577751581095</v>
      </c>
      <c r="L230">
        <v>7584.81617078414</v>
      </c>
      <c r="M230">
        <v>44.7305029000728</v>
      </c>
      <c r="N230">
        <v>0.83741127944768901</v>
      </c>
      <c r="O230">
        <v>11.9271853865115</v>
      </c>
      <c r="P230">
        <v>108.828220386523</v>
      </c>
      <c r="Q230">
        <v>0.27735324695809099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167</v>
      </c>
      <c r="E231">
        <v>38025.624518047996</v>
      </c>
      <c r="F231">
        <v>207.04</v>
      </c>
      <c r="G231">
        <v>89.846457178912004</v>
      </c>
      <c r="H231">
        <v>6.35904221507377</v>
      </c>
      <c r="I231">
        <v>18.239762845986</v>
      </c>
      <c r="J231">
        <v>8.9886843827306802</v>
      </c>
      <c r="K231">
        <v>183.74464989939401</v>
      </c>
      <c r="L231">
        <v>165.40385881123399</v>
      </c>
      <c r="M231">
        <v>79.160372139470496</v>
      </c>
      <c r="N231">
        <v>1.5165507051132301</v>
      </c>
      <c r="O231">
        <v>2.5888717156104999</v>
      </c>
      <c r="P231">
        <v>133.67945823927701</v>
      </c>
      <c r="Q231">
        <v>7.9873806859002999E-2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46</v>
      </c>
      <c r="E232">
        <v>37991.349000000002</v>
      </c>
      <c r="F232">
        <v>62.91</v>
      </c>
      <c r="G232">
        <v>67.254597767318302</v>
      </c>
      <c r="H232">
        <v>-10.914398304676199</v>
      </c>
      <c r="I232">
        <v>-11.5220085925686</v>
      </c>
      <c r="J232">
        <v>1.1021126142433899</v>
      </c>
      <c r="K232">
        <v>63.3047422026251</v>
      </c>
      <c r="L232">
        <v>59.101021956091202</v>
      </c>
      <c r="M232">
        <v>57.783609392295403</v>
      </c>
      <c r="N232">
        <v>0.79927285880679</v>
      </c>
      <c r="O232">
        <v>24.2250834525512</v>
      </c>
      <c r="P232">
        <v>106.94078947368401</v>
      </c>
      <c r="Q232">
        <v>0.104380369565057</v>
      </c>
    </row>
    <row r="233" spans="1:17" hidden="1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34</v>
      </c>
      <c r="E233">
        <v>37921.715170964999</v>
      </c>
      <c r="F233">
        <v>55.95</v>
      </c>
      <c r="G233">
        <v>-11.0144130985049</v>
      </c>
      <c r="H233">
        <v>-11.635676055512601</v>
      </c>
      <c r="I233">
        <v>-18.951827625339298</v>
      </c>
      <c r="J233">
        <v>1.1233067241046</v>
      </c>
      <c r="K233">
        <v>58.3573993114301</v>
      </c>
      <c r="L233">
        <v>56.007374382380199</v>
      </c>
      <c r="M233">
        <v>47.943597537543802</v>
      </c>
      <c r="N233">
        <v>0.503930213986023</v>
      </c>
      <c r="O233">
        <v>38.516532618409201</v>
      </c>
      <c r="P233">
        <v>53.077975376197003</v>
      </c>
      <c r="Q233">
        <v>0.10576334076086601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564</v>
      </c>
      <c r="E234">
        <v>37903.208788759999</v>
      </c>
      <c r="F234">
        <v>4200.2</v>
      </c>
      <c r="G234">
        <v>27.710354519427899</v>
      </c>
      <c r="H234">
        <v>-11.607731906783799</v>
      </c>
      <c r="I234">
        <v>2.4937064552445598</v>
      </c>
      <c r="J234">
        <v>-5.6881458712072197</v>
      </c>
      <c r="K234">
        <v>4365.2361927290804</v>
      </c>
      <c r="L234">
        <v>3869.92852885209</v>
      </c>
      <c r="M234">
        <v>32.925419364799701</v>
      </c>
      <c r="N234">
        <v>1.2449659190484099</v>
      </c>
      <c r="O234">
        <v>19.9871434693585</v>
      </c>
      <c r="P234">
        <v>80.957304726207397</v>
      </c>
      <c r="Q234">
        <v>0.18628169007978301</v>
      </c>
    </row>
    <row r="235" spans="1:17" x14ac:dyDescent="0.3">
      <c r="A235" t="s">
        <v>565</v>
      </c>
      <c r="B235" t="s">
        <v>566</v>
      </c>
      <c r="C235" t="str">
        <f>IFERROR(VLOOKUP(Table1[[#This Row],[Ticker]],[1]!Table1[[Symbol]:[Industry]],2,FALSE),"-")</f>
        <v>-</v>
      </c>
      <c r="D235" t="s">
        <v>400</v>
      </c>
      <c r="E235">
        <v>37603.375652809998</v>
      </c>
      <c r="F235">
        <v>2002.55</v>
      </c>
      <c r="G235">
        <v>40.957239299028899</v>
      </c>
      <c r="H235">
        <v>18.034011692406299</v>
      </c>
      <c r="I235">
        <v>64.375922928623794</v>
      </c>
      <c r="J235">
        <v>5.1371328519674799</v>
      </c>
      <c r="K235">
        <v>1727.80929143855</v>
      </c>
      <c r="L235">
        <v>1357.45014642307</v>
      </c>
      <c r="M235">
        <v>60.603275284575503</v>
      </c>
      <c r="N235">
        <v>0.66982720088404102</v>
      </c>
      <c r="O235">
        <v>6.0048438241242499</v>
      </c>
      <c r="P235">
        <v>108.360212256789</v>
      </c>
      <c r="Q235">
        <v>0.124997422837525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Row],[Ticker]],[1]!Table1[[Symbol]:[Industry]],2,FALSE),"-")</f>
        <v>-</v>
      </c>
      <c r="D236" t="s">
        <v>111</v>
      </c>
      <c r="E236">
        <v>37555.448624190001</v>
      </c>
      <c r="F236">
        <v>352.1</v>
      </c>
      <c r="G236">
        <v>30.534489576621901</v>
      </c>
      <c r="H236">
        <v>0.92948312253855303</v>
      </c>
      <c r="I236">
        <v>53.467841513734903</v>
      </c>
      <c r="J236">
        <v>0.17514448047259701</v>
      </c>
      <c r="K236">
        <v>324.11420744993302</v>
      </c>
      <c r="L236">
        <v>286.18718701782302</v>
      </c>
      <c r="M236">
        <v>71.3173770477364</v>
      </c>
      <c r="N236">
        <v>1.4529841493353</v>
      </c>
      <c r="O236">
        <v>3.4933257597273299</v>
      </c>
      <c r="P236">
        <v>77.157232704402503</v>
      </c>
      <c r="Q236">
        <v>1.8973290723999E-2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Row],[Ticker]],[1]!Table1[[Symbol]:[Industry]],2,FALSE),"-")</f>
        <v>-</v>
      </c>
      <c r="D237" t="s">
        <v>54</v>
      </c>
      <c r="E237">
        <v>37500.020462579902</v>
      </c>
      <c r="F237">
        <v>1478.1</v>
      </c>
      <c r="G237">
        <v>27.415713370710101</v>
      </c>
      <c r="H237">
        <v>0.92574859979744895</v>
      </c>
      <c r="I237">
        <v>4.3032112873138804</v>
      </c>
      <c r="J237">
        <v>0.22892507132413101</v>
      </c>
      <c r="K237">
        <v>1385.5418988809199</v>
      </c>
      <c r="L237">
        <v>1238.3921001358101</v>
      </c>
      <c r="M237">
        <v>60.156263342118798</v>
      </c>
      <c r="N237">
        <v>0.79723622478418998</v>
      </c>
      <c r="O237">
        <v>2.8245720857858099</v>
      </c>
      <c r="P237">
        <v>64.690807799442894</v>
      </c>
      <c r="Q237">
        <v>-1.8869128005776999E-2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Row],[Ticker]],[1]!Table1[[Symbol]:[Industry]],2,FALSE),"-")</f>
        <v>-</v>
      </c>
      <c r="D238" t="s">
        <v>573</v>
      </c>
      <c r="E238">
        <v>36524.183199999999</v>
      </c>
      <c r="F238">
        <v>664</v>
      </c>
      <c r="G238">
        <v>9.3917339273894296</v>
      </c>
      <c r="H238">
        <v>-4.6189921499724198</v>
      </c>
      <c r="I238">
        <v>-6.0542026381787997</v>
      </c>
      <c r="J238">
        <v>-1.2788228057412501</v>
      </c>
      <c r="K238">
        <v>690.79280065272701</v>
      </c>
      <c r="L238">
        <v>644.76552037563999</v>
      </c>
      <c r="M238">
        <v>40.348220968066002</v>
      </c>
      <c r="N238">
        <v>1.2161359942068699</v>
      </c>
      <c r="O238">
        <v>24.510542168674601</v>
      </c>
      <c r="P238">
        <v>53.703703703703603</v>
      </c>
      <c r="Q238">
        <v>3.2031966457994998E-2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Row],[Ticker]],[1]!Table1[[Symbol]:[Industry]],2,FALSE),"-")</f>
        <v>-</v>
      </c>
      <c r="D239" t="s">
        <v>40</v>
      </c>
      <c r="E239">
        <v>36237.596428099998</v>
      </c>
      <c r="F239">
        <v>6998.05</v>
      </c>
      <c r="G239">
        <v>202.62743593147201</v>
      </c>
      <c r="H239">
        <v>21.237289760684501</v>
      </c>
      <c r="I239">
        <v>108.82763081588899</v>
      </c>
      <c r="J239">
        <v>-10.587843166929201</v>
      </c>
      <c r="K239">
        <v>6053.7120609735302</v>
      </c>
      <c r="L239">
        <v>4188.8851539442603</v>
      </c>
      <c r="M239">
        <v>44.619049880819901</v>
      </c>
      <c r="N239">
        <v>1.08259607910894</v>
      </c>
      <c r="O239">
        <v>21.176613485185101</v>
      </c>
      <c r="P239">
        <v>251.29009587872099</v>
      </c>
      <c r="Q239">
        <v>0.17016598109772901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Row],[Ticker]],[1]!Table1[[Symbol]:[Industry]],2,FALSE),"-")</f>
        <v>-</v>
      </c>
      <c r="D240" t="s">
        <v>43</v>
      </c>
      <c r="E240">
        <v>36006.049678374999</v>
      </c>
      <c r="F240">
        <v>614.95000000000005</v>
      </c>
      <c r="G240">
        <v>-32.188338016983401</v>
      </c>
      <c r="H240">
        <v>-4.8054389580119397</v>
      </c>
      <c r="I240">
        <v>-6.8352799274499896</v>
      </c>
      <c r="J240">
        <v>-1.23273165870125</v>
      </c>
      <c r="K240">
        <v>601.85464193842495</v>
      </c>
      <c r="L240">
        <v>578.15249103069198</v>
      </c>
      <c r="M240">
        <v>54.222003841005197</v>
      </c>
      <c r="N240">
        <v>0.67470926199722503</v>
      </c>
      <c r="O240">
        <v>5.2118058378729897</v>
      </c>
      <c r="P240">
        <v>35.213280562884798</v>
      </c>
      <c r="Q240">
        <v>-8.9916062114750006E-2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Row],[Ticker]],[1]!Table1[[Symbol]:[Industry]],2,FALSE),"-")</f>
        <v>-</v>
      </c>
      <c r="D241" t="s">
        <v>80</v>
      </c>
      <c r="E241">
        <v>35823.492869875001</v>
      </c>
      <c r="F241">
        <v>4636.25</v>
      </c>
      <c r="G241">
        <v>11.8841011494853</v>
      </c>
      <c r="H241">
        <v>-1.3224515441837901</v>
      </c>
      <c r="I241">
        <v>-3.9762621346902001</v>
      </c>
      <c r="J241">
        <v>-5.0360197987583799</v>
      </c>
      <c r="K241">
        <v>4515.73040289449</v>
      </c>
      <c r="L241">
        <v>4164.5837489938103</v>
      </c>
      <c r="M241">
        <v>47.480645503289502</v>
      </c>
      <c r="N241">
        <v>1.14571926537159</v>
      </c>
      <c r="O241">
        <v>5.5918037206794198</v>
      </c>
      <c r="P241">
        <v>51.876238677869999</v>
      </c>
      <c r="Q241">
        <v>1.8987371900517001E-2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Row],[Ticker]],[1]!Table1[[Symbol]:[Industry]],2,FALSE),"-")</f>
        <v>-</v>
      </c>
      <c r="D242" t="s">
        <v>217</v>
      </c>
      <c r="E242">
        <v>35544.220419450001</v>
      </c>
      <c r="F242">
        <v>5552.85</v>
      </c>
      <c r="G242">
        <v>116.313302554605</v>
      </c>
      <c r="H242">
        <v>4.4769034284165601</v>
      </c>
      <c r="I242">
        <v>80.885943316527801</v>
      </c>
      <c r="J242">
        <v>-1.9609832329749299</v>
      </c>
      <c r="K242">
        <v>4847.1094171852801</v>
      </c>
      <c r="L242">
        <v>3643.8477267226699</v>
      </c>
      <c r="M242">
        <v>65.5488112564734</v>
      </c>
      <c r="N242">
        <v>1.3584340644681701</v>
      </c>
      <c r="O242">
        <v>4.6309552752190104</v>
      </c>
      <c r="P242">
        <v>162.825701100461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Row],[Ticker]],[1]!Table1[[Symbol]:[Industry]],2,FALSE),"-")</f>
        <v>-</v>
      </c>
      <c r="D243" t="s">
        <v>80</v>
      </c>
      <c r="E243">
        <v>35535.587004775</v>
      </c>
      <c r="F243">
        <v>1894.75</v>
      </c>
      <c r="G243">
        <v>-52.841746164770797</v>
      </c>
      <c r="H243">
        <v>0.5039400346281</v>
      </c>
      <c r="I243">
        <v>-21.5530811027669</v>
      </c>
      <c r="J243">
        <v>2.9587622540471399</v>
      </c>
      <c r="K243">
        <v>1852.9712478819099</v>
      </c>
      <c r="L243">
        <v>1916.82947126967</v>
      </c>
      <c r="M243">
        <v>54.387701486552501</v>
      </c>
      <c r="N243">
        <v>0.82064436720534595</v>
      </c>
      <c r="O243">
        <v>28.286053569072401</v>
      </c>
      <c r="P243">
        <v>14.735981591377</v>
      </c>
      <c r="Q243">
        <v>-5.6964285434223001E-2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Row],[Ticker]],[1]!Table1[[Symbol]:[Industry]],2,FALSE),"-")</f>
        <v>-</v>
      </c>
      <c r="D244" t="s">
        <v>192</v>
      </c>
      <c r="E244">
        <v>35437.476454299998</v>
      </c>
      <c r="F244">
        <v>884.15</v>
      </c>
      <c r="G244">
        <v>-17.9599790740054</v>
      </c>
      <c r="H244">
        <v>-1.9648075408797001</v>
      </c>
      <c r="I244">
        <v>5.8569337918126498</v>
      </c>
      <c r="J244">
        <v>-4.7307420297867004</v>
      </c>
      <c r="K244">
        <v>850.63090617447301</v>
      </c>
      <c r="L244">
        <v>767.36957507479497</v>
      </c>
      <c r="M244">
        <v>43.4318979966298</v>
      </c>
      <c r="N244">
        <v>0.68614297849868</v>
      </c>
      <c r="O244">
        <v>6.9105920941016699</v>
      </c>
      <c r="P244">
        <v>45.503167942071897</v>
      </c>
      <c r="Q244">
        <v>1.0995471573735E-2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Row],[Ticker]],[1]!Table1[[Symbol]:[Industry]],2,FALSE),"-")</f>
        <v>-</v>
      </c>
      <c r="D245" t="s">
        <v>407</v>
      </c>
      <c r="E245">
        <v>34774.952298229997</v>
      </c>
      <c r="F245">
        <v>547.54999999999995</v>
      </c>
      <c r="G245">
        <v>12.654408170644</v>
      </c>
      <c r="H245">
        <v>7.4908484093940304</v>
      </c>
      <c r="I245">
        <v>-1.257248013308</v>
      </c>
      <c r="J245">
        <v>7.2038132583012899</v>
      </c>
      <c r="K245">
        <v>517.33645379777397</v>
      </c>
      <c r="L245">
        <v>488.416509238034</v>
      </c>
      <c r="M245">
        <v>64.090741761157304</v>
      </c>
      <c r="N245">
        <v>0.86019887403554096</v>
      </c>
      <c r="O245">
        <v>6.8212948589169997</v>
      </c>
      <c r="P245">
        <v>50.013698630136901</v>
      </c>
      <c r="Q245">
        <v>0.113694507900835</v>
      </c>
    </row>
    <row r="246" spans="1:17" hidden="1" x14ac:dyDescent="0.3">
      <c r="A246" t="s">
        <v>588</v>
      </c>
      <c r="B246" t="s">
        <v>589</v>
      </c>
      <c r="C246" t="str">
        <f>IFERROR(VLOOKUP(Table1[[#This Row],[Ticker]],[1]!Table1[[Symbol]:[Industry]],2,FALSE),"-")</f>
        <v>-</v>
      </c>
      <c r="D246" t="s">
        <v>43</v>
      </c>
      <c r="E246">
        <v>34720.356673859998</v>
      </c>
      <c r="F246">
        <v>378.3</v>
      </c>
      <c r="G246">
        <v>-9.1497477546742392</v>
      </c>
      <c r="H246">
        <v>-8.4965025028361296</v>
      </c>
      <c r="I246">
        <v>5.29729298205101</v>
      </c>
      <c r="J246">
        <v>1.4802384562317199</v>
      </c>
      <c r="K246">
        <v>360.111212149388</v>
      </c>
      <c r="M246">
        <v>57.471104006809</v>
      </c>
      <c r="N246">
        <v>0.77204624550463896</v>
      </c>
      <c r="O246">
        <v>7.6923076923076801</v>
      </c>
      <c r="P246">
        <v>35.810446957458197</v>
      </c>
    </row>
    <row r="247" spans="1:17" x14ac:dyDescent="0.3">
      <c r="A247" t="s">
        <v>590</v>
      </c>
      <c r="B247" t="s">
        <v>591</v>
      </c>
      <c r="C247" t="str">
        <f>IFERROR(VLOOKUP(Table1[[#This Row],[Ticker]],[1]!Table1[[Symbol]:[Industry]],2,FALSE),"-")</f>
        <v>-</v>
      </c>
      <c r="D247" t="s">
        <v>592</v>
      </c>
      <c r="E247">
        <v>34693.374444749999</v>
      </c>
      <c r="F247">
        <v>1275.75</v>
      </c>
      <c r="G247">
        <v>-16.7366311527487</v>
      </c>
      <c r="H247">
        <v>-9.3600691929036994</v>
      </c>
      <c r="I247">
        <v>-6.6524760269663297</v>
      </c>
      <c r="J247">
        <v>1.50805750833733</v>
      </c>
      <c r="K247">
        <v>1271.1664968237999</v>
      </c>
      <c r="L247">
        <v>1202.6304486187701</v>
      </c>
      <c r="M247">
        <v>60.6234848199894</v>
      </c>
      <c r="N247">
        <v>0.54457251483093505</v>
      </c>
      <c r="O247">
        <v>12.9688418577307</v>
      </c>
      <c r="P247">
        <v>28.857128427857099</v>
      </c>
      <c r="Q247">
        <v>0.106344379507542</v>
      </c>
    </row>
    <row r="248" spans="1:17" x14ac:dyDescent="0.3">
      <c r="A248" t="s">
        <v>593</v>
      </c>
      <c r="B248" t="s">
        <v>594</v>
      </c>
      <c r="C248" t="str">
        <f>IFERROR(VLOOKUP(Table1[[#This Row],[Ticker]],[1]!Table1[[Symbol]:[Industry]],2,FALSE),"-")</f>
        <v>-</v>
      </c>
      <c r="D248" t="s">
        <v>232</v>
      </c>
      <c r="E248">
        <v>34614.51878192</v>
      </c>
      <c r="F248">
        <v>6841.45</v>
      </c>
      <c r="G248">
        <v>76.383888427488202</v>
      </c>
      <c r="H248">
        <v>6.2436860133212697</v>
      </c>
      <c r="I248">
        <v>-3.2830306241052201</v>
      </c>
      <c r="J248">
        <v>0.23578516978391501</v>
      </c>
      <c r="K248">
        <v>6721.0762438371303</v>
      </c>
      <c r="L248">
        <v>5995.0037199624503</v>
      </c>
      <c r="M248">
        <v>45.229130614154798</v>
      </c>
      <c r="N248">
        <v>0.62461018607230401</v>
      </c>
      <c r="O248">
        <v>42.613773395990599</v>
      </c>
      <c r="P248">
        <v>137.138648180242</v>
      </c>
      <c r="Q248">
        <v>0.13673264996779899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Row],[Ticker]],[1]!Table1[[Symbol]:[Industry]],2,FALSE),"-")</f>
        <v>-</v>
      </c>
      <c r="D249" t="s">
        <v>132</v>
      </c>
      <c r="E249">
        <v>34545.542794499997</v>
      </c>
      <c r="F249">
        <v>1414.5</v>
      </c>
      <c r="G249">
        <v>109.39023834762401</v>
      </c>
      <c r="H249">
        <v>12.2881941769693</v>
      </c>
      <c r="I249">
        <v>34.803976460898802</v>
      </c>
      <c r="J249">
        <v>-0.82685632303579004</v>
      </c>
      <c r="K249">
        <v>1273.41330889653</v>
      </c>
      <c r="L249">
        <v>1104.3854821908001</v>
      </c>
      <c r="M249">
        <v>83.416193352809401</v>
      </c>
      <c r="N249">
        <v>1.0046715529980601</v>
      </c>
      <c r="O249">
        <v>2.72887946270765</v>
      </c>
      <c r="P249">
        <v>150.35398230088401</v>
      </c>
      <c r="Q249">
        <v>0.156322157162438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Row],[Ticker]],[1]!Table1[[Symbol]:[Industry]],2,FALSE),"-")</f>
        <v>-</v>
      </c>
      <c r="D250" t="s">
        <v>452</v>
      </c>
      <c r="E250">
        <v>33346.754751749999</v>
      </c>
      <c r="F250">
        <v>4559.95</v>
      </c>
      <c r="G250">
        <v>-14.678963753260399</v>
      </c>
      <c r="H250">
        <v>-3.5553622096850499</v>
      </c>
      <c r="I250">
        <v>-26.750185311965801</v>
      </c>
      <c r="J250">
        <v>-2.8312853969135201</v>
      </c>
      <c r="K250">
        <v>4525.0216609385798</v>
      </c>
      <c r="L250">
        <v>4366.9718095735398</v>
      </c>
      <c r="M250">
        <v>38.860312039653401</v>
      </c>
      <c r="N250">
        <v>0.52299833712642996</v>
      </c>
      <c r="O250">
        <v>15.538547571793501</v>
      </c>
      <c r="P250">
        <v>24.564973912093301</v>
      </c>
      <c r="Q250">
        <v>3.8824710676210003E-2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Row],[Ticker]],[1]!Table1[[Symbol]:[Industry]],2,FALSE),"-")</f>
        <v>-</v>
      </c>
      <c r="D251" t="s">
        <v>601</v>
      </c>
      <c r="E251">
        <v>33313.977488999997</v>
      </c>
      <c r="F251">
        <v>344.5</v>
      </c>
      <c r="G251">
        <v>83.481432777802297</v>
      </c>
      <c r="H251">
        <v>-1.28912930628635</v>
      </c>
      <c r="I251">
        <v>2.5470349841150002</v>
      </c>
      <c r="J251">
        <v>3.55366478317428</v>
      </c>
      <c r="K251">
        <v>323.45781472025601</v>
      </c>
      <c r="L251">
        <v>294.62554381481198</v>
      </c>
      <c r="M251">
        <v>77.4402500248069</v>
      </c>
      <c r="N251">
        <v>1.20363122678006</v>
      </c>
      <c r="O251">
        <v>20.696661828737302</v>
      </c>
      <c r="P251">
        <v>153.96240324364101</v>
      </c>
      <c r="Q251">
        <v>0.1168803090722</v>
      </c>
    </row>
    <row r="252" spans="1:17" x14ac:dyDescent="0.3">
      <c r="A252" t="s">
        <v>602</v>
      </c>
      <c r="B252" t="s">
        <v>603</v>
      </c>
      <c r="C252" t="str">
        <f>IFERROR(VLOOKUP(Table1[[#This Row],[Ticker]],[1]!Table1[[Symbol]:[Industry]],2,FALSE),"-")</f>
        <v>-</v>
      </c>
      <c r="D252" t="s">
        <v>185</v>
      </c>
      <c r="E252">
        <v>33296.302750080002</v>
      </c>
      <c r="F252">
        <v>2367.1</v>
      </c>
      <c r="G252">
        <v>15.1434386653397</v>
      </c>
      <c r="H252">
        <v>-10.379630841744</v>
      </c>
      <c r="I252">
        <v>12.084982080444499</v>
      </c>
      <c r="J252">
        <v>-7.6249235662037798</v>
      </c>
      <c r="K252">
        <v>2477.4664479934299</v>
      </c>
      <c r="L252">
        <v>2219.5015574358699</v>
      </c>
      <c r="M252">
        <v>31.050720189470599</v>
      </c>
      <c r="N252">
        <v>1.75979160862835</v>
      </c>
      <c r="O252">
        <v>29.327024629293199</v>
      </c>
      <c r="P252">
        <v>53.702801857082498</v>
      </c>
      <c r="Q252">
        <v>2.3432606375492E-2</v>
      </c>
    </row>
    <row r="253" spans="1:17" x14ac:dyDescent="0.3">
      <c r="A253" t="s">
        <v>604</v>
      </c>
      <c r="B253" t="s">
        <v>605</v>
      </c>
      <c r="C253" t="str">
        <f>IFERROR(VLOOKUP(Table1[[#This Row],[Ticker]],[1]!Table1[[Symbol]:[Industry]],2,FALSE),"-")</f>
        <v>-</v>
      </c>
      <c r="D253" t="s">
        <v>606</v>
      </c>
      <c r="E253">
        <v>33244.829640000004</v>
      </c>
      <c r="F253">
        <v>972.6</v>
      </c>
      <c r="G253">
        <v>-3.6395767474145302</v>
      </c>
      <c r="H253">
        <v>6.4250092296854504</v>
      </c>
      <c r="I253">
        <v>-1.71145296236991</v>
      </c>
      <c r="J253">
        <v>2.3283489367570001</v>
      </c>
      <c r="K253">
        <v>886.53612285923305</v>
      </c>
      <c r="L253">
        <v>830.52995019810203</v>
      </c>
      <c r="M253">
        <v>64.377192537942804</v>
      </c>
      <c r="N253">
        <v>2.1255743295701301</v>
      </c>
      <c r="O253">
        <v>8.266502159161</v>
      </c>
      <c r="P253">
        <v>36.985915492957702</v>
      </c>
      <c r="Q253">
        <v>8.2444460232723005E-2</v>
      </c>
    </row>
    <row r="254" spans="1:17" x14ac:dyDescent="0.3">
      <c r="A254" t="s">
        <v>607</v>
      </c>
      <c r="B254" t="s">
        <v>608</v>
      </c>
      <c r="C254" t="str">
        <f>IFERROR(VLOOKUP(Table1[[#This Row],[Ticker]],[1]!Table1[[Symbol]:[Industry]],2,FALSE),"-")</f>
        <v>-</v>
      </c>
      <c r="D254" t="s">
        <v>609</v>
      </c>
      <c r="E254">
        <v>32908.036193100001</v>
      </c>
      <c r="F254">
        <v>835.05</v>
      </c>
      <c r="G254">
        <v>8.8407101939592803</v>
      </c>
      <c r="H254">
        <v>0.41899458593875999</v>
      </c>
      <c r="I254">
        <v>21.731901713165001</v>
      </c>
      <c r="J254">
        <v>1.1495372102160799</v>
      </c>
      <c r="K254">
        <v>810.95269122692901</v>
      </c>
      <c r="L254">
        <v>724.49727880035698</v>
      </c>
      <c r="M254">
        <v>62.554951410734702</v>
      </c>
      <c r="N254">
        <v>0.58065560572221697</v>
      </c>
      <c r="O254">
        <v>10.292796838512601</v>
      </c>
      <c r="P254">
        <v>47.119450317124702</v>
      </c>
      <c r="Q254">
        <v>3.4140484655778999E-2</v>
      </c>
    </row>
    <row r="255" spans="1:17" x14ac:dyDescent="0.3">
      <c r="A255" t="s">
        <v>610</v>
      </c>
      <c r="B255" t="s">
        <v>611</v>
      </c>
      <c r="C255" t="str">
        <f>IFERROR(VLOOKUP(Table1[[#This Row],[Ticker]],[1]!Table1[[Symbol]:[Industry]],2,FALSE),"-")</f>
        <v>-</v>
      </c>
      <c r="D255" t="s">
        <v>606</v>
      </c>
      <c r="E255">
        <v>32809.632995619999</v>
      </c>
      <c r="F255">
        <v>1350.7</v>
      </c>
      <c r="G255">
        <v>-28.984982959141298</v>
      </c>
      <c r="H255">
        <v>7.4923338520559497</v>
      </c>
      <c r="I255">
        <v>25.124783321822399</v>
      </c>
      <c r="J255">
        <v>2.5251148897576599</v>
      </c>
      <c r="K255">
        <v>1216.3087701489501</v>
      </c>
      <c r="L255">
        <v>1139.3654363031901</v>
      </c>
      <c r="M255">
        <v>69.638086678025999</v>
      </c>
      <c r="N255">
        <v>1.5562484995291199</v>
      </c>
      <c r="O255">
        <v>10.157696009476499</v>
      </c>
      <c r="P255">
        <v>52.440607189210503</v>
      </c>
      <c r="Q255">
        <v>1.9407538521448001E-2</v>
      </c>
    </row>
    <row r="256" spans="1:17" x14ac:dyDescent="0.3">
      <c r="A256" t="s">
        <v>612</v>
      </c>
      <c r="B256" t="s">
        <v>613</v>
      </c>
      <c r="C256" t="str">
        <f>IFERROR(VLOOKUP(Table1[[#This Row],[Ticker]],[1]!Table1[[Symbol]:[Industry]],2,FALSE),"-")</f>
        <v>-</v>
      </c>
      <c r="D256" t="s">
        <v>195</v>
      </c>
      <c r="E256">
        <v>32809.522499999999</v>
      </c>
      <c r="F256">
        <v>751.65</v>
      </c>
      <c r="G256">
        <v>14.0294418899335</v>
      </c>
      <c r="H256">
        <v>-14.012688902966801</v>
      </c>
      <c r="I256">
        <v>53.377437661281903</v>
      </c>
      <c r="J256">
        <v>-2.53773700981675</v>
      </c>
      <c r="K256">
        <v>772.01374107838706</v>
      </c>
      <c r="L256">
        <v>646.46042977518596</v>
      </c>
      <c r="M256">
        <v>37.677579106113299</v>
      </c>
      <c r="N256">
        <v>0.77276394568515405</v>
      </c>
      <c r="O256">
        <v>14.414953768376201</v>
      </c>
      <c r="P256">
        <v>80.208583073603407</v>
      </c>
      <c r="Q256">
        <v>9.0991369540899996E-4</v>
      </c>
    </row>
    <row r="257" spans="1:17" x14ac:dyDescent="0.3">
      <c r="A257" t="s">
        <v>614</v>
      </c>
      <c r="B257" t="s">
        <v>615</v>
      </c>
      <c r="C257" t="str">
        <f>IFERROR(VLOOKUP(Table1[[#This Row],[Ticker]],[1]!Table1[[Symbol]:[Industry]],2,FALSE),"-")</f>
        <v>-</v>
      </c>
      <c r="D257" t="s">
        <v>24</v>
      </c>
      <c r="E257">
        <v>32738.15520225</v>
      </c>
      <c r="F257">
        <v>203.22</v>
      </c>
      <c r="G257">
        <v>-52.278090000663497</v>
      </c>
      <c r="H257">
        <v>-2.03280887960852</v>
      </c>
      <c r="I257">
        <v>-5.9607911197124297</v>
      </c>
      <c r="J257">
        <v>-4.8832272058951798</v>
      </c>
      <c r="K257">
        <v>202.04509170699001</v>
      </c>
      <c r="L257">
        <v>204.92256801670499</v>
      </c>
      <c r="M257">
        <v>43.871768560585203</v>
      </c>
      <c r="N257">
        <v>1.0174648727398199</v>
      </c>
      <c r="O257">
        <v>29.4656037791556</v>
      </c>
      <c r="P257">
        <v>20.141885900088599</v>
      </c>
      <c r="Q257">
        <v>-7.9568268829497996E-2</v>
      </c>
    </row>
    <row r="258" spans="1:17" hidden="1" x14ac:dyDescent="0.3">
      <c r="A258" t="s">
        <v>616</v>
      </c>
      <c r="B258" t="s">
        <v>617</v>
      </c>
      <c r="C258" t="str">
        <f>IFERROR(VLOOKUP(Table1[[#This Row],[Ticker]],[1]!Table1[[Symbol]:[Industry]],2,FALSE),"-")</f>
        <v>-</v>
      </c>
      <c r="D258" t="s">
        <v>111</v>
      </c>
      <c r="E258">
        <v>32487.949375175001</v>
      </c>
      <c r="F258">
        <v>625.75</v>
      </c>
      <c r="G258">
        <v>-40.633184598709398</v>
      </c>
      <c r="H258">
        <v>0.110923425549201</v>
      </c>
      <c r="I258">
        <v>-26.186143861984199</v>
      </c>
      <c r="J258">
        <v>-1.3598070250374401</v>
      </c>
      <c r="M258">
        <v>35.608097968057002</v>
      </c>
      <c r="O258">
        <v>13.096284458649601</v>
      </c>
      <c r="P258">
        <v>6.4925119128658801</v>
      </c>
    </row>
    <row r="259" spans="1:17" x14ac:dyDescent="0.3">
      <c r="A259" t="s">
        <v>618</v>
      </c>
      <c r="B259" t="s">
        <v>619</v>
      </c>
      <c r="C259" t="str">
        <f>IFERROR(VLOOKUP(Table1[[#This Row],[Ticker]],[1]!Table1[[Symbol]:[Industry]],2,FALSE),"-")</f>
        <v>-</v>
      </c>
      <c r="D259" t="s">
        <v>264</v>
      </c>
      <c r="E259">
        <v>32430.745635679999</v>
      </c>
      <c r="F259">
        <v>656.95</v>
      </c>
      <c r="G259">
        <v>129.897731292922</v>
      </c>
      <c r="H259">
        <v>19.290200024391499</v>
      </c>
      <c r="I259">
        <v>94.792307532883498</v>
      </c>
      <c r="J259">
        <v>-2.3721317380543798</v>
      </c>
      <c r="K259">
        <v>536.09693239343596</v>
      </c>
      <c r="L259">
        <v>403.26532952524002</v>
      </c>
      <c r="M259">
        <v>76.9060193247565</v>
      </c>
      <c r="N259">
        <v>1.7729023242649</v>
      </c>
      <c r="O259">
        <v>4.8329401019864404</v>
      </c>
      <c r="P259">
        <v>193.28125</v>
      </c>
      <c r="Q259">
        <v>0.24122198358050201</v>
      </c>
    </row>
    <row r="260" spans="1:17" hidden="1" x14ac:dyDescent="0.3">
      <c r="A260" t="s">
        <v>620</v>
      </c>
      <c r="B260" t="s">
        <v>621</v>
      </c>
      <c r="C260" t="str">
        <f>IFERROR(VLOOKUP(Table1[[#This Row],[Ticker]],[1]!Table1[[Symbol]:[Industry]],2,FALSE),"-")</f>
        <v>-</v>
      </c>
      <c r="D260" t="s">
        <v>132</v>
      </c>
      <c r="E260">
        <v>32216.064643341</v>
      </c>
      <c r="F260">
        <v>389.6</v>
      </c>
      <c r="G260">
        <v>-3.8900742147540899</v>
      </c>
      <c r="H260">
        <v>2.8535430924340002</v>
      </c>
      <c r="I260">
        <v>-14.9962057929463</v>
      </c>
      <c r="J260">
        <v>0.96067650975558205</v>
      </c>
      <c r="K260">
        <v>380.62327243731602</v>
      </c>
      <c r="L260">
        <v>360.71189322487402</v>
      </c>
      <c r="M260">
        <v>56.330526885428</v>
      </c>
      <c r="N260">
        <v>0.97776074638773303</v>
      </c>
      <c r="O260">
        <v>2.4127310061601501</v>
      </c>
      <c r="P260">
        <v>37.183098591549303</v>
      </c>
      <c r="Q260">
        <v>-0.123824141917355</v>
      </c>
    </row>
    <row r="261" spans="1:17" x14ac:dyDescent="0.3">
      <c r="A261" t="s">
        <v>622</v>
      </c>
      <c r="B261" t="s">
        <v>623</v>
      </c>
      <c r="C261" t="str">
        <f>IFERROR(VLOOKUP(Table1[[#This Row],[Ticker]],[1]!Table1[[Symbol]:[Industry]],2,FALSE),"-")</f>
        <v>-</v>
      </c>
      <c r="D261" t="s">
        <v>564</v>
      </c>
      <c r="E261">
        <v>32026.505859408</v>
      </c>
      <c r="F261">
        <v>72.44</v>
      </c>
      <c r="G261">
        <v>-19.589698735066399</v>
      </c>
      <c r="H261">
        <v>-2.78156371171761</v>
      </c>
      <c r="I261">
        <v>-7.39600792177146</v>
      </c>
      <c r="J261">
        <v>1.7670248949451599</v>
      </c>
      <c r="K261">
        <v>70.902111304149599</v>
      </c>
      <c r="L261">
        <v>68.538448707983306</v>
      </c>
      <c r="M261">
        <v>76.012635193103094</v>
      </c>
      <c r="N261">
        <v>0.82250546601734398</v>
      </c>
      <c r="O261">
        <v>10.436223081170599</v>
      </c>
      <c r="P261">
        <v>25.220397579948099</v>
      </c>
      <c r="Q261">
        <v>3.2948144641933998E-2</v>
      </c>
    </row>
    <row r="262" spans="1:17" x14ac:dyDescent="0.3">
      <c r="A262" t="s">
        <v>624</v>
      </c>
      <c r="B262" t="s">
        <v>625</v>
      </c>
      <c r="C262" t="str">
        <f>IFERROR(VLOOKUP(Table1[[#This Row],[Ticker]],[1]!Table1[[Symbol]:[Industry]],2,FALSE),"-")</f>
        <v>-</v>
      </c>
      <c r="D262" t="s">
        <v>46</v>
      </c>
      <c r="E262">
        <v>31933.8</v>
      </c>
      <c r="F262">
        <v>177.41</v>
      </c>
      <c r="G262">
        <v>169.45448780667101</v>
      </c>
      <c r="H262">
        <v>-8.9374067278431095</v>
      </c>
      <c r="I262">
        <v>38.1160501145336</v>
      </c>
      <c r="J262">
        <v>-3.5323311346212001</v>
      </c>
      <c r="K262">
        <v>175.85674297856801</v>
      </c>
      <c r="L262">
        <v>143.580599390175</v>
      </c>
      <c r="M262">
        <v>53.439877054149399</v>
      </c>
      <c r="N262">
        <v>0.27843788779929801</v>
      </c>
      <c r="O262">
        <v>18.228961163406701</v>
      </c>
      <c r="P262">
        <v>212.892416225749</v>
      </c>
      <c r="Q262">
        <v>0.12616266364270001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-</v>
      </c>
      <c r="D263" t="s">
        <v>431</v>
      </c>
      <c r="E263">
        <v>31854.948666544999</v>
      </c>
      <c r="F263">
        <v>430.45</v>
      </c>
      <c r="G263">
        <v>-29.983168884320101</v>
      </c>
      <c r="H263">
        <v>-2.9534952186275998</v>
      </c>
      <c r="I263">
        <v>-24.488867394460598</v>
      </c>
      <c r="J263">
        <v>0.34960751754642999</v>
      </c>
      <c r="K263">
        <v>418.23727533726998</v>
      </c>
      <c r="L263">
        <v>417.21879959639199</v>
      </c>
      <c r="M263">
        <v>54.918489243329198</v>
      </c>
      <c r="N263">
        <v>0.74980561297999204</v>
      </c>
      <c r="O263">
        <v>13.369729353002599</v>
      </c>
      <c r="P263">
        <v>21.5273856578204</v>
      </c>
      <c r="Q263">
        <v>-7.1169896421537995E-2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Row],[Ticker]],[1]!Table1[[Symbol]:[Industry]],2,FALSE),"-")</f>
        <v>-</v>
      </c>
      <c r="D264" t="s">
        <v>18</v>
      </c>
      <c r="E264">
        <v>31504.715615352001</v>
      </c>
      <c r="F264">
        <v>179.76</v>
      </c>
      <c r="G264">
        <v>60.305508031850799</v>
      </c>
      <c r="H264">
        <v>-20.778296984612599</v>
      </c>
      <c r="I264">
        <v>-36.509493455783101</v>
      </c>
      <c r="J264">
        <v>-5.8051895522504502</v>
      </c>
      <c r="K264">
        <v>199.34341742228401</v>
      </c>
      <c r="L264">
        <v>191.046867913992</v>
      </c>
      <c r="M264">
        <v>33.217415670627197</v>
      </c>
      <c r="N264">
        <v>0.42084528212497002</v>
      </c>
      <c r="O264">
        <v>60.908989764129899</v>
      </c>
      <c r="P264">
        <v>98.629834254143603</v>
      </c>
      <c r="Q264">
        <v>0.106931459995878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164</v>
      </c>
      <c r="E265">
        <v>31448.099601000002</v>
      </c>
      <c r="F265">
        <v>7265.25</v>
      </c>
      <c r="G265">
        <v>153.51550725854901</v>
      </c>
      <c r="H265">
        <v>-2.9333068138278202</v>
      </c>
      <c r="I265">
        <v>105.298566453764</v>
      </c>
      <c r="J265">
        <v>-2.81159792108773</v>
      </c>
      <c r="K265">
        <v>6460.6520725154896</v>
      </c>
      <c r="L265">
        <v>4907.0196070859301</v>
      </c>
      <c r="M265">
        <v>72.643959825735806</v>
      </c>
      <c r="N265">
        <v>0.41698888075216001</v>
      </c>
      <c r="O265">
        <v>9.4236261656515499</v>
      </c>
      <c r="P265">
        <v>198.98148148148101</v>
      </c>
      <c r="Q265">
        <v>7.0977283505153005E-2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161</v>
      </c>
      <c r="E266">
        <v>31053.7651109119</v>
      </c>
      <c r="F266">
        <v>238.18</v>
      </c>
      <c r="G266">
        <v>348.88104191205099</v>
      </c>
      <c r="H266">
        <v>2.3337179424803298</v>
      </c>
      <c r="I266">
        <v>61.3876417451131</v>
      </c>
      <c r="J266">
        <v>-0.85593250882489702</v>
      </c>
      <c r="K266">
        <v>215.98014107637101</v>
      </c>
      <c r="L266">
        <v>157.53169078489299</v>
      </c>
      <c r="M266">
        <v>43.088638219261703</v>
      </c>
      <c r="N266">
        <v>0.73935160274015399</v>
      </c>
      <c r="O266">
        <v>9.9588546477453903</v>
      </c>
      <c r="P266">
        <v>404.08465608465599</v>
      </c>
      <c r="Q266">
        <v>0.202645915769054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185</v>
      </c>
      <c r="E267">
        <v>30950.924219519999</v>
      </c>
      <c r="F267">
        <v>16317.8</v>
      </c>
      <c r="G267">
        <v>-27.207176382517201</v>
      </c>
      <c r="H267">
        <v>-1.1024734678841499</v>
      </c>
      <c r="I267">
        <v>-7.7373698642699704</v>
      </c>
      <c r="J267">
        <v>-4.3486011029317897</v>
      </c>
      <c r="K267">
        <v>16003.3778396995</v>
      </c>
      <c r="L267">
        <v>15262.250408350101</v>
      </c>
      <c r="M267">
        <v>50.956162347086703</v>
      </c>
      <c r="N267">
        <v>0.624948843742263</v>
      </c>
      <c r="O267">
        <v>11.8410570052335</v>
      </c>
      <c r="P267">
        <v>25.763391136801499</v>
      </c>
      <c r="Q267">
        <v>7.7130196377295998E-2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51</v>
      </c>
      <c r="E268">
        <v>30783.002237199998</v>
      </c>
      <c r="F268">
        <v>395.8</v>
      </c>
      <c r="G268">
        <v>-28.482073570375999</v>
      </c>
      <c r="H268">
        <v>-6.43555712455706</v>
      </c>
      <c r="I268">
        <v>-35.047675094606198</v>
      </c>
      <c r="J268">
        <v>-0.83681329986166797</v>
      </c>
      <c r="K268">
        <v>395.97266749472499</v>
      </c>
      <c r="L268">
        <v>414.050694980407</v>
      </c>
      <c r="M268">
        <v>47.577946380272699</v>
      </c>
      <c r="N268">
        <v>0.63999688674918698</v>
      </c>
      <c r="O268">
        <v>31.303688731682598</v>
      </c>
      <c r="P268">
        <v>17.6925364258102</v>
      </c>
      <c r="Q268">
        <v>8.9241485084545005E-2</v>
      </c>
    </row>
    <row r="269" spans="1:17" hidden="1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185</v>
      </c>
      <c r="E269">
        <v>30724.97652362</v>
      </c>
      <c r="F269">
        <v>13916.05</v>
      </c>
      <c r="G269">
        <v>126.36953447473999</v>
      </c>
      <c r="H269">
        <v>-2.3628883586617002</v>
      </c>
      <c r="I269">
        <v>53.394486299942301</v>
      </c>
      <c r="J269">
        <v>0.33923114064162002</v>
      </c>
      <c r="K269">
        <v>13726.175588104399</v>
      </c>
      <c r="L269">
        <v>10939.642214506001</v>
      </c>
      <c r="M269">
        <v>40.773403922084</v>
      </c>
      <c r="N269">
        <v>1.2460032769381699</v>
      </c>
      <c r="O269">
        <v>8.7769158633376598</v>
      </c>
      <c r="P269">
        <v>169.552458524207</v>
      </c>
      <c r="Q269">
        <v>0.20654888106466601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452</v>
      </c>
      <c r="E270">
        <v>30577.744999999999</v>
      </c>
      <c r="F270">
        <v>1463.05</v>
      </c>
      <c r="G270">
        <v>83.626306793166293</v>
      </c>
      <c r="H270">
        <v>-8.8199955778730494</v>
      </c>
      <c r="I270">
        <v>55.217482937574097</v>
      </c>
      <c r="J270">
        <v>-5.2653786469984203</v>
      </c>
      <c r="K270">
        <v>1368.87419482834</v>
      </c>
      <c r="L270">
        <v>1109.84829577969</v>
      </c>
      <c r="M270">
        <v>48.543193473213897</v>
      </c>
      <c r="N270">
        <v>0.94402270366764995</v>
      </c>
      <c r="O270">
        <v>13.7623457844913</v>
      </c>
      <c r="P270">
        <v>131.86212361331201</v>
      </c>
      <c r="Q270">
        <v>8.7438124201587003E-2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644</v>
      </c>
      <c r="E271">
        <v>30350.343575999999</v>
      </c>
      <c r="F271">
        <v>2748.05</v>
      </c>
      <c r="G271">
        <v>121.990334755871</v>
      </c>
      <c r="H271">
        <v>9.3306143100771397</v>
      </c>
      <c r="I271">
        <v>64.149339992959995</v>
      </c>
      <c r="J271">
        <v>-6.1017002126704201</v>
      </c>
      <c r="K271">
        <v>2473.0931033820102</v>
      </c>
      <c r="L271">
        <v>1976.1807051508899</v>
      </c>
      <c r="M271">
        <v>56.538778671466503</v>
      </c>
      <c r="N271">
        <v>0.76866681502189005</v>
      </c>
      <c r="O271">
        <v>6.8557704554138299</v>
      </c>
      <c r="P271">
        <v>162.60690907353401</v>
      </c>
      <c r="Q271">
        <v>0.122544630034774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54</v>
      </c>
      <c r="E272">
        <v>29500.259926059902</v>
      </c>
      <c r="F272">
        <v>1158.8499999999999</v>
      </c>
      <c r="G272">
        <v>83.789798087957294</v>
      </c>
      <c r="H272">
        <v>5.7635528318326301</v>
      </c>
      <c r="I272">
        <v>62.754301725074697</v>
      </c>
      <c r="J272">
        <v>-2.7318858717075498</v>
      </c>
      <c r="K272">
        <v>1063.9571061701399</v>
      </c>
      <c r="L272">
        <v>821.45480781682397</v>
      </c>
      <c r="M272">
        <v>44.848436014650602</v>
      </c>
      <c r="N272">
        <v>0.86448447382220595</v>
      </c>
      <c r="O272">
        <v>11.1360400396945</v>
      </c>
      <c r="P272">
        <v>119.479166666666</v>
      </c>
      <c r="Q272">
        <v>8.3578949249031004E-2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54</v>
      </c>
      <c r="E273">
        <v>29437.68875392</v>
      </c>
      <c r="F273">
        <v>223.1</v>
      </c>
      <c r="G273">
        <v>97.579022225181404</v>
      </c>
      <c r="H273">
        <v>15.412609744837001</v>
      </c>
      <c r="I273">
        <v>64.015571466309396</v>
      </c>
      <c r="J273">
        <v>-0.88635120871997297</v>
      </c>
      <c r="K273">
        <v>199.71778365450899</v>
      </c>
      <c r="L273">
        <v>160.14807473318899</v>
      </c>
      <c r="M273">
        <v>52.453558487413197</v>
      </c>
      <c r="N273">
        <v>1.02709790681546</v>
      </c>
      <c r="O273">
        <v>9.3635141192290394</v>
      </c>
      <c r="P273">
        <v>154.97142857142799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54</v>
      </c>
      <c r="E274">
        <v>29392.531141815001</v>
      </c>
      <c r="F274">
        <v>1784.05</v>
      </c>
      <c r="G274">
        <v>-25.090230666013401</v>
      </c>
      <c r="H274">
        <v>-5.2357502967730198</v>
      </c>
      <c r="I274">
        <v>-20.3323551969129</v>
      </c>
      <c r="J274">
        <v>0.34137719902279401</v>
      </c>
      <c r="K274">
        <v>1891.48343684666</v>
      </c>
      <c r="L274">
        <v>1838.94510451018</v>
      </c>
      <c r="M274">
        <v>28.1571150422096</v>
      </c>
      <c r="N274">
        <v>1.0035134802819401</v>
      </c>
      <c r="O274">
        <v>24.489223956727599</v>
      </c>
      <c r="P274">
        <v>20.948442425680401</v>
      </c>
      <c r="Q274">
        <v>-0.115883049954281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185</v>
      </c>
      <c r="E275">
        <v>29338.123019400002</v>
      </c>
      <c r="F275">
        <v>1396.2</v>
      </c>
      <c r="G275">
        <v>-19.861711472632098</v>
      </c>
      <c r="H275">
        <v>-3.2286373485061701</v>
      </c>
      <c r="I275">
        <v>13.1078274099902</v>
      </c>
      <c r="J275">
        <v>-2.4304600145115902</v>
      </c>
      <c r="K275">
        <v>1367.7454229544901</v>
      </c>
      <c r="L275">
        <v>1270.0256227219299</v>
      </c>
      <c r="M275">
        <v>52.438718725132098</v>
      </c>
      <c r="N275">
        <v>0.71211574063244398</v>
      </c>
      <c r="O275">
        <v>7.8606216874373303</v>
      </c>
      <c r="P275">
        <v>39.195453865709503</v>
      </c>
      <c r="Q275">
        <v>1.7493396522999999E-2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452</v>
      </c>
      <c r="E276">
        <v>29029.368077219999</v>
      </c>
      <c r="F276">
        <v>5702.9</v>
      </c>
      <c r="G276">
        <v>161.64200622105099</v>
      </c>
      <c r="H276">
        <v>12.361392060882901</v>
      </c>
      <c r="I276">
        <v>51.560809589838001</v>
      </c>
      <c r="J276">
        <v>-2.1363577794041402</v>
      </c>
      <c r="K276">
        <v>5015.5353132156497</v>
      </c>
      <c r="L276">
        <v>3956.76886531834</v>
      </c>
      <c r="M276">
        <v>59.277951295632803</v>
      </c>
      <c r="N276">
        <v>1.1215816269833501</v>
      </c>
      <c r="O276">
        <v>5.8312437531782004</v>
      </c>
      <c r="P276">
        <v>200.809663211751</v>
      </c>
      <c r="Q276">
        <v>0.13496863314509</v>
      </c>
    </row>
    <row r="277" spans="1:17" hidden="1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143</v>
      </c>
      <c r="E277">
        <v>28943.303490999999</v>
      </c>
      <c r="F277">
        <v>1704.1</v>
      </c>
      <c r="G277">
        <v>238.16315825230799</v>
      </c>
      <c r="H277">
        <v>-10.3602916734944</v>
      </c>
      <c r="I277">
        <v>122.719421179818</v>
      </c>
      <c r="J277">
        <v>0.66416997714385395</v>
      </c>
      <c r="K277">
        <v>1493.9036207184299</v>
      </c>
      <c r="L277">
        <v>1081.7512753364699</v>
      </c>
      <c r="M277">
        <v>63.013199600560299</v>
      </c>
      <c r="N277">
        <v>0.75275306944818299</v>
      </c>
      <c r="O277">
        <v>7.38806408074643</v>
      </c>
      <c r="P277">
        <v>342.62337662337598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546</v>
      </c>
      <c r="E278">
        <v>28847.947930979899</v>
      </c>
      <c r="F278">
        <v>890.35</v>
      </c>
      <c r="G278">
        <v>12.0304779340398</v>
      </c>
      <c r="H278">
        <v>6.0505134940216099</v>
      </c>
      <c r="I278">
        <v>1.71163787600158</v>
      </c>
      <c r="J278">
        <v>-1.75473745485457</v>
      </c>
      <c r="K278">
        <v>826.48844675315502</v>
      </c>
      <c r="L278">
        <v>757.35306045624498</v>
      </c>
      <c r="M278">
        <v>69.721851034032696</v>
      </c>
      <c r="N278">
        <v>0.78536402731180499</v>
      </c>
      <c r="O278">
        <v>3.6053237490874399</v>
      </c>
      <c r="P278">
        <v>46.475281730690099</v>
      </c>
      <c r="Q278">
        <v>-2.4640656776144999E-2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Row],[Ticker]],[1]!Table1[[Symbol]:[Industry]],2,FALSE),"-")</f>
        <v>-</v>
      </c>
      <c r="D279" t="s">
        <v>261</v>
      </c>
      <c r="E279">
        <v>28676.014056489999</v>
      </c>
      <c r="F279">
        <v>3812.35</v>
      </c>
      <c r="G279">
        <v>-8.4749489796050401</v>
      </c>
      <c r="H279">
        <v>-4.9720218575006498</v>
      </c>
      <c r="I279">
        <v>17.0828457134531</v>
      </c>
      <c r="J279">
        <v>-3.1880239164416899</v>
      </c>
      <c r="K279">
        <v>3854.5069166252001</v>
      </c>
      <c r="L279">
        <v>3626.4312613446</v>
      </c>
      <c r="M279">
        <v>50.628841738189202</v>
      </c>
      <c r="N279">
        <v>0.59253465419938001</v>
      </c>
      <c r="O279">
        <v>26.376119716185499</v>
      </c>
      <c r="P279">
        <v>51.014062190532698</v>
      </c>
      <c r="Q279">
        <v>7.9910409275452995E-2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54</v>
      </c>
      <c r="E280">
        <v>28546.011618359898</v>
      </c>
      <c r="F280">
        <v>1837.95</v>
      </c>
      <c r="G280">
        <v>-2.5462060333020702</v>
      </c>
      <c r="H280">
        <v>-6.6902065882643704</v>
      </c>
      <c r="I280">
        <v>-6.4578590148363597</v>
      </c>
      <c r="J280">
        <v>-1.60490884720996</v>
      </c>
      <c r="K280">
        <v>1892.6959235955101</v>
      </c>
      <c r="L280">
        <v>1739.7882411886401</v>
      </c>
      <c r="M280">
        <v>32.998499871053497</v>
      </c>
      <c r="N280">
        <v>1.04619769858379</v>
      </c>
      <c r="O280">
        <v>10.449141706792799</v>
      </c>
      <c r="P280">
        <v>47.691751376109899</v>
      </c>
      <c r="Q280">
        <v>6.1275562774948E-2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261</v>
      </c>
      <c r="E281">
        <v>28540.515954959999</v>
      </c>
      <c r="F281">
        <v>1499.7</v>
      </c>
      <c r="G281">
        <v>-6.1454331351339402</v>
      </c>
      <c r="H281">
        <v>-5.9824571601145298</v>
      </c>
      <c r="I281">
        <v>1.80441964414695</v>
      </c>
      <c r="J281">
        <v>0.34583430702532397</v>
      </c>
      <c r="K281">
        <v>1550.5073460343699</v>
      </c>
      <c r="L281">
        <v>1439.9855870798699</v>
      </c>
      <c r="M281">
        <v>44.510583566451103</v>
      </c>
      <c r="N281">
        <v>0.76166021966636299</v>
      </c>
      <c r="O281">
        <v>22.767886910715401</v>
      </c>
      <c r="P281">
        <v>46.226599063962503</v>
      </c>
      <c r="Q281">
        <v>4.3698877933868001E-2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Row],[Ticker]],[1]!Table1[[Symbol]:[Industry]],2,FALSE),"-")</f>
        <v>-</v>
      </c>
      <c r="D282" t="s">
        <v>392</v>
      </c>
      <c r="E282">
        <v>28321.158115639999</v>
      </c>
      <c r="F282">
        <v>6301.7</v>
      </c>
      <c r="G282">
        <v>-13.3702825815846</v>
      </c>
      <c r="H282">
        <v>-4.6981590429976396</v>
      </c>
      <c r="I282">
        <v>0.80586620054344105</v>
      </c>
      <c r="J282">
        <v>-3.8397773752630902</v>
      </c>
      <c r="K282">
        <v>6368.0757223804103</v>
      </c>
      <c r="L282">
        <v>5929.60660286445</v>
      </c>
      <c r="M282">
        <v>44.891319553705003</v>
      </c>
      <c r="N282">
        <v>0.63746279347364998</v>
      </c>
      <c r="O282">
        <v>14.204897091261</v>
      </c>
      <c r="P282">
        <v>30.933532797273902</v>
      </c>
      <c r="Q282">
        <v>-2.7208911558576E-2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Row],[Ticker]],[1]!Table1[[Symbol]:[Industry]],2,FALSE),"-")</f>
        <v>-</v>
      </c>
      <c r="D283" t="s">
        <v>264</v>
      </c>
      <c r="E283">
        <v>27957.152673359898</v>
      </c>
      <c r="F283">
        <v>560.1</v>
      </c>
      <c r="G283">
        <v>-1.0664403576413499</v>
      </c>
      <c r="H283">
        <v>-0.51358652077465505</v>
      </c>
      <c r="I283">
        <v>43.688933699662897</v>
      </c>
      <c r="J283">
        <v>-8.0853674088178202</v>
      </c>
      <c r="K283">
        <v>538.53598061644595</v>
      </c>
      <c r="L283">
        <v>470.89225233946797</v>
      </c>
      <c r="M283">
        <v>47.141806872840498</v>
      </c>
      <c r="N283">
        <v>0.92507472100739996</v>
      </c>
      <c r="O283">
        <v>12.176397071951399</v>
      </c>
      <c r="P283">
        <v>66.646831300208206</v>
      </c>
      <c r="Q283">
        <v>1.0843709922001E-2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327</v>
      </c>
      <c r="E284">
        <v>27930.199015350001</v>
      </c>
      <c r="F284">
        <v>2201.4499999999998</v>
      </c>
      <c r="G284">
        <v>-0.24356037378890899</v>
      </c>
      <c r="H284">
        <v>3.0442704151390001</v>
      </c>
      <c r="I284">
        <v>61.365377060021402</v>
      </c>
      <c r="J284">
        <v>4.5808838551979596</v>
      </c>
      <c r="K284">
        <v>2058.9402643241801</v>
      </c>
      <c r="L284">
        <v>1763.9717356168001</v>
      </c>
      <c r="M284">
        <v>72.542641560962196</v>
      </c>
      <c r="N284">
        <v>0.54666758874528598</v>
      </c>
      <c r="O284">
        <v>3.56810284130915</v>
      </c>
      <c r="P284">
        <v>85.604080600286593</v>
      </c>
      <c r="Q284">
        <v>-6.3115985460306001E-2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273</v>
      </c>
      <c r="E285">
        <v>27722.146243859999</v>
      </c>
      <c r="F285">
        <v>1032.3</v>
      </c>
      <c r="G285">
        <v>15.797930798612301</v>
      </c>
      <c r="H285">
        <v>-4.9561176046599602</v>
      </c>
      <c r="I285">
        <v>-41.301467180149103</v>
      </c>
      <c r="J285">
        <v>-5.0089491310288601</v>
      </c>
      <c r="K285">
        <v>1136.2153004247</v>
      </c>
      <c r="L285">
        <v>1132.16743601395</v>
      </c>
      <c r="M285">
        <v>19.579408414196799</v>
      </c>
      <c r="N285">
        <v>1.1866453296205799</v>
      </c>
      <c r="O285">
        <v>46.653104717620799</v>
      </c>
      <c r="P285">
        <v>49.814962629707502</v>
      </c>
    </row>
    <row r="286" spans="1:17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195</v>
      </c>
      <c r="E286">
        <v>27666.641419934898</v>
      </c>
      <c r="F286">
        <v>8490.5499999999993</v>
      </c>
      <c r="G286">
        <v>6.6624511282127399</v>
      </c>
      <c r="H286">
        <v>-8.5811765447983408</v>
      </c>
      <c r="I286">
        <v>11.233261399815399</v>
      </c>
      <c r="J286">
        <v>-6.3663782403275002</v>
      </c>
      <c r="K286">
        <v>8433.2605053087009</v>
      </c>
      <c r="L286">
        <v>7353.6968599663596</v>
      </c>
      <c r="M286">
        <v>21.914685549997099</v>
      </c>
      <c r="N286">
        <v>1.6813441138467899</v>
      </c>
      <c r="O286">
        <v>12.5957682364511</v>
      </c>
      <c r="P286">
        <v>42.553370102668701</v>
      </c>
      <c r="Q286">
        <v>7.1795048003149998E-3</v>
      </c>
    </row>
    <row r="287" spans="1:17" x14ac:dyDescent="0.3">
      <c r="A287" t="s">
        <v>675</v>
      </c>
      <c r="B287" t="s">
        <v>676</v>
      </c>
      <c r="C287" t="str">
        <f>IFERROR(VLOOKUP(Table1[[#This Row],[Ticker]],[1]!Table1[[Symbol]:[Industry]],2,FALSE),"-")</f>
        <v>-</v>
      </c>
      <c r="D287" t="s">
        <v>237</v>
      </c>
      <c r="E287">
        <v>27627.390605240002</v>
      </c>
      <c r="F287">
        <v>2065.4</v>
      </c>
      <c r="G287">
        <v>39.5620728240307</v>
      </c>
      <c r="H287">
        <v>11.7229745695617</v>
      </c>
      <c r="I287">
        <v>5.3131716433721703</v>
      </c>
      <c r="J287">
        <v>-1.55124318092146</v>
      </c>
      <c r="K287">
        <v>1927.63712271861</v>
      </c>
      <c r="L287">
        <v>1709.22177597059</v>
      </c>
      <c r="M287">
        <v>45.501090628846597</v>
      </c>
      <c r="N287">
        <v>1.4437809638927801</v>
      </c>
      <c r="O287">
        <v>12.9418030405732</v>
      </c>
      <c r="P287">
        <v>80.976998904709703</v>
      </c>
      <c r="Q287">
        <v>9.3027254465309003E-2</v>
      </c>
    </row>
    <row r="288" spans="1:17" hidden="1" x14ac:dyDescent="0.3">
      <c r="A288" t="s">
        <v>677</v>
      </c>
      <c r="B288" t="s">
        <v>678</v>
      </c>
      <c r="C288" t="str">
        <f>IFERROR(VLOOKUP(Table1[[#This Row],[Ticker]],[1]!Table1[[Symbol]:[Industry]],2,FALSE),"-")</f>
        <v>-</v>
      </c>
      <c r="D288" t="s">
        <v>54</v>
      </c>
      <c r="E288">
        <v>27537.446781875002</v>
      </c>
      <c r="F288">
        <v>1456.25</v>
      </c>
      <c r="G288">
        <v>-25.633027745845201</v>
      </c>
      <c r="H288">
        <v>-3.6828128639408901</v>
      </c>
      <c r="I288">
        <v>-11.1859870091199</v>
      </c>
      <c r="J288">
        <v>-4.6687038793231697</v>
      </c>
      <c r="K288">
        <v>1374.47965482879</v>
      </c>
      <c r="M288">
        <v>54.414032367628899</v>
      </c>
      <c r="O288">
        <v>8.4978540772531996</v>
      </c>
      <c r="P288">
        <v>18.877551020408099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Row],[Ticker]],[1]!Table1[[Symbol]:[Industry]],2,FALSE),"-")</f>
        <v>-</v>
      </c>
      <c r="D289" t="s">
        <v>46</v>
      </c>
      <c r="E289">
        <v>27288.162</v>
      </c>
      <c r="F289">
        <v>1025.0999999999999</v>
      </c>
      <c r="G289">
        <v>22.247375934120701</v>
      </c>
      <c r="H289">
        <v>14.075476600292999</v>
      </c>
      <c r="I289">
        <v>32.508570665578702</v>
      </c>
      <c r="J289">
        <v>3.5940184852064601</v>
      </c>
      <c r="K289">
        <v>924.29322575639003</v>
      </c>
      <c r="L289">
        <v>796.46252313378602</v>
      </c>
      <c r="M289">
        <v>65.998032402644895</v>
      </c>
      <c r="N289">
        <v>0.85228591683950095</v>
      </c>
      <c r="O289">
        <v>1.4535167300751199</v>
      </c>
      <c r="P289">
        <v>86.364875920370807</v>
      </c>
      <c r="Q289">
        <v>8.3136105418544007E-2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Row],[Ticker]],[1]!Table1[[Symbol]:[Industry]],2,FALSE),"-")</f>
        <v>-</v>
      </c>
      <c r="D290" t="s">
        <v>273</v>
      </c>
      <c r="E290">
        <v>27231.198568749998</v>
      </c>
      <c r="F290">
        <v>3271.85</v>
      </c>
      <c r="G290">
        <v>0.90410872152194299</v>
      </c>
      <c r="H290">
        <v>-5.6611123749196901</v>
      </c>
      <c r="I290">
        <v>25.503230286085699</v>
      </c>
      <c r="J290">
        <v>-2.0741006461803901</v>
      </c>
      <c r="K290">
        <v>3222.3715340771</v>
      </c>
      <c r="L290">
        <v>2805.7148100568102</v>
      </c>
      <c r="M290">
        <v>39.022012343791303</v>
      </c>
      <c r="N290">
        <v>0.65060884975931499</v>
      </c>
      <c r="O290">
        <v>5.73223100080995</v>
      </c>
      <c r="P290">
        <v>68.331018161238802</v>
      </c>
      <c r="Q290">
        <v>-4.7353967276562998E-2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Row],[Ticker]],[1]!Table1[[Symbol]:[Industry]],2,FALSE),"-")</f>
        <v>-</v>
      </c>
      <c r="D291" t="s">
        <v>327</v>
      </c>
      <c r="E291">
        <v>27213.5149392399</v>
      </c>
      <c r="F291">
        <v>422.8</v>
      </c>
      <c r="G291">
        <v>8.6038412248065193</v>
      </c>
      <c r="H291">
        <v>-15.239649323338</v>
      </c>
      <c r="I291">
        <v>40.8565889896106</v>
      </c>
      <c r="J291">
        <v>-8.6369764973938103</v>
      </c>
      <c r="K291">
        <v>442.28522521673</v>
      </c>
      <c r="L291">
        <v>382.58408492390703</v>
      </c>
      <c r="M291">
        <v>24.0433728019648</v>
      </c>
      <c r="N291">
        <v>0.89626149840906</v>
      </c>
      <c r="O291">
        <v>14.4749290444654</v>
      </c>
      <c r="P291">
        <v>61.837320574162597</v>
      </c>
      <c r="Q291">
        <v>-6.8313198525115998E-2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Row],[Ticker]],[1]!Table1[[Symbol]:[Industry]],2,FALSE),"-")</f>
        <v>-</v>
      </c>
      <c r="D292" t="s">
        <v>164</v>
      </c>
      <c r="E292">
        <v>27187.589988160002</v>
      </c>
      <c r="F292">
        <v>1067.2</v>
      </c>
      <c r="G292">
        <v>-30.505996051788902</v>
      </c>
      <c r="H292">
        <v>-6.4069228287826201</v>
      </c>
      <c r="I292">
        <v>-22.211991736970301</v>
      </c>
      <c r="J292">
        <v>1.1834280418785701</v>
      </c>
      <c r="K292">
        <v>1059.4743967597301</v>
      </c>
      <c r="L292">
        <v>1058.2682723315299</v>
      </c>
      <c r="M292">
        <v>63.390812005703097</v>
      </c>
      <c r="N292">
        <v>0.96955373305481396</v>
      </c>
      <c r="O292">
        <v>26.405547226386702</v>
      </c>
      <c r="P292">
        <v>14.383708467309701</v>
      </c>
      <c r="Q292">
        <v>-6.4562038509259996E-3</v>
      </c>
    </row>
    <row r="293" spans="1:17" hidden="1" x14ac:dyDescent="0.3">
      <c r="A293" t="s">
        <v>687</v>
      </c>
      <c r="B293" t="s">
        <v>688</v>
      </c>
      <c r="C293" t="str">
        <f>IFERROR(VLOOKUP(Table1[[#This Row],[Ticker]],[1]!Table1[[Symbol]:[Industry]],2,FALSE),"-")</f>
        <v>-</v>
      </c>
      <c r="D293" t="s">
        <v>689</v>
      </c>
      <c r="E293">
        <v>26967.830723679999</v>
      </c>
      <c r="F293">
        <v>1185.8</v>
      </c>
      <c r="G293">
        <v>140.32275520320999</v>
      </c>
      <c r="H293">
        <v>-14.2643661180965</v>
      </c>
      <c r="I293">
        <v>30.2477144487206</v>
      </c>
      <c r="J293">
        <v>-0.87234168245770605</v>
      </c>
      <c r="K293">
        <v>1163.7595927873899</v>
      </c>
      <c r="M293">
        <v>53.940976513384697</v>
      </c>
      <c r="N293">
        <v>0.49001957137587498</v>
      </c>
      <c r="O293">
        <v>22.276100522853699</v>
      </c>
      <c r="P293">
        <v>222.22826086956499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261</v>
      </c>
      <c r="E294">
        <v>26746.926742259999</v>
      </c>
      <c r="F294">
        <v>5410.2</v>
      </c>
      <c r="G294">
        <v>-27.906005263589901</v>
      </c>
      <c r="H294">
        <v>-1.92062869956189</v>
      </c>
      <c r="I294">
        <v>11.538537841693399</v>
      </c>
      <c r="J294">
        <v>-0.85390211286695905</v>
      </c>
      <c r="K294">
        <v>5447.2694550963197</v>
      </c>
      <c r="L294">
        <v>5275.30919193725</v>
      </c>
      <c r="M294">
        <v>56.776380693037801</v>
      </c>
      <c r="N294">
        <v>1.0373343267123201</v>
      </c>
      <c r="O294">
        <v>35.854497061106699</v>
      </c>
      <c r="P294">
        <v>34.431606410734197</v>
      </c>
      <c r="Q294">
        <v>4.6949271471420001E-2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54</v>
      </c>
      <c r="E295">
        <v>26670.241540020001</v>
      </c>
      <c r="F295">
        <v>5829.85</v>
      </c>
      <c r="G295">
        <v>18.384416117009199</v>
      </c>
      <c r="H295">
        <v>-11.402681346669899</v>
      </c>
      <c r="I295">
        <v>20.332179818443802</v>
      </c>
      <c r="J295">
        <v>-5.9359672076181802</v>
      </c>
      <c r="K295">
        <v>5656.2762893720701</v>
      </c>
      <c r="L295">
        <v>4933.4493947459796</v>
      </c>
      <c r="M295">
        <v>56.975889043986797</v>
      </c>
      <c r="N295">
        <v>0.82838724568865996</v>
      </c>
      <c r="O295">
        <v>10.6572210262699</v>
      </c>
      <c r="P295">
        <v>52.424341460226103</v>
      </c>
      <c r="Q295">
        <v>-6.3528843161425E-2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Row],[Ticker]],[1]!Table1[[Symbol]:[Industry]],2,FALSE),"-")</f>
        <v>-</v>
      </c>
      <c r="D296" t="s">
        <v>261</v>
      </c>
      <c r="E296">
        <v>26574.460800000001</v>
      </c>
      <c r="F296">
        <v>2400.15</v>
      </c>
      <c r="G296">
        <v>-14.6479537306368</v>
      </c>
      <c r="H296">
        <v>-8.3487921035997807</v>
      </c>
      <c r="I296">
        <v>6.0041768545390903</v>
      </c>
      <c r="J296">
        <v>-2.6284178353357901</v>
      </c>
      <c r="K296">
        <v>2458.7430942614001</v>
      </c>
      <c r="L296">
        <v>2367.5037473184598</v>
      </c>
      <c r="M296">
        <v>48.973947290504597</v>
      </c>
      <c r="N296">
        <v>0.55939567752248698</v>
      </c>
      <c r="O296">
        <v>23.325625481740701</v>
      </c>
      <c r="P296">
        <v>27.994347269624502</v>
      </c>
      <c r="Q296">
        <v>4.0217212544923997E-2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Row],[Ticker]],[1]!Table1[[Symbol]:[Industry]],2,FALSE),"-")</f>
        <v>-</v>
      </c>
      <c r="D297" t="s">
        <v>60</v>
      </c>
      <c r="E297">
        <v>26498.152895700001</v>
      </c>
      <c r="F297">
        <v>199.9</v>
      </c>
      <c r="G297">
        <v>89.457376028691201</v>
      </c>
      <c r="H297">
        <v>3.46889436634756</v>
      </c>
      <c r="I297">
        <v>45.3881057199225</v>
      </c>
      <c r="J297">
        <v>5.9513671744011702</v>
      </c>
      <c r="K297">
        <v>186.35687579918499</v>
      </c>
      <c r="L297">
        <v>152.99816560240899</v>
      </c>
      <c r="M297">
        <v>55.932227704006699</v>
      </c>
      <c r="N297">
        <v>0.65964285149914204</v>
      </c>
      <c r="O297">
        <v>6.2981490745372701</v>
      </c>
      <c r="P297">
        <v>142.89185905224701</v>
      </c>
      <c r="Q297">
        <v>8.5932196970779001E-2</v>
      </c>
    </row>
    <row r="298" spans="1:17" hidden="1" x14ac:dyDescent="0.3">
      <c r="A298" t="s">
        <v>698</v>
      </c>
      <c r="B298" t="s">
        <v>699</v>
      </c>
      <c r="C298" t="str">
        <f>IFERROR(VLOOKUP(Table1[[#This Row],[Ticker]],[1]!Table1[[Symbol]:[Industry]],2,FALSE),"-")</f>
        <v>-</v>
      </c>
      <c r="D298" t="s">
        <v>114</v>
      </c>
      <c r="E298">
        <v>25978.372947054999</v>
      </c>
      <c r="F298">
        <v>1165.55</v>
      </c>
      <c r="G298">
        <v>-33.403850623547903</v>
      </c>
      <c r="H298">
        <v>-14.264870576544</v>
      </c>
      <c r="I298">
        <v>-5.5804602958018403</v>
      </c>
      <c r="J298">
        <v>-4.3441518104227796</v>
      </c>
      <c r="K298">
        <v>1217.7200712850999</v>
      </c>
      <c r="L298">
        <v>1139.89056173941</v>
      </c>
      <c r="M298">
        <v>22.867516349560098</v>
      </c>
      <c r="N298">
        <v>0.17364570752575201</v>
      </c>
      <c r="O298">
        <v>20.114967182874999</v>
      </c>
      <c r="P298">
        <v>21.417782176154901</v>
      </c>
      <c r="Q298">
        <v>-7.8855025607091997E-2</v>
      </c>
    </row>
    <row r="299" spans="1:17" x14ac:dyDescent="0.3">
      <c r="A299" t="s">
        <v>700</v>
      </c>
      <c r="B299" t="s">
        <v>701</v>
      </c>
      <c r="C299" t="str">
        <f>IFERROR(VLOOKUP(Table1[[#This Row],[Ticker]],[1]!Table1[[Symbol]:[Industry]],2,FALSE),"-")</f>
        <v>-</v>
      </c>
      <c r="D299" t="s">
        <v>447</v>
      </c>
      <c r="E299">
        <v>25933.634999999998</v>
      </c>
      <c r="F299">
        <v>738.85</v>
      </c>
      <c r="G299">
        <v>93.794405067448096</v>
      </c>
      <c r="H299">
        <v>-7.47879838972296</v>
      </c>
      <c r="I299">
        <v>68.886362969605102</v>
      </c>
      <c r="J299">
        <v>-3.7386755782277201</v>
      </c>
      <c r="K299">
        <v>785.57869577602196</v>
      </c>
      <c r="L299">
        <v>646.60076201931304</v>
      </c>
      <c r="M299">
        <v>28.946579760570501</v>
      </c>
      <c r="N299">
        <v>0.461980120546293</v>
      </c>
      <c r="O299">
        <v>31.2851052311023</v>
      </c>
      <c r="P299">
        <v>163.875</v>
      </c>
      <c r="Q299">
        <v>0.11046687817743001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Row],[Ticker]],[1]!Table1[[Symbol]:[Industry]],2,FALSE),"-")</f>
        <v>-</v>
      </c>
      <c r="D300" t="s">
        <v>438</v>
      </c>
      <c r="E300">
        <v>25555.5432</v>
      </c>
      <c r="F300">
        <v>3646</v>
      </c>
      <c r="G300">
        <v>9.77274848313745</v>
      </c>
      <c r="H300">
        <v>-1.50338768549769</v>
      </c>
      <c r="I300">
        <v>14.398868740405399</v>
      </c>
      <c r="J300">
        <v>-3.1647381770986001</v>
      </c>
      <c r="K300">
        <v>3640.1925129454598</v>
      </c>
      <c r="L300">
        <v>3331.23789839761</v>
      </c>
      <c r="M300">
        <v>34.335837907762901</v>
      </c>
      <c r="N300">
        <v>1.0693906984512001</v>
      </c>
      <c r="O300">
        <v>9.1195831047723406</v>
      </c>
      <c r="P300">
        <v>45.2502838475788</v>
      </c>
      <c r="Q300">
        <v>0.100622518728015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Row],[Ticker]],[1]!Table1[[Symbol]:[Industry]],2,FALSE),"-")</f>
        <v>-</v>
      </c>
      <c r="D301" t="s">
        <v>523</v>
      </c>
      <c r="E301">
        <v>25479.876049260001</v>
      </c>
      <c r="F301">
        <v>1392.15</v>
      </c>
      <c r="G301">
        <v>85.206047174273607</v>
      </c>
      <c r="H301">
        <v>-16.856025983927601</v>
      </c>
      <c r="I301">
        <v>62.398129681783502</v>
      </c>
      <c r="J301">
        <v>-4.96682156201312</v>
      </c>
      <c r="K301">
        <v>1449.8450975397</v>
      </c>
      <c r="L301">
        <v>1210.7121233727401</v>
      </c>
      <c r="M301">
        <v>49.820923409008202</v>
      </c>
      <c r="N301">
        <v>0.57172504636506905</v>
      </c>
      <c r="O301">
        <v>27.568868297238001</v>
      </c>
      <c r="P301">
        <v>132.41235392320499</v>
      </c>
      <c r="Q301">
        <v>5.5149413633410999E-2</v>
      </c>
    </row>
    <row r="302" spans="1:17" x14ac:dyDescent="0.3">
      <c r="A302" t="s">
        <v>706</v>
      </c>
      <c r="B302" t="s">
        <v>707</v>
      </c>
      <c r="C302" t="str">
        <f>IFERROR(VLOOKUP(Table1[[#This Row],[Ticker]],[1]!Table1[[Symbol]:[Industry]],2,FALSE),"-")</f>
        <v>-</v>
      </c>
      <c r="D302" t="s">
        <v>708</v>
      </c>
      <c r="E302">
        <v>25391.43733665</v>
      </c>
      <c r="F302">
        <v>264.25</v>
      </c>
      <c r="G302">
        <v>-4.9039831531646403</v>
      </c>
      <c r="H302">
        <v>-11.591115624105701</v>
      </c>
      <c r="I302">
        <v>-14.2332503757293</v>
      </c>
      <c r="J302">
        <v>-3.9680690433746002</v>
      </c>
      <c r="K302">
        <v>291.44848578377702</v>
      </c>
      <c r="L302">
        <v>279.65859598636899</v>
      </c>
      <c r="M302">
        <v>17.7575410759448</v>
      </c>
      <c r="N302">
        <v>0.243841404538259</v>
      </c>
      <c r="O302">
        <v>45.4304635761589</v>
      </c>
      <c r="P302">
        <v>43.458197611292</v>
      </c>
      <c r="Q302">
        <v>6.4589611369193001E-2</v>
      </c>
    </row>
    <row r="303" spans="1:17" x14ac:dyDescent="0.3">
      <c r="A303" t="s">
        <v>709</v>
      </c>
      <c r="B303" t="s">
        <v>710</v>
      </c>
      <c r="C303" t="str">
        <f>IFERROR(VLOOKUP(Table1[[#This Row],[Ticker]],[1]!Table1[[Symbol]:[Industry]],2,FALSE),"-")</f>
        <v>-</v>
      </c>
      <c r="D303" t="s">
        <v>54</v>
      </c>
      <c r="E303">
        <v>25310.91127905</v>
      </c>
      <c r="F303">
        <v>1413.15</v>
      </c>
      <c r="G303">
        <v>28.0090113002049</v>
      </c>
      <c r="H303">
        <v>-16.7238974876933</v>
      </c>
      <c r="I303">
        <v>26.831629366836001</v>
      </c>
      <c r="J303">
        <v>-10.3592397285512</v>
      </c>
      <c r="K303">
        <v>1436.63271244364</v>
      </c>
      <c r="L303">
        <v>1163.28090238816</v>
      </c>
      <c r="M303">
        <v>29.3914604981826</v>
      </c>
      <c r="N303">
        <v>0.77285906667650195</v>
      </c>
      <c r="O303">
        <v>15.9820259703499</v>
      </c>
      <c r="P303">
        <v>95.132560066280007</v>
      </c>
      <c r="Q303">
        <v>2.7508085619572999E-2</v>
      </c>
    </row>
    <row r="304" spans="1:17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573</v>
      </c>
      <c r="E304">
        <v>25255.425902945</v>
      </c>
      <c r="F304">
        <v>971.95</v>
      </c>
      <c r="G304">
        <v>14.0430429567764</v>
      </c>
      <c r="H304">
        <v>9.2301074510991494</v>
      </c>
      <c r="I304">
        <v>35.8619574930525</v>
      </c>
      <c r="J304">
        <v>-4.6400215776580502</v>
      </c>
      <c r="K304">
        <v>940.25608459706098</v>
      </c>
      <c r="L304">
        <v>809.50477436265396</v>
      </c>
      <c r="M304">
        <v>34.520189330645501</v>
      </c>
      <c r="N304">
        <v>1.2030187121151601</v>
      </c>
      <c r="O304">
        <v>23.689490200113099</v>
      </c>
      <c r="P304">
        <v>60.918874172185397</v>
      </c>
      <c r="Q304">
        <v>5.5688069166960001E-2</v>
      </c>
    </row>
    <row r="305" spans="1:17" x14ac:dyDescent="0.3">
      <c r="A305" t="s">
        <v>713</v>
      </c>
      <c r="B305" t="s">
        <v>714</v>
      </c>
      <c r="C305" t="str">
        <f>IFERROR(VLOOKUP(Table1[[#This Row],[Ticker]],[1]!Table1[[Symbol]:[Industry]],2,FALSE),"-")</f>
        <v>-</v>
      </c>
      <c r="D305" t="s">
        <v>54</v>
      </c>
      <c r="E305">
        <v>25043.950135300001</v>
      </c>
      <c r="F305">
        <v>464.5</v>
      </c>
      <c r="G305">
        <v>-14.8987569129626</v>
      </c>
      <c r="H305">
        <v>-1.24864738892529</v>
      </c>
      <c r="I305">
        <v>0.10431420971597601</v>
      </c>
      <c r="J305">
        <v>-3.23347973461432</v>
      </c>
      <c r="K305">
        <v>464.27347393373702</v>
      </c>
      <c r="L305">
        <v>434.58491479895201</v>
      </c>
      <c r="M305">
        <v>36.0340991831401</v>
      </c>
      <c r="N305">
        <v>0.74017321302272598</v>
      </c>
      <c r="O305">
        <v>11.517761033369201</v>
      </c>
      <c r="P305">
        <v>32.942186605609599</v>
      </c>
      <c r="Q305">
        <v>-8.0170183212480997E-2</v>
      </c>
    </row>
    <row r="306" spans="1:17" x14ac:dyDescent="0.3">
      <c r="A306" t="s">
        <v>715</v>
      </c>
      <c r="B306" t="s">
        <v>716</v>
      </c>
      <c r="C306" t="str">
        <f>IFERROR(VLOOKUP(Table1[[#This Row],[Ticker]],[1]!Table1[[Symbol]:[Industry]],2,FALSE),"-")</f>
        <v>-</v>
      </c>
      <c r="D306" t="s">
        <v>124</v>
      </c>
      <c r="E306">
        <v>25031.81218701</v>
      </c>
      <c r="F306">
        <v>900.3</v>
      </c>
      <c r="G306">
        <v>70.979732350143394</v>
      </c>
      <c r="H306">
        <v>6.1180655684470002</v>
      </c>
      <c r="I306">
        <v>30.393720749490601</v>
      </c>
      <c r="J306">
        <v>2.2629908251570399</v>
      </c>
      <c r="K306">
        <v>807.73005968358598</v>
      </c>
      <c r="L306">
        <v>670.51308392171597</v>
      </c>
      <c r="M306">
        <v>54.985438779926596</v>
      </c>
      <c r="N306">
        <v>0.80962550999343097</v>
      </c>
      <c r="O306">
        <v>6.2867932911251803</v>
      </c>
      <c r="P306">
        <v>114.255116611137</v>
      </c>
      <c r="Q306">
        <v>9.5617696724572002E-2</v>
      </c>
    </row>
    <row r="307" spans="1:17" x14ac:dyDescent="0.3">
      <c r="A307" t="s">
        <v>717</v>
      </c>
      <c r="B307" t="s">
        <v>718</v>
      </c>
      <c r="C307" t="str">
        <f>IFERROR(VLOOKUP(Table1[[#This Row],[Ticker]],[1]!Table1[[Symbol]:[Industry]],2,FALSE),"-")</f>
        <v>-</v>
      </c>
      <c r="D307" t="s">
        <v>97</v>
      </c>
      <c r="E307">
        <v>25007.75742093</v>
      </c>
      <c r="F307">
        <v>309.35000000000002</v>
      </c>
      <c r="G307">
        <v>-38.290332516373603</v>
      </c>
      <c r="H307">
        <v>-1.3461078951254</v>
      </c>
      <c r="I307">
        <v>-1.2851334050759</v>
      </c>
      <c r="J307">
        <v>-1.6685803305632001</v>
      </c>
      <c r="K307">
        <v>298.77509689691101</v>
      </c>
      <c r="L307">
        <v>294.75112787536602</v>
      </c>
      <c r="M307">
        <v>57.333149922570499</v>
      </c>
      <c r="N307">
        <v>0.52016958904453603</v>
      </c>
      <c r="O307">
        <v>15.5002424438338</v>
      </c>
      <c r="P307">
        <v>22.831050228310499</v>
      </c>
      <c r="Q307">
        <v>-0.10983213733239899</v>
      </c>
    </row>
    <row r="308" spans="1:17" x14ac:dyDescent="0.3">
      <c r="A308" t="s">
        <v>719</v>
      </c>
      <c r="B308" t="s">
        <v>720</v>
      </c>
      <c r="C308" t="str">
        <f>IFERROR(VLOOKUP(Table1[[#This Row],[Ticker]],[1]!Table1[[Symbol]:[Industry]],2,FALSE),"-")</f>
        <v>-</v>
      </c>
      <c r="D308" t="s">
        <v>132</v>
      </c>
      <c r="E308">
        <v>24669.127282714999</v>
      </c>
      <c r="F308">
        <v>721.55</v>
      </c>
      <c r="G308">
        <v>192.31854354923101</v>
      </c>
      <c r="H308">
        <v>14.000771890981699</v>
      </c>
      <c r="I308">
        <v>113.56764049113301</v>
      </c>
      <c r="J308">
        <v>5.0527339649915701</v>
      </c>
      <c r="K308">
        <v>603.05947404248298</v>
      </c>
      <c r="L308">
        <v>442.55863379584099</v>
      </c>
      <c r="M308">
        <v>71.735956386687803</v>
      </c>
      <c r="N308">
        <v>1.3129343116112899</v>
      </c>
      <c r="O308">
        <v>3.8043101656156799</v>
      </c>
      <c r="P308">
        <v>237.72525157968599</v>
      </c>
      <c r="Q308">
        <v>0.235698273175797</v>
      </c>
    </row>
    <row r="309" spans="1:17" x14ac:dyDescent="0.3">
      <c r="A309" t="s">
        <v>721</v>
      </c>
      <c r="B309" t="s">
        <v>722</v>
      </c>
      <c r="C309" t="str">
        <f>IFERROR(VLOOKUP(Table1[[#This Row],[Ticker]],[1]!Table1[[Symbol]:[Industry]],2,FALSE),"-")</f>
        <v>-</v>
      </c>
      <c r="D309" t="s">
        <v>400</v>
      </c>
      <c r="E309">
        <v>24539.3514935399</v>
      </c>
      <c r="F309">
        <v>1093.7</v>
      </c>
      <c r="G309">
        <v>-27.976508815557001</v>
      </c>
      <c r="H309">
        <v>-1.10454232593503</v>
      </c>
      <c r="I309">
        <v>11.841229766476699</v>
      </c>
      <c r="J309">
        <v>1.5914543116822599</v>
      </c>
      <c r="K309">
        <v>1027.8605639800601</v>
      </c>
      <c r="L309">
        <v>955.11954612879504</v>
      </c>
      <c r="M309">
        <v>60.001156765330499</v>
      </c>
      <c r="N309">
        <v>0.74686043031222005</v>
      </c>
      <c r="O309">
        <v>4.5807808356953297</v>
      </c>
      <c r="P309">
        <v>48.479500407276603</v>
      </c>
      <c r="Q309">
        <v>-7.2475532073783003E-2</v>
      </c>
    </row>
    <row r="310" spans="1:17" x14ac:dyDescent="0.3">
      <c r="A310" t="s">
        <v>723</v>
      </c>
      <c r="B310" t="s">
        <v>724</v>
      </c>
      <c r="C310" t="str">
        <f>IFERROR(VLOOKUP(Table1[[#This Row],[Ticker]],[1]!Table1[[Symbol]:[Industry]],2,FALSE),"-")</f>
        <v>-</v>
      </c>
      <c r="D310" t="s">
        <v>273</v>
      </c>
      <c r="E310">
        <v>24458.297629875</v>
      </c>
      <c r="F310">
        <v>1204.25</v>
      </c>
      <c r="G310">
        <v>-21.4683901575638</v>
      </c>
      <c r="H310">
        <v>-8.4552949486114208</v>
      </c>
      <c r="I310">
        <v>-23.514789129748099</v>
      </c>
      <c r="J310">
        <v>-3.7260098858925699</v>
      </c>
      <c r="K310">
        <v>1260.2200256239701</v>
      </c>
      <c r="L310">
        <v>1218.79715016607</v>
      </c>
      <c r="M310">
        <v>30.114597222208602</v>
      </c>
      <c r="N310">
        <v>0.93701919322468097</v>
      </c>
      <c r="O310">
        <v>19.983392152792199</v>
      </c>
      <c r="P310">
        <v>22.888922904229702</v>
      </c>
      <c r="Q310">
        <v>9.4982389085364993E-2</v>
      </c>
    </row>
    <row r="311" spans="1:17" x14ac:dyDescent="0.3">
      <c r="A311" t="s">
        <v>725</v>
      </c>
      <c r="B311" t="s">
        <v>726</v>
      </c>
      <c r="C311" t="str">
        <f>IFERROR(VLOOKUP(Table1[[#This Row],[Ticker]],[1]!Table1[[Symbol]:[Industry]],2,FALSE),"-")</f>
        <v>-</v>
      </c>
      <c r="D311" t="s">
        <v>400</v>
      </c>
      <c r="E311">
        <v>24439.632984299998</v>
      </c>
      <c r="F311">
        <v>6842.65</v>
      </c>
      <c r="G311">
        <v>142.92488434644301</v>
      </c>
      <c r="H311">
        <v>2.1957725263694501</v>
      </c>
      <c r="I311">
        <v>26.839618497081599</v>
      </c>
      <c r="J311">
        <v>0.203242500428121</v>
      </c>
      <c r="K311">
        <v>6319.9224505840002</v>
      </c>
      <c r="L311">
        <v>4930.6177309490604</v>
      </c>
      <c r="M311">
        <v>57.251853302541797</v>
      </c>
      <c r="N311">
        <v>0.82606092274966803</v>
      </c>
      <c r="O311">
        <v>3.7609697997120901</v>
      </c>
      <c r="P311">
        <v>225.84047619047601</v>
      </c>
    </row>
    <row r="312" spans="1:17" x14ac:dyDescent="0.3">
      <c r="A312" t="s">
        <v>727</v>
      </c>
      <c r="B312" t="s">
        <v>728</v>
      </c>
      <c r="C312" t="str">
        <f>IFERROR(VLOOKUP(Table1[[#This Row],[Ticker]],[1]!Table1[[Symbol]:[Industry]],2,FALSE),"-")</f>
        <v>-</v>
      </c>
      <c r="D312" t="s">
        <v>264</v>
      </c>
      <c r="E312">
        <v>24159.314229200001</v>
      </c>
      <c r="F312">
        <v>244.25</v>
      </c>
      <c r="G312">
        <v>43.767795843899897</v>
      </c>
      <c r="H312">
        <v>-11.6786820735123</v>
      </c>
      <c r="I312">
        <v>10.391844636704899</v>
      </c>
      <c r="J312">
        <v>-3.6409851461319702</v>
      </c>
      <c r="K312">
        <v>251.810033561008</v>
      </c>
      <c r="L312">
        <v>215.92934600989099</v>
      </c>
      <c r="M312">
        <v>29.262508213526701</v>
      </c>
      <c r="N312">
        <v>0.23335520001625401</v>
      </c>
      <c r="O312">
        <v>16.4380757420675</v>
      </c>
      <c r="P312">
        <v>84.478851963746195</v>
      </c>
      <c r="Q312">
        <v>4.3728592968169E-2</v>
      </c>
    </row>
    <row r="313" spans="1:17" x14ac:dyDescent="0.3">
      <c r="A313" t="s">
        <v>729</v>
      </c>
      <c r="B313" t="s">
        <v>730</v>
      </c>
      <c r="C313" t="str">
        <f>IFERROR(VLOOKUP(Table1[[#This Row],[Ticker]],[1]!Table1[[Symbol]:[Industry]],2,FALSE),"-")</f>
        <v>-</v>
      </c>
      <c r="D313" t="s">
        <v>114</v>
      </c>
      <c r="E313">
        <v>24012.902972899999</v>
      </c>
      <c r="F313">
        <v>959.05</v>
      </c>
      <c r="G313">
        <v>62.369815203279302</v>
      </c>
      <c r="H313">
        <v>9.3462612707226498</v>
      </c>
      <c r="I313">
        <v>77.055397670396701</v>
      </c>
      <c r="J313">
        <v>2.4594645488088198</v>
      </c>
      <c r="K313">
        <v>841.92434552149598</v>
      </c>
      <c r="L313">
        <v>672.31380150801499</v>
      </c>
      <c r="M313">
        <v>63.135899925918999</v>
      </c>
      <c r="N313">
        <v>1.39216319093568</v>
      </c>
      <c r="O313">
        <v>5.0987956832281904</v>
      </c>
      <c r="P313">
        <v>113.027543314082</v>
      </c>
    </row>
    <row r="314" spans="1:17" x14ac:dyDescent="0.3">
      <c r="A314" t="s">
        <v>731</v>
      </c>
      <c r="B314" t="s">
        <v>732</v>
      </c>
      <c r="C314" t="str">
        <f>IFERROR(VLOOKUP(Table1[[#This Row],[Ticker]],[1]!Table1[[Symbol]:[Industry]],2,FALSE),"-")</f>
        <v>-</v>
      </c>
      <c r="D314" t="s">
        <v>287</v>
      </c>
      <c r="E314">
        <v>23751.331632360001</v>
      </c>
      <c r="F314">
        <v>379.8</v>
      </c>
      <c r="G314">
        <v>35.611185215277096</v>
      </c>
      <c r="H314">
        <v>-9.1705367898469508</v>
      </c>
      <c r="I314">
        <v>-31.972722800523901</v>
      </c>
      <c r="J314">
        <v>-2.6797743189303298</v>
      </c>
      <c r="K314">
        <v>389.78850260076803</v>
      </c>
      <c r="L314">
        <v>378.16905492750902</v>
      </c>
      <c r="M314">
        <v>54.523547889791097</v>
      </c>
      <c r="N314">
        <v>0.71530019662900202</v>
      </c>
      <c r="O314">
        <v>32.227488151658697</v>
      </c>
      <c r="P314">
        <v>84.772561420578896</v>
      </c>
      <c r="Q314">
        <v>0.11866362889406901</v>
      </c>
    </row>
    <row r="315" spans="1:17" x14ac:dyDescent="0.3">
      <c r="A315" t="s">
        <v>733</v>
      </c>
      <c r="B315" t="s">
        <v>734</v>
      </c>
      <c r="C315" t="str">
        <f>IFERROR(VLOOKUP(Table1[[#This Row],[Ticker]],[1]!Table1[[Symbol]:[Industry]],2,FALSE),"-")</f>
        <v>-</v>
      </c>
      <c r="D315" t="s">
        <v>438</v>
      </c>
      <c r="E315">
        <v>23727.41757645</v>
      </c>
      <c r="F315">
        <v>745.5</v>
      </c>
      <c r="G315">
        <v>82.903403029724501</v>
      </c>
      <c r="H315">
        <v>-0.62708655171317695</v>
      </c>
      <c r="I315">
        <v>57.6405725575422</v>
      </c>
      <c r="J315">
        <v>2.6425073701516499</v>
      </c>
      <c r="K315">
        <v>669.80809140978897</v>
      </c>
      <c r="L315">
        <v>550.79472531867202</v>
      </c>
      <c r="M315">
        <v>63.994081546721397</v>
      </c>
      <c r="N315">
        <v>0.67408909736887301</v>
      </c>
      <c r="O315">
        <v>1.91817572099262</v>
      </c>
      <c r="P315">
        <v>126.906102571906</v>
      </c>
      <c r="Q315">
        <v>0.18244946727078601</v>
      </c>
    </row>
    <row r="316" spans="1:17" x14ac:dyDescent="0.3">
      <c r="A316" t="s">
        <v>735</v>
      </c>
      <c r="B316" t="s">
        <v>736</v>
      </c>
      <c r="C316" t="str">
        <f>IFERROR(VLOOKUP(Table1[[#This Row],[Ticker]],[1]!Table1[[Symbol]:[Industry]],2,FALSE),"-")</f>
        <v>-</v>
      </c>
      <c r="D316" t="s">
        <v>180</v>
      </c>
      <c r="E316">
        <v>23620.709256239999</v>
      </c>
      <c r="F316">
        <v>418.65</v>
      </c>
      <c r="G316">
        <v>12.840192569281401</v>
      </c>
      <c r="H316">
        <v>1.5553839503720901</v>
      </c>
      <c r="I316">
        <v>0.31799277394168601</v>
      </c>
      <c r="J316">
        <v>-0.97222545866164101</v>
      </c>
      <c r="K316">
        <v>382.95152957421101</v>
      </c>
      <c r="L316">
        <v>338.950099417334</v>
      </c>
      <c r="M316">
        <v>62.471900214915401</v>
      </c>
      <c r="N316">
        <v>0.51512817321785398</v>
      </c>
      <c r="O316">
        <v>12.1939567657948</v>
      </c>
      <c r="P316">
        <v>64.499017681728802</v>
      </c>
      <c r="Q316">
        <v>8.8174944262570006E-3</v>
      </c>
    </row>
    <row r="317" spans="1:17" x14ac:dyDescent="0.3">
      <c r="A317" t="s">
        <v>737</v>
      </c>
      <c r="B317" t="s">
        <v>738</v>
      </c>
      <c r="C317" t="str">
        <f>IFERROR(VLOOKUP(Table1[[#This Row],[Ticker]],[1]!Table1[[Symbol]:[Industry]],2,FALSE),"-")</f>
        <v>-</v>
      </c>
      <c r="D317" t="s">
        <v>494</v>
      </c>
      <c r="E317">
        <v>23594.130253679999</v>
      </c>
      <c r="F317">
        <v>195.6</v>
      </c>
      <c r="G317">
        <v>-38.851628506975104</v>
      </c>
      <c r="H317">
        <v>7.2043934726521499</v>
      </c>
      <c r="I317">
        <v>10.566052874805401</v>
      </c>
      <c r="J317">
        <v>0.39449031876935697</v>
      </c>
      <c r="K317">
        <v>185.401347704009</v>
      </c>
      <c r="L317">
        <v>175.55165923336699</v>
      </c>
      <c r="M317">
        <v>45.559887572424998</v>
      </c>
      <c r="N317">
        <v>1.8614999067511</v>
      </c>
      <c r="O317">
        <v>14.008179959100101</v>
      </c>
      <c r="P317">
        <v>37.504393673110698</v>
      </c>
      <c r="Q317">
        <v>4.4017953142030997E-2</v>
      </c>
    </row>
    <row r="318" spans="1:17" hidden="1" x14ac:dyDescent="0.3">
      <c r="A318" t="s">
        <v>739</v>
      </c>
      <c r="B318" t="s">
        <v>740</v>
      </c>
      <c r="C318" t="str">
        <f>IFERROR(VLOOKUP(Table1[[#This Row],[Ticker]],[1]!Table1[[Symbol]:[Industry]],2,FALSE),"-")</f>
        <v>-</v>
      </c>
      <c r="D318" t="s">
        <v>124</v>
      </c>
      <c r="E318">
        <v>23504.773637800001</v>
      </c>
      <c r="F318">
        <v>386.75</v>
      </c>
      <c r="G318">
        <v>-10.6777512212542</v>
      </c>
      <c r="H318">
        <v>-11.158791605628901</v>
      </c>
      <c r="I318">
        <v>-18.044925274368602</v>
      </c>
      <c r="J318">
        <v>-0.59413059455883999</v>
      </c>
      <c r="K318">
        <v>411.22805044708099</v>
      </c>
      <c r="L318">
        <v>403.10519637476199</v>
      </c>
      <c r="M318">
        <v>40.331182457665697</v>
      </c>
      <c r="N318">
        <v>0.35327389901723</v>
      </c>
      <c r="O318">
        <v>49.282482223658697</v>
      </c>
      <c r="P318">
        <v>29.347826086956498</v>
      </c>
      <c r="Q318">
        <v>3.4845299504345999E-2</v>
      </c>
    </row>
    <row r="319" spans="1:17" x14ac:dyDescent="0.3">
      <c r="A319" t="s">
        <v>741</v>
      </c>
      <c r="B319" t="s">
        <v>742</v>
      </c>
      <c r="C319" t="str">
        <f>IFERROR(VLOOKUP(Table1[[#This Row],[Ticker]],[1]!Table1[[Symbol]:[Industry]],2,FALSE),"-")</f>
        <v>-</v>
      </c>
      <c r="D319" t="s">
        <v>743</v>
      </c>
      <c r="E319">
        <v>23497.7658735</v>
      </c>
      <c r="F319">
        <v>1475.45</v>
      </c>
      <c r="G319">
        <v>-22.5579479973829</v>
      </c>
      <c r="H319">
        <v>5.8226242574949501</v>
      </c>
      <c r="I319">
        <v>10.316628992678099</v>
      </c>
      <c r="J319">
        <v>-1.7112151111543601</v>
      </c>
      <c r="K319">
        <v>1429.8386721207301</v>
      </c>
      <c r="L319">
        <v>1347.16155318252</v>
      </c>
      <c r="M319">
        <v>48.018238696120001</v>
      </c>
      <c r="N319">
        <v>1.24273688404411</v>
      </c>
      <c r="O319">
        <v>6.9978650581178501</v>
      </c>
      <c r="P319">
        <v>32.881523843833001</v>
      </c>
      <c r="Q319">
        <v>-1.0210167149522E-2</v>
      </c>
    </row>
    <row r="320" spans="1:17" x14ac:dyDescent="0.3">
      <c r="A320" t="s">
        <v>744</v>
      </c>
      <c r="B320" t="s">
        <v>745</v>
      </c>
      <c r="C320" t="str">
        <f>IFERROR(VLOOKUP(Table1[[#This Row],[Ticker]],[1]!Table1[[Symbol]:[Industry]],2,FALSE),"-")</f>
        <v>-</v>
      </c>
      <c r="D320" t="s">
        <v>54</v>
      </c>
      <c r="E320">
        <v>23486.3448711399</v>
      </c>
      <c r="F320">
        <v>1194.8499999999999</v>
      </c>
      <c r="G320">
        <v>24.605572603184299</v>
      </c>
      <c r="H320">
        <v>3.3317673992302401</v>
      </c>
      <c r="I320">
        <v>3.00520630732019</v>
      </c>
      <c r="J320">
        <v>1.6441837722981201</v>
      </c>
      <c r="K320">
        <v>1126.16862150681</v>
      </c>
      <c r="L320">
        <v>992.34125682315903</v>
      </c>
      <c r="M320">
        <v>58.272265647921103</v>
      </c>
      <c r="N320">
        <v>0.35904617885427398</v>
      </c>
      <c r="O320">
        <v>7.5406954847889001</v>
      </c>
      <c r="P320">
        <v>68.966980131513793</v>
      </c>
      <c r="Q320">
        <v>2.1830304270893001E-2</v>
      </c>
    </row>
    <row r="321" spans="1:17" x14ac:dyDescent="0.3">
      <c r="A321" t="s">
        <v>746</v>
      </c>
      <c r="B321" t="s">
        <v>747</v>
      </c>
      <c r="C321" t="str">
        <f>IFERROR(VLOOKUP(Table1[[#This Row],[Ticker]],[1]!Table1[[Symbol]:[Industry]],2,FALSE),"-")</f>
        <v>-</v>
      </c>
      <c r="D321" t="s">
        <v>51</v>
      </c>
      <c r="E321">
        <v>23443.443838125</v>
      </c>
      <c r="F321">
        <v>801.55</v>
      </c>
      <c r="G321">
        <v>-17.3050385391433</v>
      </c>
      <c r="H321">
        <v>3.8869463258271399</v>
      </c>
      <c r="I321">
        <v>-8.5062215730482809</v>
      </c>
      <c r="J321">
        <v>2.6636240232617898</v>
      </c>
      <c r="K321">
        <v>760.52563601121301</v>
      </c>
      <c r="L321">
        <v>739.20020587756198</v>
      </c>
      <c r="M321">
        <v>63.424634628743704</v>
      </c>
      <c r="N321">
        <v>3.98552146306556</v>
      </c>
      <c r="O321">
        <v>7.6352067868504703</v>
      </c>
      <c r="P321">
        <v>33.580534955420298</v>
      </c>
    </row>
    <row r="322" spans="1:17" x14ac:dyDescent="0.3">
      <c r="A322" t="s">
        <v>748</v>
      </c>
      <c r="B322" t="s">
        <v>749</v>
      </c>
      <c r="C322" t="str">
        <f>IFERROR(VLOOKUP(Table1[[#This Row],[Ticker]],[1]!Table1[[Symbol]:[Industry]],2,FALSE),"-")</f>
        <v>-</v>
      </c>
      <c r="D322" t="s">
        <v>750</v>
      </c>
      <c r="E322">
        <v>23043.603537499999</v>
      </c>
      <c r="F322">
        <v>2275</v>
      </c>
      <c r="G322">
        <v>31.405675728181802</v>
      </c>
      <c r="H322">
        <v>-4.6501072373333203</v>
      </c>
      <c r="I322">
        <v>25.2346670418885</v>
      </c>
      <c r="J322">
        <v>-6.62073020709565</v>
      </c>
      <c r="K322">
        <v>2251.6873602895298</v>
      </c>
      <c r="L322">
        <v>1860.79507146794</v>
      </c>
      <c r="M322">
        <v>30.853678423673799</v>
      </c>
      <c r="N322">
        <v>0.72044201206178005</v>
      </c>
      <c r="O322">
        <v>18.0923076923076</v>
      </c>
      <c r="P322">
        <v>81.985441164706799</v>
      </c>
      <c r="Q322">
        <v>8.5293468896773E-2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753</v>
      </c>
      <c r="E323">
        <v>23025.673136879999</v>
      </c>
      <c r="F323">
        <v>101.79</v>
      </c>
      <c r="G323">
        <v>60.519421090227901</v>
      </c>
      <c r="H323">
        <v>-7.3029188284772797</v>
      </c>
      <c r="I323">
        <v>10.844968905212101</v>
      </c>
      <c r="J323">
        <v>2.30746229339054</v>
      </c>
      <c r="K323">
        <v>99.504228073915598</v>
      </c>
      <c r="L323">
        <v>86.829807207236598</v>
      </c>
      <c r="M323">
        <v>50.681017208567297</v>
      </c>
      <c r="N323">
        <v>0.86591727561265297</v>
      </c>
      <c r="O323">
        <v>4.7254150702426401</v>
      </c>
      <c r="P323">
        <v>101.166007905138</v>
      </c>
      <c r="Q323">
        <v>2.0612820630179999E-2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Row],[Ticker]],[1]!Table1[[Symbol]:[Industry]],2,FALSE),"-")</f>
        <v>-</v>
      </c>
      <c r="D324" t="s">
        <v>220</v>
      </c>
      <c r="E324">
        <v>22865.108124760001</v>
      </c>
      <c r="F324">
        <v>1407.55</v>
      </c>
      <c r="G324">
        <v>90.891957470240996</v>
      </c>
      <c r="H324">
        <v>-4.2958911630015804</v>
      </c>
      <c r="I324">
        <v>13.7411532847927</v>
      </c>
      <c r="J324">
        <v>-6.1905508626305998</v>
      </c>
      <c r="K324">
        <v>1322.2599339196499</v>
      </c>
      <c r="L324">
        <v>1122.95060761071</v>
      </c>
      <c r="M324">
        <v>65.588196168207205</v>
      </c>
      <c r="N324">
        <v>0.43251417115339003</v>
      </c>
      <c r="O324">
        <v>2.9448332208447301</v>
      </c>
      <c r="P324">
        <v>134.10395010395001</v>
      </c>
      <c r="Q324">
        <v>0.16303411961553599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Row],[Ticker]],[1]!Table1[[Symbol]:[Industry]],2,FALSE),"-")</f>
        <v>-</v>
      </c>
      <c r="D325" t="s">
        <v>546</v>
      </c>
      <c r="E325">
        <v>22828.936210619999</v>
      </c>
      <c r="F325">
        <v>2532.3000000000002</v>
      </c>
      <c r="G325">
        <v>-2.4947477395423898</v>
      </c>
      <c r="H325">
        <v>-12.238921671227001</v>
      </c>
      <c r="I325">
        <v>-33.155001172858803</v>
      </c>
      <c r="J325">
        <v>-4.72371563895409</v>
      </c>
      <c r="K325">
        <v>2468.4202243965701</v>
      </c>
      <c r="L325">
        <v>2504.7984803849199</v>
      </c>
      <c r="M325">
        <v>49.908565328451203</v>
      </c>
      <c r="N325">
        <v>0.79788403293698495</v>
      </c>
      <c r="O325">
        <v>53.852229198752099</v>
      </c>
      <c r="P325">
        <v>38.828431238178702</v>
      </c>
      <c r="Q325">
        <v>5.4959977811179998E-2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Row],[Ticker]],[1]!Table1[[Symbol]:[Industry]],2,FALSE),"-")</f>
        <v>-</v>
      </c>
      <c r="D326" t="s">
        <v>164</v>
      </c>
      <c r="E326">
        <v>22569.16613035</v>
      </c>
      <c r="F326">
        <v>7665.7</v>
      </c>
      <c r="G326">
        <v>-23.5690811743236</v>
      </c>
      <c r="H326">
        <v>-9.2933709513580904</v>
      </c>
      <c r="I326">
        <v>14.194671930691401</v>
      </c>
      <c r="J326">
        <v>-3.2797283518080902</v>
      </c>
      <c r="K326">
        <v>7596.9293033700997</v>
      </c>
      <c r="L326">
        <v>6964.36726412596</v>
      </c>
      <c r="M326">
        <v>45.272206768659601</v>
      </c>
      <c r="N326">
        <v>0.88024807716906805</v>
      </c>
      <c r="O326">
        <v>6.1272943110218101</v>
      </c>
      <c r="P326">
        <v>48.1337623312752</v>
      </c>
      <c r="Q326">
        <v>-0.106737244863029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Row],[Ticker]],[1]!Table1[[Symbol]:[Industry]],2,FALSE),"-")</f>
        <v>-</v>
      </c>
      <c r="D327" t="s">
        <v>762</v>
      </c>
      <c r="E327">
        <v>22411.117339674998</v>
      </c>
      <c r="F327">
        <v>1597.85</v>
      </c>
      <c r="G327">
        <v>13.512570090751799</v>
      </c>
      <c r="H327">
        <v>-11.650481402451099</v>
      </c>
      <c r="I327">
        <v>33.657856840429901</v>
      </c>
      <c r="J327">
        <v>1.7656076889979799</v>
      </c>
      <c r="K327">
        <v>1530.74054408962</v>
      </c>
      <c r="L327">
        <v>1321.63582193363</v>
      </c>
      <c r="M327">
        <v>59.866166250423497</v>
      </c>
      <c r="N327">
        <v>0.32356482296611</v>
      </c>
      <c r="O327">
        <v>7.3317270081672197</v>
      </c>
      <c r="P327">
        <v>61.701158730961801</v>
      </c>
      <c r="Q327">
        <v>2.3912518960409E-2</v>
      </c>
    </row>
    <row r="328" spans="1:17" x14ac:dyDescent="0.3">
      <c r="A328" t="s">
        <v>763</v>
      </c>
      <c r="B328" t="s">
        <v>764</v>
      </c>
      <c r="C328" t="str">
        <f>IFERROR(VLOOKUP(Table1[[#This Row],[Ticker]],[1]!Table1[[Symbol]:[Industry]],2,FALSE),"-")</f>
        <v>-</v>
      </c>
      <c r="D328" t="s">
        <v>132</v>
      </c>
      <c r="E328">
        <v>22397.737123899999</v>
      </c>
      <c r="F328">
        <v>1967.55</v>
      </c>
      <c r="G328">
        <v>163.66689660314501</v>
      </c>
      <c r="H328">
        <v>11.080690314444899</v>
      </c>
      <c r="I328">
        <v>22.931357453179999</v>
      </c>
      <c r="J328">
        <v>4.2827130992658002</v>
      </c>
      <c r="K328">
        <v>1824.5425187145499</v>
      </c>
      <c r="L328">
        <v>1582.1729380096399</v>
      </c>
      <c r="M328">
        <v>63.149730540116202</v>
      </c>
      <c r="N328">
        <v>1.29419650598869</v>
      </c>
      <c r="O328">
        <v>9.82203316164758</v>
      </c>
      <c r="P328">
        <v>214.81892012323101</v>
      </c>
      <c r="Q328">
        <v>9.2976351801301996E-2</v>
      </c>
    </row>
    <row r="329" spans="1:17" x14ac:dyDescent="0.3">
      <c r="A329" t="s">
        <v>765</v>
      </c>
      <c r="B329" t="s">
        <v>766</v>
      </c>
      <c r="C329" t="str">
        <f>IFERROR(VLOOKUP(Table1[[#This Row],[Ticker]],[1]!Table1[[Symbol]:[Industry]],2,FALSE),"-")</f>
        <v>-</v>
      </c>
      <c r="D329" t="s">
        <v>132</v>
      </c>
      <c r="E329">
        <v>22317.31305153</v>
      </c>
      <c r="F329">
        <v>1588.3</v>
      </c>
      <c r="G329">
        <v>213.59724243819699</v>
      </c>
      <c r="H329">
        <v>2.704339972239</v>
      </c>
      <c r="I329">
        <v>1.9500388967743401</v>
      </c>
      <c r="J329">
        <v>6.6387428461364202</v>
      </c>
      <c r="K329">
        <v>1483.0715019597101</v>
      </c>
      <c r="L329">
        <v>1245.31073095279</v>
      </c>
      <c r="M329">
        <v>75.480747804291894</v>
      </c>
      <c r="N329">
        <v>1.1601626843387101</v>
      </c>
      <c r="O329">
        <v>3.6957753573002501</v>
      </c>
      <c r="P329">
        <v>257.72522522522502</v>
      </c>
    </row>
    <row r="330" spans="1:17" x14ac:dyDescent="0.3">
      <c r="A330" t="s">
        <v>767</v>
      </c>
      <c r="B330" t="s">
        <v>768</v>
      </c>
      <c r="C330" t="str">
        <f>IFERROR(VLOOKUP(Table1[[#This Row],[Ticker]],[1]!Table1[[Symbol]:[Industry]],2,FALSE),"-")</f>
        <v>-</v>
      </c>
      <c r="D330" t="s">
        <v>161</v>
      </c>
      <c r="E330">
        <v>22205.291757614999</v>
      </c>
      <c r="F330">
        <v>698.55</v>
      </c>
      <c r="G330">
        <v>24.094573104142999</v>
      </c>
      <c r="H330">
        <v>-6.5103411637388398</v>
      </c>
      <c r="I330">
        <v>9.6094024412192898</v>
      </c>
      <c r="J330">
        <v>-6.4983948635577899</v>
      </c>
      <c r="K330">
        <v>707.91241108469296</v>
      </c>
      <c r="L330">
        <v>583.76171624809297</v>
      </c>
      <c r="M330">
        <v>27.002890912844599</v>
      </c>
      <c r="N330">
        <v>0.50618610480181003</v>
      </c>
      <c r="O330">
        <v>20.8145444134278</v>
      </c>
      <c r="P330">
        <v>123.89423076923001</v>
      </c>
      <c r="Q330">
        <v>0.14157906340628601</v>
      </c>
    </row>
    <row r="331" spans="1:17" x14ac:dyDescent="0.3">
      <c r="A331" t="s">
        <v>769</v>
      </c>
      <c r="B331" t="s">
        <v>770</v>
      </c>
      <c r="C331" t="str">
        <f>IFERROR(VLOOKUP(Table1[[#This Row],[Ticker]],[1]!Table1[[Symbol]:[Industry]],2,FALSE),"-")</f>
        <v>-</v>
      </c>
      <c r="D331" t="s">
        <v>564</v>
      </c>
      <c r="E331">
        <v>22074.500360574999</v>
      </c>
      <c r="F331">
        <v>1443.35</v>
      </c>
      <c r="G331">
        <v>-3.92392015630465</v>
      </c>
      <c r="H331">
        <v>-6.8009117007459903</v>
      </c>
      <c r="I331">
        <v>29.781694233572601</v>
      </c>
      <c r="J331">
        <v>2.3280637635564401</v>
      </c>
      <c r="K331">
        <v>1450.77797020404</v>
      </c>
      <c r="L331">
        <v>1279.20561364888</v>
      </c>
      <c r="M331">
        <v>50.498392003270403</v>
      </c>
      <c r="N331">
        <v>2.1786803105385002</v>
      </c>
      <c r="O331">
        <v>17.7815498666297</v>
      </c>
      <c r="P331">
        <v>73.636090225563905</v>
      </c>
      <c r="Q331">
        <v>0.120584033388741</v>
      </c>
    </row>
    <row r="332" spans="1:17" x14ac:dyDescent="0.3">
      <c r="A332" t="s">
        <v>771</v>
      </c>
      <c r="B332" t="s">
        <v>772</v>
      </c>
      <c r="C332" t="str">
        <f>IFERROR(VLOOKUP(Table1[[#This Row],[Ticker]],[1]!Table1[[Symbol]:[Industry]],2,FALSE),"-")</f>
        <v>-</v>
      </c>
      <c r="D332" t="s">
        <v>773</v>
      </c>
      <c r="E332">
        <v>22035.932513079999</v>
      </c>
      <c r="F332">
        <v>319.3</v>
      </c>
      <c r="G332">
        <v>61.031602478894101</v>
      </c>
      <c r="H332">
        <v>0.11207257473584201</v>
      </c>
      <c r="I332">
        <v>42.891755659825897</v>
      </c>
      <c r="J332">
        <v>4.13933530058888</v>
      </c>
      <c r="K332">
        <v>297.15392081094802</v>
      </c>
      <c r="L332">
        <v>235.29334948634701</v>
      </c>
      <c r="M332">
        <v>49.732302695767501</v>
      </c>
      <c r="N332">
        <v>0.89137027739747299</v>
      </c>
      <c r="O332">
        <v>8.0488568744127598</v>
      </c>
      <c r="P332">
        <v>115.306810519217</v>
      </c>
      <c r="Q332">
        <v>3.9555988366626001E-2</v>
      </c>
    </row>
    <row r="333" spans="1:17" x14ac:dyDescent="0.3">
      <c r="A333" t="s">
        <v>774</v>
      </c>
      <c r="B333" t="s">
        <v>775</v>
      </c>
      <c r="C333" t="str">
        <f>IFERROR(VLOOKUP(Table1[[#This Row],[Ticker]],[1]!Table1[[Symbol]:[Industry]],2,FALSE),"-")</f>
        <v>-</v>
      </c>
      <c r="D333" t="s">
        <v>776</v>
      </c>
      <c r="E333">
        <v>22025.0812723649</v>
      </c>
      <c r="F333">
        <v>518.85</v>
      </c>
      <c r="G333">
        <v>30.434503057950199</v>
      </c>
      <c r="H333">
        <v>-9.0538077174287199</v>
      </c>
      <c r="I333">
        <v>22.051335508152299</v>
      </c>
      <c r="J333">
        <v>-1.6287460963781999</v>
      </c>
      <c r="K333">
        <v>556.16279117635395</v>
      </c>
      <c r="L333">
        <v>487.094443518638</v>
      </c>
      <c r="M333">
        <v>41.129530296171701</v>
      </c>
      <c r="N333">
        <v>0.80460547386161196</v>
      </c>
      <c r="O333">
        <v>44.184253637852898</v>
      </c>
      <c r="P333">
        <v>94.471514242878499</v>
      </c>
      <c r="Q333">
        <v>0.23913974035545099</v>
      </c>
    </row>
    <row r="334" spans="1:17" x14ac:dyDescent="0.3">
      <c r="A334" t="s">
        <v>777</v>
      </c>
      <c r="B334" t="s">
        <v>778</v>
      </c>
      <c r="C334" t="str">
        <f>IFERROR(VLOOKUP(Table1[[#This Row],[Ticker]],[1]!Table1[[Symbol]:[Industry]],2,FALSE),"-")</f>
        <v>-</v>
      </c>
      <c r="D334" t="s">
        <v>400</v>
      </c>
      <c r="E334">
        <v>21955.309146734999</v>
      </c>
      <c r="F334">
        <v>4454.95</v>
      </c>
      <c r="G334">
        <v>47.144450666197599</v>
      </c>
      <c r="H334">
        <v>-3.2380156328245699</v>
      </c>
      <c r="I334">
        <v>34.205279925373098</v>
      </c>
      <c r="J334">
        <v>-1.56468970017358</v>
      </c>
      <c r="K334">
        <v>4286.8089937137202</v>
      </c>
      <c r="L334">
        <v>3593.5623208604302</v>
      </c>
      <c r="M334">
        <v>49.870846051223197</v>
      </c>
      <c r="N334">
        <v>0.84937162555714496</v>
      </c>
      <c r="O334">
        <v>10.2144805216669</v>
      </c>
      <c r="P334">
        <v>99.773542600896803</v>
      </c>
      <c r="Q334">
        <v>2.0010887556963002E-2</v>
      </c>
    </row>
    <row r="335" spans="1:17" x14ac:dyDescent="0.3">
      <c r="A335" t="s">
        <v>779</v>
      </c>
      <c r="B335" t="s">
        <v>780</v>
      </c>
      <c r="C335" t="str">
        <f>IFERROR(VLOOKUP(Table1[[#This Row],[Ticker]],[1]!Table1[[Symbol]:[Industry]],2,FALSE),"-")</f>
        <v>-</v>
      </c>
      <c r="D335" t="s">
        <v>273</v>
      </c>
      <c r="E335">
        <v>21811.57334685</v>
      </c>
      <c r="F335">
        <v>545.1</v>
      </c>
      <c r="G335">
        <v>5.4152210900064599</v>
      </c>
      <c r="H335">
        <v>4.7615316973258297</v>
      </c>
      <c r="I335">
        <v>14.014214148886101</v>
      </c>
      <c r="J335">
        <v>-3.8879258927093501</v>
      </c>
      <c r="K335">
        <v>499.47081145556598</v>
      </c>
      <c r="L335">
        <v>434.49403104352598</v>
      </c>
      <c r="M335">
        <v>53.358280343547499</v>
      </c>
      <c r="N335">
        <v>1.0544310142460001</v>
      </c>
      <c r="O335">
        <v>6.4024949550541104</v>
      </c>
      <c r="P335">
        <v>55.742857142857098</v>
      </c>
      <c r="Q335">
        <v>8.8250013775810002E-2</v>
      </c>
    </row>
    <row r="336" spans="1:17" x14ac:dyDescent="0.3">
      <c r="A336" t="s">
        <v>781</v>
      </c>
      <c r="B336" t="s">
        <v>782</v>
      </c>
      <c r="C336" t="str">
        <f>IFERROR(VLOOKUP(Table1[[#This Row],[Ticker]],[1]!Table1[[Symbol]:[Industry]],2,FALSE),"-")</f>
        <v>-</v>
      </c>
      <c r="D336" t="s">
        <v>708</v>
      </c>
      <c r="E336">
        <v>21770.961231199999</v>
      </c>
      <c r="F336">
        <v>151</v>
      </c>
      <c r="G336">
        <v>66.0378111398513</v>
      </c>
      <c r="H336">
        <v>1.2557384045246001</v>
      </c>
      <c r="I336">
        <v>44.122773685359697</v>
      </c>
      <c r="J336">
        <v>-2.21002943823849</v>
      </c>
      <c r="K336">
        <v>143.32320701955501</v>
      </c>
      <c r="L336">
        <v>114.615755425261</v>
      </c>
      <c r="M336">
        <v>41.974221736598302</v>
      </c>
      <c r="N336">
        <v>0.86567816991009505</v>
      </c>
      <c r="O336">
        <v>13.2450331125827</v>
      </c>
      <c r="P336">
        <v>145.528455284552</v>
      </c>
      <c r="Q336">
        <v>6.9774813515615999E-2</v>
      </c>
    </row>
    <row r="337" spans="1:17" x14ac:dyDescent="0.3">
      <c r="A337" t="s">
        <v>783</v>
      </c>
      <c r="B337" t="s">
        <v>784</v>
      </c>
      <c r="C337" t="str">
        <f>IFERROR(VLOOKUP(Table1[[#This Row],[Ticker]],[1]!Table1[[Symbol]:[Industry]],2,FALSE),"-")</f>
        <v>-</v>
      </c>
      <c r="D337" t="s">
        <v>264</v>
      </c>
      <c r="E337">
        <v>21592.748261820001</v>
      </c>
      <c r="F337">
        <v>572.04999999999995</v>
      </c>
      <c r="G337">
        <v>207.32387141951099</v>
      </c>
      <c r="H337">
        <v>7.4180180475293298</v>
      </c>
      <c r="I337">
        <v>97.660025124181004</v>
      </c>
      <c r="J337">
        <v>3.2584211713573801</v>
      </c>
      <c r="K337">
        <v>445.84551300076203</v>
      </c>
      <c r="L337">
        <v>324.70579334512399</v>
      </c>
      <c r="M337">
        <v>82.557533475847293</v>
      </c>
      <c r="N337">
        <v>0.66426883145218696</v>
      </c>
      <c r="O337">
        <v>0.99641639716809804</v>
      </c>
      <c r="P337">
        <v>245.96310855760501</v>
      </c>
      <c r="Q337">
        <v>0.14834104229949899</v>
      </c>
    </row>
    <row r="338" spans="1:17" x14ac:dyDescent="0.3">
      <c r="A338" t="s">
        <v>785</v>
      </c>
      <c r="B338" t="s">
        <v>786</v>
      </c>
      <c r="C338" t="str">
        <f>IFERROR(VLOOKUP(Table1[[#This Row],[Ticker]],[1]!Table1[[Symbol]:[Industry]],2,FALSE),"-")</f>
        <v>-</v>
      </c>
      <c r="D338" t="s">
        <v>185</v>
      </c>
      <c r="E338">
        <v>21442.343681220002</v>
      </c>
      <c r="F338">
        <v>1813.35</v>
      </c>
      <c r="G338">
        <v>-0.60401458112494999</v>
      </c>
      <c r="H338">
        <v>-8.8600365984157694</v>
      </c>
      <c r="I338">
        <v>-15.915722213861301</v>
      </c>
      <c r="J338">
        <v>-8.7426542626797605</v>
      </c>
      <c r="K338">
        <v>1936.5429072919501</v>
      </c>
      <c r="L338">
        <v>1828.4692850359199</v>
      </c>
      <c r="M338">
        <v>23.574023492641398</v>
      </c>
      <c r="N338">
        <v>0.88549259104837097</v>
      </c>
      <c r="O338">
        <v>33.9151294565307</v>
      </c>
      <c r="P338">
        <v>62.873310279786203</v>
      </c>
      <c r="Q338">
        <v>0.19850887502901299</v>
      </c>
    </row>
    <row r="339" spans="1:17" x14ac:dyDescent="0.3">
      <c r="A339" t="s">
        <v>787</v>
      </c>
      <c r="B339" t="s">
        <v>788</v>
      </c>
      <c r="C339" t="str">
        <f>IFERROR(VLOOKUP(Table1[[#This Row],[Ticker]],[1]!Table1[[Symbol]:[Industry]],2,FALSE),"-")</f>
        <v>-</v>
      </c>
      <c r="D339" t="s">
        <v>54</v>
      </c>
      <c r="E339">
        <v>21423.306255119998</v>
      </c>
      <c r="F339">
        <v>2047.8</v>
      </c>
      <c r="G339">
        <v>69.006316070077105</v>
      </c>
      <c r="H339">
        <v>27.516962872662798</v>
      </c>
      <c r="I339">
        <v>18.349301370922898</v>
      </c>
      <c r="J339">
        <v>-7.1000635524798703</v>
      </c>
      <c r="K339">
        <v>1870.7526284410901</v>
      </c>
      <c r="L339">
        <v>1567.97018775581</v>
      </c>
      <c r="M339">
        <v>43.821844265285101</v>
      </c>
      <c r="N339">
        <v>2.67934669415266</v>
      </c>
      <c r="O339">
        <v>30.090829182537298</v>
      </c>
      <c r="P339">
        <v>105.221225635115</v>
      </c>
    </row>
    <row r="340" spans="1:17" x14ac:dyDescent="0.3">
      <c r="A340" t="s">
        <v>789</v>
      </c>
      <c r="B340" t="s">
        <v>790</v>
      </c>
      <c r="C340" t="str">
        <f>IFERROR(VLOOKUP(Table1[[#This Row],[Ticker]],[1]!Table1[[Symbol]:[Industry]],2,FALSE),"-")</f>
        <v>-</v>
      </c>
      <c r="D340" t="s">
        <v>46</v>
      </c>
      <c r="E340">
        <v>21382.624666849999</v>
      </c>
      <c r="F340">
        <v>227.35</v>
      </c>
      <c r="G340">
        <v>26.710700247746601</v>
      </c>
      <c r="H340">
        <v>-19.811315852537099</v>
      </c>
      <c r="I340">
        <v>-16.150382717442199</v>
      </c>
      <c r="J340">
        <v>-1.7705971103787099</v>
      </c>
      <c r="K340">
        <v>253.16840252391299</v>
      </c>
      <c r="L340">
        <v>234.00255201238201</v>
      </c>
      <c r="M340">
        <v>36.434532738647803</v>
      </c>
      <c r="N340">
        <v>0.40128455361992499</v>
      </c>
      <c r="O340">
        <v>54.651418517703902</v>
      </c>
      <c r="P340">
        <v>78.664047151277003</v>
      </c>
      <c r="Q340">
        <v>0.15401021843102</v>
      </c>
    </row>
    <row r="341" spans="1:17" x14ac:dyDescent="0.3">
      <c r="A341" t="s">
        <v>791</v>
      </c>
      <c r="B341" t="s">
        <v>792</v>
      </c>
      <c r="C341" t="str">
        <f>IFERROR(VLOOKUP(Table1[[#This Row],[Ticker]],[1]!Table1[[Symbol]:[Industry]],2,FALSE),"-")</f>
        <v>-</v>
      </c>
      <c r="D341" t="s">
        <v>467</v>
      </c>
      <c r="E341">
        <v>21379.999943679999</v>
      </c>
      <c r="F341">
        <v>2062.4</v>
      </c>
      <c r="G341">
        <v>-21.931235067432201</v>
      </c>
      <c r="H341">
        <v>-5.5844760175252999</v>
      </c>
      <c r="I341">
        <v>18.8613540085769</v>
      </c>
      <c r="J341">
        <v>-0.46345457583281902</v>
      </c>
      <c r="K341">
        <v>1970.5618335863101</v>
      </c>
      <c r="L341">
        <v>1855.9252274878199</v>
      </c>
      <c r="M341">
        <v>75.242447204717607</v>
      </c>
      <c r="N341">
        <v>1.05535352735129</v>
      </c>
      <c r="O341">
        <v>12.9751745539177</v>
      </c>
      <c r="P341">
        <v>41.047736287785497</v>
      </c>
      <c r="Q341">
        <v>-3.6832490404923E-2</v>
      </c>
    </row>
    <row r="342" spans="1:17" x14ac:dyDescent="0.3">
      <c r="A342" t="s">
        <v>793</v>
      </c>
      <c r="B342" t="s">
        <v>794</v>
      </c>
      <c r="C342" t="str">
        <f>IFERROR(VLOOKUP(Table1[[#This Row],[Ticker]],[1]!Table1[[Symbol]:[Industry]],2,FALSE),"-")</f>
        <v>-</v>
      </c>
      <c r="D342" t="s">
        <v>232</v>
      </c>
      <c r="E342">
        <v>21195.568825760001</v>
      </c>
      <c r="F342">
        <v>735.2</v>
      </c>
      <c r="G342">
        <v>40.926286202913502</v>
      </c>
      <c r="H342">
        <v>-4.2043460618370698</v>
      </c>
      <c r="I342">
        <v>44.504836464560299</v>
      </c>
      <c r="J342">
        <v>-2.5275593038393498</v>
      </c>
      <c r="K342">
        <v>716.45773718889302</v>
      </c>
      <c r="L342">
        <v>602.07623541921805</v>
      </c>
      <c r="M342">
        <v>43.5869328486868</v>
      </c>
      <c r="N342">
        <v>1.06565583576017</v>
      </c>
      <c r="O342">
        <v>5.4134929270946497</v>
      </c>
      <c r="P342">
        <v>75.885167464114801</v>
      </c>
      <c r="Q342">
        <v>-3.5195432281230003E-2</v>
      </c>
    </row>
    <row r="343" spans="1:17" x14ac:dyDescent="0.3">
      <c r="A343" t="s">
        <v>795</v>
      </c>
      <c r="B343" t="s">
        <v>796</v>
      </c>
      <c r="C343" t="str">
        <f>IFERROR(VLOOKUP(Table1[[#This Row],[Ticker]],[1]!Table1[[Symbol]:[Industry]],2,FALSE),"-")</f>
        <v>-</v>
      </c>
      <c r="D343" t="s">
        <v>467</v>
      </c>
      <c r="E343">
        <v>21149.373045</v>
      </c>
      <c r="F343">
        <v>583.4</v>
      </c>
      <c r="G343">
        <v>-15.369269574269399</v>
      </c>
      <c r="H343">
        <v>-12.1817855064629</v>
      </c>
      <c r="I343">
        <v>-29.7012176261421</v>
      </c>
      <c r="J343">
        <v>0.44728545357086003</v>
      </c>
      <c r="K343">
        <v>623.39556407139003</v>
      </c>
      <c r="L343">
        <v>638.11123760506098</v>
      </c>
      <c r="M343">
        <v>49.180864883559302</v>
      </c>
      <c r="N343">
        <v>0.83091608285260299</v>
      </c>
      <c r="O343">
        <v>31.856359273225902</v>
      </c>
      <c r="P343">
        <v>33.196347031963398</v>
      </c>
      <c r="Q343">
        <v>-9.0947814872077995E-2</v>
      </c>
    </row>
    <row r="344" spans="1:17" x14ac:dyDescent="0.3">
      <c r="A344" t="s">
        <v>797</v>
      </c>
      <c r="B344" t="s">
        <v>798</v>
      </c>
      <c r="C344" t="str">
        <f>IFERROR(VLOOKUP(Table1[[#This Row],[Ticker]],[1]!Table1[[Symbol]:[Industry]],2,FALSE),"-")</f>
        <v>-</v>
      </c>
      <c r="D344" t="s">
        <v>261</v>
      </c>
      <c r="E344">
        <v>21052.966218360001</v>
      </c>
      <c r="F344">
        <v>665.85</v>
      </c>
      <c r="G344">
        <v>-2.82989194349731</v>
      </c>
      <c r="H344">
        <v>-8.9341874586116994</v>
      </c>
      <c r="I344">
        <v>-3.4095504733152402</v>
      </c>
      <c r="J344">
        <v>-8.7008358678476903</v>
      </c>
      <c r="K344">
        <v>693.57505028664605</v>
      </c>
      <c r="L344">
        <v>641.06110612117504</v>
      </c>
      <c r="M344">
        <v>22.229556017869999</v>
      </c>
      <c r="N344">
        <v>0.67339484759931101</v>
      </c>
      <c r="O344">
        <v>19.9894871217241</v>
      </c>
      <c r="P344">
        <v>42.641388174807197</v>
      </c>
      <c r="Q344">
        <v>0.106872349672853</v>
      </c>
    </row>
    <row r="345" spans="1:17" x14ac:dyDescent="0.3">
      <c r="A345" t="s">
        <v>799</v>
      </c>
      <c r="B345" t="s">
        <v>800</v>
      </c>
      <c r="C345" t="str">
        <f>IFERROR(VLOOKUP(Table1[[#This Row],[Ticker]],[1]!Table1[[Symbol]:[Industry]],2,FALSE),"-")</f>
        <v>-</v>
      </c>
      <c r="D345" t="s">
        <v>392</v>
      </c>
      <c r="E345">
        <v>21044.261899925001</v>
      </c>
      <c r="F345">
        <v>525.25</v>
      </c>
      <c r="G345">
        <v>54.879107088441998</v>
      </c>
      <c r="H345">
        <v>-4.2264847689365803</v>
      </c>
      <c r="I345">
        <v>34.3587954900309</v>
      </c>
      <c r="J345">
        <v>3.7031747477841099</v>
      </c>
      <c r="K345">
        <v>502.307242057319</v>
      </c>
      <c r="L345">
        <v>434.48476481309098</v>
      </c>
      <c r="M345">
        <v>62.190946095421403</v>
      </c>
      <c r="N345">
        <v>0.86485919945021195</v>
      </c>
      <c r="O345">
        <v>9.3479295573536394</v>
      </c>
      <c r="P345">
        <v>99.373695198329798</v>
      </c>
      <c r="Q345">
        <v>3.2281701610988998E-2</v>
      </c>
    </row>
    <row r="346" spans="1:17" hidden="1" x14ac:dyDescent="0.3">
      <c r="A346" t="s">
        <v>801</v>
      </c>
      <c r="B346" t="s">
        <v>802</v>
      </c>
      <c r="C346" t="str">
        <f>IFERROR(VLOOKUP(Table1[[#This Row],[Ticker]],[1]!Table1[[Symbol]:[Industry]],2,FALSE),"-")</f>
        <v>-</v>
      </c>
      <c r="D346" t="s">
        <v>51</v>
      </c>
      <c r="E346">
        <v>20986.285361195001</v>
      </c>
      <c r="F346">
        <v>488.35</v>
      </c>
      <c r="G346">
        <v>15.454702919205801</v>
      </c>
      <c r="H346">
        <v>16.040342241396502</v>
      </c>
      <c r="I346">
        <v>29.901743655931099</v>
      </c>
      <c r="J346">
        <v>2.34966149619168</v>
      </c>
      <c r="K346">
        <v>435.05080805185497</v>
      </c>
      <c r="M346">
        <v>61.416508420943799</v>
      </c>
      <c r="N346">
        <v>1.2475327647696699</v>
      </c>
      <c r="O346">
        <v>5.8257397358451701</v>
      </c>
      <c r="P346">
        <v>67.243150684931507</v>
      </c>
    </row>
    <row r="347" spans="1:17" x14ac:dyDescent="0.3">
      <c r="A347" t="s">
        <v>803</v>
      </c>
      <c r="B347" t="s">
        <v>804</v>
      </c>
      <c r="C347" t="str">
        <f>IFERROR(VLOOKUP(Table1[[#This Row],[Ticker]],[1]!Table1[[Symbol]:[Industry]],2,FALSE),"-")</f>
        <v>-</v>
      </c>
      <c r="D347" t="s">
        <v>294</v>
      </c>
      <c r="E347">
        <v>20923.186609274999</v>
      </c>
      <c r="F347">
        <v>1901.85</v>
      </c>
      <c r="G347">
        <v>-19.372708707935399</v>
      </c>
      <c r="H347">
        <v>-6.9036337112645203</v>
      </c>
      <c r="I347">
        <v>-20.440459874450902</v>
      </c>
      <c r="J347">
        <v>-5.4813994850417602</v>
      </c>
      <c r="K347">
        <v>1950.61133477473</v>
      </c>
      <c r="L347">
        <v>1869.72504535186</v>
      </c>
      <c r="M347">
        <v>24.079601395818901</v>
      </c>
      <c r="N347">
        <v>0.58944792285496395</v>
      </c>
      <c r="O347">
        <v>29.292530956699999</v>
      </c>
      <c r="P347">
        <v>23.328577913235101</v>
      </c>
      <c r="Q347">
        <v>5.0582152668687999E-2</v>
      </c>
    </row>
    <row r="348" spans="1:17" x14ac:dyDescent="0.3">
      <c r="A348" t="s">
        <v>805</v>
      </c>
      <c r="B348" t="s">
        <v>806</v>
      </c>
      <c r="C348" t="str">
        <f>IFERROR(VLOOKUP(Table1[[#This Row],[Ticker]],[1]!Table1[[Symbol]:[Industry]],2,FALSE),"-")</f>
        <v>-</v>
      </c>
      <c r="D348" t="s">
        <v>708</v>
      </c>
      <c r="E348">
        <v>20791.890593495002</v>
      </c>
      <c r="F348">
        <v>1214.05</v>
      </c>
      <c r="G348">
        <v>9.0427884152168705</v>
      </c>
      <c r="H348">
        <v>-9.0114512878463309</v>
      </c>
      <c r="I348">
        <v>65.3246336210522</v>
      </c>
      <c r="J348">
        <v>-4.17379995137102</v>
      </c>
      <c r="K348">
        <v>1266.26660657039</v>
      </c>
      <c r="L348">
        <v>1104.1220254229299</v>
      </c>
      <c r="M348">
        <v>36.223747012748497</v>
      </c>
      <c r="N348">
        <v>0.584912787540389</v>
      </c>
      <c r="O348">
        <v>23.1415510069601</v>
      </c>
      <c r="P348">
        <v>86.418426103646794</v>
      </c>
      <c r="Q348">
        <v>7.9144203228044996E-2</v>
      </c>
    </row>
    <row r="349" spans="1:17" x14ac:dyDescent="0.3">
      <c r="A349" t="s">
        <v>807</v>
      </c>
      <c r="B349" t="s">
        <v>808</v>
      </c>
      <c r="C349" t="str">
        <f>IFERROR(VLOOKUP(Table1[[#This Row],[Ticker]],[1]!Table1[[Symbol]:[Industry]],2,FALSE),"-")</f>
        <v>-</v>
      </c>
      <c r="D349" t="s">
        <v>273</v>
      </c>
      <c r="E349">
        <v>20691.842346059999</v>
      </c>
      <c r="F349">
        <v>415.55</v>
      </c>
      <c r="G349">
        <v>-5.0924545347284003</v>
      </c>
      <c r="H349">
        <v>-3.6093098893641402</v>
      </c>
      <c r="I349">
        <v>-15.699878917086499</v>
      </c>
      <c r="J349">
        <v>-3.5651541231778698</v>
      </c>
      <c r="K349">
        <v>397.494887787278</v>
      </c>
      <c r="L349">
        <v>380.24830145329798</v>
      </c>
      <c r="M349">
        <v>50.572087954297899</v>
      </c>
      <c r="N349">
        <v>0.61123483328641703</v>
      </c>
      <c r="O349">
        <v>34.279870051738598</v>
      </c>
      <c r="P349">
        <v>33.574413371906097</v>
      </c>
      <c r="Q349">
        <v>9.5118635866041995E-2</v>
      </c>
    </row>
    <row r="350" spans="1:17" x14ac:dyDescent="0.3">
      <c r="A350" t="s">
        <v>809</v>
      </c>
      <c r="B350" t="s">
        <v>810</v>
      </c>
      <c r="C350" t="str">
        <f>IFERROR(VLOOKUP(Table1[[#This Row],[Ticker]],[1]!Table1[[Symbol]:[Industry]],2,FALSE),"-")</f>
        <v>-</v>
      </c>
      <c r="D350" t="s">
        <v>185</v>
      </c>
      <c r="E350">
        <v>20648.69418011</v>
      </c>
      <c r="F350">
        <v>544.29999999999995</v>
      </c>
      <c r="G350">
        <v>-18.127383042596598</v>
      </c>
      <c r="H350">
        <v>-9.3378046790833409</v>
      </c>
      <c r="I350">
        <v>1.81110676272274</v>
      </c>
      <c r="J350">
        <v>-6.6772634057704199</v>
      </c>
      <c r="K350">
        <v>567.27586871820301</v>
      </c>
      <c r="L350">
        <v>528.56831248411402</v>
      </c>
      <c r="M350">
        <v>27.425456909595201</v>
      </c>
      <c r="N350">
        <v>0.79504005114139598</v>
      </c>
      <c r="O350">
        <v>14.348704758405299</v>
      </c>
      <c r="P350">
        <v>33.800393313667598</v>
      </c>
      <c r="Q350">
        <v>8.1334388698357005E-2</v>
      </c>
    </row>
    <row r="351" spans="1:17" hidden="1" x14ac:dyDescent="0.3">
      <c r="A351" t="s">
        <v>811</v>
      </c>
      <c r="B351" t="s">
        <v>812</v>
      </c>
      <c r="C351" t="str">
        <f>IFERROR(VLOOKUP(Table1[[#This Row],[Ticker]],[1]!Table1[[Symbol]:[Industry]],2,FALSE),"-")</f>
        <v>-</v>
      </c>
      <c r="D351" t="s">
        <v>606</v>
      </c>
      <c r="E351">
        <v>20549.900727</v>
      </c>
      <c r="F351">
        <v>242.1</v>
      </c>
      <c r="G351">
        <v>892.20163276366304</v>
      </c>
      <c r="H351">
        <v>186.92503626235799</v>
      </c>
      <c r="I351">
        <v>906.64867350038799</v>
      </c>
      <c r="J351">
        <v>20.0025109634784</v>
      </c>
      <c r="M351">
        <v>82.561335074332405</v>
      </c>
      <c r="O351">
        <v>10.491532424617899</v>
      </c>
      <c r="P351">
        <v>976</v>
      </c>
    </row>
    <row r="352" spans="1:17" x14ac:dyDescent="0.3">
      <c r="A352" t="s">
        <v>813</v>
      </c>
      <c r="B352" t="s">
        <v>814</v>
      </c>
      <c r="C352" t="str">
        <f>IFERROR(VLOOKUP(Table1[[#This Row],[Ticker]],[1]!Table1[[Symbol]:[Industry]],2,FALSE),"-")</f>
        <v>-</v>
      </c>
      <c r="D352" t="s">
        <v>80</v>
      </c>
      <c r="E352">
        <v>20400.3026273</v>
      </c>
      <c r="F352">
        <v>863.35</v>
      </c>
      <c r="G352">
        <v>-39.300585482576103</v>
      </c>
      <c r="H352">
        <v>-0.27786816814607301</v>
      </c>
      <c r="I352">
        <v>-12.488549563867601</v>
      </c>
      <c r="J352">
        <v>2.0122780187374998</v>
      </c>
      <c r="K352">
        <v>831.10970000731504</v>
      </c>
      <c r="L352">
        <v>842.06118459801405</v>
      </c>
      <c r="M352">
        <v>70.359816247060806</v>
      </c>
      <c r="N352">
        <v>0.60407044095218398</v>
      </c>
      <c r="O352">
        <v>22.569062373313201</v>
      </c>
      <c r="P352">
        <v>23.3357142857142</v>
      </c>
      <c r="Q352">
        <v>-8.1022942666440001E-2</v>
      </c>
    </row>
    <row r="353" spans="1:17" x14ac:dyDescent="0.3">
      <c r="A353" t="s">
        <v>815</v>
      </c>
      <c r="B353" t="s">
        <v>816</v>
      </c>
      <c r="C353" t="str">
        <f>IFERROR(VLOOKUP(Table1[[#This Row],[Ticker]],[1]!Table1[[Symbol]:[Industry]],2,FALSE),"-")</f>
        <v>-</v>
      </c>
      <c r="D353" t="s">
        <v>546</v>
      </c>
      <c r="E353">
        <v>20270.29312826</v>
      </c>
      <c r="F353">
        <v>477.8</v>
      </c>
      <c r="G353">
        <v>-48.932343592755799</v>
      </c>
      <c r="H353">
        <v>1.11109062392691</v>
      </c>
      <c r="I353">
        <v>21.430569763673599</v>
      </c>
      <c r="J353">
        <v>-12.748618215007699</v>
      </c>
      <c r="K353">
        <v>474.69733216849397</v>
      </c>
      <c r="L353">
        <v>477.24956384950502</v>
      </c>
      <c r="M353">
        <v>40.446194798835599</v>
      </c>
      <c r="N353">
        <v>2.88396953210564</v>
      </c>
      <c r="O353">
        <v>43.370148764204799</v>
      </c>
      <c r="P353">
        <v>57.026423031418403</v>
      </c>
      <c r="Q353">
        <v>4.9307270577447E-2</v>
      </c>
    </row>
    <row r="354" spans="1:17" x14ac:dyDescent="0.3">
      <c r="A354" t="s">
        <v>817</v>
      </c>
      <c r="B354" t="s">
        <v>818</v>
      </c>
      <c r="C354" t="str">
        <f>IFERROR(VLOOKUP(Table1[[#This Row],[Ticker]],[1]!Table1[[Symbol]:[Industry]],2,FALSE),"-")</f>
        <v>-</v>
      </c>
      <c r="D354" t="s">
        <v>124</v>
      </c>
      <c r="E354">
        <v>20241.046176</v>
      </c>
      <c r="F354">
        <v>13520</v>
      </c>
      <c r="G354">
        <v>104.081273072293</v>
      </c>
      <c r="H354">
        <v>-13.069914983222599</v>
      </c>
      <c r="I354">
        <v>65.446645617385897</v>
      </c>
      <c r="J354">
        <v>-7.7275827375792598</v>
      </c>
      <c r="K354">
        <v>13681.977008767801</v>
      </c>
      <c r="L354">
        <v>10633.2615016159</v>
      </c>
      <c r="M354">
        <v>43.877225096646299</v>
      </c>
      <c r="N354">
        <v>2.0338187004185699</v>
      </c>
      <c r="O354">
        <v>16.139792899408199</v>
      </c>
      <c r="P354">
        <v>202.50483851119199</v>
      </c>
    </row>
    <row r="355" spans="1:17" hidden="1" x14ac:dyDescent="0.3">
      <c r="A355" t="s">
        <v>819</v>
      </c>
      <c r="B355" t="s">
        <v>820</v>
      </c>
      <c r="C355" t="str">
        <f>IFERROR(VLOOKUP(Table1[[#This Row],[Ticker]],[1]!Table1[[Symbol]:[Industry]],2,FALSE),"-")</f>
        <v>-</v>
      </c>
      <c r="D355" t="s">
        <v>132</v>
      </c>
      <c r="E355">
        <v>20173.740000000002</v>
      </c>
      <c r="F355">
        <v>144.9</v>
      </c>
      <c r="G355">
        <v>-16.270002465869599</v>
      </c>
      <c r="H355">
        <v>-0.58551027478317097</v>
      </c>
      <c r="I355">
        <v>-4.4777183032048002</v>
      </c>
      <c r="J355">
        <v>1.37727706735929</v>
      </c>
      <c r="K355">
        <v>140.906619525964</v>
      </c>
      <c r="L355">
        <v>134.548648846437</v>
      </c>
      <c r="M355">
        <v>53.328059728626101</v>
      </c>
      <c r="N355">
        <v>0.26071544097284999</v>
      </c>
      <c r="O355">
        <v>6.8668046928916402</v>
      </c>
      <c r="P355">
        <v>20.4989604989604</v>
      </c>
    </row>
    <row r="356" spans="1:17" hidden="1" x14ac:dyDescent="0.3">
      <c r="A356" t="s">
        <v>821</v>
      </c>
      <c r="B356" t="s">
        <v>822</v>
      </c>
      <c r="C356" t="str">
        <f>IFERROR(VLOOKUP(Table1[[#This Row],[Ticker]],[1]!Table1[[Symbol]:[Industry]],2,FALSE),"-")</f>
        <v>-</v>
      </c>
      <c r="D356" t="s">
        <v>132</v>
      </c>
      <c r="E356">
        <v>20155.501969815999</v>
      </c>
      <c r="F356">
        <v>352.85</v>
      </c>
      <c r="G356">
        <v>-19.539072932755701</v>
      </c>
      <c r="H356">
        <v>-1.1700831414397199</v>
      </c>
      <c r="I356">
        <v>-15.7992112906059</v>
      </c>
      <c r="J356">
        <v>-4.0281508560705896</v>
      </c>
      <c r="K356">
        <v>344.67240329798801</v>
      </c>
      <c r="L356">
        <v>338.35094272577902</v>
      </c>
      <c r="M356">
        <v>42.778347382377802</v>
      </c>
      <c r="N356">
        <v>0.77378893491427603</v>
      </c>
      <c r="O356">
        <v>3.44338954229841</v>
      </c>
      <c r="P356">
        <v>15.8784893267651</v>
      </c>
      <c r="Q356">
        <v>-0.10379904096142301</v>
      </c>
    </row>
    <row r="357" spans="1:17" x14ac:dyDescent="0.3">
      <c r="A357" t="s">
        <v>823</v>
      </c>
      <c r="B357" t="s">
        <v>824</v>
      </c>
      <c r="C357" t="str">
        <f>IFERROR(VLOOKUP(Table1[[#This Row],[Ticker]],[1]!Table1[[Symbol]:[Industry]],2,FALSE),"-")</f>
        <v>-</v>
      </c>
      <c r="D357" t="s">
        <v>124</v>
      </c>
      <c r="E357">
        <v>20118.793037219999</v>
      </c>
      <c r="F357">
        <v>1102.7</v>
      </c>
      <c r="G357">
        <v>126.498606578829</v>
      </c>
      <c r="H357">
        <v>22.711598159046702</v>
      </c>
      <c r="I357">
        <v>0.46966962501589599</v>
      </c>
      <c r="J357">
        <v>5.35671511441143</v>
      </c>
      <c r="K357">
        <v>1014.22766142331</v>
      </c>
      <c r="L357">
        <v>880.40142154119496</v>
      </c>
      <c r="M357">
        <v>49.980731890182</v>
      </c>
      <c r="N357">
        <v>1.81003688740762</v>
      </c>
      <c r="O357">
        <v>19.162056769746901</v>
      </c>
      <c r="P357">
        <v>172.911768345501</v>
      </c>
      <c r="Q357">
        <v>0.238485145517424</v>
      </c>
    </row>
    <row r="358" spans="1:17" hidden="1" x14ac:dyDescent="0.3">
      <c r="A358" t="s">
        <v>825</v>
      </c>
      <c r="B358" t="s">
        <v>826</v>
      </c>
      <c r="C358" t="str">
        <f>IFERROR(VLOOKUP(Table1[[#This Row],[Ticker]],[1]!Table1[[Symbol]:[Industry]],2,FALSE),"-")</f>
        <v>-</v>
      </c>
      <c r="D358" t="s">
        <v>827</v>
      </c>
      <c r="E358">
        <v>20057.7930757049</v>
      </c>
      <c r="F358">
        <v>1847.15</v>
      </c>
      <c r="G358">
        <v>-1.42898000506568</v>
      </c>
      <c r="H358">
        <v>-6.3044258800970301</v>
      </c>
      <c r="I358">
        <v>13.018060731659499</v>
      </c>
      <c r="J358">
        <v>-4.7571327078500003</v>
      </c>
      <c r="K358">
        <v>1732.14859830871</v>
      </c>
      <c r="M358">
        <v>69.7312446623189</v>
      </c>
      <c r="N358">
        <v>0.71384773358417297</v>
      </c>
      <c r="O358">
        <v>8.32904745147931</v>
      </c>
      <c r="P358">
        <v>49.973612633459098</v>
      </c>
    </row>
    <row r="359" spans="1:17" hidden="1" x14ac:dyDescent="0.3">
      <c r="A359" t="s">
        <v>828</v>
      </c>
      <c r="B359" t="s">
        <v>829</v>
      </c>
      <c r="C359" t="str">
        <f>IFERROR(VLOOKUP(Table1[[#This Row],[Ticker]],[1]!Table1[[Symbol]:[Industry]],2,FALSE),"-")</f>
        <v>-</v>
      </c>
      <c r="D359" t="s">
        <v>46</v>
      </c>
      <c r="E359">
        <v>20055.104880800001</v>
      </c>
      <c r="F359">
        <v>1925.2</v>
      </c>
      <c r="G359">
        <v>634.26531291878405</v>
      </c>
      <c r="H359">
        <v>26.2328709143274</v>
      </c>
      <c r="I359">
        <v>25.497117785155901</v>
      </c>
      <c r="J359">
        <v>7.7313775040125599E-2</v>
      </c>
      <c r="K359">
        <v>1675.9611980039699</v>
      </c>
      <c r="L359">
        <v>1483.5493037854601</v>
      </c>
      <c r="M359">
        <v>70.195343484314094</v>
      </c>
      <c r="N359">
        <v>1.6044397402834401</v>
      </c>
      <c r="O359">
        <v>57.788801163515402</v>
      </c>
      <c r="P359">
        <v>702.16666666666595</v>
      </c>
      <c r="Q359">
        <v>0.301248255534658</v>
      </c>
    </row>
    <row r="360" spans="1:17" hidden="1" x14ac:dyDescent="0.3">
      <c r="A360" t="s">
        <v>830</v>
      </c>
      <c r="B360" t="s">
        <v>831</v>
      </c>
      <c r="C360" t="str">
        <f>IFERROR(VLOOKUP(Table1[[#This Row],[Ticker]],[1]!Table1[[Symbol]:[Industry]],2,FALSE),"-")</f>
        <v>-</v>
      </c>
      <c r="D360" t="s">
        <v>592</v>
      </c>
      <c r="E360">
        <v>20040.800865929999</v>
      </c>
      <c r="F360">
        <v>805.05</v>
      </c>
      <c r="G360">
        <v>-43.653983856288498</v>
      </c>
      <c r="H360">
        <v>-3.69893274651402</v>
      </c>
      <c r="I360">
        <v>-14.599968589759699</v>
      </c>
      <c r="J360">
        <v>-4.1356657188726302</v>
      </c>
      <c r="K360">
        <v>821.57527210998501</v>
      </c>
      <c r="L360">
        <v>840.62954767019903</v>
      </c>
      <c r="M360">
        <v>33.258149031727598</v>
      </c>
      <c r="N360">
        <v>0.56040890140076305</v>
      </c>
      <c r="O360">
        <v>19.1230358362834</v>
      </c>
      <c r="P360">
        <v>6.1721068249258098</v>
      </c>
      <c r="Q360">
        <v>-0.15655156341771001</v>
      </c>
    </row>
    <row r="361" spans="1:17" x14ac:dyDescent="0.3">
      <c r="A361" t="s">
        <v>832</v>
      </c>
      <c r="B361" t="s">
        <v>833</v>
      </c>
      <c r="C361" t="str">
        <f>IFERROR(VLOOKUP(Table1[[#This Row],[Ticker]],[1]!Table1[[Symbol]:[Industry]],2,FALSE),"-")</f>
        <v>-</v>
      </c>
      <c r="D361" t="s">
        <v>37</v>
      </c>
      <c r="E361">
        <v>19948.609585300001</v>
      </c>
      <c r="F361">
        <v>543.25</v>
      </c>
      <c r="G361">
        <v>15.672042964619299</v>
      </c>
      <c r="H361">
        <v>-6.0151309054088102</v>
      </c>
      <c r="I361">
        <v>3.3928982418560301</v>
      </c>
      <c r="J361">
        <v>-3.9765579823785502</v>
      </c>
      <c r="K361">
        <v>533.46437298803005</v>
      </c>
      <c r="L361">
        <v>469.529482522107</v>
      </c>
      <c r="M361">
        <v>49.535527094824197</v>
      </c>
      <c r="N361">
        <v>0.38310418429186699</v>
      </c>
      <c r="O361">
        <v>9.6824666359870992</v>
      </c>
      <c r="P361">
        <v>63.138138138138103</v>
      </c>
      <c r="Q361">
        <v>0.13209432406989899</v>
      </c>
    </row>
    <row r="362" spans="1:17" x14ac:dyDescent="0.3">
      <c r="A362" t="s">
        <v>834</v>
      </c>
      <c r="B362" t="s">
        <v>835</v>
      </c>
      <c r="C362" t="str">
        <f>IFERROR(VLOOKUP(Table1[[#This Row],[Ticker]],[1]!Table1[[Symbol]:[Industry]],2,FALSE),"-")</f>
        <v>-</v>
      </c>
      <c r="D362" t="s">
        <v>227</v>
      </c>
      <c r="E362">
        <v>19947.088490999999</v>
      </c>
      <c r="F362">
        <v>2858.9</v>
      </c>
      <c r="G362">
        <v>99.8428175383265</v>
      </c>
      <c r="H362">
        <v>1.30757636864025</v>
      </c>
      <c r="I362">
        <v>66.652048407352794</v>
      </c>
      <c r="J362">
        <v>2.1700158229490598</v>
      </c>
      <c r="K362">
        <v>2472.6320138320398</v>
      </c>
      <c r="L362">
        <v>1939.6066855804499</v>
      </c>
      <c r="M362">
        <v>71.745138423234593</v>
      </c>
      <c r="N362">
        <v>0.57836507533806003</v>
      </c>
      <c r="O362">
        <v>0.668089125188009</v>
      </c>
      <c r="P362">
        <v>145.05207217245899</v>
      </c>
      <c r="Q362">
        <v>8.9559502810025005E-2</v>
      </c>
    </row>
    <row r="363" spans="1:17" x14ac:dyDescent="0.3">
      <c r="A363" t="s">
        <v>836</v>
      </c>
      <c r="B363" t="s">
        <v>837</v>
      </c>
      <c r="C363" t="str">
        <f>IFERROR(VLOOKUP(Table1[[#This Row],[Ticker]],[1]!Table1[[Symbol]:[Industry]],2,FALSE),"-")</f>
        <v>-</v>
      </c>
      <c r="D363" t="s">
        <v>294</v>
      </c>
      <c r="E363">
        <v>19788.425012525</v>
      </c>
      <c r="F363">
        <v>1414.75</v>
      </c>
      <c r="G363">
        <v>174.40986021618701</v>
      </c>
      <c r="H363">
        <v>21.596471111490999</v>
      </c>
      <c r="I363">
        <v>61.206644032115697</v>
      </c>
      <c r="J363">
        <v>1.9639615699530599</v>
      </c>
      <c r="K363">
        <v>1126.9857919045501</v>
      </c>
      <c r="L363">
        <v>911.24065312038897</v>
      </c>
      <c r="M363">
        <v>83.407252634244898</v>
      </c>
      <c r="N363">
        <v>2.5044820725711299</v>
      </c>
      <c r="O363">
        <v>9.4186251987983702</v>
      </c>
      <c r="P363">
        <v>227.46947514611401</v>
      </c>
      <c r="Q363">
        <v>0.167616118403977</v>
      </c>
    </row>
    <row r="364" spans="1:17" x14ac:dyDescent="0.3">
      <c r="A364" t="s">
        <v>838</v>
      </c>
      <c r="B364" t="s">
        <v>839</v>
      </c>
      <c r="C364" t="str">
        <f>IFERROR(VLOOKUP(Table1[[#This Row],[Ticker]],[1]!Table1[[Symbol]:[Industry]],2,FALSE),"-")</f>
        <v>-</v>
      </c>
      <c r="D364" t="s">
        <v>161</v>
      </c>
      <c r="E364">
        <v>19651.960636650001</v>
      </c>
      <c r="F364">
        <v>821.9</v>
      </c>
      <c r="G364">
        <v>96.5475780506479</v>
      </c>
      <c r="H364">
        <v>-3.3092304989033798</v>
      </c>
      <c r="I364">
        <v>-3.6677696054839899</v>
      </c>
      <c r="J364">
        <v>8.0278991376267594</v>
      </c>
      <c r="K364">
        <v>808.10326592541105</v>
      </c>
      <c r="L364">
        <v>697.82764333054502</v>
      </c>
      <c r="M364">
        <v>54.896563797252597</v>
      </c>
      <c r="N364">
        <v>2.4425013396485902</v>
      </c>
      <c r="O364">
        <v>19.235916778196799</v>
      </c>
      <c r="P364">
        <v>173.96666666666599</v>
      </c>
      <c r="Q364">
        <v>0.184243397831967</v>
      </c>
    </row>
    <row r="365" spans="1:17" x14ac:dyDescent="0.3">
      <c r="A365" t="s">
        <v>840</v>
      </c>
      <c r="B365" t="s">
        <v>841</v>
      </c>
      <c r="C365" t="str">
        <f>IFERROR(VLOOKUP(Table1[[#This Row],[Ticker]],[1]!Table1[[Symbol]:[Industry]],2,FALSE),"-")</f>
        <v>-</v>
      </c>
      <c r="D365" t="s">
        <v>842</v>
      </c>
      <c r="E365">
        <v>19464.575653899999</v>
      </c>
      <c r="F365">
        <v>876.1</v>
      </c>
      <c r="G365">
        <v>4.1562179576500702</v>
      </c>
      <c r="H365">
        <v>5.1544899948999801</v>
      </c>
      <c r="I365">
        <v>21.599565687970902</v>
      </c>
      <c r="J365">
        <v>0.183384341949759</v>
      </c>
      <c r="K365">
        <v>793.40667852683998</v>
      </c>
      <c r="L365">
        <v>719.38681774567499</v>
      </c>
      <c r="M365">
        <v>56.9557041576468</v>
      </c>
      <c r="N365">
        <v>2.5002755433047499</v>
      </c>
      <c r="O365">
        <v>6.7229768291290997</v>
      </c>
      <c r="P365">
        <v>47.491582491582498</v>
      </c>
      <c r="Q365">
        <v>6.1766089372791003E-2</v>
      </c>
    </row>
    <row r="366" spans="1:17" x14ac:dyDescent="0.3">
      <c r="A366" t="s">
        <v>843</v>
      </c>
      <c r="B366" t="s">
        <v>844</v>
      </c>
      <c r="C366" t="str">
        <f>IFERROR(VLOOKUP(Table1[[#This Row],[Ticker]],[1]!Table1[[Symbol]:[Industry]],2,FALSE),"-")</f>
        <v>-</v>
      </c>
      <c r="D366" t="s">
        <v>324</v>
      </c>
      <c r="E366">
        <v>19453.22064</v>
      </c>
      <c r="F366">
        <v>1698.2</v>
      </c>
      <c r="G366">
        <v>70.600046773915594</v>
      </c>
      <c r="H366">
        <v>-9.5829761036887895</v>
      </c>
      <c r="I366">
        <v>100.256532695441</v>
      </c>
      <c r="J366">
        <v>-2.6005324281145601</v>
      </c>
      <c r="K366">
        <v>1857.7276865418701</v>
      </c>
      <c r="L366">
        <v>1475.7065367318301</v>
      </c>
      <c r="M366">
        <v>37.224979488209698</v>
      </c>
      <c r="N366">
        <v>0.56646448091795498</v>
      </c>
      <c r="O366">
        <v>66.870804381109394</v>
      </c>
      <c r="P366">
        <v>161.946629646768</v>
      </c>
      <c r="Q366">
        <v>0.18716002220886099</v>
      </c>
    </row>
    <row r="367" spans="1:17" x14ac:dyDescent="0.3">
      <c r="A367" t="s">
        <v>845</v>
      </c>
      <c r="B367" t="s">
        <v>846</v>
      </c>
      <c r="C367" t="str">
        <f>IFERROR(VLOOKUP(Table1[[#This Row],[Ticker]],[1]!Table1[[Symbol]:[Industry]],2,FALSE),"-")</f>
        <v>-</v>
      </c>
      <c r="D367" t="s">
        <v>37</v>
      </c>
      <c r="E367">
        <v>19450.03166887</v>
      </c>
      <c r="F367">
        <v>880.55</v>
      </c>
      <c r="G367">
        <v>-21.55451337445</v>
      </c>
      <c r="H367">
        <v>-8.3965975832084894</v>
      </c>
      <c r="I367">
        <v>-4.9229843232815798</v>
      </c>
      <c r="J367">
        <v>-3.4123722511186498</v>
      </c>
      <c r="K367">
        <v>901.37558055003899</v>
      </c>
      <c r="L367">
        <v>865.86514564254901</v>
      </c>
      <c r="M367">
        <v>44.250839363075897</v>
      </c>
      <c r="N367">
        <v>0.58869711715959305</v>
      </c>
      <c r="O367">
        <v>16.4045199023337</v>
      </c>
      <c r="P367">
        <v>23.811867266591602</v>
      </c>
    </row>
    <row r="368" spans="1:17" x14ac:dyDescent="0.3">
      <c r="A368" t="s">
        <v>847</v>
      </c>
      <c r="B368" t="s">
        <v>848</v>
      </c>
      <c r="C368" t="str">
        <f>IFERROR(VLOOKUP(Table1[[#This Row],[Ticker]],[1]!Table1[[Symbol]:[Industry]],2,FALSE),"-")</f>
        <v>-</v>
      </c>
      <c r="D368" t="s">
        <v>287</v>
      </c>
      <c r="E368">
        <v>19431.526644654899</v>
      </c>
      <c r="F368">
        <v>890.35</v>
      </c>
      <c r="G368">
        <v>29.532526905258099</v>
      </c>
      <c r="H368">
        <v>1.2550056968577501</v>
      </c>
      <c r="I368">
        <v>-16.196518766910099</v>
      </c>
      <c r="J368">
        <v>-1.3906380337075299</v>
      </c>
      <c r="K368">
        <v>850.66968645793099</v>
      </c>
      <c r="L368">
        <v>777.90216975879696</v>
      </c>
      <c r="M368">
        <v>54.094194770126002</v>
      </c>
      <c r="N368">
        <v>1.0373887384172999</v>
      </c>
      <c r="O368">
        <v>7.5981355646655704</v>
      </c>
      <c r="P368">
        <v>66.389459914034703</v>
      </c>
      <c r="Q368">
        <v>0.166863967304273</v>
      </c>
    </row>
    <row r="369" spans="1:17" x14ac:dyDescent="0.3">
      <c r="A369" t="s">
        <v>849</v>
      </c>
      <c r="B369" t="s">
        <v>850</v>
      </c>
      <c r="C369" t="str">
        <f>IFERROR(VLOOKUP(Table1[[#This Row],[Ticker]],[1]!Table1[[Symbol]:[Industry]],2,FALSE),"-")</f>
        <v>-</v>
      </c>
      <c r="D369" t="s">
        <v>124</v>
      </c>
      <c r="E369">
        <v>19420.5513059</v>
      </c>
      <c r="F369">
        <v>740.5</v>
      </c>
      <c r="G369">
        <v>53.114604955155698</v>
      </c>
      <c r="H369">
        <v>-6.7664370736065003</v>
      </c>
      <c r="I369">
        <v>25.778044784572099</v>
      </c>
      <c r="J369">
        <v>8.0884658755975494</v>
      </c>
      <c r="K369">
        <v>676.93359258650605</v>
      </c>
      <c r="L369">
        <v>583.75609791625197</v>
      </c>
      <c r="M369">
        <v>75.595772410113497</v>
      </c>
      <c r="N369">
        <v>0.71484646215923298</v>
      </c>
      <c r="O369">
        <v>1.6745442268737101</v>
      </c>
      <c r="P369">
        <v>96.8629536089326</v>
      </c>
      <c r="Q369">
        <v>0.15776068240400601</v>
      </c>
    </row>
    <row r="370" spans="1:17" x14ac:dyDescent="0.3">
      <c r="A370" t="s">
        <v>851</v>
      </c>
      <c r="B370" t="s">
        <v>852</v>
      </c>
      <c r="C370" t="str">
        <f>IFERROR(VLOOKUP(Table1[[#This Row],[Ticker]],[1]!Table1[[Symbol]:[Industry]],2,FALSE),"-")</f>
        <v>-</v>
      </c>
      <c r="D370" t="s">
        <v>217</v>
      </c>
      <c r="E370">
        <v>19418.254241004899</v>
      </c>
      <c r="F370">
        <v>446.35</v>
      </c>
      <c r="G370">
        <v>12.803362256453401</v>
      </c>
      <c r="H370">
        <v>-12.145650468764099</v>
      </c>
      <c r="I370">
        <v>16.988926433976498</v>
      </c>
      <c r="J370">
        <v>-5.50612484687929</v>
      </c>
      <c r="K370">
        <v>456.42897012931201</v>
      </c>
      <c r="L370">
        <v>393.67308011817499</v>
      </c>
      <c r="M370">
        <v>36.610132119999598</v>
      </c>
      <c r="N370">
        <v>0.41921476307931999</v>
      </c>
      <c r="O370">
        <v>29.371569396213701</v>
      </c>
      <c r="P370">
        <v>58.843416370106702</v>
      </c>
      <c r="Q370">
        <v>4.4771299166130998E-2</v>
      </c>
    </row>
    <row r="371" spans="1:17" x14ac:dyDescent="0.3">
      <c r="A371" t="s">
        <v>853</v>
      </c>
      <c r="B371" t="s">
        <v>854</v>
      </c>
      <c r="C371" t="str">
        <f>IFERROR(VLOOKUP(Table1[[#This Row],[Ticker]],[1]!Table1[[Symbol]:[Industry]],2,FALSE),"-")</f>
        <v>-</v>
      </c>
      <c r="D371" t="s">
        <v>564</v>
      </c>
      <c r="E371">
        <v>19287.455448199999</v>
      </c>
      <c r="F371">
        <v>1706</v>
      </c>
      <c r="G371">
        <v>9.3953917895387704</v>
      </c>
      <c r="H371">
        <v>0.83642643888472001</v>
      </c>
      <c r="I371">
        <v>-7.9094460242310998</v>
      </c>
      <c r="J371">
        <v>0.51528606098674301</v>
      </c>
      <c r="K371">
        <v>1669.0673896235201</v>
      </c>
      <c r="L371">
        <v>1609.5028135129801</v>
      </c>
      <c r="M371">
        <v>64.040270566135803</v>
      </c>
      <c r="N371">
        <v>1.2351756445734501</v>
      </c>
      <c r="O371">
        <v>11.4859320046893</v>
      </c>
      <c r="P371">
        <v>44.087837837837803</v>
      </c>
    </row>
    <row r="372" spans="1:17" x14ac:dyDescent="0.3">
      <c r="A372" t="s">
        <v>855</v>
      </c>
      <c r="B372" t="s">
        <v>856</v>
      </c>
      <c r="C372" t="str">
        <f>IFERROR(VLOOKUP(Table1[[#This Row],[Ticker]],[1]!Table1[[Symbol]:[Industry]],2,FALSE),"-")</f>
        <v>-</v>
      </c>
      <c r="D372" t="s">
        <v>180</v>
      </c>
      <c r="E372">
        <v>19228.082265479999</v>
      </c>
      <c r="F372">
        <v>1946.6</v>
      </c>
      <c r="G372">
        <v>58.084650465835601</v>
      </c>
      <c r="H372">
        <v>6.0599039189217896</v>
      </c>
      <c r="I372">
        <v>23.731509580567799</v>
      </c>
      <c r="J372">
        <v>1.31872557521726</v>
      </c>
      <c r="K372">
        <v>1809.8015261161499</v>
      </c>
      <c r="L372">
        <v>1534.8776588779299</v>
      </c>
      <c r="M372">
        <v>64.454937851832895</v>
      </c>
      <c r="N372">
        <v>1.2913995140421599</v>
      </c>
      <c r="O372">
        <v>2.12678516387547</v>
      </c>
      <c r="P372">
        <v>98.886334610472503</v>
      </c>
      <c r="Q372">
        <v>5.2579819652888E-2</v>
      </c>
    </row>
    <row r="373" spans="1:17" x14ac:dyDescent="0.3">
      <c r="A373" t="s">
        <v>857</v>
      </c>
      <c r="B373" t="s">
        <v>858</v>
      </c>
      <c r="C373" t="str">
        <f>IFERROR(VLOOKUP(Table1[[#This Row],[Ticker]],[1]!Table1[[Symbol]:[Industry]],2,FALSE),"-")</f>
        <v>-</v>
      </c>
      <c r="D373" t="s">
        <v>431</v>
      </c>
      <c r="E373">
        <v>19219.86381934</v>
      </c>
      <c r="F373">
        <v>8100.1</v>
      </c>
      <c r="G373">
        <v>-10.506924385090899</v>
      </c>
      <c r="H373">
        <v>-3.53998879188069</v>
      </c>
      <c r="I373">
        <v>16.097948746215401</v>
      </c>
      <c r="J373">
        <v>-2.31056753397444</v>
      </c>
      <c r="K373">
        <v>8120.1065135508697</v>
      </c>
      <c r="L373">
        <v>7450.9109954563301</v>
      </c>
      <c r="M373">
        <v>43.152996998608103</v>
      </c>
      <c r="N373">
        <v>3.6991522468823801</v>
      </c>
      <c r="O373">
        <v>17.142998234589601</v>
      </c>
      <c r="P373">
        <v>47.634236138956702</v>
      </c>
      <c r="Q373">
        <v>-1.0809339532077E-2</v>
      </c>
    </row>
    <row r="374" spans="1:17" x14ac:dyDescent="0.3">
      <c r="A374" t="s">
        <v>859</v>
      </c>
      <c r="B374" t="s">
        <v>860</v>
      </c>
      <c r="C374" t="str">
        <f>IFERROR(VLOOKUP(Table1[[#This Row],[Ticker]],[1]!Table1[[Symbol]:[Industry]],2,FALSE),"-")</f>
        <v>-</v>
      </c>
      <c r="D374" t="s">
        <v>51</v>
      </c>
      <c r="E374">
        <v>19204.101029810001</v>
      </c>
      <c r="F374">
        <v>1204.3</v>
      </c>
      <c r="G374">
        <v>-41.876342034307797</v>
      </c>
      <c r="H374">
        <v>-4.38636049886063</v>
      </c>
      <c r="I374">
        <v>-33.672325233236201</v>
      </c>
      <c r="J374">
        <v>-6.1093061747213504</v>
      </c>
      <c r="K374">
        <v>1253.3897770922099</v>
      </c>
      <c r="L374">
        <v>1350.4948931368001</v>
      </c>
      <c r="M374">
        <v>35.673477870082102</v>
      </c>
      <c r="N374">
        <v>0.65687862371273897</v>
      </c>
      <c r="O374">
        <v>49.132276010960702</v>
      </c>
      <c r="P374">
        <v>4.4492627927146398</v>
      </c>
      <c r="Q374">
        <v>5.4333843684498E-2</v>
      </c>
    </row>
    <row r="375" spans="1:17" x14ac:dyDescent="0.3">
      <c r="A375" t="s">
        <v>861</v>
      </c>
      <c r="B375" t="s">
        <v>862</v>
      </c>
      <c r="C375" t="str">
        <f>IFERROR(VLOOKUP(Table1[[#This Row],[Ticker]],[1]!Table1[[Symbol]:[Industry]],2,FALSE),"-")</f>
        <v>-</v>
      </c>
      <c r="D375" t="s">
        <v>261</v>
      </c>
      <c r="E375">
        <v>19140.570855000002</v>
      </c>
      <c r="F375">
        <v>17916.849999999999</v>
      </c>
      <c r="G375">
        <v>-10.787227910229699</v>
      </c>
      <c r="H375">
        <v>1.2567399415595599</v>
      </c>
      <c r="I375">
        <v>0.130312422657546</v>
      </c>
      <c r="J375">
        <v>0.44958693384521797</v>
      </c>
      <c r="K375">
        <v>15913.0860477243</v>
      </c>
      <c r="L375">
        <v>15296.023454386899</v>
      </c>
      <c r="M375">
        <v>78.881533993751603</v>
      </c>
      <c r="N375">
        <v>1.10607977530802</v>
      </c>
      <c r="O375">
        <v>7.1614150924967399</v>
      </c>
      <c r="P375">
        <v>40.830274400069101</v>
      </c>
      <c r="Q375">
        <v>8.8640984741251996E-2</v>
      </c>
    </row>
    <row r="376" spans="1:17" x14ac:dyDescent="0.3">
      <c r="A376" t="s">
        <v>863</v>
      </c>
      <c r="B376" t="s">
        <v>864</v>
      </c>
      <c r="C376" t="str">
        <f>IFERROR(VLOOKUP(Table1[[#This Row],[Ticker]],[1]!Table1[[Symbol]:[Industry]],2,FALSE),"-")</f>
        <v>-</v>
      </c>
      <c r="D376" t="s">
        <v>46</v>
      </c>
      <c r="E376">
        <v>18986.080821119998</v>
      </c>
      <c r="F376">
        <v>302.39999999999998</v>
      </c>
      <c r="G376">
        <v>59.711661863278501</v>
      </c>
      <c r="H376">
        <v>-9.2499429561946904</v>
      </c>
      <c r="I376">
        <v>7.3556275378184504</v>
      </c>
      <c r="J376">
        <v>-1.6510790350231701</v>
      </c>
      <c r="K376">
        <v>315.90597546117499</v>
      </c>
      <c r="L376">
        <v>270.95987707421602</v>
      </c>
      <c r="M376">
        <v>32.948689192305899</v>
      </c>
      <c r="N376">
        <v>0.44730351621932002</v>
      </c>
      <c r="O376">
        <v>20.535714285714299</v>
      </c>
      <c r="P376">
        <v>121.457341633101</v>
      </c>
      <c r="Q376">
        <v>0.14661591722053999</v>
      </c>
    </row>
    <row r="377" spans="1:17" x14ac:dyDescent="0.3">
      <c r="A377" t="s">
        <v>865</v>
      </c>
      <c r="B377" t="s">
        <v>866</v>
      </c>
      <c r="C377" t="str">
        <f>IFERROR(VLOOKUP(Table1[[#This Row],[Ticker]],[1]!Table1[[Symbol]:[Industry]],2,FALSE),"-")</f>
        <v>-</v>
      </c>
      <c r="D377" t="s">
        <v>46</v>
      </c>
      <c r="E377">
        <v>18964.390034309999</v>
      </c>
      <c r="F377">
        <v>1630.65</v>
      </c>
      <c r="G377">
        <v>187.05216284186801</v>
      </c>
      <c r="H377">
        <v>-10.5476628895536</v>
      </c>
      <c r="I377">
        <v>102.74495046152801</v>
      </c>
      <c r="J377">
        <v>3.7128450528164598</v>
      </c>
      <c r="K377">
        <v>1577.4538599161999</v>
      </c>
      <c r="L377">
        <v>1216.2425261225201</v>
      </c>
      <c r="M377">
        <v>63.5074274569658</v>
      </c>
      <c r="N377">
        <v>1.53997711915615</v>
      </c>
      <c r="O377">
        <v>10.183055836629499</v>
      </c>
      <c r="P377">
        <v>239.71875</v>
      </c>
      <c r="Q377">
        <v>0.184934234769671</v>
      </c>
    </row>
    <row r="378" spans="1:17" x14ac:dyDescent="0.3">
      <c r="A378" t="s">
        <v>867</v>
      </c>
      <c r="B378" t="s">
        <v>868</v>
      </c>
      <c r="C378" t="str">
        <f>IFERROR(VLOOKUP(Table1[[#This Row],[Ticker]],[1]!Table1[[Symbol]:[Industry]],2,FALSE),"-")</f>
        <v>-</v>
      </c>
      <c r="D378" t="s">
        <v>592</v>
      </c>
      <c r="E378">
        <v>18630.709560700001</v>
      </c>
      <c r="F378">
        <v>1449.55</v>
      </c>
      <c r="G378">
        <v>-42.619840854732999</v>
      </c>
      <c r="H378">
        <v>-6.3644542216514903</v>
      </c>
      <c r="I378">
        <v>-12.3146529884676</v>
      </c>
      <c r="J378">
        <v>-1.9442556627991301</v>
      </c>
      <c r="K378">
        <v>1451.3736795449499</v>
      </c>
      <c r="L378">
        <v>1474.3555256034899</v>
      </c>
      <c r="M378">
        <v>65.377416213069594</v>
      </c>
      <c r="N378">
        <v>0.58320051801070205</v>
      </c>
      <c r="O378">
        <v>18.950708840674601</v>
      </c>
      <c r="P378">
        <v>14.2277383766745</v>
      </c>
      <c r="Q378">
        <v>-0.12323752059221001</v>
      </c>
    </row>
    <row r="379" spans="1:17" hidden="1" x14ac:dyDescent="0.3">
      <c r="A379" t="s">
        <v>869</v>
      </c>
      <c r="B379" t="s">
        <v>870</v>
      </c>
      <c r="C379" t="str">
        <f>IFERROR(VLOOKUP(Table1[[#This Row],[Ticker]],[1]!Table1[[Symbol]:[Industry]],2,FALSE),"-")</f>
        <v>-</v>
      </c>
      <c r="D379" t="s">
        <v>60</v>
      </c>
      <c r="E379">
        <v>18618.660427409999</v>
      </c>
      <c r="F379">
        <v>46.35</v>
      </c>
      <c r="G379">
        <v>108.629051264933</v>
      </c>
      <c r="H379">
        <v>37.274278174742797</v>
      </c>
      <c r="I379">
        <v>49.300945075799902</v>
      </c>
      <c r="J379">
        <v>19.987065778662402</v>
      </c>
      <c r="K379">
        <v>33.024658422014703</v>
      </c>
      <c r="L379">
        <v>27.989030759275799</v>
      </c>
      <c r="M379">
        <v>94.960359745312005</v>
      </c>
      <c r="N379">
        <v>1.23612396093563</v>
      </c>
      <c r="O379">
        <v>0</v>
      </c>
      <c r="P379">
        <v>198.070739549839</v>
      </c>
      <c r="Q379">
        <v>0.106540174197539</v>
      </c>
    </row>
    <row r="380" spans="1:17" x14ac:dyDescent="0.3">
      <c r="A380" t="s">
        <v>871</v>
      </c>
      <c r="B380" t="s">
        <v>872</v>
      </c>
      <c r="C380" t="str">
        <f>IFERROR(VLOOKUP(Table1[[#This Row],[Ticker]],[1]!Table1[[Symbol]:[Industry]],2,FALSE),"-")</f>
        <v>-</v>
      </c>
      <c r="D380" t="s">
        <v>54</v>
      </c>
      <c r="E380">
        <v>18522.285706890001</v>
      </c>
      <c r="F380">
        <v>1169.7</v>
      </c>
      <c r="G380">
        <v>141.54268869457701</v>
      </c>
      <c r="H380">
        <v>26.205671547951699</v>
      </c>
      <c r="I380">
        <v>86.109237265138702</v>
      </c>
      <c r="J380">
        <v>-2.1602240825875798</v>
      </c>
      <c r="K380">
        <v>983.40707393004197</v>
      </c>
      <c r="L380">
        <v>744.25219066557395</v>
      </c>
      <c r="M380">
        <v>56.818759504118397</v>
      </c>
      <c r="N380">
        <v>1.55720492165738</v>
      </c>
      <c r="O380">
        <v>6.6213559032230496</v>
      </c>
      <c r="P380">
        <v>266.96470588235297</v>
      </c>
      <c r="Q380">
        <v>5.4820163413713999E-2</v>
      </c>
    </row>
    <row r="381" spans="1:17" x14ac:dyDescent="0.3">
      <c r="A381" t="s">
        <v>873</v>
      </c>
      <c r="B381" t="s">
        <v>874</v>
      </c>
      <c r="C381" t="str">
        <f>IFERROR(VLOOKUP(Table1[[#This Row],[Ticker]],[1]!Table1[[Symbol]:[Industry]],2,FALSE),"-")</f>
        <v>-</v>
      </c>
      <c r="D381" t="s">
        <v>185</v>
      </c>
      <c r="E381">
        <v>18500.359198754999</v>
      </c>
      <c r="F381">
        <v>761.05</v>
      </c>
      <c r="G381">
        <v>-7.4808536576874101</v>
      </c>
      <c r="H381">
        <v>12.3729296915366</v>
      </c>
      <c r="I381">
        <v>24.228613192068099</v>
      </c>
      <c r="J381">
        <v>6.0873993767417103</v>
      </c>
      <c r="K381">
        <v>688.29702581412801</v>
      </c>
      <c r="L381">
        <v>623.40434435875</v>
      </c>
      <c r="M381">
        <v>57.369664460530103</v>
      </c>
      <c r="N381">
        <v>3.3120430688545799</v>
      </c>
      <c r="O381">
        <v>9.5788712962354694</v>
      </c>
      <c r="P381">
        <v>51.739607217625299</v>
      </c>
      <c r="Q381">
        <v>7.4243211829607997E-2</v>
      </c>
    </row>
    <row r="382" spans="1:17" x14ac:dyDescent="0.3">
      <c r="A382" t="s">
        <v>875</v>
      </c>
      <c r="B382" t="s">
        <v>876</v>
      </c>
      <c r="C382" t="str">
        <f>IFERROR(VLOOKUP(Table1[[#This Row],[Ticker]],[1]!Table1[[Symbol]:[Industry]],2,FALSE),"-")</f>
        <v>-</v>
      </c>
      <c r="D382" t="s">
        <v>776</v>
      </c>
      <c r="E382">
        <v>18400.118389879899</v>
      </c>
      <c r="F382">
        <v>1018.7</v>
      </c>
      <c r="G382">
        <v>25.283313289759</v>
      </c>
      <c r="H382">
        <v>1.0576790562435201</v>
      </c>
      <c r="I382">
        <v>28.1716037043984</v>
      </c>
      <c r="J382">
        <v>-1.02181661180679</v>
      </c>
      <c r="K382">
        <v>949.56594178250202</v>
      </c>
      <c r="L382">
        <v>808.57825023661496</v>
      </c>
      <c r="M382">
        <v>62.663234579352498</v>
      </c>
      <c r="N382">
        <v>0.65457727250831699</v>
      </c>
      <c r="O382">
        <v>1.9632865416707499</v>
      </c>
      <c r="P382">
        <v>74.584404455869702</v>
      </c>
      <c r="Q382">
        <v>0.17321911267939899</v>
      </c>
    </row>
    <row r="383" spans="1:17" x14ac:dyDescent="0.3">
      <c r="A383" t="s">
        <v>877</v>
      </c>
      <c r="B383" t="s">
        <v>878</v>
      </c>
      <c r="C383" t="str">
        <f>IFERROR(VLOOKUP(Table1[[#This Row],[Ticker]],[1]!Table1[[Symbol]:[Industry]],2,FALSE),"-")</f>
        <v>-</v>
      </c>
      <c r="D383" t="s">
        <v>879</v>
      </c>
      <c r="E383">
        <v>18340.315640624998</v>
      </c>
      <c r="F383">
        <v>206.25</v>
      </c>
      <c r="G383">
        <v>23.354519660088702</v>
      </c>
      <c r="H383">
        <v>4.74774841710353</v>
      </c>
      <c r="I383">
        <v>36.106382623148903</v>
      </c>
      <c r="J383">
        <v>-9.3726481130782506</v>
      </c>
      <c r="K383">
        <v>202.206405208863</v>
      </c>
      <c r="L383">
        <v>172.93924326096601</v>
      </c>
      <c r="M383">
        <v>40.139910613300998</v>
      </c>
      <c r="N383">
        <v>1.93600212889396</v>
      </c>
      <c r="O383">
        <v>18.4969696969697</v>
      </c>
      <c r="P383">
        <v>69.962917181705805</v>
      </c>
      <c r="Q383">
        <v>-2.4396572112392999E-2</v>
      </c>
    </row>
    <row r="384" spans="1:17" x14ac:dyDescent="0.3">
      <c r="A384" t="s">
        <v>880</v>
      </c>
      <c r="B384" t="s">
        <v>881</v>
      </c>
      <c r="C384" t="str">
        <f>IFERROR(VLOOKUP(Table1[[#This Row],[Ticker]],[1]!Table1[[Symbol]:[Industry]],2,FALSE),"-")</f>
        <v>-</v>
      </c>
      <c r="D384" t="s">
        <v>606</v>
      </c>
      <c r="E384">
        <v>18236.921627479998</v>
      </c>
      <c r="F384">
        <v>581.79999999999995</v>
      </c>
      <c r="G384">
        <v>68.363682855253302</v>
      </c>
      <c r="H384">
        <v>-19.832917769707301</v>
      </c>
      <c r="I384">
        <v>-30.801949784109102</v>
      </c>
      <c r="J384">
        <v>1.06591220408776</v>
      </c>
      <c r="K384">
        <v>637.41823304180502</v>
      </c>
      <c r="L384">
        <v>594.25106611060198</v>
      </c>
      <c r="M384">
        <v>39.463692494587697</v>
      </c>
      <c r="N384">
        <v>0.92749125398085097</v>
      </c>
      <c r="O384">
        <v>34.453420419388102</v>
      </c>
      <c r="P384">
        <v>106.12931798051299</v>
      </c>
      <c r="Q384">
        <v>0.13353985027044399</v>
      </c>
    </row>
    <row r="385" spans="1:17" x14ac:dyDescent="0.3">
      <c r="A385" t="s">
        <v>882</v>
      </c>
      <c r="B385" t="s">
        <v>883</v>
      </c>
      <c r="C385" t="str">
        <f>IFERROR(VLOOKUP(Table1[[#This Row],[Ticker]],[1]!Table1[[Symbol]:[Industry]],2,FALSE),"-")</f>
        <v>-</v>
      </c>
      <c r="D385" t="s">
        <v>573</v>
      </c>
      <c r="E385">
        <v>18203.303507375</v>
      </c>
      <c r="F385">
        <v>364.45</v>
      </c>
      <c r="G385">
        <v>-8.13629586228938</v>
      </c>
      <c r="H385">
        <v>9.4407739492302198</v>
      </c>
      <c r="I385">
        <v>-0.38517417957091699</v>
      </c>
      <c r="J385">
        <v>1.5103127115720201</v>
      </c>
      <c r="K385">
        <v>331.56917782718199</v>
      </c>
      <c r="L385">
        <v>321.704023279919</v>
      </c>
      <c r="M385">
        <v>67.296808742394006</v>
      </c>
      <c r="N385">
        <v>1.8845989591477701</v>
      </c>
      <c r="O385">
        <v>7.5593359857319298</v>
      </c>
      <c r="P385">
        <v>31.049982020855701</v>
      </c>
      <c r="Q385">
        <v>-1.0223116136605001E-2</v>
      </c>
    </row>
    <row r="386" spans="1:17" x14ac:dyDescent="0.3">
      <c r="A386" t="s">
        <v>884</v>
      </c>
      <c r="B386" t="s">
        <v>885</v>
      </c>
      <c r="C386" t="str">
        <f>IFERROR(VLOOKUP(Table1[[#This Row],[Ticker]],[1]!Table1[[Symbol]:[Industry]],2,FALSE),"-")</f>
        <v>-</v>
      </c>
      <c r="D386" t="s">
        <v>54</v>
      </c>
      <c r="E386">
        <v>17964</v>
      </c>
      <c r="F386">
        <v>7185.6</v>
      </c>
      <c r="G386">
        <v>29.570718708252102</v>
      </c>
      <c r="H386">
        <v>2.1626566787515298</v>
      </c>
      <c r="I386">
        <v>16.870933304166002</v>
      </c>
      <c r="J386">
        <v>6.6889711715212901</v>
      </c>
      <c r="K386">
        <v>6815.2043653153996</v>
      </c>
      <c r="L386">
        <v>6022.3255047885004</v>
      </c>
      <c r="M386">
        <v>54.136692698978997</v>
      </c>
      <c r="N386">
        <v>3.1224192416310501</v>
      </c>
      <c r="O386">
        <v>11.8904475617902</v>
      </c>
      <c r="P386">
        <v>66.6805845511482</v>
      </c>
      <c r="Q386">
        <v>9.2100511814969005E-2</v>
      </c>
    </row>
    <row r="387" spans="1:17" x14ac:dyDescent="0.3">
      <c r="A387" t="s">
        <v>886</v>
      </c>
      <c r="B387" t="s">
        <v>887</v>
      </c>
      <c r="C387" t="str">
        <f>IFERROR(VLOOKUP(Table1[[#This Row],[Ticker]],[1]!Table1[[Symbol]:[Industry]],2,FALSE),"-")</f>
        <v>-</v>
      </c>
      <c r="D387" t="s">
        <v>606</v>
      </c>
      <c r="E387">
        <v>17949.746216610001</v>
      </c>
      <c r="F387">
        <v>35.67</v>
      </c>
      <c r="G387">
        <v>-39.032126461741797</v>
      </c>
      <c r="H387">
        <v>-9.4415045317824298</v>
      </c>
      <c r="I387">
        <v>-21.532328961706099</v>
      </c>
      <c r="J387">
        <v>-2.1998139685557399</v>
      </c>
      <c r="K387">
        <v>37.022984853941601</v>
      </c>
      <c r="L387">
        <v>37.980071025681198</v>
      </c>
      <c r="M387">
        <v>31.3801398395338</v>
      </c>
      <c r="N387">
        <v>0.38509267967379401</v>
      </c>
      <c r="O387">
        <v>48.3038968320717</v>
      </c>
      <c r="P387">
        <v>10.092592592592601</v>
      </c>
      <c r="Q387">
        <v>9.2733078823009994E-3</v>
      </c>
    </row>
    <row r="388" spans="1:17" x14ac:dyDescent="0.3">
      <c r="A388" t="s">
        <v>888</v>
      </c>
      <c r="B388" t="s">
        <v>889</v>
      </c>
      <c r="C388" t="str">
        <f>IFERROR(VLOOKUP(Table1[[#This Row],[Ticker]],[1]!Table1[[Symbol]:[Industry]],2,FALSE),"-")</f>
        <v>-</v>
      </c>
      <c r="D388" t="s">
        <v>400</v>
      </c>
      <c r="E388">
        <v>17903.825838839999</v>
      </c>
      <c r="F388">
        <v>111.9</v>
      </c>
      <c r="G388">
        <v>-47.161284427491701</v>
      </c>
      <c r="H388">
        <v>-5.8007697359914498</v>
      </c>
      <c r="I388">
        <v>-17.7458883354197</v>
      </c>
      <c r="J388">
        <v>-2.0338840677604502</v>
      </c>
      <c r="K388">
        <v>111.70273982758199</v>
      </c>
      <c r="L388">
        <v>113.738627133747</v>
      </c>
      <c r="M388">
        <v>58.119046514332403</v>
      </c>
      <c r="N388">
        <v>1.26471389263903</v>
      </c>
      <c r="O388">
        <v>22.430741733690699</v>
      </c>
      <c r="P388">
        <v>7.0813397129186599</v>
      </c>
      <c r="Q388">
        <v>0.102052123762819</v>
      </c>
    </row>
    <row r="389" spans="1:17" x14ac:dyDescent="0.3">
      <c r="A389" t="s">
        <v>890</v>
      </c>
      <c r="B389" t="s">
        <v>891</v>
      </c>
      <c r="C389" t="str">
        <f>IFERROR(VLOOKUP(Table1[[#This Row],[Ticker]],[1]!Table1[[Symbol]:[Industry]],2,FALSE),"-")</f>
        <v>-</v>
      </c>
      <c r="D389" t="s">
        <v>516</v>
      </c>
      <c r="E389">
        <v>17903.481831100002</v>
      </c>
      <c r="F389">
        <v>1044.5</v>
      </c>
      <c r="G389">
        <v>91.943111075604804</v>
      </c>
      <c r="H389">
        <v>-2.4253016260941802</v>
      </c>
      <c r="I389">
        <v>54.514455604174103</v>
      </c>
      <c r="J389">
        <v>0.40564247887355398</v>
      </c>
      <c r="K389">
        <v>967.60227918824398</v>
      </c>
      <c r="L389">
        <v>756.87587102080397</v>
      </c>
      <c r="M389">
        <v>50.008689246385302</v>
      </c>
      <c r="N389">
        <v>0.81548035131061503</v>
      </c>
      <c r="O389">
        <v>13.8343705122067</v>
      </c>
      <c r="P389">
        <v>145.447068499588</v>
      </c>
    </row>
    <row r="390" spans="1:17" x14ac:dyDescent="0.3">
      <c r="A390" t="s">
        <v>892</v>
      </c>
      <c r="B390" t="s">
        <v>893</v>
      </c>
      <c r="C390" t="str">
        <f>IFERROR(VLOOKUP(Table1[[#This Row],[Ticker]],[1]!Table1[[Symbol]:[Industry]],2,FALSE),"-")</f>
        <v>-</v>
      </c>
      <c r="D390" t="s">
        <v>261</v>
      </c>
      <c r="E390">
        <v>17900.404701119998</v>
      </c>
      <c r="F390">
        <v>1233.5999999999999</v>
      </c>
      <c r="G390">
        <v>103.499376633636</v>
      </c>
      <c r="H390">
        <v>-9.9625264809979708</v>
      </c>
      <c r="I390">
        <v>24.9867168201311</v>
      </c>
      <c r="J390">
        <v>-4.9940742515811198</v>
      </c>
      <c r="K390">
        <v>1267.3079065787099</v>
      </c>
      <c r="L390">
        <v>1062.8851993814901</v>
      </c>
      <c r="M390">
        <v>40.872291770460699</v>
      </c>
      <c r="N390">
        <v>0.98576516188627294</v>
      </c>
      <c r="O390">
        <v>17.542153047989601</v>
      </c>
      <c r="P390">
        <v>148.910411622276</v>
      </c>
      <c r="Q390">
        <v>0.18251117985795301</v>
      </c>
    </row>
    <row r="391" spans="1:17" x14ac:dyDescent="0.3">
      <c r="A391" t="s">
        <v>894</v>
      </c>
      <c r="B391" t="s">
        <v>895</v>
      </c>
      <c r="C391" t="str">
        <f>IFERROR(VLOOKUP(Table1[[#This Row],[Ticker]],[1]!Table1[[Symbol]:[Industry]],2,FALSE),"-")</f>
        <v>-</v>
      </c>
      <c r="D391" t="s">
        <v>143</v>
      </c>
      <c r="E391">
        <v>17599.922137434001</v>
      </c>
      <c r="F391">
        <v>67.34</v>
      </c>
      <c r="G391">
        <v>144.913522914418</v>
      </c>
      <c r="H391">
        <v>-12.8167277460681</v>
      </c>
      <c r="I391">
        <v>48.353010318490497</v>
      </c>
      <c r="J391">
        <v>-7.8104534985474796</v>
      </c>
      <c r="K391">
        <v>70.417260161669603</v>
      </c>
      <c r="L391">
        <v>55.953269894445697</v>
      </c>
      <c r="M391">
        <v>38.167403082364402</v>
      </c>
      <c r="N391">
        <v>0.41738277625852999</v>
      </c>
      <c r="O391">
        <v>35.729135729135699</v>
      </c>
      <c r="P391">
        <v>230.09803921568599</v>
      </c>
      <c r="Q391">
        <v>0.138830836468921</v>
      </c>
    </row>
    <row r="392" spans="1:17" x14ac:dyDescent="0.3">
      <c r="A392" t="s">
        <v>896</v>
      </c>
      <c r="B392" t="s">
        <v>897</v>
      </c>
      <c r="C392" t="str">
        <f>IFERROR(VLOOKUP(Table1[[#This Row],[Ticker]],[1]!Table1[[Symbol]:[Industry]],2,FALSE),"-")</f>
        <v>-</v>
      </c>
      <c r="D392" t="s">
        <v>898</v>
      </c>
      <c r="E392">
        <v>17580.316598459998</v>
      </c>
      <c r="F392">
        <v>2583.9</v>
      </c>
      <c r="G392">
        <v>145.36058382682799</v>
      </c>
      <c r="H392">
        <v>15.581820530252299</v>
      </c>
      <c r="I392">
        <v>141.99929643720299</v>
      </c>
      <c r="J392">
        <v>-2.2685442153206599</v>
      </c>
      <c r="K392">
        <v>2126.36060877</v>
      </c>
      <c r="L392">
        <v>1464.59219807152</v>
      </c>
      <c r="M392">
        <v>64.540606315349507</v>
      </c>
      <c r="N392">
        <v>0.76430010162342699</v>
      </c>
      <c r="O392">
        <v>4.4932079414838002</v>
      </c>
      <c r="P392">
        <v>253.95890410958901</v>
      </c>
      <c r="Q392">
        <v>0.25479024348134399</v>
      </c>
    </row>
    <row r="393" spans="1:17" x14ac:dyDescent="0.3">
      <c r="A393" t="s">
        <v>899</v>
      </c>
      <c r="B393" t="s">
        <v>900</v>
      </c>
      <c r="C393" t="str">
        <f>IFERROR(VLOOKUP(Table1[[#This Row],[Ticker]],[1]!Table1[[Symbol]:[Industry]],2,FALSE),"-")</f>
        <v>-</v>
      </c>
      <c r="D393" t="s">
        <v>21</v>
      </c>
      <c r="E393">
        <v>17496.526299900001</v>
      </c>
      <c r="F393">
        <v>630.25</v>
      </c>
      <c r="G393">
        <v>-14.3202867907002</v>
      </c>
      <c r="H393">
        <v>-3.6341492391696901</v>
      </c>
      <c r="I393">
        <v>-33.527951324498297</v>
      </c>
      <c r="J393">
        <v>-4.2973558962264304</v>
      </c>
      <c r="K393">
        <v>647.97872793813701</v>
      </c>
      <c r="L393">
        <v>639.434598486808</v>
      </c>
      <c r="M393">
        <v>27.785000017127199</v>
      </c>
      <c r="N393">
        <v>0.42498038250645898</v>
      </c>
      <c r="O393">
        <v>38.040460134867097</v>
      </c>
      <c r="P393">
        <v>34.209965928449698</v>
      </c>
      <c r="Q393">
        <v>6.1026776065460003E-2</v>
      </c>
    </row>
    <row r="394" spans="1:17" x14ac:dyDescent="0.3">
      <c r="A394" t="s">
        <v>901</v>
      </c>
      <c r="B394" t="s">
        <v>902</v>
      </c>
      <c r="C394" t="str">
        <f>IFERROR(VLOOKUP(Table1[[#This Row],[Ticker]],[1]!Table1[[Symbol]:[Industry]],2,FALSE),"-")</f>
        <v>-</v>
      </c>
      <c r="D394" t="s">
        <v>127</v>
      </c>
      <c r="E394">
        <v>17486.09135784</v>
      </c>
      <c r="F394">
        <v>2918.2</v>
      </c>
      <c r="G394">
        <v>-32.5315828919857</v>
      </c>
      <c r="H394">
        <v>-7.9364057182146004</v>
      </c>
      <c r="I394">
        <v>-9.5901956336512697</v>
      </c>
      <c r="J394">
        <v>-5.3863809235062297</v>
      </c>
      <c r="K394">
        <v>2930.15591933115</v>
      </c>
      <c r="L394">
        <v>2776.0642671854398</v>
      </c>
      <c r="M394">
        <v>36.267586370670102</v>
      </c>
      <c r="N394">
        <v>0.61137409977608703</v>
      </c>
      <c r="O394">
        <v>9.6018093345212794</v>
      </c>
      <c r="P394">
        <v>30.860986547085201</v>
      </c>
      <c r="Q394">
        <v>-9.2345522449677003E-2</v>
      </c>
    </row>
    <row r="395" spans="1:17" x14ac:dyDescent="0.3">
      <c r="A395" t="s">
        <v>903</v>
      </c>
      <c r="B395" t="s">
        <v>904</v>
      </c>
      <c r="C395" t="str">
        <f>IFERROR(VLOOKUP(Table1[[#This Row],[Ticker]],[1]!Table1[[Symbol]:[Industry]],2,FALSE),"-")</f>
        <v>-</v>
      </c>
      <c r="D395" t="s">
        <v>24</v>
      </c>
      <c r="E395">
        <v>17481.288175427999</v>
      </c>
      <c r="F395">
        <v>217.21</v>
      </c>
      <c r="G395">
        <v>27.407167046644499</v>
      </c>
      <c r="H395">
        <v>-7.8792350029679596</v>
      </c>
      <c r="I395">
        <v>-0.91934718753032296</v>
      </c>
      <c r="J395">
        <v>0.50508033685054199</v>
      </c>
      <c r="K395">
        <v>216.062609431873</v>
      </c>
      <c r="L395">
        <v>193.46601287738801</v>
      </c>
      <c r="M395">
        <v>48.561156219349698</v>
      </c>
      <c r="N395">
        <v>0.86305186152864799</v>
      </c>
      <c r="O395">
        <v>7.1543667418627104</v>
      </c>
      <c r="P395">
        <v>70.360784313725503</v>
      </c>
      <c r="Q395">
        <v>0.183872092063913</v>
      </c>
    </row>
    <row r="396" spans="1:17" x14ac:dyDescent="0.3">
      <c r="A396" t="s">
        <v>905</v>
      </c>
      <c r="B396" t="s">
        <v>906</v>
      </c>
      <c r="C396" t="str">
        <f>IFERROR(VLOOKUP(Table1[[#This Row],[Ticker]],[1]!Table1[[Symbol]:[Industry]],2,FALSE),"-")</f>
        <v>-</v>
      </c>
      <c r="D396" t="s">
        <v>438</v>
      </c>
      <c r="E396">
        <v>17377.712300024999</v>
      </c>
      <c r="F396">
        <v>281.05</v>
      </c>
      <c r="G396">
        <v>-8.5836503479696304</v>
      </c>
      <c r="H396">
        <v>-6.6851484528077103</v>
      </c>
      <c r="I396">
        <v>-5.8201499919360096</v>
      </c>
      <c r="J396">
        <v>-10.819779658526</v>
      </c>
      <c r="K396">
        <v>301.63210243377398</v>
      </c>
      <c r="L396">
        <v>276.21902798013298</v>
      </c>
      <c r="M396">
        <v>19.5170118085917</v>
      </c>
      <c r="N396">
        <v>0.66464002747757001</v>
      </c>
      <c r="O396">
        <v>26.632271837751201</v>
      </c>
      <c r="P396">
        <v>51.264800861140998</v>
      </c>
      <c r="Q396">
        <v>9.7471045773489997E-3</v>
      </c>
    </row>
    <row r="397" spans="1:17" x14ac:dyDescent="0.3">
      <c r="A397" t="s">
        <v>907</v>
      </c>
      <c r="B397" t="s">
        <v>908</v>
      </c>
      <c r="C397" t="str">
        <f>IFERROR(VLOOKUP(Table1[[#This Row],[Ticker]],[1]!Table1[[Symbol]:[Industry]],2,FALSE),"-")</f>
        <v>-</v>
      </c>
      <c r="D397" t="s">
        <v>138</v>
      </c>
      <c r="E397">
        <v>17377.493160599999</v>
      </c>
      <c r="F397">
        <v>664.2</v>
      </c>
      <c r="G397">
        <v>239.65747660417301</v>
      </c>
      <c r="H397">
        <v>23.253332218407301</v>
      </c>
      <c r="I397">
        <v>299.58968092445502</v>
      </c>
      <c r="J397">
        <v>6.4683527337729902</v>
      </c>
      <c r="K397">
        <v>532.18164226980798</v>
      </c>
      <c r="L397">
        <v>350.88288318906501</v>
      </c>
      <c r="M397">
        <v>71.513728556145097</v>
      </c>
      <c r="N397">
        <v>1.09640163980647</v>
      </c>
      <c r="O397">
        <v>4.4866004215597703</v>
      </c>
      <c r="P397">
        <v>352.74530520432103</v>
      </c>
      <c r="Q397">
        <v>0.27847690869391201</v>
      </c>
    </row>
    <row r="398" spans="1:17" x14ac:dyDescent="0.3">
      <c r="A398" t="s">
        <v>909</v>
      </c>
      <c r="B398" t="s">
        <v>910</v>
      </c>
      <c r="C398" t="str">
        <f>IFERROR(VLOOKUP(Table1[[#This Row],[Ticker]],[1]!Table1[[Symbol]:[Industry]],2,FALSE),"-")</f>
        <v>-</v>
      </c>
      <c r="D398" t="s">
        <v>447</v>
      </c>
      <c r="E398">
        <v>17270.543466169998</v>
      </c>
      <c r="F398">
        <v>1209.7</v>
      </c>
      <c r="G398">
        <v>8.5098837223033605</v>
      </c>
      <c r="H398">
        <v>-10.679210982390099</v>
      </c>
      <c r="I398">
        <v>3.0099292678206502</v>
      </c>
      <c r="J398">
        <v>-2.5301709504043099</v>
      </c>
      <c r="K398">
        <v>1272.19445564069</v>
      </c>
      <c r="L398">
        <v>1123.45579689037</v>
      </c>
      <c r="M398">
        <v>31.7965743331002</v>
      </c>
      <c r="N398">
        <v>0.31450564986851498</v>
      </c>
      <c r="O398">
        <v>27.610151277176101</v>
      </c>
      <c r="P398">
        <v>66.281786941580705</v>
      </c>
      <c r="Q398">
        <v>0.13739235205861999</v>
      </c>
    </row>
    <row r="399" spans="1:17" x14ac:dyDescent="0.3">
      <c r="A399" t="s">
        <v>911</v>
      </c>
      <c r="B399" t="s">
        <v>912</v>
      </c>
      <c r="C399" t="str">
        <f>IFERROR(VLOOKUP(Table1[[#This Row],[Ticker]],[1]!Table1[[Symbol]:[Industry]],2,FALSE),"-")</f>
        <v>-</v>
      </c>
      <c r="D399" t="s">
        <v>54</v>
      </c>
      <c r="E399">
        <v>17252.08966496</v>
      </c>
      <c r="F399">
        <v>1267.55</v>
      </c>
      <c r="G399">
        <v>19.893683529311701</v>
      </c>
      <c r="H399">
        <v>-4.0535941782470797</v>
      </c>
      <c r="I399">
        <v>32.389223690124901</v>
      </c>
      <c r="J399">
        <v>-11.727674559706299</v>
      </c>
      <c r="K399">
        <v>1269.4397024288</v>
      </c>
      <c r="L399">
        <v>1045.5841747689799</v>
      </c>
      <c r="M399">
        <v>19.1852227097413</v>
      </c>
      <c r="N399">
        <v>1.45437016619236</v>
      </c>
      <c r="O399">
        <v>20.078103427872598</v>
      </c>
      <c r="P399">
        <v>57.655472636815901</v>
      </c>
      <c r="Q399">
        <v>3.4819938113852998E-2</v>
      </c>
    </row>
    <row r="400" spans="1:17" x14ac:dyDescent="0.3">
      <c r="A400" t="s">
        <v>913</v>
      </c>
      <c r="B400" t="s">
        <v>914</v>
      </c>
      <c r="C400" t="str">
        <f>IFERROR(VLOOKUP(Table1[[#This Row],[Ticker]],[1]!Table1[[Symbol]:[Industry]],2,FALSE),"-")</f>
        <v>-</v>
      </c>
      <c r="D400" t="s">
        <v>516</v>
      </c>
      <c r="E400">
        <v>17232.04831677</v>
      </c>
      <c r="F400">
        <v>358.55</v>
      </c>
      <c r="G400">
        <v>11.9161023141668</v>
      </c>
      <c r="H400">
        <v>-48.496167306402199</v>
      </c>
      <c r="I400">
        <v>-10.153962493740099</v>
      </c>
      <c r="J400">
        <v>0.59086102529057305</v>
      </c>
      <c r="K400">
        <v>345.90852799449999</v>
      </c>
      <c r="L400">
        <v>325.20453777783302</v>
      </c>
      <c r="M400">
        <v>55.572643910901903</v>
      </c>
      <c r="N400">
        <v>0.80031976856810605</v>
      </c>
      <c r="O400">
        <v>15.179193975735499</v>
      </c>
      <c r="P400">
        <v>65.880175803839904</v>
      </c>
      <c r="Q400">
        <v>9.6587133920842005E-2</v>
      </c>
    </row>
    <row r="401" spans="1:17" hidden="1" x14ac:dyDescent="0.3">
      <c r="A401" t="s">
        <v>915</v>
      </c>
      <c r="B401" t="s">
        <v>916</v>
      </c>
      <c r="C401" t="str">
        <f>IFERROR(VLOOKUP(Table1[[#This Row],[Ticker]],[1]!Table1[[Symbol]:[Industry]],2,FALSE),"-")</f>
        <v>-</v>
      </c>
      <c r="D401" t="s">
        <v>467</v>
      </c>
      <c r="E401">
        <v>17227.217681489899</v>
      </c>
      <c r="F401">
        <v>3782.85</v>
      </c>
      <c r="G401">
        <v>18.273972227458799</v>
      </c>
      <c r="H401">
        <v>7.4749489037786603</v>
      </c>
      <c r="I401">
        <v>38.413440244801301</v>
      </c>
      <c r="J401">
        <v>-4.3487769671244596</v>
      </c>
      <c r="K401">
        <v>3417.1195776518998</v>
      </c>
      <c r="L401">
        <v>2921.9947739161598</v>
      </c>
      <c r="M401">
        <v>65.293447905112103</v>
      </c>
      <c r="N401">
        <v>0.47795115548838102</v>
      </c>
      <c r="O401">
        <v>4.9803719417899197</v>
      </c>
      <c r="P401">
        <v>66.865902073224504</v>
      </c>
      <c r="Q401">
        <v>3.7010150103319997E-2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-</v>
      </c>
      <c r="D402" t="s">
        <v>51</v>
      </c>
      <c r="E402">
        <v>17152.153348455999</v>
      </c>
      <c r="F402">
        <v>202.64</v>
      </c>
      <c r="G402">
        <v>4.9794294090532301</v>
      </c>
      <c r="H402">
        <v>-9.7253815122111398</v>
      </c>
      <c r="I402">
        <v>-2.0374750715118699</v>
      </c>
      <c r="J402">
        <v>-2.0658174628532699</v>
      </c>
      <c r="K402">
        <v>206.55990669829501</v>
      </c>
      <c r="L402">
        <v>188.354733142063</v>
      </c>
      <c r="M402">
        <v>38.4407387271117</v>
      </c>
      <c r="N402">
        <v>0.76613612683702303</v>
      </c>
      <c r="O402">
        <v>13.6991709435452</v>
      </c>
      <c r="P402">
        <v>61.659353809333801</v>
      </c>
      <c r="Q402">
        <v>-1.0859386990437999E-2</v>
      </c>
    </row>
    <row r="403" spans="1:17" x14ac:dyDescent="0.3">
      <c r="A403" t="s">
        <v>919</v>
      </c>
      <c r="B403" t="s">
        <v>920</v>
      </c>
      <c r="C403" t="str">
        <f>IFERROR(VLOOKUP(Table1[[#This Row],[Ticker]],[1]!Table1[[Symbol]:[Industry]],2,FALSE),"-")</f>
        <v>-</v>
      </c>
      <c r="D403" t="s">
        <v>124</v>
      </c>
      <c r="E403">
        <v>17129.130315900002</v>
      </c>
      <c r="F403">
        <v>1180.5</v>
      </c>
      <c r="G403">
        <v>130.63906813986301</v>
      </c>
      <c r="H403">
        <v>17.357665506603201</v>
      </c>
      <c r="I403">
        <v>117.32210270632</v>
      </c>
      <c r="J403">
        <v>-5.16244070745178</v>
      </c>
      <c r="K403">
        <v>995.18665423914103</v>
      </c>
      <c r="L403">
        <v>707.25020037341096</v>
      </c>
      <c r="M403">
        <v>56.101349225073797</v>
      </c>
      <c r="N403">
        <v>2.21684105253411</v>
      </c>
      <c r="O403">
        <v>14.171961033460301</v>
      </c>
      <c r="P403">
        <v>215.557337610264</v>
      </c>
      <c r="Q403">
        <v>0.20492006936476601</v>
      </c>
    </row>
    <row r="404" spans="1:17" x14ac:dyDescent="0.3">
      <c r="A404" t="s">
        <v>921</v>
      </c>
      <c r="B404" t="s">
        <v>922</v>
      </c>
      <c r="C404" t="str">
        <f>IFERROR(VLOOKUP(Table1[[#This Row],[Ticker]],[1]!Table1[[Symbol]:[Industry]],2,FALSE),"-")</f>
        <v>-</v>
      </c>
      <c r="D404" t="s">
        <v>467</v>
      </c>
      <c r="E404">
        <v>17005.486145999999</v>
      </c>
      <c r="F404">
        <v>3429.25</v>
      </c>
      <c r="G404">
        <v>-55.626113771569301</v>
      </c>
      <c r="H404">
        <v>-2.2863032732548398</v>
      </c>
      <c r="I404">
        <v>-8.9808172671665698</v>
      </c>
      <c r="J404">
        <v>2.5331116986703299</v>
      </c>
      <c r="K404">
        <v>3377.3679967367798</v>
      </c>
      <c r="L404">
        <v>3489.9817800465198</v>
      </c>
      <c r="M404">
        <v>73.611560720600707</v>
      </c>
      <c r="N404">
        <v>0.82601060903427304</v>
      </c>
      <c r="O404">
        <v>30.346285630968801</v>
      </c>
      <c r="P404">
        <v>19.2388602027156</v>
      </c>
      <c r="Q404">
        <v>-6.1943982716867997E-2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Row],[Ticker]],[1]!Table1[[Symbol]:[Industry]],2,FALSE),"-")</f>
        <v>-</v>
      </c>
      <c r="D405" t="s">
        <v>51</v>
      </c>
      <c r="E405">
        <v>17002.012822920002</v>
      </c>
      <c r="F405">
        <v>206.1</v>
      </c>
      <c r="G405">
        <v>-28.350065921081899</v>
      </c>
      <c r="H405">
        <v>-8.1665336353912803</v>
      </c>
      <c r="I405">
        <v>-17.621631245348201</v>
      </c>
      <c r="J405">
        <v>-2.6118022445025</v>
      </c>
      <c r="K405">
        <v>211.18945238129899</v>
      </c>
      <c r="L405">
        <v>211.750614214677</v>
      </c>
      <c r="M405">
        <v>36.414362598453302</v>
      </c>
      <c r="N405">
        <v>0.65714678348111</v>
      </c>
      <c r="O405">
        <v>40.344492964580297</v>
      </c>
      <c r="P405">
        <v>12.607567272230501</v>
      </c>
      <c r="Q405">
        <v>3.4025325031747003E-2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523</v>
      </c>
      <c r="E406">
        <v>16900.575857619999</v>
      </c>
      <c r="F406">
        <v>609.70000000000005</v>
      </c>
      <c r="G406">
        <v>107.404010640549</v>
      </c>
      <c r="H406">
        <v>-16.5295653238326</v>
      </c>
      <c r="I406">
        <v>13.811151061043301</v>
      </c>
      <c r="J406">
        <v>-4.0264309984460498</v>
      </c>
      <c r="K406">
        <v>608.78899836496703</v>
      </c>
      <c r="L406">
        <v>512.80369150936099</v>
      </c>
      <c r="M406">
        <v>45.312804859736197</v>
      </c>
      <c r="N406">
        <v>0.43428245941155402</v>
      </c>
      <c r="O406">
        <v>18.746924717073899</v>
      </c>
      <c r="P406">
        <v>144.76114010437499</v>
      </c>
      <c r="Q406">
        <v>0.23414583335747399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929</v>
      </c>
      <c r="E407">
        <v>16885.951630520001</v>
      </c>
      <c r="F407">
        <v>1418.8</v>
      </c>
      <c r="G407">
        <v>69.417471351865302</v>
      </c>
      <c r="H407">
        <v>3.53122239262078</v>
      </c>
      <c r="I407">
        <v>-17.6274821519361</v>
      </c>
      <c r="J407">
        <v>4.47157229949255</v>
      </c>
      <c r="K407">
        <v>1346.81839147139</v>
      </c>
      <c r="L407">
        <v>1241.2193267709299</v>
      </c>
      <c r="M407">
        <v>66.028083762362101</v>
      </c>
      <c r="N407">
        <v>1.5109953010489601</v>
      </c>
      <c r="O407">
        <v>19.467155342542899</v>
      </c>
      <c r="P407">
        <v>115.852730868705</v>
      </c>
      <c r="Q407">
        <v>0.18034044479511599</v>
      </c>
    </row>
    <row r="408" spans="1:17" x14ac:dyDescent="0.3">
      <c r="A408" t="s">
        <v>930</v>
      </c>
      <c r="B408" t="s">
        <v>931</v>
      </c>
      <c r="C408" t="str">
        <f>IFERROR(VLOOKUP(Table1[[#This Row],[Ticker]],[1]!Table1[[Symbol]:[Industry]],2,FALSE),"-")</f>
        <v>-</v>
      </c>
      <c r="D408" t="s">
        <v>21</v>
      </c>
      <c r="E408">
        <v>16687.536281820001</v>
      </c>
      <c r="F408">
        <v>604.04999999999995</v>
      </c>
      <c r="G408">
        <v>-9.8779108408649794</v>
      </c>
      <c r="H408">
        <v>-6.5602943406996204</v>
      </c>
      <c r="I408">
        <v>-38.896927674190898</v>
      </c>
      <c r="J408">
        <v>-4.3667282309700797</v>
      </c>
      <c r="K408">
        <v>641.763671454004</v>
      </c>
      <c r="L408">
        <v>645.13742062423796</v>
      </c>
      <c r="M408">
        <v>30.882867195325002</v>
      </c>
      <c r="N408">
        <v>0.87609453506262602</v>
      </c>
      <c r="O408">
        <v>42.678586209750797</v>
      </c>
      <c r="P408">
        <v>27.868331922099902</v>
      </c>
      <c r="Q408">
        <v>3.0694650775568998E-2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27</v>
      </c>
      <c r="E409">
        <v>16626.660318135</v>
      </c>
      <c r="F409">
        <v>85.05</v>
      </c>
      <c r="G409">
        <v>-44.596794380478499</v>
      </c>
      <c r="H409">
        <v>-13.078632225923</v>
      </c>
      <c r="I409">
        <v>-4.7787561291822698</v>
      </c>
      <c r="J409">
        <v>-4.9865363400294802</v>
      </c>
      <c r="K409">
        <v>89.671784937987496</v>
      </c>
      <c r="L409">
        <v>86.524724510945603</v>
      </c>
      <c r="M409">
        <v>25.681607304658499</v>
      </c>
      <c r="N409">
        <v>0.18053654524964399</v>
      </c>
      <c r="O409">
        <v>30.981775426219802</v>
      </c>
      <c r="P409">
        <v>30.745580322828499</v>
      </c>
      <c r="Q409">
        <v>7.7224280110703994E-2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46</v>
      </c>
      <c r="E410">
        <v>16551.456933375001</v>
      </c>
      <c r="F410">
        <v>1711.25</v>
      </c>
      <c r="G410">
        <v>10.681744132854901</v>
      </c>
      <c r="H410">
        <v>2.15323043797921</v>
      </c>
      <c r="I410">
        <v>16.1703528874562</v>
      </c>
      <c r="J410">
        <v>0.22069027952668599</v>
      </c>
      <c r="K410">
        <v>1632.9129574712199</v>
      </c>
      <c r="L410">
        <v>1491.2229352294401</v>
      </c>
      <c r="M410">
        <v>65.915177638771695</v>
      </c>
      <c r="N410">
        <v>2.2325126759927798</v>
      </c>
      <c r="O410">
        <v>8.6924762600438292</v>
      </c>
      <c r="P410">
        <v>66.9593638714083</v>
      </c>
      <c r="Q410">
        <v>-5.4922713262724999E-2</v>
      </c>
    </row>
    <row r="411" spans="1:17" x14ac:dyDescent="0.3">
      <c r="A411" t="s">
        <v>936</v>
      </c>
      <c r="B411" t="s">
        <v>937</v>
      </c>
      <c r="C411" t="str">
        <f>IFERROR(VLOOKUP(Table1[[#This Row],[Ticker]],[1]!Table1[[Symbol]:[Industry]],2,FALSE),"-")</f>
        <v>-</v>
      </c>
      <c r="D411" t="s">
        <v>938</v>
      </c>
      <c r="E411">
        <v>16532.920705119999</v>
      </c>
      <c r="F411">
        <v>1684.7</v>
      </c>
      <c r="G411">
        <v>-34.549690134984701</v>
      </c>
      <c r="H411">
        <v>10.4454721201125</v>
      </c>
      <c r="I411">
        <v>8.6397330971105006</v>
      </c>
      <c r="J411">
        <v>1.9438721855855401</v>
      </c>
      <c r="K411">
        <v>1564.17391068147</v>
      </c>
      <c r="L411">
        <v>1497.73921481247</v>
      </c>
      <c r="M411">
        <v>56.205529977186899</v>
      </c>
      <c r="N411">
        <v>1.0712075414734601</v>
      </c>
      <c r="O411">
        <v>8.6484240517599602</v>
      </c>
      <c r="P411">
        <v>39.902009632951298</v>
      </c>
      <c r="Q411">
        <v>-3.4582003070196002E-2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776</v>
      </c>
      <c r="E412">
        <v>16522.451227080001</v>
      </c>
      <c r="F412">
        <v>1226.8499999999999</v>
      </c>
      <c r="G412">
        <v>21.6795556398549</v>
      </c>
      <c r="H412">
        <v>-18.091715882347099</v>
      </c>
      <c r="I412">
        <v>13.6104775880437</v>
      </c>
      <c r="J412">
        <v>-1.94679337797</v>
      </c>
      <c r="K412">
        <v>1393.3241741025499</v>
      </c>
      <c r="L412">
        <v>1225.0258159135701</v>
      </c>
      <c r="M412">
        <v>25.6305322836443</v>
      </c>
      <c r="N412">
        <v>0.55536204207686801</v>
      </c>
      <c r="O412">
        <v>54.619554142723203</v>
      </c>
      <c r="P412">
        <v>74.690303289192599</v>
      </c>
      <c r="Q412">
        <v>0.21491499328396799</v>
      </c>
    </row>
    <row r="413" spans="1:17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467</v>
      </c>
      <c r="E413">
        <v>16453.617425</v>
      </c>
      <c r="F413">
        <v>875</v>
      </c>
      <c r="G413">
        <v>50.009515282063298</v>
      </c>
      <c r="H413">
        <v>-8.4541467427819406</v>
      </c>
      <c r="I413">
        <v>25.560649434646798</v>
      </c>
      <c r="J413">
        <v>-3.7877661391321098</v>
      </c>
      <c r="K413">
        <v>853.61570606084797</v>
      </c>
      <c r="L413">
        <v>732.26205633874099</v>
      </c>
      <c r="M413">
        <v>52.813091683417902</v>
      </c>
      <c r="N413">
        <v>0.75049034125397696</v>
      </c>
      <c r="O413">
        <v>5.8971428571428604</v>
      </c>
      <c r="P413">
        <v>87.808542605709306</v>
      </c>
      <c r="Q413">
        <v>0.11385374092863799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54</v>
      </c>
      <c r="E414">
        <v>16410.069525449999</v>
      </c>
      <c r="F414">
        <v>12790.5</v>
      </c>
      <c r="G414">
        <v>207.02514445454</v>
      </c>
      <c r="H414">
        <v>-2.2609260193857401</v>
      </c>
      <c r="I414">
        <v>82.779913621718705</v>
      </c>
      <c r="J414">
        <v>-3.3575246284757898</v>
      </c>
      <c r="K414">
        <v>11433.769960191299</v>
      </c>
      <c r="L414">
        <v>8209.6908241199999</v>
      </c>
      <c r="M414">
        <v>55.045327432711098</v>
      </c>
      <c r="N414">
        <v>0.739435442202378</v>
      </c>
      <c r="O414">
        <v>6.5634650717329297</v>
      </c>
      <c r="P414">
        <v>254.19955138323499</v>
      </c>
      <c r="Q414">
        <v>0.18171293896443499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467</v>
      </c>
      <c r="E415">
        <v>16335.472292425</v>
      </c>
      <c r="F415">
        <v>1537.25</v>
      </c>
      <c r="G415">
        <v>-25.039875260279199</v>
      </c>
      <c r="H415">
        <v>-1.89689807931823</v>
      </c>
      <c r="I415">
        <v>-4.3119862942803202</v>
      </c>
      <c r="J415">
        <v>-0.67892052605125297</v>
      </c>
      <c r="K415">
        <v>1528.00712765816</v>
      </c>
      <c r="L415">
        <v>1457.6309200575199</v>
      </c>
      <c r="M415">
        <v>46.221767352360303</v>
      </c>
      <c r="N415">
        <v>0.606412659045513</v>
      </c>
      <c r="O415">
        <v>9.9365750528541206</v>
      </c>
      <c r="P415">
        <v>23.672566371681398</v>
      </c>
      <c r="Q415">
        <v>-9.3805539182281003E-2</v>
      </c>
    </row>
    <row r="416" spans="1:17" hidden="1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949</v>
      </c>
      <c r="E416">
        <v>16322.74243074</v>
      </c>
      <c r="F416">
        <v>2689.65</v>
      </c>
      <c r="G416">
        <v>70.054519525934296</v>
      </c>
      <c r="H416">
        <v>-5.0583047882749002</v>
      </c>
      <c r="I416">
        <v>50.210118343420298</v>
      </c>
      <c r="J416">
        <v>-5.68717537517868</v>
      </c>
      <c r="K416">
        <v>2525.0188048151599</v>
      </c>
      <c r="M416">
        <v>49.388828356533701</v>
      </c>
      <c r="N416">
        <v>0.89238238444115403</v>
      </c>
      <c r="O416">
        <v>10.609187068949399</v>
      </c>
      <c r="P416">
        <v>119.455776762402</v>
      </c>
    </row>
    <row r="417" spans="1:17" x14ac:dyDescent="0.3">
      <c r="A417" t="s">
        <v>950</v>
      </c>
      <c r="B417" t="s">
        <v>951</v>
      </c>
      <c r="C417" t="str">
        <f>IFERROR(VLOOKUP(Table1[[#This Row],[Ticker]],[1]!Table1[[Symbol]:[Industry]],2,FALSE),"-")</f>
        <v>-</v>
      </c>
      <c r="D417" t="s">
        <v>467</v>
      </c>
      <c r="E417">
        <v>16203.184116479901</v>
      </c>
      <c r="F417">
        <v>5284.8</v>
      </c>
      <c r="G417">
        <v>-25.402939056287</v>
      </c>
      <c r="H417">
        <v>-8.7953184882333595</v>
      </c>
      <c r="I417">
        <v>10.906254546746499</v>
      </c>
      <c r="J417">
        <v>-3.7012467591203699</v>
      </c>
      <c r="K417">
        <v>5268.68276790853</v>
      </c>
      <c r="L417">
        <v>4899.3759055170103</v>
      </c>
      <c r="M417">
        <v>46.825159921262703</v>
      </c>
      <c r="N417">
        <v>0.77372044478314705</v>
      </c>
      <c r="O417">
        <v>12.754503481683299</v>
      </c>
      <c r="P417">
        <v>31.429992539169302</v>
      </c>
      <c r="Q417">
        <v>3.1423824145508997E-2</v>
      </c>
    </row>
    <row r="418" spans="1:17" hidden="1" x14ac:dyDescent="0.3">
      <c r="A418" t="s">
        <v>952</v>
      </c>
      <c r="B418" t="s">
        <v>953</v>
      </c>
      <c r="C418" t="str">
        <f>IFERROR(VLOOKUP(Table1[[#This Row],[Ticker]],[1]!Table1[[Symbol]:[Industry]],2,FALSE),"-")</f>
        <v>-</v>
      </c>
      <c r="D418" t="s">
        <v>516</v>
      </c>
      <c r="E418">
        <v>16178.050731720001</v>
      </c>
      <c r="F418">
        <v>677.2</v>
      </c>
      <c r="G418">
        <v>-14.1574754910656</v>
      </c>
      <c r="H418">
        <v>13.1627024443425</v>
      </c>
      <c r="I418">
        <v>0.28956524565957398</v>
      </c>
      <c r="J418">
        <v>0.80809150581828604</v>
      </c>
      <c r="K418">
        <v>620.09275824183999</v>
      </c>
      <c r="M418">
        <v>57.350481656701902</v>
      </c>
      <c r="N418">
        <v>0.69123974188431403</v>
      </c>
      <c r="O418">
        <v>7.2799763733018201</v>
      </c>
      <c r="P418">
        <v>44.054456498617299</v>
      </c>
    </row>
    <row r="419" spans="1:17" x14ac:dyDescent="0.3">
      <c r="A419" t="s">
        <v>954</v>
      </c>
      <c r="B419" t="s">
        <v>955</v>
      </c>
      <c r="C419" t="str">
        <f>IFERROR(VLOOKUP(Table1[[#This Row],[Ticker]],[1]!Table1[[Symbol]:[Industry]],2,FALSE),"-")</f>
        <v>-</v>
      </c>
      <c r="D419" t="s">
        <v>232</v>
      </c>
      <c r="E419">
        <v>16085.247837499999</v>
      </c>
      <c r="F419">
        <v>3875</v>
      </c>
      <c r="G419">
        <v>96.798013066580594</v>
      </c>
      <c r="H419">
        <v>2.0613743383968099</v>
      </c>
      <c r="I419">
        <v>-10.5115714652304</v>
      </c>
      <c r="J419">
        <v>2.54702122906229E-2</v>
      </c>
      <c r="K419">
        <v>3837.4304975807099</v>
      </c>
      <c r="L419">
        <v>3449.7524386487698</v>
      </c>
      <c r="M419">
        <v>47.254078920578301</v>
      </c>
      <c r="N419">
        <v>0.67462057645109996</v>
      </c>
      <c r="O419">
        <v>10.966451612903199</v>
      </c>
      <c r="P419">
        <v>134.692023499485</v>
      </c>
      <c r="Q419">
        <v>0.257365854138348</v>
      </c>
    </row>
    <row r="420" spans="1:17" x14ac:dyDescent="0.3">
      <c r="A420" t="s">
        <v>956</v>
      </c>
      <c r="B420" t="s">
        <v>957</v>
      </c>
      <c r="C420" t="str">
        <f>IFERROR(VLOOKUP(Table1[[#This Row],[Ticker]],[1]!Table1[[Symbol]:[Industry]],2,FALSE),"-")</f>
        <v>-</v>
      </c>
      <c r="D420" t="s">
        <v>164</v>
      </c>
      <c r="E420">
        <v>15988.758776965</v>
      </c>
      <c r="F420">
        <v>1034.3499999999999</v>
      </c>
      <c r="G420">
        <v>-35.192406999607201</v>
      </c>
      <c r="H420">
        <v>-12.955270946253201</v>
      </c>
      <c r="I420">
        <v>1.8801970484366901</v>
      </c>
      <c r="J420">
        <v>-4.75300420874001</v>
      </c>
      <c r="K420">
        <v>1084.1191746986899</v>
      </c>
      <c r="L420">
        <v>1019.35979723099</v>
      </c>
      <c r="M420">
        <v>25.471780592152601</v>
      </c>
      <c r="N420">
        <v>0.72436579393163603</v>
      </c>
      <c r="O420">
        <v>16.9816793155121</v>
      </c>
      <c r="P420">
        <v>24.261172513214799</v>
      </c>
      <c r="Q420">
        <v>-2.9434485469680999E-2</v>
      </c>
    </row>
    <row r="421" spans="1:17" x14ac:dyDescent="0.3">
      <c r="A421" t="s">
        <v>958</v>
      </c>
      <c r="B421" t="s">
        <v>959</v>
      </c>
      <c r="C421" t="str">
        <f>IFERROR(VLOOKUP(Table1[[#This Row],[Ticker]],[1]!Table1[[Symbol]:[Industry]],2,FALSE),"-")</f>
        <v>-</v>
      </c>
      <c r="D421" t="s">
        <v>232</v>
      </c>
      <c r="E421">
        <v>15920.553478235001</v>
      </c>
      <c r="F421">
        <v>1248.8499999999999</v>
      </c>
      <c r="G421">
        <v>25.2950751716483</v>
      </c>
      <c r="H421">
        <v>2.9597096104090101</v>
      </c>
      <c r="I421">
        <v>35.053531512835399</v>
      </c>
      <c r="J421">
        <v>-3.8593074629514401</v>
      </c>
      <c r="K421">
        <v>1167.66022522702</v>
      </c>
      <c r="L421">
        <v>997.81172101812501</v>
      </c>
      <c r="M421">
        <v>43.684552506001403</v>
      </c>
      <c r="N421">
        <v>0.67475484341359004</v>
      </c>
      <c r="O421">
        <v>7.3787884854065799</v>
      </c>
      <c r="P421">
        <v>68.535762483130895</v>
      </c>
      <c r="Q421">
        <v>-4.1812571622349996E-3</v>
      </c>
    </row>
    <row r="422" spans="1:17" x14ac:dyDescent="0.3">
      <c r="A422" t="s">
        <v>960</v>
      </c>
      <c r="B422" t="s">
        <v>961</v>
      </c>
      <c r="C422" t="str">
        <f>IFERROR(VLOOKUP(Table1[[#This Row],[Ticker]],[1]!Table1[[Symbol]:[Industry]],2,FALSE),"-")</f>
        <v>-</v>
      </c>
      <c r="D422" t="s">
        <v>327</v>
      </c>
      <c r="E422">
        <v>15729.10748275</v>
      </c>
      <c r="F422">
        <v>4658.75</v>
      </c>
      <c r="G422">
        <v>19.801116885481498</v>
      </c>
      <c r="H422">
        <v>5.4492973550100201</v>
      </c>
      <c r="I422">
        <v>9.7120028118939903</v>
      </c>
      <c r="J422">
        <v>4.9472092267423999</v>
      </c>
      <c r="K422">
        <v>4428.4109246416401</v>
      </c>
      <c r="L422">
        <v>3929.2293379509401</v>
      </c>
      <c r="M422">
        <v>53.055475223636002</v>
      </c>
      <c r="N422">
        <v>2.9962225961806799</v>
      </c>
      <c r="O422">
        <v>15.077005634558599</v>
      </c>
      <c r="P422">
        <v>71.211480862167093</v>
      </c>
      <c r="Q422">
        <v>1.2735715502879E-2</v>
      </c>
    </row>
    <row r="423" spans="1:17" x14ac:dyDescent="0.3">
      <c r="A423" t="s">
        <v>962</v>
      </c>
      <c r="B423" t="s">
        <v>963</v>
      </c>
      <c r="C423" t="str">
        <f>IFERROR(VLOOKUP(Table1[[#This Row],[Ticker]],[1]!Table1[[Symbol]:[Industry]],2,FALSE),"-")</f>
        <v>-</v>
      </c>
      <c r="D423" t="s">
        <v>606</v>
      </c>
      <c r="E423">
        <v>15713.253723348</v>
      </c>
      <c r="F423">
        <v>165.51</v>
      </c>
      <c r="G423">
        <v>1.23899559691739</v>
      </c>
      <c r="H423">
        <v>-22.638335901224899</v>
      </c>
      <c r="I423">
        <v>2.21609109124369</v>
      </c>
      <c r="J423">
        <v>-8.5478428952509606</v>
      </c>
      <c r="K423">
        <v>177.04483521128401</v>
      </c>
      <c r="L423">
        <v>157.73693346405099</v>
      </c>
      <c r="M423">
        <v>22.065931788727202</v>
      </c>
      <c r="N423">
        <v>0.69293102072230806</v>
      </c>
      <c r="O423">
        <v>28.662920669445899</v>
      </c>
      <c r="P423">
        <v>43.112840466926002</v>
      </c>
      <c r="Q423">
        <v>-2.0810094096065001E-2</v>
      </c>
    </row>
    <row r="424" spans="1:17" x14ac:dyDescent="0.3">
      <c r="A424" t="s">
        <v>964</v>
      </c>
      <c r="B424" t="s">
        <v>965</v>
      </c>
      <c r="C424" t="str">
        <f>IFERROR(VLOOKUP(Table1[[#This Row],[Ticker]],[1]!Table1[[Symbol]:[Industry]],2,FALSE),"-")</f>
        <v>-</v>
      </c>
      <c r="D424" t="s">
        <v>161</v>
      </c>
      <c r="E424">
        <v>15602.527132900001</v>
      </c>
      <c r="F424">
        <v>695.3</v>
      </c>
      <c r="G424">
        <v>49.6444200501887</v>
      </c>
      <c r="H424">
        <v>10.4519074642844</v>
      </c>
      <c r="I424">
        <v>26.501378740709999</v>
      </c>
      <c r="J424">
        <v>11.0346556937593</v>
      </c>
      <c r="K424">
        <v>628.33111036528703</v>
      </c>
      <c r="L424">
        <v>555.27995070729401</v>
      </c>
      <c r="M424">
        <v>77.059512832362699</v>
      </c>
      <c r="N424">
        <v>1.30010956196728</v>
      </c>
      <c r="O424">
        <v>3.0849992808859401</v>
      </c>
      <c r="P424">
        <v>94.966701717490295</v>
      </c>
      <c r="Q424">
        <v>0.20642387260717701</v>
      </c>
    </row>
    <row r="425" spans="1:17" x14ac:dyDescent="0.3">
      <c r="A425" t="s">
        <v>966</v>
      </c>
      <c r="B425" t="s">
        <v>967</v>
      </c>
      <c r="C425" t="str">
        <f>IFERROR(VLOOKUP(Table1[[#This Row],[Ticker]],[1]!Table1[[Symbol]:[Industry]],2,FALSE),"-")</f>
        <v>-</v>
      </c>
      <c r="D425" t="s">
        <v>54</v>
      </c>
      <c r="E425">
        <v>15549.81536196</v>
      </c>
      <c r="F425">
        <v>6751.8</v>
      </c>
      <c r="G425">
        <v>19.074746010252799</v>
      </c>
      <c r="H425">
        <v>-2.011798039046</v>
      </c>
      <c r="I425">
        <v>17.271827982967199</v>
      </c>
      <c r="J425">
        <v>-5.2866023965256703</v>
      </c>
      <c r="K425">
        <v>6868.4200961008501</v>
      </c>
      <c r="L425">
        <v>5987.9176594535602</v>
      </c>
      <c r="M425">
        <v>19.6940157836063</v>
      </c>
      <c r="N425">
        <v>1.16968003441004</v>
      </c>
      <c r="O425">
        <v>12.562575905684399</v>
      </c>
      <c r="P425">
        <v>53.120608510638199</v>
      </c>
      <c r="Q425">
        <v>1.8928222756609998E-2</v>
      </c>
    </row>
    <row r="426" spans="1:17" hidden="1" x14ac:dyDescent="0.3">
      <c r="A426" t="s">
        <v>968</v>
      </c>
      <c r="B426" t="s">
        <v>969</v>
      </c>
      <c r="C426" t="str">
        <f>IFERROR(VLOOKUP(Table1[[#This Row],[Ticker]],[1]!Table1[[Symbol]:[Industry]],2,FALSE),"-")</f>
        <v>-</v>
      </c>
      <c r="D426" t="s">
        <v>161</v>
      </c>
      <c r="E426">
        <v>15518.4787813</v>
      </c>
      <c r="F426">
        <v>12881</v>
      </c>
      <c r="G426">
        <v>374.72841570092902</v>
      </c>
      <c r="H426">
        <v>4.4859930116174898</v>
      </c>
      <c r="I426">
        <v>103.179360324645</v>
      </c>
      <c r="J426">
        <v>3.33903901095265</v>
      </c>
      <c r="K426">
        <v>11155.683239288001</v>
      </c>
      <c r="L426">
        <v>7801.16743168425</v>
      </c>
      <c r="M426">
        <v>50.128015192712198</v>
      </c>
      <c r="N426">
        <v>0.59530700204207798</v>
      </c>
      <c r="O426">
        <v>7.9108764847449704</v>
      </c>
      <c r="P426">
        <v>447.89451297320198</v>
      </c>
      <c r="Q426">
        <v>0.25757311522467402</v>
      </c>
    </row>
    <row r="427" spans="1:17" hidden="1" x14ac:dyDescent="0.3">
      <c r="A427" t="s">
        <v>970</v>
      </c>
      <c r="B427" t="s">
        <v>971</v>
      </c>
      <c r="C427" t="str">
        <f>IFERROR(VLOOKUP(Table1[[#This Row],[Ticker]],[1]!Table1[[Symbol]:[Industry]],2,FALSE),"-")</f>
        <v>-</v>
      </c>
      <c r="D427" t="s">
        <v>753</v>
      </c>
      <c r="E427">
        <v>15502.9956089399</v>
      </c>
      <c r="F427">
        <v>930.6</v>
      </c>
      <c r="G427">
        <v>-1.88191777297343</v>
      </c>
      <c r="H427">
        <v>-1.4851879532296</v>
      </c>
      <c r="I427">
        <v>0.264446240275379</v>
      </c>
      <c r="J427">
        <v>-0.70915315053864103</v>
      </c>
      <c r="K427">
        <v>887.95432449902705</v>
      </c>
      <c r="L427">
        <v>823.68019386207902</v>
      </c>
      <c r="M427">
        <v>63.673105172010501</v>
      </c>
      <c r="N427">
        <v>0.31069569332702301</v>
      </c>
      <c r="O427">
        <v>0.89189770040833904</v>
      </c>
      <c r="P427">
        <v>38.272265311580597</v>
      </c>
      <c r="Q427">
        <v>-2.790653939747E-3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Row],[Ticker]],[1]!Table1[[Symbol]:[Industry]],2,FALSE),"-")</f>
        <v>-</v>
      </c>
      <c r="D428" t="s">
        <v>261</v>
      </c>
      <c r="E428">
        <v>15497.3223449</v>
      </c>
      <c r="F428">
        <v>890.45</v>
      </c>
      <c r="G428">
        <v>19.634481396386398</v>
      </c>
      <c r="H428">
        <v>-6.0376650902466498</v>
      </c>
      <c r="I428">
        <v>-0.447530941402149</v>
      </c>
      <c r="J428">
        <v>0.36622963431216699</v>
      </c>
      <c r="K428">
        <v>913.04153202969701</v>
      </c>
      <c r="L428">
        <v>839.01676411796905</v>
      </c>
      <c r="M428">
        <v>42.373433849066501</v>
      </c>
      <c r="N428">
        <v>0.78601841977734299</v>
      </c>
      <c r="O428">
        <v>19.040934359031901</v>
      </c>
      <c r="P428">
        <v>59.310480552474303</v>
      </c>
      <c r="Q428">
        <v>0.14736540944472301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124</v>
      </c>
      <c r="E429">
        <v>15485.321311399999</v>
      </c>
      <c r="F429">
        <v>52.84</v>
      </c>
      <c r="G429">
        <v>-29.9756423148329</v>
      </c>
      <c r="H429">
        <v>-11.6878191830709</v>
      </c>
      <c r="I429">
        <v>-21.906800334107501</v>
      </c>
      <c r="J429">
        <v>-0.14853808402910801</v>
      </c>
      <c r="K429">
        <v>54.307189148391501</v>
      </c>
      <c r="L429">
        <v>55.245155662023002</v>
      </c>
      <c r="M429">
        <v>54.628908746415902</v>
      </c>
      <c r="N429">
        <v>0.87446720333441796</v>
      </c>
      <c r="O429">
        <v>39.477668433005199</v>
      </c>
      <c r="P429">
        <v>34.9680715197956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124</v>
      </c>
      <c r="E430">
        <v>15476.585378399999</v>
      </c>
      <c r="F430">
        <v>439.2</v>
      </c>
      <c r="G430">
        <v>62.683415417136501</v>
      </c>
      <c r="H430">
        <v>17.988678352483898</v>
      </c>
      <c r="I430">
        <v>93.843755045137101</v>
      </c>
      <c r="J430">
        <v>3.59250946063072</v>
      </c>
      <c r="K430">
        <v>352.27674361425301</v>
      </c>
      <c r="L430">
        <v>272.517300392094</v>
      </c>
      <c r="M430">
        <v>72.280023102566105</v>
      </c>
      <c r="N430">
        <v>0.68430624026325104</v>
      </c>
      <c r="O430">
        <v>6.25</v>
      </c>
      <c r="P430">
        <v>143.66158113730901</v>
      </c>
      <c r="Q430">
        <v>0.18699995416888801</v>
      </c>
    </row>
    <row r="431" spans="1:17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776</v>
      </c>
      <c r="E431">
        <v>15454.4821725</v>
      </c>
      <c r="F431">
        <v>3711.05</v>
      </c>
      <c r="G431">
        <v>27.416619792085399</v>
      </c>
      <c r="H431">
        <v>-8.5548886393587598</v>
      </c>
      <c r="I431">
        <v>-1.99083169773138</v>
      </c>
      <c r="J431">
        <v>1.84555280861791</v>
      </c>
      <c r="K431">
        <v>3977.1378706557898</v>
      </c>
      <c r="L431">
        <v>3632.3437956780999</v>
      </c>
      <c r="M431">
        <v>38.639638450856502</v>
      </c>
      <c r="N431">
        <v>0.37657081886421501</v>
      </c>
      <c r="O431">
        <v>47.882674714703299</v>
      </c>
      <c r="P431">
        <v>94.800661399963204</v>
      </c>
      <c r="Q431">
        <v>0.113956742074209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773</v>
      </c>
      <c r="E432">
        <v>15369.0700027</v>
      </c>
      <c r="F432">
        <v>373.55</v>
      </c>
      <c r="G432">
        <v>14.029639543573801</v>
      </c>
      <c r="H432">
        <v>-14.4339285965179</v>
      </c>
      <c r="I432">
        <v>-0.30488153704571602</v>
      </c>
      <c r="J432">
        <v>-3.8406149512421699</v>
      </c>
      <c r="K432">
        <v>396.84136132076202</v>
      </c>
      <c r="L432">
        <v>350.64347159120501</v>
      </c>
      <c r="M432">
        <v>20.845307568896299</v>
      </c>
      <c r="N432">
        <v>1.07891619423515</v>
      </c>
      <c r="O432">
        <v>26.997724534868102</v>
      </c>
      <c r="P432">
        <v>62.554395126196603</v>
      </c>
      <c r="Q432">
        <v>0.17362607355086801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138</v>
      </c>
      <c r="E433">
        <v>15358.95597632</v>
      </c>
      <c r="F433">
        <v>1709.2</v>
      </c>
      <c r="G433">
        <v>85.458359961842902</v>
      </c>
      <c r="H433">
        <v>-16.9015291513576</v>
      </c>
      <c r="I433">
        <v>64.628523226235998</v>
      </c>
      <c r="J433">
        <v>-2.9111963070090501</v>
      </c>
      <c r="K433">
        <v>1610.3953513566701</v>
      </c>
      <c r="L433">
        <v>1208.8225452782001</v>
      </c>
      <c r="M433">
        <v>57.264123732614898</v>
      </c>
      <c r="N433">
        <v>0.63483462823106496</v>
      </c>
      <c r="O433">
        <v>15.258600514860699</v>
      </c>
      <c r="P433">
        <v>162.953846153846</v>
      </c>
      <c r="Q433">
        <v>0.19397612273192699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21</v>
      </c>
      <c r="E434">
        <v>15348.262204119999</v>
      </c>
      <c r="F434">
        <v>676.7</v>
      </c>
      <c r="G434">
        <v>-2.71432961713916</v>
      </c>
      <c r="H434">
        <v>-16.019989556687001</v>
      </c>
      <c r="I434">
        <v>-6.8107117227972802</v>
      </c>
      <c r="J434">
        <v>-8.8303862240042097</v>
      </c>
      <c r="K434">
        <v>746.05599480337901</v>
      </c>
      <c r="L434">
        <v>656.64863066583302</v>
      </c>
      <c r="M434">
        <v>18.3266931236593</v>
      </c>
      <c r="N434">
        <v>0.82559394981464596</v>
      </c>
      <c r="O434">
        <v>24.057928180877699</v>
      </c>
      <c r="P434">
        <v>48.301555993863701</v>
      </c>
      <c r="Q434">
        <v>1.7719692086384999E-2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261</v>
      </c>
      <c r="E435">
        <v>15259.223665949999</v>
      </c>
      <c r="F435">
        <v>6396.5</v>
      </c>
      <c r="G435">
        <v>3.8782517803424499</v>
      </c>
      <c r="H435">
        <v>0.50245614237485403</v>
      </c>
      <c r="I435">
        <v>29.309772757573398</v>
      </c>
      <c r="J435">
        <v>4.5271584135997101</v>
      </c>
      <c r="K435">
        <v>5892.4944308575896</v>
      </c>
      <c r="L435">
        <v>5079.2424457675597</v>
      </c>
      <c r="M435">
        <v>52.920024999885698</v>
      </c>
      <c r="N435">
        <v>1.3946066649980899</v>
      </c>
      <c r="O435">
        <v>11.3304150707418</v>
      </c>
      <c r="P435">
        <v>69.127853941645398</v>
      </c>
      <c r="Q435">
        <v>0.13567574289996601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252</v>
      </c>
      <c r="E436">
        <v>15141.53604675</v>
      </c>
      <c r="F436">
        <v>648.75</v>
      </c>
      <c r="G436">
        <v>51.004670953318801</v>
      </c>
      <c r="H436">
        <v>-10.0383533022138</v>
      </c>
      <c r="I436">
        <v>6.8628176867225301</v>
      </c>
      <c r="J436">
        <v>-9.4760409777296495</v>
      </c>
      <c r="K436">
        <v>687.46097067228902</v>
      </c>
      <c r="L436">
        <v>612.71110476563001</v>
      </c>
      <c r="M436">
        <v>34.765918158274303</v>
      </c>
      <c r="N436">
        <v>2.5640189747381799</v>
      </c>
      <c r="O436">
        <v>27.630057803468201</v>
      </c>
      <c r="P436">
        <v>156.42292490118501</v>
      </c>
      <c r="Q436">
        <v>3.7577725309131997E-2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54</v>
      </c>
      <c r="E437">
        <v>15123.88009241</v>
      </c>
      <c r="F437">
        <v>985.85</v>
      </c>
      <c r="G437">
        <v>291.33551367620402</v>
      </c>
      <c r="H437">
        <v>-9.7038914257723494</v>
      </c>
      <c r="I437">
        <v>58.392975460473899</v>
      </c>
      <c r="J437">
        <v>-3.8316942203344699</v>
      </c>
      <c r="K437">
        <v>950.86778230115306</v>
      </c>
      <c r="L437">
        <v>693.39365487771101</v>
      </c>
      <c r="M437">
        <v>42.349842595038702</v>
      </c>
      <c r="N437">
        <v>0.29385864526324601</v>
      </c>
      <c r="O437">
        <v>11.345539382258901</v>
      </c>
      <c r="P437">
        <v>362.29777256740903</v>
      </c>
      <c r="Q437">
        <v>7.9253903529742001E-2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994</v>
      </c>
      <c r="E438">
        <v>15029.545599810001</v>
      </c>
      <c r="F438">
        <v>468.3</v>
      </c>
      <c r="G438">
        <v>76.987638890913402</v>
      </c>
      <c r="H438">
        <v>-13.144973312753599</v>
      </c>
      <c r="I438">
        <v>8.8907058973393696</v>
      </c>
      <c r="J438">
        <v>0.54047307824190505</v>
      </c>
      <c r="K438">
        <v>474.52663601142001</v>
      </c>
      <c r="L438">
        <v>410.58264899814202</v>
      </c>
      <c r="M438">
        <v>49.965086678677302</v>
      </c>
      <c r="N438">
        <v>0.27182158647049498</v>
      </c>
      <c r="O438">
        <v>31.923980354473599</v>
      </c>
      <c r="P438">
        <v>131.25925925925901</v>
      </c>
      <c r="Q438">
        <v>0.116064416111296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Row],[Ticker]],[1]!Table1[[Symbol]:[Industry]],2,FALSE),"-")</f>
        <v>-</v>
      </c>
      <c r="D439" t="s">
        <v>997</v>
      </c>
      <c r="E439">
        <v>14981.34137357</v>
      </c>
      <c r="F439">
        <v>843.7</v>
      </c>
      <c r="G439">
        <v>28.711938981461401</v>
      </c>
      <c r="H439">
        <v>-2.88474777502568</v>
      </c>
      <c r="I439">
        <v>36.335286547946602</v>
      </c>
      <c r="J439">
        <v>-0.33181298392205</v>
      </c>
      <c r="K439">
        <v>803.04365293426997</v>
      </c>
      <c r="L439">
        <v>696.14226145967996</v>
      </c>
      <c r="M439">
        <v>62.615414427407003</v>
      </c>
      <c r="N439">
        <v>0.78640579898909901</v>
      </c>
      <c r="O439">
        <v>3.70984947256132</v>
      </c>
      <c r="P439">
        <v>86.370664899491899</v>
      </c>
      <c r="Q439">
        <v>6.7814607255167997E-2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1000</v>
      </c>
      <c r="E440">
        <v>14885.783768400001</v>
      </c>
      <c r="F440">
        <v>774.25</v>
      </c>
      <c r="G440">
        <v>28.676247203834599</v>
      </c>
      <c r="H440">
        <v>-7.6787392502981202</v>
      </c>
      <c r="I440">
        <v>41.3584054748979</v>
      </c>
      <c r="J440">
        <v>-7.5851520762864597</v>
      </c>
      <c r="K440">
        <v>780.856652096159</v>
      </c>
      <c r="L440">
        <v>659.950046909712</v>
      </c>
      <c r="M440">
        <v>41.925704218274802</v>
      </c>
      <c r="N440">
        <v>1.58089370051152</v>
      </c>
      <c r="O440">
        <v>13.2321601549887</v>
      </c>
      <c r="P440">
        <v>73.462529405175303</v>
      </c>
      <c r="Q440">
        <v>-2.1834705345181001E-2</v>
      </c>
    </row>
    <row r="441" spans="1:17" x14ac:dyDescent="0.3">
      <c r="A441" t="s">
        <v>1001</v>
      </c>
      <c r="B441" t="s">
        <v>1002</v>
      </c>
      <c r="C441" t="str">
        <f>IFERROR(VLOOKUP(Table1[[#This Row],[Ticker]],[1]!Table1[[Symbol]:[Industry]],2,FALSE),"-")</f>
        <v>-</v>
      </c>
      <c r="D441" t="s">
        <v>195</v>
      </c>
      <c r="E441">
        <v>14842.83295417</v>
      </c>
      <c r="F441">
        <v>456.95</v>
      </c>
      <c r="G441">
        <v>2.7760495592082699</v>
      </c>
      <c r="H441">
        <v>-9.4275741835237294</v>
      </c>
      <c r="I441">
        <v>-2.85125984317308</v>
      </c>
      <c r="J441">
        <v>0.28264025501322598</v>
      </c>
      <c r="K441">
        <v>480.23198241659702</v>
      </c>
      <c r="L441">
        <v>443.04958810124799</v>
      </c>
      <c r="M441">
        <v>30.828749332899399</v>
      </c>
      <c r="N441">
        <v>0.913990671699208</v>
      </c>
      <c r="O441">
        <v>19.706751285698601</v>
      </c>
      <c r="P441">
        <v>78.287163480296499</v>
      </c>
    </row>
    <row r="442" spans="1:17" x14ac:dyDescent="0.3">
      <c r="A442" t="s">
        <v>1003</v>
      </c>
      <c r="B442" t="s">
        <v>1004</v>
      </c>
      <c r="C442" t="str">
        <f>IFERROR(VLOOKUP(Table1[[#This Row],[Ticker]],[1]!Table1[[Symbol]:[Industry]],2,FALSE),"-")</f>
        <v>-</v>
      </c>
      <c r="D442" t="s">
        <v>46</v>
      </c>
      <c r="E442">
        <v>14733.5380686399</v>
      </c>
      <c r="F442">
        <v>801.55</v>
      </c>
      <c r="G442">
        <v>4.3923058426695203</v>
      </c>
      <c r="H442">
        <v>-3.9327074994559901</v>
      </c>
      <c r="I442">
        <v>30.4218137934376</v>
      </c>
      <c r="J442">
        <v>1.6367089422411301</v>
      </c>
      <c r="K442">
        <v>727.07407285117495</v>
      </c>
      <c r="L442">
        <v>624.84833430213905</v>
      </c>
      <c r="M442">
        <v>78.297494312654194</v>
      </c>
      <c r="N442">
        <v>1.2720805184541899</v>
      </c>
      <c r="O442">
        <v>2.9255816854843699</v>
      </c>
      <c r="P442">
        <v>78.917410714285694</v>
      </c>
      <c r="Q442">
        <v>8.5792005324168003E-2</v>
      </c>
    </row>
    <row r="443" spans="1:17" x14ac:dyDescent="0.3">
      <c r="A443" t="s">
        <v>1005</v>
      </c>
      <c r="B443" t="s">
        <v>1006</v>
      </c>
      <c r="C443" t="str">
        <f>IFERROR(VLOOKUP(Table1[[#This Row],[Ticker]],[1]!Table1[[Symbol]:[Industry]],2,FALSE),"-")</f>
        <v>-</v>
      </c>
      <c r="D443" t="s">
        <v>1007</v>
      </c>
      <c r="E443">
        <v>14613.709438682999</v>
      </c>
      <c r="F443">
        <v>186.93</v>
      </c>
      <c r="G443">
        <v>-11.9433267247237</v>
      </c>
      <c r="H443">
        <v>-13.4562284581628</v>
      </c>
      <c r="I443">
        <v>-27.0557439358411</v>
      </c>
      <c r="J443">
        <v>-4.7891512038129296</v>
      </c>
      <c r="K443">
        <v>197.770540941945</v>
      </c>
      <c r="L443">
        <v>197.231455054647</v>
      </c>
      <c r="M443">
        <v>32.7680166536313</v>
      </c>
      <c r="N443">
        <v>0.98129939419629097</v>
      </c>
      <c r="O443">
        <v>27.0796554860108</v>
      </c>
      <c r="P443">
        <v>37.246696035242302</v>
      </c>
      <c r="Q443">
        <v>2.20876250789E-3</v>
      </c>
    </row>
    <row r="444" spans="1:17" x14ac:dyDescent="0.3">
      <c r="A444" t="s">
        <v>1008</v>
      </c>
      <c r="B444" t="s">
        <v>1009</v>
      </c>
      <c r="C444" t="str">
        <f>IFERROR(VLOOKUP(Table1[[#This Row],[Ticker]],[1]!Table1[[Symbol]:[Industry]],2,FALSE),"-")</f>
        <v>-</v>
      </c>
      <c r="D444" t="s">
        <v>54</v>
      </c>
      <c r="E444">
        <v>14536.476743039901</v>
      </c>
      <c r="F444">
        <v>1912.4</v>
      </c>
      <c r="G444">
        <v>54.327781208187602</v>
      </c>
      <c r="H444">
        <v>0.46808450931345302</v>
      </c>
      <c r="I444">
        <v>33.075114743326097</v>
      </c>
      <c r="J444">
        <v>-2.0745734315695898</v>
      </c>
      <c r="K444">
        <v>1795.99273537518</v>
      </c>
      <c r="L444">
        <v>1487.86106490221</v>
      </c>
      <c r="M444">
        <v>45.253297875702202</v>
      </c>
      <c r="N444">
        <v>0.27832243464795697</v>
      </c>
      <c r="O444">
        <v>12.884333821376201</v>
      </c>
      <c r="P444">
        <v>100.461215932914</v>
      </c>
      <c r="Q444">
        <v>8.1536298508139995E-2</v>
      </c>
    </row>
    <row r="445" spans="1:17" hidden="1" x14ac:dyDescent="0.3">
      <c r="A445" t="s">
        <v>1010</v>
      </c>
      <c r="B445" t="s">
        <v>1011</v>
      </c>
      <c r="C445" t="str">
        <f>IFERROR(VLOOKUP(Table1[[#This Row],[Ticker]],[1]!Table1[[Symbol]:[Industry]],2,FALSE),"-")</f>
        <v>-</v>
      </c>
      <c r="D445" t="s">
        <v>473</v>
      </c>
      <c r="E445">
        <v>14496.77752055</v>
      </c>
      <c r="F445">
        <v>2379.5</v>
      </c>
      <c r="G445">
        <v>-49.838892705090799</v>
      </c>
      <c r="H445">
        <v>-24.718171198449099</v>
      </c>
      <c r="I445">
        <v>-35.391851968365501</v>
      </c>
      <c r="J445">
        <v>-3.4389640036817801</v>
      </c>
      <c r="M445">
        <v>37.090889851083901</v>
      </c>
      <c r="O445">
        <v>30.279470476990902</v>
      </c>
      <c r="P445">
        <v>9.4425535829270704</v>
      </c>
    </row>
    <row r="446" spans="1:17" x14ac:dyDescent="0.3">
      <c r="A446" t="s">
        <v>1012</v>
      </c>
      <c r="B446" t="s">
        <v>1013</v>
      </c>
      <c r="C446" t="str">
        <f>IFERROR(VLOOKUP(Table1[[#This Row],[Ticker]],[1]!Table1[[Symbol]:[Industry]],2,FALSE),"-")</f>
        <v>-</v>
      </c>
      <c r="D446" t="s">
        <v>494</v>
      </c>
      <c r="E446">
        <v>14460.816263070001</v>
      </c>
      <c r="F446">
        <v>930.45</v>
      </c>
      <c r="G446">
        <v>-36.780293911749403</v>
      </c>
      <c r="H446">
        <v>-5.0278242681760199</v>
      </c>
      <c r="I446">
        <v>0.274048502614888</v>
      </c>
      <c r="J446">
        <v>-0.79795373104661405</v>
      </c>
      <c r="K446">
        <v>842.57770354899606</v>
      </c>
      <c r="L446">
        <v>830.180457512369</v>
      </c>
      <c r="M446">
        <v>77.886694152042196</v>
      </c>
      <c r="N446">
        <v>3.1236386859360401</v>
      </c>
      <c r="O446">
        <v>7.4748777473265502</v>
      </c>
      <c r="P446">
        <v>31.243388109175498</v>
      </c>
      <c r="Q446">
        <v>3.7632297648772003E-2</v>
      </c>
    </row>
    <row r="447" spans="1:17" x14ac:dyDescent="0.3">
      <c r="A447" t="s">
        <v>1014</v>
      </c>
      <c r="B447" t="s">
        <v>1015</v>
      </c>
      <c r="C447" t="str">
        <f>IFERROR(VLOOKUP(Table1[[#This Row],[Ticker]],[1]!Table1[[Symbol]:[Industry]],2,FALSE),"-")</f>
        <v>-</v>
      </c>
      <c r="D447" t="s">
        <v>573</v>
      </c>
      <c r="E447">
        <v>14402.580436300001</v>
      </c>
      <c r="F447">
        <v>1819.85</v>
      </c>
      <c r="G447">
        <v>-25.9784898148786</v>
      </c>
      <c r="H447">
        <v>6.9098165913941703</v>
      </c>
      <c r="I447">
        <v>19.183065516846899</v>
      </c>
      <c r="J447">
        <v>-0.98448686317354706</v>
      </c>
      <c r="K447">
        <v>1777.7746596550001</v>
      </c>
      <c r="L447">
        <v>1673.3260990418401</v>
      </c>
      <c r="M447">
        <v>43.335115761262401</v>
      </c>
      <c r="N447">
        <v>0.964399327051498</v>
      </c>
      <c r="O447">
        <v>8.7424787757232707</v>
      </c>
      <c r="P447">
        <v>39.238714613618903</v>
      </c>
      <c r="Q447">
        <v>-8.3347214984212006E-2</v>
      </c>
    </row>
    <row r="448" spans="1:17" x14ac:dyDescent="0.3">
      <c r="A448" t="s">
        <v>1016</v>
      </c>
      <c r="B448" t="s">
        <v>1017</v>
      </c>
      <c r="C448" t="str">
        <f>IFERROR(VLOOKUP(Table1[[#This Row],[Ticker]],[1]!Table1[[Symbol]:[Industry]],2,FALSE),"-")</f>
        <v>-</v>
      </c>
      <c r="D448" t="s">
        <v>21</v>
      </c>
      <c r="E448">
        <v>14363.107161260001</v>
      </c>
      <c r="F448">
        <v>2548.15</v>
      </c>
      <c r="G448">
        <v>179.76419707015799</v>
      </c>
      <c r="H448">
        <v>-9.7920621526002805</v>
      </c>
      <c r="I448">
        <v>37.453298625734099</v>
      </c>
      <c r="J448">
        <v>-5.9927709814041501</v>
      </c>
      <c r="K448">
        <v>2551.7149363418098</v>
      </c>
      <c r="L448">
        <v>1992.37892004081</v>
      </c>
      <c r="M448">
        <v>32.363873089774302</v>
      </c>
      <c r="N448">
        <v>0.83795721831437098</v>
      </c>
      <c r="O448">
        <v>14.789160763691299</v>
      </c>
      <c r="P448">
        <v>244.99729217438301</v>
      </c>
    </row>
    <row r="449" spans="1:17" x14ac:dyDescent="0.3">
      <c r="A449" t="s">
        <v>1018</v>
      </c>
      <c r="B449" t="s">
        <v>1019</v>
      </c>
      <c r="C449" t="str">
        <f>IFERROR(VLOOKUP(Table1[[#This Row],[Ticker]],[1]!Table1[[Symbol]:[Industry]],2,FALSE),"-")</f>
        <v>-</v>
      </c>
      <c r="D449" t="s">
        <v>273</v>
      </c>
      <c r="E449">
        <v>14221.804045285</v>
      </c>
      <c r="F449">
        <v>1400.45</v>
      </c>
      <c r="G449">
        <v>2.6431948248620198</v>
      </c>
      <c r="H449">
        <v>9.1787156561435292</v>
      </c>
      <c r="I449">
        <v>-6.6381693234597599</v>
      </c>
      <c r="J449">
        <v>2.7278143602992002</v>
      </c>
      <c r="K449">
        <v>1288.67456329742</v>
      </c>
      <c r="L449">
        <v>1228.2133811247099</v>
      </c>
      <c r="M449">
        <v>69.664758220034997</v>
      </c>
      <c r="N449">
        <v>2.87717243361557</v>
      </c>
      <c r="O449">
        <v>17.747866757113702</v>
      </c>
      <c r="P449">
        <v>41.039327257162903</v>
      </c>
      <c r="Q449">
        <v>0.127189583084591</v>
      </c>
    </row>
    <row r="450" spans="1:17" x14ac:dyDescent="0.3">
      <c r="A450" t="s">
        <v>1020</v>
      </c>
      <c r="B450" t="s">
        <v>1021</v>
      </c>
      <c r="C450" t="str">
        <f>IFERROR(VLOOKUP(Table1[[#This Row],[Ticker]],[1]!Table1[[Symbol]:[Industry]],2,FALSE),"-")</f>
        <v>-</v>
      </c>
      <c r="D450" t="s">
        <v>185</v>
      </c>
      <c r="E450">
        <v>14193.320956075</v>
      </c>
      <c r="F450">
        <v>603.25</v>
      </c>
      <c r="G450">
        <v>50.776734020144303</v>
      </c>
      <c r="H450">
        <v>-5.8316003784278099</v>
      </c>
      <c r="I450">
        <v>27.136444364812899</v>
      </c>
      <c r="J450">
        <v>16.258566337795401</v>
      </c>
      <c r="K450">
        <v>542.93811609240004</v>
      </c>
      <c r="L450">
        <v>458.735099593737</v>
      </c>
      <c r="M450">
        <v>63.842721900899399</v>
      </c>
      <c r="N450">
        <v>1.99897078473775</v>
      </c>
      <c r="O450">
        <v>8.0812266887691599</v>
      </c>
      <c r="P450">
        <v>92.7316293929712</v>
      </c>
      <c r="Q450">
        <v>0.15814615560762599</v>
      </c>
    </row>
    <row r="451" spans="1:17" x14ac:dyDescent="0.3">
      <c r="A451" t="s">
        <v>1022</v>
      </c>
      <c r="B451" t="s">
        <v>1023</v>
      </c>
      <c r="C451" t="str">
        <f>IFERROR(VLOOKUP(Table1[[#This Row],[Ticker]],[1]!Table1[[Symbol]:[Industry]],2,FALSE),"-")</f>
        <v>-</v>
      </c>
      <c r="D451" t="s">
        <v>124</v>
      </c>
      <c r="E451">
        <v>14122.72995834</v>
      </c>
      <c r="F451">
        <v>1055.55</v>
      </c>
      <c r="G451">
        <v>39.290614452642401</v>
      </c>
      <c r="H451">
        <v>4.51241270818059</v>
      </c>
      <c r="I451">
        <v>25.732896457780001</v>
      </c>
      <c r="J451">
        <v>11.345914794854099</v>
      </c>
      <c r="K451">
        <v>992.07203523758506</v>
      </c>
      <c r="L451">
        <v>891.72395365934096</v>
      </c>
      <c r="M451">
        <v>77.9018624408438</v>
      </c>
      <c r="N451">
        <v>1.5205630975589399</v>
      </c>
      <c r="O451">
        <v>15.9537681777272</v>
      </c>
      <c r="P451">
        <v>84.262896046085302</v>
      </c>
      <c r="Q451">
        <v>0.117911332785578</v>
      </c>
    </row>
    <row r="452" spans="1:17" x14ac:dyDescent="0.3">
      <c r="A452" t="s">
        <v>1024</v>
      </c>
      <c r="B452" t="s">
        <v>1025</v>
      </c>
      <c r="C452" t="str">
        <f>IFERROR(VLOOKUP(Table1[[#This Row],[Ticker]],[1]!Table1[[Symbol]:[Industry]],2,FALSE),"-")</f>
        <v>-</v>
      </c>
      <c r="D452" t="s">
        <v>773</v>
      </c>
      <c r="E452">
        <v>14072.350775429901</v>
      </c>
      <c r="F452">
        <v>2997.3</v>
      </c>
      <c r="G452">
        <v>34.3522760056495</v>
      </c>
      <c r="H452">
        <v>2.4890936291121801</v>
      </c>
      <c r="I452">
        <v>7.2322398903103702</v>
      </c>
      <c r="J452">
        <v>7.1056441265899002</v>
      </c>
      <c r="K452">
        <v>2691.5794507831101</v>
      </c>
      <c r="L452">
        <v>2446.05069299569</v>
      </c>
      <c r="M452">
        <v>80.497658111477605</v>
      </c>
      <c r="N452">
        <v>2.59685031763212</v>
      </c>
      <c r="O452">
        <v>4.0269575951689696</v>
      </c>
      <c r="P452">
        <v>69.338983050847403</v>
      </c>
      <c r="Q452">
        <v>6.9523235725757998E-2</v>
      </c>
    </row>
    <row r="453" spans="1:17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261</v>
      </c>
      <c r="E453">
        <v>13890.60638055</v>
      </c>
      <c r="F453">
        <v>1749.25</v>
      </c>
      <c r="G453">
        <v>77.950424442863905</v>
      </c>
      <c r="H453">
        <v>-13.637410586512001</v>
      </c>
      <c r="I453">
        <v>48.066988256117803</v>
      </c>
      <c r="J453">
        <v>1.7596550032231799</v>
      </c>
      <c r="K453">
        <v>1811.7910135654799</v>
      </c>
      <c r="L453">
        <v>1552.07796360712</v>
      </c>
      <c r="M453">
        <v>65.509881311012705</v>
      </c>
      <c r="N453">
        <v>0.945766887080421</v>
      </c>
      <c r="O453">
        <v>53.437187366014001</v>
      </c>
      <c r="P453">
        <v>117.77155306567001</v>
      </c>
      <c r="Q453">
        <v>0.133528556089723</v>
      </c>
    </row>
    <row r="454" spans="1:17" hidden="1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77</v>
      </c>
      <c r="E454">
        <v>13880.338693039999</v>
      </c>
      <c r="F454">
        <v>12145.3</v>
      </c>
      <c r="G454">
        <v>25.423435614920201</v>
      </c>
      <c r="H454">
        <v>23.7448112576912</v>
      </c>
      <c r="I454">
        <v>52.693069325271203</v>
      </c>
      <c r="J454">
        <v>-1.8064394548488101</v>
      </c>
      <c r="K454">
        <v>10263.626410197199</v>
      </c>
      <c r="L454">
        <v>8591.9099269837898</v>
      </c>
      <c r="M454">
        <v>72.946325959146606</v>
      </c>
      <c r="N454">
        <v>2.19967019451235</v>
      </c>
      <c r="O454">
        <v>5.2917589520226</v>
      </c>
      <c r="P454">
        <v>80.408787748250802</v>
      </c>
      <c r="Q454">
        <v>0.12732371015187699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54</v>
      </c>
      <c r="E455">
        <v>13846.871422775999</v>
      </c>
      <c r="F455">
        <v>305.56</v>
      </c>
      <c r="G455">
        <v>152.26011469776901</v>
      </c>
      <c r="H455">
        <v>28.525112685188599</v>
      </c>
      <c r="I455">
        <v>84.027457895698603</v>
      </c>
      <c r="J455">
        <v>12.164192560853699</v>
      </c>
      <c r="K455">
        <v>247.735902402829</v>
      </c>
      <c r="L455">
        <v>186.44132817117</v>
      </c>
      <c r="M455">
        <v>60.970771657742702</v>
      </c>
      <c r="N455">
        <v>1.63589273969278</v>
      </c>
      <c r="O455">
        <v>7.6057075533446801</v>
      </c>
      <c r="P455">
        <v>213.55566957414001</v>
      </c>
      <c r="Q455">
        <v>0.16716550729180399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397</v>
      </c>
      <c r="E456">
        <v>13733.853935200001</v>
      </c>
      <c r="F456">
        <v>395.5</v>
      </c>
      <c r="G456">
        <v>109.712071651199</v>
      </c>
      <c r="H456">
        <v>4.2264199965194402</v>
      </c>
      <c r="I456">
        <v>92.715733143601199</v>
      </c>
      <c r="J456">
        <v>-7.28933486379389</v>
      </c>
      <c r="K456">
        <v>365.51957147468499</v>
      </c>
      <c r="L456">
        <v>268.9314132284</v>
      </c>
      <c r="M456">
        <v>36.525692141906397</v>
      </c>
      <c r="N456">
        <v>1.24965583070592</v>
      </c>
      <c r="O456">
        <v>13.2616940581542</v>
      </c>
      <c r="P456">
        <v>163.052876621217</v>
      </c>
      <c r="Q456">
        <v>0.18137356389902601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18</v>
      </c>
      <c r="E457">
        <v>13709.528041</v>
      </c>
      <c r="F457">
        <v>920.65</v>
      </c>
      <c r="G457">
        <v>45.401628437374001</v>
      </c>
      <c r="H457">
        <v>-13.2967831095955</v>
      </c>
      <c r="I457">
        <v>-17.5805410143183</v>
      </c>
      <c r="J457">
        <v>2.8880825615280501</v>
      </c>
      <c r="K457">
        <v>941.38911279084698</v>
      </c>
      <c r="L457">
        <v>870.83183862742999</v>
      </c>
      <c r="M457">
        <v>57.706310033012699</v>
      </c>
      <c r="N457">
        <v>0.43839184965624001</v>
      </c>
      <c r="O457">
        <v>38.489110954217097</v>
      </c>
      <c r="P457">
        <v>93.739478114478104</v>
      </c>
      <c r="Q457">
        <v>0.17737366756082601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546</v>
      </c>
      <c r="E458">
        <v>13656.765147992999</v>
      </c>
      <c r="F458">
        <v>142.88999999999999</v>
      </c>
      <c r="G458">
        <v>32.222801264933501</v>
      </c>
      <c r="H458">
        <v>34.114758362411401</v>
      </c>
      <c r="I458">
        <v>63.4637351314298</v>
      </c>
      <c r="J458">
        <v>12.4907537085044</v>
      </c>
      <c r="K458">
        <v>114.28288852755399</v>
      </c>
      <c r="L458">
        <v>96.287996669614401</v>
      </c>
      <c r="M458">
        <v>73.042751520711306</v>
      </c>
      <c r="N458">
        <v>1.8768051894858999</v>
      </c>
      <c r="O458">
        <v>6.3755336272657201</v>
      </c>
      <c r="P458">
        <v>107.086956521739</v>
      </c>
      <c r="Q458">
        <v>3.3008101007889E-2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294</v>
      </c>
      <c r="E459">
        <v>13652.1832096</v>
      </c>
      <c r="F459">
        <v>988</v>
      </c>
      <c r="G459">
        <v>4.8176762736377299</v>
      </c>
      <c r="H459">
        <v>-0.35869680034806101</v>
      </c>
      <c r="I459">
        <v>-30.722088834076001</v>
      </c>
      <c r="J459">
        <v>2.87928350848679</v>
      </c>
      <c r="K459">
        <v>991.37259514260802</v>
      </c>
      <c r="L459">
        <v>940.761565156693</v>
      </c>
      <c r="M459">
        <v>46.305700635081898</v>
      </c>
      <c r="N459">
        <v>1.3063360735688601</v>
      </c>
      <c r="O459">
        <v>21.356275303643699</v>
      </c>
      <c r="P459">
        <v>58.08</v>
      </c>
      <c r="Q459">
        <v>2.1819363030639E-2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54</v>
      </c>
      <c r="E460">
        <v>13478.124296759999</v>
      </c>
      <c r="F460">
        <v>556.1</v>
      </c>
      <c r="G460">
        <v>26.222086468650499</v>
      </c>
      <c r="H460">
        <v>-25.1473894648915</v>
      </c>
      <c r="I460">
        <v>10.9803872870907</v>
      </c>
      <c r="J460">
        <v>-1.29244164533419</v>
      </c>
      <c r="K460">
        <v>596.80636072109303</v>
      </c>
      <c r="L460">
        <v>500.68794038467098</v>
      </c>
      <c r="M460">
        <v>38.124066444455202</v>
      </c>
      <c r="N460">
        <v>1.7888636081548901</v>
      </c>
      <c r="O460">
        <v>29.652940118683599</v>
      </c>
      <c r="P460">
        <v>74.353346919579806</v>
      </c>
      <c r="Q460">
        <v>4.4628063895288998E-2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606</v>
      </c>
      <c r="E461">
        <v>13465.424562</v>
      </c>
      <c r="F461">
        <v>465.65</v>
      </c>
      <c r="G461">
        <v>-12.189344274364601</v>
      </c>
      <c r="H461">
        <v>-11.011756749906199</v>
      </c>
      <c r="I461">
        <v>-10.950935122750201</v>
      </c>
      <c r="J461">
        <v>-6.7983433759893099</v>
      </c>
      <c r="K461">
        <v>492.60160725602998</v>
      </c>
      <c r="L461">
        <v>460.33375366892602</v>
      </c>
      <c r="M461">
        <v>24.543393297967899</v>
      </c>
      <c r="N461">
        <v>0.30881584142760199</v>
      </c>
      <c r="O461">
        <v>27.1341136046386</v>
      </c>
      <c r="P461">
        <v>37.562776957163898</v>
      </c>
      <c r="Q461">
        <v>8.3843144904029998E-3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74</v>
      </c>
      <c r="E462">
        <v>13459.5</v>
      </c>
      <c r="F462">
        <v>89.73</v>
      </c>
      <c r="G462">
        <v>22.330839294319901</v>
      </c>
      <c r="H462">
        <v>-15.797631013995799</v>
      </c>
      <c r="I462">
        <v>17.0092085174959</v>
      </c>
      <c r="J462">
        <v>-2.2659930804569202</v>
      </c>
      <c r="K462">
        <v>94.473289582714997</v>
      </c>
      <c r="L462">
        <v>80.631759259062306</v>
      </c>
      <c r="M462">
        <v>32.584692569077902</v>
      </c>
      <c r="N462">
        <v>0.14037284747458101</v>
      </c>
      <c r="O462">
        <v>46.885099743675397</v>
      </c>
      <c r="P462">
        <v>80.543259557344001</v>
      </c>
      <c r="Q462">
        <v>6.2932556909346002E-2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392</v>
      </c>
      <c r="E463">
        <v>13453.165010250001</v>
      </c>
      <c r="F463">
        <v>1065.7</v>
      </c>
      <c r="G463">
        <v>30.949948292126699</v>
      </c>
      <c r="H463">
        <v>-6.1356887072226396</v>
      </c>
      <c r="I463">
        <v>100.634296491077</v>
      </c>
      <c r="J463">
        <v>7.05862834621621</v>
      </c>
      <c r="K463">
        <v>968.27561796618602</v>
      </c>
      <c r="L463">
        <v>761.87778828414105</v>
      </c>
      <c r="M463">
        <v>59.888178243352897</v>
      </c>
      <c r="N463">
        <v>0.56520890398744905</v>
      </c>
      <c r="O463">
        <v>5.4705827155859996</v>
      </c>
      <c r="P463">
        <v>136.822222222222</v>
      </c>
      <c r="Q463">
        <v>8.9927091979886006E-2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161</v>
      </c>
      <c r="E464">
        <v>13445.652480000001</v>
      </c>
      <c r="F464">
        <v>13290</v>
      </c>
      <c r="G464">
        <v>151.212330620134</v>
      </c>
      <c r="H464">
        <v>-10.8376731248031</v>
      </c>
      <c r="I464">
        <v>18.704874095077699</v>
      </c>
      <c r="J464">
        <v>-2.8056724226464702</v>
      </c>
      <c r="K464">
        <v>13348.183145978501</v>
      </c>
      <c r="L464">
        <v>10588.396670841001</v>
      </c>
      <c r="M464">
        <v>33.3829094602998</v>
      </c>
      <c r="N464">
        <v>0.60769711256927295</v>
      </c>
      <c r="O464">
        <v>11.361926260346101</v>
      </c>
      <c r="P464">
        <v>215.523319998575</v>
      </c>
      <c r="Q464">
        <v>0.218696359767728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217</v>
      </c>
      <c r="E465">
        <v>13430.870995310001</v>
      </c>
      <c r="F465">
        <v>1636.3</v>
      </c>
      <c r="G465">
        <v>2.3369584013028502</v>
      </c>
      <c r="H465">
        <v>0.15753566017917001</v>
      </c>
      <c r="I465">
        <v>-33.338598460618698</v>
      </c>
      <c r="J465">
        <v>-2.0050031968670998</v>
      </c>
      <c r="K465">
        <v>1647.56086165225</v>
      </c>
      <c r="L465">
        <v>1607.39761384085</v>
      </c>
      <c r="M465">
        <v>46.0061178430499</v>
      </c>
      <c r="N465">
        <v>0.92510256908986099</v>
      </c>
      <c r="O465">
        <v>35.7911140988816</v>
      </c>
      <c r="P465">
        <v>60.736738703339803</v>
      </c>
      <c r="Q465">
        <v>0.12210215433468501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106</v>
      </c>
      <c r="E466">
        <v>13342.09949208</v>
      </c>
      <c r="F466">
        <v>2383.1999999999998</v>
      </c>
      <c r="G466">
        <v>-18.255334246839599</v>
      </c>
      <c r="H466">
        <v>-19.330138991430498</v>
      </c>
      <c r="I466">
        <v>-21.296302824382899</v>
      </c>
      <c r="J466">
        <v>-5.2839312355385299</v>
      </c>
      <c r="K466">
        <v>2779.7452915492099</v>
      </c>
      <c r="L466">
        <v>2631.4922941197901</v>
      </c>
      <c r="M466">
        <v>15.2043762196624</v>
      </c>
      <c r="N466">
        <v>0.51599806531676895</v>
      </c>
      <c r="O466">
        <v>53.3652232292715</v>
      </c>
      <c r="P466">
        <v>37.360230547550401</v>
      </c>
      <c r="Q466">
        <v>0.114854920279173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438</v>
      </c>
      <c r="E467">
        <v>13330.532520324001</v>
      </c>
      <c r="F467">
        <v>215.64</v>
      </c>
      <c r="G467">
        <v>200.51491873015701</v>
      </c>
      <c r="H467">
        <v>-7.5547465409148504</v>
      </c>
      <c r="I467">
        <v>2.88400726304164</v>
      </c>
      <c r="J467">
        <v>-2.6113804206694602</v>
      </c>
      <c r="K467">
        <v>210.23566683663799</v>
      </c>
      <c r="L467">
        <v>173.72390440566099</v>
      </c>
      <c r="M467">
        <v>47.698787217893603</v>
      </c>
      <c r="N467">
        <v>0.61729878295709195</v>
      </c>
      <c r="O467">
        <v>9.7199035429419407</v>
      </c>
      <c r="P467">
        <v>236.149649259547</v>
      </c>
      <c r="Q467">
        <v>0.18914948798182399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997</v>
      </c>
      <c r="E468">
        <v>13210.540562599999</v>
      </c>
      <c r="F468">
        <v>654.79999999999995</v>
      </c>
      <c r="G468">
        <v>14.220219605937</v>
      </c>
      <c r="H468">
        <v>4.4664014511235397</v>
      </c>
      <c r="I468">
        <v>62.478899022230401</v>
      </c>
      <c r="J468">
        <v>7.0399473122881598E-2</v>
      </c>
      <c r="K468">
        <v>544.87993909751003</v>
      </c>
      <c r="L468">
        <v>457.47449252645401</v>
      </c>
      <c r="M468">
        <v>86.033167152373494</v>
      </c>
      <c r="N468">
        <v>1.0858531313698701</v>
      </c>
      <c r="O468">
        <v>1.53481979230301</v>
      </c>
      <c r="P468">
        <v>90.625909752547301</v>
      </c>
      <c r="Q468">
        <v>5.0565522707763003E-2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407</v>
      </c>
      <c r="E469">
        <v>13147.2911523</v>
      </c>
      <c r="F469">
        <v>3250.25</v>
      </c>
      <c r="G469">
        <v>21.058942877958899</v>
      </c>
      <c r="H469">
        <v>6.8025318107653998</v>
      </c>
      <c r="I469">
        <v>3.08373815406827</v>
      </c>
      <c r="J469">
        <v>10.3386298332167</v>
      </c>
      <c r="K469">
        <v>2834.5504763373001</v>
      </c>
      <c r="L469">
        <v>2590.6182037827102</v>
      </c>
      <c r="M469">
        <v>80.6548236280059</v>
      </c>
      <c r="N469">
        <v>0.93234601241358095</v>
      </c>
      <c r="O469">
        <v>0.392277517114059</v>
      </c>
      <c r="P469">
        <v>58.059182532156498</v>
      </c>
      <c r="Q469">
        <v>8.8590895778202006E-2</v>
      </c>
    </row>
    <row r="470" spans="1:17" hidden="1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54</v>
      </c>
      <c r="E470">
        <v>13104.623440879999</v>
      </c>
      <c r="F470">
        <v>832.6</v>
      </c>
      <c r="G470">
        <v>-28.212049598488601</v>
      </c>
      <c r="H470">
        <v>-10.5521380159453</v>
      </c>
      <c r="I470">
        <v>-13.7650088617634</v>
      </c>
      <c r="J470">
        <v>-3.5246651913850502</v>
      </c>
      <c r="M470">
        <v>33.2401999179813</v>
      </c>
      <c r="O470">
        <v>41.232284410280997</v>
      </c>
      <c r="P470">
        <v>14.8413793103448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261</v>
      </c>
      <c r="E471">
        <v>13096.773999999999</v>
      </c>
      <c r="F471">
        <v>4148.75</v>
      </c>
      <c r="G471">
        <v>7.5824331750763498</v>
      </c>
      <c r="H471">
        <v>-4.9819807222586299</v>
      </c>
      <c r="I471">
        <v>-2.6887821481906098</v>
      </c>
      <c r="J471">
        <v>0.36470971152797599</v>
      </c>
      <c r="K471">
        <v>4217.3103742191797</v>
      </c>
      <c r="L471">
        <v>3924.13211827446</v>
      </c>
      <c r="M471">
        <v>45.265536619504502</v>
      </c>
      <c r="N471">
        <v>0.49511840541956598</v>
      </c>
      <c r="O471">
        <v>20.5182283820427</v>
      </c>
      <c r="P471">
        <v>50.3170289855072</v>
      </c>
      <c r="Q471">
        <v>0.17273723467484201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-</v>
      </c>
      <c r="D472" t="s">
        <v>609</v>
      </c>
      <c r="E472">
        <v>13039.0511265</v>
      </c>
      <c r="F472">
        <v>135.75</v>
      </c>
      <c r="G472">
        <v>-81.363906145303204</v>
      </c>
      <c r="H472">
        <v>-4.0446875556551101</v>
      </c>
      <c r="I472">
        <v>-22.291954956247</v>
      </c>
      <c r="J472">
        <v>6.00799887489858</v>
      </c>
      <c r="K472">
        <v>137.74155608566599</v>
      </c>
      <c r="L472">
        <v>163.92302091421499</v>
      </c>
      <c r="M472">
        <v>58.279949392634499</v>
      </c>
      <c r="N472">
        <v>1.0186220939750199</v>
      </c>
      <c r="O472">
        <v>120.773480662983</v>
      </c>
      <c r="P472">
        <v>8.1673306772908294</v>
      </c>
      <c r="Q472">
        <v>-0.105152570306531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-</v>
      </c>
      <c r="D473" t="s">
        <v>54</v>
      </c>
      <c r="E473">
        <v>12962.889636510001</v>
      </c>
      <c r="F473">
        <v>1409.65</v>
      </c>
      <c r="G473">
        <v>140.46373943124399</v>
      </c>
      <c r="H473">
        <v>-0.73673540599579601</v>
      </c>
      <c r="I473">
        <v>63.5366978912215</v>
      </c>
      <c r="J473">
        <v>1.00139331656019</v>
      </c>
      <c r="K473">
        <v>1249.03446176172</v>
      </c>
      <c r="L473">
        <v>949.63905559768796</v>
      </c>
      <c r="M473">
        <v>61.988640607541001</v>
      </c>
      <c r="N473">
        <v>0.83866148674909102</v>
      </c>
      <c r="O473">
        <v>2.5077146809491602</v>
      </c>
      <c r="P473">
        <v>201.85224839400399</v>
      </c>
      <c r="Q473">
        <v>9.2706648466484007E-2</v>
      </c>
    </row>
    <row r="474" spans="1:17" hidden="1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-</v>
      </c>
      <c r="D474" t="s">
        <v>1070</v>
      </c>
      <c r="E474">
        <v>12906.893384999599</v>
      </c>
      <c r="F474">
        <v>100</v>
      </c>
      <c r="G474">
        <v>-32.777198735066399</v>
      </c>
      <c r="I474">
        <v>-18.3301579983411</v>
      </c>
      <c r="M474">
        <v>50</v>
      </c>
      <c r="N474">
        <v>1</v>
      </c>
      <c r="O474">
        <v>0</v>
      </c>
      <c r="P474">
        <v>0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114</v>
      </c>
      <c r="E475">
        <v>12809.1505872</v>
      </c>
      <c r="F475">
        <v>2013</v>
      </c>
      <c r="G475">
        <v>-6.3241909772131599</v>
      </c>
      <c r="H475">
        <v>-16.061009314119001</v>
      </c>
      <c r="I475">
        <v>18.167553478180299</v>
      </c>
      <c r="J475">
        <v>-6.2894144859957803</v>
      </c>
      <c r="K475">
        <v>2151.4871864907</v>
      </c>
      <c r="L475">
        <v>1904.26678956661</v>
      </c>
      <c r="M475">
        <v>25.913760941461899</v>
      </c>
      <c r="N475">
        <v>0.66364785953739502</v>
      </c>
      <c r="O475">
        <v>23.397913561847901</v>
      </c>
      <c r="P475">
        <v>39.777106551400799</v>
      </c>
      <c r="Q475">
        <v>-8.4190939302591999E-2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220</v>
      </c>
      <c r="E476">
        <v>12778.524160229999</v>
      </c>
      <c r="F476">
        <v>322.95</v>
      </c>
      <c r="G476">
        <v>54.277536277965702</v>
      </c>
      <c r="H476">
        <v>53.293935952413896</v>
      </c>
      <c r="I476">
        <v>2.6475531835281201</v>
      </c>
      <c r="J476">
        <v>12.413550727230801</v>
      </c>
      <c r="K476">
        <v>239.274724917567</v>
      </c>
      <c r="L476">
        <v>209.348204708167</v>
      </c>
      <c r="M476">
        <v>77.234143489157802</v>
      </c>
      <c r="N476">
        <v>2.4611378734540001</v>
      </c>
      <c r="O476">
        <v>8.6855550394797998</v>
      </c>
      <c r="P476">
        <v>123.57217030114199</v>
      </c>
      <c r="Q476">
        <v>0.10253690670828799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80</v>
      </c>
      <c r="E477">
        <v>12718.330608329999</v>
      </c>
      <c r="F477">
        <v>356.1</v>
      </c>
      <c r="G477">
        <v>-39.788557920338597</v>
      </c>
      <c r="H477">
        <v>1.19650906561632</v>
      </c>
      <c r="I477">
        <v>-1.0376678797640599</v>
      </c>
      <c r="J477">
        <v>-1.43453223992668</v>
      </c>
      <c r="K477">
        <v>348.48844697586401</v>
      </c>
      <c r="L477">
        <v>344.10183165029298</v>
      </c>
      <c r="M477">
        <v>51.138711302523603</v>
      </c>
      <c r="N477">
        <v>2.32363798335974</v>
      </c>
      <c r="O477">
        <v>11.766357764672801</v>
      </c>
      <c r="P477">
        <v>22.245108135942299</v>
      </c>
      <c r="Q477">
        <v>-0.109613659181839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54</v>
      </c>
      <c r="E478">
        <v>12624.129076159999</v>
      </c>
      <c r="F478">
        <v>1030.3</v>
      </c>
      <c r="G478">
        <v>32.639835863954197</v>
      </c>
      <c r="H478">
        <v>-6.0389900250126098</v>
      </c>
      <c r="I478">
        <v>15.3795298869356</v>
      </c>
      <c r="J478">
        <v>-16.182842104869501</v>
      </c>
      <c r="K478">
        <v>1060.4005762475999</v>
      </c>
      <c r="L478">
        <v>878.81433941687806</v>
      </c>
      <c r="M478">
        <v>24.984950262420899</v>
      </c>
      <c r="N478">
        <v>0.793651544459683</v>
      </c>
      <c r="O478">
        <v>29.583616422401199</v>
      </c>
      <c r="P478">
        <v>68.570026178010394</v>
      </c>
      <c r="Q478">
        <v>2.3001212584877001E-2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24</v>
      </c>
      <c r="E479">
        <v>12606.031688847999</v>
      </c>
      <c r="F479">
        <v>207.52</v>
      </c>
      <c r="G479">
        <v>-48.213221554952298</v>
      </c>
      <c r="H479">
        <v>-13.3293310386527</v>
      </c>
      <c r="I479">
        <v>-31.155194755324899</v>
      </c>
      <c r="J479">
        <v>-3.3911961293136001</v>
      </c>
      <c r="K479">
        <v>221.874547372981</v>
      </c>
      <c r="L479">
        <v>235.02508032457101</v>
      </c>
      <c r="M479">
        <v>34.297535229032498</v>
      </c>
      <c r="N479">
        <v>0.90462052421156502</v>
      </c>
      <c r="O479">
        <v>44.901696222050802</v>
      </c>
      <c r="P479">
        <v>2.1712372605977102</v>
      </c>
      <c r="Q479">
        <v>2.8956646207669999E-3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400</v>
      </c>
      <c r="E480">
        <v>12602.134277784</v>
      </c>
      <c r="F480">
        <v>140.13</v>
      </c>
      <c r="G480">
        <v>129.63853160201199</v>
      </c>
      <c r="H480">
        <v>18.5494045591266</v>
      </c>
      <c r="I480">
        <v>97.088750533557402</v>
      </c>
      <c r="J480">
        <v>2.1361316963655201</v>
      </c>
      <c r="K480">
        <v>106.638115642117</v>
      </c>
      <c r="L480">
        <v>81.315116028253897</v>
      </c>
      <c r="M480">
        <v>70.860680624720203</v>
      </c>
      <c r="N480">
        <v>1.0696278708732301</v>
      </c>
      <c r="O480">
        <v>2.2621851138229001</v>
      </c>
      <c r="P480">
        <v>168.44827586206799</v>
      </c>
      <c r="Q480">
        <v>0.113287516134187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606</v>
      </c>
      <c r="E481">
        <v>12586.884416535</v>
      </c>
      <c r="F481">
        <v>25.35</v>
      </c>
      <c r="G481">
        <v>2.7842985911368099</v>
      </c>
      <c r="H481">
        <v>-15.141504531782401</v>
      </c>
      <c r="I481">
        <v>-21.2037212167319</v>
      </c>
      <c r="J481">
        <v>-4.1462063182860502</v>
      </c>
      <c r="K481">
        <v>26.4044743913337</v>
      </c>
      <c r="L481">
        <v>25.7735599023449</v>
      </c>
      <c r="M481">
        <v>39.046276399475502</v>
      </c>
      <c r="N481">
        <v>0.52487097090628199</v>
      </c>
      <c r="O481">
        <v>54.0433925049309</v>
      </c>
      <c r="P481">
        <v>57.453416149068303</v>
      </c>
      <c r="Q481">
        <v>1.450010473253E-3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80</v>
      </c>
      <c r="E482">
        <v>12570.77430775</v>
      </c>
      <c r="F482">
        <v>608.75</v>
      </c>
      <c r="G482">
        <v>-49.835581458685098</v>
      </c>
      <c r="H482">
        <v>-7.1871032629481704</v>
      </c>
      <c r="I482">
        <v>-9.29379761861696</v>
      </c>
      <c r="J482">
        <v>1.60853473600191</v>
      </c>
      <c r="K482">
        <v>607.65971294504095</v>
      </c>
      <c r="L482">
        <v>636.62814089284996</v>
      </c>
      <c r="M482">
        <v>54.484012636029298</v>
      </c>
      <c r="N482">
        <v>0.70200289219601297</v>
      </c>
      <c r="O482">
        <v>35.359342915810998</v>
      </c>
      <c r="P482">
        <v>20.7238472979672</v>
      </c>
      <c r="Q482">
        <v>4.1700984226591999E-2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431</v>
      </c>
      <c r="E483">
        <v>12467.110502650001</v>
      </c>
      <c r="F483">
        <v>267.64999999999998</v>
      </c>
      <c r="G483">
        <v>45.063332826395303</v>
      </c>
      <c r="H483">
        <v>-6.1712805288685697</v>
      </c>
      <c r="I483">
        <v>14.202647151448399</v>
      </c>
      <c r="J483">
        <v>10.7671910079019</v>
      </c>
      <c r="K483">
        <v>263.62578327071299</v>
      </c>
      <c r="L483">
        <v>232.566111590405</v>
      </c>
      <c r="M483">
        <v>60.973800863852198</v>
      </c>
      <c r="N483">
        <v>0.48922910308211398</v>
      </c>
      <c r="O483">
        <v>43.545675322249203</v>
      </c>
      <c r="P483">
        <v>108.28793774319</v>
      </c>
      <c r="Q483">
        <v>9.5263900687401995E-2</v>
      </c>
    </row>
    <row r="484" spans="1:17" hidden="1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138</v>
      </c>
      <c r="E484">
        <v>12445.952655360001</v>
      </c>
      <c r="F484">
        <v>409.6</v>
      </c>
      <c r="G484">
        <v>24.670427634335802</v>
      </c>
      <c r="H484">
        <v>-12.797768365337101</v>
      </c>
      <c r="I484">
        <v>56.339351596541597</v>
      </c>
      <c r="J484">
        <v>-0.35876077581309701</v>
      </c>
      <c r="K484">
        <v>400.34429295392999</v>
      </c>
      <c r="L484">
        <v>323.163267230798</v>
      </c>
      <c r="M484">
        <v>41.530295050029899</v>
      </c>
      <c r="N484">
        <v>0.83908151424723998</v>
      </c>
      <c r="O484">
        <v>16.34521484375</v>
      </c>
      <c r="P484">
        <v>100.29339853300699</v>
      </c>
      <c r="Q484">
        <v>0.16319934042588999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467</v>
      </c>
      <c r="E485">
        <v>12238.37506515</v>
      </c>
      <c r="F485">
        <v>923.25</v>
      </c>
      <c r="G485">
        <v>-36.620348242955799</v>
      </c>
      <c r="H485">
        <v>-0.21536816814606799</v>
      </c>
      <c r="I485">
        <v>2.0053513003556799E-2</v>
      </c>
      <c r="J485">
        <v>-7.83435627828759</v>
      </c>
      <c r="K485">
        <v>928.37586305842296</v>
      </c>
      <c r="L485">
        <v>892.38452199061805</v>
      </c>
      <c r="M485">
        <v>32.982383125657996</v>
      </c>
      <c r="N485">
        <v>0.72908214298287299</v>
      </c>
      <c r="O485">
        <v>16.003249390739199</v>
      </c>
      <c r="P485">
        <v>21.233011621035999</v>
      </c>
      <c r="Q485">
        <v>-2.9337617402802999E-2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24</v>
      </c>
      <c r="E486">
        <v>12135.90914704</v>
      </c>
      <c r="F486">
        <v>163.85</v>
      </c>
      <c r="G486">
        <v>-5.6631568421261402</v>
      </c>
      <c r="H486">
        <v>-5.8453185961447698</v>
      </c>
      <c r="I486">
        <v>2.5477468338240898</v>
      </c>
      <c r="J486">
        <v>-2.6787702934729798</v>
      </c>
      <c r="K486">
        <v>165.86100993174901</v>
      </c>
      <c r="L486">
        <v>155.41290762248201</v>
      </c>
      <c r="M486">
        <v>34.527800311600103</v>
      </c>
      <c r="N486">
        <v>0.76148310942159003</v>
      </c>
      <c r="O486">
        <v>7.9157766249618504</v>
      </c>
      <c r="P486">
        <v>31.977446637132399</v>
      </c>
      <c r="Q486">
        <v>-3.4111972172953003E-2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261</v>
      </c>
      <c r="E487">
        <v>12124.76270716</v>
      </c>
      <c r="F487">
        <v>1822.3</v>
      </c>
      <c r="G487">
        <v>65.406596805988499</v>
      </c>
      <c r="H487">
        <v>2.4014155735211999</v>
      </c>
      <c r="I487">
        <v>24.031468500623699</v>
      </c>
      <c r="J487">
        <v>-3.8836861151130302</v>
      </c>
      <c r="K487">
        <v>1757.79918442905</v>
      </c>
      <c r="L487">
        <v>1496.4118789839399</v>
      </c>
      <c r="M487">
        <v>54.661920336551702</v>
      </c>
      <c r="N487">
        <v>0.46556860191029498</v>
      </c>
      <c r="O487">
        <v>8.1161169950063101</v>
      </c>
      <c r="P487">
        <v>116.502316739931</v>
      </c>
      <c r="Q487">
        <v>0.123251921718099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573</v>
      </c>
      <c r="E488">
        <v>12094.312082627001</v>
      </c>
      <c r="F488">
        <v>166.87</v>
      </c>
      <c r="G488">
        <v>-33.280574148479097</v>
      </c>
      <c r="H488">
        <v>-5.1236473889252903</v>
      </c>
      <c r="I488">
        <v>-15.8301579983411</v>
      </c>
      <c r="J488">
        <v>3.8187662869788399</v>
      </c>
      <c r="K488">
        <v>164.893352357689</v>
      </c>
      <c r="L488">
        <v>164.858786983925</v>
      </c>
      <c r="M488">
        <v>53.539936989957702</v>
      </c>
      <c r="N488">
        <v>1.26369618237489</v>
      </c>
      <c r="O488">
        <v>25.425407968570401</v>
      </c>
      <c r="P488">
        <v>26.752753513102899</v>
      </c>
      <c r="Q488">
        <v>-3.3103380961994E-2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103</v>
      </c>
      <c r="E489">
        <v>12041.527159039</v>
      </c>
      <c r="F489">
        <v>17.57</v>
      </c>
      <c r="G489">
        <v>35.356772556799598</v>
      </c>
      <c r="H489">
        <v>-9.5541682872409393</v>
      </c>
      <c r="I489">
        <v>-1.9725421043014</v>
      </c>
      <c r="J489">
        <v>0.96618455881070897</v>
      </c>
      <c r="K489">
        <v>17.9350106798586</v>
      </c>
      <c r="L489">
        <v>16.925196785605699</v>
      </c>
      <c r="M489">
        <v>52.420923618019998</v>
      </c>
      <c r="N489">
        <v>0.72397885675652696</v>
      </c>
      <c r="O489">
        <v>36.596471257825797</v>
      </c>
      <c r="P489">
        <v>110.419161676646</v>
      </c>
      <c r="Q489">
        <v>0.12475895876008999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294</v>
      </c>
      <c r="E490">
        <v>11975.822114205001</v>
      </c>
      <c r="F490">
        <v>889.95</v>
      </c>
      <c r="G490">
        <v>-47.205083350450998</v>
      </c>
      <c r="H490">
        <v>-8.4766565605990394</v>
      </c>
      <c r="I490">
        <v>-9.01312077932627</v>
      </c>
      <c r="J490">
        <v>-4.2056578301976302</v>
      </c>
      <c r="K490">
        <v>933.26891677740798</v>
      </c>
      <c r="L490">
        <v>942.96725399853699</v>
      </c>
      <c r="M490">
        <v>25.074795607068602</v>
      </c>
      <c r="N490">
        <v>0.41004092056153302</v>
      </c>
      <c r="O490">
        <v>40.232597336928997</v>
      </c>
      <c r="P490">
        <v>13.797071798478299</v>
      </c>
      <c r="Q490">
        <v>-6.8590455596890003E-3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21</v>
      </c>
      <c r="E491">
        <v>11947.65447546</v>
      </c>
      <c r="F491">
        <v>798.9</v>
      </c>
      <c r="G491">
        <v>-45.053469735395801</v>
      </c>
      <c r="H491">
        <v>-5.3563230300419997</v>
      </c>
      <c r="I491">
        <v>-12.093455870681501</v>
      </c>
      <c r="J491">
        <v>-1.0136833241713701</v>
      </c>
      <c r="K491">
        <v>803.71638822760201</v>
      </c>
      <c r="L491">
        <v>827.58150595834002</v>
      </c>
      <c r="M491">
        <v>49.278551381007802</v>
      </c>
      <c r="N491">
        <v>0.65585468905155497</v>
      </c>
      <c r="O491">
        <v>20.2903992990361</v>
      </c>
      <c r="P491">
        <v>7.8137651821862297</v>
      </c>
      <c r="Q491">
        <v>-0.15092051115844701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Row],[Ticker]],[1]!Table1[[Symbol]:[Industry]],2,FALSE),"-")</f>
        <v>-</v>
      </c>
      <c r="D492" t="s">
        <v>473</v>
      </c>
      <c r="E492">
        <v>11934.668121230001</v>
      </c>
      <c r="F492">
        <v>1793.3</v>
      </c>
      <c r="G492">
        <v>31.264495799217102</v>
      </c>
      <c r="H492">
        <v>-14.742539524389599</v>
      </c>
      <c r="I492">
        <v>46.115792684732398</v>
      </c>
      <c r="J492">
        <v>-1.9546574558863501</v>
      </c>
      <c r="K492">
        <v>1875.71560070494</v>
      </c>
      <c r="L492">
        <v>1539.2015349568801</v>
      </c>
      <c r="M492">
        <v>26.501525248483901</v>
      </c>
      <c r="N492">
        <v>0.26325598089650198</v>
      </c>
      <c r="O492">
        <v>32.716221491105699</v>
      </c>
      <c r="P492">
        <v>99.615673195724696</v>
      </c>
      <c r="Q492">
        <v>0.19401716341599101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Row],[Ticker]],[1]!Table1[[Symbol]:[Industry]],2,FALSE),"-")</f>
        <v>-</v>
      </c>
      <c r="D493" t="s">
        <v>494</v>
      </c>
      <c r="E493">
        <v>11921.465506125</v>
      </c>
      <c r="F493">
        <v>372.75</v>
      </c>
      <c r="G493">
        <v>-2.4040043732042902</v>
      </c>
      <c r="H493">
        <v>-81.230461586997095</v>
      </c>
      <c r="I493">
        <v>-2.0746610080408101</v>
      </c>
      <c r="J493">
        <v>11.061968004932501</v>
      </c>
      <c r="K493">
        <v>332.507731299211</v>
      </c>
      <c r="L493">
        <v>306.22883549754602</v>
      </c>
      <c r="M493">
        <v>69.2396212022947</v>
      </c>
      <c r="N493">
        <v>1.6290322157303101</v>
      </c>
      <c r="O493">
        <v>7.5788061703554597</v>
      </c>
      <c r="P493">
        <v>53.6479802143445</v>
      </c>
      <c r="Q493">
        <v>3.1219455163616999E-2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Row],[Ticker]],[1]!Table1[[Symbol]:[Industry]],2,FALSE),"-")</f>
        <v>-</v>
      </c>
      <c r="D494" t="s">
        <v>46</v>
      </c>
      <c r="E494">
        <v>11909.677883869999</v>
      </c>
      <c r="F494">
        <v>211.9</v>
      </c>
      <c r="G494">
        <v>13.059002228457301</v>
      </c>
      <c r="H494">
        <v>-6.1491825215451197</v>
      </c>
      <c r="I494">
        <v>-12.247554744273501</v>
      </c>
      <c r="J494">
        <v>0.47584204743852099</v>
      </c>
      <c r="K494">
        <v>225.298678456544</v>
      </c>
      <c r="L494">
        <v>216.49333138893701</v>
      </c>
      <c r="M494">
        <v>44.462838273032702</v>
      </c>
      <c r="N494">
        <v>0.59776723708697999</v>
      </c>
      <c r="O494">
        <v>43.416705993393002</v>
      </c>
      <c r="P494">
        <v>81.966509231429797</v>
      </c>
      <c r="Q494">
        <v>9.9164935008840993E-2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Row],[Ticker]],[1]!Table1[[Symbol]:[Industry]],2,FALSE),"-")</f>
        <v>-</v>
      </c>
      <c r="D495" t="s">
        <v>407</v>
      </c>
      <c r="E495">
        <v>11876.027970179999</v>
      </c>
      <c r="F495">
        <v>433.4</v>
      </c>
      <c r="G495">
        <v>23.178180897895</v>
      </c>
      <c r="H495">
        <v>0.611963002279174</v>
      </c>
      <c r="I495">
        <v>-16.209517093534298</v>
      </c>
      <c r="J495">
        <v>-0.94148588593575</v>
      </c>
      <c r="K495">
        <v>422.06025707542398</v>
      </c>
      <c r="L495">
        <v>403.13900432817297</v>
      </c>
      <c r="M495">
        <v>59.499046946642999</v>
      </c>
      <c r="N495">
        <v>0.79400859211385499</v>
      </c>
      <c r="O495">
        <v>27.814951545915999</v>
      </c>
      <c r="P495">
        <v>63.5471698113207</v>
      </c>
      <c r="Q495">
        <v>0.107102653275593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Row],[Ticker]],[1]!Table1[[Symbol]:[Industry]],2,FALSE),"-")</f>
        <v>-</v>
      </c>
      <c r="D496" t="s">
        <v>24</v>
      </c>
      <c r="E496">
        <v>11813.485463064</v>
      </c>
      <c r="F496">
        <v>107.28</v>
      </c>
      <c r="G496">
        <v>-32.139300048387199</v>
      </c>
      <c r="H496">
        <v>-5.1707016120744003</v>
      </c>
      <c r="I496">
        <v>-36.624141242819398</v>
      </c>
      <c r="J496">
        <v>2.5719686385523701</v>
      </c>
      <c r="K496">
        <v>109.793791888033</v>
      </c>
      <c r="L496">
        <v>114.089283753838</v>
      </c>
      <c r="M496">
        <v>49.3647570959169</v>
      </c>
      <c r="N496">
        <v>0.70289636291203195</v>
      </c>
      <c r="O496">
        <v>42.151379567486899</v>
      </c>
      <c r="P496">
        <v>13.403805496828699</v>
      </c>
      <c r="Q496">
        <v>0.106890620991532</v>
      </c>
    </row>
    <row r="497" spans="1:17" x14ac:dyDescent="0.3">
      <c r="A497" t="s">
        <v>1115</v>
      </c>
      <c r="B497" t="s">
        <v>1116</v>
      </c>
      <c r="C497" t="str">
        <f>IFERROR(VLOOKUP(Table1[[#This Row],[Ticker]],[1]!Table1[[Symbol]:[Industry]],2,FALSE),"-")</f>
        <v>-</v>
      </c>
      <c r="D497" t="s">
        <v>573</v>
      </c>
      <c r="E497">
        <v>11774.819273749999</v>
      </c>
      <c r="F497">
        <v>884.3</v>
      </c>
      <c r="G497">
        <v>-17.925584993914399</v>
      </c>
      <c r="H497">
        <v>-0.78158783089665296</v>
      </c>
      <c r="I497">
        <v>-1.5369201986977401</v>
      </c>
      <c r="J497">
        <v>1.58747940258959</v>
      </c>
      <c r="K497">
        <v>860.12109384263601</v>
      </c>
      <c r="L497">
        <v>809.09295812126902</v>
      </c>
      <c r="M497">
        <v>54.629543637078001</v>
      </c>
      <c r="N497">
        <v>1.1460006561167499</v>
      </c>
      <c r="O497">
        <v>7.6275019789664196</v>
      </c>
      <c r="P497">
        <v>30.044117647058801</v>
      </c>
      <c r="Q497">
        <v>5.3662517499389996E-3</v>
      </c>
    </row>
    <row r="498" spans="1:17" x14ac:dyDescent="0.3">
      <c r="A498" t="s">
        <v>1117</v>
      </c>
      <c r="B498" t="s">
        <v>1118</v>
      </c>
      <c r="C498" t="str">
        <f>IFERROR(VLOOKUP(Table1[[#This Row],[Ticker]],[1]!Table1[[Symbol]:[Industry]],2,FALSE),"-")</f>
        <v>-</v>
      </c>
      <c r="D498" t="s">
        <v>294</v>
      </c>
      <c r="E498">
        <v>11764.748873750001</v>
      </c>
      <c r="F498">
        <v>2162.5</v>
      </c>
      <c r="G498">
        <v>-18.7844204740822</v>
      </c>
      <c r="H498">
        <v>-4.6989606616332997</v>
      </c>
      <c r="I498">
        <v>0.44284139749562301</v>
      </c>
      <c r="J498">
        <v>-0.16689518051294799</v>
      </c>
      <c r="K498">
        <v>2131.1442798954699</v>
      </c>
      <c r="L498">
        <v>2030.31314686622</v>
      </c>
      <c r="M498">
        <v>70.230023383877906</v>
      </c>
      <c r="N498">
        <v>0.75973959218591602</v>
      </c>
      <c r="O498">
        <v>27.068208092485499</v>
      </c>
      <c r="P498">
        <v>35.15625</v>
      </c>
      <c r="Q498">
        <v>2.6276829726106999E-2</v>
      </c>
    </row>
    <row r="499" spans="1:17" hidden="1" x14ac:dyDescent="0.3">
      <c r="A499" t="s">
        <v>1119</v>
      </c>
      <c r="B499" t="s">
        <v>1120</v>
      </c>
      <c r="C499" t="str">
        <f>IFERROR(VLOOKUP(Table1[[#This Row],[Ticker]],[1]!Table1[[Symbol]:[Industry]],2,FALSE),"-")</f>
        <v>-</v>
      </c>
      <c r="D499" t="s">
        <v>327</v>
      </c>
      <c r="E499">
        <v>11757.61507767</v>
      </c>
      <c r="F499">
        <v>858.55</v>
      </c>
      <c r="G499">
        <v>-22.664334813045102</v>
      </c>
      <c r="H499">
        <v>-11.6026259282383</v>
      </c>
      <c r="I499">
        <v>9.5730077372268205</v>
      </c>
      <c r="J499">
        <v>-4.2201116410851798</v>
      </c>
      <c r="K499">
        <v>901.40584021000404</v>
      </c>
      <c r="L499">
        <v>825.40545745377699</v>
      </c>
      <c r="M499">
        <v>30.185193298628299</v>
      </c>
      <c r="N499">
        <v>0.578908884894618</v>
      </c>
      <c r="O499">
        <v>19.387339118280799</v>
      </c>
      <c r="P499">
        <v>32.666306111411501</v>
      </c>
      <c r="Q499">
        <v>-6.0115297847698E-2</v>
      </c>
    </row>
    <row r="500" spans="1:17" hidden="1" x14ac:dyDescent="0.3">
      <c r="A500" t="s">
        <v>1121</v>
      </c>
      <c r="B500" t="s">
        <v>1122</v>
      </c>
      <c r="C500" t="str">
        <f>IFERROR(VLOOKUP(Table1[[#This Row],[Ticker]],[1]!Table1[[Symbol]:[Industry]],2,FALSE),"-")</f>
        <v>-</v>
      </c>
      <c r="D500" t="s">
        <v>54</v>
      </c>
      <c r="E500">
        <v>11753.56278459</v>
      </c>
      <c r="F500">
        <v>5103.45</v>
      </c>
      <c r="G500">
        <v>-28.699499132741501</v>
      </c>
      <c r="H500">
        <v>4.6175961106158399</v>
      </c>
      <c r="I500">
        <v>-14.2524583960162</v>
      </c>
      <c r="J500">
        <v>-6.5751485206215001</v>
      </c>
      <c r="O500">
        <v>5.3209103645573004</v>
      </c>
      <c r="P500">
        <v>10.9445652173913</v>
      </c>
    </row>
    <row r="501" spans="1:17" x14ac:dyDescent="0.3">
      <c r="A501" t="s">
        <v>1123</v>
      </c>
      <c r="B501" t="s">
        <v>1124</v>
      </c>
      <c r="C501" t="str">
        <f>IFERROR(VLOOKUP(Table1[[#This Row],[Ticker]],[1]!Table1[[Symbol]:[Industry]],2,FALSE),"-")</f>
        <v>-</v>
      </c>
      <c r="D501" t="s">
        <v>467</v>
      </c>
      <c r="E501">
        <v>11748.35635688</v>
      </c>
      <c r="F501">
        <v>743.6</v>
      </c>
      <c r="G501">
        <v>24.1666594329369</v>
      </c>
      <c r="H501">
        <v>10.311134169164699</v>
      </c>
      <c r="I501">
        <v>47.061301076391899</v>
      </c>
      <c r="J501">
        <v>-0.50704568440944697</v>
      </c>
      <c r="K501">
        <v>685.01424596191498</v>
      </c>
      <c r="L501">
        <v>570.59805374885605</v>
      </c>
      <c r="M501">
        <v>47.546674228671897</v>
      </c>
      <c r="N501">
        <v>0.64983939101816401</v>
      </c>
      <c r="O501">
        <v>7.5712748789671798</v>
      </c>
      <c r="P501">
        <v>83.085067093438397</v>
      </c>
      <c r="Q501">
        <v>-2.7200962929195001E-2</v>
      </c>
    </row>
    <row r="502" spans="1:17" x14ac:dyDescent="0.3">
      <c r="A502" t="s">
        <v>1125</v>
      </c>
      <c r="B502" t="s">
        <v>1126</v>
      </c>
      <c r="C502" t="str">
        <f>IFERROR(VLOOKUP(Table1[[#This Row],[Ticker]],[1]!Table1[[Symbol]:[Industry]],2,FALSE),"-")</f>
        <v>-</v>
      </c>
      <c r="D502" t="s">
        <v>467</v>
      </c>
      <c r="E502">
        <v>11744.41384746</v>
      </c>
      <c r="F502">
        <v>2296.6999999999998</v>
      </c>
      <c r="G502">
        <v>-34.656978288191503</v>
      </c>
      <c r="H502">
        <v>6.8517059782049001</v>
      </c>
      <c r="I502">
        <v>6.3312798392032903</v>
      </c>
      <c r="J502">
        <v>-4.0899454934520696</v>
      </c>
      <c r="K502">
        <v>2191.1228005604598</v>
      </c>
      <c r="L502">
        <v>2166.4394342731398</v>
      </c>
      <c r="M502">
        <v>46.781053633411702</v>
      </c>
      <c r="N502">
        <v>2.9008923845530901</v>
      </c>
      <c r="O502">
        <v>19.083902991248301</v>
      </c>
      <c r="P502">
        <v>27.0298672566371</v>
      </c>
      <c r="Q502">
        <v>-0.13000302647497999</v>
      </c>
    </row>
    <row r="503" spans="1:17" x14ac:dyDescent="0.3">
      <c r="A503" t="s">
        <v>1127</v>
      </c>
      <c r="B503" t="s">
        <v>1128</v>
      </c>
      <c r="C503" t="str">
        <f>IFERROR(VLOOKUP(Table1[[#This Row],[Ticker]],[1]!Table1[[Symbol]:[Industry]],2,FALSE),"-")</f>
        <v>-</v>
      </c>
      <c r="D503" t="s">
        <v>1129</v>
      </c>
      <c r="E503">
        <v>11670.088236559999</v>
      </c>
      <c r="F503">
        <v>785.2</v>
      </c>
      <c r="G503">
        <v>51.606974095742501</v>
      </c>
      <c r="H503">
        <v>-2.9747318363183601</v>
      </c>
      <c r="I503">
        <v>33.9289073497294</v>
      </c>
      <c r="J503">
        <v>-7.2100916632665202</v>
      </c>
      <c r="K503">
        <v>758.67050845607696</v>
      </c>
      <c r="L503">
        <v>630.60174154082597</v>
      </c>
      <c r="M503">
        <v>36.707151154050997</v>
      </c>
      <c r="N503">
        <v>0.89423460413742495</v>
      </c>
      <c r="O503">
        <v>11.436576668364699</v>
      </c>
      <c r="P503">
        <v>96.128387660796804</v>
      </c>
      <c r="Q503">
        <v>-5.8690660126129002E-2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Row],[Ticker]],[1]!Table1[[Symbol]:[Industry]],2,FALSE),"-")</f>
        <v>-</v>
      </c>
      <c r="D504" t="s">
        <v>261</v>
      </c>
      <c r="E504">
        <v>11534.4652248</v>
      </c>
      <c r="F504">
        <v>5683.1</v>
      </c>
      <c r="G504">
        <v>47.991603847754</v>
      </c>
      <c r="H504">
        <v>5.1495753709915899</v>
      </c>
      <c r="I504">
        <v>58.685883116749899</v>
      </c>
      <c r="J504">
        <v>7.7964480533828198</v>
      </c>
      <c r="K504">
        <v>5309.3244651360501</v>
      </c>
      <c r="L504">
        <v>4526.9898454885897</v>
      </c>
      <c r="M504">
        <v>62.060587841158203</v>
      </c>
      <c r="N504">
        <v>1.79337695851603</v>
      </c>
      <c r="O504">
        <v>5.55858598300222</v>
      </c>
      <c r="P504">
        <v>90.826519819350906</v>
      </c>
      <c r="Q504">
        <v>0.17748488966662701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Row],[Ticker]],[1]!Table1[[Symbol]:[Industry]],2,FALSE),"-")</f>
        <v>-</v>
      </c>
      <c r="D505" t="s">
        <v>89</v>
      </c>
      <c r="E505">
        <v>11516.9498752</v>
      </c>
      <c r="F505">
        <v>89.49</v>
      </c>
      <c r="G505">
        <v>-47.459246594728903</v>
      </c>
      <c r="H505">
        <v>-7.3858368888710597</v>
      </c>
      <c r="I505">
        <v>-22.526710829943699</v>
      </c>
      <c r="J505">
        <v>-2.8033909067784402</v>
      </c>
      <c r="K505">
        <v>92.323514180643002</v>
      </c>
      <c r="L505">
        <v>96.971677941735905</v>
      </c>
      <c r="M505">
        <v>13.715137464591701</v>
      </c>
      <c r="N505">
        <v>1.1044384992218601</v>
      </c>
      <c r="O505">
        <v>17.8790926360487</v>
      </c>
      <c r="P505">
        <v>2.2353861629587E-2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Row],[Ticker]],[1]!Table1[[Symbol]:[Industry]],2,FALSE),"-")</f>
        <v>-</v>
      </c>
      <c r="D506" t="s">
        <v>217</v>
      </c>
      <c r="E506">
        <v>11502.738096749999</v>
      </c>
      <c r="F506">
        <v>588.75</v>
      </c>
      <c r="G506">
        <v>-12.746617695311</v>
      </c>
      <c r="H506">
        <v>7.2032106849928299</v>
      </c>
      <c r="I506">
        <v>-21.176692651806398</v>
      </c>
      <c r="J506">
        <v>1.4608137148209199</v>
      </c>
      <c r="K506">
        <v>547.32431353671404</v>
      </c>
      <c r="L506">
        <v>546.38405946227294</v>
      </c>
      <c r="M506">
        <v>66.332402407180496</v>
      </c>
      <c r="N506">
        <v>2.8367737503058201</v>
      </c>
      <c r="O506">
        <v>20.492569002123101</v>
      </c>
      <c r="P506">
        <v>35.594196222938699</v>
      </c>
      <c r="Q506">
        <v>-2.9993710998241E-2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Row],[Ticker]],[1]!Table1[[Symbol]:[Industry]],2,FALSE),"-")</f>
        <v>-</v>
      </c>
      <c r="D507" t="s">
        <v>114</v>
      </c>
      <c r="E507">
        <v>11484.824532230001</v>
      </c>
      <c r="F507">
        <v>1953.95</v>
      </c>
      <c r="G507">
        <v>58.159430961518296</v>
      </c>
      <c r="H507">
        <v>17.5828074235808</v>
      </c>
      <c r="I507">
        <v>61.7739990668261</v>
      </c>
      <c r="J507">
        <v>-1.6171201433345299</v>
      </c>
      <c r="K507">
        <v>1669.46340479593</v>
      </c>
      <c r="L507">
        <v>1352.5208288250601</v>
      </c>
      <c r="M507">
        <v>58.693207623595903</v>
      </c>
      <c r="N507">
        <v>1.44931456293331</v>
      </c>
      <c r="O507">
        <v>12.5924409529414</v>
      </c>
      <c r="P507">
        <v>102.881320735126</v>
      </c>
      <c r="Q507">
        <v>0.17098762236962001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Row],[Ticker]],[1]!Table1[[Symbol]:[Industry]],2,FALSE),"-")</f>
        <v>-</v>
      </c>
      <c r="D508" t="s">
        <v>135</v>
      </c>
      <c r="E508">
        <v>11441.64</v>
      </c>
      <c r="F508">
        <v>359.8</v>
      </c>
      <c r="G508">
        <v>-6.6422294099130204</v>
      </c>
      <c r="H508">
        <v>-6.2080136472449601</v>
      </c>
      <c r="I508">
        <v>-14.7011257402766</v>
      </c>
      <c r="J508">
        <v>-1.51812109760824</v>
      </c>
      <c r="K508">
        <v>374.48801555108201</v>
      </c>
      <c r="L508">
        <v>372.80450054815498</v>
      </c>
      <c r="M508">
        <v>32.838761723569803</v>
      </c>
      <c r="N508">
        <v>0.47890341051247698</v>
      </c>
      <c r="O508">
        <v>40.633685380766998</v>
      </c>
      <c r="P508">
        <v>32.157943067033898</v>
      </c>
      <c r="Q508">
        <v>0.136853243832951</v>
      </c>
    </row>
    <row r="509" spans="1:17" x14ac:dyDescent="0.3">
      <c r="A509" t="s">
        <v>1140</v>
      </c>
      <c r="B509" t="s">
        <v>1141</v>
      </c>
      <c r="C509" t="str">
        <f>IFERROR(VLOOKUP(Table1[[#This Row],[Ticker]],[1]!Table1[[Symbol]:[Industry]],2,FALSE),"-")</f>
        <v>-</v>
      </c>
      <c r="D509" t="s">
        <v>473</v>
      </c>
      <c r="E509">
        <v>11390.191461925</v>
      </c>
      <c r="F509">
        <v>2330.15</v>
      </c>
      <c r="G509">
        <v>-12.619921437141899</v>
      </c>
      <c r="H509">
        <v>-5.0262088560271998</v>
      </c>
      <c r="I509">
        <v>11.1406018294127</v>
      </c>
      <c r="J509">
        <v>-8.3001000632578705</v>
      </c>
      <c r="K509">
        <v>2357.3421004434599</v>
      </c>
      <c r="L509">
        <v>2101.3613335640798</v>
      </c>
      <c r="M509">
        <v>23.003097328603001</v>
      </c>
      <c r="N509">
        <v>0.75771185235917504</v>
      </c>
      <c r="O509">
        <v>12.170890286033</v>
      </c>
      <c r="P509">
        <v>41.341137935217702</v>
      </c>
      <c r="Q509">
        <v>0.189962794348501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Row],[Ticker]],[1]!Table1[[Symbol]:[Industry]],2,FALSE),"-")</f>
        <v>-</v>
      </c>
      <c r="D510" t="s">
        <v>83</v>
      </c>
      <c r="E510">
        <v>11380.89806064</v>
      </c>
      <c r="F510">
        <v>1464.3</v>
      </c>
      <c r="G510">
        <v>107.824181481824</v>
      </c>
      <c r="H510">
        <v>27.579806196501199</v>
      </c>
      <c r="I510">
        <v>69.980027186843998</v>
      </c>
      <c r="J510">
        <v>10.3081372723738</v>
      </c>
      <c r="K510">
        <v>1176.10248729312</v>
      </c>
      <c r="L510">
        <v>931.73922148353495</v>
      </c>
      <c r="M510">
        <v>89.764189480057098</v>
      </c>
      <c r="N510">
        <v>1.42818976445232</v>
      </c>
      <c r="O510">
        <v>2.4380249948780999</v>
      </c>
      <c r="P510">
        <v>175.86661642803301</v>
      </c>
    </row>
    <row r="511" spans="1:17" hidden="1" x14ac:dyDescent="0.3">
      <c r="A511" t="s">
        <v>1144</v>
      </c>
      <c r="B511" t="s">
        <v>1145</v>
      </c>
      <c r="C511" t="str">
        <f>IFERROR(VLOOKUP(Table1[[#This Row],[Ticker]],[1]!Table1[[Symbol]:[Industry]],2,FALSE),"-")</f>
        <v>-</v>
      </c>
      <c r="D511" t="s">
        <v>103</v>
      </c>
      <c r="E511">
        <v>11354.681161515</v>
      </c>
      <c r="F511">
        <v>865.05</v>
      </c>
      <c r="G511">
        <v>182.608351486723</v>
      </c>
      <c r="H511">
        <v>-6.5477750146314504</v>
      </c>
      <c r="I511">
        <v>-5.4067195804832897</v>
      </c>
      <c r="J511">
        <v>10.180919706601101</v>
      </c>
      <c r="K511">
        <v>888.61580862557696</v>
      </c>
      <c r="L511">
        <v>786.03889020474605</v>
      </c>
      <c r="M511">
        <v>54.968885710380803</v>
      </c>
      <c r="N511">
        <v>0.84230664182854598</v>
      </c>
      <c r="O511">
        <v>29.241084330385501</v>
      </c>
      <c r="P511">
        <v>233.996138996138</v>
      </c>
      <c r="Q511">
        <v>0.29258652437781602</v>
      </c>
    </row>
    <row r="512" spans="1:17" hidden="1" x14ac:dyDescent="0.3">
      <c r="A512" t="s">
        <v>1146</v>
      </c>
      <c r="B512" t="s">
        <v>1147</v>
      </c>
      <c r="C512" t="str">
        <f>IFERROR(VLOOKUP(Table1[[#This Row],[Ticker]],[1]!Table1[[Symbol]:[Industry]],2,FALSE),"-")</f>
        <v>-</v>
      </c>
      <c r="D512" t="s">
        <v>60</v>
      </c>
      <c r="E512">
        <v>11344.45039878</v>
      </c>
      <c r="F512">
        <v>158.69999999999999</v>
      </c>
      <c r="G512">
        <v>332.61869569308601</v>
      </c>
      <c r="H512">
        <v>23.4768386634838</v>
      </c>
      <c r="I512">
        <v>242.35166018347601</v>
      </c>
      <c r="J512">
        <v>17.672170519905801</v>
      </c>
      <c r="K512">
        <v>126.28260204102</v>
      </c>
      <c r="L512">
        <v>84.759199533541107</v>
      </c>
      <c r="M512">
        <v>70.308957448045305</v>
      </c>
      <c r="N512">
        <v>0.99409673565030998</v>
      </c>
      <c r="O512">
        <v>6.6477630749842396</v>
      </c>
      <c r="P512">
        <v>434.34343434343401</v>
      </c>
      <c r="Q512">
        <v>0.12434141136973401</v>
      </c>
    </row>
    <row r="513" spans="1:17" x14ac:dyDescent="0.3">
      <c r="A513" t="s">
        <v>1148</v>
      </c>
      <c r="B513" t="s">
        <v>1149</v>
      </c>
      <c r="C513" t="str">
        <f>IFERROR(VLOOKUP(Table1[[#This Row],[Ticker]],[1]!Table1[[Symbol]:[Industry]],2,FALSE),"-")</f>
        <v>-</v>
      </c>
      <c r="D513" t="s">
        <v>327</v>
      </c>
      <c r="E513">
        <v>11312.74058328</v>
      </c>
      <c r="F513">
        <v>981.35</v>
      </c>
      <c r="G513">
        <v>-44.458789879376297</v>
      </c>
      <c r="H513">
        <v>-5.8170770508664003</v>
      </c>
      <c r="I513">
        <v>-9.5993397611243498</v>
      </c>
      <c r="J513">
        <v>-4.8924633779759503</v>
      </c>
      <c r="K513">
        <v>986.23951855923895</v>
      </c>
      <c r="L513">
        <v>996.01060324175</v>
      </c>
      <c r="M513">
        <v>49.251969758706103</v>
      </c>
      <c r="N513">
        <v>0.76057727275956999</v>
      </c>
      <c r="O513">
        <v>16.981708870433501</v>
      </c>
      <c r="P513">
        <v>19.654941169298301</v>
      </c>
      <c r="Q513">
        <v>-7.0945020353853999E-2</v>
      </c>
    </row>
    <row r="514" spans="1:17" x14ac:dyDescent="0.3">
      <c r="A514" t="s">
        <v>1150</v>
      </c>
      <c r="B514" t="s">
        <v>1151</v>
      </c>
      <c r="C514" t="str">
        <f>IFERROR(VLOOKUP(Table1[[#This Row],[Ticker]],[1]!Table1[[Symbol]:[Industry]],2,FALSE),"-")</f>
        <v>-</v>
      </c>
      <c r="D514" t="s">
        <v>997</v>
      </c>
      <c r="E514">
        <v>11291.638245765</v>
      </c>
      <c r="F514">
        <v>53.05</v>
      </c>
      <c r="G514">
        <v>-37.363529670318201</v>
      </c>
      <c r="H514">
        <v>-1.4903791298531699</v>
      </c>
      <c r="I514">
        <v>14.4608307375787</v>
      </c>
      <c r="J514">
        <v>-0.81388264697933999</v>
      </c>
      <c r="K514">
        <v>47.801818579447698</v>
      </c>
      <c r="L514">
        <v>46.954353911007999</v>
      </c>
      <c r="M514">
        <v>79.261551304481102</v>
      </c>
      <c r="N514">
        <v>1.5884798732249099</v>
      </c>
      <c r="O514">
        <v>6.9745523091423198</v>
      </c>
      <c r="P514">
        <v>45.143638850889097</v>
      </c>
      <c r="Q514">
        <v>5.6955853529250998E-2</v>
      </c>
    </row>
    <row r="515" spans="1:17" x14ac:dyDescent="0.3">
      <c r="A515" t="s">
        <v>1152</v>
      </c>
      <c r="B515" t="s">
        <v>1153</v>
      </c>
      <c r="C515" t="str">
        <f>IFERROR(VLOOKUP(Table1[[#This Row],[Ticker]],[1]!Table1[[Symbol]:[Industry]],2,FALSE),"-")</f>
        <v>-</v>
      </c>
      <c r="D515" t="s">
        <v>273</v>
      </c>
      <c r="E515">
        <v>11187.07244328</v>
      </c>
      <c r="F515">
        <v>2183.1999999999998</v>
      </c>
      <c r="G515">
        <v>17.219366019313501</v>
      </c>
      <c r="H515">
        <v>-1.39766734470045</v>
      </c>
      <c r="I515">
        <v>7.9466654153901102</v>
      </c>
      <c r="J515">
        <v>-9.4300675615313898E-2</v>
      </c>
      <c r="K515">
        <v>2105.2710126563402</v>
      </c>
      <c r="L515">
        <v>1892.9415871931401</v>
      </c>
      <c r="M515">
        <v>58.438893635245002</v>
      </c>
      <c r="N515">
        <v>0.78752856699364604</v>
      </c>
      <c r="O515">
        <v>1.77720776841334</v>
      </c>
      <c r="P515">
        <v>60.5235101650674</v>
      </c>
      <c r="Q515">
        <v>-6.0150232740595E-2</v>
      </c>
    </row>
    <row r="516" spans="1:17" hidden="1" x14ac:dyDescent="0.3">
      <c r="A516" t="s">
        <v>1154</v>
      </c>
      <c r="B516" t="s">
        <v>1155</v>
      </c>
      <c r="C516" t="str">
        <f>IFERROR(VLOOKUP(Table1[[#This Row],[Ticker]],[1]!Table1[[Symbol]:[Industry]],2,FALSE),"-")</f>
        <v>-</v>
      </c>
      <c r="D516" t="s">
        <v>124</v>
      </c>
      <c r="E516">
        <v>11179.249052539901</v>
      </c>
      <c r="F516">
        <v>679.55</v>
      </c>
      <c r="G516">
        <v>14.6465999415796</v>
      </c>
      <c r="H516">
        <v>-7.5721692923256798</v>
      </c>
      <c r="I516">
        <v>9.8263719403670091</v>
      </c>
      <c r="J516">
        <v>-5.7357153831124696</v>
      </c>
      <c r="K516">
        <v>703.91576850703802</v>
      </c>
      <c r="L516">
        <v>643.12725721808602</v>
      </c>
      <c r="M516">
        <v>38.448441358221899</v>
      </c>
      <c r="N516">
        <v>0.93984846265904998</v>
      </c>
      <c r="O516">
        <v>22.139651239791</v>
      </c>
      <c r="P516">
        <v>69.887499999999903</v>
      </c>
      <c r="Q516">
        <v>9.8962665427857005E-2</v>
      </c>
    </row>
    <row r="517" spans="1:17" x14ac:dyDescent="0.3">
      <c r="A517" t="s">
        <v>1156</v>
      </c>
      <c r="B517" t="s">
        <v>1157</v>
      </c>
      <c r="C517" t="str">
        <f>IFERROR(VLOOKUP(Table1[[#This Row],[Ticker]],[1]!Table1[[Symbol]:[Industry]],2,FALSE),"-")</f>
        <v>-</v>
      </c>
      <c r="D517" t="s">
        <v>80</v>
      </c>
      <c r="E517">
        <v>11131.50745992</v>
      </c>
      <c r="F517">
        <v>359.2</v>
      </c>
      <c r="G517">
        <v>21.684207414148801</v>
      </c>
      <c r="H517">
        <v>-5.7876363369400199</v>
      </c>
      <c r="I517">
        <v>50.784719591112697</v>
      </c>
      <c r="J517">
        <v>-3.0401470850183299</v>
      </c>
      <c r="K517">
        <v>350.26859005320699</v>
      </c>
      <c r="L517">
        <v>285.88027589160703</v>
      </c>
      <c r="M517">
        <v>35.076242118140797</v>
      </c>
      <c r="N517">
        <v>0.18950092588981099</v>
      </c>
      <c r="O517">
        <v>7.1826280623608003</v>
      </c>
      <c r="P517">
        <v>108.17154447986</v>
      </c>
      <c r="Q517">
        <v>5.4106350309072002E-2</v>
      </c>
    </row>
    <row r="518" spans="1:17" x14ac:dyDescent="0.3">
      <c r="A518" t="s">
        <v>1158</v>
      </c>
      <c r="B518" t="s">
        <v>1159</v>
      </c>
      <c r="C518" t="str">
        <f>IFERROR(VLOOKUP(Table1[[#This Row],[Ticker]],[1]!Table1[[Symbol]:[Industry]],2,FALSE),"-")</f>
        <v>-</v>
      </c>
      <c r="D518" t="s">
        <v>46</v>
      </c>
      <c r="E518">
        <v>11122.255498574999</v>
      </c>
      <c r="F518">
        <v>433.55</v>
      </c>
      <c r="G518">
        <v>-13.5554195517857</v>
      </c>
      <c r="H518">
        <v>-10.042539460631</v>
      </c>
      <c r="I518">
        <v>-19.062842600516198</v>
      </c>
      <c r="J518">
        <v>-1.56135128468387</v>
      </c>
      <c r="K518">
        <v>460.02935262449</v>
      </c>
      <c r="L518">
        <v>441.30004253992098</v>
      </c>
      <c r="M518">
        <v>33.278223536583702</v>
      </c>
      <c r="N518">
        <v>0.53968584720757395</v>
      </c>
      <c r="O518">
        <v>32.5798639141967</v>
      </c>
      <c r="P518">
        <v>39.809738793937399</v>
      </c>
      <c r="Q518">
        <v>-1.2776807340755E-2</v>
      </c>
    </row>
    <row r="519" spans="1:17" x14ac:dyDescent="0.3">
      <c r="A519" t="s">
        <v>1160</v>
      </c>
      <c r="B519" t="s">
        <v>1161</v>
      </c>
      <c r="C519" t="str">
        <f>IFERROR(VLOOKUP(Table1[[#This Row],[Ticker]],[1]!Table1[[Symbol]:[Industry]],2,FALSE),"-")</f>
        <v>-</v>
      </c>
      <c r="D519" t="s">
        <v>327</v>
      </c>
      <c r="E519">
        <v>11103.822023000001</v>
      </c>
      <c r="F519">
        <v>1616.95</v>
      </c>
      <c r="G519">
        <v>51.585152328156902</v>
      </c>
      <c r="H519">
        <v>-4.9838636976710102</v>
      </c>
      <c r="I519">
        <v>73.478857422773899</v>
      </c>
      <c r="J519">
        <v>4.1721639802822503</v>
      </c>
      <c r="K519">
        <v>1471.6985670210099</v>
      </c>
      <c r="L519">
        <v>1189.2767817986501</v>
      </c>
      <c r="M519">
        <v>62.6725986083013</v>
      </c>
      <c r="N519">
        <v>0.420279905530486</v>
      </c>
      <c r="O519">
        <v>8.15114876774172</v>
      </c>
      <c r="P519">
        <v>97.189024390243901</v>
      </c>
      <c r="Q519">
        <v>2.2125963480464E-2</v>
      </c>
    </row>
    <row r="520" spans="1:17" x14ac:dyDescent="0.3">
      <c r="A520" t="s">
        <v>1162</v>
      </c>
      <c r="B520" t="s">
        <v>1163</v>
      </c>
      <c r="C520" t="str">
        <f>IFERROR(VLOOKUP(Table1[[#This Row],[Ticker]],[1]!Table1[[Symbol]:[Industry]],2,FALSE),"-")</f>
        <v>-</v>
      </c>
      <c r="D520" t="s">
        <v>232</v>
      </c>
      <c r="E520">
        <v>11075.458766399999</v>
      </c>
      <c r="F520">
        <v>2674.8</v>
      </c>
      <c r="G520">
        <v>105.13083292908</v>
      </c>
      <c r="H520">
        <v>-3.91402605302076</v>
      </c>
      <c r="I520">
        <v>102.81907722282401</v>
      </c>
      <c r="J520">
        <v>7.0499758696640598</v>
      </c>
      <c r="K520">
        <v>2304.95071136568</v>
      </c>
      <c r="L520">
        <v>1814.9309353656299</v>
      </c>
      <c r="M520">
        <v>82.849811439632006</v>
      </c>
      <c r="N520">
        <v>0.57868540262068102</v>
      </c>
      <c r="O520">
        <v>6.4397338118737899</v>
      </c>
      <c r="P520">
        <v>148.67980661956099</v>
      </c>
      <c r="Q520">
        <v>0.18076060151816001</v>
      </c>
    </row>
    <row r="521" spans="1:17" hidden="1" x14ac:dyDescent="0.3">
      <c r="A521" t="s">
        <v>1164</v>
      </c>
      <c r="B521" t="s">
        <v>1165</v>
      </c>
      <c r="C521" t="str">
        <f>IFERROR(VLOOKUP(Table1[[#This Row],[Ticker]],[1]!Table1[[Symbol]:[Industry]],2,FALSE),"-")</f>
        <v>-</v>
      </c>
      <c r="D521" t="s">
        <v>1166</v>
      </c>
      <c r="E521">
        <v>11067.660561769901</v>
      </c>
      <c r="F521">
        <v>1174.8499999999999</v>
      </c>
      <c r="G521">
        <v>-18.802615886793198</v>
      </c>
      <c r="H521">
        <v>-3.9686526427821001</v>
      </c>
      <c r="I521">
        <v>14.069684228513999</v>
      </c>
      <c r="J521">
        <v>-2.2051745244161398</v>
      </c>
      <c r="K521">
        <v>1199.42359653229</v>
      </c>
      <c r="M521">
        <v>31.814502160433801</v>
      </c>
      <c r="N521">
        <v>1.0483744895556599</v>
      </c>
      <c r="O521">
        <v>10.648167851215</v>
      </c>
      <c r="P521">
        <v>44.472454500737797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Row],[Ticker]],[1]!Table1[[Symbol]:[Industry]],2,FALSE),"-")</f>
        <v>-</v>
      </c>
      <c r="D522" t="s">
        <v>1169</v>
      </c>
      <c r="E522">
        <v>10886.5326699</v>
      </c>
      <c r="F522">
        <v>566.1</v>
      </c>
      <c r="G522">
        <v>27.7502363989191</v>
      </c>
      <c r="H522">
        <v>9.8148061478292199</v>
      </c>
      <c r="I522">
        <v>44.178812864297001</v>
      </c>
      <c r="J522">
        <v>12.929686791386899</v>
      </c>
      <c r="K522">
        <v>523.77331035731299</v>
      </c>
      <c r="L522">
        <v>466.46489177285298</v>
      </c>
      <c r="M522">
        <v>60.569865584656903</v>
      </c>
      <c r="N522">
        <v>2.8730678608727001</v>
      </c>
      <c r="O522">
        <v>11.6410528175234</v>
      </c>
      <c r="P522">
        <v>82.848837209302303</v>
      </c>
      <c r="Q522">
        <v>3.8703045925092001E-2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124</v>
      </c>
      <c r="E523">
        <v>10816.817644950001</v>
      </c>
      <c r="F523">
        <v>354.95</v>
      </c>
      <c r="G523">
        <v>-30.662699310440399</v>
      </c>
      <c r="H523">
        <v>-3.11535502238404E-2</v>
      </c>
      <c r="I523">
        <v>-5.6297293588745498</v>
      </c>
      <c r="J523">
        <v>1.2417254500138</v>
      </c>
      <c r="K523">
        <v>352.80195204268102</v>
      </c>
      <c r="L523">
        <v>341.24186709513799</v>
      </c>
      <c r="M523">
        <v>55.712003513278098</v>
      </c>
      <c r="N523">
        <v>0.68011840633689802</v>
      </c>
      <c r="O523">
        <v>20.5240174672489</v>
      </c>
      <c r="P523">
        <v>40.4074367088607</v>
      </c>
      <c r="Q523">
        <v>0.14933062058106999</v>
      </c>
    </row>
    <row r="524" spans="1:17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573</v>
      </c>
      <c r="E524">
        <v>10751.82636255</v>
      </c>
      <c r="F524">
        <v>1205.75</v>
      </c>
      <c r="G524">
        <v>14.552957667670601</v>
      </c>
      <c r="H524">
        <v>13.443069185728501</v>
      </c>
      <c r="I524">
        <v>13.366636278323099</v>
      </c>
      <c r="J524">
        <v>4.9942210618063196</v>
      </c>
      <c r="K524">
        <v>1128.25685540635</v>
      </c>
      <c r="L524">
        <v>995.62111896533395</v>
      </c>
      <c r="M524">
        <v>45.703332232042797</v>
      </c>
      <c r="N524">
        <v>2.7391930462913399</v>
      </c>
      <c r="O524">
        <v>13.5890524569769</v>
      </c>
      <c r="P524">
        <v>55.250112663361797</v>
      </c>
      <c r="Q524">
        <v>6.3685990853778005E-2</v>
      </c>
    </row>
    <row r="525" spans="1:17" hidden="1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753</v>
      </c>
      <c r="E525">
        <v>10739.054693185</v>
      </c>
      <c r="F525">
        <v>120.64</v>
      </c>
      <c r="G525">
        <v>27.904740529717799</v>
      </c>
      <c r="H525">
        <v>-3.3676729137632102</v>
      </c>
      <c r="I525">
        <v>2.43060276241961</v>
      </c>
      <c r="J525">
        <v>1.97805473227444</v>
      </c>
      <c r="K525">
        <v>116.490297268166</v>
      </c>
      <c r="L525">
        <v>105.20277347133499</v>
      </c>
      <c r="M525">
        <v>54.041415573722702</v>
      </c>
      <c r="N525">
        <v>1.5745410256941801</v>
      </c>
      <c r="O525">
        <v>2.28779840848807</v>
      </c>
      <c r="P525">
        <v>68.609364081062196</v>
      </c>
      <c r="Q525">
        <v>2.1133606920337E-2</v>
      </c>
    </row>
    <row r="526" spans="1:17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473</v>
      </c>
      <c r="E526">
        <v>10726.890085814999</v>
      </c>
      <c r="F526">
        <v>351.35</v>
      </c>
      <c r="G526">
        <v>-12.307457607001901</v>
      </c>
      <c r="H526">
        <v>20.937849400801799</v>
      </c>
      <c r="I526">
        <v>43.024606640005601</v>
      </c>
      <c r="J526">
        <v>-5.7800357805225702E-2</v>
      </c>
      <c r="K526">
        <v>309.25503473885601</v>
      </c>
      <c r="L526">
        <v>288.75689660987803</v>
      </c>
      <c r="M526">
        <v>64.821163753236604</v>
      </c>
      <c r="N526">
        <v>2.4791975251100502</v>
      </c>
      <c r="O526">
        <v>5.8488686494947801</v>
      </c>
      <c r="P526">
        <v>64.953051643192495</v>
      </c>
      <c r="Q526">
        <v>-4.3941954995425997E-2</v>
      </c>
    </row>
    <row r="527" spans="1:17" hidden="1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1180</v>
      </c>
      <c r="E527">
        <v>10697.7</v>
      </c>
      <c r="F527">
        <v>845</v>
      </c>
      <c r="G527">
        <v>923.47280126493297</v>
      </c>
      <c r="H527">
        <v>-5.2180429480667003</v>
      </c>
      <c r="I527">
        <v>524.25539333245695</v>
      </c>
      <c r="J527">
        <v>-1.5044036764834099</v>
      </c>
      <c r="K527">
        <v>688.580594081821</v>
      </c>
      <c r="L527">
        <v>346.84980019301298</v>
      </c>
      <c r="M527">
        <v>96.496904397449001</v>
      </c>
      <c r="N527">
        <v>0</v>
      </c>
      <c r="O527">
        <v>0.57988165680473702</v>
      </c>
      <c r="P527">
        <v>1155.5720653789001</v>
      </c>
      <c r="Q527">
        <v>0.294147338359671</v>
      </c>
    </row>
    <row r="528" spans="1:17" hidden="1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753</v>
      </c>
      <c r="E528">
        <v>10625.948094249999</v>
      </c>
      <c r="F528">
        <v>553.23</v>
      </c>
      <c r="G528">
        <v>-11.2389399859726</v>
      </c>
      <c r="H528">
        <v>1.43221097362997</v>
      </c>
      <c r="I528">
        <v>-2.3806264241370299</v>
      </c>
      <c r="J528">
        <v>0.435156763077027</v>
      </c>
      <c r="K528">
        <v>531.83726337487303</v>
      </c>
      <c r="L528">
        <v>504.072018079369</v>
      </c>
      <c r="M528">
        <v>77.9215973242584</v>
      </c>
      <c r="N528">
        <v>1.1058631369875001</v>
      </c>
      <c r="O528">
        <v>1.0031993926576499</v>
      </c>
      <c r="P528">
        <v>28.6282259939548</v>
      </c>
      <c r="Q528">
        <v>-1.3416788414562999E-2</v>
      </c>
    </row>
    <row r="529" spans="1:17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879</v>
      </c>
      <c r="E529">
        <v>10614.883011947901</v>
      </c>
      <c r="F529">
        <v>76.87</v>
      </c>
      <c r="G529">
        <v>1.25941852735731</v>
      </c>
      <c r="H529">
        <v>-9.4975112795833692</v>
      </c>
      <c r="I529">
        <v>-8.2800506253991006</v>
      </c>
      <c r="J529">
        <v>-2.7920646341031201</v>
      </c>
      <c r="K529">
        <v>79.340688554656197</v>
      </c>
      <c r="L529">
        <v>74.9086644393565</v>
      </c>
      <c r="M529">
        <v>33.289799501688798</v>
      </c>
      <c r="N529">
        <v>0.63738521930550296</v>
      </c>
      <c r="O529">
        <v>23.390139196045201</v>
      </c>
      <c r="P529">
        <v>59.151138716356101</v>
      </c>
      <c r="Q529">
        <v>5.2979626809270999E-2</v>
      </c>
    </row>
    <row r="530" spans="1:17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100</v>
      </c>
      <c r="E530">
        <v>10612.47290432</v>
      </c>
      <c r="F530">
        <v>219.52</v>
      </c>
      <c r="G530">
        <v>42.628314648872802</v>
      </c>
      <c r="H530">
        <v>-10.1329713712726</v>
      </c>
      <c r="I530">
        <v>-17.378215022944399</v>
      </c>
      <c r="J530">
        <v>-2.4822216936857702</v>
      </c>
      <c r="K530">
        <v>223.44123286163301</v>
      </c>
      <c r="L530">
        <v>199.71402357482799</v>
      </c>
      <c r="M530">
        <v>40.376396588304303</v>
      </c>
      <c r="N530">
        <v>0.25851478888447998</v>
      </c>
      <c r="O530">
        <v>14.199161807580101</v>
      </c>
      <c r="P530">
        <v>88.834408602150503</v>
      </c>
      <c r="Q530">
        <v>7.0125226464784002E-2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467</v>
      </c>
      <c r="E531">
        <v>10602.566311839901</v>
      </c>
      <c r="F531">
        <v>2990.45</v>
      </c>
      <c r="G531">
        <v>-17.6934965992188</v>
      </c>
      <c r="H531">
        <v>0.27777503402114401</v>
      </c>
      <c r="I531">
        <v>12.3484820995438</v>
      </c>
      <c r="J531">
        <v>-5.6057686916502503</v>
      </c>
      <c r="K531">
        <v>2970.8969123476199</v>
      </c>
      <c r="L531">
        <v>2769.20827360877</v>
      </c>
      <c r="M531">
        <v>35.695549559727603</v>
      </c>
      <c r="N531">
        <v>1.8193627412150699</v>
      </c>
      <c r="O531">
        <v>12.6920697553879</v>
      </c>
      <c r="P531">
        <v>33.086337338673701</v>
      </c>
      <c r="Q531">
        <v>-8.0674190916614E-2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46</v>
      </c>
      <c r="E532">
        <v>10591.61590146</v>
      </c>
      <c r="F532">
        <v>6700.1</v>
      </c>
      <c r="G532">
        <v>27.583247874078801</v>
      </c>
      <c r="H532">
        <v>-10.5390914310792</v>
      </c>
      <c r="I532">
        <v>18.396810483501898</v>
      </c>
      <c r="J532">
        <v>0.188601177103874</v>
      </c>
      <c r="K532">
        <v>6260.28499809185</v>
      </c>
      <c r="L532">
        <v>5322.1958141684099</v>
      </c>
      <c r="M532">
        <v>61.140522834658398</v>
      </c>
      <c r="N532">
        <v>0.46328446544530899</v>
      </c>
      <c r="O532">
        <v>11.1923702631304</v>
      </c>
      <c r="P532">
        <v>99.114399916789196</v>
      </c>
      <c r="Q532">
        <v>0.20884861652338901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1193</v>
      </c>
      <c r="E533">
        <v>10579.39356</v>
      </c>
      <c r="F533">
        <v>1165.5999999999999</v>
      </c>
      <c r="G533">
        <v>-8.7706026395294199</v>
      </c>
      <c r="H533">
        <v>-7.6449030024706097</v>
      </c>
      <c r="I533">
        <v>-23.167485017976102</v>
      </c>
      <c r="J533">
        <v>-0.58060593956686402</v>
      </c>
      <c r="K533">
        <v>1200.56291918239</v>
      </c>
      <c r="M533">
        <v>54.502631349039099</v>
      </c>
      <c r="N533">
        <v>0.94606088769776797</v>
      </c>
      <c r="O533">
        <v>29.281056966369199</v>
      </c>
      <c r="P533">
        <v>45.418252136485499</v>
      </c>
    </row>
    <row r="534" spans="1:17" x14ac:dyDescent="0.3">
      <c r="A534" t="s">
        <v>1194</v>
      </c>
      <c r="B534" t="s">
        <v>1195</v>
      </c>
      <c r="C534" t="str">
        <f>IFERROR(VLOOKUP(Table1[[#This Row],[Ticker]],[1]!Table1[[Symbol]:[Industry]],2,FALSE),"-")</f>
        <v>-</v>
      </c>
      <c r="D534" t="s">
        <v>400</v>
      </c>
      <c r="E534">
        <v>10536.9323609</v>
      </c>
      <c r="F534">
        <v>341</v>
      </c>
      <c r="G534">
        <v>258.72681963462298</v>
      </c>
      <c r="H534">
        <v>16.4952891461013</v>
      </c>
      <c r="I534">
        <v>166.19216156778299</v>
      </c>
      <c r="J534">
        <v>-2.27936188952095</v>
      </c>
      <c r="K534">
        <v>274.388518357995</v>
      </c>
      <c r="L534">
        <v>196.38803637852001</v>
      </c>
      <c r="M534">
        <v>70.578606212616904</v>
      </c>
      <c r="N534">
        <v>0.80535347887054698</v>
      </c>
      <c r="O534">
        <v>2.0527859237536599</v>
      </c>
      <c r="P534">
        <v>341.13842173350503</v>
      </c>
      <c r="Q534">
        <v>0.122005258193118</v>
      </c>
    </row>
    <row r="535" spans="1:17" x14ac:dyDescent="0.3">
      <c r="A535" t="s">
        <v>1196</v>
      </c>
      <c r="B535" t="s">
        <v>1197</v>
      </c>
      <c r="C535" t="str">
        <f>IFERROR(VLOOKUP(Table1[[#This Row],[Ticker]],[1]!Table1[[Symbol]:[Industry]],2,FALSE),"-")</f>
        <v>-</v>
      </c>
      <c r="D535" t="s">
        <v>743</v>
      </c>
      <c r="E535">
        <v>10477.510894465</v>
      </c>
      <c r="F535">
        <v>8123.65</v>
      </c>
      <c r="G535">
        <v>-36.5527838767322</v>
      </c>
      <c r="H535">
        <v>-21.2393246172612</v>
      </c>
      <c r="I535">
        <v>-9.57457028297099E-2</v>
      </c>
      <c r="J535">
        <v>-1.9055148215122599</v>
      </c>
      <c r="K535">
        <v>8803.7811948931303</v>
      </c>
      <c r="L535">
        <v>8279.0466919538194</v>
      </c>
      <c r="M535">
        <v>22.247930417813102</v>
      </c>
      <c r="N535">
        <v>0.47468020748816597</v>
      </c>
      <c r="O535">
        <v>32.821453410720501</v>
      </c>
      <c r="P535">
        <v>23.2499393130234</v>
      </c>
      <c r="Q535">
        <v>2.9056154952804999E-2</v>
      </c>
    </row>
    <row r="536" spans="1:17" x14ac:dyDescent="0.3">
      <c r="A536" t="s">
        <v>1198</v>
      </c>
      <c r="B536" t="s">
        <v>1199</v>
      </c>
      <c r="C536" t="str">
        <f>IFERROR(VLOOKUP(Table1[[#This Row],[Ticker]],[1]!Table1[[Symbol]:[Industry]],2,FALSE),"-")</f>
        <v>-</v>
      </c>
      <c r="D536" t="s">
        <v>132</v>
      </c>
      <c r="E536">
        <v>10444.076663436001</v>
      </c>
      <c r="F536">
        <v>193.96</v>
      </c>
      <c r="G536">
        <v>-15.863395238984401</v>
      </c>
      <c r="H536">
        <v>-11.9825308023446</v>
      </c>
      <c r="I536">
        <v>-20.617311650733999</v>
      </c>
      <c r="J536">
        <v>-0.188967434872685</v>
      </c>
      <c r="K536">
        <v>196.85937268756501</v>
      </c>
      <c r="L536">
        <v>197.29107557184699</v>
      </c>
      <c r="M536">
        <v>53.564098310062498</v>
      </c>
      <c r="N536">
        <v>0.63729083712479895</v>
      </c>
      <c r="O536">
        <v>46.885955867188997</v>
      </c>
      <c r="P536">
        <v>43.0911102914053</v>
      </c>
      <c r="Q536">
        <v>0.14959490698141401</v>
      </c>
    </row>
    <row r="537" spans="1:17" hidden="1" x14ac:dyDescent="0.3">
      <c r="A537" t="s">
        <v>1200</v>
      </c>
      <c r="B537" t="s">
        <v>1201</v>
      </c>
      <c r="C537" t="str">
        <f>IFERROR(VLOOKUP(Table1[[#This Row],[Ticker]],[1]!Table1[[Symbol]:[Industry]],2,FALSE),"-")</f>
        <v>-</v>
      </c>
      <c r="D537" t="s">
        <v>83</v>
      </c>
      <c r="E537">
        <v>10405.436432775001</v>
      </c>
      <c r="F537">
        <v>766.75</v>
      </c>
      <c r="G537">
        <v>-36.123978011506502</v>
      </c>
      <c r="H537">
        <v>-11.6716250137101</v>
      </c>
      <c r="I537">
        <v>-21.676937274781299</v>
      </c>
      <c r="J537">
        <v>5.9004261655375796</v>
      </c>
      <c r="O537">
        <v>10.5966742745353</v>
      </c>
      <c r="P537">
        <v>12.575245925708399</v>
      </c>
    </row>
    <row r="538" spans="1:17" hidden="1" x14ac:dyDescent="0.3">
      <c r="A538" t="s">
        <v>1202</v>
      </c>
      <c r="B538" t="s">
        <v>1203</v>
      </c>
      <c r="C538" t="str">
        <f>IFERROR(VLOOKUP(Table1[[#This Row],[Ticker]],[1]!Table1[[Symbol]:[Industry]],2,FALSE),"-")</f>
        <v>-</v>
      </c>
      <c r="D538" t="s">
        <v>80</v>
      </c>
      <c r="E538">
        <v>10379.71603618</v>
      </c>
      <c r="F538">
        <v>206.21</v>
      </c>
      <c r="G538">
        <v>23.206159812588599</v>
      </c>
      <c r="H538">
        <v>17.981065819247402</v>
      </c>
      <c r="I538">
        <v>-2.4167234845693502</v>
      </c>
      <c r="J538">
        <v>5.7802300612697604</v>
      </c>
      <c r="K538">
        <v>185.85737325067799</v>
      </c>
      <c r="L538">
        <v>168.01578060747499</v>
      </c>
      <c r="M538">
        <v>49.911620679207701</v>
      </c>
      <c r="N538">
        <v>2.4458866934878101</v>
      </c>
      <c r="O538">
        <v>19.295863440182298</v>
      </c>
      <c r="P538">
        <v>71.841666666666598</v>
      </c>
      <c r="Q538">
        <v>3.9549317810588999E-2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997</v>
      </c>
      <c r="E539">
        <v>10291.48796552</v>
      </c>
      <c r="F539">
        <v>470.15</v>
      </c>
      <c r="G539">
        <v>-10.5015160302549</v>
      </c>
      <c r="H539">
        <v>1.5677193152366899</v>
      </c>
      <c r="I539">
        <v>31.232431471994399</v>
      </c>
      <c r="J539">
        <v>-2.7696969944798502</v>
      </c>
      <c r="K539">
        <v>446.94469799420398</v>
      </c>
      <c r="L539">
        <v>387.09907299346003</v>
      </c>
      <c r="M539">
        <v>44.4139958951396</v>
      </c>
      <c r="N539">
        <v>1.55357434669809</v>
      </c>
      <c r="O539">
        <v>10.1776028926938</v>
      </c>
      <c r="P539">
        <v>75.757009345794302</v>
      </c>
      <c r="Q539">
        <v>8.9627964480094996E-2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111</v>
      </c>
      <c r="E540">
        <v>10226.2495905</v>
      </c>
      <c r="F540">
        <v>739.95</v>
      </c>
      <c r="G540">
        <v>37.209017667414599</v>
      </c>
      <c r="H540">
        <v>-1.7578359426700401</v>
      </c>
      <c r="I540">
        <v>-6.5214544625297002</v>
      </c>
      <c r="J540">
        <v>-3.7236550133818098</v>
      </c>
      <c r="K540">
        <v>716.68278565033995</v>
      </c>
      <c r="L540">
        <v>652.35266824280495</v>
      </c>
      <c r="M540">
        <v>58.895835636242303</v>
      </c>
      <c r="N540">
        <v>0.82939179737920898</v>
      </c>
      <c r="O540">
        <v>9.4736130819649897</v>
      </c>
      <c r="P540">
        <v>71.662220160074199</v>
      </c>
    </row>
    <row r="541" spans="1:17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929</v>
      </c>
      <c r="E541">
        <v>10191.9253811</v>
      </c>
      <c r="F541">
        <v>1386.1</v>
      </c>
      <c r="G541">
        <v>57.738916995811202</v>
      </c>
      <c r="H541">
        <v>-10.7219284510231</v>
      </c>
      <c r="I541">
        <v>35.007969110459101</v>
      </c>
      <c r="J541">
        <v>2.3217864466072</v>
      </c>
      <c r="K541">
        <v>1374.3112705001399</v>
      </c>
      <c r="L541">
        <v>1159.7603519583299</v>
      </c>
      <c r="M541">
        <v>49.872103703418098</v>
      </c>
      <c r="N541">
        <v>0.44895181166722598</v>
      </c>
      <c r="O541">
        <v>14.800519443041599</v>
      </c>
      <c r="P541">
        <v>111.295731707317</v>
      </c>
      <c r="Q541">
        <v>6.0275329524644997E-2</v>
      </c>
    </row>
    <row r="542" spans="1:17" hidden="1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400</v>
      </c>
      <c r="E542">
        <v>10171.891510879999</v>
      </c>
      <c r="F542">
        <v>9004.6</v>
      </c>
      <c r="G542">
        <v>38.338093057495698</v>
      </c>
      <c r="H542">
        <v>-17.910178435294299</v>
      </c>
      <c r="I542">
        <v>-7.5152228534938601</v>
      </c>
      <c r="J542">
        <v>-5.7544036764834097</v>
      </c>
      <c r="K542">
        <v>9462.9918276360604</v>
      </c>
      <c r="L542">
        <v>8535.2946045807003</v>
      </c>
      <c r="M542">
        <v>19.399884064314399</v>
      </c>
      <c r="N542">
        <v>0.55132015446278104</v>
      </c>
      <c r="O542">
        <v>27.7002865202229</v>
      </c>
      <c r="P542">
        <v>72.172084130019101</v>
      </c>
      <c r="Q542">
        <v>0.139583584038355</v>
      </c>
    </row>
    <row r="543" spans="1:17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392</v>
      </c>
      <c r="E543">
        <v>10089.271972799999</v>
      </c>
      <c r="F543">
        <v>182.88</v>
      </c>
      <c r="G543">
        <v>11.449930602473</v>
      </c>
      <c r="H543">
        <v>-13.861504531782399</v>
      </c>
      <c r="I543">
        <v>24.8804919625045</v>
      </c>
      <c r="J543">
        <v>-4.36154653362627</v>
      </c>
      <c r="K543">
        <v>192.78541521318701</v>
      </c>
      <c r="L543">
        <v>171.72203645792499</v>
      </c>
      <c r="M543">
        <v>35.147845050854002</v>
      </c>
      <c r="N543">
        <v>0.23632217096417699</v>
      </c>
      <c r="O543">
        <v>33.967629046369197</v>
      </c>
      <c r="P543">
        <v>55.510204081632601</v>
      </c>
      <c r="Q543">
        <v>7.8303468598323003E-2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143</v>
      </c>
      <c r="E544">
        <v>10076.653295890999</v>
      </c>
      <c r="F544">
        <v>93.73</v>
      </c>
      <c r="G544">
        <v>-19.917475676667799</v>
      </c>
      <c r="H544">
        <v>2.0979577201842101</v>
      </c>
      <c r="I544">
        <v>-2.3276827508163702</v>
      </c>
      <c r="J544">
        <v>1.4164612618161301</v>
      </c>
      <c r="K544">
        <v>86.482184157275</v>
      </c>
      <c r="L544">
        <v>85.459936042628598</v>
      </c>
      <c r="M544">
        <v>56.497823859606903</v>
      </c>
      <c r="N544">
        <v>4.1684691681447799</v>
      </c>
      <c r="O544">
        <v>12.8880827909954</v>
      </c>
      <c r="P544">
        <v>29.461325966850801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46</v>
      </c>
      <c r="E545">
        <v>10067.633227279999</v>
      </c>
      <c r="F545">
        <v>1544.8</v>
      </c>
      <c r="G545">
        <v>32.565838833166403</v>
      </c>
      <c r="H545">
        <v>-7.0166587112315</v>
      </c>
      <c r="I545">
        <v>51.886358997967598</v>
      </c>
      <c r="J545">
        <v>-1.48820304789902</v>
      </c>
      <c r="K545">
        <v>1559.70038835226</v>
      </c>
      <c r="L545">
        <v>1342.1587797951699</v>
      </c>
      <c r="M545">
        <v>49.326862097904403</v>
      </c>
      <c r="N545">
        <v>0.97881070520948499</v>
      </c>
      <c r="O545">
        <v>21.692128430864798</v>
      </c>
      <c r="P545">
        <v>91.876785492485396</v>
      </c>
      <c r="Q545">
        <v>8.948590775161E-2</v>
      </c>
    </row>
    <row r="546" spans="1:17" hidden="1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261</v>
      </c>
      <c r="E546">
        <v>10061.38974384</v>
      </c>
      <c r="F546">
        <v>83.56</v>
      </c>
      <c r="G546">
        <v>65.938615771473394</v>
      </c>
      <c r="H546">
        <v>-9.6246316408937993</v>
      </c>
      <c r="I546">
        <v>65.925630314778999</v>
      </c>
      <c r="J546">
        <v>1.5077914454678001</v>
      </c>
      <c r="K546">
        <v>83.347842204263202</v>
      </c>
      <c r="L546">
        <v>67.589292528215196</v>
      </c>
      <c r="M546">
        <v>44.631242578567303</v>
      </c>
      <c r="N546">
        <v>0.48887075933049801</v>
      </c>
      <c r="O546">
        <v>25.658209669698401</v>
      </c>
      <c r="P546">
        <v>103.556638246041</v>
      </c>
      <c r="Q546">
        <v>9.3246123368570993E-2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392</v>
      </c>
      <c r="E547">
        <v>9922.1696195749992</v>
      </c>
      <c r="F547">
        <v>675.25</v>
      </c>
      <c r="G547">
        <v>-21.606635679419298</v>
      </c>
      <c r="H547">
        <v>-5.9708989187839103</v>
      </c>
      <c r="I547">
        <v>-11.1391110898563</v>
      </c>
      <c r="J547">
        <v>1.72539079114136</v>
      </c>
      <c r="K547">
        <v>670.73099343110698</v>
      </c>
      <c r="L547">
        <v>670.79306279141497</v>
      </c>
      <c r="M547">
        <v>63.716427278050602</v>
      </c>
      <c r="N547">
        <v>0.52800777945025501</v>
      </c>
      <c r="O547">
        <v>20.681229174379801</v>
      </c>
      <c r="P547">
        <v>14.400677678949499</v>
      </c>
      <c r="Q547">
        <v>3.7030270452700999E-2</v>
      </c>
    </row>
    <row r="548" spans="1:17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127</v>
      </c>
      <c r="E548">
        <v>9905.0668459499993</v>
      </c>
      <c r="F548">
        <v>1164.75</v>
      </c>
      <c r="G548">
        <v>28.567862907820398</v>
      </c>
      <c r="H548">
        <v>-16.6022963239941</v>
      </c>
      <c r="I548">
        <v>27.099983092931101</v>
      </c>
      <c r="J548">
        <v>-3.8151235545992801</v>
      </c>
      <c r="K548">
        <v>1192.17199603266</v>
      </c>
      <c r="L548">
        <v>1029.67575198537</v>
      </c>
      <c r="M548">
        <v>39.730669176872397</v>
      </c>
      <c r="N548">
        <v>0.42352805685313899</v>
      </c>
      <c r="O548">
        <v>18.8194891607641</v>
      </c>
      <c r="P548">
        <v>67.349137931034406</v>
      </c>
      <c r="Q548">
        <v>-4.6133079516119998E-3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473</v>
      </c>
      <c r="E549">
        <v>9897.3378743100002</v>
      </c>
      <c r="F549">
        <v>378.15</v>
      </c>
      <c r="G549">
        <v>89.663977735521797</v>
      </c>
      <c r="H549">
        <v>-9.39582385539474</v>
      </c>
      <c r="I549">
        <v>18.954285639342601</v>
      </c>
      <c r="J549">
        <v>-3.7554097127007302</v>
      </c>
      <c r="K549">
        <v>391.15281205202001</v>
      </c>
      <c r="L549">
        <v>332.43750056036998</v>
      </c>
      <c r="M549">
        <v>26.009467894356</v>
      </c>
      <c r="N549">
        <v>0.46056343410435002</v>
      </c>
      <c r="O549">
        <v>11.410815813830499</v>
      </c>
      <c r="P549">
        <v>131.21369611739499</v>
      </c>
      <c r="Q549">
        <v>0.15772680306449599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185</v>
      </c>
      <c r="E550">
        <v>9882.7982635200005</v>
      </c>
      <c r="F550">
        <v>2243.5500000000002</v>
      </c>
      <c r="G550">
        <v>85.690107365522707</v>
      </c>
      <c r="H550">
        <v>0.80477122842200699</v>
      </c>
      <c r="I550">
        <v>-3.7288401253268799</v>
      </c>
      <c r="J550">
        <v>-2.9160652284343</v>
      </c>
      <c r="K550">
        <v>2127.2369357238299</v>
      </c>
      <c r="L550">
        <v>1824.8739769788799</v>
      </c>
      <c r="M550">
        <v>48.722068936206</v>
      </c>
      <c r="N550">
        <v>0.63457566181698899</v>
      </c>
      <c r="O550">
        <v>6.9287513093089004</v>
      </c>
      <c r="P550">
        <v>136.43692696806801</v>
      </c>
      <c r="Q550">
        <v>0.14826356730895601</v>
      </c>
    </row>
    <row r="551" spans="1:17" hidden="1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232</v>
      </c>
      <c r="E551">
        <v>9792.7080377599996</v>
      </c>
      <c r="F551">
        <v>8824.6</v>
      </c>
      <c r="G551">
        <v>52.430684237628597</v>
      </c>
      <c r="H551">
        <v>27.406850256770401</v>
      </c>
      <c r="I551">
        <v>3.6661093687702202</v>
      </c>
      <c r="J551">
        <v>21.180483260233601</v>
      </c>
      <c r="K551">
        <v>7578.63912806805</v>
      </c>
      <c r="L551">
        <v>6641.4468807455996</v>
      </c>
      <c r="M551">
        <v>63.574720112858003</v>
      </c>
      <c r="N551">
        <v>2.2147954758148201</v>
      </c>
      <c r="O551">
        <v>8.0830859189084894</v>
      </c>
      <c r="P551">
        <v>100.104308390022</v>
      </c>
      <c r="Q551">
        <v>5.6460870313448E-2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21</v>
      </c>
      <c r="E552">
        <v>9792.1059934200002</v>
      </c>
      <c r="F552">
        <v>475.35</v>
      </c>
      <c r="G552">
        <v>-17.777803549388398</v>
      </c>
      <c r="H552">
        <v>-9.6115045317824404</v>
      </c>
      <c r="I552">
        <v>-15.4628132677633</v>
      </c>
      <c r="J552">
        <v>-2.8744088658970099</v>
      </c>
      <c r="K552">
        <v>490.24704410672598</v>
      </c>
      <c r="L552">
        <v>482.47873868636998</v>
      </c>
      <c r="M552">
        <v>41.1890487866008</v>
      </c>
      <c r="N552">
        <v>0.74506567198248896</v>
      </c>
      <c r="O552">
        <v>20.963500578521</v>
      </c>
      <c r="P552">
        <v>21.000381825123998</v>
      </c>
      <c r="Q552">
        <v>-9.2625214159675007E-2</v>
      </c>
    </row>
    <row r="553" spans="1:17" hidden="1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132</v>
      </c>
      <c r="E553">
        <v>9773.7550616999997</v>
      </c>
      <c r="F553">
        <v>607.25</v>
      </c>
      <c r="G553">
        <v>81.7608687441775</v>
      </c>
      <c r="H553">
        <v>-15.025811393884</v>
      </c>
      <c r="I553">
        <v>103.73969023716801</v>
      </c>
      <c r="J553">
        <v>7.2381854749191303</v>
      </c>
      <c r="K553">
        <v>577.98635920075901</v>
      </c>
      <c r="L553">
        <v>420.13949003228299</v>
      </c>
      <c r="M553">
        <v>53.378279301049503</v>
      </c>
      <c r="N553">
        <v>0.91928218340796097</v>
      </c>
      <c r="O553">
        <v>15.0679291889666</v>
      </c>
      <c r="P553">
        <v>150.15447991760999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1236</v>
      </c>
      <c r="E554">
        <v>9766.9995755550008</v>
      </c>
      <c r="F554">
        <v>898.55</v>
      </c>
      <c r="G554">
        <v>-53.484046599521001</v>
      </c>
      <c r="H554">
        <v>-8.5416688050058909</v>
      </c>
      <c r="I554">
        <v>-21.618286294541701</v>
      </c>
      <c r="J554">
        <v>-4.5257940508149597</v>
      </c>
      <c r="K554">
        <v>938.61085696998998</v>
      </c>
      <c r="L554">
        <v>995.50051705586702</v>
      </c>
      <c r="M554">
        <v>12.6806221573469</v>
      </c>
      <c r="N554">
        <v>1.4709961246269101</v>
      </c>
      <c r="O554">
        <v>44.343664793278002</v>
      </c>
      <c r="P554">
        <v>5.2166276346604201</v>
      </c>
      <c r="Q554">
        <v>-8.6711780226398E-2</v>
      </c>
    </row>
    <row r="555" spans="1:17" hidden="1" x14ac:dyDescent="0.3">
      <c r="A555" t="s">
        <v>1237</v>
      </c>
      <c r="B555" t="s">
        <v>1238</v>
      </c>
      <c r="C555" t="str">
        <f>IFERROR(VLOOKUP(Table1[[#This Row],[Ticker]],[1]!Table1[[Symbol]:[Industry]],2,FALSE),"-")</f>
        <v>-</v>
      </c>
      <c r="D555" t="s">
        <v>132</v>
      </c>
      <c r="E555">
        <v>9717.1900299270001</v>
      </c>
      <c r="F555">
        <v>283.98</v>
      </c>
      <c r="G555">
        <v>-15.1530426649839</v>
      </c>
      <c r="H555">
        <v>1.35879529581669</v>
      </c>
      <c r="I555">
        <v>-4.9920353929771402</v>
      </c>
      <c r="J555">
        <v>-1.5432811770135699</v>
      </c>
      <c r="K555">
        <v>273.01149818052698</v>
      </c>
      <c r="L555">
        <v>263.39547566906401</v>
      </c>
      <c r="M555">
        <v>22.227502817667499</v>
      </c>
      <c r="N555">
        <v>0.94770079958514897</v>
      </c>
      <c r="O555">
        <v>0.35918022395942101</v>
      </c>
      <c r="P555">
        <v>22.352434295562201</v>
      </c>
    </row>
    <row r="556" spans="1:17" x14ac:dyDescent="0.3">
      <c r="A556" t="s">
        <v>1239</v>
      </c>
      <c r="B556" t="s">
        <v>1240</v>
      </c>
      <c r="C556" t="str">
        <f>IFERROR(VLOOKUP(Table1[[#This Row],[Ticker]],[1]!Table1[[Symbol]:[Industry]],2,FALSE),"-")</f>
        <v>-</v>
      </c>
      <c r="D556" t="s">
        <v>21</v>
      </c>
      <c r="E556">
        <v>9680.5146637500002</v>
      </c>
      <c r="F556">
        <v>1537.5</v>
      </c>
      <c r="G556">
        <v>-34.270022927787998</v>
      </c>
      <c r="H556">
        <v>-4.7794312425438497</v>
      </c>
      <c r="I556">
        <v>-22.2634267665</v>
      </c>
      <c r="J556">
        <v>-3.3015676715512399</v>
      </c>
      <c r="K556">
        <v>1608.9644030740701</v>
      </c>
      <c r="L556">
        <v>1585.40693787845</v>
      </c>
      <c r="M556">
        <v>30.0851782428674</v>
      </c>
      <c r="N556">
        <v>0.45222960029973402</v>
      </c>
      <c r="O556">
        <v>26.338211382113801</v>
      </c>
      <c r="P556">
        <v>10.9267342447963</v>
      </c>
      <c r="Q556">
        <v>-7.9674748138589005E-2</v>
      </c>
    </row>
    <row r="557" spans="1:17" hidden="1" x14ac:dyDescent="0.3">
      <c r="A557" t="s">
        <v>1241</v>
      </c>
      <c r="B557" t="s">
        <v>1242</v>
      </c>
      <c r="C557" t="str">
        <f>IFERROR(VLOOKUP(Table1[[#This Row],[Ticker]],[1]!Table1[[Symbol]:[Industry]],2,FALSE),"-")</f>
        <v>-</v>
      </c>
      <c r="D557" t="s">
        <v>217</v>
      </c>
      <c r="E557">
        <v>9660.5543699699992</v>
      </c>
      <c r="F557">
        <v>12185.85</v>
      </c>
      <c r="G557">
        <v>28.4336837287678</v>
      </c>
      <c r="H557">
        <v>-2.9047276722783</v>
      </c>
      <c r="I557">
        <v>17.058397272667001</v>
      </c>
      <c r="J557">
        <v>-0.60153482402440395</v>
      </c>
      <c r="K557">
        <v>11865.8788505143</v>
      </c>
      <c r="L557">
        <v>10370.594566477999</v>
      </c>
      <c r="M557">
        <v>54.410377802375599</v>
      </c>
      <c r="N557">
        <v>0.69060463583964404</v>
      </c>
      <c r="O557">
        <v>6.6646971692577903</v>
      </c>
      <c r="P557">
        <v>89.074476338246697</v>
      </c>
      <c r="Q557">
        <v>0.136006004687516</v>
      </c>
    </row>
    <row r="558" spans="1:17" x14ac:dyDescent="0.3">
      <c r="A558" t="s">
        <v>1243</v>
      </c>
      <c r="B558" t="s">
        <v>1244</v>
      </c>
      <c r="C558" t="str">
        <f>IFERROR(VLOOKUP(Table1[[#This Row],[Ticker]],[1]!Table1[[Symbol]:[Industry]],2,FALSE),"-")</f>
        <v>-</v>
      </c>
      <c r="D558" t="s">
        <v>287</v>
      </c>
      <c r="E558">
        <v>9656.8296685080004</v>
      </c>
      <c r="F558">
        <v>121.96</v>
      </c>
      <c r="G558">
        <v>-29.726924125856399</v>
      </c>
      <c r="H558">
        <v>-14.188982276589501</v>
      </c>
      <c r="I558">
        <v>-26.284874979473202</v>
      </c>
      <c r="J558">
        <v>-5.3375135431921397</v>
      </c>
      <c r="K558">
        <v>131.83095606976701</v>
      </c>
      <c r="L558">
        <v>131.870566500038</v>
      </c>
      <c r="M558">
        <v>19.751653882754098</v>
      </c>
      <c r="N558">
        <v>0.70020449259862505</v>
      </c>
      <c r="O558">
        <v>29.550672351590698</v>
      </c>
      <c r="P558">
        <v>21.0521091811414</v>
      </c>
      <c r="Q558">
        <v>0.104457512409612</v>
      </c>
    </row>
    <row r="559" spans="1:17" x14ac:dyDescent="0.3">
      <c r="A559" t="s">
        <v>1245</v>
      </c>
      <c r="B559" t="s">
        <v>1246</v>
      </c>
      <c r="C559" t="str">
        <f>IFERROR(VLOOKUP(Table1[[#This Row],[Ticker]],[1]!Table1[[Symbol]:[Industry]],2,FALSE),"-")</f>
        <v>-</v>
      </c>
      <c r="D559" t="s">
        <v>132</v>
      </c>
      <c r="E559">
        <v>9617.6055157299998</v>
      </c>
      <c r="F559">
        <v>405.55</v>
      </c>
      <c r="G559">
        <v>205.88668435470299</v>
      </c>
      <c r="H559">
        <v>-11.4970600873379</v>
      </c>
      <c r="I559">
        <v>69.598479629091599</v>
      </c>
      <c r="J559">
        <v>-6.2430400401197801</v>
      </c>
      <c r="K559">
        <v>445.44161140565501</v>
      </c>
      <c r="L559">
        <v>359.53012554211301</v>
      </c>
      <c r="M559">
        <v>22.6112098036742</v>
      </c>
      <c r="N559">
        <v>0.85357850385723699</v>
      </c>
      <c r="O559">
        <v>40.451239058069199</v>
      </c>
      <c r="P559">
        <v>268.17975487970898</v>
      </c>
      <c r="Q559">
        <v>0.100655330331213</v>
      </c>
    </row>
    <row r="560" spans="1:17" hidden="1" x14ac:dyDescent="0.3">
      <c r="A560" t="s">
        <v>1247</v>
      </c>
      <c r="B560" t="s">
        <v>1248</v>
      </c>
      <c r="C560" t="str">
        <f>IFERROR(VLOOKUP(Table1[[#This Row],[Ticker]],[1]!Table1[[Symbol]:[Industry]],2,FALSE),"-")</f>
        <v>-</v>
      </c>
      <c r="D560" t="s">
        <v>89</v>
      </c>
      <c r="E560">
        <v>9591.9028099999996</v>
      </c>
      <c r="F560">
        <v>144.32</v>
      </c>
      <c r="G560">
        <v>-28.159583657139599</v>
      </c>
      <c r="H560">
        <v>1.1273028076671101</v>
      </c>
      <c r="I560">
        <v>-8.9719705314926106</v>
      </c>
      <c r="J560">
        <v>-0.37457911507989899</v>
      </c>
      <c r="K560">
        <v>140.516240397156</v>
      </c>
      <c r="L560">
        <v>137.25273521936401</v>
      </c>
      <c r="M560">
        <v>19.599037825510401</v>
      </c>
      <c r="N560">
        <v>0.60760646565423704</v>
      </c>
      <c r="O560">
        <v>0.77605321507761005</v>
      </c>
      <c r="P560">
        <v>14.5396825396825</v>
      </c>
      <c r="Q560">
        <v>-1.3388827299693999E-2</v>
      </c>
    </row>
    <row r="561" spans="1:17" hidden="1" x14ac:dyDescent="0.3">
      <c r="A561" t="s">
        <v>1249</v>
      </c>
      <c r="B561" t="s">
        <v>1250</v>
      </c>
      <c r="C561" t="str">
        <f>IFERROR(VLOOKUP(Table1[[#This Row],[Ticker]],[1]!Table1[[Symbol]:[Industry]],2,FALSE),"-")</f>
        <v>-</v>
      </c>
      <c r="D561" t="s">
        <v>237</v>
      </c>
      <c r="E561">
        <v>9532.5219460799999</v>
      </c>
      <c r="F561">
        <v>340.8</v>
      </c>
      <c r="G561">
        <v>-25.5736756145882</v>
      </c>
      <c r="H561">
        <v>1.1695963575153201</v>
      </c>
      <c r="I561">
        <v>-11.1266348778629</v>
      </c>
      <c r="J561">
        <v>-0.28703788006216902</v>
      </c>
      <c r="K561">
        <v>331.89862498797203</v>
      </c>
      <c r="M561">
        <v>41.875020422901997</v>
      </c>
      <c r="O561">
        <v>9.2723004694835502</v>
      </c>
      <c r="P561">
        <v>20.8296401347278</v>
      </c>
    </row>
    <row r="562" spans="1:17" x14ac:dyDescent="0.3">
      <c r="A562" t="s">
        <v>1251</v>
      </c>
      <c r="B562" t="s">
        <v>1252</v>
      </c>
      <c r="C562" t="str">
        <f>IFERROR(VLOOKUP(Table1[[#This Row],[Ticker]],[1]!Table1[[Symbol]:[Industry]],2,FALSE),"-")</f>
        <v>-</v>
      </c>
      <c r="D562" t="s">
        <v>294</v>
      </c>
      <c r="E562">
        <v>9531.5269737599992</v>
      </c>
      <c r="F562">
        <v>584.1</v>
      </c>
      <c r="G562">
        <v>33.443632226800403</v>
      </c>
      <c r="H562">
        <v>-0.80865917644572705</v>
      </c>
      <c r="I562">
        <v>31.746923193847898</v>
      </c>
      <c r="J562">
        <v>2.9866677520880001</v>
      </c>
      <c r="K562">
        <v>548.09381730918903</v>
      </c>
      <c r="L562">
        <v>469.183525834764</v>
      </c>
      <c r="M562">
        <v>65.450528035575005</v>
      </c>
      <c r="N562">
        <v>0.79166701375152404</v>
      </c>
      <c r="O562">
        <v>3.04742338640642</v>
      </c>
      <c r="P562">
        <v>69.747166521360001</v>
      </c>
      <c r="Q562">
        <v>0.120114653284603</v>
      </c>
    </row>
    <row r="563" spans="1:17" x14ac:dyDescent="0.3">
      <c r="A563" t="s">
        <v>1253</v>
      </c>
      <c r="B563" t="s">
        <v>1254</v>
      </c>
      <c r="C563" t="str">
        <f>IFERROR(VLOOKUP(Table1[[#This Row],[Ticker]],[1]!Table1[[Symbol]:[Industry]],2,FALSE),"-")</f>
        <v>-</v>
      </c>
      <c r="D563" t="s">
        <v>80</v>
      </c>
      <c r="E563">
        <v>9519.7860228749996</v>
      </c>
      <c r="F563">
        <v>1236.25</v>
      </c>
      <c r="G563">
        <v>-29.6489401323552</v>
      </c>
      <c r="H563">
        <v>-9.9820998644349608</v>
      </c>
      <c r="I563">
        <v>-31.803473833861698</v>
      </c>
      <c r="J563">
        <v>-6.7733389124878096</v>
      </c>
      <c r="K563">
        <v>1358.0292454330399</v>
      </c>
      <c r="L563">
        <v>1407.42581297229</v>
      </c>
      <c r="M563">
        <v>17.746287905613698</v>
      </c>
      <c r="N563">
        <v>0.79584434417296701</v>
      </c>
      <c r="O563">
        <v>45.763397371081901</v>
      </c>
      <c r="P563">
        <v>8.64788856176121</v>
      </c>
      <c r="Q563">
        <v>-4.2773692726202003E-2</v>
      </c>
    </row>
    <row r="564" spans="1:17" hidden="1" x14ac:dyDescent="0.3">
      <c r="A564" t="s">
        <v>1255</v>
      </c>
      <c r="B564" t="s">
        <v>1256</v>
      </c>
      <c r="C564" t="str">
        <f>IFERROR(VLOOKUP(Table1[[#This Row],[Ticker]],[1]!Table1[[Symbol]:[Industry]],2,FALSE),"-")</f>
        <v>-</v>
      </c>
      <c r="D564" t="s">
        <v>261</v>
      </c>
      <c r="E564">
        <v>9513.5790459</v>
      </c>
      <c r="F564">
        <v>6180.45</v>
      </c>
      <c r="G564">
        <v>-9.9164208722509493</v>
      </c>
      <c r="H564">
        <v>-5.8840886584107297</v>
      </c>
      <c r="I564">
        <v>-1.72559414878404</v>
      </c>
      <c r="J564">
        <v>0.78860368767766498</v>
      </c>
      <c r="K564">
        <v>6132.1627353797203</v>
      </c>
      <c r="L564">
        <v>5740.1427510007697</v>
      </c>
      <c r="M564">
        <v>54.376454811361498</v>
      </c>
      <c r="N564">
        <v>0.40984770689140598</v>
      </c>
      <c r="O564">
        <v>13.2441812489381</v>
      </c>
      <c r="P564">
        <v>33.775974025974001</v>
      </c>
      <c r="Q564">
        <v>0.10913173694855199</v>
      </c>
    </row>
    <row r="565" spans="1:17" x14ac:dyDescent="0.3">
      <c r="A565" t="s">
        <v>1257</v>
      </c>
      <c r="B565" t="s">
        <v>1258</v>
      </c>
      <c r="C565" t="str">
        <f>IFERROR(VLOOKUP(Table1[[#This Row],[Ticker]],[1]!Table1[[Symbol]:[Industry]],2,FALSE),"-")</f>
        <v>-</v>
      </c>
      <c r="D565" t="s">
        <v>57</v>
      </c>
      <c r="E565">
        <v>9498.9649197300005</v>
      </c>
      <c r="F565">
        <v>7629</v>
      </c>
      <c r="G565">
        <v>65.327189735460706</v>
      </c>
      <c r="H565">
        <v>-23.694411508526599</v>
      </c>
      <c r="I565">
        <v>-12.179426464101899</v>
      </c>
      <c r="J565">
        <v>0.87061378688028301</v>
      </c>
      <c r="K565">
        <v>7847.4564318644498</v>
      </c>
      <c r="L565">
        <v>7099.6543002690196</v>
      </c>
      <c r="M565">
        <v>23.936272497429499</v>
      </c>
      <c r="N565">
        <v>1.60475564709023</v>
      </c>
      <c r="O565">
        <v>34.720802202123402</v>
      </c>
      <c r="P565">
        <v>139.800088011567</v>
      </c>
      <c r="Q565">
        <v>0.133895434314561</v>
      </c>
    </row>
    <row r="566" spans="1:17" x14ac:dyDescent="0.3">
      <c r="A566" t="s">
        <v>1259</v>
      </c>
      <c r="B566" t="s">
        <v>1260</v>
      </c>
      <c r="C566" t="str">
        <f>IFERROR(VLOOKUP(Table1[[#This Row],[Ticker]],[1]!Table1[[Symbol]:[Industry]],2,FALSE),"-")</f>
        <v>-</v>
      </c>
      <c r="D566" t="s">
        <v>261</v>
      </c>
      <c r="E566">
        <v>9494.1972952239994</v>
      </c>
      <c r="F566">
        <v>82.97</v>
      </c>
      <c r="G566">
        <v>73.082856557916998</v>
      </c>
      <c r="H566">
        <v>-3.1826516639520102</v>
      </c>
      <c r="I566">
        <v>51.169331276428998</v>
      </c>
      <c r="J566">
        <v>2.4296875229034698</v>
      </c>
      <c r="K566">
        <v>78.196958031272501</v>
      </c>
      <c r="L566">
        <v>65.076275612351395</v>
      </c>
      <c r="M566">
        <v>66.286928544763597</v>
      </c>
      <c r="N566">
        <v>0.93711250084717601</v>
      </c>
      <c r="O566">
        <v>12.570808726045501</v>
      </c>
      <c r="P566">
        <v>109.61206116101999</v>
      </c>
      <c r="Q566">
        <v>0.22613411415308801</v>
      </c>
    </row>
    <row r="567" spans="1:17" x14ac:dyDescent="0.3">
      <c r="A567" t="s">
        <v>1261</v>
      </c>
      <c r="B567" t="s">
        <v>1262</v>
      </c>
      <c r="C567" t="str">
        <f>IFERROR(VLOOKUP(Table1[[#This Row],[Ticker]],[1]!Table1[[Symbol]:[Industry]],2,FALSE),"-")</f>
        <v>-</v>
      </c>
      <c r="D567" t="s">
        <v>217</v>
      </c>
      <c r="E567">
        <v>9468.6354869799998</v>
      </c>
      <c r="F567">
        <v>2453.3000000000002</v>
      </c>
      <c r="G567">
        <v>9.0607453576691199</v>
      </c>
      <c r="H567">
        <v>13.7583777403651</v>
      </c>
      <c r="I567">
        <v>14.8385216054042</v>
      </c>
      <c r="J567">
        <v>5.1431164825798596</v>
      </c>
      <c r="K567">
        <v>2145.0695183667999</v>
      </c>
      <c r="L567">
        <v>2025.8082469666899</v>
      </c>
      <c r="M567">
        <v>81.578551389799202</v>
      </c>
      <c r="N567">
        <v>3.51676349174208</v>
      </c>
      <c r="O567">
        <v>11.808584355765699</v>
      </c>
      <c r="P567">
        <v>67.815856077707096</v>
      </c>
      <c r="Q567">
        <v>-7.2133745400539996E-3</v>
      </c>
    </row>
    <row r="568" spans="1:17" x14ac:dyDescent="0.3">
      <c r="A568" t="s">
        <v>1263</v>
      </c>
      <c r="B568" t="s">
        <v>1264</v>
      </c>
      <c r="C568" t="str">
        <f>IFERROR(VLOOKUP(Table1[[#This Row],[Ticker]],[1]!Table1[[Symbol]:[Industry]],2,FALSE),"-")</f>
        <v>-</v>
      </c>
      <c r="D568" t="s">
        <v>46</v>
      </c>
      <c r="E568">
        <v>9466.3566360000004</v>
      </c>
      <c r="F568">
        <v>336.6</v>
      </c>
      <c r="G568">
        <v>-12.3694004878834</v>
      </c>
      <c r="H568">
        <v>-2.6772188174967102</v>
      </c>
      <c r="I568">
        <v>17.6149146995587</v>
      </c>
      <c r="J568">
        <v>5.22456828613341</v>
      </c>
      <c r="K568">
        <v>342.29860153496202</v>
      </c>
      <c r="L568">
        <v>312.886734707816</v>
      </c>
      <c r="M568">
        <v>48.599896836886998</v>
      </c>
      <c r="N568">
        <v>0.60652476081682805</v>
      </c>
      <c r="O568">
        <v>23.410576351752798</v>
      </c>
      <c r="P568">
        <v>42.175290390707502</v>
      </c>
      <c r="Q568">
        <v>-1.4021623377633999E-2</v>
      </c>
    </row>
    <row r="569" spans="1:17" hidden="1" x14ac:dyDescent="0.3">
      <c r="A569" t="s">
        <v>1265</v>
      </c>
      <c r="B569" t="s">
        <v>1266</v>
      </c>
      <c r="C569" t="str">
        <f>IFERROR(VLOOKUP(Table1[[#This Row],[Ticker]],[1]!Table1[[Symbol]:[Industry]],2,FALSE),"-")</f>
        <v>-</v>
      </c>
      <c r="D569" t="s">
        <v>1267</v>
      </c>
      <c r="E569">
        <v>9435.9825347999395</v>
      </c>
      <c r="F569">
        <v>570.25</v>
      </c>
      <c r="G569">
        <v>-17.575178533046198</v>
      </c>
      <c r="H569">
        <v>0.59659070631280098</v>
      </c>
      <c r="I569">
        <v>8.7875415112442301</v>
      </c>
      <c r="J569">
        <v>3.66357957277897</v>
      </c>
      <c r="K569">
        <v>508.56089361490598</v>
      </c>
      <c r="L569">
        <v>486.00677360519001</v>
      </c>
      <c r="N569">
        <v>0.80576552147478597</v>
      </c>
      <c r="O569">
        <v>3.11266988163085</v>
      </c>
      <c r="P569">
        <v>43.585547022535501</v>
      </c>
    </row>
    <row r="570" spans="1:17" x14ac:dyDescent="0.3">
      <c r="A570" t="s">
        <v>1268</v>
      </c>
      <c r="B570" t="s">
        <v>1269</v>
      </c>
      <c r="C570" t="str">
        <f>IFERROR(VLOOKUP(Table1[[#This Row],[Ticker]],[1]!Table1[[Symbol]:[Industry]],2,FALSE),"-")</f>
        <v>-</v>
      </c>
      <c r="D570" t="s">
        <v>1270</v>
      </c>
      <c r="E570">
        <v>9368.9879782000007</v>
      </c>
      <c r="F570">
        <v>1506.5</v>
      </c>
      <c r="G570">
        <v>196.872691855743</v>
      </c>
      <c r="H570">
        <v>2.9698997484872698</v>
      </c>
      <c r="I570">
        <v>80.442767189678307</v>
      </c>
      <c r="J570">
        <v>1.6573739451571901</v>
      </c>
      <c r="K570">
        <v>1339.89700792494</v>
      </c>
      <c r="L570">
        <v>1035.6246418094199</v>
      </c>
      <c r="M570">
        <v>73.023838736820593</v>
      </c>
      <c r="N570">
        <v>0.98875990029679095</v>
      </c>
      <c r="O570">
        <v>2.7547295054762602</v>
      </c>
      <c r="P570">
        <v>245.963945343897</v>
      </c>
      <c r="Q570">
        <v>0.17368644901902899</v>
      </c>
    </row>
    <row r="571" spans="1:17" hidden="1" x14ac:dyDescent="0.3">
      <c r="A571" t="s">
        <v>1271</v>
      </c>
      <c r="B571" t="s">
        <v>1272</v>
      </c>
      <c r="C571" t="str">
        <f>IFERROR(VLOOKUP(Table1[[#This Row],[Ticker]],[1]!Table1[[Symbol]:[Industry]],2,FALSE),"-")</f>
        <v>-</v>
      </c>
      <c r="D571" t="s">
        <v>161</v>
      </c>
      <c r="E571">
        <v>9358.4202895350008</v>
      </c>
      <c r="F571">
        <v>623.54999999999995</v>
      </c>
      <c r="G571">
        <v>251.30041136656499</v>
      </c>
      <c r="H571">
        <v>-18.621096368517101</v>
      </c>
      <c r="I571">
        <v>47.133554354053601</v>
      </c>
      <c r="J571">
        <v>-0.98771051273142996</v>
      </c>
      <c r="K571">
        <v>685.12723796206296</v>
      </c>
      <c r="L571">
        <v>553.13011511317495</v>
      </c>
      <c r="M571">
        <v>34.540706545030503</v>
      </c>
      <c r="N571">
        <v>1.25192223996426</v>
      </c>
      <c r="O571">
        <v>35.626653836901603</v>
      </c>
      <c r="P571">
        <v>339.11971830985902</v>
      </c>
      <c r="Q571">
        <v>0.24921160391107</v>
      </c>
    </row>
    <row r="572" spans="1:17" x14ac:dyDescent="0.3">
      <c r="A572" t="s">
        <v>1273</v>
      </c>
      <c r="B572" t="s">
        <v>1274</v>
      </c>
      <c r="C572" t="str">
        <f>IFERROR(VLOOKUP(Table1[[#This Row],[Ticker]],[1]!Table1[[Symbol]:[Industry]],2,FALSE),"-")</f>
        <v>-</v>
      </c>
      <c r="D572" t="s">
        <v>827</v>
      </c>
      <c r="E572">
        <v>9334.5967335719997</v>
      </c>
      <c r="F572">
        <v>200.58</v>
      </c>
      <c r="G572">
        <v>31.497985540117799</v>
      </c>
      <c r="H572">
        <v>-15.489186650987699</v>
      </c>
      <c r="I572">
        <v>6.0219808733265499</v>
      </c>
      <c r="J572">
        <v>-7.2326949930100204</v>
      </c>
      <c r="K572">
        <v>216.623377281003</v>
      </c>
      <c r="L572">
        <v>194.685772546718</v>
      </c>
      <c r="M572">
        <v>33.001699391308001</v>
      </c>
      <c r="N572">
        <v>0.79940205165964895</v>
      </c>
      <c r="O572">
        <v>31.618306909961099</v>
      </c>
      <c r="P572">
        <v>76.644649933949793</v>
      </c>
      <c r="Q572">
        <v>0.113708488668535</v>
      </c>
    </row>
    <row r="573" spans="1:17" x14ac:dyDescent="0.3">
      <c r="A573" t="s">
        <v>1275</v>
      </c>
      <c r="B573" t="s">
        <v>1276</v>
      </c>
      <c r="C573" t="str">
        <f>IFERROR(VLOOKUP(Table1[[#This Row],[Ticker]],[1]!Table1[[Symbol]:[Industry]],2,FALSE),"-")</f>
        <v>-</v>
      </c>
      <c r="D573" t="s">
        <v>46</v>
      </c>
      <c r="E573">
        <v>9330.6426249600008</v>
      </c>
      <c r="F573">
        <v>543.15</v>
      </c>
      <c r="G573">
        <v>113.49348818399901</v>
      </c>
      <c r="H573">
        <v>-7.4790867315842497</v>
      </c>
      <c r="I573">
        <v>46.111258895391799</v>
      </c>
      <c r="J573">
        <v>0.95593640141150604</v>
      </c>
      <c r="K573">
        <v>516.24873184144894</v>
      </c>
      <c r="L573">
        <v>417.88635343332498</v>
      </c>
      <c r="M573">
        <v>58.101743630918499</v>
      </c>
      <c r="N573">
        <v>1.5152404535519799</v>
      </c>
      <c r="O573">
        <v>13.228389947528299</v>
      </c>
      <c r="P573">
        <v>188.909574468085</v>
      </c>
      <c r="Q573">
        <v>0.21693369113657099</v>
      </c>
    </row>
    <row r="574" spans="1:17" x14ac:dyDescent="0.3">
      <c r="A574" t="s">
        <v>1277</v>
      </c>
      <c r="B574" t="s">
        <v>1278</v>
      </c>
      <c r="C574" t="str">
        <f>IFERROR(VLOOKUP(Table1[[#This Row],[Ticker]],[1]!Table1[[Symbol]:[Industry]],2,FALSE),"-")</f>
        <v>-</v>
      </c>
      <c r="D574" t="s">
        <v>227</v>
      </c>
      <c r="E574">
        <v>9328.2604912000006</v>
      </c>
      <c r="F574">
        <v>698.6</v>
      </c>
      <c r="G574">
        <v>-22.309140544047999</v>
      </c>
      <c r="H574">
        <v>-3.9935259432488301</v>
      </c>
      <c r="I574">
        <v>0.39859794999333398</v>
      </c>
      <c r="J574">
        <v>-7.6147847540129803</v>
      </c>
      <c r="K574">
        <v>699.60641035279298</v>
      </c>
      <c r="L574">
        <v>641.23452069960194</v>
      </c>
      <c r="M574">
        <v>31.932060431831001</v>
      </c>
      <c r="N574">
        <v>0.63727623990328697</v>
      </c>
      <c r="O574">
        <v>22.387632407672399</v>
      </c>
      <c r="P574">
        <v>26.6497461928933</v>
      </c>
      <c r="Q574">
        <v>5.4540692246320001E-2</v>
      </c>
    </row>
    <row r="575" spans="1:17" x14ac:dyDescent="0.3">
      <c r="A575" t="s">
        <v>1279</v>
      </c>
      <c r="B575" t="s">
        <v>1280</v>
      </c>
      <c r="C575" t="str">
        <f>IFERROR(VLOOKUP(Table1[[#This Row],[Ticker]],[1]!Table1[[Symbol]:[Industry]],2,FALSE),"-")</f>
        <v>-</v>
      </c>
      <c r="D575" t="s">
        <v>546</v>
      </c>
      <c r="E575">
        <v>9311.9961949999997</v>
      </c>
      <c r="F575">
        <v>467.05</v>
      </c>
      <c r="G575">
        <v>90.718434713910696</v>
      </c>
      <c r="H575">
        <v>3.5743494085919498</v>
      </c>
      <c r="I575">
        <v>61.028520957112001</v>
      </c>
      <c r="J575">
        <v>0.266950376983214</v>
      </c>
      <c r="K575">
        <v>431.11545464205898</v>
      </c>
      <c r="L575">
        <v>346.12889903677598</v>
      </c>
      <c r="M575">
        <v>63.141142502876797</v>
      </c>
      <c r="N575">
        <v>0.87806483589283402</v>
      </c>
      <c r="O575">
        <v>2.1303928915533601</v>
      </c>
      <c r="P575">
        <v>141.369509043927</v>
      </c>
      <c r="Q575">
        <v>0.33271692139828002</v>
      </c>
    </row>
    <row r="576" spans="1:17" hidden="1" x14ac:dyDescent="0.3">
      <c r="A576" t="s">
        <v>1281</v>
      </c>
      <c r="B576" t="s">
        <v>1282</v>
      </c>
      <c r="C576" t="str">
        <f>IFERROR(VLOOKUP(Table1[[#This Row],[Ticker]],[1]!Table1[[Symbol]:[Industry]],2,FALSE),"-")</f>
        <v>-</v>
      </c>
      <c r="D576" t="s">
        <v>132</v>
      </c>
      <c r="E576">
        <v>9310.3271681000006</v>
      </c>
      <c r="F576">
        <v>738.85</v>
      </c>
      <c r="G576">
        <v>-3.0861332620104198</v>
      </c>
      <c r="H576">
        <v>-5.1690504416321899</v>
      </c>
      <c r="I576">
        <v>1.52546695096537</v>
      </c>
      <c r="J576">
        <v>4.8500158580018002</v>
      </c>
      <c r="K576">
        <v>718.49559334795799</v>
      </c>
      <c r="L576">
        <v>675.45762368946703</v>
      </c>
      <c r="M576">
        <v>56.267281561848499</v>
      </c>
      <c r="N576">
        <v>0.52870516453652805</v>
      </c>
      <c r="O576">
        <v>6.9702916694863699</v>
      </c>
      <c r="P576">
        <v>42.635135135135101</v>
      </c>
    </row>
    <row r="577" spans="1:17" x14ac:dyDescent="0.3">
      <c r="A577" t="s">
        <v>1283</v>
      </c>
      <c r="B577" t="s">
        <v>1284</v>
      </c>
      <c r="C577" t="str">
        <f>IFERROR(VLOOKUP(Table1[[#This Row],[Ticker]],[1]!Table1[[Symbol]:[Industry]],2,FALSE),"-")</f>
        <v>-</v>
      </c>
      <c r="D577" t="s">
        <v>264</v>
      </c>
      <c r="E577">
        <v>9274.2030163899999</v>
      </c>
      <c r="F577">
        <v>2232.0500000000002</v>
      </c>
      <c r="G577">
        <v>98.283877869488407</v>
      </c>
      <c r="H577">
        <v>15.527621997972201</v>
      </c>
      <c r="I577">
        <v>84.666522461847094</v>
      </c>
      <c r="J577">
        <v>13.286625373739801</v>
      </c>
      <c r="K577">
        <v>1900.77766822787</v>
      </c>
      <c r="L577">
        <v>1478.75486997601</v>
      </c>
      <c r="M577">
        <v>64.615990655290105</v>
      </c>
      <c r="N577">
        <v>1.19059960880847</v>
      </c>
      <c r="O577">
        <v>6.0460115140789696</v>
      </c>
      <c r="P577">
        <v>155.93968581584599</v>
      </c>
      <c r="Q577">
        <v>8.8256556427488003E-2</v>
      </c>
    </row>
    <row r="578" spans="1:17" x14ac:dyDescent="0.3">
      <c r="A578" t="s">
        <v>1285</v>
      </c>
      <c r="B578" t="s">
        <v>1286</v>
      </c>
      <c r="C578" t="str">
        <f>IFERROR(VLOOKUP(Table1[[#This Row],[Ticker]],[1]!Table1[[Symbol]:[Industry]],2,FALSE),"-")</f>
        <v>-</v>
      </c>
      <c r="D578" t="s">
        <v>54</v>
      </c>
      <c r="E578">
        <v>9175.0594097699995</v>
      </c>
      <c r="F578">
        <v>5527.35</v>
      </c>
      <c r="G578">
        <v>-23.4448807874642</v>
      </c>
      <c r="H578">
        <v>-3.65977376255166</v>
      </c>
      <c r="I578">
        <v>-1.6898693176624799</v>
      </c>
      <c r="J578">
        <v>1.23576458804407</v>
      </c>
      <c r="K578">
        <v>5212.7350187558905</v>
      </c>
      <c r="L578">
        <v>5074.3397622659104</v>
      </c>
      <c r="M578">
        <v>73.0913307419342</v>
      </c>
      <c r="N578">
        <v>0.93440968628044196</v>
      </c>
      <c r="O578">
        <v>2.08960894461178</v>
      </c>
      <c r="P578">
        <v>19.2125610637219</v>
      </c>
      <c r="Q578">
        <v>-6.2136702182324997E-2</v>
      </c>
    </row>
    <row r="579" spans="1:17" hidden="1" x14ac:dyDescent="0.3">
      <c r="A579" t="s">
        <v>1287</v>
      </c>
      <c r="B579" t="s">
        <v>1288</v>
      </c>
      <c r="C579" t="str">
        <f>IFERROR(VLOOKUP(Table1[[#This Row],[Ticker]],[1]!Table1[[Symbol]:[Industry]],2,FALSE),"-")</f>
        <v>-</v>
      </c>
      <c r="D579" t="s">
        <v>86</v>
      </c>
      <c r="E579">
        <v>9126.5403461049991</v>
      </c>
      <c r="F579">
        <v>829.85</v>
      </c>
      <c r="G579">
        <v>-9.1588462845971499</v>
      </c>
      <c r="H579">
        <v>9.3550363688645408</v>
      </c>
      <c r="I579">
        <v>-11.107469194154801</v>
      </c>
      <c r="J579">
        <v>4.0221617884122001</v>
      </c>
      <c r="K579">
        <v>816.59911839861797</v>
      </c>
      <c r="L579">
        <v>762.59427016856102</v>
      </c>
      <c r="M579">
        <v>39.641671871149299</v>
      </c>
      <c r="N579">
        <v>0.72802002567299595</v>
      </c>
      <c r="O579">
        <v>13.6831957582695</v>
      </c>
      <c r="P579">
        <v>34.715909090909001</v>
      </c>
      <c r="Q579">
        <v>0.132982781518349</v>
      </c>
    </row>
    <row r="580" spans="1:17" hidden="1" x14ac:dyDescent="0.3">
      <c r="A580" t="s">
        <v>1289</v>
      </c>
      <c r="B580" t="s">
        <v>1290</v>
      </c>
      <c r="C580" t="str">
        <f>IFERROR(VLOOKUP(Table1[[#This Row],[Ticker]],[1]!Table1[[Symbol]:[Industry]],2,FALSE),"-")</f>
        <v>-</v>
      </c>
      <c r="D580" t="s">
        <v>132</v>
      </c>
      <c r="E580">
        <v>9100</v>
      </c>
      <c r="F580">
        <v>4550</v>
      </c>
      <c r="G580">
        <v>-37.066308728966099</v>
      </c>
      <c r="H580">
        <v>-10.7853820828028</v>
      </c>
      <c r="I580">
        <v>-21.714877920199498</v>
      </c>
      <c r="J580">
        <v>-1.52614304321566</v>
      </c>
      <c r="K580">
        <v>4623.0070824703698</v>
      </c>
      <c r="L580">
        <v>4748.4045467370497</v>
      </c>
      <c r="M580">
        <v>44.369100863251902</v>
      </c>
      <c r="N580">
        <v>0.58119995020953397</v>
      </c>
      <c r="O580">
        <v>53.274725274725199</v>
      </c>
      <c r="P580">
        <v>8.30110086283843</v>
      </c>
      <c r="Q580">
        <v>2.8483082309216999E-2</v>
      </c>
    </row>
    <row r="581" spans="1:17" x14ac:dyDescent="0.3">
      <c r="A581" t="s">
        <v>1291</v>
      </c>
      <c r="B581" t="s">
        <v>1292</v>
      </c>
      <c r="C581" t="str">
        <f>IFERROR(VLOOKUP(Table1[[#This Row],[Ticker]],[1]!Table1[[Symbol]:[Industry]],2,FALSE),"-")</f>
        <v>-</v>
      </c>
      <c r="D581" t="s">
        <v>273</v>
      </c>
      <c r="E581">
        <v>9093.6794212899895</v>
      </c>
      <c r="F581">
        <v>1386.95</v>
      </c>
      <c r="G581">
        <v>-5.7961962173277897</v>
      </c>
      <c r="H581">
        <v>1.19779965611748</v>
      </c>
      <c r="I581">
        <v>-2.6352964701462702</v>
      </c>
      <c r="J581">
        <v>0.651661412273985</v>
      </c>
      <c r="K581">
        <v>1338.15839136514</v>
      </c>
      <c r="L581">
        <v>1239.24029153689</v>
      </c>
      <c r="M581">
        <v>60.571524094971402</v>
      </c>
      <c r="N581">
        <v>2.2858791639383198</v>
      </c>
      <c r="O581">
        <v>19.2508742204116</v>
      </c>
      <c r="P581">
        <v>41.974613573548901</v>
      </c>
    </row>
    <row r="582" spans="1:17" x14ac:dyDescent="0.3">
      <c r="A582" t="s">
        <v>1293</v>
      </c>
      <c r="B582" t="s">
        <v>1294</v>
      </c>
      <c r="C582" t="str">
        <f>IFERROR(VLOOKUP(Table1[[#This Row],[Ticker]],[1]!Table1[[Symbol]:[Industry]],2,FALSE),"-")</f>
        <v>-</v>
      </c>
      <c r="D582" t="s">
        <v>546</v>
      </c>
      <c r="E582">
        <v>9091.3743615750009</v>
      </c>
      <c r="F582">
        <v>275.25</v>
      </c>
      <c r="G582">
        <v>-21.497635363325902</v>
      </c>
      <c r="H582">
        <v>3.0670285458781601</v>
      </c>
      <c r="I582">
        <v>11.3823773456739</v>
      </c>
      <c r="J582">
        <v>-7.7895911947467505E-2</v>
      </c>
      <c r="K582">
        <v>264.87643494377198</v>
      </c>
      <c r="L582">
        <v>237.822142317301</v>
      </c>
      <c r="M582">
        <v>45.823405722891003</v>
      </c>
      <c r="N582">
        <v>0.46446740626252903</v>
      </c>
      <c r="O582">
        <v>7.5930971843778297</v>
      </c>
      <c r="P582">
        <v>36.532738095238003</v>
      </c>
      <c r="Q582">
        <v>3.0989809072545001E-2</v>
      </c>
    </row>
    <row r="583" spans="1:17" hidden="1" x14ac:dyDescent="0.3">
      <c r="A583" t="s">
        <v>1295</v>
      </c>
      <c r="B583" t="s">
        <v>1296</v>
      </c>
      <c r="C583" t="str">
        <f>IFERROR(VLOOKUP(Table1[[#This Row],[Ticker]],[1]!Table1[[Symbol]:[Industry]],2,FALSE),"-")</f>
        <v>-</v>
      </c>
      <c r="D583" t="s">
        <v>21</v>
      </c>
      <c r="E583">
        <v>9071.3594236999998</v>
      </c>
      <c r="F583">
        <v>1642.9</v>
      </c>
      <c r="G583">
        <v>135.04690364093699</v>
      </c>
      <c r="H583">
        <v>-22.024871671741799</v>
      </c>
      <c r="I583">
        <v>34.672100389123599</v>
      </c>
      <c r="J583">
        <v>-5.4996894749512997</v>
      </c>
      <c r="K583">
        <v>1705.4690083619</v>
      </c>
      <c r="L583">
        <v>1341.9110406641501</v>
      </c>
      <c r="M583">
        <v>36.244570274972403</v>
      </c>
      <c r="N583">
        <v>1.06105170321941</v>
      </c>
      <c r="O583">
        <v>21.233793901028601</v>
      </c>
      <c r="P583">
        <v>171.55371900826401</v>
      </c>
      <c r="Q583">
        <v>0.237879491120742</v>
      </c>
    </row>
    <row r="584" spans="1:17" x14ac:dyDescent="0.3">
      <c r="A584" t="s">
        <v>1297</v>
      </c>
      <c r="B584" t="s">
        <v>1298</v>
      </c>
      <c r="C584" t="str">
        <f>IFERROR(VLOOKUP(Table1[[#This Row],[Ticker]],[1]!Table1[[Symbol]:[Industry]],2,FALSE),"-")</f>
        <v>-</v>
      </c>
      <c r="D584" t="s">
        <v>185</v>
      </c>
      <c r="E584">
        <v>9061.9987336800004</v>
      </c>
      <c r="F584">
        <v>1678.2</v>
      </c>
      <c r="G584">
        <v>43.162414411654701</v>
      </c>
      <c r="H584">
        <v>5.6262079204117503</v>
      </c>
      <c r="I584">
        <v>46.110584738418403</v>
      </c>
      <c r="J584">
        <v>4.8475813188276096</v>
      </c>
      <c r="K584">
        <v>1486.7954690585</v>
      </c>
      <c r="L584">
        <v>1223.4312001149599</v>
      </c>
      <c r="M584">
        <v>68.943723927096897</v>
      </c>
      <c r="N584">
        <v>1.3516727219628999</v>
      </c>
      <c r="O584">
        <v>4.77297104040042</v>
      </c>
      <c r="P584">
        <v>104.53382084095</v>
      </c>
      <c r="Q584">
        <v>7.3920382107765997E-2</v>
      </c>
    </row>
    <row r="585" spans="1:17" x14ac:dyDescent="0.3">
      <c r="A585" t="s">
        <v>1299</v>
      </c>
      <c r="B585" t="s">
        <v>1300</v>
      </c>
      <c r="C585" t="str">
        <f>IFERROR(VLOOKUP(Table1[[#This Row],[Ticker]],[1]!Table1[[Symbol]:[Industry]],2,FALSE),"-")</f>
        <v>-</v>
      </c>
      <c r="D585" t="s">
        <v>80</v>
      </c>
      <c r="E585">
        <v>9056.4766296899998</v>
      </c>
      <c r="F585">
        <v>769.65</v>
      </c>
      <c r="G585">
        <v>-11.8960930337942</v>
      </c>
      <c r="H585">
        <v>-7.3218256645974096</v>
      </c>
      <c r="I585">
        <v>-29.609696903240199</v>
      </c>
      <c r="J585">
        <v>-2.6601019108333301</v>
      </c>
      <c r="K585">
        <v>799.26307084095004</v>
      </c>
      <c r="L585">
        <v>810.94260492116905</v>
      </c>
      <c r="M585">
        <v>33.041084822212902</v>
      </c>
      <c r="N585">
        <v>0.64323150761618597</v>
      </c>
      <c r="O585">
        <v>29.916195673358001</v>
      </c>
      <c r="P585">
        <v>21.204724409448801</v>
      </c>
      <c r="Q585">
        <v>1.6980183547719999E-3</v>
      </c>
    </row>
    <row r="586" spans="1:17" x14ac:dyDescent="0.3">
      <c r="A586" t="s">
        <v>1301</v>
      </c>
      <c r="B586" t="s">
        <v>1302</v>
      </c>
      <c r="C586" t="str">
        <f>IFERROR(VLOOKUP(Table1[[#This Row],[Ticker]],[1]!Table1[[Symbol]:[Industry]],2,FALSE),"-")</f>
        <v>-</v>
      </c>
      <c r="D586" t="s">
        <v>273</v>
      </c>
      <c r="E586">
        <v>9033.3253167500006</v>
      </c>
      <c r="F586">
        <v>880.25</v>
      </c>
      <c r="G586">
        <v>46.957359713121399</v>
      </c>
      <c r="H586">
        <v>-5.6001101962704496</v>
      </c>
      <c r="I586">
        <v>20.576264599102402</v>
      </c>
      <c r="J586">
        <v>-0.95142867095366701</v>
      </c>
      <c r="K586">
        <v>871.78182648255597</v>
      </c>
      <c r="L586">
        <v>747.58210079163496</v>
      </c>
      <c r="M586">
        <v>34.745361185488797</v>
      </c>
      <c r="N586">
        <v>0.347826957845905</v>
      </c>
      <c r="O586">
        <v>10.536779324055599</v>
      </c>
      <c r="P586">
        <v>90.922893395510201</v>
      </c>
      <c r="Q586">
        <v>3.1762012536637997E-2</v>
      </c>
    </row>
    <row r="587" spans="1:17" x14ac:dyDescent="0.3">
      <c r="A587" t="s">
        <v>1303</v>
      </c>
      <c r="B587" t="s">
        <v>1304</v>
      </c>
      <c r="C587" t="str">
        <f>IFERROR(VLOOKUP(Table1[[#This Row],[Ticker]],[1]!Table1[[Symbol]:[Industry]],2,FALSE),"-")</f>
        <v>-</v>
      </c>
      <c r="D587" t="s">
        <v>54</v>
      </c>
      <c r="E587">
        <v>8935.2040417499993</v>
      </c>
      <c r="F587">
        <v>515.1</v>
      </c>
      <c r="G587">
        <v>-8.17632790778047</v>
      </c>
      <c r="H587">
        <v>3.4100922642229801</v>
      </c>
      <c r="I587">
        <v>19.194872037702101</v>
      </c>
      <c r="J587">
        <v>-0.99153353907293196</v>
      </c>
      <c r="K587">
        <v>485.00429938477799</v>
      </c>
      <c r="L587">
        <v>414.16535628544602</v>
      </c>
      <c r="M587">
        <v>49.4094475771318</v>
      </c>
      <c r="N587">
        <v>0.50205372985187602</v>
      </c>
      <c r="O587">
        <v>7.4257425742574297</v>
      </c>
      <c r="P587">
        <v>61.220657276995297</v>
      </c>
    </row>
    <row r="588" spans="1:17" x14ac:dyDescent="0.3">
      <c r="A588" t="s">
        <v>1305</v>
      </c>
      <c r="B588" t="s">
        <v>1306</v>
      </c>
      <c r="C588" t="str">
        <f>IFERROR(VLOOKUP(Table1[[#This Row],[Ticker]],[1]!Table1[[Symbol]:[Industry]],2,FALSE),"-")</f>
        <v>-</v>
      </c>
      <c r="D588" t="s">
        <v>24</v>
      </c>
      <c r="E588">
        <v>8912.1565591079998</v>
      </c>
      <c r="F588">
        <v>78.28</v>
      </c>
      <c r="G588">
        <v>-45.362346697098701</v>
      </c>
      <c r="H588">
        <v>-6.2929920849093302</v>
      </c>
      <c r="I588">
        <v>-34.112836857943002</v>
      </c>
      <c r="J588">
        <v>-3.2274955342676601</v>
      </c>
      <c r="K588">
        <v>83.965503896651597</v>
      </c>
      <c r="L588">
        <v>90.140461885153201</v>
      </c>
      <c r="M588">
        <v>26.734374732315001</v>
      </c>
      <c r="N588">
        <v>0.80706858611340304</v>
      </c>
      <c r="O588">
        <v>48.824731732243201</v>
      </c>
      <c r="P588">
        <v>4.93297587131367</v>
      </c>
      <c r="Q588">
        <v>2.0339297826309998E-3</v>
      </c>
    </row>
    <row r="589" spans="1:17" x14ac:dyDescent="0.3">
      <c r="A589" t="s">
        <v>1307</v>
      </c>
      <c r="B589" t="s">
        <v>1308</v>
      </c>
      <c r="C589" t="str">
        <f>IFERROR(VLOOKUP(Table1[[#This Row],[Ticker]],[1]!Table1[[Symbol]:[Industry]],2,FALSE),"-")</f>
        <v>-</v>
      </c>
      <c r="D589" t="s">
        <v>185</v>
      </c>
      <c r="E589">
        <v>8893.696344</v>
      </c>
      <c r="F589">
        <v>582.1</v>
      </c>
      <c r="G589">
        <v>-16.2756476493063</v>
      </c>
      <c r="H589">
        <v>-1.78461282995402</v>
      </c>
      <c r="I589">
        <v>-2.2699446596909501</v>
      </c>
      <c r="J589">
        <v>1.86132070514201</v>
      </c>
      <c r="K589">
        <v>579.21933834735898</v>
      </c>
      <c r="L589">
        <v>550.79915934470705</v>
      </c>
      <c r="M589">
        <v>57.650964652857397</v>
      </c>
      <c r="N589">
        <v>0.74584250653719897</v>
      </c>
      <c r="O589">
        <v>21.594227795911301</v>
      </c>
      <c r="P589">
        <v>34.434180138568102</v>
      </c>
      <c r="Q589">
        <v>6.2406787467288997E-2</v>
      </c>
    </row>
    <row r="590" spans="1:17" x14ac:dyDescent="0.3">
      <c r="A590" t="s">
        <v>1309</v>
      </c>
      <c r="B590" t="s">
        <v>1310</v>
      </c>
      <c r="C590" t="str">
        <f>IFERROR(VLOOKUP(Table1[[#This Row],[Ticker]],[1]!Table1[[Symbol]:[Industry]],2,FALSE),"-")</f>
        <v>-</v>
      </c>
      <c r="D590" t="s">
        <v>24</v>
      </c>
      <c r="E590">
        <v>8883.5181814589996</v>
      </c>
      <c r="F590">
        <v>235.23</v>
      </c>
      <c r="G590">
        <v>-36.7649538371072</v>
      </c>
      <c r="H590">
        <v>0.54698531876406897</v>
      </c>
      <c r="I590">
        <v>-15.317239233287401</v>
      </c>
      <c r="J590">
        <v>-0.39805719277843798</v>
      </c>
      <c r="K590">
        <v>227.52757561453299</v>
      </c>
      <c r="L590">
        <v>223.504999177071</v>
      </c>
      <c r="M590">
        <v>58.001897741601503</v>
      </c>
      <c r="N590">
        <v>0.99278947723536903</v>
      </c>
      <c r="O590">
        <v>21.816945117544499</v>
      </c>
      <c r="P590">
        <v>22.515624999999901</v>
      </c>
      <c r="Q590">
        <v>0.122153185954586</v>
      </c>
    </row>
    <row r="591" spans="1:17" hidden="1" x14ac:dyDescent="0.3">
      <c r="A591" t="s">
        <v>1311</v>
      </c>
      <c r="B591" t="s">
        <v>1312</v>
      </c>
      <c r="C591" t="str">
        <f>IFERROR(VLOOKUP(Table1[[#This Row],[Ticker]],[1]!Table1[[Symbol]:[Industry]],2,FALSE),"-")</f>
        <v>-</v>
      </c>
      <c r="D591" t="s">
        <v>252</v>
      </c>
      <c r="E591">
        <v>8841.825927975</v>
      </c>
      <c r="F591">
        <v>1495.75</v>
      </c>
      <c r="G591">
        <v>87.997709014010994</v>
      </c>
      <c r="H591">
        <v>-12.711163594818901</v>
      </c>
      <c r="I591">
        <v>-5.3836957163808501</v>
      </c>
      <c r="J591">
        <v>-2.21634778059282</v>
      </c>
      <c r="K591">
        <v>1566.48686583426</v>
      </c>
      <c r="M591">
        <v>37.9600748678467</v>
      </c>
      <c r="N591">
        <v>0.774985356387354</v>
      </c>
      <c r="O591">
        <v>39.060671903727197</v>
      </c>
      <c r="P591">
        <v>132.83779576587699</v>
      </c>
    </row>
    <row r="592" spans="1:17" hidden="1" x14ac:dyDescent="0.3">
      <c r="A592" t="s">
        <v>1313</v>
      </c>
      <c r="B592" t="s">
        <v>1314</v>
      </c>
      <c r="C592" t="str">
        <f>IFERROR(VLOOKUP(Table1[[#This Row],[Ticker]],[1]!Table1[[Symbol]:[Industry]],2,FALSE),"-")</f>
        <v>-</v>
      </c>
      <c r="D592" t="s">
        <v>124</v>
      </c>
      <c r="E592">
        <v>8826.0569680999997</v>
      </c>
      <c r="F592">
        <v>365.8</v>
      </c>
      <c r="G592">
        <v>266.13228872403897</v>
      </c>
      <c r="H592">
        <v>-7.2060087337995904E-2</v>
      </c>
      <c r="I592">
        <v>73.892648097297297</v>
      </c>
      <c r="J592">
        <v>-5.7155996052365996</v>
      </c>
      <c r="K592">
        <v>359.72458807464602</v>
      </c>
      <c r="L592">
        <v>276.17168341282797</v>
      </c>
      <c r="M592">
        <v>32.936894826172498</v>
      </c>
      <c r="N592">
        <v>0.41374323938076102</v>
      </c>
      <c r="O592">
        <v>9.1716785128485405</v>
      </c>
      <c r="P592">
        <v>364.50793650793599</v>
      </c>
      <c r="Q592">
        <v>0.14368151613744301</v>
      </c>
    </row>
    <row r="593" spans="1:17" x14ac:dyDescent="0.3">
      <c r="A593" t="s">
        <v>1315</v>
      </c>
      <c r="B593" t="s">
        <v>1316</v>
      </c>
      <c r="C593" t="str">
        <f>IFERROR(VLOOKUP(Table1[[#This Row],[Ticker]],[1]!Table1[[Symbol]:[Industry]],2,FALSE),"-")</f>
        <v>-</v>
      </c>
      <c r="D593" t="s">
        <v>54</v>
      </c>
      <c r="E593">
        <v>8812.9098469199998</v>
      </c>
      <c r="F593">
        <v>541.29999999999995</v>
      </c>
      <c r="G593">
        <v>8.3885334334040493</v>
      </c>
      <c r="H593">
        <v>-1.1808048067421399</v>
      </c>
      <c r="I593">
        <v>9.3650531363604301</v>
      </c>
      <c r="J593">
        <v>-3.5598744600755401</v>
      </c>
      <c r="K593">
        <v>535.96775522226005</v>
      </c>
      <c r="L593">
        <v>470.750371062243</v>
      </c>
      <c r="M593">
        <v>37.317539050498702</v>
      </c>
      <c r="N593">
        <v>0.84938907949328002</v>
      </c>
      <c r="O593">
        <v>21.716238684648001</v>
      </c>
      <c r="P593">
        <v>57.6755024759685</v>
      </c>
      <c r="Q593">
        <v>2.6712223082086001E-2</v>
      </c>
    </row>
    <row r="594" spans="1:17" x14ac:dyDescent="0.3">
      <c r="A594" t="s">
        <v>1317</v>
      </c>
      <c r="B594" t="s">
        <v>1318</v>
      </c>
      <c r="C594" t="str">
        <f>IFERROR(VLOOKUP(Table1[[#This Row],[Ticker]],[1]!Table1[[Symbol]:[Industry]],2,FALSE),"-")</f>
        <v>-</v>
      </c>
      <c r="D594" t="s">
        <v>379</v>
      </c>
      <c r="E594">
        <v>8758.3273022699996</v>
      </c>
      <c r="F594">
        <v>385.95</v>
      </c>
      <c r="G594">
        <v>114.151783990461</v>
      </c>
      <c r="H594">
        <v>-3.7889015089171698</v>
      </c>
      <c r="I594">
        <v>32.844930133268697</v>
      </c>
      <c r="J594">
        <v>-7.6589895642102901</v>
      </c>
      <c r="K594">
        <v>381.46467106627102</v>
      </c>
      <c r="L594">
        <v>292.68416063546402</v>
      </c>
      <c r="M594">
        <v>33.263484286852901</v>
      </c>
      <c r="N594">
        <v>0.90670901155866601</v>
      </c>
      <c r="O594">
        <v>15.7662909703329</v>
      </c>
      <c r="P594">
        <v>175.48179871520301</v>
      </c>
      <c r="Q594">
        <v>0.166210491001229</v>
      </c>
    </row>
    <row r="595" spans="1:17" hidden="1" x14ac:dyDescent="0.3">
      <c r="A595" t="s">
        <v>1319</v>
      </c>
      <c r="B595" t="s">
        <v>1320</v>
      </c>
      <c r="C595" t="str">
        <f>IFERROR(VLOOKUP(Table1[[#This Row],[Ticker]],[1]!Table1[[Symbol]:[Industry]],2,FALSE),"-")</f>
        <v>-</v>
      </c>
      <c r="D595" t="s">
        <v>1169</v>
      </c>
      <c r="E595">
        <v>8746.2373877999999</v>
      </c>
      <c r="F595">
        <v>684.2</v>
      </c>
      <c r="G595">
        <v>86.166801264933596</v>
      </c>
      <c r="H595">
        <v>-9.2613835996538896</v>
      </c>
      <c r="I595">
        <v>28.825450131565301</v>
      </c>
      <c r="J595">
        <v>2.0662344644239998</v>
      </c>
      <c r="K595">
        <v>666.17887081199399</v>
      </c>
      <c r="L595">
        <v>520.73255060693202</v>
      </c>
      <c r="M595">
        <v>41.5139201260059</v>
      </c>
      <c r="N595">
        <v>0.57489266102912695</v>
      </c>
      <c r="O595">
        <v>14.7252265419467</v>
      </c>
      <c r="P595">
        <v>139.733707077785</v>
      </c>
      <c r="Q595">
        <v>0.182358150139561</v>
      </c>
    </row>
    <row r="596" spans="1:17" x14ac:dyDescent="0.3">
      <c r="A596" t="s">
        <v>1321</v>
      </c>
      <c r="B596" t="s">
        <v>1322</v>
      </c>
      <c r="C596" t="str">
        <f>IFERROR(VLOOKUP(Table1[[#This Row],[Ticker]],[1]!Table1[[Symbol]:[Industry]],2,FALSE),"-")</f>
        <v>-</v>
      </c>
      <c r="D596" t="s">
        <v>185</v>
      </c>
      <c r="E596">
        <v>8737.3600320000005</v>
      </c>
      <c r="F596">
        <v>443.2</v>
      </c>
      <c r="G596">
        <v>10.1444394461654</v>
      </c>
      <c r="H596">
        <v>2.8757368475279002</v>
      </c>
      <c r="I596">
        <v>42.980124076272098</v>
      </c>
      <c r="J596">
        <v>1.6040619319821801</v>
      </c>
      <c r="K596">
        <v>431.02163082046002</v>
      </c>
      <c r="L596">
        <v>345.341665007909</v>
      </c>
      <c r="M596">
        <v>33.789484692687701</v>
      </c>
      <c r="N596">
        <v>1.4217659664767699</v>
      </c>
      <c r="O596">
        <v>9.4990974729241895</v>
      </c>
      <c r="P596">
        <v>84.589754269054495</v>
      </c>
    </row>
    <row r="597" spans="1:17" x14ac:dyDescent="0.3">
      <c r="A597" t="s">
        <v>1323</v>
      </c>
      <c r="B597" t="s">
        <v>1324</v>
      </c>
      <c r="C597" t="str">
        <f>IFERROR(VLOOKUP(Table1[[#This Row],[Ticker]],[1]!Table1[[Symbol]:[Industry]],2,FALSE),"-")</f>
        <v>-</v>
      </c>
      <c r="D597" t="s">
        <v>431</v>
      </c>
      <c r="E597">
        <v>8718.80293953</v>
      </c>
      <c r="F597">
        <v>197.91</v>
      </c>
      <c r="G597">
        <v>-39.202730649960003</v>
      </c>
      <c r="H597">
        <v>-3.1248928148156701</v>
      </c>
      <c r="I597">
        <v>10.308126044557699</v>
      </c>
      <c r="J597">
        <v>-0.423595595675343</v>
      </c>
      <c r="K597">
        <v>196.39192596378999</v>
      </c>
      <c r="L597">
        <v>193.24459965997099</v>
      </c>
      <c r="M597">
        <v>40.4058844626853</v>
      </c>
      <c r="N597">
        <v>0.80637566773777702</v>
      </c>
      <c r="O597">
        <v>16.7955131120206</v>
      </c>
      <c r="P597">
        <v>36.489655172413698</v>
      </c>
    </row>
    <row r="598" spans="1:17" x14ac:dyDescent="0.3">
      <c r="A598" t="s">
        <v>1325</v>
      </c>
      <c r="B598" t="s">
        <v>1326</v>
      </c>
      <c r="C598" t="str">
        <f>IFERROR(VLOOKUP(Table1[[#This Row],[Ticker]],[1]!Table1[[Symbol]:[Industry]],2,FALSE),"-")</f>
        <v>-</v>
      </c>
      <c r="D598" t="s">
        <v>392</v>
      </c>
      <c r="E598">
        <v>8715.1020586300001</v>
      </c>
      <c r="F598">
        <v>218.71</v>
      </c>
      <c r="G598">
        <v>-6.5740827512233597</v>
      </c>
      <c r="H598">
        <v>-12.1783003362148</v>
      </c>
      <c r="I598">
        <v>-7.3943223402128098</v>
      </c>
      <c r="J598">
        <v>-1.8144811958632601</v>
      </c>
      <c r="K598">
        <v>228.870292827561</v>
      </c>
      <c r="L598">
        <v>224.90553417179601</v>
      </c>
      <c r="M598">
        <v>36.604808221510901</v>
      </c>
      <c r="N598">
        <v>0.430873804221936</v>
      </c>
      <c r="O598">
        <v>47.341228110282998</v>
      </c>
      <c r="P598">
        <v>31.594464500601699</v>
      </c>
      <c r="Q598">
        <v>4.7845858729698001E-2</v>
      </c>
    </row>
    <row r="599" spans="1:17" x14ac:dyDescent="0.3">
      <c r="A599" t="s">
        <v>1327</v>
      </c>
      <c r="B599" t="s">
        <v>1328</v>
      </c>
      <c r="C599" t="str">
        <f>IFERROR(VLOOKUP(Table1[[#This Row],[Ticker]],[1]!Table1[[Symbol]:[Industry]],2,FALSE),"-")</f>
        <v>-</v>
      </c>
      <c r="D599" t="s">
        <v>261</v>
      </c>
      <c r="E599">
        <v>8714.9935824500008</v>
      </c>
      <c r="F599">
        <v>1344.05</v>
      </c>
      <c r="G599">
        <v>87.072314636979002</v>
      </c>
      <c r="H599">
        <v>-3.6002440996788398</v>
      </c>
      <c r="I599">
        <v>76.516174271882093</v>
      </c>
      <c r="J599">
        <v>-0.36058731171139302</v>
      </c>
      <c r="K599">
        <v>1287.3083956114499</v>
      </c>
      <c r="L599">
        <v>1061.7318464565701</v>
      </c>
      <c r="M599">
        <v>64.604437086651402</v>
      </c>
      <c r="N599">
        <v>1.29935946255728</v>
      </c>
      <c r="O599">
        <v>8.2363007328596307</v>
      </c>
      <c r="P599">
        <v>148.41511875057699</v>
      </c>
    </row>
    <row r="600" spans="1:17" hidden="1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46</v>
      </c>
      <c r="E600">
        <v>8648.6461474999996</v>
      </c>
      <c r="F600">
        <v>790.25</v>
      </c>
      <c r="G600">
        <v>240.070170927589</v>
      </c>
      <c r="H600">
        <v>-3.40399243178355E-2</v>
      </c>
      <c r="I600">
        <v>281.29057525070999</v>
      </c>
      <c r="J600">
        <v>7.4500199160098699</v>
      </c>
      <c r="K600">
        <v>666.53046682317097</v>
      </c>
      <c r="L600">
        <v>421.85093833104497</v>
      </c>
      <c r="M600">
        <v>53.749785487049301</v>
      </c>
      <c r="N600">
        <v>0.91031117710263798</v>
      </c>
      <c r="O600">
        <v>12.2366339765896</v>
      </c>
      <c r="P600">
        <v>411.32319637657702</v>
      </c>
    </row>
    <row r="601" spans="1:17" hidden="1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753</v>
      </c>
      <c r="E601">
        <v>8642.3479203879997</v>
      </c>
      <c r="F601">
        <v>554.54999999999995</v>
      </c>
      <c r="G601">
        <v>-11.1733568825567</v>
      </c>
      <c r="H601">
        <v>1.5898871775083401</v>
      </c>
      <c r="I601">
        <v>-2.3834322310081899</v>
      </c>
      <c r="J601">
        <v>0.652113594008084</v>
      </c>
      <c r="K601">
        <v>532.29847520671399</v>
      </c>
      <c r="L601">
        <v>504.53715228280402</v>
      </c>
      <c r="M601">
        <v>73.886051750125603</v>
      </c>
      <c r="N601">
        <v>0.605309183958192</v>
      </c>
      <c r="O601">
        <v>1.0350734830042401</v>
      </c>
      <c r="P601">
        <v>29.226574697644001</v>
      </c>
      <c r="Q601">
        <v>-1.0545973830429E-2</v>
      </c>
    </row>
    <row r="602" spans="1:17" hidden="1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294</v>
      </c>
      <c r="E602">
        <v>8605.4446079999998</v>
      </c>
      <c r="F602">
        <v>512</v>
      </c>
      <c r="G602">
        <v>151.66724570937799</v>
      </c>
      <c r="H602">
        <v>-7.6609421615238897</v>
      </c>
      <c r="I602">
        <v>104.76352391887001</v>
      </c>
      <c r="J602">
        <v>2.4187510252354798</v>
      </c>
      <c r="K602">
        <v>489.041819738242</v>
      </c>
      <c r="L602">
        <v>359.40019331906097</v>
      </c>
      <c r="M602">
        <v>46.406001309858297</v>
      </c>
      <c r="N602">
        <v>0.36167434054512398</v>
      </c>
      <c r="O602">
        <v>14.0625</v>
      </c>
      <c r="P602">
        <v>187.64044943820201</v>
      </c>
      <c r="Q602">
        <v>7.9719376461648006E-2</v>
      </c>
    </row>
    <row r="603" spans="1:17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264</v>
      </c>
      <c r="E603">
        <v>8597.6838150750009</v>
      </c>
      <c r="F603">
        <v>696.75</v>
      </c>
      <c r="G603">
        <v>-13.4298194956008</v>
      </c>
      <c r="H603">
        <v>-17.4623407555322</v>
      </c>
      <c r="I603">
        <v>-11.703790257886601</v>
      </c>
      <c r="J603">
        <v>-3.04987764557392</v>
      </c>
      <c r="K603">
        <v>714.97572096181295</v>
      </c>
      <c r="L603">
        <v>675.203487170122</v>
      </c>
      <c r="M603">
        <v>44.281471934394901</v>
      </c>
      <c r="N603">
        <v>0.27423017010192202</v>
      </c>
      <c r="O603">
        <v>20.229637603157499</v>
      </c>
      <c r="P603">
        <v>36.604254484854401</v>
      </c>
    </row>
    <row r="604" spans="1:17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776</v>
      </c>
      <c r="E604">
        <v>8596.5363390399998</v>
      </c>
      <c r="F604">
        <v>215.2</v>
      </c>
      <c r="G604">
        <v>30.3148815983932</v>
      </c>
      <c r="H604">
        <v>-18.8282576207028</v>
      </c>
      <c r="I604">
        <v>9.3470891093420292</v>
      </c>
      <c r="J604">
        <v>-2.7445547324767001</v>
      </c>
      <c r="K604">
        <v>232.91333536682899</v>
      </c>
      <c r="L604">
        <v>203.37639385883099</v>
      </c>
      <c r="M604">
        <v>38.5276102850139</v>
      </c>
      <c r="N604">
        <v>0.41215364607908</v>
      </c>
      <c r="O604">
        <v>37.774163568773197</v>
      </c>
      <c r="P604">
        <v>94.3992773261065</v>
      </c>
      <c r="Q604">
        <v>0.16282760737754401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1169</v>
      </c>
      <c r="E605">
        <v>8578.696164686</v>
      </c>
      <c r="F605">
        <v>81.94</v>
      </c>
      <c r="G605">
        <v>-4.6458461158326303</v>
      </c>
      <c r="H605">
        <v>-18.9703915680475</v>
      </c>
      <c r="I605">
        <v>-24.684443712626798</v>
      </c>
      <c r="J605">
        <v>-4.8890552219059202</v>
      </c>
      <c r="K605">
        <v>89.043324205421996</v>
      </c>
      <c r="L605">
        <v>87.448966945377606</v>
      </c>
      <c r="M605">
        <v>26.686954693656201</v>
      </c>
      <c r="N605">
        <v>0.57606162256966498</v>
      </c>
      <c r="O605">
        <v>65.608982182084404</v>
      </c>
      <c r="P605">
        <v>30.4777070063694</v>
      </c>
      <c r="Q605">
        <v>3.9282296493552998E-2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294</v>
      </c>
      <c r="E606">
        <v>8566.6447864000002</v>
      </c>
      <c r="F606">
        <v>726.8</v>
      </c>
      <c r="G606">
        <v>-8.1651112940034007</v>
      </c>
      <c r="H606">
        <v>-7.0930743380616601</v>
      </c>
      <c r="I606">
        <v>-24.567660417227799</v>
      </c>
      <c r="J606">
        <v>-2.6885963953898999</v>
      </c>
      <c r="K606">
        <v>750.68642795506503</v>
      </c>
      <c r="L606">
        <v>719.55925265910298</v>
      </c>
      <c r="M606">
        <v>38.969713728905198</v>
      </c>
      <c r="N606">
        <v>1.10247692807799</v>
      </c>
      <c r="O606">
        <v>26.8161805173362</v>
      </c>
      <c r="P606">
        <v>30.1459396544005</v>
      </c>
      <c r="Q606">
        <v>7.2745991221574005E-2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438</v>
      </c>
      <c r="E607">
        <v>8534.4123598799997</v>
      </c>
      <c r="F607">
        <v>636.9</v>
      </c>
      <c r="G607">
        <v>-29.064448368676501</v>
      </c>
      <c r="H607">
        <v>-9.20412952252385</v>
      </c>
      <c r="I607">
        <v>-43.865058033416503</v>
      </c>
      <c r="J607">
        <v>-1.2164211111035801</v>
      </c>
      <c r="K607">
        <v>656.618851483458</v>
      </c>
      <c r="L607">
        <v>712.95660704324803</v>
      </c>
      <c r="M607">
        <v>38.3770532384763</v>
      </c>
      <c r="N607">
        <v>0.49582718523762198</v>
      </c>
      <c r="O607">
        <v>72.240540116187702</v>
      </c>
      <c r="P607">
        <v>11.8840579710144</v>
      </c>
      <c r="Q607">
        <v>0.14510302667775499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Row],[Ticker]],[1]!Table1[[Symbol]:[Industry]],2,FALSE),"-")</f>
        <v>-</v>
      </c>
      <c r="D608" t="s">
        <v>132</v>
      </c>
      <c r="E608">
        <v>8515.9879685649994</v>
      </c>
      <c r="F608">
        <v>581.35</v>
      </c>
      <c r="G608">
        <v>-0.72722712802494904</v>
      </c>
      <c r="H608">
        <v>-8.4764086591792491</v>
      </c>
      <c r="I608">
        <v>27.134623685632299</v>
      </c>
      <c r="J608">
        <v>0.15324469592918599</v>
      </c>
      <c r="K608">
        <v>574.85686045096998</v>
      </c>
      <c r="L608">
        <v>512.00004862445098</v>
      </c>
      <c r="M608">
        <v>51.444725453501</v>
      </c>
      <c r="N608">
        <v>1.2707342440768701</v>
      </c>
      <c r="O608">
        <v>20.237378515524199</v>
      </c>
      <c r="P608">
        <v>52.966714905933401</v>
      </c>
      <c r="Q608">
        <v>-1.37287536431E-4</v>
      </c>
    </row>
    <row r="609" spans="1:17" x14ac:dyDescent="0.3">
      <c r="A609" t="s">
        <v>1347</v>
      </c>
      <c r="B609" t="s">
        <v>1348</v>
      </c>
      <c r="C609" t="str">
        <f>IFERROR(VLOOKUP(Table1[[#This Row],[Ticker]],[1]!Table1[[Symbol]:[Industry]],2,FALSE),"-")</f>
        <v>-</v>
      </c>
      <c r="D609" t="s">
        <v>83</v>
      </c>
      <c r="E609">
        <v>8504.9631189949996</v>
      </c>
      <c r="F609">
        <v>288.05</v>
      </c>
      <c r="G609">
        <v>-75.816550129173507</v>
      </c>
      <c r="H609">
        <v>-6.4838791479543998</v>
      </c>
      <c r="I609">
        <v>-11.367662640004699</v>
      </c>
      <c r="J609">
        <v>-2.2803995378388202</v>
      </c>
      <c r="K609">
        <v>294.01462220957501</v>
      </c>
      <c r="L609">
        <v>331.73294361037699</v>
      </c>
      <c r="M609">
        <v>43.668152050522799</v>
      </c>
      <c r="N609">
        <v>0.46742385021004801</v>
      </c>
      <c r="O609">
        <v>77.746918937684399</v>
      </c>
      <c r="P609">
        <v>10.363984674329499</v>
      </c>
      <c r="Q609">
        <v>-9.7743978522017994E-2</v>
      </c>
    </row>
    <row r="610" spans="1:17" hidden="1" x14ac:dyDescent="0.3">
      <c r="A610" t="s">
        <v>1349</v>
      </c>
      <c r="B610" t="s">
        <v>1350</v>
      </c>
      <c r="C610" t="str">
        <f>IFERROR(VLOOKUP(Table1[[#This Row],[Ticker]],[1]!Table1[[Symbol]:[Industry]],2,FALSE),"-")</f>
        <v>-</v>
      </c>
      <c r="D610" t="s">
        <v>117</v>
      </c>
      <c r="E610">
        <v>8504.1628278749995</v>
      </c>
      <c r="F610">
        <v>2650.05</v>
      </c>
      <c r="G610">
        <v>-45.526434893734603</v>
      </c>
      <c r="H610">
        <v>-14.441366505557401</v>
      </c>
      <c r="I610">
        <v>-12.668388894854299</v>
      </c>
      <c r="J610">
        <v>-3.3038702229351999</v>
      </c>
      <c r="K610">
        <v>2716.9341214034298</v>
      </c>
      <c r="L610">
        <v>2704.1214256600101</v>
      </c>
      <c r="M610">
        <v>48.245812288472699</v>
      </c>
      <c r="N610">
        <v>1.24076554391697</v>
      </c>
      <c r="O610">
        <v>32.072979755098899</v>
      </c>
      <c r="P610">
        <v>12.816091954022999</v>
      </c>
      <c r="Q610">
        <v>-1.4755820778956E-2</v>
      </c>
    </row>
    <row r="611" spans="1:17" hidden="1" x14ac:dyDescent="0.3">
      <c r="A611" t="s">
        <v>1351</v>
      </c>
      <c r="B611" t="s">
        <v>1352</v>
      </c>
      <c r="C611" t="str">
        <f>IFERROR(VLOOKUP(Table1[[#This Row],[Ticker]],[1]!Table1[[Symbol]:[Industry]],2,FALSE),"-")</f>
        <v>-</v>
      </c>
      <c r="D611" t="s">
        <v>431</v>
      </c>
      <c r="E611">
        <v>8452.2939096749997</v>
      </c>
      <c r="F611">
        <v>1085.3499999999999</v>
      </c>
      <c r="G611">
        <v>4.4698928177914503</v>
      </c>
      <c r="H611">
        <v>-4.4774356228406598</v>
      </c>
      <c r="I611">
        <v>16.772848163356699</v>
      </c>
      <c r="J611">
        <v>-1.0932194659571</v>
      </c>
      <c r="K611">
        <v>1054.3552111133899</v>
      </c>
      <c r="L611">
        <v>934.88797265080905</v>
      </c>
      <c r="M611">
        <v>43.861275375379201</v>
      </c>
      <c r="N611">
        <v>0.44509010909798402</v>
      </c>
      <c r="O611">
        <v>14.0645874602662</v>
      </c>
      <c r="P611">
        <v>43.252161288193697</v>
      </c>
      <c r="Q611">
        <v>9.6259580812375997E-2</v>
      </c>
    </row>
    <row r="612" spans="1:17" x14ac:dyDescent="0.3">
      <c r="A612" t="s">
        <v>1353</v>
      </c>
      <c r="B612" t="s">
        <v>1354</v>
      </c>
      <c r="C612" t="str">
        <f>IFERROR(VLOOKUP(Table1[[#This Row],[Ticker]],[1]!Table1[[Symbol]:[Industry]],2,FALSE),"-")</f>
        <v>-</v>
      </c>
      <c r="D612" t="s">
        <v>397</v>
      </c>
      <c r="E612">
        <v>8426.1109873500009</v>
      </c>
      <c r="F612">
        <v>618.45000000000005</v>
      </c>
      <c r="G612">
        <v>9.8542588295092397</v>
      </c>
      <c r="H612">
        <v>-11.0793039221148</v>
      </c>
      <c r="I612">
        <v>8.0259560071752603</v>
      </c>
      <c r="J612">
        <v>-6.2342832123639802</v>
      </c>
      <c r="K612">
        <v>662.702799336309</v>
      </c>
      <c r="L612">
        <v>577.57805799277401</v>
      </c>
      <c r="M612">
        <v>16.702638648930701</v>
      </c>
      <c r="N612">
        <v>0.20276700502599301</v>
      </c>
      <c r="O612">
        <v>28.223785269625601</v>
      </c>
      <c r="P612">
        <v>60.261725835708702</v>
      </c>
      <c r="Q612">
        <v>-1.4634638941365E-2</v>
      </c>
    </row>
    <row r="613" spans="1:17" x14ac:dyDescent="0.3">
      <c r="A613" t="s">
        <v>1355</v>
      </c>
      <c r="B613" t="s">
        <v>1356</v>
      </c>
      <c r="C613" t="str">
        <f>IFERROR(VLOOKUP(Table1[[#This Row],[Ticker]],[1]!Table1[[Symbol]:[Industry]],2,FALSE),"-")</f>
        <v>-</v>
      </c>
      <c r="D613" t="s">
        <v>132</v>
      </c>
      <c r="E613">
        <v>8422.6284526199997</v>
      </c>
      <c r="F613">
        <v>542.65</v>
      </c>
      <c r="G613">
        <v>-30.6889662075525</v>
      </c>
      <c r="H613">
        <v>-8.8533689385621006</v>
      </c>
      <c r="I613">
        <v>-22.268908219619199</v>
      </c>
      <c r="J613">
        <v>3.15300373092398</v>
      </c>
      <c r="K613">
        <v>568.48201154138201</v>
      </c>
      <c r="L613">
        <v>570.57002449709398</v>
      </c>
      <c r="M613">
        <v>43.706867960670998</v>
      </c>
      <c r="N613">
        <v>1.2563711070664301</v>
      </c>
      <c r="O613">
        <v>25.089836911452998</v>
      </c>
      <c r="P613">
        <v>14.242105263157899</v>
      </c>
      <c r="Q613">
        <v>6.7853918138669006E-2</v>
      </c>
    </row>
    <row r="614" spans="1:17" hidden="1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-</v>
      </c>
      <c r="D614" t="s">
        <v>753</v>
      </c>
      <c r="E614">
        <v>8375.5088797930002</v>
      </c>
      <c r="F614">
        <v>276.11</v>
      </c>
      <c r="G614">
        <v>1.4392119201931799</v>
      </c>
      <c r="H614">
        <v>-6.8796577926937205E-2</v>
      </c>
      <c r="I614">
        <v>0.95527855931212702</v>
      </c>
      <c r="J614">
        <v>0.88088333819241904</v>
      </c>
      <c r="K614">
        <v>263.33259078961902</v>
      </c>
      <c r="L614">
        <v>243.05571034492201</v>
      </c>
      <c r="M614">
        <v>59.785019392106697</v>
      </c>
      <c r="N614">
        <v>0.92580240225551003</v>
      </c>
      <c r="O614">
        <v>0.30784832132120199</v>
      </c>
      <c r="P614">
        <v>40.228542407313299</v>
      </c>
      <c r="Q614">
        <v>1.1816369177710001E-3</v>
      </c>
    </row>
    <row r="615" spans="1:17" hidden="1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1361</v>
      </c>
      <c r="E615">
        <v>8369.7008711939998</v>
      </c>
      <c r="F615">
        <v>1230.3900000000001</v>
      </c>
      <c r="K615">
        <v>1221.0284065276701</v>
      </c>
      <c r="L615">
        <v>1201.49851616978</v>
      </c>
      <c r="M615">
        <v>68.273684852772604</v>
      </c>
      <c r="N615">
        <v>1</v>
      </c>
      <c r="Q615">
        <v>-6.1080809493942997E-2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264</v>
      </c>
      <c r="E616">
        <v>8297.5656790699995</v>
      </c>
      <c r="F616">
        <v>3571.55</v>
      </c>
      <c r="G616">
        <v>140.423290823565</v>
      </c>
      <c r="H616">
        <v>-1.14454404546024</v>
      </c>
      <c r="I616">
        <v>80.641986848455502</v>
      </c>
      <c r="J616">
        <v>5.8443880762239102</v>
      </c>
      <c r="K616">
        <v>3038.3694755008601</v>
      </c>
      <c r="L616">
        <v>2244.3492076385701</v>
      </c>
      <c r="M616">
        <v>73.258723142097296</v>
      </c>
      <c r="N616">
        <v>0.71258436546522397</v>
      </c>
      <c r="O616">
        <v>1.3005557811034401</v>
      </c>
      <c r="P616">
        <v>181.22440944881799</v>
      </c>
      <c r="Q616">
        <v>0.13753917773288801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80</v>
      </c>
      <c r="E617">
        <v>8243.6637851319992</v>
      </c>
      <c r="F617">
        <v>203.96</v>
      </c>
      <c r="G617">
        <v>9.2595982669436694E-3</v>
      </c>
      <c r="H617">
        <v>-12.182914955088901</v>
      </c>
      <c r="I617">
        <v>-30.567679512971001</v>
      </c>
      <c r="J617">
        <v>-5.9266774583859698</v>
      </c>
      <c r="K617">
        <v>213.29317839712499</v>
      </c>
      <c r="L617">
        <v>203.02160015874401</v>
      </c>
      <c r="M617">
        <v>28.68470961965</v>
      </c>
      <c r="N617">
        <v>1.15588139609121</v>
      </c>
      <c r="O617">
        <v>25.514806824867598</v>
      </c>
      <c r="P617">
        <v>38.748299319727899</v>
      </c>
      <c r="Q617">
        <v>6.0153017761378998E-2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287</v>
      </c>
      <c r="E618">
        <v>8188.0877312000002</v>
      </c>
      <c r="F618">
        <v>368</v>
      </c>
      <c r="G618">
        <v>-41.120909818503499</v>
      </c>
      <c r="H618">
        <v>-8.0291095737992499</v>
      </c>
      <c r="I618">
        <v>-43.730522887860701</v>
      </c>
      <c r="J618">
        <v>-3.48921784992155</v>
      </c>
      <c r="K618">
        <v>396.88098504829799</v>
      </c>
      <c r="M618">
        <v>34.742886159576301</v>
      </c>
      <c r="N618">
        <v>0.857019075525707</v>
      </c>
      <c r="O618">
        <v>46.263586956521699</v>
      </c>
      <c r="P618">
        <v>3.2402861551409798</v>
      </c>
    </row>
    <row r="619" spans="1:17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83</v>
      </c>
      <c r="E619">
        <v>8169.7358401749998</v>
      </c>
      <c r="F619">
        <v>3337.25</v>
      </c>
      <c r="G619">
        <v>57.487909588764801</v>
      </c>
      <c r="H619">
        <v>1.1211160508156399</v>
      </c>
      <c r="I619">
        <v>13.420730276431801</v>
      </c>
      <c r="J619">
        <v>-2.67375194984447</v>
      </c>
      <c r="K619">
        <v>3192.13866387594</v>
      </c>
      <c r="L619">
        <v>2668.2695916442699</v>
      </c>
      <c r="M619">
        <v>50.867594444967899</v>
      </c>
      <c r="N619">
        <v>0.57558551490440801</v>
      </c>
      <c r="O619">
        <v>5.6243913401752899</v>
      </c>
      <c r="P619">
        <v>115.160697591953</v>
      </c>
      <c r="Q619">
        <v>0.183337976728876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21</v>
      </c>
      <c r="E620">
        <v>8153.9606826999998</v>
      </c>
      <c r="F620">
        <v>2641.45</v>
      </c>
      <c r="G620">
        <v>-23.833455437202801</v>
      </c>
      <c r="H620">
        <v>-18.035840472485202</v>
      </c>
      <c r="I620">
        <v>-13.2939722181598</v>
      </c>
      <c r="J620">
        <v>-2.2915242054885199</v>
      </c>
      <c r="K620">
        <v>2752.0030785128301</v>
      </c>
      <c r="L620">
        <v>2654.30415789891</v>
      </c>
      <c r="M620">
        <v>36.279579926254797</v>
      </c>
      <c r="N620">
        <v>0.65567867436640703</v>
      </c>
      <c r="O620">
        <v>19.063393212061499</v>
      </c>
      <c r="P620">
        <v>25.6009129597489</v>
      </c>
      <c r="Q620">
        <v>-4.2951328014561002E-2</v>
      </c>
    </row>
    <row r="621" spans="1:17" hidden="1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261</v>
      </c>
      <c r="E621">
        <v>8148.8762230000002</v>
      </c>
      <c r="F621">
        <v>4067.3</v>
      </c>
      <c r="G621">
        <v>340.494851532562</v>
      </c>
      <c r="H621">
        <v>-14.5581711984491</v>
      </c>
      <c r="I621">
        <v>183.981422200856</v>
      </c>
      <c r="J621">
        <v>-2.3422216803973099</v>
      </c>
      <c r="K621">
        <v>4160.5037704341503</v>
      </c>
      <c r="L621">
        <v>2904.7076031726201</v>
      </c>
      <c r="M621">
        <v>36.642364035306997</v>
      </c>
      <c r="N621">
        <v>0.43105159521306302</v>
      </c>
      <c r="O621">
        <v>24.786713544611899</v>
      </c>
      <c r="P621">
        <v>395.22707902106401</v>
      </c>
      <c r="Q621">
        <v>0.152966724237317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132</v>
      </c>
      <c r="E622">
        <v>8141.0556064109996</v>
      </c>
      <c r="F622">
        <v>128.03</v>
      </c>
      <c r="G622">
        <v>17.404619446751699</v>
      </c>
      <c r="H622">
        <v>-12.9111512513209</v>
      </c>
      <c r="I622">
        <v>-6.7571732488857998</v>
      </c>
      <c r="J622">
        <v>2.4331831219807598</v>
      </c>
      <c r="K622">
        <v>131.014166389141</v>
      </c>
      <c r="L622">
        <v>121.395673156999</v>
      </c>
      <c r="M622">
        <v>51.459272243497303</v>
      </c>
      <c r="N622">
        <v>0.88224655647057804</v>
      </c>
      <c r="O622">
        <v>28.3761618370694</v>
      </c>
      <c r="P622">
        <v>85.5507246376811</v>
      </c>
      <c r="Q622">
        <v>-1.5415535426603E-2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1378</v>
      </c>
      <c r="E623">
        <v>8134.321309725</v>
      </c>
      <c r="F623">
        <v>399.75</v>
      </c>
      <c r="G623">
        <v>51.312140431408302</v>
      </c>
      <c r="H623">
        <v>-6.9357015628215697</v>
      </c>
      <c r="I623">
        <v>23.626518138022401</v>
      </c>
      <c r="J623">
        <v>3.6864561835086498</v>
      </c>
      <c r="K623">
        <v>417.83441130409801</v>
      </c>
      <c r="L623">
        <v>389.247441265715</v>
      </c>
      <c r="M623">
        <v>57.004560391463997</v>
      </c>
      <c r="N623">
        <v>0.59944610920520403</v>
      </c>
      <c r="O623">
        <v>47.0919324577861</v>
      </c>
      <c r="P623">
        <v>93.069306930693003</v>
      </c>
      <c r="Q623">
        <v>8.4408535368973997E-2</v>
      </c>
    </row>
    <row r="624" spans="1:17" x14ac:dyDescent="0.3">
      <c r="A624" t="s">
        <v>1379</v>
      </c>
      <c r="B624" t="s">
        <v>1380</v>
      </c>
      <c r="C624" t="str">
        <f>IFERROR(VLOOKUP(Table1[[#This Row],[Ticker]],[1]!Table1[[Symbol]:[Industry]],2,FALSE),"-")</f>
        <v>-</v>
      </c>
      <c r="D624" t="s">
        <v>1381</v>
      </c>
      <c r="E624">
        <v>8124.6473868100002</v>
      </c>
      <c r="F624">
        <v>255.05</v>
      </c>
      <c r="G624">
        <v>2.9598954639756401</v>
      </c>
      <c r="H624">
        <v>-8.2796559575444793</v>
      </c>
      <c r="I624">
        <v>23.207022911758699</v>
      </c>
      <c r="J624">
        <v>-2.3141202756736998</v>
      </c>
      <c r="K624">
        <v>240.136296867986</v>
      </c>
      <c r="L624">
        <v>213.15909557581699</v>
      </c>
      <c r="M624">
        <v>58.929808993687601</v>
      </c>
      <c r="N624">
        <v>0.499802012429375</v>
      </c>
      <c r="O624">
        <v>5.4695157812193598</v>
      </c>
      <c r="P624">
        <v>50.383254716981099</v>
      </c>
      <c r="Q624">
        <v>-2.8322827607738001E-2</v>
      </c>
    </row>
    <row r="625" spans="1:17" x14ac:dyDescent="0.3">
      <c r="A625" t="s">
        <v>1382</v>
      </c>
      <c r="B625" t="s">
        <v>1383</v>
      </c>
      <c r="C625" t="str">
        <f>IFERROR(VLOOKUP(Table1[[#This Row],[Ticker]],[1]!Table1[[Symbol]:[Industry]],2,FALSE),"-")</f>
        <v>-</v>
      </c>
      <c r="D625" t="s">
        <v>327</v>
      </c>
      <c r="E625">
        <v>8095.4987012419997</v>
      </c>
      <c r="F625">
        <v>210.41</v>
      </c>
      <c r="G625">
        <v>20.1370454509801</v>
      </c>
      <c r="H625">
        <v>-9.2154624808786991</v>
      </c>
      <c r="I625">
        <v>-10.8135509467315</v>
      </c>
      <c r="J625">
        <v>-2.6082408246651898</v>
      </c>
      <c r="K625">
        <v>217.103260507849</v>
      </c>
      <c r="L625">
        <v>205.41884165580001</v>
      </c>
      <c r="M625">
        <v>46.6764446226003</v>
      </c>
      <c r="N625">
        <v>0.48289573974816202</v>
      </c>
      <c r="O625">
        <v>24.518796635140902</v>
      </c>
      <c r="P625">
        <v>57.022388059701498</v>
      </c>
    </row>
    <row r="626" spans="1:17" hidden="1" x14ac:dyDescent="0.3">
      <c r="A626" t="s">
        <v>1384</v>
      </c>
      <c r="B626" t="s">
        <v>1385</v>
      </c>
      <c r="C626" t="str">
        <f>IFERROR(VLOOKUP(Table1[[#This Row],[Ticker]],[1]!Table1[[Symbol]:[Industry]],2,FALSE),"-")</f>
        <v>-</v>
      </c>
      <c r="D626" t="s">
        <v>606</v>
      </c>
      <c r="E626">
        <v>8094.633330525</v>
      </c>
      <c r="F626">
        <v>4077.25</v>
      </c>
      <c r="G626">
        <v>-4.7952161875116301</v>
      </c>
      <c r="H626">
        <v>3.7286578743537899</v>
      </c>
      <c r="I626">
        <v>7.0908857286840998</v>
      </c>
      <c r="J626">
        <v>-1.8108716332813199</v>
      </c>
      <c r="K626">
        <v>3856.2088673717499</v>
      </c>
      <c r="L626">
        <v>3610.93833435741</v>
      </c>
      <c r="M626">
        <v>59.124480559292699</v>
      </c>
      <c r="N626">
        <v>3.1464261518671699</v>
      </c>
      <c r="O626">
        <v>6.3204365687657003</v>
      </c>
      <c r="P626">
        <v>34.716095884753202</v>
      </c>
      <c r="Q626">
        <v>-1.8589119592793E-2</v>
      </c>
    </row>
    <row r="627" spans="1:17" hidden="1" x14ac:dyDescent="0.3">
      <c r="A627" t="s">
        <v>1386</v>
      </c>
      <c r="B627" t="s">
        <v>1387</v>
      </c>
      <c r="C627" t="str">
        <f>IFERROR(VLOOKUP(Table1[[#This Row],[Ticker]],[1]!Table1[[Symbol]:[Industry]],2,FALSE),"-")</f>
        <v>-</v>
      </c>
      <c r="D627" t="s">
        <v>573</v>
      </c>
      <c r="E627">
        <v>8084.7464474750004</v>
      </c>
      <c r="F627">
        <v>752.75</v>
      </c>
      <c r="G627">
        <v>5.4181381476212902</v>
      </c>
      <c r="H627">
        <v>-5.7286069341445298</v>
      </c>
      <c r="I627">
        <v>10.103556384869901</v>
      </c>
      <c r="J627">
        <v>0.22092413580091599</v>
      </c>
      <c r="K627">
        <v>732.90303672228094</v>
      </c>
      <c r="M627">
        <v>57.863228112399199</v>
      </c>
      <c r="N627">
        <v>3.0950900259716301</v>
      </c>
      <c r="O627">
        <v>6.1441381600796996</v>
      </c>
      <c r="P627">
        <v>44.996629105268198</v>
      </c>
    </row>
    <row r="628" spans="1:17" x14ac:dyDescent="0.3">
      <c r="A628" t="s">
        <v>1388</v>
      </c>
      <c r="B628" t="s">
        <v>1389</v>
      </c>
      <c r="C628" t="str">
        <f>IFERROR(VLOOKUP(Table1[[#This Row],[Ticker]],[1]!Table1[[Symbol]:[Industry]],2,FALSE),"-")</f>
        <v>-</v>
      </c>
      <c r="D628" t="s">
        <v>1378</v>
      </c>
      <c r="E628">
        <v>8075.8213099199902</v>
      </c>
      <c r="F628">
        <v>490</v>
      </c>
      <c r="G628">
        <v>65.529772362029803</v>
      </c>
      <c r="H628">
        <v>-7.3020823139724396</v>
      </c>
      <c r="I628">
        <v>17.253682621470698</v>
      </c>
      <c r="J628">
        <v>-3.4347897536988499</v>
      </c>
      <c r="K628">
        <v>507.19785086564798</v>
      </c>
      <c r="L628">
        <v>465.90549843247101</v>
      </c>
      <c r="M628">
        <v>55.590716742397703</v>
      </c>
      <c r="N628">
        <v>0.87931394204221203</v>
      </c>
      <c r="O628">
        <v>29.5510204081632</v>
      </c>
      <c r="P628">
        <v>105.65193060996</v>
      </c>
    </row>
    <row r="629" spans="1:17" x14ac:dyDescent="0.3">
      <c r="A629" t="s">
        <v>1390</v>
      </c>
      <c r="B629" t="s">
        <v>1391</v>
      </c>
      <c r="C629" t="str">
        <f>IFERROR(VLOOKUP(Table1[[#This Row],[Ticker]],[1]!Table1[[Symbol]:[Industry]],2,FALSE),"-")</f>
        <v>-</v>
      </c>
      <c r="D629" t="s">
        <v>994</v>
      </c>
      <c r="E629">
        <v>8048.9630532000001</v>
      </c>
      <c r="F629">
        <v>847.75</v>
      </c>
      <c r="G629">
        <v>63.939357709996798</v>
      </c>
      <c r="H629">
        <v>-4.6415045317824299</v>
      </c>
      <c r="I629">
        <v>37.448967323231798</v>
      </c>
      <c r="J629">
        <v>-2.5510475900215299</v>
      </c>
      <c r="K629">
        <v>882.45009509428496</v>
      </c>
      <c r="L629">
        <v>755.604033276525</v>
      </c>
      <c r="M629">
        <v>30.459553992844199</v>
      </c>
      <c r="N629">
        <v>0.86981320220382696</v>
      </c>
      <c r="O629">
        <v>24.918902978472399</v>
      </c>
      <c r="P629">
        <v>101.41363744357299</v>
      </c>
      <c r="Q629">
        <v>0.14141504248463599</v>
      </c>
    </row>
    <row r="630" spans="1:17" x14ac:dyDescent="0.3">
      <c r="A630" t="s">
        <v>1392</v>
      </c>
      <c r="B630" t="s">
        <v>1393</v>
      </c>
      <c r="C630" t="str">
        <f>IFERROR(VLOOKUP(Table1[[#This Row],[Ticker]],[1]!Table1[[Symbol]:[Industry]],2,FALSE),"-")</f>
        <v>-</v>
      </c>
      <c r="D630" t="s">
        <v>438</v>
      </c>
      <c r="E630">
        <v>8046.9867687300002</v>
      </c>
      <c r="F630">
        <v>508.95</v>
      </c>
      <c r="G630">
        <v>-29.363605318425101</v>
      </c>
      <c r="H630">
        <v>-3.2241192606951001</v>
      </c>
      <c r="I630">
        <v>-4.6618162897984199</v>
      </c>
      <c r="J630">
        <v>-3.2709167333190399</v>
      </c>
      <c r="K630">
        <v>512.21215481924401</v>
      </c>
      <c r="L630">
        <v>497.99623324470798</v>
      </c>
      <c r="M630">
        <v>45.140678668920302</v>
      </c>
      <c r="N630">
        <v>0.55757610567372595</v>
      </c>
      <c r="O630">
        <v>24.5505452402004</v>
      </c>
      <c r="P630">
        <v>26.353028798411099</v>
      </c>
      <c r="Q630">
        <v>-3.0889214496529E-2</v>
      </c>
    </row>
    <row r="631" spans="1:17" x14ac:dyDescent="0.3">
      <c r="A631" t="s">
        <v>1394</v>
      </c>
      <c r="B631" t="s">
        <v>1395</v>
      </c>
      <c r="C631" t="str">
        <f>IFERROR(VLOOKUP(Table1[[#This Row],[Ticker]],[1]!Table1[[Symbol]:[Industry]],2,FALSE),"-")</f>
        <v>-</v>
      </c>
      <c r="D631" t="s">
        <v>467</v>
      </c>
      <c r="E631">
        <v>7998.7111536000002</v>
      </c>
      <c r="F631">
        <v>728.25</v>
      </c>
      <c r="G631">
        <v>-51.571801768072604</v>
      </c>
      <c r="H631">
        <v>-10.097216983643699</v>
      </c>
      <c r="I631">
        <v>-33.9540717974374</v>
      </c>
      <c r="J631">
        <v>-4.41766494724535</v>
      </c>
      <c r="K631">
        <v>769.02218492081101</v>
      </c>
      <c r="L631">
        <v>826.56451044370897</v>
      </c>
      <c r="M631">
        <v>10.5383691930788</v>
      </c>
      <c r="N631">
        <v>0.40659220791824402</v>
      </c>
      <c r="O631">
        <v>51.912118091314703</v>
      </c>
      <c r="P631">
        <v>1.08967240421988</v>
      </c>
      <c r="Q631">
        <v>-4.9783737824488E-2</v>
      </c>
    </row>
    <row r="632" spans="1:17" x14ac:dyDescent="0.3">
      <c r="A632" t="s">
        <v>1396</v>
      </c>
      <c r="B632" t="s">
        <v>1397</v>
      </c>
      <c r="C632" t="str">
        <f>IFERROR(VLOOKUP(Table1[[#This Row],[Ticker]],[1]!Table1[[Symbol]:[Industry]],2,FALSE),"-")</f>
        <v>-</v>
      </c>
      <c r="D632" t="s">
        <v>127</v>
      </c>
      <c r="E632">
        <v>7992.6758382999997</v>
      </c>
      <c r="F632">
        <v>669.1</v>
      </c>
      <c r="G632">
        <v>-44.870741400769603</v>
      </c>
      <c r="H632">
        <v>2.2248834539738702</v>
      </c>
      <c r="I632">
        <v>-20.658455202924699</v>
      </c>
      <c r="J632">
        <v>2.13673746465772</v>
      </c>
      <c r="K632">
        <v>680.83554028417404</v>
      </c>
      <c r="L632">
        <v>700.16003212087401</v>
      </c>
      <c r="M632">
        <v>38.533701527761799</v>
      </c>
      <c r="N632">
        <v>0.48195978598811201</v>
      </c>
      <c r="O632">
        <v>26.886862950231599</v>
      </c>
      <c r="P632">
        <v>11.7774807885065</v>
      </c>
      <c r="Q632">
        <v>-0.107454529395307</v>
      </c>
    </row>
    <row r="633" spans="1:17" x14ac:dyDescent="0.3">
      <c r="A633" t="s">
        <v>1398</v>
      </c>
      <c r="B633" t="s">
        <v>1399</v>
      </c>
      <c r="C633" t="str">
        <f>IFERROR(VLOOKUP(Table1[[#This Row],[Ticker]],[1]!Table1[[Symbol]:[Industry]],2,FALSE),"-")</f>
        <v>-</v>
      </c>
      <c r="D633" t="s">
        <v>1400</v>
      </c>
      <c r="E633">
        <v>7983.1034229999996</v>
      </c>
      <c r="F633">
        <v>649.4</v>
      </c>
      <c r="G633">
        <v>-2.3232011456730799</v>
      </c>
      <c r="H633">
        <v>-14.4495034227507</v>
      </c>
      <c r="I633">
        <v>13.7556754197408</v>
      </c>
      <c r="J633">
        <v>-4.7681015428130404</v>
      </c>
      <c r="K633">
        <v>657.34771373028798</v>
      </c>
      <c r="L633">
        <v>584.54072989014799</v>
      </c>
      <c r="M633">
        <v>38.573722324689101</v>
      </c>
      <c r="N633">
        <v>1.0445328564241501</v>
      </c>
      <c r="O633">
        <v>18.324607329842902</v>
      </c>
      <c r="P633">
        <v>59.5773436540115</v>
      </c>
      <c r="Q633">
        <v>0.12903513523197799</v>
      </c>
    </row>
    <row r="634" spans="1:17" x14ac:dyDescent="0.3">
      <c r="A634" t="s">
        <v>1401</v>
      </c>
      <c r="B634" t="s">
        <v>1402</v>
      </c>
      <c r="C634" t="str">
        <f>IFERROR(VLOOKUP(Table1[[#This Row],[Ticker]],[1]!Table1[[Symbol]:[Industry]],2,FALSE),"-")</f>
        <v>-</v>
      </c>
      <c r="D634" t="s">
        <v>467</v>
      </c>
      <c r="E634">
        <v>7983.019946595</v>
      </c>
      <c r="F634">
        <v>288.64999999999998</v>
      </c>
      <c r="G634">
        <v>-31.282824614110002</v>
      </c>
      <c r="H634">
        <v>-3.0689027495004102</v>
      </c>
      <c r="I634">
        <v>5.9005284660444701</v>
      </c>
      <c r="J634">
        <v>-0.88124286637437999</v>
      </c>
      <c r="K634">
        <v>285.54293311654197</v>
      </c>
      <c r="L634">
        <v>269.69706673310401</v>
      </c>
      <c r="M634">
        <v>38.741434934190501</v>
      </c>
      <c r="N634">
        <v>0.677074724238521</v>
      </c>
      <c r="O634">
        <v>12.7663260003464</v>
      </c>
      <c r="P634">
        <v>31.2045454545454</v>
      </c>
      <c r="Q634">
        <v>-0.118232146958616</v>
      </c>
    </row>
    <row r="635" spans="1:17" x14ac:dyDescent="0.3">
      <c r="A635" t="s">
        <v>1403</v>
      </c>
      <c r="B635" t="s">
        <v>1404</v>
      </c>
      <c r="C635" t="str">
        <f>IFERROR(VLOOKUP(Table1[[#This Row],[Ticker]],[1]!Table1[[Symbol]:[Industry]],2,FALSE),"-")</f>
        <v>-</v>
      </c>
      <c r="D635" t="s">
        <v>606</v>
      </c>
      <c r="E635">
        <v>7949.1193130699903</v>
      </c>
      <c r="F635">
        <v>596.70000000000005</v>
      </c>
      <c r="G635">
        <v>55.367212426844297</v>
      </c>
      <c r="H635">
        <v>7.5786093202099698</v>
      </c>
      <c r="I635">
        <v>15.309259694827899</v>
      </c>
      <c r="J635">
        <v>-0.393102599376219</v>
      </c>
      <c r="K635">
        <v>545.20765028502399</v>
      </c>
      <c r="L635">
        <v>479.261052819854</v>
      </c>
      <c r="M635">
        <v>60.9482868646733</v>
      </c>
      <c r="N635">
        <v>0.87823225450684606</v>
      </c>
      <c r="O635">
        <v>4.39081615552203</v>
      </c>
      <c r="P635">
        <v>99.665383971892197</v>
      </c>
      <c r="Q635">
        <v>7.9102759517515997E-2</v>
      </c>
    </row>
    <row r="636" spans="1:17" x14ac:dyDescent="0.3">
      <c r="A636" t="s">
        <v>1405</v>
      </c>
      <c r="B636" t="s">
        <v>1406</v>
      </c>
      <c r="C636" t="str">
        <f>IFERROR(VLOOKUP(Table1[[#This Row],[Ticker]],[1]!Table1[[Symbol]:[Industry]],2,FALSE),"-")</f>
        <v>-</v>
      </c>
      <c r="D636" t="s">
        <v>24</v>
      </c>
      <c r="E636">
        <v>7916.616106599</v>
      </c>
      <c r="F636">
        <v>40.93</v>
      </c>
      <c r="G636">
        <v>-57.676281303873701</v>
      </c>
      <c r="H636">
        <v>-10.419079320546899</v>
      </c>
      <c r="I636">
        <v>-25.72834804359</v>
      </c>
      <c r="J636">
        <v>-4.3763434128299297</v>
      </c>
      <c r="K636">
        <v>43.4734549279286</v>
      </c>
      <c r="L636">
        <v>46.970444206341199</v>
      </c>
      <c r="M636">
        <v>25.598126914538501</v>
      </c>
      <c r="N636">
        <v>0.83779471744396194</v>
      </c>
      <c r="O636">
        <v>53.921329098460703</v>
      </c>
      <c r="P636">
        <v>2.32499999999999</v>
      </c>
      <c r="Q636">
        <v>6.2345273101781999E-2</v>
      </c>
    </row>
    <row r="637" spans="1:17" x14ac:dyDescent="0.3">
      <c r="A637" t="s">
        <v>1407</v>
      </c>
      <c r="B637" t="s">
        <v>1408</v>
      </c>
      <c r="C637" t="str">
        <f>IFERROR(VLOOKUP(Table1[[#This Row],[Ticker]],[1]!Table1[[Symbol]:[Industry]],2,FALSE),"-")</f>
        <v>-</v>
      </c>
      <c r="D637" t="s">
        <v>86</v>
      </c>
      <c r="E637">
        <v>7915.3209299849996</v>
      </c>
      <c r="F637">
        <v>4000.35</v>
      </c>
      <c r="G637">
        <v>63.950038226747203</v>
      </c>
      <c r="H637">
        <v>3.7704537786947898</v>
      </c>
      <c r="I637">
        <v>71.152126958081695</v>
      </c>
      <c r="J637">
        <v>6.9864083509089498</v>
      </c>
      <c r="K637">
        <v>3553.8162388317301</v>
      </c>
      <c r="L637">
        <v>2830.5558919764198</v>
      </c>
      <c r="M637">
        <v>73.933548060603201</v>
      </c>
      <c r="N637">
        <v>1.1243593064897</v>
      </c>
      <c r="O637">
        <v>2.4910320346969601</v>
      </c>
      <c r="P637">
        <v>150.80564263322799</v>
      </c>
      <c r="Q637">
        <v>-2.0447241467909001E-2</v>
      </c>
    </row>
    <row r="638" spans="1:17" x14ac:dyDescent="0.3">
      <c r="A638" t="s">
        <v>1409</v>
      </c>
      <c r="B638" t="s">
        <v>1410</v>
      </c>
      <c r="C638" t="str">
        <f>IFERROR(VLOOKUP(Table1[[#This Row],[Ticker]],[1]!Table1[[Symbol]:[Industry]],2,FALSE),"-")</f>
        <v>-</v>
      </c>
      <c r="D638" t="s">
        <v>124</v>
      </c>
      <c r="E638">
        <v>7900.3092484399904</v>
      </c>
      <c r="F638">
        <v>728.15</v>
      </c>
      <c r="G638">
        <v>15.235810717113599</v>
      </c>
      <c r="H638">
        <v>0.63818000158983801</v>
      </c>
      <c r="I638">
        <v>27.445617777434599</v>
      </c>
      <c r="J638">
        <v>9.1912351441553994</v>
      </c>
      <c r="K638">
        <v>656.17402609927501</v>
      </c>
      <c r="L638">
        <v>604.871878292068</v>
      </c>
      <c r="M638">
        <v>74.300160961585206</v>
      </c>
      <c r="N638">
        <v>1.35131367068352</v>
      </c>
      <c r="O638">
        <v>15.587447641282701</v>
      </c>
      <c r="P638">
        <v>61.523957409050503</v>
      </c>
      <c r="Q638">
        <v>5.0027617838707003E-2</v>
      </c>
    </row>
    <row r="639" spans="1:17" hidden="1" x14ac:dyDescent="0.3">
      <c r="A639" t="s">
        <v>1411</v>
      </c>
      <c r="B639" t="s">
        <v>1412</v>
      </c>
      <c r="C639" t="str">
        <f>IFERROR(VLOOKUP(Table1[[#This Row],[Ticker]],[1]!Table1[[Symbol]:[Industry]],2,FALSE),"-")</f>
        <v>-</v>
      </c>
      <c r="D639" t="s">
        <v>83</v>
      </c>
      <c r="E639">
        <v>7897.4387112240001</v>
      </c>
      <c r="F639">
        <v>169.69</v>
      </c>
      <c r="G639">
        <v>507.56242390644297</v>
      </c>
      <c r="H639">
        <v>28.4804065061088</v>
      </c>
      <c r="I639">
        <v>206.43539224089301</v>
      </c>
      <c r="J639">
        <v>13.1776854521001</v>
      </c>
      <c r="K639">
        <v>115.924629040456</v>
      </c>
      <c r="L639">
        <v>75.265689824295094</v>
      </c>
      <c r="M639">
        <v>84.9054412807603</v>
      </c>
      <c r="N639">
        <v>1.3558496135546301</v>
      </c>
      <c r="O639">
        <v>0</v>
      </c>
      <c r="P639">
        <v>566.758349705304</v>
      </c>
      <c r="Q639">
        <v>0.13624552401399401</v>
      </c>
    </row>
    <row r="640" spans="1:17" x14ac:dyDescent="0.3">
      <c r="A640" t="s">
        <v>1413</v>
      </c>
      <c r="B640" t="s">
        <v>1414</v>
      </c>
      <c r="C640" t="str">
        <f>IFERROR(VLOOKUP(Table1[[#This Row],[Ticker]],[1]!Table1[[Symbol]:[Industry]],2,FALSE),"-")</f>
        <v>-</v>
      </c>
      <c r="D640" t="s">
        <v>54</v>
      </c>
      <c r="E640">
        <v>7894.6600028399998</v>
      </c>
      <c r="F640">
        <v>807.3</v>
      </c>
      <c r="G640">
        <v>95.3380880691155</v>
      </c>
      <c r="H640">
        <v>6.3072048212178897</v>
      </c>
      <c r="I640">
        <v>59.489225261570702</v>
      </c>
      <c r="J640">
        <v>-4.8681037465605099</v>
      </c>
      <c r="K640">
        <v>763.09310145606605</v>
      </c>
      <c r="L640">
        <v>579.03922660430999</v>
      </c>
      <c r="M640">
        <v>36.982185487509199</v>
      </c>
      <c r="N640">
        <v>0.845243808843682</v>
      </c>
      <c r="O640">
        <v>18.852966679053601</v>
      </c>
      <c r="P640">
        <v>172.001347708894</v>
      </c>
      <c r="Q640">
        <v>2.4884892683892001E-2</v>
      </c>
    </row>
    <row r="641" spans="1:17" x14ac:dyDescent="0.3">
      <c r="A641" t="s">
        <v>1415</v>
      </c>
      <c r="B641" t="s">
        <v>1416</v>
      </c>
      <c r="C641" t="str">
        <f>IFERROR(VLOOKUP(Table1[[#This Row],[Ticker]],[1]!Table1[[Symbol]:[Industry]],2,FALSE),"-")</f>
        <v>-</v>
      </c>
      <c r="D641" t="s">
        <v>473</v>
      </c>
      <c r="E641">
        <v>7884.4384502749999</v>
      </c>
      <c r="F641">
        <v>555.25</v>
      </c>
      <c r="G641">
        <v>-49.003813098373499</v>
      </c>
      <c r="H641">
        <v>13.4727196061485</v>
      </c>
      <c r="I641">
        <v>0.95018571809280405</v>
      </c>
      <c r="J641">
        <v>7.46269046806374</v>
      </c>
      <c r="K641">
        <v>496.68392766340799</v>
      </c>
      <c r="L641">
        <v>520.30994346049397</v>
      </c>
      <c r="M641">
        <v>65.561709064421905</v>
      </c>
      <c r="N641">
        <v>3.0810102931371599</v>
      </c>
      <c r="O641">
        <v>25.601080594326799</v>
      </c>
      <c r="P641">
        <v>29.579929988331301</v>
      </c>
      <c r="Q641">
        <v>-2.3038934540012001E-2</v>
      </c>
    </row>
    <row r="642" spans="1:17" hidden="1" x14ac:dyDescent="0.3">
      <c r="A642" t="s">
        <v>1417</v>
      </c>
      <c r="B642" t="s">
        <v>1418</v>
      </c>
      <c r="C642" t="str">
        <f>IFERROR(VLOOKUP(Table1[[#This Row],[Ticker]],[1]!Table1[[Symbol]:[Industry]],2,FALSE),"-")</f>
        <v>-</v>
      </c>
      <c r="D642" t="s">
        <v>400</v>
      </c>
      <c r="E642">
        <v>7876.4916982199902</v>
      </c>
      <c r="F642">
        <v>356.9</v>
      </c>
      <c r="G642">
        <v>174.76265477635101</v>
      </c>
      <c r="H642">
        <v>10.215457693600801</v>
      </c>
      <c r="I642">
        <v>58.879375268788898</v>
      </c>
      <c r="J642">
        <v>-13.1303309536328</v>
      </c>
      <c r="K642">
        <v>345.33404651744303</v>
      </c>
      <c r="L642">
        <v>260.22915825263198</v>
      </c>
      <c r="M642">
        <v>30.928028034173401</v>
      </c>
      <c r="N642">
        <v>0.77633687614107605</v>
      </c>
      <c r="O642">
        <v>21.322499299523599</v>
      </c>
      <c r="P642">
        <v>216.40070921985799</v>
      </c>
      <c r="Q642">
        <v>0.16478859973993601</v>
      </c>
    </row>
    <row r="643" spans="1:17" hidden="1" x14ac:dyDescent="0.3">
      <c r="A643" t="s">
        <v>1419</v>
      </c>
      <c r="B643" t="s">
        <v>1420</v>
      </c>
      <c r="C643" t="str">
        <f>IFERROR(VLOOKUP(Table1[[#This Row],[Ticker]],[1]!Table1[[Symbol]:[Industry]],2,FALSE),"-")</f>
        <v>-</v>
      </c>
      <c r="D643" t="s">
        <v>60</v>
      </c>
      <c r="E643">
        <v>7872.5751907599997</v>
      </c>
      <c r="F643">
        <v>14.66</v>
      </c>
      <c r="G643">
        <v>79.686569380875596</v>
      </c>
      <c r="H643">
        <v>-11.0525667567981</v>
      </c>
      <c r="I643">
        <v>59.366811698628503</v>
      </c>
      <c r="J643">
        <v>-2.4358740690316401</v>
      </c>
      <c r="K643">
        <v>15.569099366763201</v>
      </c>
      <c r="L643">
        <v>13.156212461216599</v>
      </c>
      <c r="M643">
        <v>35.685565374163801</v>
      </c>
      <c r="N643">
        <v>0.808928977104452</v>
      </c>
      <c r="O643">
        <v>43.929058663028599</v>
      </c>
      <c r="P643">
        <v>125.53846153846099</v>
      </c>
      <c r="Q643">
        <v>0.10505737060798701</v>
      </c>
    </row>
    <row r="644" spans="1:17" x14ac:dyDescent="0.3">
      <c r="A644" t="s">
        <v>1421</v>
      </c>
      <c r="B644" t="s">
        <v>1422</v>
      </c>
      <c r="C644" t="str">
        <f>IFERROR(VLOOKUP(Table1[[#This Row],[Ticker]],[1]!Table1[[Symbol]:[Industry]],2,FALSE),"-")</f>
        <v>-</v>
      </c>
      <c r="D644" t="s">
        <v>138</v>
      </c>
      <c r="E644">
        <v>7827.9503704799999</v>
      </c>
      <c r="F644">
        <v>440.8</v>
      </c>
      <c r="G644">
        <v>-53.8585701431766</v>
      </c>
      <c r="H644">
        <v>-0.35298297358107</v>
      </c>
      <c r="I644">
        <v>-25.3049390471962</v>
      </c>
      <c r="J644">
        <v>-0.81243939076912597</v>
      </c>
      <c r="K644">
        <v>447.376653068476</v>
      </c>
      <c r="L644">
        <v>473.67866681606102</v>
      </c>
      <c r="M644">
        <v>46.383804957139802</v>
      </c>
      <c r="N644">
        <v>1.16115912405563</v>
      </c>
      <c r="O644">
        <v>59.981851179673299</v>
      </c>
      <c r="P644">
        <v>14.1673141673141</v>
      </c>
      <c r="Q644">
        <v>2.3200849985748E-2</v>
      </c>
    </row>
    <row r="645" spans="1:17" x14ac:dyDescent="0.3">
      <c r="A645" t="s">
        <v>1423</v>
      </c>
      <c r="B645" t="s">
        <v>1424</v>
      </c>
      <c r="C645" t="str">
        <f>IFERROR(VLOOKUP(Table1[[#This Row],[Ticker]],[1]!Table1[[Symbol]:[Industry]],2,FALSE),"-")</f>
        <v>-</v>
      </c>
      <c r="D645" t="s">
        <v>287</v>
      </c>
      <c r="E645">
        <v>7822.0847743349996</v>
      </c>
      <c r="F645">
        <v>388.05</v>
      </c>
      <c r="G645">
        <v>-33.7090343235269</v>
      </c>
      <c r="H645">
        <v>-9.7750248341845793</v>
      </c>
      <c r="I645">
        <v>-18.753560615739101</v>
      </c>
      <c r="J645">
        <v>-6.7880657169022101</v>
      </c>
      <c r="K645">
        <v>417.96470043021299</v>
      </c>
      <c r="L645">
        <v>409.86356632914197</v>
      </c>
      <c r="M645">
        <v>13.9176211932265</v>
      </c>
      <c r="N645">
        <v>0.81663122343193495</v>
      </c>
      <c r="O645">
        <v>30.1378688313361</v>
      </c>
      <c r="P645">
        <v>11.5887850467289</v>
      </c>
      <c r="Q645">
        <v>3.2217428674941997E-2</v>
      </c>
    </row>
    <row r="646" spans="1:17" x14ac:dyDescent="0.3">
      <c r="A646" t="s">
        <v>1425</v>
      </c>
      <c r="B646" t="s">
        <v>1426</v>
      </c>
      <c r="C646" t="str">
        <f>IFERROR(VLOOKUP(Table1[[#This Row],[Ticker]],[1]!Table1[[Symbol]:[Industry]],2,FALSE),"-")</f>
        <v>-</v>
      </c>
      <c r="D646" t="s">
        <v>21</v>
      </c>
      <c r="E646">
        <v>7804.9877951839999</v>
      </c>
      <c r="F646">
        <v>28.18</v>
      </c>
      <c r="G646">
        <v>32.4159047132094</v>
      </c>
      <c r="H646">
        <v>-9.7167800383590492</v>
      </c>
      <c r="I646">
        <v>-33.360142144199202</v>
      </c>
      <c r="J646">
        <v>-1.2186893907691301</v>
      </c>
      <c r="K646">
        <v>28.936255837914199</v>
      </c>
      <c r="L646">
        <v>27.988227818953799</v>
      </c>
      <c r="M646">
        <v>47.241605787024703</v>
      </c>
      <c r="N646">
        <v>0.33863707256638598</v>
      </c>
      <c r="O646">
        <v>43.728861944958702</v>
      </c>
      <c r="P646">
        <v>73.428536758013905</v>
      </c>
      <c r="Q646">
        <v>2.9066566508624998E-2</v>
      </c>
    </row>
    <row r="647" spans="1:17" hidden="1" x14ac:dyDescent="0.3">
      <c r="A647" t="s">
        <v>1427</v>
      </c>
      <c r="B647" t="s">
        <v>1428</v>
      </c>
      <c r="C647" t="str">
        <f>IFERROR(VLOOKUP(Table1[[#This Row],[Ticker]],[1]!Table1[[Symbol]:[Industry]],2,FALSE),"-")</f>
        <v>-</v>
      </c>
      <c r="D647" t="s">
        <v>1429</v>
      </c>
      <c r="E647">
        <v>7779.4898875649997</v>
      </c>
      <c r="F647">
        <v>1918.95</v>
      </c>
      <c r="G647">
        <v>84.544432069010597</v>
      </c>
      <c r="H647">
        <v>-10.194045232325101</v>
      </c>
      <c r="I647">
        <v>73.1053966704537</v>
      </c>
      <c r="J647">
        <v>-6.4803306134963696</v>
      </c>
      <c r="K647">
        <v>1884.97106573311</v>
      </c>
      <c r="L647">
        <v>1435.2929145917899</v>
      </c>
      <c r="M647">
        <v>27.94022345874</v>
      </c>
      <c r="N647">
        <v>0.32439578266607499</v>
      </c>
      <c r="O647">
        <v>15.9488261809843</v>
      </c>
      <c r="P647">
        <v>147.60645161290299</v>
      </c>
    </row>
    <row r="648" spans="1:17" x14ac:dyDescent="0.3">
      <c r="A648" t="s">
        <v>1430</v>
      </c>
      <c r="B648" t="s">
        <v>1431</v>
      </c>
      <c r="C648" t="str">
        <f>IFERROR(VLOOKUP(Table1[[#This Row],[Ticker]],[1]!Table1[[Symbol]:[Industry]],2,FALSE),"-")</f>
        <v>-</v>
      </c>
      <c r="D648" t="s">
        <v>46</v>
      </c>
      <c r="E648">
        <v>7745.0070138699903</v>
      </c>
      <c r="F648">
        <v>529.70000000000005</v>
      </c>
      <c r="G648">
        <v>41.523558092837497</v>
      </c>
      <c r="H648">
        <v>-6.6149460662715596</v>
      </c>
      <c r="I648">
        <v>6.24651180410478</v>
      </c>
      <c r="J648">
        <v>-0.45877630005756198</v>
      </c>
      <c r="K648">
        <v>533.32771680804694</v>
      </c>
      <c r="L648">
        <v>466.43944620414698</v>
      </c>
      <c r="M648">
        <v>42.521022588724797</v>
      </c>
      <c r="N648">
        <v>0.95474150520207701</v>
      </c>
      <c r="O648">
        <v>11.006229941476301</v>
      </c>
      <c r="P648">
        <v>85.048034934497807</v>
      </c>
      <c r="Q648">
        <v>-2.2746290916828001E-2</v>
      </c>
    </row>
    <row r="649" spans="1:17" x14ac:dyDescent="0.3">
      <c r="A649" t="s">
        <v>1432</v>
      </c>
      <c r="B649" t="s">
        <v>1433</v>
      </c>
      <c r="C649" t="str">
        <f>IFERROR(VLOOKUP(Table1[[#This Row],[Ticker]],[1]!Table1[[Symbol]:[Industry]],2,FALSE),"-")</f>
        <v>-</v>
      </c>
      <c r="D649" t="s">
        <v>114</v>
      </c>
      <c r="E649">
        <v>7738.2842616199996</v>
      </c>
      <c r="F649">
        <v>675.4</v>
      </c>
      <c r="G649">
        <v>-13.279675734358699</v>
      </c>
      <c r="H649">
        <v>8.7289690058220302</v>
      </c>
      <c r="I649">
        <v>25.847449003473301</v>
      </c>
      <c r="J649">
        <v>3.08923589948831</v>
      </c>
      <c r="K649">
        <v>590.67649646381199</v>
      </c>
      <c r="L649">
        <v>550.81077625608305</v>
      </c>
      <c r="M649">
        <v>76.482075791820506</v>
      </c>
      <c r="N649">
        <v>1.69615556784197</v>
      </c>
      <c r="O649">
        <v>0.95498963577140805</v>
      </c>
      <c r="P649">
        <v>44.625267665952897</v>
      </c>
      <c r="Q649">
        <v>4.7636839978969003E-2</v>
      </c>
    </row>
    <row r="650" spans="1:17" x14ac:dyDescent="0.3">
      <c r="A650" t="s">
        <v>1434</v>
      </c>
      <c r="B650" t="s">
        <v>1435</v>
      </c>
      <c r="C650" t="str">
        <f>IFERROR(VLOOKUP(Table1[[#This Row],[Ticker]],[1]!Table1[[Symbol]:[Industry]],2,FALSE),"-")</f>
        <v>-</v>
      </c>
      <c r="D650" t="s">
        <v>606</v>
      </c>
      <c r="E650">
        <v>7696.3916523999997</v>
      </c>
      <c r="F650">
        <v>388.6</v>
      </c>
      <c r="G650">
        <v>34.722801264933601</v>
      </c>
      <c r="H650">
        <v>-10.482967946416499</v>
      </c>
      <c r="I650">
        <v>-9.4481182112859194</v>
      </c>
      <c r="J650">
        <v>-3.1978083110645099</v>
      </c>
      <c r="K650">
        <v>397.43758496066499</v>
      </c>
      <c r="L650">
        <v>354.02013434007603</v>
      </c>
      <c r="M650">
        <v>41.607622651007297</v>
      </c>
      <c r="N650">
        <v>0.54223537763500496</v>
      </c>
      <c r="O650">
        <v>15.9675759135357</v>
      </c>
      <c r="P650">
        <v>80.576208178438606</v>
      </c>
      <c r="Q650">
        <v>2.3506534870340001E-2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Row],[Ticker]],[1]!Table1[[Symbol]:[Industry]],2,FALSE),"-")</f>
        <v>-</v>
      </c>
      <c r="D651" t="s">
        <v>609</v>
      </c>
      <c r="E651">
        <v>7670.0473558399899</v>
      </c>
      <c r="F651">
        <v>44.74</v>
      </c>
      <c r="G651">
        <v>-30.397336034837501</v>
      </c>
      <c r="H651">
        <v>-10.5030717735201</v>
      </c>
      <c r="I651">
        <v>-22.935701708362402</v>
      </c>
      <c r="J651">
        <v>-2.7042291564136098</v>
      </c>
      <c r="K651">
        <v>46.683033974977803</v>
      </c>
      <c r="L651">
        <v>46.686032572650902</v>
      </c>
      <c r="M651">
        <v>34.251307877167001</v>
      </c>
      <c r="N651">
        <v>0.57794008959129095</v>
      </c>
      <c r="O651">
        <v>53.5538667858739</v>
      </c>
      <c r="P651">
        <v>15.756791720569201</v>
      </c>
      <c r="Q651">
        <v>5.4750450632099997E-4</v>
      </c>
    </row>
    <row r="652" spans="1:17" x14ac:dyDescent="0.3">
      <c r="A652" t="s">
        <v>1438</v>
      </c>
      <c r="B652" t="s">
        <v>1439</v>
      </c>
      <c r="C652" t="str">
        <f>IFERROR(VLOOKUP(Table1[[#This Row],[Ticker]],[1]!Table1[[Symbol]:[Industry]],2,FALSE),"-")</f>
        <v>-</v>
      </c>
      <c r="D652" t="s">
        <v>164</v>
      </c>
      <c r="E652">
        <v>7641.9961274999996</v>
      </c>
      <c r="F652">
        <v>1103.9000000000001</v>
      </c>
      <c r="G652">
        <v>97.947014871370996</v>
      </c>
      <c r="H652">
        <v>2.48845031016437</v>
      </c>
      <c r="I652">
        <v>61.122008139999103</v>
      </c>
      <c r="J652">
        <v>3.21382674187941</v>
      </c>
      <c r="K652">
        <v>986.10448813606604</v>
      </c>
      <c r="L652">
        <v>793.37666974409206</v>
      </c>
      <c r="M652">
        <v>76.023272117041699</v>
      </c>
      <c r="N652">
        <v>1.0176569686605601</v>
      </c>
      <c r="O652">
        <v>1.58528852251109</v>
      </c>
      <c r="P652">
        <v>152.55090368336701</v>
      </c>
      <c r="Q652">
        <v>4.2534687023287998E-2</v>
      </c>
    </row>
    <row r="653" spans="1:17" x14ac:dyDescent="0.3">
      <c r="A653" t="s">
        <v>1440</v>
      </c>
      <c r="B653" t="s">
        <v>1441</v>
      </c>
      <c r="C653" t="str">
        <f>IFERROR(VLOOKUP(Table1[[#This Row],[Ticker]],[1]!Table1[[Symbol]:[Industry]],2,FALSE),"-")</f>
        <v>-</v>
      </c>
      <c r="D653" t="s">
        <v>161</v>
      </c>
      <c r="E653">
        <v>7629.3873497049999</v>
      </c>
      <c r="F653">
        <v>209.45</v>
      </c>
      <c r="G653">
        <v>194.744302437724</v>
      </c>
      <c r="H653">
        <v>-4.3044637498478204</v>
      </c>
      <c r="I653">
        <v>55.343142167496303</v>
      </c>
      <c r="J653">
        <v>-2.8582498303295698</v>
      </c>
      <c r="K653">
        <v>194.523843795971</v>
      </c>
      <c r="L653">
        <v>150.85113992786299</v>
      </c>
      <c r="M653">
        <v>49.764095292196501</v>
      </c>
      <c r="N653">
        <v>0.91244432898803496</v>
      </c>
      <c r="O653">
        <v>7.2571019336357097</v>
      </c>
      <c r="P653">
        <v>246.771523178807</v>
      </c>
    </row>
    <row r="654" spans="1:17" x14ac:dyDescent="0.3">
      <c r="A654" t="s">
        <v>1442</v>
      </c>
      <c r="B654" t="s">
        <v>1443</v>
      </c>
      <c r="C654" t="str">
        <f>IFERROR(VLOOKUP(Table1[[#This Row],[Ticker]],[1]!Table1[[Symbol]:[Industry]],2,FALSE),"-")</f>
        <v>-</v>
      </c>
      <c r="D654" t="s">
        <v>644</v>
      </c>
      <c r="E654">
        <v>7623.1054800000002</v>
      </c>
      <c r="F654">
        <v>450</v>
      </c>
      <c r="G654">
        <v>-18.679835651902099</v>
      </c>
      <c r="H654">
        <v>-9.3669061909234603</v>
      </c>
      <c r="I654">
        <v>22.1412014522597</v>
      </c>
      <c r="J654">
        <v>-1.3940649365518201</v>
      </c>
      <c r="K654">
        <v>470.21659125446899</v>
      </c>
      <c r="L654">
        <v>437.29677248014099</v>
      </c>
      <c r="M654">
        <v>41.638722004217101</v>
      </c>
      <c r="N654">
        <v>0.39587322489020399</v>
      </c>
      <c r="O654">
        <v>41.9444444444444</v>
      </c>
      <c r="P654">
        <v>41.021623315574999</v>
      </c>
      <c r="Q654">
        <v>6.6669041147602998E-2</v>
      </c>
    </row>
    <row r="655" spans="1:17" x14ac:dyDescent="0.3">
      <c r="A655" t="s">
        <v>1444</v>
      </c>
      <c r="B655" t="s">
        <v>1445</v>
      </c>
      <c r="C655" t="str">
        <f>IFERROR(VLOOKUP(Table1[[#This Row],[Ticker]],[1]!Table1[[Symbol]:[Industry]],2,FALSE),"-")</f>
        <v>-</v>
      </c>
      <c r="D655" t="s">
        <v>46</v>
      </c>
      <c r="E655">
        <v>7613.8060696000002</v>
      </c>
      <c r="F655">
        <v>1136.5999999999999</v>
      </c>
      <c r="G655">
        <v>23.306294810662699</v>
      </c>
      <c r="H655">
        <v>-15.288056255920299</v>
      </c>
      <c r="I655">
        <v>-6.5041052631975003</v>
      </c>
      <c r="J655">
        <v>-3.4986444466729401</v>
      </c>
      <c r="K655">
        <v>1242.37500979435</v>
      </c>
      <c r="L655">
        <v>1123.68423450669</v>
      </c>
      <c r="M655">
        <v>35.733858915449602</v>
      </c>
      <c r="N655">
        <v>0.60201976501209398</v>
      </c>
      <c r="O655">
        <v>35.707372866443698</v>
      </c>
      <c r="P655">
        <v>74.861538461538402</v>
      </c>
      <c r="Q655">
        <v>0.12563692278677699</v>
      </c>
    </row>
    <row r="656" spans="1:17" x14ac:dyDescent="0.3">
      <c r="A656" t="s">
        <v>1446</v>
      </c>
      <c r="B656" t="s">
        <v>1447</v>
      </c>
      <c r="C656" t="str">
        <f>IFERROR(VLOOKUP(Table1[[#This Row],[Ticker]],[1]!Table1[[Symbol]:[Industry]],2,FALSE),"-")</f>
        <v>-</v>
      </c>
      <c r="D656" t="s">
        <v>46</v>
      </c>
      <c r="E656">
        <v>7607.2320622500001</v>
      </c>
      <c r="F656">
        <v>557.25</v>
      </c>
      <c r="G656">
        <v>64.130928473414102</v>
      </c>
      <c r="H656">
        <v>-12.0306670933587</v>
      </c>
      <c r="I656">
        <v>61.805610548612101</v>
      </c>
      <c r="J656">
        <v>-2.8426351118022199</v>
      </c>
      <c r="K656">
        <v>552.77087557036202</v>
      </c>
      <c r="L656">
        <v>437.47384121952001</v>
      </c>
      <c r="M656">
        <v>36.429647097365297</v>
      </c>
      <c r="N656">
        <v>0.45738413414282802</v>
      </c>
      <c r="O656">
        <v>11.081202332884599</v>
      </c>
      <c r="P656">
        <v>130.98445595854901</v>
      </c>
      <c r="Q656">
        <v>0.18343724104150699</v>
      </c>
    </row>
    <row r="657" spans="1:17" x14ac:dyDescent="0.3">
      <c r="A657" t="s">
        <v>1448</v>
      </c>
      <c r="B657" t="s">
        <v>1449</v>
      </c>
      <c r="C657" t="str">
        <f>IFERROR(VLOOKUP(Table1[[#This Row],[Ticker]],[1]!Table1[[Symbol]:[Industry]],2,FALSE),"-")</f>
        <v>-</v>
      </c>
      <c r="D657" t="s">
        <v>261</v>
      </c>
      <c r="E657">
        <v>7593.5735061599999</v>
      </c>
      <c r="F657">
        <v>3349.2</v>
      </c>
      <c r="G657">
        <v>35.2330347796944</v>
      </c>
      <c r="H657">
        <v>-20.036241373887702</v>
      </c>
      <c r="I657">
        <v>67.648685325644706</v>
      </c>
      <c r="J657">
        <v>1.2014072681544701</v>
      </c>
      <c r="K657">
        <v>3268.2534018380102</v>
      </c>
      <c r="L657">
        <v>2708.0126913183899</v>
      </c>
      <c r="M657">
        <v>57.107933046556802</v>
      </c>
      <c r="N657">
        <v>0.576393151454205</v>
      </c>
      <c r="O657">
        <v>17.431028305266899</v>
      </c>
      <c r="P657">
        <v>118.544861337683</v>
      </c>
      <c r="Q657">
        <v>0.13768997546077899</v>
      </c>
    </row>
    <row r="658" spans="1:17" hidden="1" x14ac:dyDescent="0.3">
      <c r="A658" t="s">
        <v>1450</v>
      </c>
      <c r="B658" t="s">
        <v>1451</v>
      </c>
      <c r="C658" t="str">
        <f>IFERROR(VLOOKUP(Table1[[#This Row],[Ticker]],[1]!Table1[[Symbol]:[Industry]],2,FALSE),"-")</f>
        <v>-</v>
      </c>
      <c r="D658" t="s">
        <v>152</v>
      </c>
      <c r="E658">
        <v>7560.6639619970001</v>
      </c>
      <c r="F658">
        <v>58.99</v>
      </c>
      <c r="G658">
        <v>28.441713536045899</v>
      </c>
      <c r="H658">
        <v>-11.7188899562752</v>
      </c>
      <c r="I658">
        <v>-19.4366123151894</v>
      </c>
      <c r="J658">
        <v>-11.816223836019301</v>
      </c>
      <c r="K658">
        <v>62.5288361398745</v>
      </c>
      <c r="L658">
        <v>57.472205742813898</v>
      </c>
      <c r="M658">
        <v>33.448059353113997</v>
      </c>
      <c r="N658">
        <v>3.6086423645342598</v>
      </c>
      <c r="O658">
        <v>35.446685878962498</v>
      </c>
      <c r="P658">
        <v>73.5</v>
      </c>
      <c r="Q658">
        <v>-2.9258279947815002E-2</v>
      </c>
    </row>
    <row r="659" spans="1:17" x14ac:dyDescent="0.3">
      <c r="A659" t="s">
        <v>1452</v>
      </c>
      <c r="B659" t="s">
        <v>1453</v>
      </c>
      <c r="C659" t="str">
        <f>IFERROR(VLOOKUP(Table1[[#This Row],[Ticker]],[1]!Table1[[Symbol]:[Industry]],2,FALSE),"-")</f>
        <v>-</v>
      </c>
      <c r="D659" t="s">
        <v>1454</v>
      </c>
      <c r="E659">
        <v>7503.7596774000003</v>
      </c>
      <c r="F659">
        <v>980.35</v>
      </c>
      <c r="G659">
        <v>-14.313057595558201</v>
      </c>
      <c r="H659">
        <v>1.21411044147959</v>
      </c>
      <c r="I659">
        <v>29.893307378132999</v>
      </c>
      <c r="J659">
        <v>-6.3361344457141797</v>
      </c>
      <c r="K659">
        <v>955.20696155464998</v>
      </c>
      <c r="L659">
        <v>841.73416691771195</v>
      </c>
      <c r="M659">
        <v>38.549657048676799</v>
      </c>
      <c r="N659">
        <v>1.6269992383791601</v>
      </c>
      <c r="O659">
        <v>13.938899372672999</v>
      </c>
      <c r="P659">
        <v>65.739644970414204</v>
      </c>
      <c r="Q659">
        <v>-2.7341653292412001E-2</v>
      </c>
    </row>
    <row r="660" spans="1:17" x14ac:dyDescent="0.3">
      <c r="A660" t="s">
        <v>1455</v>
      </c>
      <c r="B660" t="s">
        <v>1456</v>
      </c>
      <c r="C660" t="str">
        <f>IFERROR(VLOOKUP(Table1[[#This Row],[Ticker]],[1]!Table1[[Symbol]:[Industry]],2,FALSE),"-")</f>
        <v>-</v>
      </c>
      <c r="D660" t="s">
        <v>185</v>
      </c>
      <c r="E660">
        <v>7461.5844632999997</v>
      </c>
      <c r="F660">
        <v>519.45000000000005</v>
      </c>
      <c r="G660">
        <v>28.292568706794</v>
      </c>
      <c r="H660">
        <v>-8.9516106692997397</v>
      </c>
      <c r="I660">
        <v>36.061282037325398</v>
      </c>
      <c r="J660">
        <v>-2.9586380648495298</v>
      </c>
      <c r="K660">
        <v>507.99985497803101</v>
      </c>
      <c r="L660">
        <v>425.80832207485201</v>
      </c>
      <c r="M660">
        <v>45.602943279677199</v>
      </c>
      <c r="N660">
        <v>0.45624451748379702</v>
      </c>
      <c r="O660">
        <v>7.7197035325825096</v>
      </c>
      <c r="P660">
        <v>91.290738353894298</v>
      </c>
      <c r="Q660">
        <v>0.13360730118835901</v>
      </c>
    </row>
    <row r="661" spans="1:17" x14ac:dyDescent="0.3">
      <c r="A661" t="s">
        <v>1457</v>
      </c>
      <c r="B661" t="s">
        <v>1458</v>
      </c>
      <c r="C661" t="str">
        <f>IFERROR(VLOOKUP(Table1[[#This Row],[Ticker]],[1]!Table1[[Symbol]:[Industry]],2,FALSE),"-")</f>
        <v>-</v>
      </c>
      <c r="D661" t="s">
        <v>132</v>
      </c>
      <c r="E661">
        <v>7410.7542608550002</v>
      </c>
      <c r="F661">
        <v>251.13</v>
      </c>
      <c r="G661">
        <v>146.25613459826599</v>
      </c>
      <c r="H661">
        <v>11.667528022091901</v>
      </c>
      <c r="I661">
        <v>58.087123350447001</v>
      </c>
      <c r="J661">
        <v>9.1380702625404293</v>
      </c>
      <c r="K661">
        <v>226.19707673711699</v>
      </c>
      <c r="L661">
        <v>179.488144263066</v>
      </c>
      <c r="M661">
        <v>63.317263521499697</v>
      </c>
      <c r="N661">
        <v>0.54739447875414804</v>
      </c>
      <c r="O661">
        <v>3.53203520089198</v>
      </c>
      <c r="P661">
        <v>198.43137254901899</v>
      </c>
      <c r="Q661">
        <v>0.167575627582221</v>
      </c>
    </row>
    <row r="662" spans="1:17" x14ac:dyDescent="0.3">
      <c r="A662" t="s">
        <v>1459</v>
      </c>
      <c r="B662" t="s">
        <v>1460</v>
      </c>
      <c r="C662" t="str">
        <f>IFERROR(VLOOKUP(Table1[[#This Row],[Ticker]],[1]!Table1[[Symbol]:[Industry]],2,FALSE),"-")</f>
        <v>-</v>
      </c>
      <c r="D662" t="s">
        <v>467</v>
      </c>
      <c r="E662">
        <v>7402.818475</v>
      </c>
      <c r="F662">
        <v>2284.75</v>
      </c>
      <c r="G662">
        <v>-30.790813287013702</v>
      </c>
      <c r="H662">
        <v>0.248403725098293</v>
      </c>
      <c r="I662">
        <v>-7.7447413820927498</v>
      </c>
      <c r="J662">
        <v>-4.5529514822921904</v>
      </c>
      <c r="K662">
        <v>2268.9179733261399</v>
      </c>
      <c r="L662">
        <v>2263.0521808393</v>
      </c>
      <c r="M662">
        <v>47.5551719570662</v>
      </c>
      <c r="N662">
        <v>1.1176436992540399</v>
      </c>
      <c r="O662">
        <v>19.706751285698601</v>
      </c>
      <c r="P662">
        <v>16.5688775510204</v>
      </c>
      <c r="Q662">
        <v>-0.114118918418947</v>
      </c>
    </row>
    <row r="663" spans="1:17" x14ac:dyDescent="0.3">
      <c r="A663" t="s">
        <v>1461</v>
      </c>
      <c r="B663" t="s">
        <v>1462</v>
      </c>
      <c r="C663" t="str">
        <f>IFERROR(VLOOKUP(Table1[[#This Row],[Ticker]],[1]!Table1[[Symbol]:[Industry]],2,FALSE),"-")</f>
        <v>-</v>
      </c>
      <c r="D663" t="s">
        <v>46</v>
      </c>
      <c r="E663">
        <v>7393.1457095599999</v>
      </c>
      <c r="F663">
        <v>198.64</v>
      </c>
      <c r="G663">
        <v>-7.6890375259984101</v>
      </c>
      <c r="H663">
        <v>-4.9325230967598603</v>
      </c>
      <c r="I663">
        <v>-24.254856080273399</v>
      </c>
      <c r="J663">
        <v>3.07956558829212</v>
      </c>
      <c r="K663">
        <v>193.85661996367</v>
      </c>
      <c r="L663">
        <v>190.52196456502401</v>
      </c>
      <c r="M663">
        <v>70.766219137653096</v>
      </c>
      <c r="N663">
        <v>0.99005979480079198</v>
      </c>
      <c r="O663">
        <v>25.503423278292399</v>
      </c>
      <c r="P663">
        <v>44.781341107871697</v>
      </c>
      <c r="Q663">
        <v>0.10146954636372101</v>
      </c>
    </row>
    <row r="664" spans="1:17" hidden="1" x14ac:dyDescent="0.3">
      <c r="A664" t="s">
        <v>1463</v>
      </c>
      <c r="B664" t="s">
        <v>1464</v>
      </c>
      <c r="C664" t="str">
        <f>IFERROR(VLOOKUP(Table1[[#This Row],[Ticker]],[1]!Table1[[Symbol]:[Industry]],2,FALSE),"-")</f>
        <v>-</v>
      </c>
      <c r="D664" t="s">
        <v>1465</v>
      </c>
      <c r="E664">
        <v>7363.0703999999996</v>
      </c>
      <c r="F664">
        <v>3534.5</v>
      </c>
      <c r="G664">
        <v>771.64961805101302</v>
      </c>
      <c r="H664">
        <v>1.7027577632995201</v>
      </c>
      <c r="I664">
        <v>86.675352122881506</v>
      </c>
      <c r="J664">
        <v>-3.2408877437945498</v>
      </c>
      <c r="K664">
        <v>3417.2650340484101</v>
      </c>
      <c r="L664">
        <v>2345.1730876527499</v>
      </c>
      <c r="M664">
        <v>32.864110816243297</v>
      </c>
      <c r="N664">
        <v>0.52406125502496703</v>
      </c>
      <c r="O664">
        <v>11.7555524119394</v>
      </c>
      <c r="P664">
        <v>874.09397822791698</v>
      </c>
    </row>
    <row r="665" spans="1:17" x14ac:dyDescent="0.3">
      <c r="A665" t="s">
        <v>1466</v>
      </c>
      <c r="B665" t="s">
        <v>1467</v>
      </c>
      <c r="C665" t="str">
        <f>IFERROR(VLOOKUP(Table1[[#This Row],[Ticker]],[1]!Table1[[Symbol]:[Industry]],2,FALSE),"-")</f>
        <v>-</v>
      </c>
      <c r="D665" t="s">
        <v>473</v>
      </c>
      <c r="E665">
        <v>7344.9517790800001</v>
      </c>
      <c r="F665">
        <v>1359.95</v>
      </c>
      <c r="G665">
        <v>-26.535255060991101</v>
      </c>
      <c r="H665">
        <v>7.0619089638204304</v>
      </c>
      <c r="I665">
        <v>1.1891107980731599</v>
      </c>
      <c r="J665">
        <v>0.94981857971902905</v>
      </c>
      <c r="K665">
        <v>1193.9946939663</v>
      </c>
      <c r="L665">
        <v>1142.50025364766</v>
      </c>
      <c r="M665">
        <v>83.095258651289797</v>
      </c>
      <c r="N665">
        <v>1.3183431874918701</v>
      </c>
      <c r="O665">
        <v>0.738997757270487</v>
      </c>
      <c r="P665">
        <v>45.714132647594496</v>
      </c>
      <c r="Q665">
        <v>-3.2288149178971999E-2</v>
      </c>
    </row>
    <row r="666" spans="1:17" x14ac:dyDescent="0.3">
      <c r="A666" t="s">
        <v>1468</v>
      </c>
      <c r="B666" t="s">
        <v>1469</v>
      </c>
      <c r="C666" t="str">
        <f>IFERROR(VLOOKUP(Table1[[#This Row],[Ticker]],[1]!Table1[[Symbol]:[Industry]],2,FALSE),"-")</f>
        <v>-</v>
      </c>
      <c r="D666" t="s">
        <v>185</v>
      </c>
      <c r="E666">
        <v>7315.6686178</v>
      </c>
      <c r="F666">
        <v>1805.5</v>
      </c>
      <c r="G666">
        <v>67.856204976457093</v>
      </c>
      <c r="H666">
        <v>-17.630164451304399</v>
      </c>
      <c r="I666">
        <v>13.5303495787996</v>
      </c>
      <c r="J666">
        <v>-5.4329943383392001</v>
      </c>
      <c r="K666">
        <v>1863.6085683369799</v>
      </c>
      <c r="L666">
        <v>1546.0585353189499</v>
      </c>
      <c r="M666">
        <v>30.6891021966666</v>
      </c>
      <c r="N666">
        <v>0.49838201417511702</v>
      </c>
      <c r="O666">
        <v>20.299086125726902</v>
      </c>
      <c r="P666">
        <v>112.41176470588201</v>
      </c>
      <c r="Q666">
        <v>2.8739196498005999E-2</v>
      </c>
    </row>
    <row r="667" spans="1:17" x14ac:dyDescent="0.3">
      <c r="A667" t="s">
        <v>1470</v>
      </c>
      <c r="B667" t="s">
        <v>1471</v>
      </c>
      <c r="C667" t="str">
        <f>IFERROR(VLOOKUP(Table1[[#This Row],[Ticker]],[1]!Table1[[Symbol]:[Industry]],2,FALSE),"-")</f>
        <v>-</v>
      </c>
      <c r="D667" t="s">
        <v>1472</v>
      </c>
      <c r="E667">
        <v>7313.0723619199998</v>
      </c>
      <c r="F667">
        <v>274.3</v>
      </c>
      <c r="G667">
        <v>-51.874676983112401</v>
      </c>
      <c r="H667">
        <v>-1.6745330818850701</v>
      </c>
      <c r="I667">
        <v>-23.760256257262</v>
      </c>
      <c r="J667">
        <v>-7.0181023066204098</v>
      </c>
      <c r="K667">
        <v>281.18992105892403</v>
      </c>
      <c r="L667">
        <v>283.90391984312498</v>
      </c>
      <c r="M667">
        <v>38.009751863531903</v>
      </c>
      <c r="N667">
        <v>0.90470478148730904</v>
      </c>
      <c r="O667">
        <v>33.047757929274503</v>
      </c>
      <c r="P667">
        <v>9.6980603879224194</v>
      </c>
      <c r="Q667">
        <v>7.2733411372320006E-2</v>
      </c>
    </row>
    <row r="668" spans="1:17" x14ac:dyDescent="0.3">
      <c r="A668" t="s">
        <v>1473</v>
      </c>
      <c r="B668" t="s">
        <v>1474</v>
      </c>
      <c r="C668" t="str">
        <f>IFERROR(VLOOKUP(Table1[[#This Row],[Ticker]],[1]!Table1[[Symbol]:[Industry]],2,FALSE),"-")</f>
        <v>-</v>
      </c>
      <c r="D668" t="s">
        <v>1007</v>
      </c>
      <c r="E668">
        <v>7308.1640979200001</v>
      </c>
      <c r="F668">
        <v>851.2</v>
      </c>
      <c r="G668">
        <v>148.14689367417401</v>
      </c>
      <c r="H668">
        <v>29.134281738085601</v>
      </c>
      <c r="I668">
        <v>209.11742807590301</v>
      </c>
      <c r="J668">
        <v>18.731158633546901</v>
      </c>
      <c r="K668">
        <v>577.20812625948804</v>
      </c>
      <c r="L668">
        <v>404.93179588431599</v>
      </c>
      <c r="M668">
        <v>76.396789621863505</v>
      </c>
      <c r="N668">
        <v>0.98513121986460594</v>
      </c>
      <c r="O668">
        <v>2.6550751879699201</v>
      </c>
      <c r="P668">
        <v>294.439295644114</v>
      </c>
      <c r="Q668">
        <v>8.4465134902942995E-2</v>
      </c>
    </row>
    <row r="669" spans="1:17" x14ac:dyDescent="0.3">
      <c r="A669" t="s">
        <v>1475</v>
      </c>
      <c r="B669" t="s">
        <v>1476</v>
      </c>
      <c r="C669" t="str">
        <f>IFERROR(VLOOKUP(Table1[[#This Row],[Ticker]],[1]!Table1[[Symbol]:[Industry]],2,FALSE),"-")</f>
        <v>-</v>
      </c>
      <c r="D669" t="s">
        <v>21</v>
      </c>
      <c r="E669">
        <v>7257.2039429449997</v>
      </c>
      <c r="F669">
        <v>876.35</v>
      </c>
      <c r="G669">
        <v>50.291529069404</v>
      </c>
      <c r="H669">
        <v>3.5454465347169299</v>
      </c>
      <c r="I669">
        <v>1.0147963799783599</v>
      </c>
      <c r="J669">
        <v>-1.2369462661688599</v>
      </c>
      <c r="K669">
        <v>839.46230117935397</v>
      </c>
      <c r="L669">
        <v>725.04406471612401</v>
      </c>
      <c r="M669">
        <v>61.370481849384497</v>
      </c>
      <c r="N669">
        <v>0.665030030277174</v>
      </c>
      <c r="O669">
        <v>5.85953100929994</v>
      </c>
      <c r="P669">
        <v>111.168674698795</v>
      </c>
      <c r="Q669">
        <v>0.124609207267134</v>
      </c>
    </row>
    <row r="670" spans="1:17" x14ac:dyDescent="0.3">
      <c r="A670" t="s">
        <v>1477</v>
      </c>
      <c r="B670" t="s">
        <v>1478</v>
      </c>
      <c r="C670" t="str">
        <f>IFERROR(VLOOKUP(Table1[[#This Row],[Ticker]],[1]!Table1[[Symbol]:[Industry]],2,FALSE),"-")</f>
        <v>-</v>
      </c>
      <c r="D670" t="s">
        <v>146</v>
      </c>
      <c r="E670">
        <v>7255.6782000000003</v>
      </c>
      <c r="F670">
        <v>387.3</v>
      </c>
      <c r="G670">
        <v>-37.722590807713303</v>
      </c>
      <c r="H670">
        <v>-11.9267442090486</v>
      </c>
      <c r="I670">
        <v>-14.5659249105983</v>
      </c>
      <c r="J670">
        <v>0.266890931487411</v>
      </c>
      <c r="K670">
        <v>418.45770826003297</v>
      </c>
      <c r="L670">
        <v>419.31992085070601</v>
      </c>
      <c r="M670">
        <v>36.851393679548501</v>
      </c>
      <c r="N670">
        <v>0.31141880220822499</v>
      </c>
      <c r="O670">
        <v>41.363284275755198</v>
      </c>
      <c r="P670">
        <v>12.2608695652173</v>
      </c>
      <c r="Q670">
        <v>6.7037614433290996E-2</v>
      </c>
    </row>
    <row r="671" spans="1:17" x14ac:dyDescent="0.3">
      <c r="A671" t="s">
        <v>1479</v>
      </c>
      <c r="B671" t="s">
        <v>1480</v>
      </c>
      <c r="C671" t="str">
        <f>IFERROR(VLOOKUP(Table1[[#This Row],[Ticker]],[1]!Table1[[Symbol]:[Industry]],2,FALSE),"-")</f>
        <v>-</v>
      </c>
      <c r="D671" t="s">
        <v>185</v>
      </c>
      <c r="E671">
        <v>7248.914425725</v>
      </c>
      <c r="F671">
        <v>528.85</v>
      </c>
      <c r="G671">
        <v>-4.0405872452903502</v>
      </c>
      <c r="H671">
        <v>-9.5948426509496993</v>
      </c>
      <c r="I671">
        <v>12.233969887105101</v>
      </c>
      <c r="J671">
        <v>-0.32950636059842803</v>
      </c>
      <c r="K671">
        <v>526.13945467553594</v>
      </c>
      <c r="L671">
        <v>470.45488915752202</v>
      </c>
      <c r="M671">
        <v>47.511501127263799</v>
      </c>
      <c r="N671">
        <v>0.75451752037769804</v>
      </c>
      <c r="O671">
        <v>20.9416658787936</v>
      </c>
      <c r="P671">
        <v>49.4982332155477</v>
      </c>
      <c r="Q671">
        <v>3.7893062943352998E-2</v>
      </c>
    </row>
    <row r="672" spans="1:17" x14ac:dyDescent="0.3">
      <c r="A672" t="s">
        <v>1481</v>
      </c>
      <c r="B672" t="s">
        <v>1482</v>
      </c>
      <c r="C672" t="str">
        <f>IFERROR(VLOOKUP(Table1[[#This Row],[Ticker]],[1]!Table1[[Symbol]:[Industry]],2,FALSE),"-")</f>
        <v>-</v>
      </c>
      <c r="D672" t="s">
        <v>54</v>
      </c>
      <c r="E672">
        <v>7225.190102775</v>
      </c>
      <c r="F672">
        <v>1424.55</v>
      </c>
      <c r="G672">
        <v>133.36946170397999</v>
      </c>
      <c r="H672">
        <v>-6.3440134923559102</v>
      </c>
      <c r="I672">
        <v>17.121967132399501</v>
      </c>
      <c r="J672">
        <v>-2.3575904737792399</v>
      </c>
      <c r="K672">
        <v>1381.1790085446601</v>
      </c>
      <c r="L672">
        <v>1115.9075067983999</v>
      </c>
      <c r="M672">
        <v>51.715451968098499</v>
      </c>
      <c r="N672">
        <v>0.57561357823478199</v>
      </c>
      <c r="O672">
        <v>11.614193955986099</v>
      </c>
      <c r="P672">
        <v>229.718782548316</v>
      </c>
      <c r="Q672">
        <v>0.112904071617436</v>
      </c>
    </row>
    <row r="673" spans="1:17" x14ac:dyDescent="0.3">
      <c r="A673" t="s">
        <v>1483</v>
      </c>
      <c r="B673" t="s">
        <v>1484</v>
      </c>
      <c r="C673" t="str">
        <f>IFERROR(VLOOKUP(Table1[[#This Row],[Ticker]],[1]!Table1[[Symbol]:[Industry]],2,FALSE),"-")</f>
        <v>-</v>
      </c>
      <c r="D673" t="s">
        <v>261</v>
      </c>
      <c r="E673">
        <v>7217.7808459199996</v>
      </c>
      <c r="F673">
        <v>2650.35</v>
      </c>
      <c r="G673">
        <v>-15.7148547055617</v>
      </c>
      <c r="H673">
        <v>-7.3236917964805199</v>
      </c>
      <c r="I673">
        <v>31.6868228133416</v>
      </c>
      <c r="J673">
        <v>-5.0599861224337097</v>
      </c>
      <c r="K673">
        <v>2437.0605693257498</v>
      </c>
      <c r="L673">
        <v>2298.2123452051701</v>
      </c>
      <c r="M673">
        <v>71.482530865036296</v>
      </c>
      <c r="N673">
        <v>0.72068658186625201</v>
      </c>
      <c r="O673">
        <v>5.4200388627917198</v>
      </c>
      <c r="P673">
        <v>54.090116279069697</v>
      </c>
      <c r="Q673">
        <v>0.101338361365108</v>
      </c>
    </row>
    <row r="674" spans="1:17" hidden="1" x14ac:dyDescent="0.3">
      <c r="A674" t="s">
        <v>1485</v>
      </c>
      <c r="B674" t="s">
        <v>1486</v>
      </c>
      <c r="C674" t="str">
        <f>IFERROR(VLOOKUP(Table1[[#This Row],[Ticker]],[1]!Table1[[Symbol]:[Industry]],2,FALSE),"-")</f>
        <v>-</v>
      </c>
      <c r="D674" t="s">
        <v>606</v>
      </c>
      <c r="E674">
        <v>7183.1817279399902</v>
      </c>
      <c r="F674">
        <v>511.4</v>
      </c>
      <c r="G674">
        <v>-21.324654330576902</v>
      </c>
      <c r="H674">
        <v>-16.217775718223098</v>
      </c>
      <c r="I674">
        <v>-11.376273234145801</v>
      </c>
      <c r="J674">
        <v>-6.8992717515582198</v>
      </c>
      <c r="K674">
        <v>541.81614424636996</v>
      </c>
      <c r="L674">
        <v>512.48308207692799</v>
      </c>
      <c r="M674">
        <v>26.351431552034601</v>
      </c>
      <c r="N674">
        <v>0.62500760499455399</v>
      </c>
      <c r="O674">
        <v>30.230739147438399</v>
      </c>
      <c r="P674">
        <v>29.566759564225901</v>
      </c>
      <c r="Q674">
        <v>7.1300180434907004E-2</v>
      </c>
    </row>
    <row r="675" spans="1:17" x14ac:dyDescent="0.3">
      <c r="A675" t="s">
        <v>1487</v>
      </c>
      <c r="B675" t="s">
        <v>1488</v>
      </c>
      <c r="C675" t="str">
        <f>IFERROR(VLOOKUP(Table1[[#This Row],[Ticker]],[1]!Table1[[Symbol]:[Industry]],2,FALSE),"-")</f>
        <v>-</v>
      </c>
      <c r="D675" t="s">
        <v>46</v>
      </c>
      <c r="E675">
        <v>7161.331782192</v>
      </c>
      <c r="F675">
        <v>42.63</v>
      </c>
      <c r="G675">
        <v>27.250818619476899</v>
      </c>
      <c r="H675">
        <v>-14.243526009988299</v>
      </c>
      <c r="I675">
        <v>17.0031753349922</v>
      </c>
      <c r="J675">
        <v>0.22545414342178799</v>
      </c>
      <c r="K675">
        <v>45.957432778129402</v>
      </c>
      <c r="L675">
        <v>40.520722372415598</v>
      </c>
      <c r="M675">
        <v>36.201393533269602</v>
      </c>
      <c r="N675">
        <v>0.43571582645004803</v>
      </c>
      <c r="O675">
        <v>34.881538822425497</v>
      </c>
      <c r="P675">
        <v>88.168537355448194</v>
      </c>
      <c r="Q675">
        <v>0.12885664418197099</v>
      </c>
    </row>
    <row r="676" spans="1:17" hidden="1" x14ac:dyDescent="0.3">
      <c r="A676" t="s">
        <v>1489</v>
      </c>
      <c r="B676" t="s">
        <v>1490</v>
      </c>
      <c r="C676" t="str">
        <f>IFERROR(VLOOKUP(Table1[[#This Row],[Ticker]],[1]!Table1[[Symbol]:[Industry]],2,FALSE),"-")</f>
        <v>-</v>
      </c>
      <c r="D676" t="s">
        <v>217</v>
      </c>
      <c r="E676">
        <v>7155.7400237399997</v>
      </c>
      <c r="F676">
        <v>1357.9</v>
      </c>
      <c r="G676">
        <v>4240.4917223599396</v>
      </c>
      <c r="H676">
        <v>-18.5482751460871</v>
      </c>
      <c r="I676">
        <v>141.82886106478699</v>
      </c>
      <c r="J676">
        <v>-0.50250614327658305</v>
      </c>
      <c r="K676">
        <v>1378.3377449562499</v>
      </c>
      <c r="L676">
        <v>862.75169633959501</v>
      </c>
      <c r="M676">
        <v>43.540003460225698</v>
      </c>
      <c r="N676">
        <v>0.86936300412842005</v>
      </c>
      <c r="O676">
        <v>21.142941306429002</v>
      </c>
    </row>
    <row r="677" spans="1:17" x14ac:dyDescent="0.3">
      <c r="A677" t="s">
        <v>1491</v>
      </c>
      <c r="B677" t="s">
        <v>1492</v>
      </c>
      <c r="C677" t="str">
        <f>IFERROR(VLOOKUP(Table1[[#This Row],[Ticker]],[1]!Table1[[Symbol]:[Industry]],2,FALSE),"-")</f>
        <v>-</v>
      </c>
      <c r="D677" t="s">
        <v>546</v>
      </c>
      <c r="E677">
        <v>7140.6045256750003</v>
      </c>
      <c r="F677">
        <v>329.65</v>
      </c>
      <c r="G677">
        <v>-8.3340126271011599</v>
      </c>
      <c r="H677">
        <v>7.7296294888360997</v>
      </c>
      <c r="I677">
        <v>-14.9721596287418</v>
      </c>
      <c r="J677">
        <v>8.7609362903490808</v>
      </c>
      <c r="K677">
        <v>305.52556083230098</v>
      </c>
      <c r="L677">
        <v>312.10693266390803</v>
      </c>
      <c r="M677">
        <v>67.569188495442503</v>
      </c>
      <c r="N677">
        <v>1.5287198172499901</v>
      </c>
      <c r="O677">
        <v>22.942514788411899</v>
      </c>
      <c r="P677">
        <v>29.503044588489399</v>
      </c>
      <c r="Q677">
        <v>8.39768533565E-2</v>
      </c>
    </row>
    <row r="678" spans="1:17" hidden="1" x14ac:dyDescent="0.3">
      <c r="A678" t="s">
        <v>1493</v>
      </c>
      <c r="B678" t="s">
        <v>1494</v>
      </c>
      <c r="C678" t="str">
        <f>IFERROR(VLOOKUP(Table1[[#This Row],[Ticker]],[1]!Table1[[Symbol]:[Industry]],2,FALSE),"-")</f>
        <v>-</v>
      </c>
      <c r="D678" t="s">
        <v>24</v>
      </c>
      <c r="E678">
        <v>7140.0670608600003</v>
      </c>
      <c r="F678">
        <v>450.9</v>
      </c>
      <c r="G678">
        <v>-48.966789813133303</v>
      </c>
      <c r="H678">
        <v>-1.6301715582260401</v>
      </c>
      <c r="I678">
        <v>-23.6529926440104</v>
      </c>
      <c r="J678">
        <v>-1.8801865574854999</v>
      </c>
      <c r="K678">
        <v>471.600183876975</v>
      </c>
      <c r="L678">
        <v>478.29877111991902</v>
      </c>
      <c r="M678">
        <v>20.917338969270801</v>
      </c>
      <c r="N678">
        <v>0.97691727383292803</v>
      </c>
      <c r="O678">
        <v>33.0671989354624</v>
      </c>
      <c r="P678">
        <v>2.9334550850359502</v>
      </c>
      <c r="Q678">
        <v>-0.14584987937420399</v>
      </c>
    </row>
    <row r="679" spans="1:17" x14ac:dyDescent="0.3">
      <c r="A679" t="s">
        <v>1495</v>
      </c>
      <c r="B679" t="s">
        <v>1496</v>
      </c>
      <c r="C679" t="str">
        <f>IFERROR(VLOOKUP(Table1[[#This Row],[Ticker]],[1]!Table1[[Symbol]:[Industry]],2,FALSE),"-")</f>
        <v>-</v>
      </c>
      <c r="D679" t="s">
        <v>114</v>
      </c>
      <c r="E679">
        <v>7139.1929170599997</v>
      </c>
      <c r="F679">
        <v>1183.4000000000001</v>
      </c>
      <c r="G679">
        <v>43.350201175634602</v>
      </c>
      <c r="H679">
        <v>-7.03974526868131</v>
      </c>
      <c r="I679">
        <v>29.152394344629901</v>
      </c>
      <c r="J679">
        <v>-3.4919036764834099</v>
      </c>
      <c r="K679">
        <v>1187.6853661576599</v>
      </c>
      <c r="L679">
        <v>1020.15347566733</v>
      </c>
      <c r="M679">
        <v>38.209986018495499</v>
      </c>
      <c r="N679">
        <v>0.37826021296621398</v>
      </c>
      <c r="O679">
        <v>13.7485212100726</v>
      </c>
      <c r="P679">
        <v>81.712092130518201</v>
      </c>
      <c r="Q679">
        <v>6.6271504604679995E-2</v>
      </c>
    </row>
    <row r="680" spans="1:17" x14ac:dyDescent="0.3">
      <c r="A680" t="s">
        <v>1497</v>
      </c>
      <c r="B680" t="s">
        <v>1498</v>
      </c>
      <c r="C680" t="str">
        <f>IFERROR(VLOOKUP(Table1[[#This Row],[Ticker]],[1]!Table1[[Symbol]:[Industry]],2,FALSE),"-")</f>
        <v>-</v>
      </c>
      <c r="D680" t="s">
        <v>185</v>
      </c>
      <c r="E680">
        <v>7059.7126453499995</v>
      </c>
      <c r="F680">
        <v>2459.5</v>
      </c>
      <c r="G680">
        <v>114.110976330181</v>
      </c>
      <c r="H680">
        <v>-15.881504531782401</v>
      </c>
      <c r="I680">
        <v>62.269761229180197</v>
      </c>
      <c r="J680">
        <v>-3.26126105508316</v>
      </c>
      <c r="K680">
        <v>2476.6500082503799</v>
      </c>
      <c r="L680">
        <v>1918.540042671</v>
      </c>
      <c r="M680">
        <v>36.878034464190002</v>
      </c>
      <c r="N680">
        <v>0.28896938835214397</v>
      </c>
      <c r="O680">
        <v>20.028461069323001</v>
      </c>
      <c r="P680">
        <v>184.46680545917101</v>
      </c>
      <c r="Q680">
        <v>0.14406778555835301</v>
      </c>
    </row>
    <row r="681" spans="1:17" hidden="1" x14ac:dyDescent="0.3">
      <c r="A681" t="s">
        <v>1499</v>
      </c>
      <c r="B681" t="s">
        <v>1500</v>
      </c>
      <c r="C681" t="str">
        <f>IFERROR(VLOOKUP(Table1[[#This Row],[Ticker]],[1]!Table1[[Symbol]:[Industry]],2,FALSE),"-")</f>
        <v>-</v>
      </c>
      <c r="D681" t="s">
        <v>46</v>
      </c>
      <c r="E681">
        <v>7017.2902800000002</v>
      </c>
      <c r="F681">
        <v>693</v>
      </c>
      <c r="G681">
        <v>4373.0745567915901</v>
      </c>
      <c r="H681">
        <v>181.258430490959</v>
      </c>
      <c r="I681">
        <v>337.74091801350397</v>
      </c>
      <c r="J681">
        <v>20.031366510423801</v>
      </c>
      <c r="K681">
        <v>353.53191330759199</v>
      </c>
      <c r="L681">
        <v>190.75385498973</v>
      </c>
      <c r="M681">
        <v>99.880515448352796</v>
      </c>
      <c r="N681">
        <v>2.4485159999663701</v>
      </c>
      <c r="O681">
        <v>0</v>
      </c>
      <c r="P681">
        <v>4405.8517555266499</v>
      </c>
    </row>
    <row r="682" spans="1:17" x14ac:dyDescent="0.3">
      <c r="A682" t="s">
        <v>1501</v>
      </c>
      <c r="B682" t="s">
        <v>1502</v>
      </c>
      <c r="C682" t="str">
        <f>IFERROR(VLOOKUP(Table1[[#This Row],[Ticker]],[1]!Table1[[Symbol]:[Industry]],2,FALSE),"-")</f>
        <v>-</v>
      </c>
      <c r="D682" t="s">
        <v>1503</v>
      </c>
      <c r="E682">
        <v>7016.5243473250002</v>
      </c>
      <c r="F682">
        <v>515.04999999999995</v>
      </c>
      <c r="G682">
        <v>-16.078433582692998</v>
      </c>
      <c r="H682">
        <v>-1.9640197447641801</v>
      </c>
      <c r="I682">
        <v>-20.197358150765599</v>
      </c>
      <c r="J682">
        <v>-5.2503629843366202</v>
      </c>
      <c r="K682">
        <v>494.35077957801701</v>
      </c>
      <c r="L682">
        <v>462.47665404202502</v>
      </c>
      <c r="M682">
        <v>50.124407839390102</v>
      </c>
      <c r="N682">
        <v>0.73590082713979998</v>
      </c>
      <c r="O682">
        <v>12.008542859916499</v>
      </c>
      <c r="P682">
        <v>50.467426234297299</v>
      </c>
    </row>
    <row r="683" spans="1:17" x14ac:dyDescent="0.3">
      <c r="A683" t="s">
        <v>1504</v>
      </c>
      <c r="B683" t="s">
        <v>1505</v>
      </c>
      <c r="C683" t="str">
        <f>IFERROR(VLOOKUP(Table1[[#This Row],[Ticker]],[1]!Table1[[Symbol]:[Industry]],2,FALSE),"-")</f>
        <v>-</v>
      </c>
      <c r="D683" t="s">
        <v>407</v>
      </c>
      <c r="E683">
        <v>7014.7855105399904</v>
      </c>
      <c r="F683">
        <v>225.8</v>
      </c>
      <c r="G683">
        <v>119.513304058229</v>
      </c>
      <c r="H683">
        <v>3.9534345854169501</v>
      </c>
      <c r="I683">
        <v>15.2397917206769</v>
      </c>
      <c r="J683">
        <v>2.92316801999007</v>
      </c>
      <c r="K683">
        <v>213.26404036924399</v>
      </c>
      <c r="L683">
        <v>182.12252797621801</v>
      </c>
      <c r="M683">
        <v>64.501907154243597</v>
      </c>
      <c r="N683">
        <v>0.79317786676662705</v>
      </c>
      <c r="O683">
        <v>1.7094774136403801</v>
      </c>
      <c r="P683">
        <v>216.69004207573599</v>
      </c>
      <c r="Q683">
        <v>0.13716656888418699</v>
      </c>
    </row>
    <row r="684" spans="1:17" x14ac:dyDescent="0.3">
      <c r="A684" t="s">
        <v>1506</v>
      </c>
      <c r="B684" t="s">
        <v>1507</v>
      </c>
      <c r="C684" t="str">
        <f>IFERROR(VLOOKUP(Table1[[#This Row],[Ticker]],[1]!Table1[[Symbol]:[Industry]],2,FALSE),"-")</f>
        <v>-</v>
      </c>
      <c r="D684" t="s">
        <v>54</v>
      </c>
      <c r="E684">
        <v>7014.1568351799997</v>
      </c>
      <c r="F684">
        <v>1713.8</v>
      </c>
      <c r="G684">
        <v>4.6180792542709899</v>
      </c>
      <c r="H684">
        <v>27.517586377308401</v>
      </c>
      <c r="I684">
        <v>36.996800808927603</v>
      </c>
      <c r="J684">
        <v>10.862746081970601</v>
      </c>
      <c r="K684">
        <v>1442.9813290798099</v>
      </c>
      <c r="L684">
        <v>1284.20281644895</v>
      </c>
      <c r="M684">
        <v>70.182721515909506</v>
      </c>
      <c r="N684">
        <v>1.8478409562372899</v>
      </c>
      <c r="O684">
        <v>6.3718053448477097</v>
      </c>
      <c r="P684">
        <v>70.620737717158605</v>
      </c>
      <c r="Q684">
        <v>1.4583831659012E-2</v>
      </c>
    </row>
    <row r="685" spans="1:17" x14ac:dyDescent="0.3">
      <c r="A685" t="s">
        <v>1508</v>
      </c>
      <c r="B685" t="s">
        <v>1509</v>
      </c>
      <c r="C685" t="str">
        <f>IFERROR(VLOOKUP(Table1[[#This Row],[Ticker]],[1]!Table1[[Symbol]:[Industry]],2,FALSE),"-")</f>
        <v>-</v>
      </c>
      <c r="D685" t="s">
        <v>97</v>
      </c>
      <c r="E685">
        <v>7009.4471350499998</v>
      </c>
      <c r="F685">
        <v>1471.5</v>
      </c>
      <c r="G685">
        <v>-34.811085756137601</v>
      </c>
      <c r="H685">
        <v>-2.69942264754979</v>
      </c>
      <c r="I685">
        <v>-2.73707080274019</v>
      </c>
      <c r="J685">
        <v>-0.14518702351163501</v>
      </c>
      <c r="K685">
        <v>1465.1498469441201</v>
      </c>
      <c r="L685">
        <v>1432.50290245564</v>
      </c>
      <c r="M685">
        <v>46.463638013314998</v>
      </c>
      <c r="N685">
        <v>0.45161508381252802</v>
      </c>
      <c r="O685">
        <v>7.9170914033299402</v>
      </c>
      <c r="P685">
        <v>17.72</v>
      </c>
      <c r="Q685">
        <v>-0.138010923995803</v>
      </c>
    </row>
    <row r="686" spans="1:17" x14ac:dyDescent="0.3">
      <c r="A686" t="s">
        <v>1510</v>
      </c>
      <c r="B686" t="s">
        <v>1511</v>
      </c>
      <c r="C686" t="str">
        <f>IFERROR(VLOOKUP(Table1[[#This Row],[Ticker]],[1]!Table1[[Symbol]:[Industry]],2,FALSE),"-")</f>
        <v>-</v>
      </c>
      <c r="D686" t="s">
        <v>473</v>
      </c>
      <c r="E686">
        <v>6990.4986905599999</v>
      </c>
      <c r="F686">
        <v>978.95</v>
      </c>
      <c r="G686">
        <v>-4.8098784736284896</v>
      </c>
      <c r="H686">
        <v>-3.44208025543508</v>
      </c>
      <c r="I686">
        <v>17.654006468945902</v>
      </c>
      <c r="J686">
        <v>-7.0895232865694497</v>
      </c>
      <c r="K686">
        <v>937.874764160209</v>
      </c>
      <c r="L686">
        <v>861.16136250733405</v>
      </c>
      <c r="M686">
        <v>58.234246151871602</v>
      </c>
      <c r="N686">
        <v>0.54353819600312603</v>
      </c>
      <c r="O686">
        <v>15.225496705654001</v>
      </c>
      <c r="P686">
        <v>42.558613659530998</v>
      </c>
      <c r="Q686">
        <v>0.15178009754970401</v>
      </c>
    </row>
    <row r="687" spans="1:17" hidden="1" x14ac:dyDescent="0.3">
      <c r="A687" t="s">
        <v>1512</v>
      </c>
      <c r="B687" t="s">
        <v>1513</v>
      </c>
      <c r="C687" t="str">
        <f>IFERROR(VLOOKUP(Table1[[#This Row],[Ticker]],[1]!Table1[[Symbol]:[Industry]],2,FALSE),"-")</f>
        <v>-</v>
      </c>
      <c r="D687" t="s">
        <v>124</v>
      </c>
      <c r="E687">
        <v>6985.5265782399902</v>
      </c>
      <c r="F687">
        <v>446.2</v>
      </c>
      <c r="G687">
        <v>-5.4188428052819102</v>
      </c>
      <c r="H687">
        <v>13.5548242790715</v>
      </c>
      <c r="I687">
        <v>9.0281979314433496</v>
      </c>
      <c r="J687">
        <v>3.5807429649546099</v>
      </c>
      <c r="K687">
        <v>390.58782307989497</v>
      </c>
      <c r="M687">
        <v>66.878071745621</v>
      </c>
      <c r="O687">
        <v>3.29448677722994</v>
      </c>
      <c r="P687">
        <v>37.250076899415497</v>
      </c>
    </row>
    <row r="688" spans="1:17" hidden="1" x14ac:dyDescent="0.3">
      <c r="A688" t="s">
        <v>1514</v>
      </c>
      <c r="B688" t="s">
        <v>1515</v>
      </c>
      <c r="C688" t="str">
        <f>IFERROR(VLOOKUP(Table1[[#This Row],[Ticker]],[1]!Table1[[Symbol]:[Industry]],2,FALSE),"-")</f>
        <v>-</v>
      </c>
      <c r="D688" t="s">
        <v>997</v>
      </c>
      <c r="E688">
        <v>6980.1633271999999</v>
      </c>
      <c r="F688">
        <v>739.9</v>
      </c>
      <c r="G688">
        <v>498.53679443899398</v>
      </c>
      <c r="H688">
        <v>-5.6098839784227499</v>
      </c>
      <c r="I688">
        <v>129.086661931436</v>
      </c>
      <c r="J688">
        <v>-4.6422902744215602</v>
      </c>
      <c r="K688">
        <v>765.30808001565094</v>
      </c>
      <c r="L688">
        <v>592.34330217448303</v>
      </c>
      <c r="M688">
        <v>33.688375112293201</v>
      </c>
      <c r="N688">
        <v>0.50129578538900099</v>
      </c>
      <c r="O688">
        <v>23.084200567644199</v>
      </c>
      <c r="P688">
        <v>554.77876106194697</v>
      </c>
      <c r="Q688">
        <v>0.23755564914635799</v>
      </c>
    </row>
    <row r="689" spans="1:17" hidden="1" x14ac:dyDescent="0.3">
      <c r="A689" t="s">
        <v>1516</v>
      </c>
      <c r="B689" t="s">
        <v>1517</v>
      </c>
      <c r="C689" t="str">
        <f>IFERROR(VLOOKUP(Table1[[#This Row],[Ticker]],[1]!Table1[[Symbol]:[Industry]],2,FALSE),"-")</f>
        <v>-</v>
      </c>
      <c r="D689" t="s">
        <v>264</v>
      </c>
      <c r="E689">
        <v>6925.7749781250004</v>
      </c>
      <c r="F689">
        <v>573.75</v>
      </c>
      <c r="G689">
        <v>318.85220932538698</v>
      </c>
      <c r="H689">
        <v>73.607698889314307</v>
      </c>
      <c r="I689">
        <v>312.25145551010098</v>
      </c>
      <c r="J689">
        <v>18.4888227854718</v>
      </c>
      <c r="K689">
        <v>360.53944674376902</v>
      </c>
      <c r="L689">
        <v>225.201958866551</v>
      </c>
      <c r="M689">
        <v>82.788450471187701</v>
      </c>
      <c r="N689">
        <v>1.0883143797294801</v>
      </c>
      <c r="O689">
        <v>1.21132897603486</v>
      </c>
      <c r="P689">
        <v>460.193321616871</v>
      </c>
      <c r="Q689">
        <v>0.23218633168198699</v>
      </c>
    </row>
    <row r="690" spans="1:17" x14ac:dyDescent="0.3">
      <c r="A690" t="s">
        <v>1518</v>
      </c>
      <c r="B690" t="s">
        <v>1519</v>
      </c>
      <c r="C690" t="str">
        <f>IFERROR(VLOOKUP(Table1[[#This Row],[Ticker]],[1]!Table1[[Symbol]:[Industry]],2,FALSE),"-")</f>
        <v>-</v>
      </c>
      <c r="D690" t="s">
        <v>392</v>
      </c>
      <c r="E690">
        <v>6899.2374882000004</v>
      </c>
      <c r="F690">
        <v>1530.5</v>
      </c>
      <c r="G690">
        <v>48.111585096631899</v>
      </c>
      <c r="H690">
        <v>-21.517557214224301</v>
      </c>
      <c r="I690">
        <v>32.2651386660296</v>
      </c>
      <c r="J690">
        <v>-2.7994856436965301</v>
      </c>
      <c r="K690">
        <v>1636.82482312454</v>
      </c>
      <c r="L690">
        <v>1400.2605427307701</v>
      </c>
      <c r="M690">
        <v>42.464438471444403</v>
      </c>
      <c r="N690">
        <v>0.620159203931962</v>
      </c>
      <c r="O690">
        <v>25.828160731786902</v>
      </c>
      <c r="P690">
        <v>100.17002354172099</v>
      </c>
      <c r="Q690">
        <v>5.6775156983308997E-2</v>
      </c>
    </row>
    <row r="691" spans="1:17" x14ac:dyDescent="0.3">
      <c r="A691" t="s">
        <v>1520</v>
      </c>
      <c r="B691" t="s">
        <v>1521</v>
      </c>
      <c r="C691" t="str">
        <f>IFERROR(VLOOKUP(Table1[[#This Row],[Ticker]],[1]!Table1[[Symbol]:[Industry]],2,FALSE),"-")</f>
        <v>-</v>
      </c>
      <c r="D691" t="s">
        <v>54</v>
      </c>
      <c r="E691">
        <v>6894.7856586479902</v>
      </c>
      <c r="F691">
        <v>212.46</v>
      </c>
      <c r="G691">
        <v>-38.747546157062402</v>
      </c>
      <c r="H691">
        <v>-12.914094568444</v>
      </c>
      <c r="I691">
        <v>-61.232603577486501</v>
      </c>
      <c r="J691">
        <v>-4.7174378547931601</v>
      </c>
      <c r="K691">
        <v>224.63434578064599</v>
      </c>
      <c r="L691">
        <v>253.327165128921</v>
      </c>
      <c r="M691">
        <v>25.254677314300601</v>
      </c>
      <c r="N691">
        <v>0.71504871823285499</v>
      </c>
      <c r="O691">
        <v>122.536006777746</v>
      </c>
      <c r="P691">
        <v>8.3426823049464502</v>
      </c>
      <c r="Q691">
        <v>-3.7425226739391998E-2</v>
      </c>
    </row>
    <row r="692" spans="1:17" x14ac:dyDescent="0.3">
      <c r="A692" t="s">
        <v>1522</v>
      </c>
      <c r="B692" t="s">
        <v>1523</v>
      </c>
      <c r="C692" t="str">
        <f>IFERROR(VLOOKUP(Table1[[#This Row],[Ticker]],[1]!Table1[[Symbol]:[Industry]],2,FALSE),"-")</f>
        <v>-</v>
      </c>
      <c r="D692" t="s">
        <v>397</v>
      </c>
      <c r="E692">
        <v>6881.5746029800002</v>
      </c>
      <c r="F692">
        <v>300.64999999999998</v>
      </c>
      <c r="G692">
        <v>-59.971774349547502</v>
      </c>
      <c r="H692">
        <v>-2.39657238234367</v>
      </c>
      <c r="I692">
        <v>-11.811114597101099</v>
      </c>
      <c r="J692">
        <v>-2.3814541880962299</v>
      </c>
      <c r="K692">
        <v>302.273057433833</v>
      </c>
      <c r="L692">
        <v>314.31723649558</v>
      </c>
      <c r="M692">
        <v>39.7843694188076</v>
      </c>
      <c r="N692">
        <v>1.12280396411806</v>
      </c>
      <c r="O692">
        <v>39.697322467985998</v>
      </c>
      <c r="P692">
        <v>16.463296533023399</v>
      </c>
      <c r="Q692">
        <v>-3.6683155336651001E-2</v>
      </c>
    </row>
    <row r="693" spans="1:17" x14ac:dyDescent="0.3">
      <c r="A693" t="s">
        <v>1524</v>
      </c>
      <c r="B693" t="s">
        <v>1525</v>
      </c>
      <c r="C693" t="str">
        <f>IFERROR(VLOOKUP(Table1[[#This Row],[Ticker]],[1]!Table1[[Symbol]:[Industry]],2,FALSE),"-")</f>
        <v>-</v>
      </c>
      <c r="D693" t="s">
        <v>606</v>
      </c>
      <c r="E693">
        <v>6857.7976799999997</v>
      </c>
      <c r="F693">
        <v>342</v>
      </c>
      <c r="G693">
        <v>-44.757638832865901</v>
      </c>
      <c r="H693">
        <v>-13.663861986472201</v>
      </c>
      <c r="I693">
        <v>-10.9012275758501</v>
      </c>
      <c r="J693">
        <v>-2.5405239815632701</v>
      </c>
      <c r="K693">
        <v>358.16551348223197</v>
      </c>
      <c r="L693">
        <v>349.75467668022702</v>
      </c>
      <c r="M693">
        <v>35.0829030125944</v>
      </c>
      <c r="N693">
        <v>1.3076707602542099</v>
      </c>
      <c r="O693">
        <v>27.7631578947368</v>
      </c>
      <c r="P693">
        <v>27.731092436974699</v>
      </c>
      <c r="Q693">
        <v>0.112669631793218</v>
      </c>
    </row>
    <row r="694" spans="1:17" x14ac:dyDescent="0.3">
      <c r="A694" t="s">
        <v>1526</v>
      </c>
      <c r="B694" t="s">
        <v>1527</v>
      </c>
      <c r="C694" t="str">
        <f>IFERROR(VLOOKUP(Table1[[#This Row],[Ticker]],[1]!Table1[[Symbol]:[Industry]],2,FALSE),"-")</f>
        <v>-</v>
      </c>
      <c r="D694" t="s">
        <v>264</v>
      </c>
      <c r="E694">
        <v>6851.8574591500001</v>
      </c>
      <c r="F694">
        <v>1391.5</v>
      </c>
      <c r="G694">
        <v>131.01427045924601</v>
      </c>
      <c r="H694">
        <v>-6.6883717176079696</v>
      </c>
      <c r="I694">
        <v>26.0762346957227</v>
      </c>
      <c r="J694">
        <v>-3.5722608193405598</v>
      </c>
      <c r="K694">
        <v>1329.1565150757399</v>
      </c>
      <c r="L694">
        <v>1066.3197317110601</v>
      </c>
      <c r="M694">
        <v>47.5092977936498</v>
      </c>
      <c r="N694">
        <v>0.61697059640678398</v>
      </c>
      <c r="O694">
        <v>8.7711103126122794</v>
      </c>
      <c r="P694">
        <v>166.54535006225399</v>
      </c>
      <c r="Q694">
        <v>8.8925836980717002E-2</v>
      </c>
    </row>
    <row r="695" spans="1:17" hidden="1" x14ac:dyDescent="0.3">
      <c r="A695" t="s">
        <v>1528</v>
      </c>
      <c r="B695" t="s">
        <v>1529</v>
      </c>
      <c r="C695" t="str">
        <f>IFERROR(VLOOKUP(Table1[[#This Row],[Ticker]],[1]!Table1[[Symbol]:[Industry]],2,FALSE),"-")</f>
        <v>-</v>
      </c>
      <c r="D695" t="s">
        <v>452</v>
      </c>
      <c r="E695">
        <v>6808.8637666349996</v>
      </c>
      <c r="F695">
        <v>7078.35</v>
      </c>
      <c r="G695">
        <v>-5.5065146754797603</v>
      </c>
      <c r="H695">
        <v>13.970892162432399</v>
      </c>
      <c r="I695">
        <v>14.816638585685</v>
      </c>
      <c r="J695">
        <v>-1.51903354091334</v>
      </c>
      <c r="K695">
        <v>6354.6092833417997</v>
      </c>
      <c r="L695">
        <v>5796.4832320607402</v>
      </c>
      <c r="M695">
        <v>64.890578302682201</v>
      </c>
      <c r="N695">
        <v>1.46958590357485</v>
      </c>
      <c r="O695">
        <v>5.0386036293768903</v>
      </c>
      <c r="P695">
        <v>42.038568045912399</v>
      </c>
      <c r="Q695">
        <v>8.1909977224239996E-2</v>
      </c>
    </row>
    <row r="696" spans="1:17" x14ac:dyDescent="0.3">
      <c r="A696" t="s">
        <v>1530</v>
      </c>
      <c r="B696" t="s">
        <v>1531</v>
      </c>
      <c r="C696" t="str">
        <f>IFERROR(VLOOKUP(Table1[[#This Row],[Ticker]],[1]!Table1[[Symbol]:[Industry]],2,FALSE),"-")</f>
        <v>-</v>
      </c>
      <c r="D696" t="s">
        <v>132</v>
      </c>
      <c r="E696">
        <v>6801.8849313000001</v>
      </c>
      <c r="F696">
        <v>815.7</v>
      </c>
      <c r="G696">
        <v>49.583632921539902</v>
      </c>
      <c r="H696">
        <v>-8.32216808802918</v>
      </c>
      <c r="I696">
        <v>-10.0394178722209</v>
      </c>
      <c r="J696">
        <v>2.2429595199429402</v>
      </c>
      <c r="K696">
        <v>856.43476155584096</v>
      </c>
      <c r="L696">
        <v>770.61308469292896</v>
      </c>
      <c r="M696">
        <v>41.4485019770364</v>
      </c>
      <c r="N696">
        <v>1.14779418171289</v>
      </c>
      <c r="O696">
        <v>36.0794409709452</v>
      </c>
      <c r="P696">
        <v>125.456053067993</v>
      </c>
      <c r="Q696">
        <v>0.13406237024258899</v>
      </c>
    </row>
    <row r="697" spans="1:17" hidden="1" x14ac:dyDescent="0.3">
      <c r="A697" t="s">
        <v>1532</v>
      </c>
      <c r="B697" t="s">
        <v>1533</v>
      </c>
      <c r="C697" t="str">
        <f>IFERROR(VLOOKUP(Table1[[#This Row],[Ticker]],[1]!Table1[[Symbol]:[Industry]],2,FALSE),"-")</f>
        <v>-</v>
      </c>
      <c r="D697" t="s">
        <v>261</v>
      </c>
      <c r="E697">
        <v>6795.6718080000001</v>
      </c>
      <c r="F697">
        <v>3092</v>
      </c>
      <c r="G697">
        <v>-21.711985638566802</v>
      </c>
      <c r="H697">
        <v>-1.8997783799329799</v>
      </c>
      <c r="I697">
        <v>10.411982985128899</v>
      </c>
      <c r="J697">
        <v>-1.13990288409039</v>
      </c>
      <c r="K697">
        <v>3213.1155947839102</v>
      </c>
      <c r="L697">
        <v>2952.1628842105401</v>
      </c>
      <c r="M697">
        <v>34.205375541910598</v>
      </c>
      <c r="N697">
        <v>0.71897854489161095</v>
      </c>
      <c r="O697">
        <v>25.808538163001302</v>
      </c>
      <c r="P697">
        <v>47.308242020009502</v>
      </c>
      <c r="Q697">
        <v>8.3191464938666998E-2</v>
      </c>
    </row>
    <row r="698" spans="1:17" x14ac:dyDescent="0.3">
      <c r="A698" t="s">
        <v>1534</v>
      </c>
      <c r="B698" t="s">
        <v>1535</v>
      </c>
      <c r="C698" t="str">
        <f>IFERROR(VLOOKUP(Table1[[#This Row],[Ticker]],[1]!Table1[[Symbol]:[Industry]],2,FALSE),"-")</f>
        <v>-</v>
      </c>
      <c r="D698" t="s">
        <v>392</v>
      </c>
      <c r="E698">
        <v>6753.7001966939997</v>
      </c>
      <c r="F698">
        <v>82.89</v>
      </c>
      <c r="G698">
        <v>-15.8660562809056</v>
      </c>
      <c r="H698">
        <v>-8.3592761708247796</v>
      </c>
      <c r="I698">
        <v>3.5669008251882701</v>
      </c>
      <c r="J698">
        <v>-1.32476295792053</v>
      </c>
      <c r="K698">
        <v>84.653830693124604</v>
      </c>
      <c r="L698">
        <v>77.765245751486404</v>
      </c>
      <c r="M698">
        <v>38.720090186353701</v>
      </c>
      <c r="N698">
        <v>0.42433231796006698</v>
      </c>
      <c r="O698">
        <v>18.651224514416601</v>
      </c>
      <c r="P698">
        <v>41.3299232736573</v>
      </c>
      <c r="Q698">
        <v>5.3591416786058999E-2</v>
      </c>
    </row>
    <row r="699" spans="1:17" x14ac:dyDescent="0.3">
      <c r="A699" t="s">
        <v>1536</v>
      </c>
      <c r="B699" t="s">
        <v>1537</v>
      </c>
      <c r="C699" t="str">
        <f>IFERROR(VLOOKUP(Table1[[#This Row],[Ticker]],[1]!Table1[[Symbol]:[Industry]],2,FALSE),"-")</f>
        <v>-</v>
      </c>
      <c r="D699" t="s">
        <v>606</v>
      </c>
      <c r="E699">
        <v>6750.7411803000005</v>
      </c>
      <c r="F699">
        <v>378.3</v>
      </c>
      <c r="G699">
        <v>44.786753388848098</v>
      </c>
      <c r="H699">
        <v>-8.0915560250883001</v>
      </c>
      <c r="I699">
        <v>15.2267705100436</v>
      </c>
      <c r="J699">
        <v>6.4558669439282603</v>
      </c>
      <c r="K699">
        <v>364.65367405664699</v>
      </c>
      <c r="L699">
        <v>333.31456496296698</v>
      </c>
      <c r="M699">
        <v>58.192465210357497</v>
      </c>
      <c r="N699">
        <v>1.10461771328761</v>
      </c>
      <c r="O699">
        <v>15.860428231562199</v>
      </c>
      <c r="P699">
        <v>81.962481962481903</v>
      </c>
      <c r="Q699">
        <v>0.105318311187236</v>
      </c>
    </row>
    <row r="700" spans="1:17" hidden="1" x14ac:dyDescent="0.3">
      <c r="A700" t="s">
        <v>1538</v>
      </c>
      <c r="B700" t="s">
        <v>1539</v>
      </c>
      <c r="C700" t="str">
        <f>IFERROR(VLOOKUP(Table1[[#This Row],[Ticker]],[1]!Table1[[Symbol]:[Industry]],2,FALSE),"-")</f>
        <v>-</v>
      </c>
      <c r="D700" t="s">
        <v>1070</v>
      </c>
      <c r="E700">
        <v>6746.8437323999997</v>
      </c>
      <c r="F700">
        <v>131.5</v>
      </c>
      <c r="G700">
        <v>-22.2729970543941</v>
      </c>
      <c r="H700">
        <v>-4.6415045317824299</v>
      </c>
      <c r="I700">
        <v>-13.5492815043172</v>
      </c>
      <c r="J700">
        <v>-1.5044036764834099</v>
      </c>
      <c r="K700">
        <v>123.40259093004499</v>
      </c>
      <c r="M700">
        <v>1.05563603616817</v>
      </c>
      <c r="N700">
        <v>0.35087719298245601</v>
      </c>
      <c r="O700">
        <v>0.65399239543726395</v>
      </c>
      <c r="P700">
        <v>10.970464135021</v>
      </c>
    </row>
    <row r="701" spans="1:17" x14ac:dyDescent="0.3">
      <c r="A701" t="s">
        <v>1540</v>
      </c>
      <c r="B701" t="s">
        <v>1541</v>
      </c>
      <c r="C701" t="str">
        <f>IFERROR(VLOOKUP(Table1[[#This Row],[Ticker]],[1]!Table1[[Symbol]:[Industry]],2,FALSE),"-")</f>
        <v>-</v>
      </c>
      <c r="D701" t="s">
        <v>132</v>
      </c>
      <c r="E701">
        <v>6681.0134072000001</v>
      </c>
      <c r="F701">
        <v>948.2</v>
      </c>
      <c r="G701">
        <v>6.0921627177748396</v>
      </c>
      <c r="H701">
        <v>-3.7338130407266501</v>
      </c>
      <c r="I701">
        <v>-5.1798000031143996</v>
      </c>
      <c r="J701">
        <v>-0.16637926153593</v>
      </c>
      <c r="K701">
        <v>940.93244712713397</v>
      </c>
      <c r="L701">
        <v>873.05237165168296</v>
      </c>
      <c r="M701">
        <v>43.215282874265498</v>
      </c>
      <c r="N701">
        <v>0.55808487575026799</v>
      </c>
      <c r="O701">
        <v>8.6163256696899495</v>
      </c>
      <c r="P701">
        <v>53.916078240402499</v>
      </c>
      <c r="Q701">
        <v>2.9567126778304999E-2</v>
      </c>
    </row>
    <row r="702" spans="1:17" hidden="1" x14ac:dyDescent="0.3">
      <c r="A702" t="s">
        <v>1542</v>
      </c>
      <c r="B702" t="s">
        <v>1543</v>
      </c>
      <c r="C702" t="str">
        <f>IFERROR(VLOOKUP(Table1[[#This Row],[Ticker]],[1]!Table1[[Symbol]:[Industry]],2,FALSE),"-")</f>
        <v>-</v>
      </c>
      <c r="D702" t="s">
        <v>83</v>
      </c>
      <c r="E702">
        <v>6639.1801214400002</v>
      </c>
      <c r="F702">
        <v>2419.6</v>
      </c>
      <c r="G702">
        <v>67.164957196016502</v>
      </c>
      <c r="H702">
        <v>17.755897453394201</v>
      </c>
      <c r="I702">
        <v>74.397549198281496</v>
      </c>
      <c r="J702">
        <v>4.2332826965114503</v>
      </c>
      <c r="K702">
        <v>2025.6246045257101</v>
      </c>
      <c r="L702">
        <v>1598.794882295</v>
      </c>
      <c r="M702">
        <v>72.1413890622797</v>
      </c>
      <c r="N702">
        <v>1.1727785357532201</v>
      </c>
      <c r="O702">
        <v>1.8660109108943499</v>
      </c>
      <c r="P702">
        <v>112.245614035087</v>
      </c>
      <c r="Q702">
        <v>0.13042133530385999</v>
      </c>
    </row>
    <row r="703" spans="1:17" hidden="1" x14ac:dyDescent="0.3">
      <c r="A703" t="s">
        <v>1544</v>
      </c>
      <c r="B703" t="s">
        <v>1545</v>
      </c>
      <c r="C703" t="str">
        <f>IFERROR(VLOOKUP(Table1[[#This Row],[Ticker]],[1]!Table1[[Symbol]:[Industry]],2,FALSE),"-")</f>
        <v>-</v>
      </c>
      <c r="D703" t="s">
        <v>1361</v>
      </c>
      <c r="E703">
        <v>6636.6662775300001</v>
      </c>
      <c r="F703">
        <v>1418.29</v>
      </c>
      <c r="G703">
        <v>-23.644388639652401</v>
      </c>
      <c r="H703">
        <v>-3.3993528021272099</v>
      </c>
      <c r="I703">
        <v>-13.5162053692904</v>
      </c>
      <c r="J703">
        <v>-1.6037841344793</v>
      </c>
      <c r="K703">
        <v>1401.2729045537999</v>
      </c>
      <c r="L703">
        <v>1365.4505241529901</v>
      </c>
      <c r="M703">
        <v>77.088001342421407</v>
      </c>
      <c r="N703">
        <v>0.58057841977816105</v>
      </c>
      <c r="O703">
        <v>2.9338146641377998</v>
      </c>
      <c r="P703">
        <v>12.710295227877699</v>
      </c>
      <c r="Q703">
        <v>-5.5078309021881003E-2</v>
      </c>
    </row>
    <row r="704" spans="1:17" hidden="1" x14ac:dyDescent="0.3">
      <c r="A704" t="s">
        <v>1546</v>
      </c>
      <c r="B704" t="s">
        <v>1547</v>
      </c>
      <c r="C704" t="str">
        <f>IFERROR(VLOOKUP(Table1[[#This Row],[Ticker]],[1]!Table1[[Symbol]:[Industry]],2,FALSE),"-")</f>
        <v>-</v>
      </c>
      <c r="D704" t="s">
        <v>46</v>
      </c>
      <c r="E704">
        <v>6625.8818881349998</v>
      </c>
      <c r="F704">
        <v>380.35</v>
      </c>
      <c r="G704">
        <v>-34.432014507529203</v>
      </c>
      <c r="H704">
        <v>-10.3400339435471</v>
      </c>
      <c r="I704">
        <v>-19.984973770803901</v>
      </c>
      <c r="J704">
        <v>-0.91616838236577003</v>
      </c>
      <c r="M704">
        <v>44.005130698295403</v>
      </c>
      <c r="O704">
        <v>11.6866044432759</v>
      </c>
      <c r="P704">
        <v>3.3840717586300602</v>
      </c>
    </row>
    <row r="705" spans="1:17" hidden="1" x14ac:dyDescent="0.3">
      <c r="A705" t="s">
        <v>1548</v>
      </c>
      <c r="B705" t="s">
        <v>1549</v>
      </c>
      <c r="C705" t="str">
        <f>IFERROR(VLOOKUP(Table1[[#This Row],[Ticker]],[1]!Table1[[Symbol]:[Industry]],2,FALSE),"-")</f>
        <v>-</v>
      </c>
      <c r="D705" t="s">
        <v>1550</v>
      </c>
      <c r="E705">
        <v>6621.0828669000002</v>
      </c>
      <c r="F705">
        <v>519</v>
      </c>
      <c r="G705">
        <v>-3.33462484804806</v>
      </c>
      <c r="H705">
        <v>-16.316897201939501</v>
      </c>
      <c r="I705">
        <v>-15.200500770323201</v>
      </c>
      <c r="J705">
        <v>-10.339853554894599</v>
      </c>
      <c r="K705">
        <v>554.61350781067404</v>
      </c>
      <c r="L705">
        <v>545.04888022608804</v>
      </c>
      <c r="M705">
        <v>38.856795947670797</v>
      </c>
      <c r="N705">
        <v>1.27640563683398</v>
      </c>
      <c r="O705">
        <v>27.552986512524001</v>
      </c>
      <c r="P705">
        <v>33.247753530166797</v>
      </c>
      <c r="Q705">
        <v>5.3603293455996001E-2</v>
      </c>
    </row>
    <row r="706" spans="1:17" hidden="1" x14ac:dyDescent="0.3">
      <c r="A706" t="s">
        <v>1551</v>
      </c>
      <c r="B706" t="s">
        <v>1552</v>
      </c>
      <c r="C706" t="str">
        <f>IFERROR(VLOOKUP(Table1[[#This Row],[Ticker]],[1]!Table1[[Symbol]:[Industry]],2,FALSE),"-")</f>
        <v>-</v>
      </c>
      <c r="D706" t="s">
        <v>46</v>
      </c>
      <c r="E706">
        <v>6605.9096422000002</v>
      </c>
      <c r="F706">
        <v>611.6</v>
      </c>
      <c r="G706">
        <v>1687.17486837098</v>
      </c>
      <c r="H706">
        <v>-88.417916207880594</v>
      </c>
      <c r="I706">
        <v>234.64496752829299</v>
      </c>
      <c r="J706">
        <v>1.4937870704796099</v>
      </c>
      <c r="K706">
        <v>601.23810126327396</v>
      </c>
      <c r="L706">
        <v>382.989766992277</v>
      </c>
      <c r="M706">
        <v>48.650736218722002</v>
      </c>
      <c r="N706">
        <v>0.68665458201316099</v>
      </c>
      <c r="O706">
        <v>23.279921517331498</v>
      </c>
      <c r="P706">
        <v>1787.07189139154</v>
      </c>
    </row>
    <row r="707" spans="1:17" x14ac:dyDescent="0.3">
      <c r="A707" t="s">
        <v>1553</v>
      </c>
      <c r="B707" t="s">
        <v>1554</v>
      </c>
      <c r="C707" t="str">
        <f>IFERROR(VLOOKUP(Table1[[#This Row],[Ticker]],[1]!Table1[[Symbol]:[Industry]],2,FALSE),"-")</f>
        <v>-</v>
      </c>
      <c r="D707" t="s">
        <v>46</v>
      </c>
      <c r="E707">
        <v>6510.2521254470003</v>
      </c>
      <c r="F707">
        <v>231.91</v>
      </c>
      <c r="G707">
        <v>77.191112718079793</v>
      </c>
      <c r="H707">
        <v>-4.1305400863917496</v>
      </c>
      <c r="I707">
        <v>26.885872058014499</v>
      </c>
      <c r="J707">
        <v>-3.35471552679526</v>
      </c>
      <c r="K707">
        <v>238.32644052330801</v>
      </c>
      <c r="L707">
        <v>199.16306001574301</v>
      </c>
      <c r="M707">
        <v>33.944785117332003</v>
      </c>
      <c r="N707">
        <v>0.644551593912839</v>
      </c>
      <c r="O707">
        <v>22.7803889439869</v>
      </c>
      <c r="P707">
        <v>114.930491195551</v>
      </c>
      <c r="Q707">
        <v>8.4274844663541001E-2</v>
      </c>
    </row>
    <row r="708" spans="1:17" hidden="1" x14ac:dyDescent="0.3">
      <c r="A708" t="s">
        <v>1555</v>
      </c>
      <c r="B708" t="s">
        <v>1556</v>
      </c>
      <c r="C708" t="str">
        <f>IFERROR(VLOOKUP(Table1[[#This Row],[Ticker]],[1]!Table1[[Symbol]:[Industry]],2,FALSE),"-")</f>
        <v>-</v>
      </c>
      <c r="D708" t="s">
        <v>1361</v>
      </c>
      <c r="E708">
        <v>6496.9056107910001</v>
      </c>
      <c r="F708">
        <v>1194.1400000000001</v>
      </c>
      <c r="G708">
        <v>-22.9419323191945</v>
      </c>
      <c r="H708">
        <v>-2.92600197641615</v>
      </c>
      <c r="I708">
        <v>-13.406161864433701</v>
      </c>
      <c r="J708">
        <v>-1.1480712115703899</v>
      </c>
      <c r="K708">
        <v>1175.9080810026101</v>
      </c>
      <c r="L708">
        <v>1144.4593280015199</v>
      </c>
      <c r="M708">
        <v>63.340787818078198</v>
      </c>
      <c r="N708">
        <v>0.57569882348575596</v>
      </c>
      <c r="O708">
        <v>10.9903361414909</v>
      </c>
      <c r="P708">
        <v>37.921714925907501</v>
      </c>
    </row>
    <row r="709" spans="1:17" x14ac:dyDescent="0.3">
      <c r="A709" t="s">
        <v>1557</v>
      </c>
      <c r="B709" t="s">
        <v>1558</v>
      </c>
      <c r="C709" t="str">
        <f>IFERROR(VLOOKUP(Table1[[#This Row],[Ticker]],[1]!Table1[[Symbol]:[Industry]],2,FALSE),"-")</f>
        <v>-</v>
      </c>
      <c r="D709" t="s">
        <v>24</v>
      </c>
      <c r="E709">
        <v>6477.9039838360004</v>
      </c>
      <c r="F709">
        <v>24.76</v>
      </c>
      <c r="G709">
        <v>-31.636080606658599</v>
      </c>
      <c r="H709">
        <v>-7.5769252754223499</v>
      </c>
      <c r="I709">
        <v>-29.104932773115902</v>
      </c>
      <c r="J709">
        <v>-0.89588440670653202</v>
      </c>
      <c r="K709">
        <v>25.545506381443101</v>
      </c>
      <c r="L709">
        <v>25.9079031054866</v>
      </c>
      <c r="M709">
        <v>42.347439638149602</v>
      </c>
      <c r="N709">
        <v>0.63252153389394505</v>
      </c>
      <c r="O709">
        <v>48.956886378778002</v>
      </c>
      <c r="P709">
        <v>16.937561740653599</v>
      </c>
      <c r="Q709">
        <v>9.4584495016768994E-2</v>
      </c>
    </row>
    <row r="710" spans="1:17" x14ac:dyDescent="0.3">
      <c r="A710" t="s">
        <v>1559</v>
      </c>
      <c r="B710" t="s">
        <v>1560</v>
      </c>
      <c r="C710" t="str">
        <f>IFERROR(VLOOKUP(Table1[[#This Row],[Ticker]],[1]!Table1[[Symbol]:[Industry]],2,FALSE),"-")</f>
        <v>-</v>
      </c>
      <c r="D710" t="s">
        <v>40</v>
      </c>
      <c r="E710">
        <v>6459.6134460000003</v>
      </c>
      <c r="F710">
        <v>381</v>
      </c>
      <c r="G710">
        <v>-13.182980121058</v>
      </c>
      <c r="H710">
        <v>-96.831539530710998</v>
      </c>
      <c r="I710">
        <v>-1.25821364313072</v>
      </c>
      <c r="J710">
        <v>-14.7341962170117</v>
      </c>
      <c r="K710">
        <v>406.625309906707</v>
      </c>
      <c r="L710">
        <v>367.957532481204</v>
      </c>
      <c r="M710">
        <v>28.891974142023098</v>
      </c>
      <c r="N710">
        <v>0.64304445201557703</v>
      </c>
      <c r="O710">
        <v>27.5984251968503</v>
      </c>
      <c r="P710">
        <v>32.6685660018993</v>
      </c>
      <c r="Q710">
        <v>-1.3630309517152999E-2</v>
      </c>
    </row>
    <row r="711" spans="1:17" x14ac:dyDescent="0.3">
      <c r="A711" t="s">
        <v>1561</v>
      </c>
      <c r="B711" t="s">
        <v>1562</v>
      </c>
      <c r="C711" t="str">
        <f>IFERROR(VLOOKUP(Table1[[#This Row],[Ticker]],[1]!Table1[[Symbol]:[Industry]],2,FALSE),"-")</f>
        <v>-</v>
      </c>
      <c r="D711" t="s">
        <v>431</v>
      </c>
      <c r="E711">
        <v>6458.8439349119999</v>
      </c>
      <c r="F711">
        <v>65.72</v>
      </c>
      <c r="G711">
        <v>-35.737700765335802</v>
      </c>
      <c r="H711">
        <v>-11.423992370559301</v>
      </c>
      <c r="I711">
        <v>-28.117392040894298</v>
      </c>
      <c r="J711">
        <v>-1.2353051565252799</v>
      </c>
      <c r="K711">
        <v>66.568536531962806</v>
      </c>
      <c r="L711">
        <v>68.639789473784305</v>
      </c>
      <c r="M711">
        <v>38.949638004269801</v>
      </c>
      <c r="N711">
        <v>0.69100460752438098</v>
      </c>
      <c r="O711">
        <v>49.117468046256803</v>
      </c>
      <c r="P711">
        <v>12.0927852635169</v>
      </c>
      <c r="Q711">
        <v>7.8081501189229997E-3</v>
      </c>
    </row>
    <row r="712" spans="1:17" x14ac:dyDescent="0.3">
      <c r="A712" t="s">
        <v>1563</v>
      </c>
      <c r="B712" t="s">
        <v>1564</v>
      </c>
      <c r="C712" t="str">
        <f>IFERROR(VLOOKUP(Table1[[#This Row],[Ticker]],[1]!Table1[[Symbol]:[Industry]],2,FALSE),"-")</f>
        <v>-</v>
      </c>
      <c r="D712" t="s">
        <v>261</v>
      </c>
      <c r="E712">
        <v>6444.1684881599904</v>
      </c>
      <c r="F712">
        <v>1433.4</v>
      </c>
      <c r="G712">
        <v>-56.231219882134603</v>
      </c>
      <c r="H712">
        <v>1.1341691754280401</v>
      </c>
      <c r="I712">
        <v>-0.286840860895683</v>
      </c>
      <c r="J712">
        <v>-1.34578298682824</v>
      </c>
      <c r="K712">
        <v>1400.98676308783</v>
      </c>
      <c r="L712">
        <v>1417.2962501434599</v>
      </c>
      <c r="M712">
        <v>49.661590455183301</v>
      </c>
      <c r="N712">
        <v>0.52683010272173003</v>
      </c>
      <c r="O712">
        <v>32.408957722896602</v>
      </c>
      <c r="P712">
        <v>25.395853381156499</v>
      </c>
      <c r="Q712">
        <v>-4.7731651524082999E-2</v>
      </c>
    </row>
    <row r="713" spans="1:17" hidden="1" x14ac:dyDescent="0.3">
      <c r="A713" t="s">
        <v>1565</v>
      </c>
      <c r="B713" t="s">
        <v>1566</v>
      </c>
      <c r="C713" t="str">
        <f>IFERROR(VLOOKUP(Table1[[#This Row],[Ticker]],[1]!Table1[[Symbol]:[Industry]],2,FALSE),"-")</f>
        <v>-</v>
      </c>
      <c r="D713" t="s">
        <v>1567</v>
      </c>
      <c r="E713">
        <v>6426.7193475000004</v>
      </c>
      <c r="F713">
        <v>499.5</v>
      </c>
      <c r="G713">
        <v>88.833750931075201</v>
      </c>
      <c r="H713">
        <v>-4.9322022062010298</v>
      </c>
      <c r="I713">
        <v>30.003868253366399</v>
      </c>
      <c r="J713">
        <v>-2.9216484733119499</v>
      </c>
      <c r="K713">
        <v>481.41649728411198</v>
      </c>
      <c r="L713">
        <v>395.681962783514</v>
      </c>
      <c r="M713">
        <v>44.306955834508997</v>
      </c>
      <c r="N713">
        <v>0.47855130633818799</v>
      </c>
      <c r="O713">
        <v>15.1051051051051</v>
      </c>
      <c r="P713">
        <v>129.128440366972</v>
      </c>
      <c r="Q713">
        <v>0.16313896423656801</v>
      </c>
    </row>
    <row r="714" spans="1:17" x14ac:dyDescent="0.3">
      <c r="A714" t="s">
        <v>1568</v>
      </c>
      <c r="B714" t="s">
        <v>1569</v>
      </c>
      <c r="C714" t="str">
        <f>IFERROR(VLOOKUP(Table1[[#This Row],[Ticker]],[1]!Table1[[Symbol]:[Industry]],2,FALSE),"-")</f>
        <v>-</v>
      </c>
      <c r="D714" t="s">
        <v>1570</v>
      </c>
      <c r="E714">
        <v>6423.5058429749997</v>
      </c>
      <c r="F714">
        <v>492.05</v>
      </c>
      <c r="G714">
        <v>-19.9087505185278</v>
      </c>
      <c r="H714">
        <v>-6.78295836282369</v>
      </c>
      <c r="I714">
        <v>-20.923447120384001</v>
      </c>
      <c r="J714">
        <v>-1.9739810568410801</v>
      </c>
      <c r="K714">
        <v>506.56237467817101</v>
      </c>
      <c r="L714">
        <v>504.255829921957</v>
      </c>
      <c r="M714">
        <v>33.865118690785899</v>
      </c>
      <c r="N714">
        <v>0.27612027859333099</v>
      </c>
      <c r="O714">
        <v>36.032923483385801</v>
      </c>
      <c r="P714">
        <v>25.827899245620699</v>
      </c>
      <c r="Q714">
        <v>3.8182734757081997E-2</v>
      </c>
    </row>
    <row r="715" spans="1:17" x14ac:dyDescent="0.3">
      <c r="A715" t="s">
        <v>1571</v>
      </c>
      <c r="B715" t="s">
        <v>1572</v>
      </c>
      <c r="C715" t="str">
        <f>IFERROR(VLOOKUP(Table1[[#This Row],[Ticker]],[1]!Table1[[Symbol]:[Industry]],2,FALSE),"-")</f>
        <v>-</v>
      </c>
      <c r="D715" t="s">
        <v>161</v>
      </c>
      <c r="E715">
        <v>6416.2485995850002</v>
      </c>
      <c r="F715">
        <v>410.85</v>
      </c>
      <c r="G715">
        <v>30.032391120293202</v>
      </c>
      <c r="H715">
        <v>-8.7131086033865106</v>
      </c>
      <c r="I715">
        <v>16.4852644790993</v>
      </c>
      <c r="J715">
        <v>1.39469270905875</v>
      </c>
      <c r="K715">
        <v>405.43801756253401</v>
      </c>
      <c r="L715">
        <v>345.84503082753798</v>
      </c>
      <c r="M715">
        <v>52.901060902649</v>
      </c>
      <c r="N715">
        <v>0.68996366304225198</v>
      </c>
      <c r="O715">
        <v>9.7724230254350601</v>
      </c>
      <c r="P715">
        <v>81.751824817518198</v>
      </c>
      <c r="Q715">
        <v>0.17714323947961599</v>
      </c>
    </row>
    <row r="716" spans="1:17" x14ac:dyDescent="0.3">
      <c r="A716" t="s">
        <v>1573</v>
      </c>
      <c r="B716" t="s">
        <v>1574</v>
      </c>
      <c r="C716" t="str">
        <f>IFERROR(VLOOKUP(Table1[[#This Row],[Ticker]],[1]!Table1[[Symbol]:[Industry]],2,FALSE),"-")</f>
        <v>-</v>
      </c>
      <c r="D716" t="s">
        <v>392</v>
      </c>
      <c r="E716">
        <v>6384.4136587000003</v>
      </c>
      <c r="F716">
        <v>328.3</v>
      </c>
      <c r="G716">
        <v>24.004081112116001</v>
      </c>
      <c r="H716">
        <v>-6.7514599552594099</v>
      </c>
      <c r="I716">
        <v>12.3365086683255</v>
      </c>
      <c r="J716">
        <v>1.2885437412104399</v>
      </c>
      <c r="K716">
        <v>330.91227157261198</v>
      </c>
      <c r="L716">
        <v>295.18780277392898</v>
      </c>
      <c r="M716">
        <v>50.6217708676241</v>
      </c>
      <c r="N716">
        <v>0.30221013076692499</v>
      </c>
      <c r="O716">
        <v>13.676515382272299</v>
      </c>
      <c r="P716">
        <v>60.068259385665499</v>
      </c>
      <c r="Q716">
        <v>-1.5756023841347999E-2</v>
      </c>
    </row>
    <row r="717" spans="1:17" hidden="1" x14ac:dyDescent="0.3">
      <c r="A717" t="s">
        <v>1575</v>
      </c>
      <c r="B717" t="s">
        <v>1576</v>
      </c>
      <c r="C717" t="str">
        <f>IFERROR(VLOOKUP(Table1[[#This Row],[Ticker]],[1]!Table1[[Symbol]:[Industry]],2,FALSE),"-")</f>
        <v>-</v>
      </c>
      <c r="D717" t="s">
        <v>46</v>
      </c>
      <c r="E717">
        <v>6347.84</v>
      </c>
      <c r="F717">
        <v>88</v>
      </c>
      <c r="G717">
        <v>-40.048010115466802</v>
      </c>
      <c r="H717">
        <v>-4.6415045317824299</v>
      </c>
      <c r="I717">
        <v>-22.677984085297599</v>
      </c>
      <c r="J717">
        <v>-1.5044036764834099</v>
      </c>
      <c r="K717">
        <v>90.211710299699803</v>
      </c>
      <c r="L717">
        <v>91.842888938016003</v>
      </c>
      <c r="M717">
        <v>53.081674366169402</v>
      </c>
      <c r="N717">
        <v>0.62626262626262597</v>
      </c>
      <c r="O717">
        <v>11.9318181818181</v>
      </c>
      <c r="P717">
        <v>3.5294117647058898</v>
      </c>
    </row>
    <row r="718" spans="1:17" x14ac:dyDescent="0.3">
      <c r="A718" t="s">
        <v>1577</v>
      </c>
      <c r="B718" t="s">
        <v>1578</v>
      </c>
      <c r="C718" t="str">
        <f>IFERROR(VLOOKUP(Table1[[#This Row],[Ticker]],[1]!Table1[[Symbol]:[Industry]],2,FALSE),"-")</f>
        <v>-</v>
      </c>
      <c r="D718" t="s">
        <v>327</v>
      </c>
      <c r="E718">
        <v>6291.6986487599997</v>
      </c>
      <c r="F718">
        <v>2313.9</v>
      </c>
      <c r="G718">
        <v>52.379238809944397</v>
      </c>
      <c r="H718">
        <v>13.238339089397799</v>
      </c>
      <c r="I718">
        <v>120.29003381355901</v>
      </c>
      <c r="J718">
        <v>3.8458209331236799</v>
      </c>
      <c r="K718">
        <v>2029.87737560297</v>
      </c>
      <c r="L718">
        <v>1647.1957858865601</v>
      </c>
      <c r="M718">
        <v>70.361281361144705</v>
      </c>
      <c r="N718">
        <v>1.3233944279385199</v>
      </c>
      <c r="O718">
        <v>1.77622196291973</v>
      </c>
      <c r="P718">
        <v>143.22278866873299</v>
      </c>
      <c r="Q718">
        <v>-1.0470841415253999E-2</v>
      </c>
    </row>
    <row r="719" spans="1:17" hidden="1" x14ac:dyDescent="0.3">
      <c r="A719" t="s">
        <v>1579</v>
      </c>
      <c r="B719" t="s">
        <v>1580</v>
      </c>
      <c r="C719" t="str">
        <f>IFERROR(VLOOKUP(Table1[[#This Row],[Ticker]],[1]!Table1[[Symbol]:[Industry]],2,FALSE),"-")</f>
        <v>-</v>
      </c>
      <c r="D719" t="s">
        <v>1070</v>
      </c>
      <c r="E719">
        <v>6266.1528877000001</v>
      </c>
      <c r="F719">
        <v>113</v>
      </c>
      <c r="G719">
        <v>-34.516329169849001</v>
      </c>
      <c r="H719">
        <v>-4.6415045317824299</v>
      </c>
      <c r="I719">
        <v>-20.069288433123699</v>
      </c>
      <c r="M719">
        <v>50</v>
      </c>
      <c r="N719">
        <v>0.2</v>
      </c>
      <c r="O719">
        <v>1.76991150442478</v>
      </c>
      <c r="P719">
        <v>0</v>
      </c>
    </row>
    <row r="720" spans="1:17" hidden="1" x14ac:dyDescent="0.3">
      <c r="A720" t="s">
        <v>1581</v>
      </c>
      <c r="B720" t="s">
        <v>1582</v>
      </c>
      <c r="C720" t="str">
        <f>IFERROR(VLOOKUP(Table1[[#This Row],[Ticker]],[1]!Table1[[Symbol]:[Industry]],2,FALSE),"-")</f>
        <v>-</v>
      </c>
      <c r="D720" t="s">
        <v>54</v>
      </c>
      <c r="E720">
        <v>6242.6603775100002</v>
      </c>
      <c r="F720">
        <v>1435.3</v>
      </c>
      <c r="G720">
        <v>-7.9196457795620701</v>
      </c>
      <c r="H720">
        <v>-3.7974607949706201</v>
      </c>
      <c r="I720">
        <v>25.2213747315683</v>
      </c>
      <c r="J720">
        <v>-4.9571125837377696</v>
      </c>
      <c r="K720">
        <v>1306.6235889329901</v>
      </c>
      <c r="M720">
        <v>60.299923266334197</v>
      </c>
      <c r="N720">
        <v>0.99430571302898796</v>
      </c>
      <c r="O720">
        <v>5.2671915279035799</v>
      </c>
      <c r="P720">
        <v>47.9690721649484</v>
      </c>
    </row>
    <row r="721" spans="1:17" x14ac:dyDescent="0.3">
      <c r="A721" t="s">
        <v>1583</v>
      </c>
      <c r="B721" t="s">
        <v>1584</v>
      </c>
      <c r="C721" t="str">
        <f>IFERROR(VLOOKUP(Table1[[#This Row],[Ticker]],[1]!Table1[[Symbol]:[Industry]],2,FALSE),"-")</f>
        <v>-</v>
      </c>
      <c r="D721" t="s">
        <v>264</v>
      </c>
      <c r="E721">
        <v>6233.6365685999999</v>
      </c>
      <c r="F721">
        <v>651</v>
      </c>
      <c r="G721">
        <v>-28.140053352120098</v>
      </c>
      <c r="H721">
        <v>-11.0376481392362</v>
      </c>
      <c r="I721">
        <v>28.390599270083399</v>
      </c>
      <c r="J721">
        <v>-1.93299697205971</v>
      </c>
      <c r="K721">
        <v>636.32972246571296</v>
      </c>
      <c r="L721">
        <v>573.64936835295703</v>
      </c>
      <c r="M721">
        <v>44.5903437224001</v>
      </c>
      <c r="N721">
        <v>0.37693543435560001</v>
      </c>
      <c r="O721">
        <v>11.6436251920122</v>
      </c>
      <c r="P721">
        <v>49.672376135187903</v>
      </c>
      <c r="Q721">
        <v>3.1907563739875001E-2</v>
      </c>
    </row>
    <row r="722" spans="1:17" x14ac:dyDescent="0.3">
      <c r="A722" t="s">
        <v>1585</v>
      </c>
      <c r="B722" t="s">
        <v>1586</v>
      </c>
      <c r="C722" t="str">
        <f>IFERROR(VLOOKUP(Table1[[#This Row],[Ticker]],[1]!Table1[[Symbol]:[Industry]],2,FALSE),"-")</f>
        <v>-</v>
      </c>
      <c r="D722" t="s">
        <v>392</v>
      </c>
      <c r="E722">
        <v>6207.7790735999997</v>
      </c>
      <c r="F722">
        <v>126.54</v>
      </c>
      <c r="G722">
        <v>42.607416649548902</v>
      </c>
      <c r="H722">
        <v>-14.642936375997699</v>
      </c>
      <c r="I722">
        <v>23.849617282557698</v>
      </c>
      <c r="J722">
        <v>-5.7253560574357998</v>
      </c>
      <c r="K722">
        <v>132.225406981291</v>
      </c>
      <c r="L722">
        <v>115.207014026032</v>
      </c>
      <c r="M722">
        <v>37.568856006330599</v>
      </c>
      <c r="N722">
        <v>0.245116915882924</v>
      </c>
      <c r="O722">
        <v>34.305357989568499</v>
      </c>
      <c r="P722">
        <v>94.5272867025365</v>
      </c>
      <c r="Q722">
        <v>7.1904266486640001E-2</v>
      </c>
    </row>
    <row r="723" spans="1:17" x14ac:dyDescent="0.3">
      <c r="A723" t="s">
        <v>1587</v>
      </c>
      <c r="B723" t="s">
        <v>1588</v>
      </c>
      <c r="C723" t="str">
        <f>IFERROR(VLOOKUP(Table1[[#This Row],[Ticker]],[1]!Table1[[Symbol]:[Industry]],2,FALSE),"-")</f>
        <v>-</v>
      </c>
      <c r="D723" t="s">
        <v>1381</v>
      </c>
      <c r="E723">
        <v>6193.1567962250001</v>
      </c>
      <c r="F723">
        <v>957.25</v>
      </c>
      <c r="G723">
        <v>-28.8356166730652</v>
      </c>
      <c r="H723">
        <v>-4.7144211984490996</v>
      </c>
      <c r="I723">
        <v>10.375724354600001</v>
      </c>
      <c r="J723">
        <v>6.2821131774491601</v>
      </c>
      <c r="K723">
        <v>875.30601900329304</v>
      </c>
      <c r="L723">
        <v>802.63209772590801</v>
      </c>
      <c r="M723">
        <v>71.8858500044999</v>
      </c>
      <c r="N723">
        <v>0.77889819493455603</v>
      </c>
      <c r="O723">
        <v>13.763384695742999</v>
      </c>
      <c r="P723">
        <v>56.823394495412799</v>
      </c>
      <c r="Q723">
        <v>0.12374506356029299</v>
      </c>
    </row>
    <row r="724" spans="1:17" x14ac:dyDescent="0.3">
      <c r="A724" t="s">
        <v>1589</v>
      </c>
      <c r="B724" t="s">
        <v>1590</v>
      </c>
      <c r="C724" t="str">
        <f>IFERROR(VLOOKUP(Table1[[#This Row],[Ticker]],[1]!Table1[[Symbol]:[Industry]],2,FALSE),"-")</f>
        <v>-</v>
      </c>
      <c r="D724" t="s">
        <v>438</v>
      </c>
      <c r="E724">
        <v>6189.7620078150003</v>
      </c>
      <c r="F724">
        <v>559.85</v>
      </c>
      <c r="G724">
        <v>-52.958265173617797</v>
      </c>
      <c r="H724">
        <v>-8.8243346886385599</v>
      </c>
      <c r="I724">
        <v>-17.764323617166301</v>
      </c>
      <c r="J724">
        <v>-4.3185342042397998</v>
      </c>
      <c r="K724">
        <v>596.84617040772901</v>
      </c>
      <c r="L724">
        <v>628.13455456902898</v>
      </c>
      <c r="M724">
        <v>32.581662193207698</v>
      </c>
      <c r="N724">
        <v>0.73210711104620196</v>
      </c>
      <c r="O724">
        <v>38.6085558631776</v>
      </c>
      <c r="P724">
        <v>7.38467440299224</v>
      </c>
      <c r="Q724">
        <v>-8.2096405880632994E-2</v>
      </c>
    </row>
    <row r="725" spans="1:17" hidden="1" x14ac:dyDescent="0.3">
      <c r="A725" t="s">
        <v>1591</v>
      </c>
      <c r="B725" t="s">
        <v>1592</v>
      </c>
      <c r="C725" t="str">
        <f>IFERROR(VLOOKUP(Table1[[#This Row],[Ticker]],[1]!Table1[[Symbol]:[Industry]],2,FALSE),"-")</f>
        <v>-</v>
      </c>
      <c r="D725" t="s">
        <v>21</v>
      </c>
      <c r="E725">
        <v>6185.8223452000002</v>
      </c>
      <c r="F725">
        <v>105.85</v>
      </c>
      <c r="G725">
        <v>-11.250218252862</v>
      </c>
      <c r="H725">
        <v>-14.349837865115701</v>
      </c>
      <c r="I725">
        <v>-8.5386425953746592</v>
      </c>
      <c r="J725">
        <v>-11.0619996698056</v>
      </c>
      <c r="K725">
        <v>122.70478749675</v>
      </c>
      <c r="L725">
        <v>111.793917153465</v>
      </c>
      <c r="M725">
        <v>25.0904715015695</v>
      </c>
      <c r="N725">
        <v>1.19696987226211</v>
      </c>
      <c r="O725">
        <v>35.285781766650899</v>
      </c>
      <c r="P725">
        <v>31.867447365142599</v>
      </c>
      <c r="Q725">
        <v>0.26262271403042198</v>
      </c>
    </row>
    <row r="726" spans="1:17" hidden="1" x14ac:dyDescent="0.3">
      <c r="A726" t="s">
        <v>1593</v>
      </c>
      <c r="B726" t="s">
        <v>1594</v>
      </c>
      <c r="C726" t="str">
        <f>IFERROR(VLOOKUP(Table1[[#This Row],[Ticker]],[1]!Table1[[Symbol]:[Industry]],2,FALSE),"-")</f>
        <v>-</v>
      </c>
      <c r="D726" t="s">
        <v>1595</v>
      </c>
      <c r="E726">
        <v>6174.9026183339902</v>
      </c>
      <c r="F726">
        <v>48.54</v>
      </c>
      <c r="G726">
        <v>12.248197141838199</v>
      </c>
      <c r="H726">
        <v>0.24932516254071099</v>
      </c>
      <c r="I726">
        <v>54.287196197960398</v>
      </c>
      <c r="J726">
        <v>9.95731326087156</v>
      </c>
      <c r="K726">
        <v>40.6225291810767</v>
      </c>
      <c r="L726">
        <v>35.797239826200901</v>
      </c>
      <c r="M726">
        <v>80.290571642142993</v>
      </c>
      <c r="N726">
        <v>1.2727958255544201</v>
      </c>
      <c r="O726">
        <v>1.77173465183353</v>
      </c>
      <c r="P726">
        <v>77.802197802197796</v>
      </c>
      <c r="Q726">
        <v>0.182035538296969</v>
      </c>
    </row>
    <row r="727" spans="1:17" x14ac:dyDescent="0.3">
      <c r="A727" t="s">
        <v>1596</v>
      </c>
      <c r="B727" t="s">
        <v>1597</v>
      </c>
      <c r="C727" t="str">
        <f>IFERROR(VLOOKUP(Table1[[#This Row],[Ticker]],[1]!Table1[[Symbol]:[Industry]],2,FALSE),"-")</f>
        <v>-</v>
      </c>
      <c r="D727" t="s">
        <v>827</v>
      </c>
      <c r="E727">
        <v>6168.4733912580004</v>
      </c>
      <c r="F727">
        <v>34.81</v>
      </c>
      <c r="G727">
        <v>-50.1911963625871</v>
      </c>
      <c r="H727">
        <v>-14.4763578716887</v>
      </c>
      <c r="I727">
        <v>-38.215083199722002</v>
      </c>
      <c r="J727">
        <v>-11.4945611567983</v>
      </c>
      <c r="K727">
        <v>40.3457657971584</v>
      </c>
      <c r="L727">
        <v>42.3183896359023</v>
      </c>
      <c r="M727">
        <v>29.620868412500101</v>
      </c>
      <c r="N727">
        <v>3.4983400484071701</v>
      </c>
      <c r="O727">
        <v>55.1278368284975</v>
      </c>
      <c r="P727">
        <v>6.1928004881025096</v>
      </c>
      <c r="Q727">
        <v>-1.205116256366E-2</v>
      </c>
    </row>
    <row r="728" spans="1:17" hidden="1" x14ac:dyDescent="0.3">
      <c r="A728" t="s">
        <v>1598</v>
      </c>
      <c r="B728" t="s">
        <v>1599</v>
      </c>
      <c r="C728" t="str">
        <f>IFERROR(VLOOKUP(Table1[[#This Row],[Ticker]],[1]!Table1[[Symbol]:[Industry]],2,FALSE),"-")</f>
        <v>-</v>
      </c>
      <c r="D728" t="s">
        <v>24</v>
      </c>
      <c r="E728">
        <v>6165.0737598750002</v>
      </c>
      <c r="F728">
        <v>589.45000000000005</v>
      </c>
      <c r="G728">
        <v>27.3341689139897</v>
      </c>
      <c r="H728">
        <v>-8.0259660189448105</v>
      </c>
      <c r="I728">
        <v>27.159166943038599</v>
      </c>
      <c r="J728">
        <v>-2.6220557539512002</v>
      </c>
      <c r="K728">
        <v>596.60987614636497</v>
      </c>
      <c r="M728">
        <v>57.8161100720802</v>
      </c>
      <c r="N728">
        <v>1.2103217622531599</v>
      </c>
      <c r="O728">
        <v>29.086436508609701</v>
      </c>
      <c r="P728">
        <v>61.4931506849315</v>
      </c>
    </row>
    <row r="729" spans="1:17" x14ac:dyDescent="0.3">
      <c r="A729" t="s">
        <v>1600</v>
      </c>
      <c r="B729" t="s">
        <v>1601</v>
      </c>
      <c r="C729" t="str">
        <f>IFERROR(VLOOKUP(Table1[[#This Row],[Ticker]],[1]!Table1[[Symbol]:[Industry]],2,FALSE),"-")</f>
        <v>-</v>
      </c>
      <c r="D729" t="s">
        <v>473</v>
      </c>
      <c r="E729">
        <v>6149.207689285</v>
      </c>
      <c r="F729">
        <v>2044.85</v>
      </c>
      <c r="G729">
        <v>3.1880926642487202</v>
      </c>
      <c r="H729">
        <v>-15.387715597400099</v>
      </c>
      <c r="I729">
        <v>68.388556333028902</v>
      </c>
      <c r="J729">
        <v>-5.5269020052448496</v>
      </c>
      <c r="K729">
        <v>2134.91693286912</v>
      </c>
      <c r="L729">
        <v>1729.7111627827101</v>
      </c>
      <c r="M729">
        <v>18.185557022501001</v>
      </c>
      <c r="N729">
        <v>0.306845296595043</v>
      </c>
      <c r="O729">
        <v>21.9160329608528</v>
      </c>
      <c r="P729">
        <v>90.795428038255096</v>
      </c>
      <c r="Q729">
        <v>-9.0523915658012002E-2</v>
      </c>
    </row>
    <row r="730" spans="1:17" x14ac:dyDescent="0.3">
      <c r="A730" t="s">
        <v>1602</v>
      </c>
      <c r="B730" t="s">
        <v>1603</v>
      </c>
      <c r="C730" t="str">
        <f>IFERROR(VLOOKUP(Table1[[#This Row],[Ticker]],[1]!Table1[[Symbol]:[Industry]],2,FALSE),"-")</f>
        <v>-</v>
      </c>
      <c r="D730" t="s">
        <v>708</v>
      </c>
      <c r="E730">
        <v>6146.61378014</v>
      </c>
      <c r="F730">
        <v>126.02</v>
      </c>
      <c r="G730">
        <v>-52.865974892327003</v>
      </c>
      <c r="H730">
        <v>-13.8102702748554</v>
      </c>
      <c r="I730">
        <v>-4.5936959044783201</v>
      </c>
      <c r="J730">
        <v>-2.6324882828288998</v>
      </c>
      <c r="K730">
        <v>132.59919865334601</v>
      </c>
      <c r="L730">
        <v>137.34190512427</v>
      </c>
      <c r="M730">
        <v>31.588786242006201</v>
      </c>
      <c r="N730">
        <v>0.51934254288738801</v>
      </c>
      <c r="O730">
        <v>34.859546103793001</v>
      </c>
      <c r="P730">
        <v>15.0867579908675</v>
      </c>
      <c r="Q730">
        <v>-0.110405289774925</v>
      </c>
    </row>
    <row r="731" spans="1:17" x14ac:dyDescent="0.3">
      <c r="A731" t="s">
        <v>1604</v>
      </c>
      <c r="B731" t="s">
        <v>1605</v>
      </c>
      <c r="C731" t="str">
        <f>IFERROR(VLOOKUP(Table1[[#This Row],[Ticker]],[1]!Table1[[Symbol]:[Industry]],2,FALSE),"-")</f>
        <v>-</v>
      </c>
      <c r="D731" t="s">
        <v>879</v>
      </c>
      <c r="E731">
        <v>6136.5485026509996</v>
      </c>
      <c r="F731">
        <v>207.31</v>
      </c>
      <c r="G731">
        <v>23.2122670286657</v>
      </c>
      <c r="H731">
        <v>-5.14628538893915</v>
      </c>
      <c r="I731">
        <v>-7.4691954314962103</v>
      </c>
      <c r="J731">
        <v>-6.1602176299717799</v>
      </c>
      <c r="K731">
        <v>215.587852586466</v>
      </c>
      <c r="L731">
        <v>200.197705733768</v>
      </c>
      <c r="M731">
        <v>34.435525323587903</v>
      </c>
      <c r="N731">
        <v>1.6786263012413001</v>
      </c>
      <c r="O731">
        <v>22.8112488543726</v>
      </c>
      <c r="P731">
        <v>65.055732484076401</v>
      </c>
      <c r="Q731">
        <v>5.2421376766243998E-2</v>
      </c>
    </row>
    <row r="732" spans="1:17" hidden="1" x14ac:dyDescent="0.3">
      <c r="A732" t="s">
        <v>1606</v>
      </c>
      <c r="B732" t="s">
        <v>1607</v>
      </c>
      <c r="C732" t="str">
        <f>IFERROR(VLOOKUP(Table1[[#This Row],[Ticker]],[1]!Table1[[Symbol]:[Industry]],2,FALSE),"-")</f>
        <v>-</v>
      </c>
      <c r="D732" t="s">
        <v>232</v>
      </c>
      <c r="E732">
        <v>6132.0888562500004</v>
      </c>
      <c r="F732">
        <v>5538.25</v>
      </c>
      <c r="G732">
        <v>117.601426459897</v>
      </c>
      <c r="H732">
        <v>-5.7229714720876101</v>
      </c>
      <c r="I732">
        <v>50.999037586701803</v>
      </c>
      <c r="J732">
        <v>2.67467555404725</v>
      </c>
      <c r="K732">
        <v>5221.1838985358299</v>
      </c>
      <c r="L732">
        <v>4183.8988308346597</v>
      </c>
      <c r="M732">
        <v>59.055523887924899</v>
      </c>
      <c r="N732">
        <v>0.66040959275631494</v>
      </c>
      <c r="O732">
        <v>3.8234099219067201</v>
      </c>
      <c r="P732">
        <v>172.504735896868</v>
      </c>
      <c r="Q732">
        <v>0.12619330786958899</v>
      </c>
    </row>
    <row r="733" spans="1:17" x14ac:dyDescent="0.3">
      <c r="A733" t="s">
        <v>1608</v>
      </c>
      <c r="B733" t="s">
        <v>1609</v>
      </c>
      <c r="C733" t="str">
        <f>IFERROR(VLOOKUP(Table1[[#This Row],[Ticker]],[1]!Table1[[Symbol]:[Industry]],2,FALSE),"-")</f>
        <v>-</v>
      </c>
      <c r="D733" t="s">
        <v>264</v>
      </c>
      <c r="E733">
        <v>6073.9683148800004</v>
      </c>
      <c r="F733">
        <v>827.1</v>
      </c>
      <c r="G733">
        <v>-13.003105620882</v>
      </c>
      <c r="H733">
        <v>0.60397350439327602</v>
      </c>
      <c r="I733">
        <v>4.0490681613096697</v>
      </c>
      <c r="J733">
        <v>-1.6759723039343899</v>
      </c>
      <c r="K733">
        <v>794.07918576391501</v>
      </c>
      <c r="L733">
        <v>771.02482178673097</v>
      </c>
      <c r="M733">
        <v>65.973412650001805</v>
      </c>
      <c r="N733">
        <v>1.1858075801577701</v>
      </c>
      <c r="O733">
        <v>5.1021641881271798</v>
      </c>
      <c r="P733">
        <v>28.232558139534799</v>
      </c>
      <c r="Q733">
        <v>-5.7124437333249999E-3</v>
      </c>
    </row>
    <row r="734" spans="1:17" hidden="1" x14ac:dyDescent="0.3">
      <c r="A734" t="s">
        <v>1610</v>
      </c>
      <c r="B734" t="s">
        <v>1611</v>
      </c>
      <c r="C734" t="str">
        <f>IFERROR(VLOOKUP(Table1[[#This Row],[Ticker]],[1]!Table1[[Symbol]:[Industry]],2,FALSE),"-")</f>
        <v>-</v>
      </c>
      <c r="D734" t="s">
        <v>516</v>
      </c>
      <c r="E734">
        <v>6073.9293377550002</v>
      </c>
      <c r="F734">
        <v>421.35</v>
      </c>
      <c r="G734">
        <v>-34.697589796518898</v>
      </c>
      <c r="H734">
        <v>-5.4956983863321902</v>
      </c>
      <c r="I734">
        <v>-17.649154414111699</v>
      </c>
      <c r="J734">
        <v>-0.817656688531605</v>
      </c>
      <c r="K734">
        <v>420.31617544507702</v>
      </c>
      <c r="L734">
        <v>432.98855273384697</v>
      </c>
      <c r="M734">
        <v>59.981670502312198</v>
      </c>
      <c r="N734">
        <v>0.51863675236752005</v>
      </c>
      <c r="O734">
        <v>33.985997389343702</v>
      </c>
      <c r="P734">
        <v>7.2137404580152804</v>
      </c>
      <c r="Q734">
        <v>-6.7979752683677994E-2</v>
      </c>
    </row>
    <row r="735" spans="1:17" x14ac:dyDescent="0.3">
      <c r="A735" t="s">
        <v>1612</v>
      </c>
      <c r="B735" t="s">
        <v>1613</v>
      </c>
      <c r="C735" t="str">
        <f>IFERROR(VLOOKUP(Table1[[#This Row],[Ticker]],[1]!Table1[[Symbol]:[Industry]],2,FALSE),"-")</f>
        <v>-</v>
      </c>
      <c r="D735" t="s">
        <v>264</v>
      </c>
      <c r="E735">
        <v>6018.2332343469998</v>
      </c>
      <c r="F735">
        <v>178.93</v>
      </c>
      <c r="G735">
        <v>-23.5069697274328</v>
      </c>
      <c r="H735">
        <v>-0.86357317955944501</v>
      </c>
      <c r="I735">
        <v>-1.0758984963752001</v>
      </c>
      <c r="J735">
        <v>1.29080453800601</v>
      </c>
      <c r="K735">
        <v>171.12921003110401</v>
      </c>
      <c r="L735">
        <v>167.32104471827299</v>
      </c>
      <c r="M735">
        <v>55.801419792690197</v>
      </c>
      <c r="N735">
        <v>1.60910734121648</v>
      </c>
      <c r="O735">
        <v>22.729559045436702</v>
      </c>
      <c r="P735">
        <v>37.585544021530097</v>
      </c>
      <c r="Q735">
        <v>-6.4520793325164E-2</v>
      </c>
    </row>
    <row r="736" spans="1:17" hidden="1" x14ac:dyDescent="0.3">
      <c r="A736" t="s">
        <v>1614</v>
      </c>
      <c r="B736" t="s">
        <v>1615</v>
      </c>
      <c r="C736" t="str">
        <f>IFERROR(VLOOKUP(Table1[[#This Row],[Ticker]],[1]!Table1[[Symbol]:[Industry]],2,FALSE),"-")</f>
        <v>-</v>
      </c>
      <c r="D736" t="s">
        <v>273</v>
      </c>
      <c r="E736">
        <v>6016.7121833199999</v>
      </c>
      <c r="F736">
        <v>5498.6</v>
      </c>
      <c r="G736">
        <v>78.331988374120698</v>
      </c>
      <c r="H736">
        <v>-4.7537944373690797</v>
      </c>
      <c r="I736">
        <v>32.281343432832401</v>
      </c>
      <c r="J736">
        <v>-0.99550472411021895</v>
      </c>
      <c r="K736">
        <v>5190.3775854884498</v>
      </c>
      <c r="L736">
        <v>4253.5044097523396</v>
      </c>
      <c r="M736">
        <v>47.332692677870099</v>
      </c>
      <c r="N736">
        <v>0.85946424295865598</v>
      </c>
      <c r="O736">
        <v>4.9358018404684598</v>
      </c>
      <c r="P736">
        <v>131.30573784283999</v>
      </c>
      <c r="Q736">
        <v>0.13854649064448801</v>
      </c>
    </row>
    <row r="737" spans="1:17" hidden="1" x14ac:dyDescent="0.3">
      <c r="A737" t="s">
        <v>1616</v>
      </c>
      <c r="B737" t="s">
        <v>1617</v>
      </c>
      <c r="C737" t="str">
        <f>IFERROR(VLOOKUP(Table1[[#This Row],[Ticker]],[1]!Table1[[Symbol]:[Industry]],2,FALSE),"-")</f>
        <v>-</v>
      </c>
      <c r="D737" t="s">
        <v>1618</v>
      </c>
      <c r="E737">
        <v>6011.0337800799998</v>
      </c>
      <c r="F737">
        <v>337.4</v>
      </c>
      <c r="G737">
        <v>10.279829036822401</v>
      </c>
      <c r="H737">
        <v>1.05751594907243</v>
      </c>
      <c r="I737">
        <v>15.851587875590001</v>
      </c>
      <c r="J737">
        <v>3.4624349381075898</v>
      </c>
      <c r="K737">
        <v>336.54547834060003</v>
      </c>
      <c r="L737">
        <v>303.34029087327798</v>
      </c>
      <c r="M737">
        <v>46.603858665325198</v>
      </c>
      <c r="N737">
        <v>1.1815114858979801</v>
      </c>
      <c r="O737">
        <v>19.709543568464699</v>
      </c>
      <c r="P737">
        <v>44.5586975149957</v>
      </c>
      <c r="Q737">
        <v>0.12262381326016</v>
      </c>
    </row>
    <row r="738" spans="1:17" x14ac:dyDescent="0.3">
      <c r="A738" t="s">
        <v>1619</v>
      </c>
      <c r="B738" t="s">
        <v>1620</v>
      </c>
      <c r="C738" t="str">
        <f>IFERROR(VLOOKUP(Table1[[#This Row],[Ticker]],[1]!Table1[[Symbol]:[Industry]],2,FALSE),"-")</f>
        <v>-</v>
      </c>
      <c r="D738" t="s">
        <v>273</v>
      </c>
      <c r="E738">
        <v>5960.8736367450001</v>
      </c>
      <c r="F738">
        <v>427.65</v>
      </c>
      <c r="G738">
        <v>-12.2954407409827</v>
      </c>
      <c r="H738">
        <v>-0.91006811595813897</v>
      </c>
      <c r="I738">
        <v>8.4560857016292008</v>
      </c>
      <c r="J738">
        <v>-2.17361973766887</v>
      </c>
      <c r="K738">
        <v>393.11551972075898</v>
      </c>
      <c r="L738">
        <v>368.62113973629198</v>
      </c>
      <c r="M738">
        <v>68.961097226797406</v>
      </c>
      <c r="N738">
        <v>0.87160681706869803</v>
      </c>
      <c r="O738">
        <v>0.74827545890332403</v>
      </c>
      <c r="P738">
        <v>36.194267515923499</v>
      </c>
      <c r="Q738">
        <v>4.4473498945592001E-2</v>
      </c>
    </row>
    <row r="739" spans="1:17" x14ac:dyDescent="0.3">
      <c r="A739" t="s">
        <v>1621</v>
      </c>
      <c r="B739" t="s">
        <v>1622</v>
      </c>
      <c r="C739" t="str">
        <f>IFERROR(VLOOKUP(Table1[[#This Row],[Ticker]],[1]!Table1[[Symbol]:[Industry]],2,FALSE),"-")</f>
        <v>-</v>
      </c>
      <c r="D739" t="s">
        <v>132</v>
      </c>
      <c r="E739">
        <v>5903.2049999999999</v>
      </c>
      <c r="F739">
        <v>207.13</v>
      </c>
      <c r="G739">
        <v>41.281624794345298</v>
      </c>
      <c r="H739">
        <v>-3.0868405398065102</v>
      </c>
      <c r="I739">
        <v>-14.8427735366873</v>
      </c>
      <c r="J739">
        <v>8.0261025978566902</v>
      </c>
      <c r="K739">
        <v>199.61434306569799</v>
      </c>
      <c r="L739">
        <v>189.09880108409001</v>
      </c>
      <c r="M739">
        <v>67.499878875417295</v>
      </c>
      <c r="N739">
        <v>0.78674151688072602</v>
      </c>
      <c r="O739">
        <v>27.914836093274701</v>
      </c>
      <c r="P739">
        <v>88.987226277372201</v>
      </c>
      <c r="Q739">
        <v>2.7311092945564001E-2</v>
      </c>
    </row>
    <row r="740" spans="1:17" x14ac:dyDescent="0.3">
      <c r="A740" t="s">
        <v>1623</v>
      </c>
      <c r="B740" t="s">
        <v>1624</v>
      </c>
      <c r="C740" t="str">
        <f>IFERROR(VLOOKUP(Table1[[#This Row],[Ticker]],[1]!Table1[[Symbol]:[Industry]],2,FALSE),"-")</f>
        <v>-</v>
      </c>
      <c r="D740" t="s">
        <v>46</v>
      </c>
      <c r="E740">
        <v>5883.7497465599999</v>
      </c>
      <c r="F740">
        <v>777.6</v>
      </c>
      <c r="G740">
        <v>50.705576158751398</v>
      </c>
      <c r="H740">
        <v>-12.0217529055257</v>
      </c>
      <c r="I740">
        <v>2.3776967051670801</v>
      </c>
      <c r="J740">
        <v>2.1419466643279201</v>
      </c>
      <c r="K740">
        <v>797.946448531643</v>
      </c>
      <c r="L740">
        <v>699.14427945117905</v>
      </c>
      <c r="M740">
        <v>50.2917368908372</v>
      </c>
      <c r="N740">
        <v>0.64465760248533799</v>
      </c>
      <c r="O740">
        <v>20.473251028806501</v>
      </c>
      <c r="P740">
        <v>97.586075466903793</v>
      </c>
      <c r="Q740">
        <v>0.15713281375086399</v>
      </c>
    </row>
    <row r="741" spans="1:17" x14ac:dyDescent="0.3">
      <c r="A741" t="s">
        <v>1625</v>
      </c>
      <c r="B741" t="s">
        <v>1626</v>
      </c>
      <c r="C741" t="str">
        <f>IFERROR(VLOOKUP(Table1[[#This Row],[Ticker]],[1]!Table1[[Symbol]:[Industry]],2,FALSE),"-")</f>
        <v>-</v>
      </c>
      <c r="D741" t="s">
        <v>114</v>
      </c>
      <c r="E741">
        <v>5874.4507800000001</v>
      </c>
      <c r="F741">
        <v>633.04999999999995</v>
      </c>
      <c r="G741">
        <v>140.030385837224</v>
      </c>
      <c r="H741">
        <v>7.4119024663759498</v>
      </c>
      <c r="I741">
        <v>70.5272405696779</v>
      </c>
      <c r="J741">
        <v>3.96448174560014</v>
      </c>
      <c r="K741">
        <v>564.62726247877401</v>
      </c>
      <c r="L741">
        <v>447.30035825637901</v>
      </c>
      <c r="M741">
        <v>78.104966536722998</v>
      </c>
      <c r="N741">
        <v>0.99952264612523101</v>
      </c>
      <c r="O741">
        <v>14.896137745833601</v>
      </c>
      <c r="P741">
        <v>202.46058289536501</v>
      </c>
      <c r="Q741">
        <v>8.6467843427475002E-2</v>
      </c>
    </row>
    <row r="742" spans="1:17" x14ac:dyDescent="0.3">
      <c r="A742" t="s">
        <v>1627</v>
      </c>
      <c r="B742" t="s">
        <v>1628</v>
      </c>
      <c r="C742" t="str">
        <f>IFERROR(VLOOKUP(Table1[[#This Row],[Ticker]],[1]!Table1[[Symbol]:[Industry]],2,FALSE),"-")</f>
        <v>-</v>
      </c>
      <c r="D742" t="s">
        <v>1000</v>
      </c>
      <c r="E742">
        <v>5837.96016048</v>
      </c>
      <c r="F742">
        <v>127.28</v>
      </c>
      <c r="G742">
        <v>-61.171010268118401</v>
      </c>
      <c r="H742">
        <v>-10.545509243207601</v>
      </c>
      <c r="I742">
        <v>-37.875037897203299</v>
      </c>
      <c r="J742">
        <v>-3.1056353931885798</v>
      </c>
      <c r="K742">
        <v>136.27436318847199</v>
      </c>
      <c r="L742">
        <v>149.049148170222</v>
      </c>
      <c r="M742">
        <v>34.198826401686901</v>
      </c>
      <c r="N742">
        <v>1.5484940656766</v>
      </c>
      <c r="O742">
        <v>65.461973601508404</v>
      </c>
      <c r="P742">
        <v>3.2278994322789898</v>
      </c>
      <c r="Q742">
        <v>3.0761606237968E-2</v>
      </c>
    </row>
    <row r="743" spans="1:17" hidden="1" x14ac:dyDescent="0.3">
      <c r="A743" t="s">
        <v>1629</v>
      </c>
      <c r="B743" t="s">
        <v>1630</v>
      </c>
      <c r="C743" t="str">
        <f>IFERROR(VLOOKUP(Table1[[#This Row],[Ticker]],[1]!Table1[[Symbol]:[Industry]],2,FALSE),"-")</f>
        <v>-</v>
      </c>
      <c r="D743" t="s">
        <v>827</v>
      </c>
      <c r="E743">
        <v>5813.4499320000004</v>
      </c>
      <c r="F743">
        <v>677.8</v>
      </c>
      <c r="G743">
        <v>47.034447371844301</v>
      </c>
      <c r="H743">
        <v>-14.744460360410701</v>
      </c>
      <c r="I743">
        <v>-10.2280846331098</v>
      </c>
      <c r="J743">
        <v>-0.52701055554033505</v>
      </c>
      <c r="K743">
        <v>723.64092336702595</v>
      </c>
      <c r="L743">
        <v>668.35975889282395</v>
      </c>
      <c r="M743">
        <v>39.215111506084</v>
      </c>
      <c r="N743">
        <v>0.26800236255868698</v>
      </c>
      <c r="O743">
        <v>37.326645028031798</v>
      </c>
      <c r="P743">
        <v>82.6954177897574</v>
      </c>
      <c r="Q743">
        <v>3.8672227124258003E-2</v>
      </c>
    </row>
    <row r="744" spans="1:17" x14ac:dyDescent="0.3">
      <c r="A744" t="s">
        <v>1631</v>
      </c>
      <c r="B744" t="s">
        <v>1632</v>
      </c>
      <c r="C744" t="str">
        <f>IFERROR(VLOOKUP(Table1[[#This Row],[Ticker]],[1]!Table1[[Symbol]:[Industry]],2,FALSE),"-")</f>
        <v>-</v>
      </c>
      <c r="D744" t="s">
        <v>185</v>
      </c>
      <c r="E744">
        <v>5776.5735977100003</v>
      </c>
      <c r="F744">
        <v>473.95</v>
      </c>
      <c r="G744">
        <v>13.120908083465199</v>
      </c>
      <c r="H744">
        <v>-11.0386136244672</v>
      </c>
      <c r="I744">
        <v>5.96829466360483</v>
      </c>
      <c r="J744">
        <v>-2.4449721519356098</v>
      </c>
      <c r="K744">
        <v>490.02118207944</v>
      </c>
      <c r="L744">
        <v>436.96492886776502</v>
      </c>
      <c r="M744">
        <v>30.355299578345399</v>
      </c>
      <c r="N744">
        <v>0.55214546360900396</v>
      </c>
      <c r="O744">
        <v>14.463551007490199</v>
      </c>
      <c r="P744">
        <v>52.444515921518096</v>
      </c>
      <c r="Q744">
        <v>0.172949738001587</v>
      </c>
    </row>
    <row r="745" spans="1:17" x14ac:dyDescent="0.3">
      <c r="A745" t="s">
        <v>1633</v>
      </c>
      <c r="B745" t="s">
        <v>1634</v>
      </c>
      <c r="C745" t="str">
        <f>IFERROR(VLOOKUP(Table1[[#This Row],[Ticker]],[1]!Table1[[Symbol]:[Industry]],2,FALSE),"-")</f>
        <v>-</v>
      </c>
      <c r="D745" t="s">
        <v>80</v>
      </c>
      <c r="E745">
        <v>5702.5219346000003</v>
      </c>
      <c r="F745">
        <v>278.35000000000002</v>
      </c>
      <c r="G745">
        <v>29.810418087363502</v>
      </c>
      <c r="H745">
        <v>-12.4080264806488</v>
      </c>
      <c r="I745">
        <v>20.324885588209298</v>
      </c>
      <c r="J745">
        <v>-2.86295913650061</v>
      </c>
      <c r="K745">
        <v>298.65042633449298</v>
      </c>
      <c r="L745">
        <v>261.02017173806303</v>
      </c>
      <c r="M745">
        <v>37.324414611475603</v>
      </c>
      <c r="N745">
        <v>0.35569409673021302</v>
      </c>
      <c r="O745">
        <v>32.782468115681603</v>
      </c>
      <c r="P745">
        <v>64.460856720827195</v>
      </c>
      <c r="Q745">
        <v>5.0772624489229E-2</v>
      </c>
    </row>
    <row r="746" spans="1:17" hidden="1" x14ac:dyDescent="0.3">
      <c r="A746" t="s">
        <v>1635</v>
      </c>
      <c r="B746" t="s">
        <v>1636</v>
      </c>
      <c r="C746" t="str">
        <f>IFERROR(VLOOKUP(Table1[[#This Row],[Ticker]],[1]!Table1[[Symbol]:[Industry]],2,FALSE),"-")</f>
        <v>-</v>
      </c>
      <c r="D746" t="s">
        <v>467</v>
      </c>
      <c r="E746">
        <v>5702.1785083499999</v>
      </c>
      <c r="F746">
        <v>1459.75</v>
      </c>
      <c r="G746">
        <v>-15.8006781805347</v>
      </c>
      <c r="H746">
        <v>-5.5095542686862604</v>
      </c>
      <c r="I746">
        <v>29.358024923552801</v>
      </c>
      <c r="J746">
        <v>-1.13792929575724</v>
      </c>
      <c r="K746">
        <v>1468.42571474175</v>
      </c>
      <c r="L746">
        <v>1334.5118617556</v>
      </c>
      <c r="M746">
        <v>43.186636457186601</v>
      </c>
      <c r="N746">
        <v>0.49442984247565203</v>
      </c>
      <c r="O746">
        <v>17.828395273163199</v>
      </c>
      <c r="P746">
        <v>49.717948717948701</v>
      </c>
      <c r="Q746">
        <v>-4.7776882565879003E-2</v>
      </c>
    </row>
    <row r="747" spans="1:17" x14ac:dyDescent="0.3">
      <c r="A747" t="s">
        <v>1637</v>
      </c>
      <c r="B747" t="s">
        <v>1638</v>
      </c>
      <c r="C747" t="str">
        <f>IFERROR(VLOOKUP(Table1[[#This Row],[Ticker]],[1]!Table1[[Symbol]:[Industry]],2,FALSE),"-")</f>
        <v>-</v>
      </c>
      <c r="D747" t="s">
        <v>467</v>
      </c>
      <c r="E747">
        <v>5698.7054007400002</v>
      </c>
      <c r="F747">
        <v>2160.1</v>
      </c>
      <c r="G747">
        <v>-8.6477883224701593</v>
      </c>
      <c r="H747">
        <v>36.931565755029403</v>
      </c>
      <c r="I747">
        <v>62.552441231268602</v>
      </c>
      <c r="J747">
        <v>-6.9900970754736794E-2</v>
      </c>
      <c r="K747">
        <v>1738.5102660376899</v>
      </c>
      <c r="L747">
        <v>1572.6661958018601</v>
      </c>
      <c r="M747">
        <v>67.977609252814204</v>
      </c>
      <c r="N747">
        <v>3.0973280752925598</v>
      </c>
      <c r="O747">
        <v>10.6430257858432</v>
      </c>
      <c r="P747">
        <v>83.681972789115605</v>
      </c>
      <c r="Q747">
        <v>4.2562270607730997E-2</v>
      </c>
    </row>
    <row r="748" spans="1:17" hidden="1" x14ac:dyDescent="0.3">
      <c r="A748" t="s">
        <v>1639</v>
      </c>
      <c r="B748" t="s">
        <v>1640</v>
      </c>
      <c r="C748" t="str">
        <f>IFERROR(VLOOKUP(Table1[[#This Row],[Ticker]],[1]!Table1[[Symbol]:[Industry]],2,FALSE),"-")</f>
        <v>-</v>
      </c>
      <c r="D748" t="s">
        <v>127</v>
      </c>
      <c r="E748">
        <v>5687.3185809440001</v>
      </c>
      <c r="F748">
        <v>146.47999999999999</v>
      </c>
      <c r="G748">
        <v>-44.387143219739301</v>
      </c>
      <c r="H748">
        <v>-16.646372192263101</v>
      </c>
      <c r="I748">
        <v>-29.940102483014002</v>
      </c>
      <c r="J748">
        <v>-5.7232261150555104</v>
      </c>
      <c r="K748">
        <v>158.293398322309</v>
      </c>
      <c r="M748">
        <v>42.243351278617901</v>
      </c>
      <c r="N748">
        <v>0.45742986155381998</v>
      </c>
      <c r="O748">
        <v>34.830693610049103</v>
      </c>
      <c r="P748">
        <v>8.5037037037036995</v>
      </c>
    </row>
    <row r="749" spans="1:17" x14ac:dyDescent="0.3">
      <c r="A749" t="s">
        <v>1641</v>
      </c>
      <c r="B749" t="s">
        <v>1642</v>
      </c>
      <c r="C749" t="str">
        <f>IFERROR(VLOOKUP(Table1[[#This Row],[Ticker]],[1]!Table1[[Symbol]:[Industry]],2,FALSE),"-")</f>
        <v>-</v>
      </c>
      <c r="D749" t="s">
        <v>467</v>
      </c>
      <c r="E749">
        <v>5624.7509725</v>
      </c>
      <c r="F749">
        <v>503</v>
      </c>
      <c r="G749">
        <v>25.523352012376499</v>
      </c>
      <c r="H749">
        <v>6.3509442276566199</v>
      </c>
      <c r="I749">
        <v>23.5398180276072</v>
      </c>
      <c r="J749">
        <v>-3.55124297579796</v>
      </c>
      <c r="K749">
        <v>465.33019749490398</v>
      </c>
      <c r="L749">
        <v>400.40318033888201</v>
      </c>
      <c r="M749">
        <v>45.329881019334998</v>
      </c>
      <c r="N749">
        <v>1.0734147214501699</v>
      </c>
      <c r="O749">
        <v>13.518886679920399</v>
      </c>
      <c r="P749">
        <v>72.7928546891102</v>
      </c>
      <c r="Q749">
        <v>1.0877021167360001E-3</v>
      </c>
    </row>
    <row r="750" spans="1:17" x14ac:dyDescent="0.3">
      <c r="A750" t="s">
        <v>1643</v>
      </c>
      <c r="B750" t="s">
        <v>1644</v>
      </c>
      <c r="C750" t="str">
        <f>IFERROR(VLOOKUP(Table1[[#This Row],[Ticker]],[1]!Table1[[Symbol]:[Industry]],2,FALSE),"-")</f>
        <v>-</v>
      </c>
      <c r="D750" t="s">
        <v>237</v>
      </c>
      <c r="E750">
        <v>5621.7839564899996</v>
      </c>
      <c r="F750">
        <v>291.35000000000002</v>
      </c>
      <c r="G750">
        <v>12.825000165483299</v>
      </c>
      <c r="H750">
        <v>10.051265384868</v>
      </c>
      <c r="I750">
        <v>16.8043503504529</v>
      </c>
      <c r="J750">
        <v>-7.4045309029465001</v>
      </c>
      <c r="K750">
        <v>279.12913547309699</v>
      </c>
      <c r="L750">
        <v>243.98770617172599</v>
      </c>
      <c r="M750">
        <v>36.3745837202678</v>
      </c>
      <c r="N750">
        <v>0.97208228493735205</v>
      </c>
      <c r="O750">
        <v>13.2315084949373</v>
      </c>
      <c r="P750">
        <v>64.604519774011294</v>
      </c>
      <c r="Q750">
        <v>0.19115633283974301</v>
      </c>
    </row>
    <row r="751" spans="1:17" hidden="1" x14ac:dyDescent="0.3">
      <c r="A751" t="s">
        <v>1645</v>
      </c>
      <c r="B751" t="s">
        <v>1646</v>
      </c>
      <c r="C751" t="str">
        <f>IFERROR(VLOOKUP(Table1[[#This Row],[Ticker]],[1]!Table1[[Symbol]:[Industry]],2,FALSE),"-")</f>
        <v>-</v>
      </c>
      <c r="D751" t="s">
        <v>21</v>
      </c>
      <c r="E751">
        <v>5621.1881891749999</v>
      </c>
      <c r="F751">
        <v>475.15</v>
      </c>
      <c r="G751">
        <v>-38.809038940742198</v>
      </c>
      <c r="H751">
        <v>-7.1505019610883398</v>
      </c>
      <c r="I751">
        <v>-15.3166078628397</v>
      </c>
      <c r="J751">
        <v>-7.73524137799662</v>
      </c>
      <c r="K751">
        <v>491.775229876796</v>
      </c>
      <c r="L751">
        <v>474.712562540173</v>
      </c>
      <c r="M751">
        <v>31.590736816875001</v>
      </c>
      <c r="N751">
        <v>1.1619154285141</v>
      </c>
      <c r="O751">
        <v>26.065453014837399</v>
      </c>
      <c r="P751">
        <v>21.802102025121702</v>
      </c>
      <c r="Q751">
        <v>6.8264793648858998E-2</v>
      </c>
    </row>
    <row r="752" spans="1:17" hidden="1" x14ac:dyDescent="0.3">
      <c r="A752" t="s">
        <v>1647</v>
      </c>
      <c r="B752" t="s">
        <v>1648</v>
      </c>
      <c r="C752" t="str">
        <f>IFERROR(VLOOKUP(Table1[[#This Row],[Ticker]],[1]!Table1[[Symbol]:[Industry]],2,FALSE),"-")</f>
        <v>-</v>
      </c>
      <c r="D752" t="s">
        <v>294</v>
      </c>
      <c r="E752">
        <v>5604.8803200000002</v>
      </c>
      <c r="F752">
        <v>2891.2</v>
      </c>
      <c r="G752">
        <v>523.31962426039502</v>
      </c>
      <c r="H752">
        <v>-20.189750145817499</v>
      </c>
      <c r="I752">
        <v>147.34408964695999</v>
      </c>
      <c r="J752">
        <v>15.6327176278115</v>
      </c>
      <c r="K752">
        <v>2780.0578835060001</v>
      </c>
      <c r="L752">
        <v>1859.3396929089399</v>
      </c>
      <c r="M752">
        <v>51.010700651129497</v>
      </c>
      <c r="N752">
        <v>2.0232710997042198</v>
      </c>
      <c r="O752">
        <v>23.720254565578301</v>
      </c>
      <c r="P752">
        <v>567.19999999999902</v>
      </c>
      <c r="Q752">
        <v>0.312258996908443</v>
      </c>
    </row>
    <row r="753" spans="1:17" hidden="1" x14ac:dyDescent="0.3">
      <c r="A753" t="s">
        <v>1649</v>
      </c>
      <c r="B753" t="s">
        <v>1650</v>
      </c>
      <c r="C753" t="str">
        <f>IFERROR(VLOOKUP(Table1[[#This Row],[Ticker]],[1]!Table1[[Symbol]:[Industry]],2,FALSE),"-")</f>
        <v>-</v>
      </c>
      <c r="D753" t="s">
        <v>546</v>
      </c>
      <c r="E753">
        <v>5595.065867325</v>
      </c>
      <c r="F753">
        <v>5374.05</v>
      </c>
      <c r="G753">
        <v>34.1420912278166</v>
      </c>
      <c r="H753">
        <v>-11.485352637403199</v>
      </c>
      <c r="I753">
        <v>14.462438895616</v>
      </c>
      <c r="J753">
        <v>0.99107758138296798</v>
      </c>
      <c r="K753">
        <v>5607.3603189953701</v>
      </c>
      <c r="L753">
        <v>5033.1397943625598</v>
      </c>
      <c r="M753">
        <v>39.688273085650401</v>
      </c>
      <c r="N753">
        <v>0.51521776614802195</v>
      </c>
      <c r="O753">
        <v>24.652729319600599</v>
      </c>
      <c r="P753">
        <v>88.061660134378499</v>
      </c>
      <c r="Q753">
        <v>0.12924385425752499</v>
      </c>
    </row>
    <row r="754" spans="1:17" x14ac:dyDescent="0.3">
      <c r="A754" t="s">
        <v>1651</v>
      </c>
      <c r="B754" t="s">
        <v>1652</v>
      </c>
      <c r="C754" t="str">
        <f>IFERROR(VLOOKUP(Table1[[#This Row],[Ticker]],[1]!Table1[[Symbol]:[Industry]],2,FALSE),"-")</f>
        <v>-</v>
      </c>
      <c r="D754" t="s">
        <v>192</v>
      </c>
      <c r="E754">
        <v>5581.65583272</v>
      </c>
      <c r="F754">
        <v>615.9</v>
      </c>
      <c r="G754">
        <v>4.83871010193503</v>
      </c>
      <c r="H754">
        <v>-12.005552870151</v>
      </c>
      <c r="I754">
        <v>23.1097317708631</v>
      </c>
      <c r="J754">
        <v>-8.6791558145292793</v>
      </c>
      <c r="K754">
        <v>637.47251257286098</v>
      </c>
      <c r="L754">
        <v>559.26741003696395</v>
      </c>
      <c r="M754">
        <v>25.410247646095101</v>
      </c>
      <c r="N754">
        <v>0.78047750560016604</v>
      </c>
      <c r="O754">
        <v>17.178113330085999</v>
      </c>
      <c r="P754">
        <v>65.966046887631293</v>
      </c>
    </row>
    <row r="755" spans="1:17" x14ac:dyDescent="0.3">
      <c r="A755" t="s">
        <v>1653</v>
      </c>
      <c r="B755" t="s">
        <v>1654</v>
      </c>
      <c r="C755" t="str">
        <f>IFERROR(VLOOKUP(Table1[[#This Row],[Ticker]],[1]!Table1[[Symbol]:[Industry]],2,FALSE),"-")</f>
        <v>-</v>
      </c>
      <c r="D755" t="s">
        <v>494</v>
      </c>
      <c r="E755">
        <v>5553.9370112879997</v>
      </c>
      <c r="F755">
        <v>111.48</v>
      </c>
      <c r="G755">
        <v>-45.547151786709499</v>
      </c>
      <c r="H755">
        <v>-3.2185938689582301</v>
      </c>
      <c r="I755">
        <v>-8.7136388242998404</v>
      </c>
      <c r="J755">
        <v>2.9280889051189498</v>
      </c>
      <c r="K755">
        <v>108.53046805485801</v>
      </c>
      <c r="L755">
        <v>108.715924387882</v>
      </c>
      <c r="M755">
        <v>59.032250348922403</v>
      </c>
      <c r="N755">
        <v>1.0036958374031499</v>
      </c>
      <c r="O755">
        <v>19.931826336562601</v>
      </c>
      <c r="P755">
        <v>21.836065573770401</v>
      </c>
      <c r="Q755">
        <v>-9.5639455611924995E-2</v>
      </c>
    </row>
    <row r="756" spans="1:17" x14ac:dyDescent="0.3">
      <c r="A756" t="s">
        <v>1655</v>
      </c>
      <c r="B756" t="s">
        <v>1656</v>
      </c>
      <c r="C756" t="str">
        <f>IFERROR(VLOOKUP(Table1[[#This Row],[Ticker]],[1]!Table1[[Symbol]:[Industry]],2,FALSE),"-")</f>
        <v>-</v>
      </c>
      <c r="D756" t="s">
        <v>51</v>
      </c>
      <c r="E756">
        <v>5501.4174214799996</v>
      </c>
      <c r="F756">
        <v>61.26</v>
      </c>
      <c r="G756">
        <v>71.763702767437707</v>
      </c>
      <c r="H756">
        <v>-7.2914569278471797</v>
      </c>
      <c r="I756">
        <v>-20.548833177910101</v>
      </c>
      <c r="J756">
        <v>-1.3411383703609601</v>
      </c>
      <c r="K756">
        <v>63.811492789784701</v>
      </c>
      <c r="L756">
        <v>62.092024219913</v>
      </c>
      <c r="M756">
        <v>48.846457138878897</v>
      </c>
      <c r="N756">
        <v>1.7331483232382701</v>
      </c>
      <c r="O756">
        <v>62.634671890303601</v>
      </c>
      <c r="P756">
        <v>105.570469798657</v>
      </c>
      <c r="Q756">
        <v>3.0695365787145001E-2</v>
      </c>
    </row>
    <row r="757" spans="1:17" x14ac:dyDescent="0.3">
      <c r="A757" t="s">
        <v>1657</v>
      </c>
      <c r="B757" t="s">
        <v>1658</v>
      </c>
      <c r="C757" t="str">
        <f>IFERROR(VLOOKUP(Table1[[#This Row],[Ticker]],[1]!Table1[[Symbol]:[Industry]],2,FALSE),"-")</f>
        <v>-</v>
      </c>
      <c r="D757" t="s">
        <v>185</v>
      </c>
      <c r="E757">
        <v>5493.1907561199996</v>
      </c>
      <c r="F757">
        <v>8088.4</v>
      </c>
      <c r="G757">
        <v>70.635478720388903</v>
      </c>
      <c r="H757">
        <v>-8.6747785554456893</v>
      </c>
      <c r="I757">
        <v>-8.6457833161700695</v>
      </c>
      <c r="J757">
        <v>-2.6892520600212499</v>
      </c>
      <c r="K757">
        <v>7540.1823463751998</v>
      </c>
      <c r="L757">
        <v>6856.16488279637</v>
      </c>
      <c r="M757">
        <v>66.640593441442206</v>
      </c>
      <c r="N757">
        <v>1.19187060430002</v>
      </c>
      <c r="O757">
        <v>12.295385984867201</v>
      </c>
      <c r="P757">
        <v>114.259413782598</v>
      </c>
      <c r="Q757">
        <v>9.1334925690680996E-2</v>
      </c>
    </row>
    <row r="758" spans="1:17" x14ac:dyDescent="0.3">
      <c r="A758" t="s">
        <v>1659</v>
      </c>
      <c r="B758" t="s">
        <v>1660</v>
      </c>
      <c r="C758" t="str">
        <f>IFERROR(VLOOKUP(Table1[[#This Row],[Ticker]],[1]!Table1[[Symbol]:[Industry]],2,FALSE),"-")</f>
        <v>-</v>
      </c>
      <c r="D758" t="s">
        <v>161</v>
      </c>
      <c r="E758">
        <v>5472.8576727999998</v>
      </c>
      <c r="F758">
        <v>4841.8999999999996</v>
      </c>
      <c r="G758">
        <v>133.649191338392</v>
      </c>
      <c r="H758">
        <v>-14.1257370076444</v>
      </c>
      <c r="I758">
        <v>39.514992775904901</v>
      </c>
      <c r="J758">
        <v>-2.9760043649515602</v>
      </c>
      <c r="K758">
        <v>4820.6766328449903</v>
      </c>
      <c r="L758">
        <v>3894.4363457255199</v>
      </c>
      <c r="M758">
        <v>55.860264949069098</v>
      </c>
      <c r="N758">
        <v>0.448329480662848</v>
      </c>
      <c r="O758">
        <v>17.508622648133901</v>
      </c>
      <c r="P758">
        <v>182.738686131386</v>
      </c>
      <c r="Q758">
        <v>0.20566163777645599</v>
      </c>
    </row>
    <row r="759" spans="1:17" x14ac:dyDescent="0.3">
      <c r="A759" t="s">
        <v>1661</v>
      </c>
      <c r="B759" t="s">
        <v>1662</v>
      </c>
      <c r="C759" t="str">
        <f>IFERROR(VLOOKUP(Table1[[#This Row],[Ticker]],[1]!Table1[[Symbol]:[Industry]],2,FALSE),"-")</f>
        <v>-</v>
      </c>
      <c r="D759" t="s">
        <v>997</v>
      </c>
      <c r="E759">
        <v>5441.624032572</v>
      </c>
      <c r="F759">
        <v>42.66</v>
      </c>
      <c r="G759">
        <v>26.699436778952201</v>
      </c>
      <c r="H759">
        <v>-5.2377778237078996</v>
      </c>
      <c r="I759">
        <v>30.570365561868201</v>
      </c>
      <c r="J759">
        <v>3.0149275669857398</v>
      </c>
      <c r="K759">
        <v>39.924650888759601</v>
      </c>
      <c r="L759">
        <v>35.302859074816901</v>
      </c>
      <c r="M759">
        <v>72.181574311099098</v>
      </c>
      <c r="N759">
        <v>0.87551048313883395</v>
      </c>
      <c r="O759">
        <v>8.0637599624941494</v>
      </c>
      <c r="P759">
        <v>89.6</v>
      </c>
      <c r="Q759">
        <v>8.6766532094563004E-2</v>
      </c>
    </row>
    <row r="760" spans="1:17" hidden="1" x14ac:dyDescent="0.3">
      <c r="A760" t="s">
        <v>1663</v>
      </c>
      <c r="B760" t="s">
        <v>1664</v>
      </c>
      <c r="C760" t="str">
        <f>IFERROR(VLOOKUP(Table1[[#This Row],[Ticker]],[1]!Table1[[Symbol]:[Industry]],2,FALSE),"-")</f>
        <v>-</v>
      </c>
      <c r="D760" t="s">
        <v>294</v>
      </c>
      <c r="E760">
        <v>5425.3508557499999</v>
      </c>
      <c r="F760">
        <v>442.5</v>
      </c>
      <c r="G760">
        <v>101.987683026281</v>
      </c>
      <c r="H760">
        <v>16.822311257691201</v>
      </c>
      <c r="I760">
        <v>32.745294374482299</v>
      </c>
      <c r="J760">
        <v>-0.501440375822365</v>
      </c>
      <c r="K760">
        <v>380.18736377300598</v>
      </c>
      <c r="L760">
        <v>307.05987349126599</v>
      </c>
      <c r="M760">
        <v>61.615600261997997</v>
      </c>
      <c r="N760">
        <v>0.90557957512711096</v>
      </c>
      <c r="O760">
        <v>11.468926553672301</v>
      </c>
      <c r="P760">
        <v>150.99262620533099</v>
      </c>
    </row>
    <row r="761" spans="1:17" hidden="1" x14ac:dyDescent="0.3">
      <c r="A761" t="s">
        <v>1665</v>
      </c>
      <c r="B761" t="s">
        <v>1666</v>
      </c>
      <c r="C761" t="str">
        <f>IFERROR(VLOOKUP(Table1[[#This Row],[Ticker]],[1]!Table1[[Symbol]:[Industry]],2,FALSE),"-")</f>
        <v>-</v>
      </c>
      <c r="D761" t="s">
        <v>294</v>
      </c>
      <c r="E761">
        <v>5420.4445087650001</v>
      </c>
      <c r="F761">
        <v>3210.35</v>
      </c>
      <c r="G761">
        <v>749.42945144355394</v>
      </c>
      <c r="H761">
        <v>25.833398943121001</v>
      </c>
      <c r="I761">
        <v>246.91814964145601</v>
      </c>
      <c r="J761">
        <v>20.053150280351101</v>
      </c>
      <c r="K761">
        <v>2444.26098133187</v>
      </c>
      <c r="L761">
        <v>1558.63096350161</v>
      </c>
      <c r="M761">
        <v>68.329863478053696</v>
      </c>
      <c r="N761">
        <v>0.73563412028540398</v>
      </c>
      <c r="O761">
        <v>8.5551419627143392</v>
      </c>
      <c r="P761">
        <v>830.536231884058</v>
      </c>
      <c r="Q761">
        <v>0.29646049390533102</v>
      </c>
    </row>
    <row r="762" spans="1:17" x14ac:dyDescent="0.3">
      <c r="A762" t="s">
        <v>1667</v>
      </c>
      <c r="B762" t="s">
        <v>1668</v>
      </c>
      <c r="C762" t="str">
        <f>IFERROR(VLOOKUP(Table1[[#This Row],[Ticker]],[1]!Table1[[Symbol]:[Industry]],2,FALSE),"-")</f>
        <v>-</v>
      </c>
      <c r="D762" t="s">
        <v>54</v>
      </c>
      <c r="E762">
        <v>5413.9602193599903</v>
      </c>
      <c r="F762">
        <v>217.28</v>
      </c>
      <c r="G762">
        <v>99.856634241378899</v>
      </c>
      <c r="H762">
        <v>10.712517764089799</v>
      </c>
      <c r="I762">
        <v>63.0387902487373</v>
      </c>
      <c r="J762">
        <v>8.8935201989490995</v>
      </c>
      <c r="K762">
        <v>164.216985474203</v>
      </c>
      <c r="L762">
        <v>135.65322816776299</v>
      </c>
      <c r="M762">
        <v>87.660195771600797</v>
      </c>
      <c r="N762">
        <v>2.26676952767771</v>
      </c>
      <c r="O762">
        <v>3.4057437407952902</v>
      </c>
      <c r="P762">
        <v>141.42222222222199</v>
      </c>
      <c r="Q762">
        <v>-9.6166754025800005E-4</v>
      </c>
    </row>
    <row r="763" spans="1:17" x14ac:dyDescent="0.3">
      <c r="A763" t="s">
        <v>1669</v>
      </c>
      <c r="B763" t="s">
        <v>1670</v>
      </c>
      <c r="C763" t="str">
        <f>IFERROR(VLOOKUP(Table1[[#This Row],[Ticker]],[1]!Table1[[Symbol]:[Industry]],2,FALSE),"-")</f>
        <v>-</v>
      </c>
      <c r="D763" t="s">
        <v>261</v>
      </c>
      <c r="E763">
        <v>5332.54377776</v>
      </c>
      <c r="F763">
        <v>672.4</v>
      </c>
      <c r="G763">
        <v>-36.527556593640703</v>
      </c>
      <c r="H763">
        <v>-18.6313393475384</v>
      </c>
      <c r="I763">
        <v>-22.628478522110001</v>
      </c>
      <c r="J763">
        <v>-3.86286022174126</v>
      </c>
      <c r="K763">
        <v>726.20658783677698</v>
      </c>
      <c r="L763">
        <v>703.38085561444996</v>
      </c>
      <c r="M763">
        <v>27.3806172072848</v>
      </c>
      <c r="N763">
        <v>0.72752061677105995</v>
      </c>
      <c r="O763">
        <v>31.439619274241501</v>
      </c>
      <c r="P763">
        <v>15.811229762314801</v>
      </c>
    </row>
    <row r="764" spans="1:17" x14ac:dyDescent="0.3">
      <c r="A764" t="s">
        <v>1671</v>
      </c>
      <c r="B764" t="s">
        <v>1672</v>
      </c>
      <c r="C764" t="str">
        <f>IFERROR(VLOOKUP(Table1[[#This Row],[Ticker]],[1]!Table1[[Symbol]:[Industry]],2,FALSE),"-")</f>
        <v>-</v>
      </c>
      <c r="D764" t="s">
        <v>261</v>
      </c>
      <c r="E764">
        <v>5320.9478491350001</v>
      </c>
      <c r="F764">
        <v>1729.85</v>
      </c>
      <c r="G764">
        <v>-65.951501446956996</v>
      </c>
      <c r="H764">
        <v>-7.9159516036978497</v>
      </c>
      <c r="I764">
        <v>-14.9197084526692</v>
      </c>
      <c r="J764">
        <v>-1.14937409068459</v>
      </c>
      <c r="K764">
        <v>1795.3614052462001</v>
      </c>
      <c r="L764">
        <v>1901.58077797789</v>
      </c>
      <c r="M764">
        <v>36.496557098965802</v>
      </c>
      <c r="N764">
        <v>0.46063819081620799</v>
      </c>
      <c r="O764">
        <v>60.930138451310803</v>
      </c>
      <c r="P764">
        <v>8.1156249999999996</v>
      </c>
      <c r="Q764">
        <v>-1.694679702562E-3</v>
      </c>
    </row>
    <row r="765" spans="1:17" x14ac:dyDescent="0.3">
      <c r="A765" t="s">
        <v>1673</v>
      </c>
      <c r="B765" t="s">
        <v>1674</v>
      </c>
      <c r="C765" t="str">
        <f>IFERROR(VLOOKUP(Table1[[#This Row],[Ticker]],[1]!Table1[[Symbol]:[Industry]],2,FALSE),"-")</f>
        <v>-</v>
      </c>
      <c r="D765" t="s">
        <v>1675</v>
      </c>
      <c r="E765">
        <v>5257.6708067400004</v>
      </c>
      <c r="F765">
        <v>1028.1500000000001</v>
      </c>
      <c r="G765">
        <v>33.227483593180899</v>
      </c>
      <c r="H765">
        <v>-7.1482063142214196</v>
      </c>
      <c r="I765">
        <v>46.7019447303908</v>
      </c>
      <c r="J765">
        <v>-3.6290495688346902</v>
      </c>
      <c r="K765">
        <v>1059.91268659814</v>
      </c>
      <c r="L765">
        <v>882.57328622621003</v>
      </c>
      <c r="M765">
        <v>30.735041858923001</v>
      </c>
      <c r="N765">
        <v>0.47087061532415497</v>
      </c>
      <c r="O765">
        <v>16.811749258376601</v>
      </c>
      <c r="P765">
        <v>77.880622837370197</v>
      </c>
      <c r="Q765">
        <v>4.5933674952079999E-2</v>
      </c>
    </row>
    <row r="766" spans="1:17" hidden="1" x14ac:dyDescent="0.3">
      <c r="A766" t="s">
        <v>1676</v>
      </c>
      <c r="B766" t="s">
        <v>1677</v>
      </c>
      <c r="C766" t="str">
        <f>IFERROR(VLOOKUP(Table1[[#This Row],[Ticker]],[1]!Table1[[Symbol]:[Industry]],2,FALSE),"-")</f>
        <v>-</v>
      </c>
      <c r="D766" t="s">
        <v>114</v>
      </c>
      <c r="E766">
        <v>5239.6137584999997</v>
      </c>
      <c r="F766">
        <v>420.5</v>
      </c>
      <c r="G766">
        <v>-16.8411634441924</v>
      </c>
      <c r="H766">
        <v>15.900087329378501</v>
      </c>
      <c r="I766">
        <v>-1.1339484108272</v>
      </c>
      <c r="J766">
        <v>5.9365884558008899</v>
      </c>
      <c r="K766">
        <v>349.89891089305399</v>
      </c>
      <c r="M766">
        <v>85.347420360013302</v>
      </c>
      <c r="N766">
        <v>2.7015385685343101</v>
      </c>
      <c r="O766">
        <v>4.8156956004756299</v>
      </c>
      <c r="P766">
        <v>39.677794386314503</v>
      </c>
    </row>
    <row r="767" spans="1:17" x14ac:dyDescent="0.3">
      <c r="A767" t="s">
        <v>1678</v>
      </c>
      <c r="B767" t="s">
        <v>1679</v>
      </c>
      <c r="C767" t="str">
        <f>IFERROR(VLOOKUP(Table1[[#This Row],[Ticker]],[1]!Table1[[Symbol]:[Industry]],2,FALSE),"-")</f>
        <v>-</v>
      </c>
      <c r="D767" t="s">
        <v>135</v>
      </c>
      <c r="E767">
        <v>5232.2700000000004</v>
      </c>
      <c r="F767">
        <v>8720.4500000000007</v>
      </c>
      <c r="G767">
        <v>48.628623841720199</v>
      </c>
      <c r="H767">
        <v>5.7860799581659101</v>
      </c>
      <c r="I767">
        <v>26.446048131087402</v>
      </c>
      <c r="J767">
        <v>-7.0585988664673298</v>
      </c>
      <c r="K767">
        <v>8037.3984444232501</v>
      </c>
      <c r="L767">
        <v>6948.7438614513303</v>
      </c>
      <c r="M767">
        <v>49.876608896056098</v>
      </c>
      <c r="N767">
        <v>1.70816268308451</v>
      </c>
      <c r="O767">
        <v>9.5126971658572508</v>
      </c>
      <c r="P767">
        <v>86.334401709401703</v>
      </c>
      <c r="Q767">
        <v>0.111020456811996</v>
      </c>
    </row>
    <row r="768" spans="1:17" hidden="1" x14ac:dyDescent="0.3">
      <c r="A768" t="s">
        <v>1680</v>
      </c>
      <c r="B768" t="s">
        <v>1681</v>
      </c>
      <c r="C768" t="str">
        <f>IFERROR(VLOOKUP(Table1[[#This Row],[Ticker]],[1]!Table1[[Symbol]:[Industry]],2,FALSE),"-")</f>
        <v>-</v>
      </c>
      <c r="D768" t="s">
        <v>400</v>
      </c>
      <c r="E768">
        <v>5221.3209231749997</v>
      </c>
      <c r="F768">
        <v>287.75</v>
      </c>
      <c r="G768">
        <v>-38.324548152430502</v>
      </c>
      <c r="H768">
        <v>1.5642946195612699</v>
      </c>
      <c r="I768">
        <v>-15.4152796006301</v>
      </c>
      <c r="J768">
        <v>0.222946027157572</v>
      </c>
      <c r="K768">
        <v>289.49510570885099</v>
      </c>
      <c r="L768">
        <v>291.72873546625902</v>
      </c>
      <c r="M768">
        <v>39.833386127067399</v>
      </c>
      <c r="N768">
        <v>1.14425722268982</v>
      </c>
      <c r="O768">
        <v>34.821894005212798</v>
      </c>
      <c r="P768">
        <v>6.79161254407125</v>
      </c>
      <c r="Q768">
        <v>-9.3187151960189996E-3</v>
      </c>
    </row>
    <row r="769" spans="1:17" x14ac:dyDescent="0.3">
      <c r="A769" t="s">
        <v>1682</v>
      </c>
      <c r="B769" t="s">
        <v>1683</v>
      </c>
      <c r="C769" t="str">
        <f>IFERROR(VLOOKUP(Table1[[#This Row],[Ticker]],[1]!Table1[[Symbol]:[Industry]],2,FALSE),"-")</f>
        <v>-</v>
      </c>
      <c r="D769" t="s">
        <v>24</v>
      </c>
      <c r="E769">
        <v>5219.6429911499999</v>
      </c>
      <c r="F769">
        <v>308.7</v>
      </c>
      <c r="G769">
        <v>-39.132423973956101</v>
      </c>
      <c r="H769">
        <v>-8.8842052617094396</v>
      </c>
      <c r="I769">
        <v>-31.102127481245901</v>
      </c>
      <c r="J769">
        <v>-3.5118733310118899</v>
      </c>
      <c r="K769">
        <v>328.67318573256398</v>
      </c>
      <c r="L769">
        <v>342.92632913245598</v>
      </c>
      <c r="M769">
        <v>26.6477548234962</v>
      </c>
      <c r="N769">
        <v>0.72452983399653403</v>
      </c>
      <c r="O769">
        <v>36.783284742468403</v>
      </c>
      <c r="P769">
        <v>0.55374592833876601</v>
      </c>
      <c r="Q769">
        <v>-4.4390339256550997E-2</v>
      </c>
    </row>
    <row r="770" spans="1:17" x14ac:dyDescent="0.3">
      <c r="A770" t="s">
        <v>1684</v>
      </c>
      <c r="B770" t="s">
        <v>1685</v>
      </c>
      <c r="C770" t="str">
        <f>IFERROR(VLOOKUP(Table1[[#This Row],[Ticker]],[1]!Table1[[Symbol]:[Industry]],2,FALSE),"-")</f>
        <v>-</v>
      </c>
      <c r="D770" t="s">
        <v>1129</v>
      </c>
      <c r="E770">
        <v>5175.1946804999998</v>
      </c>
      <c r="F770">
        <v>3087.3</v>
      </c>
      <c r="G770">
        <v>-13.7304059766651</v>
      </c>
      <c r="H770">
        <v>-10.5159481519604</v>
      </c>
      <c r="I770">
        <v>-9.2941517118094907</v>
      </c>
      <c r="J770">
        <v>-3.1913023657066302</v>
      </c>
      <c r="K770">
        <v>3115.1571134780802</v>
      </c>
      <c r="L770">
        <v>3004.3175497778702</v>
      </c>
      <c r="M770">
        <v>45.4622125343314</v>
      </c>
      <c r="N770">
        <v>0.70861088056931998</v>
      </c>
      <c r="O770">
        <v>19.8458199721439</v>
      </c>
      <c r="P770">
        <v>34.230434782608697</v>
      </c>
      <c r="Q770">
        <v>-7.5893692502816995E-2</v>
      </c>
    </row>
    <row r="771" spans="1:17" hidden="1" x14ac:dyDescent="0.3">
      <c r="A771" t="s">
        <v>1686</v>
      </c>
      <c r="B771" t="s">
        <v>1687</v>
      </c>
      <c r="C771" t="str">
        <f>IFERROR(VLOOKUP(Table1[[#This Row],[Ticker]],[1]!Table1[[Symbol]:[Industry]],2,FALSE),"-")</f>
        <v>-</v>
      </c>
      <c r="D771" t="s">
        <v>1688</v>
      </c>
      <c r="E771">
        <v>5168.879891351</v>
      </c>
      <c r="F771">
        <v>63.48</v>
      </c>
      <c r="G771">
        <v>-5.0508405861730603</v>
      </c>
      <c r="H771">
        <v>0.62425974685738606</v>
      </c>
      <c r="I771">
        <v>-5.4166041029302496</v>
      </c>
      <c r="J771">
        <v>1.06918487104754</v>
      </c>
      <c r="K771">
        <v>61.107784534003102</v>
      </c>
      <c r="L771">
        <v>58.296683547213902</v>
      </c>
      <c r="M771">
        <v>56.425916595309197</v>
      </c>
      <c r="N771">
        <v>0.97562152441081396</v>
      </c>
      <c r="O771">
        <v>2.0793950850661602</v>
      </c>
      <c r="P771">
        <v>32.803347280334698</v>
      </c>
      <c r="Q771">
        <v>-3.0196124243903E-2</v>
      </c>
    </row>
    <row r="772" spans="1:17" hidden="1" x14ac:dyDescent="0.3">
      <c r="A772" t="s">
        <v>1689</v>
      </c>
      <c r="B772" t="s">
        <v>1690</v>
      </c>
      <c r="C772" t="str">
        <f>IFERROR(VLOOKUP(Table1[[#This Row],[Ticker]],[1]!Table1[[Symbol]:[Industry]],2,FALSE),"-")</f>
        <v>-</v>
      </c>
      <c r="D772" t="s">
        <v>467</v>
      </c>
      <c r="E772">
        <v>5159.82287</v>
      </c>
      <c r="F772">
        <v>113.8</v>
      </c>
      <c r="G772">
        <v>43.656909792065299</v>
      </c>
      <c r="H772">
        <v>-1.97153480978958</v>
      </c>
      <c r="I772">
        <v>11.5044113114135</v>
      </c>
      <c r="J772">
        <v>7.24195200864777</v>
      </c>
      <c r="K772">
        <v>99.784020648685598</v>
      </c>
      <c r="L772">
        <v>87.597452239029295</v>
      </c>
      <c r="M772">
        <v>78.601795508025106</v>
      </c>
      <c r="N772">
        <v>1.09869239487784</v>
      </c>
      <c r="O772">
        <v>3.6906854130052702</v>
      </c>
      <c r="P772">
        <v>103.033006244424</v>
      </c>
      <c r="Q772">
        <v>0.138182097691398</v>
      </c>
    </row>
    <row r="773" spans="1:17" hidden="1" x14ac:dyDescent="0.3">
      <c r="A773" t="s">
        <v>1691</v>
      </c>
      <c r="B773" t="s">
        <v>1692</v>
      </c>
      <c r="C773" t="str">
        <f>IFERROR(VLOOKUP(Table1[[#This Row],[Ticker]],[1]!Table1[[Symbol]:[Industry]],2,FALSE),"-")</f>
        <v>-</v>
      </c>
      <c r="D773" t="s">
        <v>220</v>
      </c>
      <c r="E773">
        <v>5123.2435725099904</v>
      </c>
      <c r="F773">
        <v>467.55</v>
      </c>
      <c r="G773">
        <v>85.351928966510798</v>
      </c>
      <c r="H773">
        <v>6.7448043777462798</v>
      </c>
      <c r="I773">
        <v>32.614151929019599</v>
      </c>
      <c r="J773">
        <v>14.663977093667199</v>
      </c>
      <c r="K773">
        <v>416.80736963112599</v>
      </c>
      <c r="L773">
        <v>339.35708550196398</v>
      </c>
      <c r="M773">
        <v>61.873525938258602</v>
      </c>
      <c r="N773">
        <v>1.4153958868811001</v>
      </c>
      <c r="O773">
        <v>8.5445406908352108</v>
      </c>
      <c r="P773">
        <v>137.919615300651</v>
      </c>
      <c r="Q773">
        <v>0.162319446223257</v>
      </c>
    </row>
    <row r="774" spans="1:17" hidden="1" x14ac:dyDescent="0.3">
      <c r="A774" t="s">
        <v>1693</v>
      </c>
      <c r="B774" t="s">
        <v>1694</v>
      </c>
      <c r="C774" t="str">
        <f>IFERROR(VLOOKUP(Table1[[#This Row],[Ticker]],[1]!Table1[[Symbol]:[Industry]],2,FALSE),"-")</f>
        <v>-</v>
      </c>
      <c r="D774" t="s">
        <v>103</v>
      </c>
      <c r="E774">
        <v>5118.0763200000001</v>
      </c>
      <c r="F774">
        <v>480</v>
      </c>
      <c r="G774">
        <v>23396.634565970799</v>
      </c>
      <c r="H774">
        <v>11.110400551655299</v>
      </c>
      <c r="I774">
        <v>2095.6919822230602</v>
      </c>
      <c r="J774">
        <v>-1.5044036764834099</v>
      </c>
      <c r="K774">
        <v>206.86543855216499</v>
      </c>
      <c r="L774">
        <v>71.054172692089494</v>
      </c>
      <c r="M774">
        <v>99.999543569318305</v>
      </c>
      <c r="N774">
        <v>0.55168773204439203</v>
      </c>
      <c r="O774">
        <v>0</v>
      </c>
      <c r="P774">
        <v>29168.2926829268</v>
      </c>
      <c r="Q774">
        <v>0.13314967259388499</v>
      </c>
    </row>
    <row r="775" spans="1:17" x14ac:dyDescent="0.3">
      <c r="A775" t="s">
        <v>1695</v>
      </c>
      <c r="B775" t="s">
        <v>1696</v>
      </c>
      <c r="C775" t="str">
        <f>IFERROR(VLOOKUP(Table1[[#This Row],[Ticker]],[1]!Table1[[Symbol]:[Industry]],2,FALSE),"-")</f>
        <v>-</v>
      </c>
      <c r="D775" t="s">
        <v>327</v>
      </c>
      <c r="E775">
        <v>5103.7123040799997</v>
      </c>
      <c r="F775">
        <v>239.2</v>
      </c>
      <c r="G775">
        <v>-23.2032179746449</v>
      </c>
      <c r="H775">
        <v>-14.027042186334601</v>
      </c>
      <c r="I775">
        <v>5.3833149781263998</v>
      </c>
      <c r="J775">
        <v>-5.6462982464398204</v>
      </c>
      <c r="K775">
        <v>257.640402269954</v>
      </c>
      <c r="L775">
        <v>243.69584158790701</v>
      </c>
      <c r="M775">
        <v>24.0730990147743</v>
      </c>
      <c r="N775">
        <v>0.63788138740429801</v>
      </c>
      <c r="O775">
        <v>24.205685618729099</v>
      </c>
      <c r="P775">
        <v>26.5608465608465</v>
      </c>
      <c r="Q775">
        <v>-0.109348700457797</v>
      </c>
    </row>
    <row r="776" spans="1:17" x14ac:dyDescent="0.3">
      <c r="A776" t="s">
        <v>1697</v>
      </c>
      <c r="B776" t="s">
        <v>1698</v>
      </c>
      <c r="C776" t="str">
        <f>IFERROR(VLOOKUP(Table1[[#This Row],[Ticker]],[1]!Table1[[Symbol]:[Industry]],2,FALSE),"-")</f>
        <v>-</v>
      </c>
      <c r="D776" t="s">
        <v>185</v>
      </c>
      <c r="E776">
        <v>5084.1481762499998</v>
      </c>
      <c r="F776">
        <v>779.35</v>
      </c>
      <c r="G776">
        <v>63.063987343586597</v>
      </c>
      <c r="H776">
        <v>-9.2277839126347203</v>
      </c>
      <c r="I776">
        <v>28.4124516796855</v>
      </c>
      <c r="J776">
        <v>-2.6918170942550299</v>
      </c>
      <c r="K776">
        <v>738.87336579937198</v>
      </c>
      <c r="L776">
        <v>634.06628614621297</v>
      </c>
      <c r="M776">
        <v>55.544845662722999</v>
      </c>
      <c r="N776">
        <v>0.41760132411032902</v>
      </c>
      <c r="O776">
        <v>6.1653942387887204</v>
      </c>
      <c r="P776">
        <v>122.25866248395801</v>
      </c>
      <c r="Q776">
        <v>8.0405408362479003E-2</v>
      </c>
    </row>
    <row r="777" spans="1:17" hidden="1" x14ac:dyDescent="0.3">
      <c r="A777" t="s">
        <v>1699</v>
      </c>
      <c r="B777" t="s">
        <v>1700</v>
      </c>
      <c r="C777" t="str">
        <f>IFERROR(VLOOKUP(Table1[[#This Row],[Ticker]],[1]!Table1[[Symbol]:[Industry]],2,FALSE),"-")</f>
        <v>-</v>
      </c>
      <c r="D777" t="s">
        <v>392</v>
      </c>
      <c r="E777">
        <v>5059.5653596000002</v>
      </c>
      <c r="F777">
        <v>560.79999999999995</v>
      </c>
      <c r="G777">
        <v>-1.9173224079167199</v>
      </c>
      <c r="H777">
        <v>-10.089303486074799</v>
      </c>
      <c r="I777">
        <v>56.129322480737997</v>
      </c>
      <c r="J777">
        <v>0.348793997935195</v>
      </c>
      <c r="K777">
        <v>545.067431810323</v>
      </c>
      <c r="L777">
        <v>474.47416451424903</v>
      </c>
      <c r="M777">
        <v>52.675882388453502</v>
      </c>
      <c r="N777">
        <v>0.55155167693040297</v>
      </c>
      <c r="O777">
        <v>13.5609843081312</v>
      </c>
      <c r="P777">
        <v>76.324477283445901</v>
      </c>
      <c r="Q777">
        <v>4.6393322012319001E-2</v>
      </c>
    </row>
    <row r="778" spans="1:17" x14ac:dyDescent="0.3">
      <c r="A778" t="s">
        <v>1701</v>
      </c>
      <c r="B778" t="s">
        <v>1702</v>
      </c>
      <c r="C778" t="str">
        <f>IFERROR(VLOOKUP(Table1[[#This Row],[Ticker]],[1]!Table1[[Symbol]:[Industry]],2,FALSE),"-")</f>
        <v>-</v>
      </c>
      <c r="D778" t="s">
        <v>467</v>
      </c>
      <c r="E778">
        <v>5059.5207316599999</v>
      </c>
      <c r="F778">
        <v>915.1</v>
      </c>
      <c r="G778">
        <v>-22.517544539030499</v>
      </c>
      <c r="H778">
        <v>-7.6566844028574996</v>
      </c>
      <c r="I778">
        <v>17.532064553807899</v>
      </c>
      <c r="J778">
        <v>-0.22318760699373699</v>
      </c>
      <c r="K778">
        <v>886.40032735591603</v>
      </c>
      <c r="L778">
        <v>814.12012364922896</v>
      </c>
      <c r="M778">
        <v>47.210446570469301</v>
      </c>
      <c r="N778">
        <v>0.74622162237596801</v>
      </c>
      <c r="O778">
        <v>6.2943940552945001</v>
      </c>
      <c r="P778">
        <v>39.2952279473323</v>
      </c>
      <c r="Q778">
        <v>-0.13562813000066701</v>
      </c>
    </row>
    <row r="779" spans="1:17" x14ac:dyDescent="0.3">
      <c r="A779" t="s">
        <v>1703</v>
      </c>
      <c r="B779" t="s">
        <v>1704</v>
      </c>
      <c r="C779" t="str">
        <f>IFERROR(VLOOKUP(Table1[[#This Row],[Ticker]],[1]!Table1[[Symbol]:[Industry]],2,FALSE),"-")</f>
        <v>-</v>
      </c>
      <c r="D779" t="s">
        <v>80</v>
      </c>
      <c r="E779">
        <v>5036.2498899839902</v>
      </c>
      <c r="F779">
        <v>222.24</v>
      </c>
      <c r="G779">
        <v>-8.0633940212616793</v>
      </c>
      <c r="H779">
        <v>-7.2376082019859496</v>
      </c>
      <c r="I779">
        <v>-4.5651208854667997</v>
      </c>
      <c r="J779">
        <v>-3.3062449741598599</v>
      </c>
      <c r="K779">
        <v>226.31047925354</v>
      </c>
      <c r="L779">
        <v>214.81144496536299</v>
      </c>
      <c r="M779">
        <v>36.840504234769597</v>
      </c>
      <c r="N779">
        <v>0.95618311276722501</v>
      </c>
      <c r="O779">
        <v>11.141108711303</v>
      </c>
      <c r="P779">
        <v>25.736916548797701</v>
      </c>
      <c r="Q779">
        <v>-9.3533071489193001E-2</v>
      </c>
    </row>
    <row r="780" spans="1:17" x14ac:dyDescent="0.3">
      <c r="A780" t="s">
        <v>1705</v>
      </c>
      <c r="B780" t="s">
        <v>1706</v>
      </c>
      <c r="C780" t="str">
        <f>IFERROR(VLOOKUP(Table1[[#This Row],[Ticker]],[1]!Table1[[Symbol]:[Industry]],2,FALSE),"-")</f>
        <v>-</v>
      </c>
      <c r="D780" t="s">
        <v>473</v>
      </c>
      <c r="E780">
        <v>5024.0332841400004</v>
      </c>
      <c r="F780">
        <v>302.85000000000002</v>
      </c>
      <c r="G780">
        <v>-63.806577008808098</v>
      </c>
      <c r="H780">
        <v>-13.076326363086</v>
      </c>
      <c r="I780">
        <v>-36.456678679606298</v>
      </c>
      <c r="J780">
        <v>-3.7672828291073901</v>
      </c>
      <c r="K780">
        <v>317.028009686926</v>
      </c>
      <c r="L780">
        <v>352.89415140670701</v>
      </c>
      <c r="M780">
        <v>32.883100368179697</v>
      </c>
      <c r="N780">
        <v>0.70858802552780997</v>
      </c>
      <c r="O780">
        <v>79.098563645368898</v>
      </c>
      <c r="P780">
        <v>15.3055396916048</v>
      </c>
      <c r="Q780">
        <v>-0.112907894014028</v>
      </c>
    </row>
    <row r="781" spans="1:17" hidden="1" x14ac:dyDescent="0.3">
      <c r="A781" t="s">
        <v>1707</v>
      </c>
      <c r="B781" t="s">
        <v>1708</v>
      </c>
      <c r="C781" t="str">
        <f>IFERROR(VLOOKUP(Table1[[#This Row],[Ticker]],[1]!Table1[[Symbol]:[Industry]],2,FALSE),"-")</f>
        <v>-</v>
      </c>
      <c r="D781" t="s">
        <v>397</v>
      </c>
      <c r="E781">
        <v>5023.3059292500002</v>
      </c>
      <c r="F781">
        <v>842.85</v>
      </c>
      <c r="G781">
        <v>69.432388136964605</v>
      </c>
      <c r="H781">
        <v>-11.157547156833299</v>
      </c>
      <c r="I781">
        <v>116.47970409944401</v>
      </c>
      <c r="J781">
        <v>0.98538181892005505</v>
      </c>
      <c r="K781">
        <v>777.41832009968698</v>
      </c>
      <c r="L781">
        <v>608.50105012281301</v>
      </c>
      <c r="M781">
        <v>62.0104952992059</v>
      </c>
      <c r="N781">
        <v>1.06542684670899</v>
      </c>
      <c r="O781">
        <v>8.05600047458028</v>
      </c>
      <c r="P781">
        <v>179.50588625435199</v>
      </c>
      <c r="Q781">
        <v>0.154051824457652</v>
      </c>
    </row>
    <row r="782" spans="1:17" x14ac:dyDescent="0.3">
      <c r="A782" t="s">
        <v>1709</v>
      </c>
      <c r="B782" t="s">
        <v>1710</v>
      </c>
      <c r="C782" t="str">
        <f>IFERROR(VLOOKUP(Table1[[#This Row],[Ticker]],[1]!Table1[[Symbol]:[Industry]],2,FALSE),"-")</f>
        <v>-</v>
      </c>
      <c r="D782" t="s">
        <v>400</v>
      </c>
      <c r="E782">
        <v>5007.9273665849996</v>
      </c>
      <c r="F782">
        <v>45.47</v>
      </c>
      <c r="G782">
        <v>-41.837198735066401</v>
      </c>
      <c r="H782">
        <v>-11.599595568477801</v>
      </c>
      <c r="I782">
        <v>-20.122814585814101</v>
      </c>
      <c r="J782">
        <v>-1.18007935215909</v>
      </c>
      <c r="K782">
        <v>48.609723977455801</v>
      </c>
      <c r="L782">
        <v>50.889572307266697</v>
      </c>
      <c r="M782">
        <v>25.4045961035321</v>
      </c>
      <c r="N782">
        <v>1.0601297862119701</v>
      </c>
      <c r="O782">
        <v>50.208928964152101</v>
      </c>
      <c r="P782">
        <v>1.3823857302118101</v>
      </c>
    </row>
    <row r="783" spans="1:17" hidden="1" x14ac:dyDescent="0.3">
      <c r="A783" t="s">
        <v>1711</v>
      </c>
      <c r="B783" t="s">
        <v>1712</v>
      </c>
      <c r="C783" t="str">
        <f>IFERROR(VLOOKUP(Table1[[#This Row],[Ticker]],[1]!Table1[[Symbol]:[Industry]],2,FALSE),"-")</f>
        <v>-</v>
      </c>
      <c r="D783" t="s">
        <v>261</v>
      </c>
      <c r="E783">
        <v>4997.8616832400003</v>
      </c>
      <c r="F783">
        <v>406.3</v>
      </c>
      <c r="G783">
        <v>866.23927532443599</v>
      </c>
      <c r="H783">
        <v>48.619792128335398</v>
      </c>
      <c r="I783">
        <v>297.32201591470198</v>
      </c>
      <c r="J783">
        <v>3.6303672130044502</v>
      </c>
      <c r="K783">
        <v>297.94187183585098</v>
      </c>
      <c r="L783">
        <v>181.73895411047499</v>
      </c>
      <c r="M783">
        <v>77.318143837719006</v>
      </c>
      <c r="N783">
        <v>1.5403829014536401</v>
      </c>
      <c r="O783">
        <v>3.21191238001476</v>
      </c>
      <c r="P783">
        <v>919.31761164074203</v>
      </c>
      <c r="Q783">
        <v>0.30411867978692397</v>
      </c>
    </row>
    <row r="784" spans="1:17" hidden="1" x14ac:dyDescent="0.3">
      <c r="A784" t="s">
        <v>1713</v>
      </c>
      <c r="B784" t="s">
        <v>1714</v>
      </c>
      <c r="C784" t="str">
        <f>IFERROR(VLOOKUP(Table1[[#This Row],[Ticker]],[1]!Table1[[Symbol]:[Industry]],2,FALSE),"-")</f>
        <v>-</v>
      </c>
      <c r="E784">
        <v>4986.6214823999999</v>
      </c>
      <c r="F784">
        <v>309</v>
      </c>
      <c r="G784">
        <v>-37.229888902042198</v>
      </c>
      <c r="H784">
        <v>-17.388568410327199</v>
      </c>
      <c r="I784">
        <v>-22.782848165316999</v>
      </c>
      <c r="J784">
        <v>-14.251467555028199</v>
      </c>
      <c r="O784">
        <v>13.268608414239401</v>
      </c>
      <c r="P784">
        <v>1.98019801980198</v>
      </c>
    </row>
    <row r="785" spans="1:17" hidden="1" x14ac:dyDescent="0.3">
      <c r="A785" t="s">
        <v>1715</v>
      </c>
      <c r="B785" t="s">
        <v>1716</v>
      </c>
      <c r="C785" t="str">
        <f>IFERROR(VLOOKUP(Table1[[#This Row],[Ticker]],[1]!Table1[[Symbol]:[Industry]],2,FALSE),"-")</f>
        <v>-</v>
      </c>
      <c r="D785" t="s">
        <v>185</v>
      </c>
      <c r="E785">
        <v>4963.5156890999997</v>
      </c>
      <c r="F785">
        <v>647</v>
      </c>
      <c r="G785">
        <v>8.8137849611804402</v>
      </c>
      <c r="H785">
        <v>-5.1223122888142498</v>
      </c>
      <c r="I785">
        <v>3.8605879884388399</v>
      </c>
      <c r="J785">
        <v>4.1083184937691497</v>
      </c>
      <c r="K785">
        <v>611.21976643645803</v>
      </c>
      <c r="L785">
        <v>565.67949312673204</v>
      </c>
      <c r="M785">
        <v>63.697722377361899</v>
      </c>
      <c r="N785">
        <v>0.61003920942957601</v>
      </c>
      <c r="O785">
        <v>8.6553323029366194</v>
      </c>
      <c r="P785">
        <v>61.246105919003099</v>
      </c>
      <c r="Q785">
        <v>0.155140292647553</v>
      </c>
    </row>
    <row r="786" spans="1:17" hidden="1" x14ac:dyDescent="0.3">
      <c r="A786" t="s">
        <v>1717</v>
      </c>
      <c r="B786" t="s">
        <v>1718</v>
      </c>
      <c r="C786" t="str">
        <f>IFERROR(VLOOKUP(Table1[[#This Row],[Ticker]],[1]!Table1[[Symbol]:[Industry]],2,FALSE),"-")</f>
        <v>-</v>
      </c>
      <c r="D786" t="s">
        <v>431</v>
      </c>
      <c r="E786">
        <v>4959.901008975</v>
      </c>
      <c r="F786">
        <v>567.04999999999995</v>
      </c>
      <c r="G786">
        <v>-53.7513468780529</v>
      </c>
      <c r="H786">
        <v>5.0028766915461498</v>
      </c>
      <c r="I786">
        <v>-14.6931297611118</v>
      </c>
      <c r="J786">
        <v>-3.4382459156691598</v>
      </c>
      <c r="K786">
        <v>571.69808035176698</v>
      </c>
      <c r="L786">
        <v>592.46924686174395</v>
      </c>
      <c r="M786">
        <v>34.110101102111997</v>
      </c>
      <c r="N786">
        <v>0.70029799296696205</v>
      </c>
      <c r="O786">
        <v>40.904682126796502</v>
      </c>
      <c r="P786">
        <v>10.9144254278728</v>
      </c>
      <c r="Q786">
        <v>3.1166379744706998E-2</v>
      </c>
    </row>
    <row r="787" spans="1:17" x14ac:dyDescent="0.3">
      <c r="A787" t="s">
        <v>1719</v>
      </c>
      <c r="B787" t="s">
        <v>1720</v>
      </c>
      <c r="C787" t="str">
        <f>IFERROR(VLOOKUP(Table1[[#This Row],[Ticker]],[1]!Table1[[Symbol]:[Industry]],2,FALSE),"-")</f>
        <v>-</v>
      </c>
      <c r="D787" t="s">
        <v>1454</v>
      </c>
      <c r="E787">
        <v>4957.8028105650001</v>
      </c>
      <c r="F787">
        <v>876.35</v>
      </c>
      <c r="G787">
        <v>-11.759453792720199</v>
      </c>
      <c r="H787">
        <v>0.98016881311320303</v>
      </c>
      <c r="I787">
        <v>-22.4021847073335</v>
      </c>
      <c r="J787">
        <v>-0.43424229385781299</v>
      </c>
      <c r="K787">
        <v>862.653888520706</v>
      </c>
      <c r="L787">
        <v>852.85487627930195</v>
      </c>
      <c r="M787">
        <v>54.249774749086697</v>
      </c>
      <c r="N787">
        <v>0.788884216772475</v>
      </c>
      <c r="O787">
        <v>26.193872311291098</v>
      </c>
      <c r="P787">
        <v>30.496612314794099</v>
      </c>
      <c r="Q787">
        <v>0.142884551954957</v>
      </c>
    </row>
    <row r="788" spans="1:17" hidden="1" x14ac:dyDescent="0.3">
      <c r="A788" t="s">
        <v>1721</v>
      </c>
      <c r="B788" t="s">
        <v>1722</v>
      </c>
      <c r="C788" t="str">
        <f>IFERROR(VLOOKUP(Table1[[#This Row],[Ticker]],[1]!Table1[[Symbol]:[Industry]],2,FALSE),"-")</f>
        <v>-</v>
      </c>
      <c r="D788" t="s">
        <v>1381</v>
      </c>
      <c r="E788">
        <v>4911.8252777199996</v>
      </c>
      <c r="F788">
        <v>680.2</v>
      </c>
      <c r="G788">
        <v>11.0282980936862</v>
      </c>
      <c r="H788">
        <v>-17.2523173673424</v>
      </c>
      <c r="I788">
        <v>50.328408825363297</v>
      </c>
      <c r="J788">
        <v>-6.9552648720254604</v>
      </c>
      <c r="K788">
        <v>687.42705539272197</v>
      </c>
      <c r="L788">
        <v>554.12980206495604</v>
      </c>
      <c r="M788">
        <v>19.650972681846799</v>
      </c>
      <c r="N788">
        <v>0.23967034765497999</v>
      </c>
      <c r="O788">
        <v>26.403998823875298</v>
      </c>
      <c r="P788">
        <v>81.386666666666599</v>
      </c>
      <c r="Q788">
        <v>9.6132415773350008E-3</v>
      </c>
    </row>
    <row r="789" spans="1:17" x14ac:dyDescent="0.3">
      <c r="A789" t="s">
        <v>1723</v>
      </c>
      <c r="B789" t="s">
        <v>1724</v>
      </c>
      <c r="C789" t="str">
        <f>IFERROR(VLOOKUP(Table1[[#This Row],[Ticker]],[1]!Table1[[Symbol]:[Industry]],2,FALSE),"-")</f>
        <v>-</v>
      </c>
      <c r="D789" t="s">
        <v>273</v>
      </c>
      <c r="E789">
        <v>4906.7700671149996</v>
      </c>
      <c r="F789">
        <v>571.54999999999995</v>
      </c>
      <c r="G789">
        <v>20.9252515153735</v>
      </c>
      <c r="H789">
        <v>4.4344985546373303</v>
      </c>
      <c r="I789">
        <v>18.1919965460276</v>
      </c>
      <c r="J789">
        <v>3.1213711407984701</v>
      </c>
      <c r="K789">
        <v>510.63164633090798</v>
      </c>
      <c r="L789">
        <v>445.89641428206102</v>
      </c>
      <c r="M789">
        <v>63.110483977479397</v>
      </c>
      <c r="N789">
        <v>1.5811536807011199</v>
      </c>
      <c r="O789">
        <v>4.4528037791969197</v>
      </c>
      <c r="P789">
        <v>66.099970938680499</v>
      </c>
    </row>
    <row r="790" spans="1:17" x14ac:dyDescent="0.3">
      <c r="A790" t="s">
        <v>1725</v>
      </c>
      <c r="B790" t="s">
        <v>1726</v>
      </c>
      <c r="C790" t="str">
        <f>IFERROR(VLOOKUP(Table1[[#This Row],[Ticker]],[1]!Table1[[Symbol]:[Industry]],2,FALSE),"-")</f>
        <v>-</v>
      </c>
      <c r="D790" t="s">
        <v>1570</v>
      </c>
      <c r="E790">
        <v>4899.0272053500003</v>
      </c>
      <c r="F790">
        <v>410.25</v>
      </c>
      <c r="G790">
        <v>-6.5265943739969403</v>
      </c>
      <c r="H790">
        <v>-9.9281586671207798</v>
      </c>
      <c r="I790">
        <v>-5.28248646348304</v>
      </c>
      <c r="J790">
        <v>-3.0552645874615498</v>
      </c>
      <c r="K790">
        <v>401.80878294742098</v>
      </c>
      <c r="L790">
        <v>370.86285965654002</v>
      </c>
      <c r="M790">
        <v>47.866542334939901</v>
      </c>
      <c r="N790">
        <v>0.48398150274604701</v>
      </c>
      <c r="O790">
        <v>9.6282754418037797</v>
      </c>
      <c r="P790">
        <v>43.821209465381202</v>
      </c>
      <c r="Q790">
        <v>7.3083171542461994E-2</v>
      </c>
    </row>
    <row r="791" spans="1:17" hidden="1" x14ac:dyDescent="0.3">
      <c r="A791" t="s">
        <v>1727</v>
      </c>
      <c r="B791" t="s">
        <v>1728</v>
      </c>
      <c r="C791" t="str">
        <f>IFERROR(VLOOKUP(Table1[[#This Row],[Ticker]],[1]!Table1[[Symbol]:[Industry]],2,FALSE),"-")</f>
        <v>-</v>
      </c>
      <c r="D791" t="s">
        <v>516</v>
      </c>
      <c r="E791">
        <v>4892.7136034699997</v>
      </c>
      <c r="F791">
        <v>696.85</v>
      </c>
      <c r="G791">
        <v>32.451017032568402</v>
      </c>
      <c r="H791">
        <v>-17.9571412994841</v>
      </c>
      <c r="I791">
        <v>46.8980577692937</v>
      </c>
      <c r="J791">
        <v>-5.58910313003532</v>
      </c>
      <c r="K791">
        <v>696.38934823561897</v>
      </c>
      <c r="M791">
        <v>34.110451834507998</v>
      </c>
      <c r="N791">
        <v>0.53238131433108304</v>
      </c>
      <c r="O791">
        <v>35.753749013417497</v>
      </c>
      <c r="P791">
        <v>87.627894453419501</v>
      </c>
    </row>
    <row r="792" spans="1:17" x14ac:dyDescent="0.3">
      <c r="A792" t="s">
        <v>1729</v>
      </c>
      <c r="B792" t="s">
        <v>1730</v>
      </c>
      <c r="C792" t="str">
        <f>IFERROR(VLOOKUP(Table1[[#This Row],[Ticker]],[1]!Table1[[Symbol]:[Industry]],2,FALSE),"-")</f>
        <v>-</v>
      </c>
      <c r="D792" t="s">
        <v>185</v>
      </c>
      <c r="E792">
        <v>4869.7048784999997</v>
      </c>
      <c r="F792">
        <v>680.9</v>
      </c>
      <c r="G792">
        <v>12.064324345129201</v>
      </c>
      <c r="H792">
        <v>-4.35045975566302</v>
      </c>
      <c r="I792">
        <v>-3.7776680925537902</v>
      </c>
      <c r="J792">
        <v>-3.2589178953590601</v>
      </c>
      <c r="K792">
        <v>675.43383900660899</v>
      </c>
      <c r="L792">
        <v>623.20649509605403</v>
      </c>
      <c r="M792">
        <v>54.420271896665</v>
      </c>
      <c r="N792">
        <v>0.355735524894917</v>
      </c>
      <c r="O792">
        <v>17.366720516962801</v>
      </c>
      <c r="P792">
        <v>65.769933049299993</v>
      </c>
      <c r="Q792">
        <v>0.128999941569377</v>
      </c>
    </row>
    <row r="793" spans="1:17" hidden="1" x14ac:dyDescent="0.3">
      <c r="A793" t="s">
        <v>1731</v>
      </c>
      <c r="B793" t="s">
        <v>1732</v>
      </c>
      <c r="C793" t="str">
        <f>IFERROR(VLOOKUP(Table1[[#This Row],[Ticker]],[1]!Table1[[Symbol]:[Industry]],2,FALSE),"-")</f>
        <v>-</v>
      </c>
      <c r="D793" t="s">
        <v>161</v>
      </c>
      <c r="E793">
        <v>4834.2889999999998</v>
      </c>
      <c r="F793">
        <v>280.89999999999998</v>
      </c>
      <c r="G793">
        <v>4883.2942298363596</v>
      </c>
      <c r="H793">
        <v>132.94840755417701</v>
      </c>
      <c r="I793">
        <v>661.94761977943597</v>
      </c>
      <c r="J793">
        <v>29.007791445467799</v>
      </c>
      <c r="K793">
        <v>151.31776097829999</v>
      </c>
      <c r="L793">
        <v>76.170143916747506</v>
      </c>
      <c r="M793">
        <v>88.914898765784201</v>
      </c>
      <c r="N793">
        <v>1.53611399264198</v>
      </c>
      <c r="O793">
        <v>0</v>
      </c>
      <c r="P793">
        <v>5180.0751879699201</v>
      </c>
      <c r="Q793">
        <v>0.27598017995114799</v>
      </c>
    </row>
    <row r="794" spans="1:17" x14ac:dyDescent="0.3">
      <c r="A794" t="s">
        <v>1733</v>
      </c>
      <c r="B794" t="s">
        <v>1734</v>
      </c>
      <c r="C794" t="str">
        <f>IFERROR(VLOOKUP(Table1[[#This Row],[Ticker]],[1]!Table1[[Symbol]:[Industry]],2,FALSE),"-")</f>
        <v>-</v>
      </c>
      <c r="D794" t="s">
        <v>185</v>
      </c>
      <c r="E794">
        <v>4832.8486218899998</v>
      </c>
      <c r="F794">
        <v>121.14</v>
      </c>
      <c r="G794">
        <v>-30.0291071320129</v>
      </c>
      <c r="H794">
        <v>-8.4042596338232496</v>
      </c>
      <c r="I794">
        <v>-27.1102784802688</v>
      </c>
      <c r="J794">
        <v>-2.68318560182722</v>
      </c>
      <c r="K794">
        <v>126.142235136301</v>
      </c>
      <c r="L794">
        <v>124.109572375562</v>
      </c>
      <c r="M794">
        <v>39.255626518316198</v>
      </c>
      <c r="N794">
        <v>1.0915083009920701</v>
      </c>
      <c r="O794">
        <v>23.543008089813402</v>
      </c>
      <c r="P794">
        <v>18.358573522227601</v>
      </c>
      <c r="Q794">
        <v>6.1704032737749997E-3</v>
      </c>
    </row>
    <row r="795" spans="1:17" hidden="1" x14ac:dyDescent="0.3">
      <c r="A795" t="s">
        <v>1735</v>
      </c>
      <c r="B795" t="s">
        <v>1736</v>
      </c>
      <c r="C795" t="str">
        <f>IFERROR(VLOOKUP(Table1[[#This Row],[Ticker]],[1]!Table1[[Symbol]:[Industry]],2,FALSE),"-")</f>
        <v>-</v>
      </c>
      <c r="D795" t="s">
        <v>124</v>
      </c>
      <c r="E795">
        <v>4797.7023236040004</v>
      </c>
      <c r="F795">
        <v>49.41</v>
      </c>
      <c r="G795">
        <v>5.4325914747237896</v>
      </c>
      <c r="H795">
        <v>-1.8503398731478899</v>
      </c>
      <c r="I795">
        <v>-18.208577451228599</v>
      </c>
      <c r="J795">
        <v>2.77345332086837</v>
      </c>
      <c r="K795">
        <v>48.975902310439601</v>
      </c>
      <c r="L795">
        <v>46.908202424528803</v>
      </c>
      <c r="M795">
        <v>44.1320417250137</v>
      </c>
      <c r="N795">
        <v>0.85971267018437603</v>
      </c>
      <c r="O795">
        <v>32.3618700667881</v>
      </c>
      <c r="P795">
        <v>54.6478873239436</v>
      </c>
      <c r="Q795">
        <v>6.5469734798611998E-2</v>
      </c>
    </row>
    <row r="796" spans="1:17" x14ac:dyDescent="0.3">
      <c r="A796" t="s">
        <v>1737</v>
      </c>
      <c r="B796" t="s">
        <v>1738</v>
      </c>
      <c r="C796" t="str">
        <f>IFERROR(VLOOKUP(Table1[[#This Row],[Ticker]],[1]!Table1[[Symbol]:[Industry]],2,FALSE),"-")</f>
        <v>-</v>
      </c>
      <c r="D796" t="s">
        <v>74</v>
      </c>
      <c r="E796">
        <v>4791.7759999999998</v>
      </c>
      <c r="F796">
        <v>680.65</v>
      </c>
      <c r="G796">
        <v>37.555634097766401</v>
      </c>
      <c r="H796">
        <v>-21.732413622691499</v>
      </c>
      <c r="I796">
        <v>-36.815187938460902</v>
      </c>
      <c r="J796">
        <v>-10.060553409103701</v>
      </c>
      <c r="K796">
        <v>784.19795321150502</v>
      </c>
      <c r="L796">
        <v>777.65408794925497</v>
      </c>
      <c r="M796">
        <v>19.115490769512601</v>
      </c>
      <c r="N796">
        <v>0.57390863705623496</v>
      </c>
      <c r="O796">
        <v>71.159920664071095</v>
      </c>
      <c r="P796">
        <v>70.631737277513096</v>
      </c>
      <c r="Q796">
        <v>7.1849441479269999E-2</v>
      </c>
    </row>
    <row r="797" spans="1:17" x14ac:dyDescent="0.3">
      <c r="A797" t="s">
        <v>1739</v>
      </c>
      <c r="B797" t="s">
        <v>1740</v>
      </c>
      <c r="C797" t="str">
        <f>IFERROR(VLOOKUP(Table1[[#This Row],[Ticker]],[1]!Table1[[Symbol]:[Industry]],2,FALSE),"-")</f>
        <v>-</v>
      </c>
      <c r="D797" t="s">
        <v>264</v>
      </c>
      <c r="E797">
        <v>4790.2597617000001</v>
      </c>
      <c r="F797">
        <v>287.39999999999998</v>
      </c>
      <c r="G797">
        <v>-9.0045889159449608</v>
      </c>
      <c r="H797">
        <v>-7.9874859046696303</v>
      </c>
      <c r="I797">
        <v>-3.3701579983411398</v>
      </c>
      <c r="J797">
        <v>-0.20288523830555499</v>
      </c>
      <c r="K797">
        <v>286.12861247274702</v>
      </c>
      <c r="L797">
        <v>272.546198178574</v>
      </c>
      <c r="M797">
        <v>60.004999907330699</v>
      </c>
      <c r="N797">
        <v>0.51815460657242995</v>
      </c>
      <c r="O797">
        <v>16.910229645093899</v>
      </c>
      <c r="P797">
        <v>36.661911554921502</v>
      </c>
      <c r="Q797">
        <v>-3.8640345655597999E-2</v>
      </c>
    </row>
    <row r="798" spans="1:17" hidden="1" x14ac:dyDescent="0.3">
      <c r="A798" t="s">
        <v>1741</v>
      </c>
      <c r="B798" t="s">
        <v>1742</v>
      </c>
      <c r="C798" t="str">
        <f>IFERROR(VLOOKUP(Table1[[#This Row],[Ticker]],[1]!Table1[[Symbol]:[Industry]],2,FALSE),"-")</f>
        <v>-</v>
      </c>
      <c r="D798" t="s">
        <v>1743</v>
      </c>
      <c r="E798">
        <v>4762.8977750000004</v>
      </c>
      <c r="F798">
        <v>425.05</v>
      </c>
      <c r="G798">
        <v>17.766909927285099</v>
      </c>
      <c r="H798">
        <v>0.49788940761149902</v>
      </c>
      <c r="I798">
        <v>-30.745159028631601</v>
      </c>
      <c r="J798">
        <v>-2.0319266122632298</v>
      </c>
      <c r="K798">
        <v>421.47311371101802</v>
      </c>
      <c r="L798">
        <v>410.651564881703</v>
      </c>
      <c r="M798">
        <v>38.463270585882199</v>
      </c>
      <c r="N798">
        <v>0.69290638398191595</v>
      </c>
      <c r="O798">
        <v>50.217621456299199</v>
      </c>
      <c r="P798">
        <v>50.544108662351498</v>
      </c>
      <c r="Q798">
        <v>0.22726909331926701</v>
      </c>
    </row>
    <row r="799" spans="1:17" hidden="1" x14ac:dyDescent="0.3">
      <c r="A799" t="s">
        <v>1744</v>
      </c>
      <c r="B799" t="s">
        <v>1745</v>
      </c>
      <c r="C799" t="str">
        <f>IFERROR(VLOOKUP(Table1[[#This Row],[Ticker]],[1]!Table1[[Symbol]:[Industry]],2,FALSE),"-")</f>
        <v>-</v>
      </c>
      <c r="D799" t="s">
        <v>54</v>
      </c>
      <c r="E799">
        <v>4756.786061019</v>
      </c>
      <c r="F799">
        <v>86.81</v>
      </c>
      <c r="G799">
        <v>100.58301631869701</v>
      </c>
      <c r="H799">
        <v>0.721079258589294</v>
      </c>
      <c r="I799">
        <v>88.360318192134997</v>
      </c>
      <c r="J799">
        <v>1.2776674208890699</v>
      </c>
      <c r="K799">
        <v>77.332685415843699</v>
      </c>
      <c r="L799">
        <v>58.347438602620599</v>
      </c>
      <c r="M799">
        <v>47.404922129228403</v>
      </c>
      <c r="N799">
        <v>0.497686326683555</v>
      </c>
      <c r="O799">
        <v>16.230848980532102</v>
      </c>
      <c r="P799">
        <v>177.348242811501</v>
      </c>
      <c r="Q799">
        <v>3.7565090432232003E-2</v>
      </c>
    </row>
    <row r="800" spans="1:17" hidden="1" x14ac:dyDescent="0.3">
      <c r="A800" t="s">
        <v>1746</v>
      </c>
      <c r="B800" t="s">
        <v>1747</v>
      </c>
      <c r="C800" t="str">
        <f>IFERROR(VLOOKUP(Table1[[#This Row],[Ticker]],[1]!Table1[[Symbol]:[Industry]],2,FALSE),"-")</f>
        <v>-</v>
      </c>
      <c r="D800" t="s">
        <v>392</v>
      </c>
      <c r="E800">
        <v>4741.3389156000003</v>
      </c>
      <c r="F800">
        <v>11159.4</v>
      </c>
      <c r="G800">
        <v>-10.311287461780401</v>
      </c>
      <c r="H800">
        <v>-16.7207353010132</v>
      </c>
      <c r="I800">
        <v>12.5388896905115</v>
      </c>
      <c r="J800">
        <v>-13.3146557144299</v>
      </c>
      <c r="K800">
        <v>12180.0152970446</v>
      </c>
      <c r="L800">
        <v>10764.406726141</v>
      </c>
      <c r="M800">
        <v>24.557182328909398</v>
      </c>
      <c r="N800">
        <v>0.71796424062965003</v>
      </c>
      <c r="O800">
        <v>28.004193773858798</v>
      </c>
      <c r="P800">
        <v>33.9221745522186</v>
      </c>
      <c r="Q800">
        <v>-4.5405689865741998E-2</v>
      </c>
    </row>
    <row r="801" spans="1:17" x14ac:dyDescent="0.3">
      <c r="A801" t="s">
        <v>1748</v>
      </c>
      <c r="B801" t="s">
        <v>1749</v>
      </c>
      <c r="C801" t="str">
        <f>IFERROR(VLOOKUP(Table1[[#This Row],[Ticker]],[1]!Table1[[Symbol]:[Industry]],2,FALSE),"-")</f>
        <v>-</v>
      </c>
      <c r="D801" t="s">
        <v>54</v>
      </c>
      <c r="E801">
        <v>4728.6767250000003</v>
      </c>
      <c r="F801">
        <v>514.35</v>
      </c>
      <c r="G801">
        <v>-38.642864913690097</v>
      </c>
      <c r="H801">
        <v>-22.5979401753467</v>
      </c>
      <c r="I801">
        <v>-1.64458631050084</v>
      </c>
      <c r="J801">
        <v>-2.1947200714977999</v>
      </c>
      <c r="K801">
        <v>532.82198133300506</v>
      </c>
      <c r="L801">
        <v>514.19116104166801</v>
      </c>
      <c r="M801">
        <v>29.139718664236899</v>
      </c>
      <c r="N801">
        <v>0.494028773807278</v>
      </c>
      <c r="O801">
        <v>23.456790123456699</v>
      </c>
      <c r="P801">
        <v>19.324904303444999</v>
      </c>
      <c r="Q801">
        <v>-4.9522686418712998E-2</v>
      </c>
    </row>
    <row r="802" spans="1:17" x14ac:dyDescent="0.3">
      <c r="A802" t="s">
        <v>1750</v>
      </c>
      <c r="B802" t="s">
        <v>1751</v>
      </c>
      <c r="C802" t="str">
        <f>IFERROR(VLOOKUP(Table1[[#This Row],[Ticker]],[1]!Table1[[Symbol]:[Industry]],2,FALSE),"-")</f>
        <v>-</v>
      </c>
      <c r="D802" t="s">
        <v>261</v>
      </c>
      <c r="E802">
        <v>4720.6368442499997</v>
      </c>
      <c r="F802">
        <v>518.5</v>
      </c>
      <c r="G802">
        <v>-9.7641500992419701</v>
      </c>
      <c r="H802">
        <v>-14.097224088978001</v>
      </c>
      <c r="I802">
        <v>23.143239000294599</v>
      </c>
      <c r="J802">
        <v>-4.2298744396152301</v>
      </c>
      <c r="K802">
        <v>520.67932491400802</v>
      </c>
      <c r="L802">
        <v>481.09496309546302</v>
      </c>
      <c r="M802">
        <v>56.874498448925699</v>
      </c>
      <c r="N802">
        <v>0.47460790990888002</v>
      </c>
      <c r="O802">
        <v>18.3895853423336</v>
      </c>
      <c r="P802">
        <v>43.9877811718966</v>
      </c>
      <c r="Q802">
        <v>-4.7538914404335997E-2</v>
      </c>
    </row>
    <row r="803" spans="1:17" hidden="1" x14ac:dyDescent="0.3">
      <c r="A803" t="s">
        <v>1752</v>
      </c>
      <c r="B803" t="s">
        <v>1753</v>
      </c>
      <c r="C803" t="str">
        <f>IFERROR(VLOOKUP(Table1[[#This Row],[Ticker]],[1]!Table1[[Symbol]:[Industry]],2,FALSE),"-")</f>
        <v>-</v>
      </c>
      <c r="D803" t="s">
        <v>261</v>
      </c>
      <c r="E803">
        <v>4703.4838129500004</v>
      </c>
      <c r="F803">
        <v>1025.45</v>
      </c>
      <c r="G803">
        <v>167.02691774253799</v>
      </c>
      <c r="H803">
        <v>5.8106478373720902</v>
      </c>
      <c r="I803">
        <v>79.232697217919295</v>
      </c>
      <c r="J803">
        <v>6.5058931133409299</v>
      </c>
      <c r="K803">
        <v>946.55571870071003</v>
      </c>
      <c r="L803">
        <v>708.85897717076205</v>
      </c>
      <c r="M803">
        <v>53.742987633545503</v>
      </c>
      <c r="N803">
        <v>1.7816184088531899</v>
      </c>
      <c r="O803">
        <v>6.3923155687746798</v>
      </c>
      <c r="P803">
        <v>231.11075234097501</v>
      </c>
      <c r="Q803">
        <v>9.3993336390101004E-2</v>
      </c>
    </row>
    <row r="804" spans="1:17" x14ac:dyDescent="0.3">
      <c r="A804" t="s">
        <v>1754</v>
      </c>
      <c r="B804" t="s">
        <v>1755</v>
      </c>
      <c r="C804" t="str">
        <f>IFERROR(VLOOKUP(Table1[[#This Row],[Ticker]],[1]!Table1[[Symbol]:[Industry]],2,FALSE),"-")</f>
        <v>-</v>
      </c>
      <c r="D804" t="s">
        <v>842</v>
      </c>
      <c r="E804">
        <v>4696.0160915249999</v>
      </c>
      <c r="F804">
        <v>382.95</v>
      </c>
      <c r="G804">
        <v>-29.458704198441499</v>
      </c>
      <c r="H804">
        <v>-5.2970315240703503</v>
      </c>
      <c r="I804">
        <v>3.8619287917035301</v>
      </c>
      <c r="J804">
        <v>-2.0064634087182198</v>
      </c>
      <c r="K804">
        <v>371.90234573653299</v>
      </c>
      <c r="L804">
        <v>350.35063607440202</v>
      </c>
      <c r="M804">
        <v>45.820196700476998</v>
      </c>
      <c r="N804">
        <v>0.58790817650335503</v>
      </c>
      <c r="O804">
        <v>17.482700091395699</v>
      </c>
      <c r="P804">
        <v>42.9184549356223</v>
      </c>
      <c r="Q804">
        <v>-5.1251353954309999E-3</v>
      </c>
    </row>
    <row r="805" spans="1:17" hidden="1" x14ac:dyDescent="0.3">
      <c r="A805" t="s">
        <v>1756</v>
      </c>
      <c r="B805" t="s">
        <v>1757</v>
      </c>
      <c r="C805" t="str">
        <f>IFERROR(VLOOKUP(Table1[[#This Row],[Ticker]],[1]!Table1[[Symbol]:[Industry]],2,FALSE),"-")</f>
        <v>-</v>
      </c>
      <c r="D805" t="s">
        <v>252</v>
      </c>
      <c r="E805">
        <v>4695.6671354849996</v>
      </c>
      <c r="F805">
        <v>1112.55</v>
      </c>
      <c r="G805">
        <v>616.16255219054699</v>
      </c>
      <c r="H805">
        <v>14.414675243498399</v>
      </c>
      <c r="I805">
        <v>122.377327938482</v>
      </c>
      <c r="J805">
        <v>6.7284870283173897</v>
      </c>
      <c r="K805">
        <v>900.25534529540505</v>
      </c>
      <c r="L805">
        <v>611.71257097364003</v>
      </c>
      <c r="M805">
        <v>69.389524529953206</v>
      </c>
      <c r="N805">
        <v>0.80722650858827105</v>
      </c>
      <c r="O805">
        <v>5.9727652689766701</v>
      </c>
      <c r="P805">
        <v>670.99792099792</v>
      </c>
      <c r="Q805">
        <v>0.21356746094327</v>
      </c>
    </row>
    <row r="806" spans="1:17" hidden="1" x14ac:dyDescent="0.3">
      <c r="A806" t="s">
        <v>1758</v>
      </c>
      <c r="B806" t="s">
        <v>1759</v>
      </c>
      <c r="C806" t="str">
        <f>IFERROR(VLOOKUP(Table1[[#This Row],[Ticker]],[1]!Table1[[Symbol]:[Industry]],2,FALSE),"-")</f>
        <v>-</v>
      </c>
      <c r="D806" t="s">
        <v>606</v>
      </c>
      <c r="E806">
        <v>4690.0396428000004</v>
      </c>
      <c r="F806">
        <v>1853.2</v>
      </c>
      <c r="G806">
        <v>62.615283736334199</v>
      </c>
      <c r="H806">
        <v>-6.1965190609585896</v>
      </c>
      <c r="I806">
        <v>72.220456365958896</v>
      </c>
      <c r="J806">
        <v>-1.79077707557657</v>
      </c>
      <c r="K806">
        <v>1757.51060598649</v>
      </c>
      <c r="L806">
        <v>1373.1230483162799</v>
      </c>
      <c r="M806">
        <v>40.134693815455798</v>
      </c>
      <c r="N806">
        <v>0.54213648394353897</v>
      </c>
      <c r="O806">
        <v>10.5924886682495</v>
      </c>
      <c r="P806">
        <v>128.46575849103101</v>
      </c>
      <c r="Q806">
        <v>0.14596313691787199</v>
      </c>
    </row>
    <row r="807" spans="1:17" hidden="1" x14ac:dyDescent="0.3">
      <c r="A807" t="s">
        <v>1760</v>
      </c>
      <c r="B807" t="s">
        <v>1761</v>
      </c>
      <c r="C807" t="str">
        <f>IFERROR(VLOOKUP(Table1[[#This Row],[Ticker]],[1]!Table1[[Symbol]:[Industry]],2,FALSE),"-")</f>
        <v>-</v>
      </c>
      <c r="D807" t="s">
        <v>261</v>
      </c>
      <c r="E807">
        <v>4689.5126196800002</v>
      </c>
      <c r="F807">
        <v>1322.3</v>
      </c>
      <c r="G807">
        <v>88.084668644255402</v>
      </c>
      <c r="H807">
        <v>-14.6066931811723</v>
      </c>
      <c r="I807">
        <v>55.428054879451203</v>
      </c>
      <c r="J807">
        <v>-3.7119429195036999</v>
      </c>
      <c r="K807">
        <v>1257.6427273977499</v>
      </c>
      <c r="L807">
        <v>987.88643656516194</v>
      </c>
      <c r="M807">
        <v>66.331000562363101</v>
      </c>
      <c r="N807">
        <v>0.472365261401828</v>
      </c>
      <c r="O807">
        <v>9.4305376994630699</v>
      </c>
      <c r="P807">
        <v>126.32434745400001</v>
      </c>
      <c r="Q807">
        <v>0.22529201075003</v>
      </c>
    </row>
    <row r="808" spans="1:17" x14ac:dyDescent="0.3">
      <c r="A808" t="s">
        <v>1762</v>
      </c>
      <c r="B808" t="s">
        <v>1763</v>
      </c>
      <c r="C808" t="str">
        <f>IFERROR(VLOOKUP(Table1[[#This Row],[Ticker]],[1]!Table1[[Symbol]:[Industry]],2,FALSE),"-")</f>
        <v>-</v>
      </c>
      <c r="D808" t="s">
        <v>117</v>
      </c>
      <c r="E808">
        <v>4688.9254573199996</v>
      </c>
      <c r="F808">
        <v>274.2</v>
      </c>
      <c r="G808">
        <v>45.159206196795999</v>
      </c>
      <c r="H808">
        <v>-10.0454542624826</v>
      </c>
      <c r="I808">
        <v>-2.63395546669557</v>
      </c>
      <c r="J808">
        <v>-4.7011701655519396</v>
      </c>
      <c r="K808">
        <v>274.981173215166</v>
      </c>
      <c r="L808">
        <v>251.609354753844</v>
      </c>
      <c r="M808">
        <v>54.120469607694602</v>
      </c>
      <c r="N808">
        <v>0.84663945115014305</v>
      </c>
      <c r="O808">
        <v>16.867250182348599</v>
      </c>
      <c r="P808">
        <v>111.901081916537</v>
      </c>
      <c r="Q808">
        <v>7.5634238131098E-2</v>
      </c>
    </row>
    <row r="809" spans="1:17" x14ac:dyDescent="0.3">
      <c r="A809" t="s">
        <v>1764</v>
      </c>
      <c r="B809" t="s">
        <v>1765</v>
      </c>
      <c r="C809" t="str">
        <f>IFERROR(VLOOKUP(Table1[[#This Row],[Ticker]],[1]!Table1[[Symbol]:[Industry]],2,FALSE),"-")</f>
        <v>-</v>
      </c>
      <c r="D809" t="s">
        <v>46</v>
      </c>
      <c r="E809">
        <v>4679.0057590919996</v>
      </c>
      <c r="F809">
        <v>57.96</v>
      </c>
      <c r="G809">
        <v>-19.904754723381799</v>
      </c>
      <c r="H809">
        <v>1.79760985936146</v>
      </c>
      <c r="I809">
        <v>-17.354548242243499</v>
      </c>
      <c r="J809">
        <v>-1.6947150951685299</v>
      </c>
      <c r="K809">
        <v>58.386391143830402</v>
      </c>
      <c r="L809">
        <v>57.670307317385202</v>
      </c>
      <c r="M809">
        <v>46.2397243185709</v>
      </c>
      <c r="N809">
        <v>0.93230410343049896</v>
      </c>
      <c r="O809">
        <v>36.300897170462299</v>
      </c>
      <c r="P809">
        <v>37.835909631391203</v>
      </c>
      <c r="Q809">
        <v>0.106040372205696</v>
      </c>
    </row>
    <row r="810" spans="1:17" x14ac:dyDescent="0.3">
      <c r="A810" t="s">
        <v>1766</v>
      </c>
      <c r="B810" t="s">
        <v>1767</v>
      </c>
      <c r="C810" t="str">
        <f>IFERROR(VLOOKUP(Table1[[#This Row],[Ticker]],[1]!Table1[[Symbol]:[Industry]],2,FALSE),"-")</f>
        <v>-</v>
      </c>
      <c r="D810" t="s">
        <v>842</v>
      </c>
      <c r="E810">
        <v>4676.3951620500002</v>
      </c>
      <c r="F810">
        <v>377.9</v>
      </c>
      <c r="G810">
        <v>93.0369632009957</v>
      </c>
      <c r="H810">
        <v>-11.708020311991101</v>
      </c>
      <c r="I810">
        <v>45.262915594732398</v>
      </c>
      <c r="J810">
        <v>-6.8208269406391899</v>
      </c>
      <c r="K810">
        <v>368.072625062913</v>
      </c>
      <c r="L810">
        <v>297.00310270458499</v>
      </c>
      <c r="M810">
        <v>44.4361424681843</v>
      </c>
      <c r="N810">
        <v>0.54797693474090303</v>
      </c>
      <c r="O810">
        <v>9.0103201905265795</v>
      </c>
      <c r="P810">
        <v>153.879744709439</v>
      </c>
      <c r="Q810">
        <v>7.1693808393636996E-2</v>
      </c>
    </row>
    <row r="811" spans="1:17" x14ac:dyDescent="0.3">
      <c r="A811" t="s">
        <v>1768</v>
      </c>
      <c r="B811" t="s">
        <v>1769</v>
      </c>
      <c r="C811" t="str">
        <f>IFERROR(VLOOKUP(Table1[[#This Row],[Ticker]],[1]!Table1[[Symbol]:[Industry]],2,FALSE),"-")</f>
        <v>-</v>
      </c>
      <c r="D811" t="s">
        <v>467</v>
      </c>
      <c r="E811">
        <v>4673.0688002099996</v>
      </c>
      <c r="F811">
        <v>407.95</v>
      </c>
      <c r="G811">
        <v>-4.7326287413438797</v>
      </c>
      <c r="H811">
        <v>7.0843974606785203</v>
      </c>
      <c r="I811">
        <v>-10.034431956397899</v>
      </c>
      <c r="J811">
        <v>4.7976329573067602</v>
      </c>
      <c r="K811">
        <v>382.024650327139</v>
      </c>
      <c r="L811">
        <v>364.408191516221</v>
      </c>
      <c r="M811">
        <v>61.593921268512297</v>
      </c>
      <c r="N811">
        <v>1.82705558141728</v>
      </c>
      <c r="O811">
        <v>12.477019242554199</v>
      </c>
      <c r="P811">
        <v>44.8943349316284</v>
      </c>
      <c r="Q811">
        <v>0.113633451606919</v>
      </c>
    </row>
    <row r="812" spans="1:17" x14ac:dyDescent="0.3">
      <c r="A812" t="s">
        <v>1770</v>
      </c>
      <c r="B812" t="s">
        <v>1771</v>
      </c>
      <c r="C812" t="str">
        <f>IFERROR(VLOOKUP(Table1[[#This Row],[Ticker]],[1]!Table1[[Symbol]:[Industry]],2,FALSE),"-")</f>
        <v>-</v>
      </c>
      <c r="D812" t="s">
        <v>127</v>
      </c>
      <c r="E812">
        <v>4633.7528270250004</v>
      </c>
      <c r="F812">
        <v>979.65</v>
      </c>
      <c r="G812">
        <v>44.599227120446898</v>
      </c>
      <c r="H812">
        <v>9.0419864104529299</v>
      </c>
      <c r="I812">
        <v>32.478031656831199</v>
      </c>
      <c r="J812">
        <v>3.8988604654909098</v>
      </c>
      <c r="K812">
        <v>912.33066660623797</v>
      </c>
      <c r="L812">
        <v>806.09956845377803</v>
      </c>
      <c r="M812">
        <v>54.1498751148225</v>
      </c>
      <c r="N812">
        <v>2.53463859301828</v>
      </c>
      <c r="O812">
        <v>5.5785229418669804</v>
      </c>
      <c r="P812">
        <v>81.736388090158599</v>
      </c>
      <c r="Q812">
        <v>-3.2883381474183002E-2</v>
      </c>
    </row>
    <row r="813" spans="1:17" x14ac:dyDescent="0.3">
      <c r="A813" t="s">
        <v>1772</v>
      </c>
      <c r="B813" t="s">
        <v>1773</v>
      </c>
      <c r="C813" t="str">
        <f>IFERROR(VLOOKUP(Table1[[#This Row],[Ticker]],[1]!Table1[[Symbol]:[Industry]],2,FALSE),"-")</f>
        <v>-</v>
      </c>
      <c r="D813" t="s">
        <v>46</v>
      </c>
      <c r="E813">
        <v>4631.4081516300002</v>
      </c>
      <c r="F813">
        <v>669.3</v>
      </c>
      <c r="G813">
        <v>-22.8034885806135</v>
      </c>
      <c r="H813">
        <v>-9.2868102544632798</v>
      </c>
      <c r="I813">
        <v>30.883976434832402</v>
      </c>
      <c r="J813">
        <v>-1.10664292221116</v>
      </c>
      <c r="K813">
        <v>683.23269451405599</v>
      </c>
      <c r="L813">
        <v>625.95647247004797</v>
      </c>
      <c r="M813">
        <v>35.706468326187803</v>
      </c>
      <c r="N813">
        <v>0.35213300843140899</v>
      </c>
      <c r="O813">
        <v>50.761990138951099</v>
      </c>
      <c r="P813">
        <v>56.836555360281103</v>
      </c>
      <c r="Q813">
        <v>0.13785826521364899</v>
      </c>
    </row>
    <row r="814" spans="1:17" hidden="1" x14ac:dyDescent="0.3">
      <c r="A814" t="s">
        <v>1774</v>
      </c>
      <c r="B814" t="s">
        <v>1775</v>
      </c>
      <c r="C814" t="str">
        <f>IFERROR(VLOOKUP(Table1[[#This Row],[Ticker]],[1]!Table1[[Symbol]:[Industry]],2,FALSE),"-")</f>
        <v>-</v>
      </c>
      <c r="E814">
        <v>4614.7501253999999</v>
      </c>
      <c r="F814">
        <v>2510.15</v>
      </c>
      <c r="G814">
        <v>7494.5397262117604</v>
      </c>
      <c r="H814">
        <v>184.08434087884501</v>
      </c>
      <c r="I814">
        <v>544.328236933021</v>
      </c>
      <c r="J814">
        <v>19.891523810440798</v>
      </c>
      <c r="K814">
        <v>1317.5911709161401</v>
      </c>
      <c r="L814">
        <v>731.60831690950101</v>
      </c>
      <c r="M814">
        <v>99.981609159742504</v>
      </c>
      <c r="N814">
        <v>0.80183650006236595</v>
      </c>
      <c r="O814">
        <v>0</v>
      </c>
      <c r="P814">
        <v>7527.3169249468201</v>
      </c>
    </row>
    <row r="815" spans="1:17" hidden="1" x14ac:dyDescent="0.3">
      <c r="A815" t="s">
        <v>1776</v>
      </c>
      <c r="B815" t="s">
        <v>1777</v>
      </c>
      <c r="C815" t="str">
        <f>IFERROR(VLOOKUP(Table1[[#This Row],[Ticker]],[1]!Table1[[Symbol]:[Industry]],2,FALSE),"-")</f>
        <v>-</v>
      </c>
      <c r="D815" t="s">
        <v>294</v>
      </c>
      <c r="E815">
        <v>4600.2520532999997</v>
      </c>
      <c r="F815">
        <v>242.7</v>
      </c>
      <c r="G815">
        <v>141.08874574699101</v>
      </c>
      <c r="H815">
        <v>-5.1537996137496496</v>
      </c>
      <c r="I815">
        <v>154.888349262719</v>
      </c>
      <c r="J815">
        <v>-5.5557870756929004</v>
      </c>
      <c r="K815">
        <v>246.51229754888499</v>
      </c>
      <c r="L815">
        <v>186.83905835031399</v>
      </c>
      <c r="M815">
        <v>37.870139645239099</v>
      </c>
      <c r="N815">
        <v>0.66398649530572496</v>
      </c>
      <c r="O815">
        <v>34.651833539348999</v>
      </c>
      <c r="P815">
        <v>215.19480519480501</v>
      </c>
      <c r="Q815">
        <v>0.140081161628373</v>
      </c>
    </row>
    <row r="816" spans="1:17" hidden="1" x14ac:dyDescent="0.3">
      <c r="A816" t="s">
        <v>1778</v>
      </c>
      <c r="B816" t="s">
        <v>1779</v>
      </c>
      <c r="C816" t="str">
        <f>IFERROR(VLOOKUP(Table1[[#This Row],[Ticker]],[1]!Table1[[Symbol]:[Industry]],2,FALSE),"-")</f>
        <v>-</v>
      </c>
      <c r="D816" t="s">
        <v>1570</v>
      </c>
      <c r="E816">
        <v>4599.2886088499999</v>
      </c>
      <c r="F816">
        <v>8697.9</v>
      </c>
      <c r="G816">
        <v>-5.4128854603543202</v>
      </c>
      <c r="H816">
        <v>-7.1364426645158296</v>
      </c>
      <c r="I816">
        <v>24.908812408259301</v>
      </c>
      <c r="J816">
        <v>-4.6530070284387097</v>
      </c>
      <c r="K816">
        <v>8543.2395125976509</v>
      </c>
      <c r="L816">
        <v>7682.8584785808698</v>
      </c>
      <c r="M816">
        <v>41.827217110480603</v>
      </c>
      <c r="N816">
        <v>0.32118231283655402</v>
      </c>
      <c r="O816">
        <v>4.6114579381230003</v>
      </c>
      <c r="P816">
        <v>49.7043915284722</v>
      </c>
      <c r="Q816">
        <v>1.8278910802569999E-3</v>
      </c>
    </row>
    <row r="817" spans="1:17" x14ac:dyDescent="0.3">
      <c r="A817" t="s">
        <v>1780</v>
      </c>
      <c r="B817" t="s">
        <v>1781</v>
      </c>
      <c r="C817" t="str">
        <f>IFERROR(VLOOKUP(Table1[[#This Row],[Ticker]],[1]!Table1[[Symbol]:[Industry]],2,FALSE),"-")</f>
        <v>-</v>
      </c>
      <c r="D817" t="s">
        <v>431</v>
      </c>
      <c r="E817">
        <v>4595.7240035280001</v>
      </c>
      <c r="F817">
        <v>91.98</v>
      </c>
      <c r="G817">
        <v>-26.992264865026101</v>
      </c>
      <c r="H817">
        <v>-14.1540366020409</v>
      </c>
      <c r="I817">
        <v>-26.8532808228065</v>
      </c>
      <c r="J817">
        <v>-6.77299871780572</v>
      </c>
      <c r="K817">
        <v>99.299553740029495</v>
      </c>
      <c r="L817">
        <v>100.250846214677</v>
      </c>
      <c r="M817">
        <v>15.0164593929894</v>
      </c>
      <c r="N817">
        <v>0.73784222682727696</v>
      </c>
      <c r="O817">
        <v>32.148293107197198</v>
      </c>
      <c r="P817">
        <v>7.8944281524926803</v>
      </c>
      <c r="Q817">
        <v>-9.2881352609110006E-3</v>
      </c>
    </row>
    <row r="818" spans="1:17" hidden="1" x14ac:dyDescent="0.3">
      <c r="A818" t="s">
        <v>1782</v>
      </c>
      <c r="B818" t="s">
        <v>1783</v>
      </c>
      <c r="C818" t="str">
        <f>IFERROR(VLOOKUP(Table1[[#This Row],[Ticker]],[1]!Table1[[Symbol]:[Industry]],2,FALSE),"-")</f>
        <v>-</v>
      </c>
      <c r="D818" t="s">
        <v>46</v>
      </c>
      <c r="E818">
        <v>4586.2141523379996</v>
      </c>
      <c r="F818">
        <v>29.33</v>
      </c>
      <c r="G818">
        <v>96.522113532138505</v>
      </c>
      <c r="H818">
        <v>9.7672660242081601</v>
      </c>
      <c r="I818">
        <v>62.747274894536702</v>
      </c>
      <c r="J818">
        <v>-7.2463391603543803</v>
      </c>
      <c r="K818">
        <v>25.997944904027399</v>
      </c>
      <c r="L818">
        <v>20.9794259915369</v>
      </c>
      <c r="M818">
        <v>41.800017791172401</v>
      </c>
      <c r="N818">
        <v>0.77632660118172503</v>
      </c>
      <c r="O818">
        <v>14.0470508012274</v>
      </c>
      <c r="P818">
        <v>137.267242037107</v>
      </c>
      <c r="Q818">
        <v>0.122032436348675</v>
      </c>
    </row>
    <row r="819" spans="1:17" x14ac:dyDescent="0.3">
      <c r="A819" t="s">
        <v>1784</v>
      </c>
      <c r="B819" t="s">
        <v>1785</v>
      </c>
      <c r="C819" t="str">
        <f>IFERROR(VLOOKUP(Table1[[#This Row],[Ticker]],[1]!Table1[[Symbol]:[Industry]],2,FALSE),"-")</f>
        <v>-</v>
      </c>
      <c r="D819" t="s">
        <v>1454</v>
      </c>
      <c r="E819">
        <v>4585.852770296</v>
      </c>
      <c r="F819">
        <v>84.56</v>
      </c>
      <c r="G819">
        <v>30.9401294353111</v>
      </c>
      <c r="H819">
        <v>-17.069522540367899</v>
      </c>
      <c r="I819">
        <v>-3.04726774612572</v>
      </c>
      <c r="J819">
        <v>1.12136319468222</v>
      </c>
      <c r="K819">
        <v>86.839288172700094</v>
      </c>
      <c r="L819">
        <v>77.478869746243703</v>
      </c>
      <c r="M819">
        <v>42.247532354065001</v>
      </c>
      <c r="N819">
        <v>0.77449807592458597</v>
      </c>
      <c r="O819">
        <v>22.102649006622499</v>
      </c>
      <c r="P819">
        <v>97.109557109557102</v>
      </c>
      <c r="Q819">
        <v>0.16137614232627201</v>
      </c>
    </row>
    <row r="820" spans="1:17" x14ac:dyDescent="0.3">
      <c r="A820" t="s">
        <v>1786</v>
      </c>
      <c r="B820" t="s">
        <v>1787</v>
      </c>
      <c r="C820" t="str">
        <f>IFERROR(VLOOKUP(Table1[[#This Row],[Ticker]],[1]!Table1[[Symbol]:[Industry]],2,FALSE),"-")</f>
        <v>-</v>
      </c>
      <c r="D820" t="s">
        <v>54</v>
      </c>
      <c r="E820">
        <v>4583.7053812499998</v>
      </c>
      <c r="F820">
        <v>371.75</v>
      </c>
      <c r="G820">
        <v>-8.7985427404024108</v>
      </c>
      <c r="H820">
        <v>11.029451350570501</v>
      </c>
      <c r="I820">
        <v>21.346715944923901</v>
      </c>
      <c r="J820">
        <v>-2.7468834044457502</v>
      </c>
      <c r="K820">
        <v>353.55695842187299</v>
      </c>
      <c r="L820">
        <v>321.78915471659701</v>
      </c>
      <c r="M820">
        <v>46.523165157374201</v>
      </c>
      <c r="N820">
        <v>0.83005630611717296</v>
      </c>
      <c r="O820">
        <v>10.531271015467301</v>
      </c>
      <c r="P820">
        <v>48.640543782487001</v>
      </c>
      <c r="Q820">
        <v>-6.2651788432298003E-2</v>
      </c>
    </row>
    <row r="821" spans="1:17" hidden="1" x14ac:dyDescent="0.3">
      <c r="A821" t="s">
        <v>1788</v>
      </c>
      <c r="B821" t="s">
        <v>1789</v>
      </c>
      <c r="C821" t="str">
        <f>IFERROR(VLOOKUP(Table1[[#This Row],[Ticker]],[1]!Table1[[Symbol]:[Industry]],2,FALSE),"-")</f>
        <v>-</v>
      </c>
      <c r="D821" t="s">
        <v>54</v>
      </c>
      <c r="E821">
        <v>4550.3236225000001</v>
      </c>
      <c r="F821">
        <v>646.29999999999995</v>
      </c>
      <c r="G821">
        <v>26.980556795770301</v>
      </c>
      <c r="H821">
        <v>4.4772955363955003</v>
      </c>
      <c r="I821">
        <v>15.7848036119514</v>
      </c>
      <c r="J821">
        <v>-1.62920866868309</v>
      </c>
      <c r="K821">
        <v>595.03413541717305</v>
      </c>
      <c r="L821">
        <v>532.07295128851501</v>
      </c>
      <c r="M821">
        <v>64.491190323461495</v>
      </c>
      <c r="N821">
        <v>1.1504675716926001</v>
      </c>
      <c r="O821">
        <v>7.4887822992418496</v>
      </c>
      <c r="P821">
        <v>61.979949874686703</v>
      </c>
      <c r="Q821">
        <v>7.8929928168949004E-2</v>
      </c>
    </row>
    <row r="822" spans="1:17" x14ac:dyDescent="0.3">
      <c r="A822" t="s">
        <v>1790</v>
      </c>
      <c r="B822" t="s">
        <v>1791</v>
      </c>
      <c r="C822" t="str">
        <f>IFERROR(VLOOKUP(Table1[[#This Row],[Ticker]],[1]!Table1[[Symbol]:[Industry]],2,FALSE),"-")</f>
        <v>-</v>
      </c>
      <c r="D822" t="s">
        <v>54</v>
      </c>
      <c r="E822">
        <v>4540.034748</v>
      </c>
      <c r="F822">
        <v>564.1</v>
      </c>
      <c r="G822">
        <v>69.481675413373907</v>
      </c>
      <c r="H822">
        <v>-1.83482445833661</v>
      </c>
      <c r="I822">
        <v>47.825953930966598</v>
      </c>
      <c r="J822">
        <v>-6.6818230313221303</v>
      </c>
      <c r="K822">
        <v>538.81650710861004</v>
      </c>
      <c r="L822">
        <v>417.30894028765101</v>
      </c>
      <c r="M822">
        <v>30.406200542013099</v>
      </c>
      <c r="N822">
        <v>0.65793042749656006</v>
      </c>
      <c r="O822">
        <v>19.659634816521798</v>
      </c>
      <c r="P822">
        <v>140.144742443593</v>
      </c>
      <c r="Q822">
        <v>-2.8230823283149999E-3</v>
      </c>
    </row>
    <row r="823" spans="1:17" hidden="1" x14ac:dyDescent="0.3">
      <c r="A823" t="s">
        <v>1792</v>
      </c>
      <c r="B823" t="s">
        <v>1793</v>
      </c>
      <c r="C823" t="str">
        <f>IFERROR(VLOOKUP(Table1[[#This Row],[Ticker]],[1]!Table1[[Symbol]:[Industry]],2,FALSE),"-")</f>
        <v>-</v>
      </c>
      <c r="D823" t="s">
        <v>997</v>
      </c>
      <c r="E823">
        <v>4539.2460030000002</v>
      </c>
      <c r="F823">
        <v>3619.9</v>
      </c>
      <c r="G823">
        <v>4.8851389272712398</v>
      </c>
      <c r="H823">
        <v>8.6017301270918995</v>
      </c>
      <c r="I823">
        <v>38.4942760967525</v>
      </c>
      <c r="J823">
        <v>7.02984289885904</v>
      </c>
      <c r="K823">
        <v>3261.0298534087601</v>
      </c>
      <c r="L823">
        <v>2910.8475998461199</v>
      </c>
      <c r="M823">
        <v>76.843573126387696</v>
      </c>
      <c r="N823">
        <v>1.3386684615517801</v>
      </c>
      <c r="O823">
        <v>3.31777120914942</v>
      </c>
      <c r="P823">
        <v>65.352640233875405</v>
      </c>
      <c r="Q823">
        <v>3.5441301619454003E-2</v>
      </c>
    </row>
    <row r="824" spans="1:17" x14ac:dyDescent="0.3">
      <c r="A824" t="s">
        <v>1794</v>
      </c>
      <c r="B824" t="s">
        <v>1795</v>
      </c>
      <c r="C824" t="str">
        <f>IFERROR(VLOOKUP(Table1[[#This Row],[Ticker]],[1]!Table1[[Symbol]:[Industry]],2,FALSE),"-")</f>
        <v>-</v>
      </c>
      <c r="D824" t="s">
        <v>185</v>
      </c>
      <c r="E824">
        <v>4520.2700066999996</v>
      </c>
      <c r="F824">
        <v>1717.45</v>
      </c>
      <c r="G824">
        <v>57.828206070438299</v>
      </c>
      <c r="H824">
        <v>0.68785352281552903</v>
      </c>
      <c r="I824">
        <v>41.217428977365998</v>
      </c>
      <c r="J824">
        <v>1.1252640593998899</v>
      </c>
      <c r="K824">
        <v>1539.3018500620501</v>
      </c>
      <c r="L824">
        <v>1288.06235351848</v>
      </c>
      <c r="M824">
        <v>64.551717791650006</v>
      </c>
      <c r="N824">
        <v>0.42603257925772697</v>
      </c>
      <c r="O824">
        <v>1.7322192785816199</v>
      </c>
      <c r="P824">
        <v>108.93552311435499</v>
      </c>
      <c r="Q824">
        <v>0.121396835182686</v>
      </c>
    </row>
    <row r="825" spans="1:17" x14ac:dyDescent="0.3">
      <c r="A825" t="s">
        <v>1796</v>
      </c>
      <c r="B825" t="s">
        <v>1797</v>
      </c>
      <c r="C825" t="str">
        <f>IFERROR(VLOOKUP(Table1[[#This Row],[Ticker]],[1]!Table1[[Symbol]:[Industry]],2,FALSE),"-")</f>
        <v>-</v>
      </c>
      <c r="D825" t="s">
        <v>124</v>
      </c>
      <c r="E825">
        <v>4519.0543668</v>
      </c>
      <c r="F825">
        <v>2218.8000000000002</v>
      </c>
      <c r="G825">
        <v>34.622552292886297</v>
      </c>
      <c r="H825">
        <v>-8.1535891239274605</v>
      </c>
      <c r="I825">
        <v>-9.9340282038156095E-3</v>
      </c>
      <c r="J825">
        <v>-2.7503396062744701</v>
      </c>
      <c r="K825">
        <v>2209.9160334937101</v>
      </c>
      <c r="L825">
        <v>1929.67228639309</v>
      </c>
      <c r="M825">
        <v>48.802170770923603</v>
      </c>
      <c r="N825">
        <v>0.44024086365541898</v>
      </c>
      <c r="O825">
        <v>10.435821164593399</v>
      </c>
      <c r="P825">
        <v>84.438902743142094</v>
      </c>
      <c r="Q825">
        <v>0.27682892963176098</v>
      </c>
    </row>
    <row r="826" spans="1:17" hidden="1" x14ac:dyDescent="0.3">
      <c r="A826" t="s">
        <v>1798</v>
      </c>
      <c r="B826" t="s">
        <v>1799</v>
      </c>
      <c r="C826" t="str">
        <f>IFERROR(VLOOKUP(Table1[[#This Row],[Ticker]],[1]!Table1[[Symbol]:[Industry]],2,FALSE),"-")</f>
        <v>-</v>
      </c>
      <c r="D826" t="s">
        <v>43</v>
      </c>
      <c r="E826">
        <v>4509.8353861599999</v>
      </c>
      <c r="F826">
        <v>640.9</v>
      </c>
      <c r="G826">
        <v>5.3180393601716798</v>
      </c>
      <c r="H826">
        <v>-1.2719040121331999</v>
      </c>
      <c r="I826">
        <v>10.390468633512601</v>
      </c>
      <c r="J826">
        <v>-7.0397602098365404</v>
      </c>
      <c r="K826">
        <v>612.18265600624102</v>
      </c>
      <c r="M826">
        <v>42.4070302725505</v>
      </c>
      <c r="N826">
        <v>1.7276791203572499</v>
      </c>
      <c r="O826">
        <v>11.7413012950538</v>
      </c>
      <c r="P826">
        <v>48.856114272442198</v>
      </c>
    </row>
    <row r="827" spans="1:17" x14ac:dyDescent="0.3">
      <c r="A827" t="s">
        <v>1800</v>
      </c>
      <c r="B827" t="s">
        <v>1801</v>
      </c>
      <c r="C827" t="str">
        <f>IFERROR(VLOOKUP(Table1[[#This Row],[Ticker]],[1]!Table1[[Symbol]:[Industry]],2,FALSE),"-")</f>
        <v>-</v>
      </c>
      <c r="D827" t="s">
        <v>124</v>
      </c>
      <c r="E827">
        <v>4506.6808879500004</v>
      </c>
      <c r="F827">
        <v>229.3</v>
      </c>
      <c r="G827">
        <v>-36.087339995871801</v>
      </c>
      <c r="H827">
        <v>-7.99974446536483</v>
      </c>
      <c r="I827">
        <v>1.9110585721885001</v>
      </c>
      <c r="J827">
        <v>5.0204190185520297</v>
      </c>
      <c r="K827">
        <v>225.783714198876</v>
      </c>
      <c r="L827">
        <v>220.06188928256299</v>
      </c>
      <c r="M827">
        <v>49.781141532689603</v>
      </c>
      <c r="N827">
        <v>1.1049774169139499</v>
      </c>
      <c r="O827">
        <v>21.238552115133</v>
      </c>
      <c r="P827">
        <v>37.387657279808202</v>
      </c>
      <c r="Q827">
        <v>6.3223949614472003E-2</v>
      </c>
    </row>
    <row r="828" spans="1:17" hidden="1" x14ac:dyDescent="0.3">
      <c r="A828" t="s">
        <v>1802</v>
      </c>
      <c r="B828" t="s">
        <v>1803</v>
      </c>
      <c r="C828" t="str">
        <f>IFERROR(VLOOKUP(Table1[[#This Row],[Ticker]],[1]!Table1[[Symbol]:[Industry]],2,FALSE),"-")</f>
        <v>-</v>
      </c>
      <c r="D828" t="s">
        <v>124</v>
      </c>
      <c r="E828">
        <v>4505.9418158999997</v>
      </c>
      <c r="F828">
        <v>430.5</v>
      </c>
      <c r="G828">
        <v>-24.760638704957199</v>
      </c>
      <c r="K828">
        <v>425.76520424318301</v>
      </c>
      <c r="L828">
        <v>384.46648021701702</v>
      </c>
      <c r="M828">
        <v>38.331602171758398</v>
      </c>
      <c r="N828">
        <v>1</v>
      </c>
      <c r="O828">
        <v>7.2938443670151001</v>
      </c>
      <c r="P828">
        <v>18.939079983423099</v>
      </c>
      <c r="Q828">
        <v>9.3594908740256E-2</v>
      </c>
    </row>
    <row r="829" spans="1:17" x14ac:dyDescent="0.3">
      <c r="A829" t="s">
        <v>1804</v>
      </c>
      <c r="B829" t="s">
        <v>1805</v>
      </c>
      <c r="C829" t="str">
        <f>IFERROR(VLOOKUP(Table1[[#This Row],[Ticker]],[1]!Table1[[Symbol]:[Industry]],2,FALSE),"-")</f>
        <v>-</v>
      </c>
      <c r="D829" t="s">
        <v>287</v>
      </c>
      <c r="E829">
        <v>4477.4109846920001</v>
      </c>
      <c r="F829">
        <v>203.47</v>
      </c>
      <c r="G829">
        <v>5.6377672513281496</v>
      </c>
      <c r="H829">
        <v>-8.0505404138220396</v>
      </c>
      <c r="I829">
        <v>-20.859499315706401</v>
      </c>
      <c r="J829">
        <v>-5.2815382640376898</v>
      </c>
      <c r="K829">
        <v>201.954578417563</v>
      </c>
      <c r="L829">
        <v>190.033474760584</v>
      </c>
      <c r="M829">
        <v>41.630362532300403</v>
      </c>
      <c r="N829">
        <v>0.598873212142357</v>
      </c>
      <c r="O829">
        <v>16.896839828967401</v>
      </c>
      <c r="P829">
        <v>48.5182481751824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Row],[Ticker]],[1]!Table1[[Symbol]:[Industry]],2,FALSE),"-")</f>
        <v>-</v>
      </c>
      <c r="D830" t="s">
        <v>185</v>
      </c>
      <c r="E830">
        <v>4477.1622941599999</v>
      </c>
      <c r="F830">
        <v>2212.9</v>
      </c>
      <c r="G830">
        <v>13.6028244169097</v>
      </c>
      <c r="H830">
        <v>26.288001198047301</v>
      </c>
      <c r="I830">
        <v>39.937614852467</v>
      </c>
      <c r="J830">
        <v>-7.8334651865970901</v>
      </c>
      <c r="K830">
        <v>1957.4984078022201</v>
      </c>
      <c r="M830">
        <v>50.998271255137901</v>
      </c>
      <c r="N830">
        <v>1.71447707754607</v>
      </c>
      <c r="O830">
        <v>17.492882642685998</v>
      </c>
      <c r="P830">
        <v>83.810947753135594</v>
      </c>
    </row>
    <row r="831" spans="1:17" hidden="1" x14ac:dyDescent="0.3">
      <c r="A831" t="s">
        <v>1808</v>
      </c>
      <c r="B831" t="s">
        <v>1809</v>
      </c>
      <c r="C831" t="str">
        <f>IFERROR(VLOOKUP(Table1[[#This Row],[Ticker]],[1]!Table1[[Symbol]:[Industry]],2,FALSE),"-")</f>
        <v>-</v>
      </c>
      <c r="D831" t="s">
        <v>753</v>
      </c>
      <c r="E831">
        <v>4449.3999170859997</v>
      </c>
      <c r="F831">
        <v>291.97000000000003</v>
      </c>
      <c r="G831">
        <v>1.42486046699281</v>
      </c>
      <c r="H831">
        <v>0.17119524913196699</v>
      </c>
      <c r="I831">
        <v>0.86073030995409905</v>
      </c>
      <c r="J831">
        <v>1.0287984878058001</v>
      </c>
      <c r="K831">
        <v>278.59779970079501</v>
      </c>
      <c r="L831">
        <v>257.10852681277299</v>
      </c>
      <c r="M831">
        <v>58.987597709054498</v>
      </c>
      <c r="N831">
        <v>1.24543009038026</v>
      </c>
      <c r="O831">
        <v>0.18152549919512301</v>
      </c>
      <c r="P831">
        <v>40.127663659051599</v>
      </c>
      <c r="Q831">
        <v>3.7892634135868998E-2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Row],[Ticker]],[1]!Table1[[Symbol]:[Industry]],2,FALSE),"-")</f>
        <v>-</v>
      </c>
      <c r="D832" t="s">
        <v>606</v>
      </c>
      <c r="E832">
        <v>4441.44756297</v>
      </c>
      <c r="F832">
        <v>2220.4499999999998</v>
      </c>
      <c r="G832">
        <v>92.987270902207598</v>
      </c>
      <c r="H832">
        <v>5.5627780180575899</v>
      </c>
      <c r="I832">
        <v>21.571552615022402</v>
      </c>
      <c r="J832">
        <v>0.96018361384360895</v>
      </c>
      <c r="K832">
        <v>2080.7670474101401</v>
      </c>
      <c r="L832">
        <v>1726.9975751131899</v>
      </c>
      <c r="M832">
        <v>50.961822012549</v>
      </c>
      <c r="N832">
        <v>0.45206264951301001</v>
      </c>
      <c r="O832">
        <v>8.45098966425725</v>
      </c>
      <c r="P832">
        <v>130.39688715953301</v>
      </c>
      <c r="Q832">
        <v>0.18446834072777199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Row],[Ticker]],[1]!Table1[[Symbol]:[Industry]],2,FALSE),"-")</f>
        <v>-</v>
      </c>
      <c r="D833" t="s">
        <v>111</v>
      </c>
      <c r="E833">
        <v>4427.7815414099996</v>
      </c>
      <c r="F833">
        <v>1280.0999999999999</v>
      </c>
      <c r="G833">
        <v>642.10173588963005</v>
      </c>
      <c r="H833">
        <v>3.1172636461474199</v>
      </c>
      <c r="I833">
        <v>179.33290443625901</v>
      </c>
      <c r="J833">
        <v>8.5178680384386301</v>
      </c>
      <c r="K833">
        <v>1042.9488902626099</v>
      </c>
      <c r="L833">
        <v>677.51443127480798</v>
      </c>
      <c r="M833">
        <v>74.813683157231694</v>
      </c>
      <c r="N833">
        <v>1.12299118828714</v>
      </c>
      <c r="O833">
        <v>5.0464807436919097</v>
      </c>
      <c r="P833">
        <v>689.69771745835897</v>
      </c>
      <c r="Q833">
        <v>0.18424374680285599</v>
      </c>
    </row>
    <row r="834" spans="1:17" x14ac:dyDescent="0.3">
      <c r="A834" t="s">
        <v>1814</v>
      </c>
      <c r="B834" t="s">
        <v>1815</v>
      </c>
      <c r="C834" t="str">
        <f>IFERROR(VLOOKUP(Table1[[#This Row],[Ticker]],[1]!Table1[[Symbol]:[Industry]],2,FALSE),"-")</f>
        <v>-</v>
      </c>
      <c r="D834" t="s">
        <v>185</v>
      </c>
      <c r="E834">
        <v>4427.2774895129996</v>
      </c>
      <c r="F834">
        <v>174.11</v>
      </c>
      <c r="G834">
        <v>-13.4420376658409</v>
      </c>
      <c r="H834">
        <v>-4.3868012032730297</v>
      </c>
      <c r="I834">
        <v>-11.7104396884819</v>
      </c>
      <c r="J834">
        <v>2.6888342010283099</v>
      </c>
      <c r="K834">
        <v>177.49039903005399</v>
      </c>
      <c r="L834">
        <v>171.36862274067499</v>
      </c>
      <c r="M834">
        <v>56.305361805439901</v>
      </c>
      <c r="N834">
        <v>1.29210171263475</v>
      </c>
      <c r="O834">
        <v>29.6306932399057</v>
      </c>
      <c r="P834">
        <v>38.127727092423598</v>
      </c>
      <c r="Q834">
        <v>4.1030854844068002E-2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Row],[Ticker]],[1]!Table1[[Symbol]:[Industry]],2,FALSE),"-")</f>
        <v>-</v>
      </c>
      <c r="D835" t="s">
        <v>1818</v>
      </c>
      <c r="E835">
        <v>4426.9147775720003</v>
      </c>
      <c r="F835">
        <v>65.510000000000005</v>
      </c>
      <c r="G835">
        <v>-29.285887518636599</v>
      </c>
      <c r="H835">
        <v>-16.247442453509802</v>
      </c>
      <c r="I835">
        <v>15.500281225356501</v>
      </c>
      <c r="J835">
        <v>-2.6364791481815302</v>
      </c>
      <c r="K835">
        <v>68.945546388547399</v>
      </c>
      <c r="L835">
        <v>65.004363473440606</v>
      </c>
      <c r="M835">
        <v>31.975677561589901</v>
      </c>
      <c r="N835">
        <v>0.46140343571140302</v>
      </c>
      <c r="O835">
        <v>28.514730575484599</v>
      </c>
      <c r="P835">
        <v>50.252293577981597</v>
      </c>
      <c r="Q835">
        <v>5.4225852922745003E-2</v>
      </c>
    </row>
    <row r="836" spans="1:17" hidden="1" x14ac:dyDescent="0.3">
      <c r="A836" t="s">
        <v>1819</v>
      </c>
      <c r="B836" t="s">
        <v>1820</v>
      </c>
      <c r="C836" t="str">
        <f>IFERROR(VLOOKUP(Table1[[#This Row],[Ticker]],[1]!Table1[[Symbol]:[Industry]],2,FALSE),"-")</f>
        <v>-</v>
      </c>
      <c r="D836" t="s">
        <v>54</v>
      </c>
      <c r="E836">
        <v>4422.0563884749999</v>
      </c>
      <c r="F836">
        <v>772.75</v>
      </c>
      <c r="G836">
        <v>9.9546076927134308</v>
      </c>
      <c r="H836">
        <v>4.14546503529857</v>
      </c>
      <c r="I836">
        <v>51.710550550454101</v>
      </c>
      <c r="J836">
        <v>-3.4237647482340199</v>
      </c>
      <c r="K836">
        <v>691.12807994840705</v>
      </c>
      <c r="M836">
        <v>54.55247170813</v>
      </c>
      <c r="N836">
        <v>0.63235399693279903</v>
      </c>
      <c r="O836">
        <v>8.9032675509543804</v>
      </c>
      <c r="P836">
        <v>83.398599738934294</v>
      </c>
    </row>
    <row r="837" spans="1:17" x14ac:dyDescent="0.3">
      <c r="A837" t="s">
        <v>1821</v>
      </c>
      <c r="B837" t="s">
        <v>1822</v>
      </c>
      <c r="C837" t="str">
        <f>IFERROR(VLOOKUP(Table1[[#This Row],[Ticker]],[1]!Table1[[Symbol]:[Industry]],2,FALSE),"-")</f>
        <v>-</v>
      </c>
      <c r="D837" t="s">
        <v>606</v>
      </c>
      <c r="E837">
        <v>4415.0965573000003</v>
      </c>
      <c r="F837">
        <v>213.77</v>
      </c>
      <c r="G837">
        <v>12.3976739304684</v>
      </c>
      <c r="H837">
        <v>-7.9846796396634296</v>
      </c>
      <c r="I837">
        <v>19.808775765794501</v>
      </c>
      <c r="J837">
        <v>2.8044198529283402</v>
      </c>
      <c r="K837">
        <v>211.43507981792499</v>
      </c>
      <c r="L837">
        <v>185.839057811207</v>
      </c>
      <c r="M837">
        <v>53.6627113951307</v>
      </c>
      <c r="N837">
        <v>0.41304135253164598</v>
      </c>
      <c r="O837">
        <v>13.767132899845601</v>
      </c>
      <c r="P837">
        <v>59.410887397464499</v>
      </c>
      <c r="Q837">
        <v>8.2630853976132998E-2</v>
      </c>
    </row>
    <row r="838" spans="1:17" hidden="1" x14ac:dyDescent="0.3">
      <c r="A838" t="s">
        <v>1823</v>
      </c>
      <c r="B838" t="s">
        <v>1824</v>
      </c>
      <c r="C838" t="str">
        <f>IFERROR(VLOOKUP(Table1[[#This Row],[Ticker]],[1]!Table1[[Symbol]:[Industry]],2,FALSE),"-")</f>
        <v>-</v>
      </c>
      <c r="D838" t="s">
        <v>1825</v>
      </c>
      <c r="E838">
        <v>4393.6371983999998</v>
      </c>
      <c r="F838">
        <v>146.5</v>
      </c>
      <c r="G838">
        <v>22.660467047426899</v>
      </c>
      <c r="H838">
        <v>-18.009411792307102</v>
      </c>
      <c r="I838">
        <v>25.720972778453302</v>
      </c>
      <c r="J838">
        <v>2.1379320899399401</v>
      </c>
      <c r="K838">
        <v>138.15946925290299</v>
      </c>
      <c r="L838">
        <v>121.27101642534799</v>
      </c>
      <c r="M838">
        <v>65.627401003318596</v>
      </c>
      <c r="N838">
        <v>0.25276014857520701</v>
      </c>
      <c r="O838">
        <v>11.9453924914675</v>
      </c>
      <c r="P838">
        <v>76.718938480096497</v>
      </c>
      <c r="Q838">
        <v>6.2207626941685003E-2</v>
      </c>
    </row>
    <row r="839" spans="1:17" hidden="1" x14ac:dyDescent="0.3">
      <c r="A839" t="s">
        <v>1826</v>
      </c>
      <c r="B839" t="s">
        <v>1827</v>
      </c>
      <c r="C839" t="str">
        <f>IFERROR(VLOOKUP(Table1[[#This Row],[Ticker]],[1]!Table1[[Symbol]:[Industry]],2,FALSE),"-")</f>
        <v>-</v>
      </c>
      <c r="D839" t="s">
        <v>400</v>
      </c>
      <c r="E839">
        <v>4383.0678073549998</v>
      </c>
      <c r="F839">
        <v>117.85</v>
      </c>
      <c r="G839">
        <v>-48.748678235957598</v>
      </c>
      <c r="H839">
        <v>-6.3598581853295997</v>
      </c>
      <c r="I839">
        <v>-15.9853903040293</v>
      </c>
      <c r="J839">
        <v>-0.90976381048677302</v>
      </c>
      <c r="K839">
        <v>120.82659371000901</v>
      </c>
      <c r="L839">
        <v>125.90412780841</v>
      </c>
      <c r="M839">
        <v>38.6399308360917</v>
      </c>
      <c r="N839">
        <v>0.91462812140986305</v>
      </c>
      <c r="O839">
        <v>30.335171828595598</v>
      </c>
      <c r="P839">
        <v>8.3678160919540208</v>
      </c>
    </row>
    <row r="840" spans="1:17" x14ac:dyDescent="0.3">
      <c r="A840" t="s">
        <v>1828</v>
      </c>
      <c r="B840" t="s">
        <v>1829</v>
      </c>
      <c r="C840" t="str">
        <f>IFERROR(VLOOKUP(Table1[[#This Row],[Ticker]],[1]!Table1[[Symbol]:[Industry]],2,FALSE),"-")</f>
        <v>-</v>
      </c>
      <c r="D840" t="s">
        <v>124</v>
      </c>
      <c r="E840">
        <v>4370.6820528959997</v>
      </c>
      <c r="F840">
        <v>242.52</v>
      </c>
      <c r="G840">
        <v>-11.304621725299301</v>
      </c>
      <c r="H840">
        <v>0.77605435472719997</v>
      </c>
      <c r="I840">
        <v>12.549496615798001</v>
      </c>
      <c r="J840">
        <v>16.000847421473399</v>
      </c>
      <c r="K840">
        <v>224.286789053088</v>
      </c>
      <c r="L840">
        <v>215.00363326359499</v>
      </c>
      <c r="M840">
        <v>74.292203858630799</v>
      </c>
      <c r="N840">
        <v>0.84856534162173702</v>
      </c>
      <c r="O840">
        <v>13.3720930232558</v>
      </c>
      <c r="P840">
        <v>52.480352090537501</v>
      </c>
      <c r="Q840">
        <v>9.4249023233063001E-2</v>
      </c>
    </row>
    <row r="841" spans="1:17" hidden="1" x14ac:dyDescent="0.3">
      <c r="A841" t="s">
        <v>1830</v>
      </c>
      <c r="B841" t="s">
        <v>1831</v>
      </c>
      <c r="C841" t="str">
        <f>IFERROR(VLOOKUP(Table1[[#This Row],[Ticker]],[1]!Table1[[Symbol]:[Industry]],2,FALSE),"-")</f>
        <v>-</v>
      </c>
      <c r="D841" t="s">
        <v>261</v>
      </c>
      <c r="E841">
        <v>4341.9929763199998</v>
      </c>
      <c r="F841">
        <v>1361.45</v>
      </c>
      <c r="G841">
        <v>-3.5399307109551499</v>
      </c>
      <c r="H841">
        <v>2.2958832513859999</v>
      </c>
      <c r="I841">
        <v>-10.488263269837001</v>
      </c>
      <c r="J841">
        <v>1.3996877840172599</v>
      </c>
      <c r="K841">
        <v>1371.24007182322</v>
      </c>
      <c r="L841">
        <v>1278.2028858112101</v>
      </c>
      <c r="M841">
        <v>41.892527641598299</v>
      </c>
      <c r="N841">
        <v>0.65616615489609498</v>
      </c>
      <c r="O841">
        <v>15.6707921701127</v>
      </c>
      <c r="P841">
        <v>41.243904969395103</v>
      </c>
      <c r="Q841">
        <v>0.12424072427623301</v>
      </c>
    </row>
    <row r="842" spans="1:17" hidden="1" x14ac:dyDescent="0.3">
      <c r="A842" t="s">
        <v>1832</v>
      </c>
      <c r="B842" t="s">
        <v>1833</v>
      </c>
      <c r="C842" t="str">
        <f>IFERROR(VLOOKUP(Table1[[#This Row],[Ticker]],[1]!Table1[[Symbol]:[Industry]],2,FALSE),"-")</f>
        <v>-</v>
      </c>
      <c r="D842" t="s">
        <v>273</v>
      </c>
      <c r="E842">
        <v>4327.5276981999996</v>
      </c>
      <c r="F842">
        <v>817.25</v>
      </c>
      <c r="G842">
        <v>14.4220087577289</v>
      </c>
      <c r="H842">
        <v>-13.294768095538901</v>
      </c>
      <c r="I842">
        <v>26.675164925718398</v>
      </c>
      <c r="J842">
        <v>-1.72701362774987</v>
      </c>
      <c r="K842">
        <v>815.45548742707695</v>
      </c>
      <c r="L842">
        <v>701.80501032181598</v>
      </c>
      <c r="M842">
        <v>33.048993321924897</v>
      </c>
      <c r="N842">
        <v>0.205029032051773</v>
      </c>
      <c r="O842">
        <v>13.9614561027837</v>
      </c>
      <c r="P842">
        <v>61.256906077347999</v>
      </c>
      <c r="Q842">
        <v>-8.1294293376042007E-2</v>
      </c>
    </row>
    <row r="843" spans="1:17" hidden="1" x14ac:dyDescent="0.3">
      <c r="A843" t="s">
        <v>1834</v>
      </c>
      <c r="B843" t="s">
        <v>1835</v>
      </c>
      <c r="C843" t="str">
        <f>IFERROR(VLOOKUP(Table1[[#This Row],[Ticker]],[1]!Table1[[Symbol]:[Industry]],2,FALSE),"-")</f>
        <v>-</v>
      </c>
      <c r="D843" t="s">
        <v>997</v>
      </c>
      <c r="E843">
        <v>4314.87424293</v>
      </c>
      <c r="F843">
        <v>533.1</v>
      </c>
      <c r="G843">
        <v>-15.198901425847099</v>
      </c>
      <c r="H843">
        <v>20.3317001841875</v>
      </c>
      <c r="I843">
        <v>36.866348551877202</v>
      </c>
      <c r="J843">
        <v>8.2654708005040405</v>
      </c>
      <c r="K843">
        <v>453.424917248361</v>
      </c>
      <c r="L843">
        <v>415.08055989803</v>
      </c>
      <c r="M843">
        <v>77.725161913270199</v>
      </c>
      <c r="N843">
        <v>1.91365426559584</v>
      </c>
      <c r="O843">
        <v>5.0459576064528102</v>
      </c>
      <c r="P843">
        <v>57.6985653009909</v>
      </c>
      <c r="Q843">
        <v>1.7025097142149999E-3</v>
      </c>
    </row>
    <row r="844" spans="1:17" hidden="1" x14ac:dyDescent="0.3">
      <c r="A844" t="s">
        <v>1836</v>
      </c>
      <c r="B844" t="s">
        <v>1837</v>
      </c>
      <c r="C844" t="str">
        <f>IFERROR(VLOOKUP(Table1[[#This Row],[Ticker]],[1]!Table1[[Symbol]:[Industry]],2,FALSE),"-")</f>
        <v>-</v>
      </c>
      <c r="D844" t="s">
        <v>46</v>
      </c>
      <c r="E844">
        <v>4290.0324947849904</v>
      </c>
      <c r="F844">
        <v>772.55</v>
      </c>
      <c r="G844">
        <v>177.98305870660599</v>
      </c>
      <c r="H844">
        <v>-14.606559860844699</v>
      </c>
      <c r="I844">
        <v>73.512404703421893</v>
      </c>
      <c r="J844">
        <v>-9.9931268162454394</v>
      </c>
      <c r="K844">
        <v>778.58099763426105</v>
      </c>
      <c r="L844">
        <v>596.94779650625298</v>
      </c>
      <c r="M844">
        <v>37.490715336227197</v>
      </c>
      <c r="N844">
        <v>0.41964399589265899</v>
      </c>
      <c r="O844">
        <v>21.0277651931913</v>
      </c>
      <c r="P844">
        <v>213.40770791074999</v>
      </c>
    </row>
    <row r="845" spans="1:17" x14ac:dyDescent="0.3">
      <c r="A845" t="s">
        <v>1838</v>
      </c>
      <c r="B845" t="s">
        <v>1839</v>
      </c>
      <c r="C845" t="str">
        <f>IFERROR(VLOOKUP(Table1[[#This Row],[Ticker]],[1]!Table1[[Symbol]:[Industry]],2,FALSE),"-")</f>
        <v>-</v>
      </c>
      <c r="D845" t="s">
        <v>431</v>
      </c>
      <c r="E845">
        <v>4277.8370292</v>
      </c>
      <c r="F845">
        <v>1114.5999999999999</v>
      </c>
      <c r="G845">
        <v>-57.722486772506201</v>
      </c>
      <c r="H845">
        <v>-7.7024041542866302</v>
      </c>
      <c r="I845">
        <v>-6.9425599370809596</v>
      </c>
      <c r="J845">
        <v>-7.6680032186160201</v>
      </c>
      <c r="K845">
        <v>1121.22638206439</v>
      </c>
      <c r="L845">
        <v>1189.1952843054601</v>
      </c>
      <c r="M845">
        <v>55.270364153127701</v>
      </c>
      <c r="N845">
        <v>1.40865421820209</v>
      </c>
      <c r="O845">
        <v>34.4338776242598</v>
      </c>
      <c r="P845">
        <v>11.700155333968</v>
      </c>
      <c r="Q845">
        <v>-7.9057180828594004E-2</v>
      </c>
    </row>
    <row r="846" spans="1:17" hidden="1" x14ac:dyDescent="0.3">
      <c r="A846" t="s">
        <v>1840</v>
      </c>
      <c r="B846" t="s">
        <v>1841</v>
      </c>
      <c r="C846" t="str">
        <f>IFERROR(VLOOKUP(Table1[[#This Row],[Ticker]],[1]!Table1[[Symbol]:[Industry]],2,FALSE),"-")</f>
        <v>-</v>
      </c>
      <c r="D846" t="s">
        <v>392</v>
      </c>
      <c r="E846">
        <v>4249.4545669999998</v>
      </c>
      <c r="F846">
        <v>341.5</v>
      </c>
      <c r="G846">
        <v>138.51291883722399</v>
      </c>
      <c r="H846">
        <v>-20.275545033228902</v>
      </c>
      <c r="I846">
        <v>100.034187548049</v>
      </c>
      <c r="J846">
        <v>-4.8331329582513698</v>
      </c>
      <c r="K846">
        <v>355.40944415582402</v>
      </c>
      <c r="L846">
        <v>259.06051274648598</v>
      </c>
      <c r="M846">
        <v>20.726820650675698</v>
      </c>
      <c r="N846">
        <v>0.275287848732018</v>
      </c>
      <c r="O846">
        <v>31.098096632503601</v>
      </c>
      <c r="P846">
        <v>184.583333333333</v>
      </c>
      <c r="Q846">
        <v>0.16106226793395201</v>
      </c>
    </row>
    <row r="847" spans="1:17" hidden="1" x14ac:dyDescent="0.3">
      <c r="A847" t="s">
        <v>1842</v>
      </c>
      <c r="B847" t="s">
        <v>1843</v>
      </c>
      <c r="C847" t="str">
        <f>IFERROR(VLOOKUP(Table1[[#This Row],[Ticker]],[1]!Table1[[Symbol]:[Industry]],2,FALSE),"-")</f>
        <v>-</v>
      </c>
      <c r="D847" t="s">
        <v>132</v>
      </c>
      <c r="E847">
        <v>4242.0547963150002</v>
      </c>
      <c r="F847">
        <v>327.95</v>
      </c>
      <c r="G847">
        <v>397.45723942176397</v>
      </c>
      <c r="H847">
        <v>8.7753436889873697</v>
      </c>
      <c r="I847">
        <v>125.86194922429399</v>
      </c>
      <c r="J847">
        <v>16.8099902629105</v>
      </c>
      <c r="K847">
        <v>255.24018180841099</v>
      </c>
      <c r="L847">
        <v>177.37938241794799</v>
      </c>
      <c r="M847">
        <v>85.739172054040097</v>
      </c>
      <c r="N847">
        <v>0.76556718596137197</v>
      </c>
      <c r="O847">
        <v>0</v>
      </c>
      <c r="P847">
        <v>550.694444444444</v>
      </c>
      <c r="Q847">
        <v>0.17867252316368401</v>
      </c>
    </row>
    <row r="848" spans="1:17" x14ac:dyDescent="0.3">
      <c r="A848" t="s">
        <v>1844</v>
      </c>
      <c r="B848" t="s">
        <v>1845</v>
      </c>
      <c r="C848" t="str">
        <f>IFERROR(VLOOKUP(Table1[[#This Row],[Ticker]],[1]!Table1[[Symbol]:[Industry]],2,FALSE),"-")</f>
        <v>-</v>
      </c>
      <c r="D848" t="s">
        <v>51</v>
      </c>
      <c r="E848">
        <v>4241.5864908399999</v>
      </c>
      <c r="F848">
        <v>594.85</v>
      </c>
      <c r="G848">
        <v>-56.436079638557104</v>
      </c>
      <c r="H848">
        <v>-10.413797525413001</v>
      </c>
      <c r="I848">
        <v>-48.376609459504103</v>
      </c>
      <c r="J848">
        <v>-2.8711842415305102</v>
      </c>
      <c r="K848">
        <v>632.88139807474204</v>
      </c>
      <c r="L848">
        <v>749.68987928418005</v>
      </c>
      <c r="M848">
        <v>40.955445779353603</v>
      </c>
      <c r="N848">
        <v>1.0849092241054701</v>
      </c>
      <c r="O848">
        <v>108.993863999327</v>
      </c>
      <c r="P848">
        <v>1.44964611580113</v>
      </c>
      <c r="Q848">
        <v>-6.5343522508690003E-3</v>
      </c>
    </row>
    <row r="849" spans="1:17" hidden="1" x14ac:dyDescent="0.3">
      <c r="A849" t="s">
        <v>1846</v>
      </c>
      <c r="B849" t="s">
        <v>1847</v>
      </c>
      <c r="C849" t="str">
        <f>IFERROR(VLOOKUP(Table1[[#This Row],[Ticker]],[1]!Table1[[Symbol]:[Industry]],2,FALSE),"-")</f>
        <v>-</v>
      </c>
      <c r="D849" t="s">
        <v>264</v>
      </c>
      <c r="E849">
        <v>4226.0015437499997</v>
      </c>
      <c r="F849">
        <v>2403.1</v>
      </c>
      <c r="G849">
        <v>89.433721788304993</v>
      </c>
      <c r="H849">
        <v>-18.712875172496101</v>
      </c>
      <c r="I849">
        <v>50.5039305954692</v>
      </c>
      <c r="J849">
        <v>2.7436337986507899</v>
      </c>
      <c r="K849">
        <v>2476.0439072006602</v>
      </c>
      <c r="L849">
        <v>1999.3523091903101</v>
      </c>
      <c r="M849">
        <v>37.5462020855975</v>
      </c>
      <c r="N849">
        <v>0.39586969366709801</v>
      </c>
      <c r="O849">
        <v>19.845199950064501</v>
      </c>
      <c r="P849">
        <v>132.588075880758</v>
      </c>
      <c r="Q849">
        <v>5.9331406243043998E-2</v>
      </c>
    </row>
    <row r="850" spans="1:17" hidden="1" x14ac:dyDescent="0.3">
      <c r="A850" t="s">
        <v>1848</v>
      </c>
      <c r="B850" t="s">
        <v>1849</v>
      </c>
      <c r="C850" t="str">
        <f>IFERROR(VLOOKUP(Table1[[#This Row],[Ticker]],[1]!Table1[[Symbol]:[Industry]],2,FALSE),"-")</f>
        <v>-</v>
      </c>
      <c r="D850" t="s">
        <v>994</v>
      </c>
      <c r="E850">
        <v>4191.77813298</v>
      </c>
      <c r="F850">
        <v>171.56</v>
      </c>
      <c r="G850">
        <v>94.404438872525702</v>
      </c>
      <c r="H850">
        <v>-11.697478697552</v>
      </c>
      <c r="I850">
        <v>54.962771294588102</v>
      </c>
      <c r="J850">
        <v>-8.90877262837486E-2</v>
      </c>
      <c r="K850">
        <v>175.422864905349</v>
      </c>
      <c r="L850">
        <v>144.35581960822699</v>
      </c>
      <c r="M850">
        <v>49.6430473452602</v>
      </c>
      <c r="N850">
        <v>0.59646099255631801</v>
      </c>
      <c r="O850">
        <v>30.449988342270899</v>
      </c>
      <c r="P850">
        <v>137.07047443574299</v>
      </c>
    </row>
    <row r="851" spans="1:17" hidden="1" x14ac:dyDescent="0.3">
      <c r="A851" t="s">
        <v>1850</v>
      </c>
      <c r="B851" t="s">
        <v>1851</v>
      </c>
      <c r="C851" t="str">
        <f>IFERROR(VLOOKUP(Table1[[#This Row],[Ticker]],[1]!Table1[[Symbol]:[Industry]],2,FALSE),"-")</f>
        <v>-</v>
      </c>
      <c r="D851" t="s">
        <v>138</v>
      </c>
      <c r="E851">
        <v>4175.0247220000001</v>
      </c>
      <c r="F851">
        <v>5474.15</v>
      </c>
      <c r="G851">
        <v>214.89825378954399</v>
      </c>
      <c r="H851">
        <v>-18.354789130887799</v>
      </c>
      <c r="I851">
        <v>22.407964173604501</v>
      </c>
      <c r="J851">
        <v>-3.1401406860274199</v>
      </c>
      <c r="K851">
        <v>5877.6856271024399</v>
      </c>
      <c r="L851">
        <v>4856.9715348914096</v>
      </c>
      <c r="M851">
        <v>30.075966806170101</v>
      </c>
      <c r="N851">
        <v>0.81828378727789797</v>
      </c>
      <c r="O851">
        <v>28.823652987221699</v>
      </c>
      <c r="P851">
        <v>260.37853851217898</v>
      </c>
      <c r="Q851">
        <v>0.30155138745868398</v>
      </c>
    </row>
    <row r="852" spans="1:17" hidden="1" x14ac:dyDescent="0.3">
      <c r="A852" t="s">
        <v>1852</v>
      </c>
      <c r="B852" t="s">
        <v>1853</v>
      </c>
      <c r="C852" t="str">
        <f>IFERROR(VLOOKUP(Table1[[#This Row],[Ticker]],[1]!Table1[[Symbol]:[Industry]],2,FALSE),"-")</f>
        <v>-</v>
      </c>
      <c r="D852" t="s">
        <v>46</v>
      </c>
      <c r="E852">
        <v>4167.7075889999996</v>
      </c>
      <c r="F852">
        <v>2172.65</v>
      </c>
      <c r="G852">
        <v>530.32367109554502</v>
      </c>
      <c r="H852">
        <v>-1.09101285250859</v>
      </c>
      <c r="I852">
        <v>182.75770231208</v>
      </c>
      <c r="J852">
        <v>6.98536798135006</v>
      </c>
      <c r="K852">
        <v>2142.2002399906401</v>
      </c>
      <c r="L852">
        <v>1576.5325492837401</v>
      </c>
      <c r="M852">
        <v>57.341125814853001</v>
      </c>
      <c r="N852">
        <v>0.65044755565756196</v>
      </c>
      <c r="O852">
        <v>37.343796745909302</v>
      </c>
      <c r="P852">
        <v>649.18965517241304</v>
      </c>
    </row>
    <row r="853" spans="1:17" x14ac:dyDescent="0.3">
      <c r="A853" t="s">
        <v>1854</v>
      </c>
      <c r="B853" t="s">
        <v>1855</v>
      </c>
      <c r="C853" t="str">
        <f>IFERROR(VLOOKUP(Table1[[#This Row],[Ticker]],[1]!Table1[[Symbol]:[Industry]],2,FALSE),"-")</f>
        <v>-</v>
      </c>
      <c r="D853" t="s">
        <v>106</v>
      </c>
      <c r="E853">
        <v>4159.9415065650001</v>
      </c>
      <c r="F853">
        <v>1066.6500000000001</v>
      </c>
      <c r="G853">
        <v>12.1382282060381</v>
      </c>
      <c r="H853">
        <v>-21.2875153760891</v>
      </c>
      <c r="I853">
        <v>54.602721379090703</v>
      </c>
      <c r="J853">
        <v>-1.40207809508807</v>
      </c>
      <c r="K853">
        <v>1182.53972082019</v>
      </c>
      <c r="L853">
        <v>1005.8261530040199</v>
      </c>
      <c r="M853">
        <v>26.825487789963798</v>
      </c>
      <c r="N853">
        <v>0.180504792448864</v>
      </c>
      <c r="O853">
        <v>49.3179580930952</v>
      </c>
      <c r="P853">
        <v>74.860655737704903</v>
      </c>
      <c r="Q853">
        <v>6.2695695850224997E-2</v>
      </c>
    </row>
    <row r="854" spans="1:17" hidden="1" x14ac:dyDescent="0.3">
      <c r="A854" t="s">
        <v>1856</v>
      </c>
      <c r="B854" t="s">
        <v>1857</v>
      </c>
      <c r="C854" t="str">
        <f>IFERROR(VLOOKUP(Table1[[#This Row],[Ticker]],[1]!Table1[[Symbol]:[Industry]],2,FALSE),"-")</f>
        <v>-</v>
      </c>
      <c r="D854" t="s">
        <v>261</v>
      </c>
      <c r="E854">
        <v>4158.8226640000003</v>
      </c>
      <c r="F854">
        <v>425.8</v>
      </c>
      <c r="G854">
        <v>11.0465435435594</v>
      </c>
      <c r="H854">
        <v>-15.7175205351515</v>
      </c>
      <c r="I854">
        <v>13.5372932249477</v>
      </c>
      <c r="J854">
        <v>-1.40959447999134</v>
      </c>
      <c r="K854">
        <v>443.23525882375401</v>
      </c>
      <c r="L854">
        <v>400.223655481337</v>
      </c>
      <c r="M854">
        <v>42.3375993644297</v>
      </c>
      <c r="N854">
        <v>0.48586988772845002</v>
      </c>
      <c r="O854">
        <v>27.524659464537301</v>
      </c>
      <c r="P854">
        <v>54.387237128353803</v>
      </c>
      <c r="Q854">
        <v>0.141480559052576</v>
      </c>
    </row>
    <row r="855" spans="1:17" hidden="1" x14ac:dyDescent="0.3">
      <c r="A855" t="s">
        <v>1858</v>
      </c>
      <c r="B855" t="s">
        <v>1859</v>
      </c>
      <c r="C855" t="str">
        <f>IFERROR(VLOOKUP(Table1[[#This Row],[Ticker]],[1]!Table1[[Symbol]:[Industry]],2,FALSE),"-")</f>
        <v>-</v>
      </c>
      <c r="D855" t="s">
        <v>467</v>
      </c>
      <c r="E855">
        <v>4154.561921214</v>
      </c>
      <c r="F855">
        <v>300.14</v>
      </c>
      <c r="G855">
        <v>55.634602897074103</v>
      </c>
      <c r="H855">
        <v>23.673441564949801</v>
      </c>
      <c r="I855">
        <v>28.7612411685297</v>
      </c>
      <c r="J855">
        <v>15.3366963999107</v>
      </c>
      <c r="K855">
        <v>242.554420652278</v>
      </c>
      <c r="L855">
        <v>202.86168614582201</v>
      </c>
      <c r="M855">
        <v>71.095982963242093</v>
      </c>
      <c r="N855">
        <v>2.5330090273669001</v>
      </c>
      <c r="O855">
        <v>7.9063103884853696</v>
      </c>
      <c r="P855">
        <v>133.39035769828899</v>
      </c>
      <c r="Q855">
        <v>5.7975437000622999E-2</v>
      </c>
    </row>
    <row r="856" spans="1:17" hidden="1" x14ac:dyDescent="0.3">
      <c r="A856" t="s">
        <v>1860</v>
      </c>
      <c r="B856" t="s">
        <v>1861</v>
      </c>
      <c r="C856" t="str">
        <f>IFERROR(VLOOKUP(Table1[[#This Row],[Ticker]],[1]!Table1[[Symbol]:[Industry]],2,FALSE),"-")</f>
        <v>-</v>
      </c>
      <c r="D856" t="s">
        <v>473</v>
      </c>
      <c r="E856">
        <v>4136.5905431250003</v>
      </c>
      <c r="F856">
        <v>671.25</v>
      </c>
      <c r="G856">
        <v>-37.571184977176799</v>
      </c>
      <c r="H856">
        <v>3.7688838255384498</v>
      </c>
      <c r="I856">
        <v>-17.435824614904998</v>
      </c>
      <c r="J856">
        <v>1.69498400051619</v>
      </c>
      <c r="K856">
        <v>652.63454946047295</v>
      </c>
      <c r="L856">
        <v>674.75149619966999</v>
      </c>
      <c r="M856">
        <v>67.901369119615197</v>
      </c>
      <c r="N856">
        <v>1.14027246174304</v>
      </c>
      <c r="O856">
        <v>23.2700186219739</v>
      </c>
      <c r="P856">
        <v>12.597500629036301</v>
      </c>
      <c r="Q856">
        <v>0.133791163452394</v>
      </c>
    </row>
    <row r="857" spans="1:17" hidden="1" x14ac:dyDescent="0.3">
      <c r="A857" t="s">
        <v>1862</v>
      </c>
      <c r="B857" t="s">
        <v>1863</v>
      </c>
      <c r="C857" t="str">
        <f>IFERROR(VLOOKUP(Table1[[#This Row],[Ticker]],[1]!Table1[[Symbol]:[Industry]],2,FALSE),"-")</f>
        <v>-</v>
      </c>
      <c r="D857" t="s">
        <v>51</v>
      </c>
      <c r="E857">
        <v>4111.6358984250001</v>
      </c>
      <c r="F857">
        <v>302.14999999999998</v>
      </c>
      <c r="G857">
        <v>40.772485354537203</v>
      </c>
      <c r="H857">
        <v>4.3721310269212896</v>
      </c>
      <c r="I857">
        <v>44.994166325983102</v>
      </c>
      <c r="J857">
        <v>-7.4766046845787297</v>
      </c>
      <c r="K857">
        <v>275.07533138615599</v>
      </c>
      <c r="L857">
        <v>235.35543470291699</v>
      </c>
      <c r="M857">
        <v>56.752459779742402</v>
      </c>
      <c r="N857">
        <v>1.85491596509562</v>
      </c>
      <c r="O857">
        <v>13.5197749462187</v>
      </c>
      <c r="P857">
        <v>91.841269841269806</v>
      </c>
      <c r="Q857">
        <v>3.4935293794630001E-3</v>
      </c>
    </row>
    <row r="858" spans="1:17" hidden="1" x14ac:dyDescent="0.3">
      <c r="A858" t="s">
        <v>1864</v>
      </c>
      <c r="B858" t="s">
        <v>1865</v>
      </c>
      <c r="C858" t="str">
        <f>IFERROR(VLOOKUP(Table1[[#This Row],[Ticker]],[1]!Table1[[Symbol]:[Industry]],2,FALSE),"-")</f>
        <v>-</v>
      </c>
      <c r="D858" t="s">
        <v>261</v>
      </c>
      <c r="E858">
        <v>4097.4963918699996</v>
      </c>
      <c r="F858">
        <v>4039.7</v>
      </c>
      <c r="G858">
        <v>7.6242262366948097</v>
      </c>
      <c r="H858">
        <v>1.0948529079737701</v>
      </c>
      <c r="I858">
        <v>66.680146558562896</v>
      </c>
      <c r="J858">
        <v>2.8126363688758298</v>
      </c>
      <c r="K858">
        <v>3742.1553493400902</v>
      </c>
      <c r="L858">
        <v>3164.0286110790798</v>
      </c>
      <c r="M858">
        <v>76.300178592620696</v>
      </c>
      <c r="N858">
        <v>0.45131639877985003</v>
      </c>
      <c r="O858">
        <v>5.0820605490506701</v>
      </c>
      <c r="P858">
        <v>87.370129870129801</v>
      </c>
      <c r="Q858">
        <v>0.113644133334154</v>
      </c>
    </row>
    <row r="859" spans="1:17" hidden="1" x14ac:dyDescent="0.3">
      <c r="A859" t="s">
        <v>1866</v>
      </c>
      <c r="B859" t="s">
        <v>1867</v>
      </c>
      <c r="C859" t="str">
        <f>IFERROR(VLOOKUP(Table1[[#This Row],[Ticker]],[1]!Table1[[Symbol]:[Industry]],2,FALSE),"-")</f>
        <v>-</v>
      </c>
      <c r="D859" t="s">
        <v>397</v>
      </c>
      <c r="E859">
        <v>4075.8852647499998</v>
      </c>
      <c r="F859">
        <v>276.25</v>
      </c>
      <c r="G859">
        <v>113.434922477054</v>
      </c>
      <c r="H859">
        <v>13.924069238709301</v>
      </c>
      <c r="I859">
        <v>132.35042276390899</v>
      </c>
      <c r="J859">
        <v>4.2532274695593504</v>
      </c>
      <c r="K859">
        <v>243.87918342218299</v>
      </c>
      <c r="L859">
        <v>176.402636841489</v>
      </c>
      <c r="M859">
        <v>47.867447013361101</v>
      </c>
      <c r="N859">
        <v>0.67724716264515905</v>
      </c>
      <c r="O859">
        <v>22.2443438914027</v>
      </c>
      <c r="P859">
        <v>190.78947368421001</v>
      </c>
      <c r="Q859">
        <v>0.15025056458355501</v>
      </c>
    </row>
    <row r="860" spans="1:17" x14ac:dyDescent="0.3">
      <c r="A860" t="s">
        <v>1868</v>
      </c>
      <c r="B860" t="s">
        <v>1869</v>
      </c>
      <c r="C860" t="str">
        <f>IFERROR(VLOOKUP(Table1[[#This Row],[Ticker]],[1]!Table1[[Symbol]:[Industry]],2,FALSE),"-")</f>
        <v>-</v>
      </c>
      <c r="D860" t="s">
        <v>644</v>
      </c>
      <c r="E860">
        <v>4061.34735291999</v>
      </c>
      <c r="F860">
        <v>614.9</v>
      </c>
      <c r="G860">
        <v>-44.651079064697299</v>
      </c>
      <c r="H860">
        <v>-4.9785831834678298</v>
      </c>
      <c r="I860">
        <v>-13.693044069982401</v>
      </c>
      <c r="J860">
        <v>-1.44800209723919</v>
      </c>
      <c r="K860">
        <v>620.08717977375204</v>
      </c>
      <c r="L860">
        <v>632.68336772983605</v>
      </c>
      <c r="M860">
        <v>47.480078468198997</v>
      </c>
      <c r="N860">
        <v>0.71628028200944405</v>
      </c>
      <c r="O860">
        <v>32.541876727923203</v>
      </c>
      <c r="P860">
        <v>11.4757070340826</v>
      </c>
      <c r="Q860">
        <v>8.5657533418294005E-2</v>
      </c>
    </row>
    <row r="861" spans="1:17" x14ac:dyDescent="0.3">
      <c r="A861" t="s">
        <v>1870</v>
      </c>
      <c r="B861" t="s">
        <v>1871</v>
      </c>
      <c r="C861" t="str">
        <f>IFERROR(VLOOKUP(Table1[[#This Row],[Ticker]],[1]!Table1[[Symbol]:[Industry]],2,FALSE),"-")</f>
        <v>-</v>
      </c>
      <c r="D861" t="s">
        <v>237</v>
      </c>
      <c r="E861">
        <v>4061.3101474800001</v>
      </c>
      <c r="F861">
        <v>481.2</v>
      </c>
      <c r="G861">
        <v>-29.348934361073901</v>
      </c>
      <c r="H861">
        <v>-5.8606387398617796</v>
      </c>
      <c r="I861">
        <v>-29.955502350958199</v>
      </c>
      <c r="J861">
        <v>-3.9431791866874901</v>
      </c>
      <c r="K861">
        <v>488.40930094429001</v>
      </c>
      <c r="L861">
        <v>500.89533095025303</v>
      </c>
      <c r="M861">
        <v>43.512574186482702</v>
      </c>
      <c r="N861">
        <v>1.12344157945984</v>
      </c>
      <c r="O861">
        <v>45.261845386533601</v>
      </c>
      <c r="P861">
        <v>7.6510067114093898</v>
      </c>
    </row>
    <row r="862" spans="1:17" hidden="1" x14ac:dyDescent="0.3">
      <c r="A862" t="s">
        <v>1872</v>
      </c>
      <c r="B862" t="s">
        <v>1873</v>
      </c>
      <c r="C862" t="str">
        <f>IFERROR(VLOOKUP(Table1[[#This Row],[Ticker]],[1]!Table1[[Symbol]:[Industry]],2,FALSE),"-")</f>
        <v>-</v>
      </c>
      <c r="D862" t="s">
        <v>1070</v>
      </c>
      <c r="E862">
        <v>4060.8879999999999</v>
      </c>
      <c r="F862">
        <v>118</v>
      </c>
      <c r="G862">
        <v>-31.053060804031901</v>
      </c>
      <c r="I862">
        <v>-16.606020067306599</v>
      </c>
      <c r="K862">
        <v>104.378999999999</v>
      </c>
      <c r="M862">
        <v>99.990560428137201</v>
      </c>
      <c r="N862">
        <v>1</v>
      </c>
      <c r="O862">
        <v>0</v>
      </c>
      <c r="P862">
        <v>5.3571428571428603</v>
      </c>
    </row>
    <row r="863" spans="1:17" hidden="1" x14ac:dyDescent="0.3">
      <c r="A863" t="s">
        <v>1874</v>
      </c>
      <c r="B863" t="s">
        <v>1875</v>
      </c>
      <c r="C863" t="str">
        <f>IFERROR(VLOOKUP(Table1[[#This Row],[Ticker]],[1]!Table1[[Symbol]:[Industry]],2,FALSE),"-")</f>
        <v>-</v>
      </c>
      <c r="D863" t="s">
        <v>217</v>
      </c>
      <c r="E863">
        <v>4056.41226941999</v>
      </c>
      <c r="F863">
        <v>181.98</v>
      </c>
      <c r="G863">
        <v>102.948189865969</v>
      </c>
      <c r="H863">
        <v>35.651535761257797</v>
      </c>
      <c r="I863">
        <v>114.678804869776</v>
      </c>
      <c r="J863">
        <v>5.4609093995373597</v>
      </c>
      <c r="K863">
        <v>147.38058631984501</v>
      </c>
      <c r="L863">
        <v>107.907981838401</v>
      </c>
      <c r="M863">
        <v>56.256699014238002</v>
      </c>
      <c r="N863">
        <v>1.15675918958505</v>
      </c>
      <c r="O863">
        <v>12.8695461039674</v>
      </c>
      <c r="P863">
        <v>161.841726618705</v>
      </c>
      <c r="Q863">
        <v>0.28539278282111102</v>
      </c>
    </row>
    <row r="864" spans="1:17" x14ac:dyDescent="0.3">
      <c r="A864" t="s">
        <v>1876</v>
      </c>
      <c r="B864" t="s">
        <v>1877</v>
      </c>
      <c r="C864" t="str">
        <f>IFERROR(VLOOKUP(Table1[[#This Row],[Ticker]],[1]!Table1[[Symbol]:[Industry]],2,FALSE),"-")</f>
        <v>-</v>
      </c>
      <c r="D864" t="s">
        <v>261</v>
      </c>
      <c r="E864">
        <v>4024.488735246</v>
      </c>
      <c r="F864">
        <v>173.11</v>
      </c>
      <c r="G864">
        <v>-7.6072782723042902</v>
      </c>
      <c r="H864">
        <v>-9.2934327779835399</v>
      </c>
      <c r="I864">
        <v>20.379777899094702</v>
      </c>
      <c r="J864">
        <v>-3.5225557707389998</v>
      </c>
      <c r="K864">
        <v>169.153466452646</v>
      </c>
      <c r="L864">
        <v>152.77409074334801</v>
      </c>
      <c r="M864">
        <v>40.950298362357998</v>
      </c>
      <c r="N864">
        <v>0.94409042773635199</v>
      </c>
      <c r="O864">
        <v>11.316503957021499</v>
      </c>
      <c r="P864">
        <v>54.4935296742525</v>
      </c>
      <c r="Q864">
        <v>1.3362083382319E-2</v>
      </c>
    </row>
    <row r="865" spans="1:17" hidden="1" x14ac:dyDescent="0.3">
      <c r="A865" t="s">
        <v>1878</v>
      </c>
      <c r="B865" t="s">
        <v>1879</v>
      </c>
      <c r="C865" t="str">
        <f>IFERROR(VLOOKUP(Table1[[#This Row],[Ticker]],[1]!Table1[[Symbol]:[Industry]],2,FALSE),"-")</f>
        <v>-</v>
      </c>
      <c r="D865" t="s">
        <v>54</v>
      </c>
      <c r="E865">
        <v>4016.4596679000001</v>
      </c>
      <c r="F865">
        <v>368.6</v>
      </c>
      <c r="G865">
        <v>153.328881471919</v>
      </c>
      <c r="H865">
        <v>-6.0493992686245397</v>
      </c>
      <c r="I865">
        <v>24.8340056474382</v>
      </c>
      <c r="J865">
        <v>5.5384534663737099</v>
      </c>
      <c r="K865">
        <v>346.32974012958198</v>
      </c>
      <c r="L865">
        <v>277.97067208823802</v>
      </c>
      <c r="M865">
        <v>56.3158973064401</v>
      </c>
      <c r="N865">
        <v>0.95738543877293703</v>
      </c>
      <c r="O865">
        <v>5.8057514921323801</v>
      </c>
      <c r="P865">
        <v>240.66543438077599</v>
      </c>
      <c r="Q865">
        <v>0.13776063805594599</v>
      </c>
    </row>
    <row r="866" spans="1:17" hidden="1" x14ac:dyDescent="0.3">
      <c r="A866" t="s">
        <v>1880</v>
      </c>
      <c r="B866" t="s">
        <v>1881</v>
      </c>
      <c r="C866" t="str">
        <f>IFERROR(VLOOKUP(Table1[[#This Row],[Ticker]],[1]!Table1[[Symbol]:[Industry]],2,FALSE),"-")</f>
        <v>-</v>
      </c>
      <c r="D866" t="s">
        <v>264</v>
      </c>
      <c r="E866">
        <v>3999.4797452500002</v>
      </c>
      <c r="F866">
        <v>3302.5</v>
      </c>
      <c r="G866">
        <v>9.7531739370813497</v>
      </c>
      <c r="H866">
        <v>-6.5664251381698699</v>
      </c>
      <c r="I866">
        <v>58.576848644041497</v>
      </c>
      <c r="J866">
        <v>-4.22353117830359</v>
      </c>
      <c r="K866">
        <v>3114.2416100540199</v>
      </c>
      <c r="L866">
        <v>2493.4286715164899</v>
      </c>
      <c r="M866">
        <v>44.140684005040001</v>
      </c>
      <c r="N866">
        <v>0.352375183287371</v>
      </c>
      <c r="O866">
        <v>13.0794852384557</v>
      </c>
      <c r="P866">
        <v>118.904318430384</v>
      </c>
      <c r="Q866">
        <v>0.11155719877408</v>
      </c>
    </row>
    <row r="867" spans="1:17" x14ac:dyDescent="0.3">
      <c r="A867" t="s">
        <v>1882</v>
      </c>
      <c r="B867" t="s">
        <v>1883</v>
      </c>
      <c r="C867" t="str">
        <f>IFERROR(VLOOKUP(Table1[[#This Row],[Ticker]],[1]!Table1[[Symbol]:[Industry]],2,FALSE),"-")</f>
        <v>-</v>
      </c>
      <c r="D867" t="s">
        <v>138</v>
      </c>
      <c r="E867">
        <v>3997.3347831299998</v>
      </c>
      <c r="F867">
        <v>607.1</v>
      </c>
      <c r="G867">
        <v>-24.153115714848099</v>
      </c>
      <c r="H867">
        <v>14.390116021577199</v>
      </c>
      <c r="I867">
        <v>4.7639214825996596</v>
      </c>
      <c r="J867">
        <v>0.51117897934313605</v>
      </c>
      <c r="K867">
        <v>540.00017640203203</v>
      </c>
      <c r="L867">
        <v>519.89578715938603</v>
      </c>
      <c r="M867">
        <v>63.485869700208802</v>
      </c>
      <c r="N867">
        <v>3.25718266710791</v>
      </c>
      <c r="O867">
        <v>9.8665788173282802</v>
      </c>
      <c r="P867">
        <v>42.847058823529402</v>
      </c>
    </row>
    <row r="868" spans="1:17" hidden="1" x14ac:dyDescent="0.3">
      <c r="A868" t="s">
        <v>1884</v>
      </c>
      <c r="B868" t="s">
        <v>1885</v>
      </c>
      <c r="C868" t="str">
        <f>IFERROR(VLOOKUP(Table1[[#This Row],[Ticker]],[1]!Table1[[Symbol]:[Industry]],2,FALSE),"-")</f>
        <v>-</v>
      </c>
      <c r="D868" t="s">
        <v>470</v>
      </c>
      <c r="E868">
        <v>3981.0945023999998</v>
      </c>
      <c r="F868">
        <v>4608</v>
      </c>
      <c r="G868">
        <v>-7.8280406776353502</v>
      </c>
      <c r="H868">
        <v>16.6217517410144</v>
      </c>
      <c r="I868">
        <v>20.058609927178701</v>
      </c>
      <c r="J868">
        <v>5.0773809009885902</v>
      </c>
      <c r="K868">
        <v>4227.7070715535401</v>
      </c>
      <c r="L868">
        <v>3776.0162995239598</v>
      </c>
      <c r="M868">
        <v>64.953067844459994</v>
      </c>
      <c r="N868">
        <v>1.3677023890403699</v>
      </c>
      <c r="O868">
        <v>4.0364583333333197</v>
      </c>
      <c r="P868">
        <v>53.784541449739599</v>
      </c>
      <c r="Q868">
        <v>2.6930434089084999E-2</v>
      </c>
    </row>
    <row r="869" spans="1:17" hidden="1" x14ac:dyDescent="0.3">
      <c r="A869" t="s">
        <v>1886</v>
      </c>
      <c r="B869" t="s">
        <v>1887</v>
      </c>
      <c r="C869" t="str">
        <f>IFERROR(VLOOKUP(Table1[[#This Row],[Ticker]],[1]!Table1[[Symbol]:[Industry]],2,FALSE),"-")</f>
        <v>-</v>
      </c>
      <c r="D869" t="s">
        <v>473</v>
      </c>
      <c r="E869">
        <v>3974.8649684749998</v>
      </c>
      <c r="F869">
        <v>866.75</v>
      </c>
      <c r="G869">
        <v>43.831226714477602</v>
      </c>
      <c r="H869">
        <v>-22.8668446275306</v>
      </c>
      <c r="I869">
        <v>43.211170861970103</v>
      </c>
      <c r="J869">
        <v>-5.5640188472096996</v>
      </c>
      <c r="K869">
        <v>909.93794351437396</v>
      </c>
      <c r="L869">
        <v>735.31671980066199</v>
      </c>
      <c r="M869">
        <v>27.776589940718701</v>
      </c>
      <c r="N869">
        <v>0.24804488430337601</v>
      </c>
      <c r="O869">
        <v>26.334006345543699</v>
      </c>
      <c r="P869">
        <v>79.693168860785704</v>
      </c>
      <c r="Q869">
        <v>0.15406924839345201</v>
      </c>
    </row>
    <row r="870" spans="1:17" hidden="1" x14ac:dyDescent="0.3">
      <c r="A870" t="s">
        <v>1888</v>
      </c>
      <c r="B870" t="s">
        <v>1889</v>
      </c>
      <c r="C870" t="str">
        <f>IFERROR(VLOOKUP(Table1[[#This Row],[Ticker]],[1]!Table1[[Symbol]:[Industry]],2,FALSE),"-")</f>
        <v>-</v>
      </c>
      <c r="D870" t="s">
        <v>273</v>
      </c>
      <c r="E870">
        <v>3963.0237900000002</v>
      </c>
      <c r="F870">
        <v>432.3</v>
      </c>
      <c r="G870">
        <v>128.74730217237399</v>
      </c>
      <c r="H870">
        <v>3.81512812127878</v>
      </c>
      <c r="I870">
        <v>146.55954788401101</v>
      </c>
      <c r="J870">
        <v>-10.250915803549301</v>
      </c>
      <c r="K870">
        <v>385.28858912619</v>
      </c>
      <c r="L870">
        <v>273.97264110844202</v>
      </c>
      <c r="M870">
        <v>41.802195005963199</v>
      </c>
      <c r="N870">
        <v>0.45557680637355202</v>
      </c>
      <c r="O870">
        <v>11.9592875318066</v>
      </c>
      <c r="P870">
        <v>190.13422818791901</v>
      </c>
      <c r="Q870">
        <v>0.15815870946312199</v>
      </c>
    </row>
    <row r="871" spans="1:17" hidden="1" x14ac:dyDescent="0.3">
      <c r="A871" t="s">
        <v>1890</v>
      </c>
      <c r="B871" t="s">
        <v>1891</v>
      </c>
      <c r="C871" t="str">
        <f>IFERROR(VLOOKUP(Table1[[#This Row],[Ticker]],[1]!Table1[[Symbol]:[Industry]],2,FALSE),"-")</f>
        <v>-</v>
      </c>
      <c r="D871" t="s">
        <v>1892</v>
      </c>
      <c r="E871">
        <v>3956.3798271800001</v>
      </c>
      <c r="F871">
        <v>236.17</v>
      </c>
      <c r="G871">
        <v>-44.041523364035001</v>
      </c>
      <c r="H871">
        <v>-4.8282617474021299</v>
      </c>
      <c r="I871">
        <v>-1.4721669048230801</v>
      </c>
      <c r="J871">
        <v>0.49516257812511999</v>
      </c>
      <c r="K871">
        <v>230.64261575007899</v>
      </c>
      <c r="M871">
        <v>72.846976985090507</v>
      </c>
      <c r="N871">
        <v>0.99189534583807804</v>
      </c>
      <c r="O871">
        <v>18.9820891730533</v>
      </c>
      <c r="P871">
        <v>20.1271617497456</v>
      </c>
    </row>
    <row r="872" spans="1:17" hidden="1" x14ac:dyDescent="0.3">
      <c r="A872" t="s">
        <v>1893</v>
      </c>
      <c r="B872" t="s">
        <v>1894</v>
      </c>
      <c r="C872" t="str">
        <f>IFERROR(VLOOKUP(Table1[[#This Row],[Ticker]],[1]!Table1[[Symbol]:[Industry]],2,FALSE),"-")</f>
        <v>-</v>
      </c>
      <c r="D872" t="s">
        <v>516</v>
      </c>
      <c r="E872">
        <v>3927.1682150000001</v>
      </c>
      <c r="F872">
        <v>285.39999999999998</v>
      </c>
      <c r="G872">
        <v>55.792342064404998</v>
      </c>
      <c r="H872">
        <v>2.2035139184020598</v>
      </c>
      <c r="I872">
        <v>48.326776308228098</v>
      </c>
      <c r="J872">
        <v>0.50369919475138503</v>
      </c>
      <c r="K872">
        <v>262.90435217381201</v>
      </c>
      <c r="L872">
        <v>207.496139201055</v>
      </c>
      <c r="M872">
        <v>49.841701753994101</v>
      </c>
      <c r="N872">
        <v>0.57345954468632698</v>
      </c>
      <c r="O872">
        <v>6.7624386825508198</v>
      </c>
      <c r="P872">
        <v>109.698750918442</v>
      </c>
      <c r="Q872">
        <v>0.233188352016449</v>
      </c>
    </row>
    <row r="873" spans="1:17" hidden="1" x14ac:dyDescent="0.3">
      <c r="A873" t="s">
        <v>1895</v>
      </c>
      <c r="B873" t="s">
        <v>1896</v>
      </c>
      <c r="C873" t="str">
        <f>IFERROR(VLOOKUP(Table1[[#This Row],[Ticker]],[1]!Table1[[Symbol]:[Industry]],2,FALSE),"-")</f>
        <v>-</v>
      </c>
      <c r="D873" t="s">
        <v>470</v>
      </c>
      <c r="E873">
        <v>3916.5786933750001</v>
      </c>
      <c r="F873">
        <v>3224.25</v>
      </c>
      <c r="G873">
        <v>29.0827410239697</v>
      </c>
      <c r="H873">
        <v>-10.8097097199104</v>
      </c>
      <c r="I873">
        <v>24.880733002813599</v>
      </c>
      <c r="J873">
        <v>-2.1723794932848599</v>
      </c>
      <c r="K873">
        <v>3152.28992265949</v>
      </c>
      <c r="L873">
        <v>2712.5574986371798</v>
      </c>
      <c r="M873">
        <v>41.263339209007199</v>
      </c>
      <c r="N873">
        <v>0.36357771436988801</v>
      </c>
      <c r="O873">
        <v>7.6219275800573696</v>
      </c>
      <c r="P873">
        <v>68.078507011416306</v>
      </c>
      <c r="Q873">
        <v>6.8994141033107997E-2</v>
      </c>
    </row>
    <row r="874" spans="1:17" hidden="1" x14ac:dyDescent="0.3">
      <c r="A874" t="s">
        <v>1897</v>
      </c>
      <c r="B874" t="s">
        <v>1898</v>
      </c>
      <c r="C874" t="str">
        <f>IFERROR(VLOOKUP(Table1[[#This Row],[Ticker]],[1]!Table1[[Symbol]:[Industry]],2,FALSE),"-")</f>
        <v>-</v>
      </c>
      <c r="D874" t="s">
        <v>83</v>
      </c>
      <c r="E874">
        <v>3910.8373676400001</v>
      </c>
      <c r="F874">
        <v>366.2</v>
      </c>
      <c r="G874">
        <v>156.48030521438</v>
      </c>
      <c r="H874">
        <v>28.989360030035201</v>
      </c>
      <c r="I874">
        <v>97.271843767923201</v>
      </c>
      <c r="J874">
        <v>2.4405109699087699</v>
      </c>
      <c r="K874">
        <v>295.23753129240498</v>
      </c>
      <c r="L874">
        <v>213.57642298424199</v>
      </c>
      <c r="M874">
        <v>57.602379558612398</v>
      </c>
      <c r="N874">
        <v>0.67455045981284001</v>
      </c>
      <c r="O874">
        <v>9.2299290005461501</v>
      </c>
      <c r="P874">
        <v>204.53222453222401</v>
      </c>
      <c r="Q874">
        <v>6.3383308880894995E-2</v>
      </c>
    </row>
    <row r="875" spans="1:17" hidden="1" x14ac:dyDescent="0.3">
      <c r="A875" t="s">
        <v>1899</v>
      </c>
      <c r="B875" t="s">
        <v>1900</v>
      </c>
      <c r="C875" t="str">
        <f>IFERROR(VLOOKUP(Table1[[#This Row],[Ticker]],[1]!Table1[[Symbol]:[Industry]],2,FALSE),"-")</f>
        <v>-</v>
      </c>
      <c r="D875" t="s">
        <v>185</v>
      </c>
      <c r="E875">
        <v>3902.3693997750001</v>
      </c>
      <c r="F875">
        <v>572.54999999999995</v>
      </c>
      <c r="G875">
        <v>27.466294128073699</v>
      </c>
      <c r="H875">
        <v>0.652073449868943</v>
      </c>
      <c r="I875">
        <v>1.23755631720651</v>
      </c>
      <c r="J875">
        <v>-3.2340038134814502</v>
      </c>
      <c r="K875">
        <v>545.52682322525698</v>
      </c>
      <c r="L875">
        <v>489.24975678113799</v>
      </c>
      <c r="M875">
        <v>63.673813491469197</v>
      </c>
      <c r="N875">
        <v>2.0887394148600702</v>
      </c>
      <c r="O875">
        <v>6.5321805955811802</v>
      </c>
      <c r="P875">
        <v>72.273205957574802</v>
      </c>
      <c r="Q875">
        <v>0.151319737352241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Row],[Ticker]],[1]!Table1[[Symbol]:[Industry]],2,FALSE),"-")</f>
        <v>-</v>
      </c>
      <c r="D876" t="s">
        <v>124</v>
      </c>
      <c r="E876">
        <v>3881.1502419499998</v>
      </c>
      <c r="F876">
        <v>1185.5</v>
      </c>
      <c r="G876">
        <v>66.936413124771803</v>
      </c>
      <c r="H876">
        <v>19.3786613488485</v>
      </c>
      <c r="I876">
        <v>23.526967764492401</v>
      </c>
      <c r="J876">
        <v>-9.1873993991853595</v>
      </c>
      <c r="K876">
        <v>1089.5853115228001</v>
      </c>
      <c r="L876">
        <v>939.85508988365098</v>
      </c>
      <c r="M876">
        <v>47.9401639268183</v>
      </c>
      <c r="N876">
        <v>1.05717510397355</v>
      </c>
      <c r="O876">
        <v>12.1889498102066</v>
      </c>
      <c r="P876">
        <v>102.303754266211</v>
      </c>
      <c r="Q876">
        <v>0.13017040586614501</v>
      </c>
    </row>
    <row r="877" spans="1:17" x14ac:dyDescent="0.3">
      <c r="A877" t="s">
        <v>1903</v>
      </c>
      <c r="B877" t="s">
        <v>1904</v>
      </c>
      <c r="C877" t="str">
        <f>IFERROR(VLOOKUP(Table1[[#This Row],[Ticker]],[1]!Table1[[Symbol]:[Industry]],2,FALSE),"-")</f>
        <v>-</v>
      </c>
      <c r="D877" t="s">
        <v>264</v>
      </c>
      <c r="E877">
        <v>3869.0498275999998</v>
      </c>
      <c r="F877">
        <v>2276.6</v>
      </c>
      <c r="G877">
        <v>52.575945983028397</v>
      </c>
      <c r="H877">
        <v>-16.762716652994499</v>
      </c>
      <c r="I877">
        <v>44.639168033370701</v>
      </c>
      <c r="J877">
        <v>1.7236992846503201</v>
      </c>
      <c r="K877">
        <v>2384.9161975094298</v>
      </c>
      <c r="L877">
        <v>1971.5682310264799</v>
      </c>
      <c r="M877">
        <v>34.0664184115086</v>
      </c>
      <c r="N877">
        <v>0.40322517482928699</v>
      </c>
      <c r="O877">
        <v>22.9904243169638</v>
      </c>
      <c r="P877">
        <v>105.422964132641</v>
      </c>
      <c r="Q877">
        <v>4.5428707111780002E-3</v>
      </c>
    </row>
    <row r="878" spans="1:17" hidden="1" x14ac:dyDescent="0.3">
      <c r="A878" t="s">
        <v>1905</v>
      </c>
      <c r="B878" t="s">
        <v>1906</v>
      </c>
      <c r="C878" t="str">
        <f>IFERROR(VLOOKUP(Table1[[#This Row],[Ticker]],[1]!Table1[[Symbol]:[Industry]],2,FALSE),"-")</f>
        <v>-</v>
      </c>
      <c r="D878" t="s">
        <v>1570</v>
      </c>
      <c r="E878">
        <v>3868.35</v>
      </c>
      <c r="F878">
        <v>348.5</v>
      </c>
      <c r="G878">
        <v>-52.772607366838599</v>
      </c>
      <c r="H878">
        <v>7.2959954682175496</v>
      </c>
      <c r="I878">
        <v>-4.7752541208566104</v>
      </c>
      <c r="J878">
        <v>-6.9925303255599296</v>
      </c>
      <c r="K878">
        <v>343.33481828912801</v>
      </c>
      <c r="L878">
        <v>344.28183204502801</v>
      </c>
      <c r="M878">
        <v>36.0309818038019</v>
      </c>
      <c r="N878">
        <v>0.94615534394563705</v>
      </c>
      <c r="O878">
        <v>33.916786226685701</v>
      </c>
      <c r="P878">
        <v>20.0068870523416</v>
      </c>
      <c r="Q878">
        <v>-1.3228986778499E-2</v>
      </c>
    </row>
    <row r="879" spans="1:17" x14ac:dyDescent="0.3">
      <c r="A879" t="s">
        <v>1907</v>
      </c>
      <c r="B879" t="s">
        <v>1908</v>
      </c>
      <c r="C879" t="str">
        <f>IFERROR(VLOOKUP(Table1[[#This Row],[Ticker]],[1]!Table1[[Symbol]:[Industry]],2,FALSE),"-")</f>
        <v>-</v>
      </c>
      <c r="D879" t="s">
        <v>24</v>
      </c>
      <c r="E879">
        <v>3858.1943174399998</v>
      </c>
      <c r="F879">
        <v>123.04</v>
      </c>
      <c r="G879">
        <v>-33.949889498118601</v>
      </c>
      <c r="H879">
        <v>-5.6690957608462798</v>
      </c>
      <c r="I879">
        <v>-13.793199629607001</v>
      </c>
      <c r="J879">
        <v>-0.42184851575290899</v>
      </c>
      <c r="K879">
        <v>123.678994348785</v>
      </c>
      <c r="L879">
        <v>126.489800868308</v>
      </c>
      <c r="M879">
        <v>59.733469148703001</v>
      </c>
      <c r="N879">
        <v>1.0417792546869</v>
      </c>
      <c r="O879">
        <v>32.842977893367902</v>
      </c>
      <c r="P879">
        <v>11.956323930846199</v>
      </c>
      <c r="Q879">
        <v>1.6522370099023E-2</v>
      </c>
    </row>
    <row r="880" spans="1:17" hidden="1" x14ac:dyDescent="0.3">
      <c r="A880" t="s">
        <v>1909</v>
      </c>
      <c r="B880" t="s">
        <v>1910</v>
      </c>
      <c r="C880" t="str">
        <f>IFERROR(VLOOKUP(Table1[[#This Row],[Ticker]],[1]!Table1[[Symbol]:[Industry]],2,FALSE),"-")</f>
        <v>-</v>
      </c>
      <c r="D880" t="s">
        <v>773</v>
      </c>
      <c r="E880">
        <v>3843.2733452749999</v>
      </c>
      <c r="F880">
        <v>826.15</v>
      </c>
      <c r="G880">
        <v>-50.360000012001699</v>
      </c>
      <c r="H880">
        <v>-17.242568361569599</v>
      </c>
      <c r="I880">
        <v>-4.8713926340617997</v>
      </c>
      <c r="J880">
        <v>-11.461659266137</v>
      </c>
      <c r="K880">
        <v>855.62242069161402</v>
      </c>
      <c r="L880">
        <v>884.88031619778599</v>
      </c>
      <c r="M880">
        <v>34.247868838653197</v>
      </c>
      <c r="N880">
        <v>0.85168930822740996</v>
      </c>
      <c r="O880">
        <v>25.885129819040099</v>
      </c>
      <c r="P880">
        <v>14.934613244295999</v>
      </c>
      <c r="Q880">
        <v>-9.1155639972986993E-2</v>
      </c>
    </row>
    <row r="881" spans="1:17" hidden="1" x14ac:dyDescent="0.3">
      <c r="A881" t="s">
        <v>1911</v>
      </c>
      <c r="B881" t="s">
        <v>1912</v>
      </c>
      <c r="C881" t="str">
        <f>IFERROR(VLOOKUP(Table1[[#This Row],[Ticker]],[1]!Table1[[Symbol]:[Industry]],2,FALSE),"-")</f>
        <v>-</v>
      </c>
      <c r="D881" t="s">
        <v>138</v>
      </c>
      <c r="E881">
        <v>3834.3655392349901</v>
      </c>
      <c r="F881">
        <v>317.35000000000002</v>
      </c>
      <c r="G881">
        <v>8.2985958859605091</v>
      </c>
      <c r="H881">
        <v>-24.4290045317824</v>
      </c>
      <c r="I881">
        <v>36.248507369413304</v>
      </c>
      <c r="J881">
        <v>-2.5987316666190301</v>
      </c>
      <c r="K881">
        <v>365.301946830497</v>
      </c>
      <c r="M881">
        <v>27.908126735222201</v>
      </c>
      <c r="N881">
        <v>0.43831978573122798</v>
      </c>
      <c r="O881">
        <v>67.008035292263997</v>
      </c>
      <c r="P881">
        <v>87.337662337662294</v>
      </c>
    </row>
    <row r="882" spans="1:17" hidden="1" x14ac:dyDescent="0.3">
      <c r="A882" t="s">
        <v>1913</v>
      </c>
      <c r="B882" t="s">
        <v>1914</v>
      </c>
      <c r="C882" t="str">
        <f>IFERROR(VLOOKUP(Table1[[#This Row],[Ticker]],[1]!Table1[[Symbol]:[Industry]],2,FALSE),"-")</f>
        <v>-</v>
      </c>
      <c r="D882" t="s">
        <v>264</v>
      </c>
      <c r="E882">
        <v>3829.7847818999999</v>
      </c>
      <c r="F882">
        <v>558.6</v>
      </c>
      <c r="G882">
        <v>33.844725202293702</v>
      </c>
      <c r="H882">
        <v>-10.632555244410799</v>
      </c>
      <c r="I882">
        <v>9.1749778154000108</v>
      </c>
      <c r="J882">
        <v>-1.7856729038720101</v>
      </c>
      <c r="K882">
        <v>579.69429644728405</v>
      </c>
      <c r="L882">
        <v>507.69551666164</v>
      </c>
      <c r="M882">
        <v>31.704813143509298</v>
      </c>
      <c r="N882">
        <v>0.32287954048739997</v>
      </c>
      <c r="O882">
        <v>17.257429287504401</v>
      </c>
      <c r="P882">
        <v>78.466453674121396</v>
      </c>
      <c r="Q882">
        <v>5.1898867620952999E-2</v>
      </c>
    </row>
    <row r="883" spans="1:17" hidden="1" x14ac:dyDescent="0.3">
      <c r="A883" t="s">
        <v>1915</v>
      </c>
      <c r="B883" t="s">
        <v>1916</v>
      </c>
      <c r="C883" t="str">
        <f>IFERROR(VLOOKUP(Table1[[#This Row],[Ticker]],[1]!Table1[[Symbol]:[Industry]],2,FALSE),"-")</f>
        <v>-</v>
      </c>
      <c r="D883" t="s">
        <v>54</v>
      </c>
      <c r="E883">
        <v>3814.5563282399999</v>
      </c>
      <c r="F883">
        <v>380.4</v>
      </c>
      <c r="G883">
        <v>0.34616084498608002</v>
      </c>
      <c r="H883">
        <v>-3.4944763774550101</v>
      </c>
      <c r="I883">
        <v>15.0031753349921</v>
      </c>
      <c r="J883">
        <v>-4.7824792093264801</v>
      </c>
      <c r="K883">
        <v>381.18807819633599</v>
      </c>
      <c r="L883">
        <v>340.30475589178297</v>
      </c>
      <c r="M883">
        <v>30.774867265435301</v>
      </c>
      <c r="N883">
        <v>0.66073136818084199</v>
      </c>
      <c r="O883">
        <v>14.090431125131399</v>
      </c>
      <c r="P883">
        <v>60.269643985675103</v>
      </c>
      <c r="Q883">
        <v>6.3097203637077007E-2</v>
      </c>
    </row>
    <row r="884" spans="1:17" hidden="1" x14ac:dyDescent="0.3">
      <c r="A884" t="s">
        <v>1917</v>
      </c>
      <c r="B884" t="s">
        <v>1918</v>
      </c>
      <c r="C884" t="str">
        <f>IFERROR(VLOOKUP(Table1[[#This Row],[Ticker]],[1]!Table1[[Symbol]:[Industry]],2,FALSE),"-")</f>
        <v>-</v>
      </c>
      <c r="D884" t="s">
        <v>54</v>
      </c>
      <c r="E884">
        <v>3807.3313598999998</v>
      </c>
      <c r="F884">
        <v>1531.5</v>
      </c>
      <c r="G884">
        <v>148.51871963228001</v>
      </c>
      <c r="H884">
        <v>8.4371820530422799</v>
      </c>
      <c r="I884">
        <v>72.725231223215701</v>
      </c>
      <c r="J884">
        <v>7.9871824316440403</v>
      </c>
      <c r="K884">
        <v>1343.7536774008699</v>
      </c>
      <c r="L884">
        <v>1043.0123545475799</v>
      </c>
      <c r="M884">
        <v>62.3478244463832</v>
      </c>
      <c r="N884">
        <v>0.88056461603154901</v>
      </c>
      <c r="O884">
        <v>7.4110349330721501</v>
      </c>
      <c r="P884">
        <v>208.701007838745</v>
      </c>
      <c r="Q884">
        <v>0.23202472983150099</v>
      </c>
    </row>
    <row r="885" spans="1:17" hidden="1" x14ac:dyDescent="0.3">
      <c r="A885" t="s">
        <v>1919</v>
      </c>
      <c r="B885" t="s">
        <v>1920</v>
      </c>
      <c r="C885" t="str">
        <f>IFERROR(VLOOKUP(Table1[[#This Row],[Ticker]],[1]!Table1[[Symbol]:[Industry]],2,FALSE),"-")</f>
        <v>-</v>
      </c>
      <c r="D885" t="s">
        <v>132</v>
      </c>
      <c r="E885">
        <v>3803.34345171</v>
      </c>
      <c r="F885">
        <v>834.9</v>
      </c>
      <c r="G885">
        <v>100.761262803395</v>
      </c>
      <c r="H885">
        <v>14.958835604271901</v>
      </c>
      <c r="I885">
        <v>1.53201987833677</v>
      </c>
      <c r="J885">
        <v>19.2252100574221</v>
      </c>
      <c r="K885">
        <v>741.23620018517101</v>
      </c>
      <c r="L885">
        <v>638.80627231964695</v>
      </c>
      <c r="M885">
        <v>68.201078611213106</v>
      </c>
      <c r="N885">
        <v>2.3743034770261802</v>
      </c>
      <c r="O885">
        <v>8.0368906455863005</v>
      </c>
      <c r="P885">
        <v>170.19417475728099</v>
      </c>
      <c r="Q885">
        <v>0.16032405075050701</v>
      </c>
    </row>
    <row r="886" spans="1:17" x14ac:dyDescent="0.3">
      <c r="A886" t="s">
        <v>1921</v>
      </c>
      <c r="B886" t="s">
        <v>1922</v>
      </c>
      <c r="C886" t="str">
        <f>IFERROR(VLOOKUP(Table1[[#This Row],[Ticker]],[1]!Table1[[Symbol]:[Industry]],2,FALSE),"-")</f>
        <v>-</v>
      </c>
      <c r="D886" t="s">
        <v>264</v>
      </c>
      <c r="E886">
        <v>3800.5241249999999</v>
      </c>
      <c r="F886">
        <v>1227.5</v>
      </c>
      <c r="G886">
        <v>42.180041857863998</v>
      </c>
      <c r="H886">
        <v>-10.322447375720101</v>
      </c>
      <c r="I886">
        <v>44.059046922944702</v>
      </c>
      <c r="J886">
        <v>-1.4758112412248401</v>
      </c>
      <c r="K886">
        <v>1203.1797839994899</v>
      </c>
      <c r="L886">
        <v>983.36662888905198</v>
      </c>
      <c r="M886">
        <v>42.134402079212002</v>
      </c>
      <c r="N886">
        <v>0.29995266631705497</v>
      </c>
      <c r="O886">
        <v>14.044806517311599</v>
      </c>
      <c r="P886">
        <v>97.521924531337902</v>
      </c>
      <c r="Q886">
        <v>2.8001003718679002E-2</v>
      </c>
    </row>
    <row r="887" spans="1:17" x14ac:dyDescent="0.3">
      <c r="A887" t="s">
        <v>1923</v>
      </c>
      <c r="B887" t="s">
        <v>1924</v>
      </c>
      <c r="C887" t="str">
        <f>IFERROR(VLOOKUP(Table1[[#This Row],[Ticker]],[1]!Table1[[Symbol]:[Industry]],2,FALSE),"-")</f>
        <v>-</v>
      </c>
      <c r="D887" t="s">
        <v>264</v>
      </c>
      <c r="E887">
        <v>3788.6211950400002</v>
      </c>
      <c r="F887">
        <v>152.24</v>
      </c>
      <c r="G887">
        <v>38.086998795797797</v>
      </c>
      <c r="H887">
        <v>-13.3950896178245</v>
      </c>
      <c r="I887">
        <v>51.391135201212897</v>
      </c>
      <c r="J887">
        <v>-1.91525537858332</v>
      </c>
      <c r="K887">
        <v>152.17751350619</v>
      </c>
      <c r="L887">
        <v>124.06524789792699</v>
      </c>
      <c r="M887">
        <v>38.687304176705901</v>
      </c>
      <c r="N887">
        <v>0.51071753722241797</v>
      </c>
      <c r="O887">
        <v>16.263794009458699</v>
      </c>
      <c r="P887">
        <v>86.568627450980401</v>
      </c>
      <c r="Q887">
        <v>1.8147263898522999E-2</v>
      </c>
    </row>
    <row r="888" spans="1:17" hidden="1" x14ac:dyDescent="0.3">
      <c r="A888" t="s">
        <v>1925</v>
      </c>
      <c r="B888" t="s">
        <v>1926</v>
      </c>
      <c r="C888" t="str">
        <f>IFERROR(VLOOKUP(Table1[[#This Row],[Ticker]],[1]!Table1[[Symbol]:[Industry]],2,FALSE),"-")</f>
        <v>-</v>
      </c>
      <c r="D888" t="s">
        <v>54</v>
      </c>
      <c r="E888">
        <v>3787.9306054499998</v>
      </c>
      <c r="F888">
        <v>2290.3000000000002</v>
      </c>
      <c r="G888">
        <v>41.251143653140701</v>
      </c>
      <c r="H888">
        <v>-3.6378528526821299</v>
      </c>
      <c r="I888">
        <v>36.033931777219898</v>
      </c>
      <c r="J888">
        <v>4.6728842515463498</v>
      </c>
      <c r="K888">
        <v>2093.9016675251</v>
      </c>
      <c r="L888">
        <v>1711.77739779945</v>
      </c>
      <c r="M888">
        <v>59.2868528737867</v>
      </c>
      <c r="N888">
        <v>0.42744620910088899</v>
      </c>
      <c r="O888">
        <v>5.7503383836178399</v>
      </c>
      <c r="P888">
        <v>86.955634463899401</v>
      </c>
      <c r="Q888">
        <v>0.13335339041949801</v>
      </c>
    </row>
    <row r="889" spans="1:17" hidden="1" x14ac:dyDescent="0.3">
      <c r="A889" t="s">
        <v>1927</v>
      </c>
      <c r="B889" t="s">
        <v>1928</v>
      </c>
      <c r="C889" t="str">
        <f>IFERROR(VLOOKUP(Table1[[#This Row],[Ticker]],[1]!Table1[[Symbol]:[Industry]],2,FALSE),"-")</f>
        <v>-</v>
      </c>
      <c r="D889" t="s">
        <v>132</v>
      </c>
      <c r="E889">
        <v>3769.6376132</v>
      </c>
      <c r="F889">
        <v>418.3</v>
      </c>
      <c r="G889">
        <v>-29.314423568111099</v>
      </c>
      <c r="H889">
        <v>-9.7892318045097007</v>
      </c>
      <c r="I889">
        <v>-20.298754201762701</v>
      </c>
      <c r="J889">
        <v>-2.7233385877260101</v>
      </c>
      <c r="K889">
        <v>427.52167778595498</v>
      </c>
      <c r="L889">
        <v>424.21294401752198</v>
      </c>
      <c r="M889">
        <v>36.890842598595697</v>
      </c>
      <c r="N889">
        <v>0.10123533833177099</v>
      </c>
      <c r="O889">
        <v>14.5111164236194</v>
      </c>
      <c r="P889">
        <v>9.7900262467191599</v>
      </c>
      <c r="Q889">
        <v>-2.8470262166159999E-2</v>
      </c>
    </row>
    <row r="890" spans="1:17" x14ac:dyDescent="0.3">
      <c r="A890" t="s">
        <v>1929</v>
      </c>
      <c r="B890" t="s">
        <v>1930</v>
      </c>
      <c r="C890" t="str">
        <f>IFERROR(VLOOKUP(Table1[[#This Row],[Ticker]],[1]!Table1[[Symbol]:[Industry]],2,FALSE),"-")</f>
        <v>-</v>
      </c>
      <c r="D890" t="s">
        <v>294</v>
      </c>
      <c r="E890">
        <v>3765.5005861199902</v>
      </c>
      <c r="F890">
        <v>1379.3</v>
      </c>
      <c r="G890">
        <v>42.628155115000297</v>
      </c>
      <c r="H890">
        <v>-3.1511533655002602</v>
      </c>
      <c r="I890">
        <v>-7.9022327751715302</v>
      </c>
      <c r="J890">
        <v>-1.6161274664426799</v>
      </c>
      <c r="K890">
        <v>1369.9492871135899</v>
      </c>
      <c r="L890">
        <v>1245.51258583801</v>
      </c>
      <c r="M890">
        <v>40.312872690174601</v>
      </c>
      <c r="N890">
        <v>0.63119994947595703</v>
      </c>
      <c r="O890">
        <v>2.58826941202059</v>
      </c>
      <c r="P890">
        <v>76.8333333333333</v>
      </c>
      <c r="Q890">
        <v>8.5404777381127006E-2</v>
      </c>
    </row>
    <row r="891" spans="1:17" x14ac:dyDescent="0.3">
      <c r="A891" t="s">
        <v>1931</v>
      </c>
      <c r="B891" t="s">
        <v>1932</v>
      </c>
      <c r="C891" t="str">
        <f>IFERROR(VLOOKUP(Table1[[#This Row],[Ticker]],[1]!Table1[[Symbol]:[Industry]],2,FALSE),"-")</f>
        <v>-</v>
      </c>
      <c r="D891" t="s">
        <v>124</v>
      </c>
      <c r="E891">
        <v>3763.9630707000001</v>
      </c>
      <c r="F891">
        <v>860.15</v>
      </c>
      <c r="G891">
        <v>31.404897084746501</v>
      </c>
      <c r="H891">
        <v>0.95260047282302196</v>
      </c>
      <c r="I891">
        <v>-18.515826695759099</v>
      </c>
      <c r="J891">
        <v>3.2662049873805898</v>
      </c>
      <c r="K891">
        <v>830.26783125283805</v>
      </c>
      <c r="L891">
        <v>775.107180384976</v>
      </c>
      <c r="M891">
        <v>65.228050448067293</v>
      </c>
      <c r="N891">
        <v>0.686987480181937</v>
      </c>
      <c r="O891">
        <v>25.908271813055801</v>
      </c>
      <c r="P891">
        <v>103.10507674144</v>
      </c>
      <c r="Q891">
        <v>8.0629333360399E-2</v>
      </c>
    </row>
    <row r="892" spans="1:17" hidden="1" x14ac:dyDescent="0.3">
      <c r="A892" t="s">
        <v>1933</v>
      </c>
      <c r="B892" t="s">
        <v>1934</v>
      </c>
      <c r="C892" t="str">
        <f>IFERROR(VLOOKUP(Table1[[#This Row],[Ticker]],[1]!Table1[[Symbol]:[Industry]],2,FALSE),"-")</f>
        <v>-</v>
      </c>
      <c r="D892" t="s">
        <v>1070</v>
      </c>
      <c r="E892">
        <v>3730.8735000000001</v>
      </c>
      <c r="F892">
        <v>61.39</v>
      </c>
      <c r="G892">
        <v>-46.141579203595803</v>
      </c>
      <c r="H892">
        <v>-6.7022074071817901</v>
      </c>
      <c r="I892">
        <v>-26.621164870166599</v>
      </c>
      <c r="J892">
        <v>-4.4488393263171897</v>
      </c>
      <c r="K892">
        <v>63.528503929654804</v>
      </c>
      <c r="L892">
        <v>65.984784592457601</v>
      </c>
      <c r="M892">
        <v>80.428401478298795</v>
      </c>
      <c r="N892">
        <v>1.0170820652183401</v>
      </c>
      <c r="O892">
        <v>16.9408698485095</v>
      </c>
      <c r="P892">
        <v>0.63934426229508201</v>
      </c>
      <c r="Q892">
        <v>-6.679688381315E-3</v>
      </c>
    </row>
    <row r="893" spans="1:17" x14ac:dyDescent="0.3">
      <c r="A893" t="s">
        <v>1935</v>
      </c>
      <c r="B893" t="s">
        <v>1936</v>
      </c>
      <c r="C893" t="str">
        <f>IFERROR(VLOOKUP(Table1[[#This Row],[Ticker]],[1]!Table1[[Symbol]:[Industry]],2,FALSE),"-")</f>
        <v>-</v>
      </c>
      <c r="D893" t="s">
        <v>431</v>
      </c>
      <c r="E893">
        <v>3726.8418612599999</v>
      </c>
      <c r="F893">
        <v>24.17</v>
      </c>
      <c r="G893">
        <v>-44.565519902949603</v>
      </c>
      <c r="H893">
        <v>8.9253430261850006</v>
      </c>
      <c r="I893">
        <v>-33.224524195524197</v>
      </c>
      <c r="J893">
        <v>-3.4635178161767701</v>
      </c>
      <c r="K893">
        <v>22.404513051332099</v>
      </c>
      <c r="L893">
        <v>23.7900372905418</v>
      </c>
      <c r="M893">
        <v>58.3358550017117</v>
      </c>
      <c r="N893">
        <v>0.96500331610495305</v>
      </c>
      <c r="O893">
        <v>86.8018204385601</v>
      </c>
      <c r="P893">
        <v>44.730538922155702</v>
      </c>
    </row>
    <row r="894" spans="1:17" hidden="1" x14ac:dyDescent="0.3">
      <c r="A894" t="s">
        <v>1937</v>
      </c>
      <c r="B894" t="s">
        <v>1938</v>
      </c>
      <c r="C894" t="str">
        <f>IFERROR(VLOOKUP(Table1[[#This Row],[Ticker]],[1]!Table1[[Symbol]:[Industry]],2,FALSE),"-")</f>
        <v>-</v>
      </c>
      <c r="D894" t="s">
        <v>753</v>
      </c>
      <c r="E894">
        <v>3724.7253936799998</v>
      </c>
      <c r="F894">
        <v>164.35</v>
      </c>
      <c r="G894">
        <v>4.4670601375849399</v>
      </c>
      <c r="H894">
        <v>-2.5401912109569298</v>
      </c>
      <c r="I894">
        <v>-8.38969375324114</v>
      </c>
      <c r="J894">
        <v>-0.41462039474967699</v>
      </c>
      <c r="K894">
        <v>158.49927995021801</v>
      </c>
      <c r="L894">
        <v>148.93897368517599</v>
      </c>
      <c r="M894">
        <v>58.331342908403499</v>
      </c>
      <c r="N894">
        <v>0.75085284921253903</v>
      </c>
      <c r="O894">
        <v>6.4800730149071999</v>
      </c>
      <c r="P894">
        <v>45.635799734160301</v>
      </c>
      <c r="Q894">
        <v>8.2626113561340003E-3</v>
      </c>
    </row>
    <row r="895" spans="1:17" hidden="1" x14ac:dyDescent="0.3">
      <c r="A895" t="s">
        <v>1939</v>
      </c>
      <c r="B895" t="s">
        <v>1940</v>
      </c>
      <c r="C895" t="str">
        <f>IFERROR(VLOOKUP(Table1[[#This Row],[Ticker]],[1]!Table1[[Symbol]:[Industry]],2,FALSE),"-")</f>
        <v>-</v>
      </c>
      <c r="D895" t="s">
        <v>294</v>
      </c>
      <c r="E895">
        <v>3717.119232</v>
      </c>
      <c r="F895">
        <v>170.4</v>
      </c>
      <c r="G895">
        <v>130.551498529653</v>
      </c>
      <c r="H895">
        <v>-26.201137559305302</v>
      </c>
      <c r="I895">
        <v>188.58626851462699</v>
      </c>
      <c r="J895">
        <v>16.142655147046</v>
      </c>
      <c r="K895">
        <v>190.16560777257601</v>
      </c>
      <c r="L895">
        <v>140.08809861893801</v>
      </c>
      <c r="M895">
        <v>47.360919707029304</v>
      </c>
      <c r="N895">
        <v>2.6160551911145702</v>
      </c>
      <c r="O895">
        <v>53.169014084506998</v>
      </c>
      <c r="P895">
        <v>269.791666666666</v>
      </c>
      <c r="Q895">
        <v>0.20832678974775601</v>
      </c>
    </row>
    <row r="896" spans="1:17" hidden="1" x14ac:dyDescent="0.3">
      <c r="A896" t="s">
        <v>1941</v>
      </c>
      <c r="B896" t="s">
        <v>1942</v>
      </c>
      <c r="C896" t="str">
        <f>IFERROR(VLOOKUP(Table1[[#This Row],[Ticker]],[1]!Table1[[Symbol]:[Industry]],2,FALSE),"-")</f>
        <v>-</v>
      </c>
      <c r="D896" t="s">
        <v>83</v>
      </c>
      <c r="E896">
        <v>3711.3077400000002</v>
      </c>
      <c r="F896">
        <v>3017.5</v>
      </c>
      <c r="G896">
        <v>14.911419330175899</v>
      </c>
      <c r="H896">
        <v>-10.4605197753566</v>
      </c>
      <c r="I896">
        <v>9.8940378117977996</v>
      </c>
      <c r="J896">
        <v>-0.30611598826961001</v>
      </c>
      <c r="K896">
        <v>3135.6424953770002</v>
      </c>
      <c r="L896">
        <v>2798.5316451182598</v>
      </c>
      <c r="M896">
        <v>46.454053210387102</v>
      </c>
      <c r="N896">
        <v>2.19375809846672</v>
      </c>
      <c r="O896">
        <v>26.4374482187241</v>
      </c>
      <c r="P896">
        <v>65.211202058638307</v>
      </c>
      <c r="Q896">
        <v>0.17770158717912801</v>
      </c>
    </row>
    <row r="897" spans="1:17" x14ac:dyDescent="0.3">
      <c r="A897" t="s">
        <v>1943</v>
      </c>
      <c r="B897" t="s">
        <v>1944</v>
      </c>
      <c r="C897" t="str">
        <f>IFERROR(VLOOKUP(Table1[[#This Row],[Ticker]],[1]!Table1[[Symbol]:[Industry]],2,FALSE),"-")</f>
        <v>-</v>
      </c>
      <c r="D897" t="s">
        <v>21</v>
      </c>
      <c r="E897">
        <v>3710.4277609750002</v>
      </c>
      <c r="F897">
        <v>628.54999999999995</v>
      </c>
      <c r="G897">
        <v>-31.152299785996</v>
      </c>
      <c r="H897">
        <v>6.5663107435284003</v>
      </c>
      <c r="I897">
        <v>-0.32583996586202701</v>
      </c>
      <c r="J897">
        <v>-2.64911039472767</v>
      </c>
      <c r="K897">
        <v>625.17898277978304</v>
      </c>
      <c r="L897">
        <v>604.54160641041597</v>
      </c>
      <c r="M897">
        <v>45.1895650438125</v>
      </c>
      <c r="N897">
        <v>0.34216633129166202</v>
      </c>
      <c r="O897">
        <v>25.9247474345716</v>
      </c>
      <c r="P897">
        <v>39.677777777777699</v>
      </c>
      <c r="Q897">
        <v>6.9925458612407995E-2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Row],[Ticker]],[1]!Table1[[Symbol]:[Industry]],2,FALSE),"-")</f>
        <v>-</v>
      </c>
      <c r="D898" t="s">
        <v>546</v>
      </c>
      <c r="E898">
        <v>3707.2177599639999</v>
      </c>
      <c r="F898">
        <v>155.02000000000001</v>
      </c>
      <c r="G898">
        <v>155.63210359051499</v>
      </c>
      <c r="H898">
        <v>20.0380879756115</v>
      </c>
      <c r="I898">
        <v>122.197382730906</v>
      </c>
      <c r="J898">
        <v>-4.8912129456456404</v>
      </c>
      <c r="K898">
        <v>135.70971585562299</v>
      </c>
      <c r="L898">
        <v>102.758153920504</v>
      </c>
      <c r="M898">
        <v>51.786973171545398</v>
      </c>
      <c r="N898">
        <v>0.61985167241292405</v>
      </c>
      <c r="O898">
        <v>14.178815636692001</v>
      </c>
      <c r="P898">
        <v>202.7734375</v>
      </c>
      <c r="Q898">
        <v>5.9128065748543998E-2</v>
      </c>
    </row>
    <row r="899" spans="1:17" hidden="1" x14ac:dyDescent="0.3">
      <c r="A899" t="s">
        <v>1947</v>
      </c>
      <c r="B899" t="s">
        <v>1948</v>
      </c>
      <c r="C899" t="str">
        <f>IFERROR(VLOOKUP(Table1[[#This Row],[Ticker]],[1]!Table1[[Symbol]:[Industry]],2,FALSE),"-")</f>
        <v>-</v>
      </c>
      <c r="D899" t="s">
        <v>473</v>
      </c>
      <c r="E899">
        <v>3697.1991902699901</v>
      </c>
      <c r="F899">
        <v>583.95000000000005</v>
      </c>
      <c r="G899">
        <v>27.121486916631302</v>
      </c>
      <c r="H899">
        <v>-3.33165026391289</v>
      </c>
      <c r="I899">
        <v>53.698123044522298</v>
      </c>
      <c r="K899">
        <v>555.13151102030702</v>
      </c>
      <c r="L899">
        <v>481.76224515429197</v>
      </c>
      <c r="M899">
        <v>64.780785260819798</v>
      </c>
      <c r="N899">
        <v>2.8265178524232399</v>
      </c>
      <c r="O899">
        <v>5.9851014641664397</v>
      </c>
      <c r="P899">
        <v>77.492401215805501</v>
      </c>
      <c r="Q899">
        <v>-3.9150349227047E-2</v>
      </c>
    </row>
    <row r="900" spans="1:17" hidden="1" x14ac:dyDescent="0.3">
      <c r="A900" t="s">
        <v>1949</v>
      </c>
      <c r="B900" t="s">
        <v>1950</v>
      </c>
      <c r="C900" t="str">
        <f>IFERROR(VLOOKUP(Table1[[#This Row],[Ticker]],[1]!Table1[[Symbol]:[Industry]],2,FALSE),"-")</f>
        <v>-</v>
      </c>
      <c r="D900" t="s">
        <v>103</v>
      </c>
      <c r="E900">
        <v>3694.81763051999</v>
      </c>
      <c r="F900">
        <v>980.9</v>
      </c>
      <c r="G900">
        <v>19.253179442242899</v>
      </c>
      <c r="H900">
        <v>22.377363392745799</v>
      </c>
      <c r="I900">
        <v>12.282358646132799</v>
      </c>
      <c r="J900">
        <v>32.956315364794797</v>
      </c>
      <c r="K900">
        <v>824.57756238694901</v>
      </c>
      <c r="L900">
        <v>771.72620951560395</v>
      </c>
      <c r="M900">
        <v>77.189766210324706</v>
      </c>
      <c r="N900">
        <v>2.8193688702630499</v>
      </c>
      <c r="O900">
        <v>6.4328677744928102</v>
      </c>
      <c r="P900">
        <v>82.6119333519501</v>
      </c>
      <c r="Q900">
        <v>7.6475612043221994E-2</v>
      </c>
    </row>
    <row r="901" spans="1:17" x14ac:dyDescent="0.3">
      <c r="A901" t="s">
        <v>1951</v>
      </c>
      <c r="B901" t="s">
        <v>1952</v>
      </c>
      <c r="C901" t="str">
        <f>IFERROR(VLOOKUP(Table1[[#This Row],[Ticker]],[1]!Table1[[Symbol]:[Industry]],2,FALSE),"-")</f>
        <v>-</v>
      </c>
      <c r="D901" t="s">
        <v>564</v>
      </c>
      <c r="E901">
        <v>3693.0169871849998</v>
      </c>
      <c r="F901">
        <v>331.55</v>
      </c>
      <c r="G901">
        <v>-20.918224376091999</v>
      </c>
      <c r="H901">
        <v>-4.8504597556630298</v>
      </c>
      <c r="I901">
        <v>1.3845919565243601</v>
      </c>
      <c r="J901">
        <v>-5.6889837853971299</v>
      </c>
      <c r="K901">
        <v>346.34876758831098</v>
      </c>
      <c r="L901">
        <v>333.64043217292902</v>
      </c>
      <c r="M901">
        <v>38.243056046105202</v>
      </c>
      <c r="N901">
        <v>0.27129280167634401</v>
      </c>
      <c r="O901">
        <v>36.299200723872701</v>
      </c>
      <c r="P901">
        <v>40.905227369315703</v>
      </c>
    </row>
    <row r="902" spans="1:17" hidden="1" x14ac:dyDescent="0.3">
      <c r="A902" t="s">
        <v>1953</v>
      </c>
      <c r="B902" t="s">
        <v>1954</v>
      </c>
      <c r="C902" t="str">
        <f>IFERROR(VLOOKUP(Table1[[#This Row],[Ticker]],[1]!Table1[[Symbol]:[Industry]],2,FALSE),"-")</f>
        <v>-</v>
      </c>
      <c r="D902" t="s">
        <v>46</v>
      </c>
      <c r="E902">
        <v>3683.4950958750001</v>
      </c>
      <c r="F902">
        <v>662.25</v>
      </c>
      <c r="G902">
        <v>-37.427691860111302</v>
      </c>
      <c r="H902">
        <v>-18.518923886621099</v>
      </c>
      <c r="I902">
        <v>-22.980651123386099</v>
      </c>
      <c r="J902">
        <v>-3.1981955610109898</v>
      </c>
      <c r="K902">
        <v>713.97236906935495</v>
      </c>
      <c r="M902">
        <v>28.928291896222301</v>
      </c>
      <c r="N902">
        <v>0.38145694106809502</v>
      </c>
      <c r="O902">
        <v>35.485088712721698</v>
      </c>
      <c r="P902">
        <v>20.409090909090899</v>
      </c>
    </row>
    <row r="903" spans="1:17" hidden="1" x14ac:dyDescent="0.3">
      <c r="A903" t="s">
        <v>1955</v>
      </c>
      <c r="B903" t="s">
        <v>1956</v>
      </c>
      <c r="C903" t="str">
        <f>IFERROR(VLOOKUP(Table1[[#This Row],[Ticker]],[1]!Table1[[Symbol]:[Industry]],2,FALSE),"-")</f>
        <v>-</v>
      </c>
      <c r="D903" t="s">
        <v>327</v>
      </c>
      <c r="E903">
        <v>3672.6849888299998</v>
      </c>
      <c r="F903">
        <v>382.7</v>
      </c>
      <c r="G903">
        <v>51.5676952919085</v>
      </c>
      <c r="H903">
        <v>45.5327789693794</v>
      </c>
      <c r="I903">
        <v>130.82348783499199</v>
      </c>
      <c r="J903">
        <v>0.227198055118319</v>
      </c>
      <c r="K903">
        <v>300.95138412971602</v>
      </c>
      <c r="M903">
        <v>68.998514877754005</v>
      </c>
      <c r="N903">
        <v>2.1659529365661201</v>
      </c>
      <c r="O903">
        <v>7.0551345701594004</v>
      </c>
      <c r="P903">
        <v>154.116865869853</v>
      </c>
    </row>
    <row r="904" spans="1:17" hidden="1" x14ac:dyDescent="0.3">
      <c r="A904" t="s">
        <v>1957</v>
      </c>
      <c r="B904" t="s">
        <v>1958</v>
      </c>
      <c r="C904" t="str">
        <f>IFERROR(VLOOKUP(Table1[[#This Row],[Ticker]],[1]!Table1[[Symbol]:[Industry]],2,FALSE),"-")</f>
        <v>-</v>
      </c>
      <c r="D904" t="s">
        <v>83</v>
      </c>
      <c r="E904">
        <v>3668.6217700000002</v>
      </c>
      <c r="F904">
        <v>1622.5</v>
      </c>
      <c r="G904">
        <v>150.35690823640201</v>
      </c>
      <c r="H904">
        <v>19.358930061872499</v>
      </c>
      <c r="I904">
        <v>77.081139123181202</v>
      </c>
      <c r="J904">
        <v>-9.45763507126062E-2</v>
      </c>
      <c r="K904">
        <v>1472.2437630084801</v>
      </c>
      <c r="L904">
        <v>1130.28097054113</v>
      </c>
      <c r="M904">
        <v>46.589745764698101</v>
      </c>
      <c r="N904">
        <v>1.43837553588401</v>
      </c>
      <c r="O904">
        <v>9.3651771956856802</v>
      </c>
      <c r="P904">
        <v>214.71244302201501</v>
      </c>
      <c r="Q904">
        <v>0.183988845906736</v>
      </c>
    </row>
    <row r="905" spans="1:17" hidden="1" x14ac:dyDescent="0.3">
      <c r="A905" t="s">
        <v>1959</v>
      </c>
      <c r="B905" t="s">
        <v>1960</v>
      </c>
      <c r="C905" t="str">
        <f>IFERROR(VLOOKUP(Table1[[#This Row],[Ticker]],[1]!Table1[[Symbol]:[Industry]],2,FALSE),"-")</f>
        <v>-</v>
      </c>
      <c r="D905" t="s">
        <v>287</v>
      </c>
      <c r="E905">
        <v>3664.1509038199902</v>
      </c>
      <c r="F905">
        <v>171.7</v>
      </c>
      <c r="G905">
        <v>-48.424459850271496</v>
      </c>
      <c r="H905">
        <v>-11.127538051335501</v>
      </c>
      <c r="I905">
        <v>-28.056761573525101</v>
      </c>
      <c r="J905">
        <v>-2.05692268789026</v>
      </c>
      <c r="K905">
        <v>176.35560098842399</v>
      </c>
      <c r="M905">
        <v>53.0479939529178</v>
      </c>
      <c r="N905">
        <v>0.46666247988061799</v>
      </c>
      <c r="O905">
        <v>36.866627839254498</v>
      </c>
      <c r="P905">
        <v>17.2013651877133</v>
      </c>
    </row>
    <row r="906" spans="1:17" hidden="1" x14ac:dyDescent="0.3">
      <c r="A906" t="s">
        <v>1961</v>
      </c>
      <c r="B906" t="s">
        <v>1962</v>
      </c>
      <c r="C906" t="str">
        <f>IFERROR(VLOOKUP(Table1[[#This Row],[Ticker]],[1]!Table1[[Symbol]:[Industry]],2,FALSE),"-")</f>
        <v>-</v>
      </c>
      <c r="D906" t="s">
        <v>1963</v>
      </c>
      <c r="E906">
        <v>3658.9117500000002</v>
      </c>
      <c r="F906">
        <v>1439.1</v>
      </c>
      <c r="G906">
        <v>92.011929662309299</v>
      </c>
      <c r="H906">
        <v>-8.5011077867907598</v>
      </c>
      <c r="I906">
        <v>16.4927762343738</v>
      </c>
      <c r="J906">
        <v>10.7780390716081</v>
      </c>
      <c r="K906">
        <v>1443.39803976076</v>
      </c>
      <c r="L906">
        <v>1230.88530259449</v>
      </c>
      <c r="M906">
        <v>50.6167823829675</v>
      </c>
      <c r="N906">
        <v>0.37955397857586098</v>
      </c>
      <c r="O906">
        <v>16.041275797373299</v>
      </c>
      <c r="P906">
        <v>133.24149108589901</v>
      </c>
      <c r="Q906">
        <v>1.6536488454610001E-2</v>
      </c>
    </row>
    <row r="907" spans="1:17" hidden="1" x14ac:dyDescent="0.3">
      <c r="A907" t="s">
        <v>1964</v>
      </c>
      <c r="B907" t="s">
        <v>1965</v>
      </c>
      <c r="C907" t="str">
        <f>IFERROR(VLOOKUP(Table1[[#This Row],[Ticker]],[1]!Table1[[Symbol]:[Industry]],2,FALSE),"-")</f>
        <v>-</v>
      </c>
      <c r="D907" t="s">
        <v>217</v>
      </c>
      <c r="E907">
        <v>3632.9774590000002</v>
      </c>
      <c r="F907">
        <v>565</v>
      </c>
      <c r="G907">
        <v>126.813887871871</v>
      </c>
      <c r="H907">
        <v>-18.0607615446709</v>
      </c>
      <c r="I907">
        <v>54.982725437241598</v>
      </c>
      <c r="J907">
        <v>-1.08231433423931</v>
      </c>
      <c r="K907">
        <v>576.631080746865</v>
      </c>
      <c r="L907">
        <v>441.08654581087001</v>
      </c>
      <c r="M907">
        <v>34.490477051154699</v>
      </c>
      <c r="N907">
        <v>0.23776896197670799</v>
      </c>
      <c r="O907">
        <v>22.831858407079601</v>
      </c>
      <c r="P907">
        <v>215.642458100558</v>
      </c>
      <c r="Q907">
        <v>0.18071664683633001</v>
      </c>
    </row>
    <row r="908" spans="1:17" x14ac:dyDescent="0.3">
      <c r="A908" t="s">
        <v>1966</v>
      </c>
      <c r="B908" t="s">
        <v>1967</v>
      </c>
      <c r="C908" t="str">
        <f>IFERROR(VLOOKUP(Table1[[#This Row],[Ticker]],[1]!Table1[[Symbol]:[Industry]],2,FALSE),"-")</f>
        <v>-</v>
      </c>
      <c r="D908" t="s">
        <v>1968</v>
      </c>
      <c r="E908">
        <v>3632.2544339999999</v>
      </c>
      <c r="F908">
        <v>20.52</v>
      </c>
      <c r="G908">
        <v>-29.140835098702699</v>
      </c>
      <c r="H908">
        <v>-7.9779706971959703</v>
      </c>
      <c r="I908">
        <v>-14.693794361977501</v>
      </c>
      <c r="J908">
        <v>-1.3095668523236501</v>
      </c>
      <c r="K908">
        <v>21.349768602852301</v>
      </c>
      <c r="L908">
        <v>21.260281490576698</v>
      </c>
      <c r="M908">
        <v>39.920659547108201</v>
      </c>
      <c r="N908">
        <v>0.61895203999757997</v>
      </c>
      <c r="O908">
        <v>36.208576998050603</v>
      </c>
      <c r="P908">
        <v>20.705882352941099</v>
      </c>
      <c r="Q908">
        <v>-6.5236451733085996E-2</v>
      </c>
    </row>
    <row r="909" spans="1:17" hidden="1" x14ac:dyDescent="0.3">
      <c r="A909" t="s">
        <v>1969</v>
      </c>
      <c r="B909" t="s">
        <v>1970</v>
      </c>
      <c r="C909" t="str">
        <f>IFERROR(VLOOKUP(Table1[[#This Row],[Ticker]],[1]!Table1[[Symbol]:[Industry]],2,FALSE),"-")</f>
        <v>-</v>
      </c>
      <c r="D909" t="s">
        <v>237</v>
      </c>
      <c r="E909">
        <v>3628.4929278750001</v>
      </c>
      <c r="F909">
        <v>1255.95</v>
      </c>
      <c r="G909">
        <v>11.825875353932499</v>
      </c>
      <c r="H909">
        <v>42.548817689200902</v>
      </c>
      <c r="I909">
        <v>68.054052137445694</v>
      </c>
      <c r="J909">
        <v>-1.83282949754796</v>
      </c>
      <c r="K909">
        <v>1076.3101493307099</v>
      </c>
      <c r="L909">
        <v>912.49272039157597</v>
      </c>
      <c r="M909">
        <v>51.638802474599601</v>
      </c>
      <c r="N909">
        <v>1.1516536340674799</v>
      </c>
      <c r="O909">
        <v>9.0608702575739297</v>
      </c>
      <c r="P909">
        <v>89.921367004385303</v>
      </c>
      <c r="Q909">
        <v>-1.3850962978508E-2</v>
      </c>
    </row>
    <row r="910" spans="1:17" x14ac:dyDescent="0.3">
      <c r="A910" t="s">
        <v>1971</v>
      </c>
      <c r="B910" t="s">
        <v>1972</v>
      </c>
      <c r="C910" t="str">
        <f>IFERROR(VLOOKUP(Table1[[#This Row],[Ticker]],[1]!Table1[[Symbol]:[Industry]],2,FALSE),"-")</f>
        <v>-</v>
      </c>
      <c r="D910" t="s">
        <v>124</v>
      </c>
      <c r="E910">
        <v>3627.3345463800001</v>
      </c>
      <c r="F910">
        <v>672.3</v>
      </c>
      <c r="G910">
        <v>27.160948047376699</v>
      </c>
      <c r="H910">
        <v>-10.078300883499701</v>
      </c>
      <c r="I910">
        <v>-11.378201269101501</v>
      </c>
      <c r="J910">
        <v>-1.7374513384891399</v>
      </c>
      <c r="K910">
        <v>677.19546266530006</v>
      </c>
      <c r="L910">
        <v>637.54265073137196</v>
      </c>
      <c r="M910">
        <v>60.424316147049502</v>
      </c>
      <c r="N910">
        <v>1.1532109333345799</v>
      </c>
      <c r="O910">
        <v>30.893946154990299</v>
      </c>
      <c r="P910">
        <v>73.608779857972806</v>
      </c>
      <c r="Q910">
        <v>5.0688655254650002E-2</v>
      </c>
    </row>
    <row r="911" spans="1:17" hidden="1" x14ac:dyDescent="0.3">
      <c r="A911" t="s">
        <v>1973</v>
      </c>
      <c r="B911" t="s">
        <v>1974</v>
      </c>
      <c r="C911" t="str">
        <f>IFERROR(VLOOKUP(Table1[[#This Row],[Ticker]],[1]!Table1[[Symbol]:[Industry]],2,FALSE),"-")</f>
        <v>-</v>
      </c>
      <c r="D911" t="s">
        <v>1618</v>
      </c>
      <c r="E911">
        <v>3619.0760864199901</v>
      </c>
      <c r="F911">
        <v>2133.8000000000002</v>
      </c>
      <c r="G911">
        <v>5.65090467406137</v>
      </c>
      <c r="H911">
        <v>-15.6693239554039</v>
      </c>
      <c r="I911">
        <v>19.272215123474801</v>
      </c>
      <c r="J911">
        <v>2.9624797737989699</v>
      </c>
      <c r="K911">
        <v>2162.00694461782</v>
      </c>
      <c r="L911">
        <v>1874.51829664704</v>
      </c>
      <c r="M911">
        <v>44.992733004492898</v>
      </c>
      <c r="N911">
        <v>0.76010578950327401</v>
      </c>
      <c r="O911">
        <v>15.7090636423282</v>
      </c>
      <c r="P911">
        <v>50.686769534973998</v>
      </c>
      <c r="Q911">
        <v>0.107331392536994</v>
      </c>
    </row>
    <row r="912" spans="1:17" x14ac:dyDescent="0.3">
      <c r="A912" t="s">
        <v>1975</v>
      </c>
      <c r="B912" t="s">
        <v>1976</v>
      </c>
      <c r="C912" t="str">
        <f>IFERROR(VLOOKUP(Table1[[#This Row],[Ticker]],[1]!Table1[[Symbol]:[Industry]],2,FALSE),"-")</f>
        <v>-</v>
      </c>
      <c r="D912" t="s">
        <v>264</v>
      </c>
      <c r="E912">
        <v>3613.2723762000001</v>
      </c>
      <c r="F912">
        <v>1151</v>
      </c>
      <c r="G912">
        <v>-35.060924008858699</v>
      </c>
      <c r="H912">
        <v>-17.627774554665699</v>
      </c>
      <c r="I912">
        <v>31.169777058159699</v>
      </c>
      <c r="J912">
        <v>-5.4816764037561398</v>
      </c>
      <c r="K912">
        <v>1164.4242349640001</v>
      </c>
      <c r="L912">
        <v>1077.2694363430901</v>
      </c>
      <c r="M912">
        <v>33.510499338323598</v>
      </c>
      <c r="N912">
        <v>0.38844490707239498</v>
      </c>
      <c r="O912">
        <v>19.461337966985202</v>
      </c>
      <c r="P912">
        <v>53.129781148140701</v>
      </c>
      <c r="Q912">
        <v>-6.3782553232084996E-2</v>
      </c>
    </row>
    <row r="913" spans="1:17" hidden="1" x14ac:dyDescent="0.3">
      <c r="A913" t="s">
        <v>1977</v>
      </c>
      <c r="B913" t="s">
        <v>1978</v>
      </c>
      <c r="C913" t="str">
        <f>IFERROR(VLOOKUP(Table1[[#This Row],[Ticker]],[1]!Table1[[Symbol]:[Industry]],2,FALSE),"-")</f>
        <v>-</v>
      </c>
      <c r="D913" t="s">
        <v>21</v>
      </c>
      <c r="E913">
        <v>3606.4981124999999</v>
      </c>
      <c r="F913">
        <v>282.5</v>
      </c>
      <c r="G913">
        <v>-25.379084379835199</v>
      </c>
      <c r="H913">
        <v>6.6497690531232099</v>
      </c>
      <c r="I913">
        <v>25.596885001455</v>
      </c>
      <c r="J913">
        <v>-11.8521560089685</v>
      </c>
      <c r="K913">
        <v>251.64582511012301</v>
      </c>
      <c r="L913">
        <v>234.21485375070799</v>
      </c>
      <c r="M913">
        <v>59.401268615249599</v>
      </c>
      <c r="N913">
        <v>1.81934066523104</v>
      </c>
      <c r="O913">
        <v>13.8973451327433</v>
      </c>
      <c r="P913">
        <v>68.194808287687493</v>
      </c>
      <c r="Q913">
        <v>0.11718157133330601</v>
      </c>
    </row>
    <row r="914" spans="1:17" x14ac:dyDescent="0.3">
      <c r="A914" t="s">
        <v>1979</v>
      </c>
      <c r="B914" t="s">
        <v>1980</v>
      </c>
      <c r="C914" t="str">
        <f>IFERROR(VLOOKUP(Table1[[#This Row],[Ticker]],[1]!Table1[[Symbol]:[Industry]],2,FALSE),"-")</f>
        <v>-</v>
      </c>
      <c r="D914" t="s">
        <v>124</v>
      </c>
      <c r="E914">
        <v>3602.5666679999999</v>
      </c>
      <c r="F914">
        <v>625.4</v>
      </c>
      <c r="G914">
        <v>-16.3803999262072</v>
      </c>
      <c r="H914">
        <v>-0.95959464610656298</v>
      </c>
      <c r="I914">
        <v>1.93907277088962</v>
      </c>
      <c r="J914">
        <v>4.8506881576116099</v>
      </c>
      <c r="K914">
        <v>588.64408757271201</v>
      </c>
      <c r="L914">
        <v>569.31611925562402</v>
      </c>
      <c r="M914">
        <v>66.885889977981904</v>
      </c>
      <c r="N914">
        <v>1.02480260989806</v>
      </c>
      <c r="O914">
        <v>10.6411896386312</v>
      </c>
      <c r="P914">
        <v>35.956521739130402</v>
      </c>
      <c r="Q914">
        <v>0.12236063414886</v>
      </c>
    </row>
    <row r="915" spans="1:17" hidden="1" x14ac:dyDescent="0.3">
      <c r="A915" t="s">
        <v>1981</v>
      </c>
      <c r="B915" t="s">
        <v>1982</v>
      </c>
      <c r="C915" t="str">
        <f>IFERROR(VLOOKUP(Table1[[#This Row],[Ticker]],[1]!Table1[[Symbol]:[Industry]],2,FALSE),"-")</f>
        <v>-</v>
      </c>
      <c r="D915" t="s">
        <v>54</v>
      </c>
      <c r="E915">
        <v>3593.9184646879999</v>
      </c>
      <c r="F915">
        <v>139.96</v>
      </c>
      <c r="G915">
        <v>48.283603334791302</v>
      </c>
      <c r="H915">
        <v>-17.519486125722199</v>
      </c>
      <c r="I915">
        <v>55.8577698174647</v>
      </c>
      <c r="J915">
        <v>-2.6621563577818002</v>
      </c>
      <c r="K915">
        <v>144.20924331651</v>
      </c>
      <c r="L915">
        <v>117.37922901754899</v>
      </c>
      <c r="M915">
        <v>30.312612754063402</v>
      </c>
      <c r="N915">
        <v>0.389336057805383</v>
      </c>
      <c r="O915">
        <v>20.748785367247699</v>
      </c>
      <c r="P915">
        <v>88.752528658125399</v>
      </c>
      <c r="Q915">
        <v>-1.030736081983E-3</v>
      </c>
    </row>
    <row r="916" spans="1:17" hidden="1" x14ac:dyDescent="0.3">
      <c r="A916" t="s">
        <v>1983</v>
      </c>
      <c r="B916" t="s">
        <v>1984</v>
      </c>
      <c r="C916" t="str">
        <f>IFERROR(VLOOKUP(Table1[[#This Row],[Ticker]],[1]!Table1[[Symbol]:[Industry]],2,FALSE),"-")</f>
        <v>-</v>
      </c>
      <c r="D916" t="s">
        <v>217</v>
      </c>
      <c r="E916">
        <v>3593.52650915</v>
      </c>
      <c r="F916">
        <v>201.14</v>
      </c>
      <c r="G916">
        <v>26.857721899854202</v>
      </c>
      <c r="H916">
        <v>0.20563628874663301</v>
      </c>
      <c r="I916">
        <v>32.392959274045502</v>
      </c>
      <c r="J916">
        <v>4.8021437832306999</v>
      </c>
      <c r="K916">
        <v>178.035157150559</v>
      </c>
      <c r="L916">
        <v>148.001667429561</v>
      </c>
      <c r="M916">
        <v>58.2207220159465</v>
      </c>
      <c r="N916">
        <v>1.29549125084391</v>
      </c>
      <c r="O916">
        <v>7.3381724172218501</v>
      </c>
      <c r="P916">
        <v>94.244326412361104</v>
      </c>
      <c r="Q916">
        <v>0.164592006540766</v>
      </c>
    </row>
    <row r="917" spans="1:17" x14ac:dyDescent="0.3">
      <c r="A917" t="s">
        <v>1985</v>
      </c>
      <c r="B917" t="s">
        <v>1986</v>
      </c>
      <c r="C917" t="str">
        <f>IFERROR(VLOOKUP(Table1[[#This Row],[Ticker]],[1]!Table1[[Symbol]:[Industry]],2,FALSE),"-")</f>
        <v>-</v>
      </c>
      <c r="D917" t="s">
        <v>431</v>
      </c>
      <c r="E917">
        <v>3590.2684920299998</v>
      </c>
      <c r="F917">
        <v>498.3</v>
      </c>
      <c r="G917">
        <v>-4.3162551929163504</v>
      </c>
      <c r="H917">
        <v>-5.9583362149507497</v>
      </c>
      <c r="I917">
        <v>5.6713350960970699</v>
      </c>
      <c r="J917">
        <v>-1.32348097068383</v>
      </c>
      <c r="K917">
        <v>489.33874476592302</v>
      </c>
      <c r="L917">
        <v>460.03140711875602</v>
      </c>
      <c r="M917">
        <v>60.830115470426598</v>
      </c>
      <c r="N917">
        <v>0.56406843475269597</v>
      </c>
      <c r="O917">
        <v>11.3184828416616</v>
      </c>
      <c r="P917">
        <v>43.169084901594502</v>
      </c>
      <c r="Q917">
        <v>-8.9037163435680994E-2</v>
      </c>
    </row>
    <row r="918" spans="1:17" x14ac:dyDescent="0.3">
      <c r="A918" t="s">
        <v>1987</v>
      </c>
      <c r="B918" t="s">
        <v>1988</v>
      </c>
      <c r="C918" t="str">
        <f>IFERROR(VLOOKUP(Table1[[#This Row],[Ticker]],[1]!Table1[[Symbol]:[Industry]],2,FALSE),"-")</f>
        <v>-</v>
      </c>
      <c r="D918" t="s">
        <v>195</v>
      </c>
      <c r="E918">
        <v>3556.279663715</v>
      </c>
      <c r="F918">
        <v>249.05</v>
      </c>
      <c r="G918">
        <v>-22.918354447461599</v>
      </c>
      <c r="H918">
        <v>-14.0417988658516</v>
      </c>
      <c r="I918">
        <v>-2.7617125227030801</v>
      </c>
      <c r="J918">
        <v>-3.6502411491637199</v>
      </c>
      <c r="K918">
        <v>262.94765930428701</v>
      </c>
      <c r="L918">
        <v>246.809126029303</v>
      </c>
      <c r="M918">
        <v>34.039460892927998</v>
      </c>
      <c r="N918">
        <v>0.45127070024375698</v>
      </c>
      <c r="O918">
        <v>16.020879341497601</v>
      </c>
      <c r="P918">
        <v>24.680851063829799</v>
      </c>
      <c r="Q918">
        <v>-5.0351030414400998E-2</v>
      </c>
    </row>
    <row r="919" spans="1:17" x14ac:dyDescent="0.3">
      <c r="A919" t="s">
        <v>1989</v>
      </c>
      <c r="B919" t="s">
        <v>1990</v>
      </c>
      <c r="C919" t="str">
        <f>IFERROR(VLOOKUP(Table1[[#This Row],[Ticker]],[1]!Table1[[Symbol]:[Industry]],2,FALSE),"-")</f>
        <v>-</v>
      </c>
      <c r="D919" t="s">
        <v>516</v>
      </c>
      <c r="E919">
        <v>3525.3747199999998</v>
      </c>
      <c r="F919">
        <v>407.2</v>
      </c>
      <c r="G919">
        <v>-16.691388742906099</v>
      </c>
      <c r="H919">
        <v>-1.7351338162266099</v>
      </c>
      <c r="I919">
        <v>-56.782394999550299</v>
      </c>
      <c r="J919">
        <v>2.1967826804122699</v>
      </c>
      <c r="K919">
        <v>446.84905725415399</v>
      </c>
      <c r="L919">
        <v>477.18297031382599</v>
      </c>
      <c r="M919">
        <v>47.399193760116503</v>
      </c>
      <c r="N919">
        <v>0.72305666798356405</v>
      </c>
      <c r="O919">
        <v>83.564587426326099</v>
      </c>
      <c r="P919">
        <v>31.354838709677399</v>
      </c>
      <c r="Q919">
        <v>0.144320899993547</v>
      </c>
    </row>
    <row r="920" spans="1:17" hidden="1" x14ac:dyDescent="0.3">
      <c r="A920" t="s">
        <v>1991</v>
      </c>
      <c r="B920" t="s">
        <v>1992</v>
      </c>
      <c r="C920" t="str">
        <f>IFERROR(VLOOKUP(Table1[[#This Row],[Ticker]],[1]!Table1[[Symbol]:[Industry]],2,FALSE),"-")</f>
        <v>-</v>
      </c>
      <c r="D920" t="s">
        <v>132</v>
      </c>
      <c r="E920">
        <v>3523.3760726999999</v>
      </c>
      <c r="F920">
        <v>688.05</v>
      </c>
      <c r="G920">
        <v>23.331706540032801</v>
      </c>
      <c r="H920">
        <v>15.5184138077888</v>
      </c>
      <c r="I920">
        <v>21.134724944802599</v>
      </c>
      <c r="J920">
        <v>3.6075838225864398</v>
      </c>
      <c r="K920">
        <v>614.76779392003698</v>
      </c>
      <c r="L920">
        <v>516.41217149352201</v>
      </c>
      <c r="M920">
        <v>61.802710752289201</v>
      </c>
      <c r="N920">
        <v>1.93377784165165</v>
      </c>
      <c r="O920">
        <v>7.099774725674</v>
      </c>
      <c r="P920">
        <v>103.745928338762</v>
      </c>
      <c r="Q920">
        <v>0.18065060790642601</v>
      </c>
    </row>
    <row r="921" spans="1:17" hidden="1" x14ac:dyDescent="0.3">
      <c r="A921" t="s">
        <v>1993</v>
      </c>
      <c r="B921" t="s">
        <v>1994</v>
      </c>
      <c r="C921" t="str">
        <f>IFERROR(VLOOKUP(Table1[[#This Row],[Ticker]],[1]!Table1[[Symbol]:[Industry]],2,FALSE),"-")</f>
        <v>-</v>
      </c>
      <c r="D921" t="s">
        <v>1995</v>
      </c>
      <c r="E921">
        <v>3503.8623523349902</v>
      </c>
      <c r="F921">
        <v>789.85</v>
      </c>
      <c r="G921">
        <v>103.35135133967199</v>
      </c>
      <c r="H921">
        <v>-6.4181542779753302</v>
      </c>
      <c r="I921">
        <v>179.22116993535599</v>
      </c>
      <c r="J921">
        <v>-1.6334359345479299</v>
      </c>
      <c r="K921">
        <v>726.62854690361701</v>
      </c>
      <c r="M921">
        <v>56.975091564081701</v>
      </c>
      <c r="N921">
        <v>0.90141159702114504</v>
      </c>
      <c r="O921">
        <v>7.2355510539976002</v>
      </c>
      <c r="P921">
        <v>208.77638780297099</v>
      </c>
    </row>
    <row r="922" spans="1:17" hidden="1" x14ac:dyDescent="0.3">
      <c r="A922" t="s">
        <v>1996</v>
      </c>
      <c r="B922" t="s">
        <v>1997</v>
      </c>
      <c r="C922" t="str">
        <f>IFERROR(VLOOKUP(Table1[[#This Row],[Ticker]],[1]!Table1[[Symbol]:[Industry]],2,FALSE),"-")</f>
        <v>-</v>
      </c>
      <c r="D922" t="s">
        <v>46</v>
      </c>
      <c r="E922">
        <v>3498.69408621</v>
      </c>
      <c r="F922">
        <v>833.65</v>
      </c>
      <c r="G922">
        <v>-6.8735539505315701</v>
      </c>
      <c r="H922">
        <v>-13.9889092270225</v>
      </c>
      <c r="I922">
        <v>-26.850952467780399</v>
      </c>
      <c r="J922">
        <v>-6.1433161658632001</v>
      </c>
      <c r="K922">
        <v>923.90626955525204</v>
      </c>
      <c r="L922">
        <v>900.47063994254302</v>
      </c>
      <c r="M922">
        <v>41.723385030154503</v>
      </c>
      <c r="N922">
        <v>0.88345611041296601</v>
      </c>
      <c r="O922">
        <v>65.057278234270896</v>
      </c>
      <c r="P922">
        <v>30.190005205622001</v>
      </c>
    </row>
    <row r="923" spans="1:17" hidden="1" x14ac:dyDescent="0.3">
      <c r="A923" t="s">
        <v>1998</v>
      </c>
      <c r="B923" t="s">
        <v>1999</v>
      </c>
      <c r="C923" t="str">
        <f>IFERROR(VLOOKUP(Table1[[#This Row],[Ticker]],[1]!Table1[[Symbol]:[Industry]],2,FALSE),"-")</f>
        <v>-</v>
      </c>
      <c r="D923" t="s">
        <v>60</v>
      </c>
      <c r="E923">
        <v>3493.1461868599999</v>
      </c>
      <c r="F923">
        <v>230.95</v>
      </c>
      <c r="G923">
        <v>32.659764015649898</v>
      </c>
      <c r="H923">
        <v>-1.40594897622688</v>
      </c>
      <c r="I923">
        <v>21.979684042971101</v>
      </c>
      <c r="J923">
        <v>4.9240041127491097</v>
      </c>
      <c r="K923">
        <v>229.01034060621899</v>
      </c>
      <c r="L923">
        <v>203.208367410058</v>
      </c>
      <c r="M923">
        <v>53.6948556745986</v>
      </c>
      <c r="N923">
        <v>0.65565854071589802</v>
      </c>
      <c r="O923">
        <v>16.865122320848599</v>
      </c>
      <c r="P923">
        <v>69.816176470588204</v>
      </c>
      <c r="Q923">
        <v>0.108568672708897</v>
      </c>
    </row>
    <row r="924" spans="1:17" x14ac:dyDescent="0.3">
      <c r="A924" t="s">
        <v>2000</v>
      </c>
      <c r="B924" t="s">
        <v>2001</v>
      </c>
      <c r="C924" t="str">
        <f>IFERROR(VLOOKUP(Table1[[#This Row],[Ticker]],[1]!Table1[[Symbol]:[Industry]],2,FALSE),"-")</f>
        <v>-</v>
      </c>
      <c r="D924" t="s">
        <v>1454</v>
      </c>
      <c r="E924">
        <v>3491.467333783</v>
      </c>
      <c r="F924">
        <v>130.38999999999999</v>
      </c>
      <c r="G924">
        <v>-40.269217181323903</v>
      </c>
      <c r="H924">
        <v>-3.6349230373960699</v>
      </c>
      <c r="I924">
        <v>-3.1955001616965499</v>
      </c>
      <c r="J924">
        <v>-0.53691141642149798</v>
      </c>
      <c r="K924">
        <v>131.14361166208801</v>
      </c>
      <c r="L924">
        <v>137.029251801909</v>
      </c>
      <c r="M924">
        <v>47.353393594690999</v>
      </c>
      <c r="N924">
        <v>1.17057805128576</v>
      </c>
      <c r="O924">
        <v>22.5554106910039</v>
      </c>
      <c r="P924">
        <v>24.834849210148299</v>
      </c>
      <c r="Q924">
        <v>-0.108135632879881</v>
      </c>
    </row>
    <row r="925" spans="1:17" hidden="1" x14ac:dyDescent="0.3">
      <c r="A925" t="s">
        <v>2002</v>
      </c>
      <c r="B925" t="s">
        <v>2003</v>
      </c>
      <c r="C925" t="str">
        <f>IFERROR(VLOOKUP(Table1[[#This Row],[Ticker]],[1]!Table1[[Symbol]:[Industry]],2,FALSE),"-")</f>
        <v>-</v>
      </c>
      <c r="D925" t="s">
        <v>54</v>
      </c>
      <c r="E925">
        <v>3465.30728894499</v>
      </c>
      <c r="F925">
        <v>807.35</v>
      </c>
      <c r="G925">
        <v>113.39495857281599</v>
      </c>
      <c r="H925">
        <v>7.4922111126682198</v>
      </c>
      <c r="I925">
        <v>110.186683213093</v>
      </c>
      <c r="J925">
        <v>7.1270326378797302</v>
      </c>
      <c r="K925">
        <v>696.96655190450201</v>
      </c>
      <c r="L925">
        <v>532.72267916000396</v>
      </c>
      <c r="M925">
        <v>72.313485106880705</v>
      </c>
      <c r="N925">
        <v>0.432895275027533</v>
      </c>
      <c r="O925">
        <v>2.80547470118288</v>
      </c>
      <c r="P925">
        <v>206.338009740823</v>
      </c>
      <c r="Q925">
        <v>-4.2979050722225999E-2</v>
      </c>
    </row>
    <row r="926" spans="1:17" hidden="1" x14ac:dyDescent="0.3">
      <c r="A926" t="s">
        <v>2004</v>
      </c>
      <c r="B926" t="s">
        <v>2005</v>
      </c>
      <c r="C926" t="str">
        <f>IFERROR(VLOOKUP(Table1[[#This Row],[Ticker]],[1]!Table1[[Symbol]:[Industry]],2,FALSE),"-")</f>
        <v>-</v>
      </c>
      <c r="D926" t="s">
        <v>397</v>
      </c>
      <c r="E926">
        <v>3463.1544300300002</v>
      </c>
      <c r="F926">
        <v>1046.7</v>
      </c>
      <c r="G926">
        <v>43.732076138457998</v>
      </c>
      <c r="H926">
        <v>-19.345635976001901</v>
      </c>
      <c r="I926">
        <v>49.652509310276997</v>
      </c>
      <c r="J926">
        <v>0.84332716784248896</v>
      </c>
      <c r="K926">
        <v>991.82819161242003</v>
      </c>
      <c r="L926">
        <v>794.24475528936398</v>
      </c>
      <c r="M926">
        <v>38.467639313732299</v>
      </c>
      <c r="N926">
        <v>0.44429561336951601</v>
      </c>
      <c r="O926">
        <v>29.932167765357701</v>
      </c>
      <c r="P926">
        <v>104.55344928669101</v>
      </c>
      <c r="Q926">
        <v>-5.6506542443540003E-3</v>
      </c>
    </row>
    <row r="927" spans="1:17" hidden="1" x14ac:dyDescent="0.3">
      <c r="A927" t="s">
        <v>2006</v>
      </c>
      <c r="B927" t="s">
        <v>2007</v>
      </c>
      <c r="C927" t="str">
        <f>IFERROR(VLOOKUP(Table1[[#This Row],[Ticker]],[1]!Table1[[Symbol]:[Industry]],2,FALSE),"-")</f>
        <v>-</v>
      </c>
      <c r="D927" t="s">
        <v>83</v>
      </c>
      <c r="E927">
        <v>3458.4060464250001</v>
      </c>
      <c r="F927">
        <v>2572.35</v>
      </c>
      <c r="G927">
        <v>658.83689574100595</v>
      </c>
      <c r="H927">
        <v>-8.4727345185972691</v>
      </c>
      <c r="I927">
        <v>150.99766107819499</v>
      </c>
      <c r="J927">
        <v>0.60759632351658899</v>
      </c>
      <c r="K927">
        <v>2416.1740252129798</v>
      </c>
      <c r="L927">
        <v>1652.62929057933</v>
      </c>
      <c r="M927">
        <v>40.696452944807902</v>
      </c>
      <c r="N927">
        <v>1.0072449589117101</v>
      </c>
      <c r="O927">
        <v>14.6811281513013</v>
      </c>
      <c r="P927">
        <v>729.52273460174104</v>
      </c>
    </row>
    <row r="928" spans="1:17" hidden="1" x14ac:dyDescent="0.3">
      <c r="A928" t="s">
        <v>2008</v>
      </c>
      <c r="B928" t="s">
        <v>2009</v>
      </c>
      <c r="C928" t="str">
        <f>IFERROR(VLOOKUP(Table1[[#This Row],[Ticker]],[1]!Table1[[Symbol]:[Industry]],2,FALSE),"-")</f>
        <v>-</v>
      </c>
      <c r="D928" t="s">
        <v>438</v>
      </c>
      <c r="E928">
        <v>3458.1155960000001</v>
      </c>
      <c r="F928">
        <v>196.36</v>
      </c>
      <c r="G928">
        <v>99.189723887496996</v>
      </c>
      <c r="H928">
        <v>-3.3291277292095498</v>
      </c>
      <c r="I928">
        <v>33.827920265897497</v>
      </c>
      <c r="J928">
        <v>-2.8580073938428798</v>
      </c>
      <c r="K928">
        <v>178.797784910101</v>
      </c>
      <c r="L928">
        <v>144.62078778358</v>
      </c>
      <c r="M928">
        <v>51.333378739984603</v>
      </c>
      <c r="N928">
        <v>0.78570756596243196</v>
      </c>
      <c r="O928">
        <v>7.3793033204318403</v>
      </c>
      <c r="P928">
        <v>147.149150409062</v>
      </c>
      <c r="Q928">
        <v>0.116162040643376</v>
      </c>
    </row>
    <row r="929" spans="1:17" hidden="1" x14ac:dyDescent="0.3">
      <c r="A929" t="s">
        <v>2010</v>
      </c>
      <c r="B929" t="s">
        <v>2011</v>
      </c>
      <c r="C929" t="str">
        <f>IFERROR(VLOOKUP(Table1[[#This Row],[Ticker]],[1]!Table1[[Symbol]:[Industry]],2,FALSE),"-")</f>
        <v>-</v>
      </c>
      <c r="D929" t="s">
        <v>21</v>
      </c>
      <c r="E929">
        <v>3449.8704912150001</v>
      </c>
      <c r="F929">
        <v>641.15</v>
      </c>
      <c r="G929">
        <v>138.32216701546201</v>
      </c>
      <c r="H929">
        <v>-13.393589224697999</v>
      </c>
      <c r="I929">
        <v>17.535491503671999</v>
      </c>
      <c r="J929">
        <v>-6.0264067113847704</v>
      </c>
      <c r="K929">
        <v>633.30142549596701</v>
      </c>
      <c r="L929">
        <v>511.77759166399301</v>
      </c>
      <c r="M929">
        <v>37.671230801972499</v>
      </c>
      <c r="N929">
        <v>0.35066043836648397</v>
      </c>
      <c r="O929">
        <v>18.381034079388598</v>
      </c>
      <c r="P929">
        <v>172.82978723404199</v>
      </c>
      <c r="Q929">
        <v>9.7793416217512003E-2</v>
      </c>
    </row>
    <row r="930" spans="1:17" x14ac:dyDescent="0.3">
      <c r="A930" t="s">
        <v>2012</v>
      </c>
      <c r="B930" t="s">
        <v>2013</v>
      </c>
      <c r="C930" t="str">
        <f>IFERROR(VLOOKUP(Table1[[#This Row],[Ticker]],[1]!Table1[[Symbol]:[Industry]],2,FALSE),"-")</f>
        <v>-</v>
      </c>
      <c r="D930" t="s">
        <v>46</v>
      </c>
      <c r="E930">
        <v>3437.9139709999999</v>
      </c>
      <c r="F930">
        <v>2028.5</v>
      </c>
      <c r="G930">
        <v>-17.051380781448</v>
      </c>
      <c r="H930">
        <v>-4.7822787902037502</v>
      </c>
      <c r="I930">
        <v>11.1582081565852</v>
      </c>
      <c r="J930">
        <v>-3.4930540589161798</v>
      </c>
      <c r="K930">
        <v>1972.49212981907</v>
      </c>
      <c r="L930">
        <v>1786.8617804816299</v>
      </c>
      <c r="M930">
        <v>51.787177259938701</v>
      </c>
      <c r="N930">
        <v>0.46120332720933699</v>
      </c>
      <c r="O930">
        <v>11.6342124722701</v>
      </c>
      <c r="P930">
        <v>43.458274398868397</v>
      </c>
      <c r="Q930">
        <v>5.2735110021943997E-2</v>
      </c>
    </row>
    <row r="931" spans="1:17" x14ac:dyDescent="0.3">
      <c r="A931" t="s">
        <v>2014</v>
      </c>
      <c r="B931" t="s">
        <v>2015</v>
      </c>
      <c r="C931" t="str">
        <f>IFERROR(VLOOKUP(Table1[[#This Row],[Ticker]],[1]!Table1[[Symbol]:[Industry]],2,FALSE),"-")</f>
        <v>-</v>
      </c>
      <c r="D931" t="s">
        <v>523</v>
      </c>
      <c r="E931">
        <v>3422.1162008000001</v>
      </c>
      <c r="F931">
        <v>470.8</v>
      </c>
      <c r="G931">
        <v>-7.1300143208683702</v>
      </c>
      <c r="H931">
        <v>-5.6099255844140199</v>
      </c>
      <c r="I931">
        <v>22.480369891594499</v>
      </c>
      <c r="J931">
        <v>2.0509072756354501</v>
      </c>
      <c r="K931">
        <v>441.70876625108599</v>
      </c>
      <c r="L931">
        <v>387.95712570457198</v>
      </c>
      <c r="M931">
        <v>58.821029261586403</v>
      </c>
      <c r="N931">
        <v>0.61620718117953099</v>
      </c>
      <c r="O931">
        <v>7.2642310960068004</v>
      </c>
      <c r="P931">
        <v>59.566175224538199</v>
      </c>
      <c r="Q931">
        <v>-1.0602883486429999E-2</v>
      </c>
    </row>
    <row r="932" spans="1:17" hidden="1" x14ac:dyDescent="0.3">
      <c r="A932" t="s">
        <v>2016</v>
      </c>
      <c r="B932" t="s">
        <v>2017</v>
      </c>
      <c r="C932" t="str">
        <f>IFERROR(VLOOKUP(Table1[[#This Row],[Ticker]],[1]!Table1[[Symbol]:[Industry]],2,FALSE),"-")</f>
        <v>-</v>
      </c>
      <c r="D932" t="s">
        <v>773</v>
      </c>
      <c r="E932">
        <v>3410.6519812919901</v>
      </c>
      <c r="F932">
        <v>31.56</v>
      </c>
      <c r="G932">
        <v>50.179323004064003</v>
      </c>
      <c r="H932">
        <v>33.142586377308398</v>
      </c>
      <c r="I932">
        <v>38.295152175356101</v>
      </c>
      <c r="J932">
        <v>17.222646507115101</v>
      </c>
      <c r="K932">
        <v>22.861411997246702</v>
      </c>
      <c r="L932">
        <v>22.323921049678901</v>
      </c>
      <c r="M932">
        <v>90.000238261116095</v>
      </c>
      <c r="N932">
        <v>3.56728158261825</v>
      </c>
      <c r="O932">
        <v>5.5133079847908597</v>
      </c>
      <c r="P932">
        <v>93.619631901840407</v>
      </c>
      <c r="Q932">
        <v>-6.7175865300550001E-3</v>
      </c>
    </row>
    <row r="933" spans="1:17" hidden="1" x14ac:dyDescent="0.3">
      <c r="A933" t="s">
        <v>2018</v>
      </c>
      <c r="B933" t="s">
        <v>2019</v>
      </c>
      <c r="C933" t="str">
        <f>IFERROR(VLOOKUP(Table1[[#This Row],[Ticker]],[1]!Table1[[Symbol]:[Industry]],2,FALSE),"-")</f>
        <v>-</v>
      </c>
      <c r="E933">
        <v>3395.645</v>
      </c>
      <c r="F933">
        <v>634.70000000000005</v>
      </c>
      <c r="G933">
        <v>770.06775147830399</v>
      </c>
      <c r="H933">
        <v>-3.3834400156534099</v>
      </c>
      <c r="I933">
        <v>-14.6972083698</v>
      </c>
      <c r="J933">
        <v>-4.8900608017527301</v>
      </c>
      <c r="K933">
        <v>633.793405056609</v>
      </c>
      <c r="L933">
        <v>511.338609177205</v>
      </c>
      <c r="M933">
        <v>45.969604351382998</v>
      </c>
      <c r="N933">
        <v>0.72216493028011297</v>
      </c>
      <c r="O933">
        <v>24.885772806049999</v>
      </c>
      <c r="P933">
        <v>850.14970059880204</v>
      </c>
      <c r="Q933">
        <v>0.160184975419597</v>
      </c>
    </row>
    <row r="934" spans="1:17" x14ac:dyDescent="0.3">
      <c r="A934" t="s">
        <v>2020</v>
      </c>
      <c r="B934" t="s">
        <v>2021</v>
      </c>
      <c r="C934" t="str">
        <f>IFERROR(VLOOKUP(Table1[[#This Row],[Ticker]],[1]!Table1[[Symbol]:[Industry]],2,FALSE),"-")</f>
        <v>-</v>
      </c>
      <c r="D934" t="s">
        <v>124</v>
      </c>
      <c r="E934">
        <v>3389.0210932499999</v>
      </c>
      <c r="F934">
        <v>1164.1500000000001</v>
      </c>
      <c r="G934">
        <v>-22.9154519318766</v>
      </c>
      <c r="H934">
        <v>0.87290247752116501</v>
      </c>
      <c r="I934">
        <v>2.3008973873901799</v>
      </c>
      <c r="J934">
        <v>0.96938903372317398</v>
      </c>
      <c r="K934">
        <v>1134.0490573923</v>
      </c>
      <c r="L934">
        <v>1127.4358321934401</v>
      </c>
      <c r="M934">
        <v>54.503764468059401</v>
      </c>
      <c r="N934">
        <v>1.5647641907244301</v>
      </c>
      <c r="O934">
        <v>16.737533822960899</v>
      </c>
      <c r="P934">
        <v>21.9005235602094</v>
      </c>
      <c r="Q934">
        <v>-2.4512840262989E-2</v>
      </c>
    </row>
    <row r="935" spans="1:17" hidden="1" x14ac:dyDescent="0.3">
      <c r="A935" t="s">
        <v>2022</v>
      </c>
      <c r="B935" t="s">
        <v>2023</v>
      </c>
      <c r="C935" t="str">
        <f>IFERROR(VLOOKUP(Table1[[#This Row],[Ticker]],[1]!Table1[[Symbol]:[Industry]],2,FALSE),"-")</f>
        <v>-</v>
      </c>
      <c r="D935" t="s">
        <v>124</v>
      </c>
      <c r="E935">
        <v>3377.5626872399998</v>
      </c>
      <c r="F935">
        <v>19.559999999999999</v>
      </c>
      <c r="G935">
        <v>54.938732167044797</v>
      </c>
      <c r="H935">
        <v>8.1833542252797002</v>
      </c>
      <c r="I935">
        <v>-21.016725162520199</v>
      </c>
      <c r="J935">
        <v>-7.7044976173007003</v>
      </c>
      <c r="K935">
        <v>19.609182473853402</v>
      </c>
      <c r="L935">
        <v>18.366943269617199</v>
      </c>
      <c r="M935">
        <v>36.450384229681497</v>
      </c>
      <c r="N935">
        <v>1.9377406431955799</v>
      </c>
      <c r="O935">
        <v>73.568507157464197</v>
      </c>
      <c r="P935">
        <v>124.054982817869</v>
      </c>
      <c r="Q935">
        <v>0.10523352329181</v>
      </c>
    </row>
    <row r="936" spans="1:17" hidden="1" x14ac:dyDescent="0.3">
      <c r="A936" t="s">
        <v>2024</v>
      </c>
      <c r="B936" t="s">
        <v>2025</v>
      </c>
      <c r="C936" t="str">
        <f>IFERROR(VLOOKUP(Table1[[#This Row],[Ticker]],[1]!Table1[[Symbol]:[Industry]],2,FALSE),"-")</f>
        <v>-</v>
      </c>
      <c r="D936" t="s">
        <v>46</v>
      </c>
      <c r="E936">
        <v>3374.0092348399999</v>
      </c>
      <c r="F936">
        <v>398.8</v>
      </c>
      <c r="G936">
        <v>57.172789357336498</v>
      </c>
      <c r="H936">
        <v>2.2743589743389498</v>
      </c>
      <c r="I936">
        <v>29.922630105747999</v>
      </c>
      <c r="J936">
        <v>4.1863392100879597</v>
      </c>
      <c r="K936">
        <v>365.48225420827401</v>
      </c>
      <c r="L936">
        <v>306.41486143603299</v>
      </c>
      <c r="M936">
        <v>55.173796174204398</v>
      </c>
      <c r="N936">
        <v>1.0899443801770701</v>
      </c>
      <c r="O936">
        <v>4.0621865596790201</v>
      </c>
      <c r="P936">
        <v>112.920448478376</v>
      </c>
      <c r="Q936">
        <v>8.3105916250886994E-2</v>
      </c>
    </row>
    <row r="937" spans="1:17" hidden="1" x14ac:dyDescent="0.3">
      <c r="A937" t="s">
        <v>2026</v>
      </c>
      <c r="B937" t="s">
        <v>2027</v>
      </c>
      <c r="C937" t="str">
        <f>IFERROR(VLOOKUP(Table1[[#This Row],[Ticker]],[1]!Table1[[Symbol]:[Industry]],2,FALSE),"-")</f>
        <v>-</v>
      </c>
      <c r="D937" t="s">
        <v>264</v>
      </c>
      <c r="E937">
        <v>3364.0263466400002</v>
      </c>
      <c r="F937">
        <v>325.10000000000002</v>
      </c>
      <c r="G937">
        <v>28.0837611857648</v>
      </c>
      <c r="H937">
        <v>-10.092085927131199</v>
      </c>
      <c r="I937">
        <v>72.848906982546794</v>
      </c>
      <c r="J937">
        <v>-4.96240308283544</v>
      </c>
      <c r="K937">
        <v>345.06845271243998</v>
      </c>
      <c r="L937">
        <v>293.08650786917099</v>
      </c>
      <c r="M937">
        <v>36.988240905179403</v>
      </c>
      <c r="N937">
        <v>0.61980653736184499</v>
      </c>
      <c r="O937">
        <v>41.033528145185997</v>
      </c>
      <c r="P937">
        <v>103.1875</v>
      </c>
      <c r="Q937">
        <v>0.21071055679390299</v>
      </c>
    </row>
    <row r="938" spans="1:17" hidden="1" x14ac:dyDescent="0.3">
      <c r="A938" t="s">
        <v>2028</v>
      </c>
      <c r="B938" t="s">
        <v>2029</v>
      </c>
      <c r="C938" t="str">
        <f>IFERROR(VLOOKUP(Table1[[#This Row],[Ticker]],[1]!Table1[[Symbol]:[Industry]],2,FALSE),"-")</f>
        <v>-</v>
      </c>
      <c r="D938" t="s">
        <v>294</v>
      </c>
      <c r="E938">
        <v>3362.86336102</v>
      </c>
      <c r="F938">
        <v>1256.05</v>
      </c>
      <c r="G938">
        <v>-8.7718675078968893</v>
      </c>
      <c r="H938">
        <v>-12.3591039825899</v>
      </c>
      <c r="I938">
        <v>-14.6871181435676</v>
      </c>
      <c r="J938">
        <v>-1.7348724264834201</v>
      </c>
      <c r="K938">
        <v>1334.8891344880601</v>
      </c>
      <c r="L938">
        <v>1316.62465932032</v>
      </c>
      <c r="M938">
        <v>28.009429694066899</v>
      </c>
      <c r="N938">
        <v>0.390155697813998</v>
      </c>
      <c r="O938">
        <v>45.133553600573201</v>
      </c>
      <c r="P938">
        <v>29.090441932168499</v>
      </c>
      <c r="Q938">
        <v>6.8016702183628999E-2</v>
      </c>
    </row>
    <row r="939" spans="1:17" hidden="1" x14ac:dyDescent="0.3">
      <c r="A939" t="s">
        <v>2030</v>
      </c>
      <c r="B939" t="s">
        <v>2031</v>
      </c>
      <c r="C939" t="str">
        <f>IFERROR(VLOOKUP(Table1[[#This Row],[Ticker]],[1]!Table1[[Symbol]:[Industry]],2,FALSE),"-")</f>
        <v>-</v>
      </c>
      <c r="D939" t="s">
        <v>185</v>
      </c>
      <c r="E939">
        <v>3362.5539024200002</v>
      </c>
      <c r="F939">
        <v>558.65</v>
      </c>
      <c r="G939">
        <v>9.8265026050739799</v>
      </c>
      <c r="H939">
        <v>-14.315864316796601</v>
      </c>
      <c r="I939">
        <v>-8.1970875202731293</v>
      </c>
      <c r="J939">
        <v>-4.6897645710954201</v>
      </c>
      <c r="K939">
        <v>600.955547374567</v>
      </c>
      <c r="L939">
        <v>538.71143179410706</v>
      </c>
      <c r="M939">
        <v>23.8058250829434</v>
      </c>
      <c r="N939">
        <v>0.38884935633163997</v>
      </c>
      <c r="O939">
        <v>24.854560100241599</v>
      </c>
      <c r="P939">
        <v>61.7868520127425</v>
      </c>
      <c r="Q939">
        <v>6.6700416743522006E-2</v>
      </c>
    </row>
    <row r="940" spans="1:17" hidden="1" x14ac:dyDescent="0.3">
      <c r="A940" t="s">
        <v>2032</v>
      </c>
      <c r="B940" t="s">
        <v>2033</v>
      </c>
      <c r="C940" t="str">
        <f>IFERROR(VLOOKUP(Table1[[#This Row],[Ticker]],[1]!Table1[[Symbol]:[Industry]],2,FALSE),"-")</f>
        <v>-</v>
      </c>
      <c r="D940" t="s">
        <v>51</v>
      </c>
      <c r="E940">
        <v>3337.9614695099999</v>
      </c>
      <c r="F940">
        <v>533.54999999999995</v>
      </c>
      <c r="G940">
        <v>5.9874306537502298</v>
      </c>
      <c r="H940">
        <v>2.0211784679187801</v>
      </c>
      <c r="I940">
        <v>14.45978724805</v>
      </c>
      <c r="J940">
        <v>-3.69618449840122</v>
      </c>
      <c r="K940">
        <v>526.09821070622002</v>
      </c>
      <c r="L940">
        <v>477.78707139384198</v>
      </c>
      <c r="M940">
        <v>43.5319925192914</v>
      </c>
      <c r="N940">
        <v>1.2003416055252301</v>
      </c>
      <c r="O940">
        <v>11.517196139068499</v>
      </c>
      <c r="P940">
        <v>51.986896453496598</v>
      </c>
      <c r="Q940">
        <v>4.8899757615957003E-2</v>
      </c>
    </row>
    <row r="941" spans="1:17" hidden="1" x14ac:dyDescent="0.3">
      <c r="A941" t="s">
        <v>2034</v>
      </c>
      <c r="B941" t="s">
        <v>2035</v>
      </c>
      <c r="C941" t="str">
        <f>IFERROR(VLOOKUP(Table1[[#This Row],[Ticker]],[1]!Table1[[Symbol]:[Industry]],2,FALSE),"-")</f>
        <v>-</v>
      </c>
      <c r="D941" t="s">
        <v>27</v>
      </c>
      <c r="E941">
        <v>3336.48</v>
      </c>
      <c r="F941">
        <v>52.96</v>
      </c>
      <c r="G941">
        <v>35.8852216470992</v>
      </c>
      <c r="H941">
        <v>-17.7234717448971</v>
      </c>
      <c r="I941">
        <v>37.663950985458499</v>
      </c>
      <c r="J941">
        <v>-1.6362552492843201</v>
      </c>
      <c r="K941">
        <v>57.480115887793701</v>
      </c>
      <c r="L941">
        <v>46.963748909375802</v>
      </c>
      <c r="M941">
        <v>35.728938003940399</v>
      </c>
      <c r="N941">
        <v>0.14004949615006901</v>
      </c>
      <c r="O941">
        <v>92.466012084592094</v>
      </c>
      <c r="P941">
        <v>109.74257425742501</v>
      </c>
      <c r="Q941">
        <v>8.8015637287762002E-2</v>
      </c>
    </row>
    <row r="942" spans="1:17" x14ac:dyDescent="0.3">
      <c r="A942" t="s">
        <v>2036</v>
      </c>
      <c r="B942" t="s">
        <v>2037</v>
      </c>
      <c r="C942" t="str">
        <f>IFERROR(VLOOKUP(Table1[[#This Row],[Ticker]],[1]!Table1[[Symbol]:[Industry]],2,FALSE),"-")</f>
        <v>-</v>
      </c>
      <c r="D942" t="s">
        <v>264</v>
      </c>
      <c r="E942">
        <v>3332.2213654000002</v>
      </c>
      <c r="F942">
        <v>325.45</v>
      </c>
      <c r="G942">
        <v>16.409140939469399</v>
      </c>
      <c r="H942">
        <v>-8.1095427389830199</v>
      </c>
      <c r="I942">
        <v>18.155478403420201</v>
      </c>
      <c r="J942">
        <v>-2.2148027091315501</v>
      </c>
      <c r="K942">
        <v>327.29517487594899</v>
      </c>
      <c r="L942">
        <v>283.47906207313201</v>
      </c>
      <c r="M942">
        <v>37.911234195937901</v>
      </c>
      <c r="N942">
        <v>0.70846411839835999</v>
      </c>
      <c r="O942">
        <v>11.491780611460999</v>
      </c>
      <c r="P942">
        <v>72.515239862178603</v>
      </c>
      <c r="Q942">
        <v>-1.4602306156593E-2</v>
      </c>
    </row>
    <row r="943" spans="1:17" hidden="1" x14ac:dyDescent="0.3">
      <c r="A943" t="s">
        <v>2038</v>
      </c>
      <c r="B943" t="s">
        <v>2039</v>
      </c>
      <c r="C943" t="str">
        <f>IFERROR(VLOOKUP(Table1[[#This Row],[Ticker]],[1]!Table1[[Symbol]:[Industry]],2,FALSE),"-")</f>
        <v>-</v>
      </c>
      <c r="D943" t="s">
        <v>132</v>
      </c>
      <c r="E943">
        <v>3329.0655244700001</v>
      </c>
      <c r="F943">
        <v>71.47</v>
      </c>
      <c r="G943">
        <v>28.191269733401999</v>
      </c>
      <c r="H943">
        <v>-23.223273362363699</v>
      </c>
      <c r="I943">
        <v>69.748789370079905</v>
      </c>
      <c r="J943">
        <v>-2.75268899884282</v>
      </c>
      <c r="K943">
        <v>81.306991630743397</v>
      </c>
      <c r="M943">
        <v>29.479486181735901</v>
      </c>
      <c r="N943">
        <v>0.36028961175625202</v>
      </c>
      <c r="O943">
        <v>51.881908493074</v>
      </c>
      <c r="P943">
        <v>98.5277777777777</v>
      </c>
    </row>
    <row r="944" spans="1:17" x14ac:dyDescent="0.3">
      <c r="A944" t="s">
        <v>2040</v>
      </c>
      <c r="B944" t="s">
        <v>2041</v>
      </c>
      <c r="C944" t="str">
        <f>IFERROR(VLOOKUP(Table1[[#This Row],[Ticker]],[1]!Table1[[Symbol]:[Industry]],2,FALSE),"-")</f>
        <v>-</v>
      </c>
      <c r="D944" t="s">
        <v>185</v>
      </c>
      <c r="E944">
        <v>3319.0552237500001</v>
      </c>
      <c r="F944">
        <v>211.5</v>
      </c>
      <c r="G944">
        <v>-57.936434403856197</v>
      </c>
      <c r="H944">
        <v>-13.8149520692556</v>
      </c>
      <c r="I944">
        <v>-23.635732209220901</v>
      </c>
      <c r="J944">
        <v>-0.46581387181452399</v>
      </c>
      <c r="K944">
        <v>221.039773767627</v>
      </c>
      <c r="L944">
        <v>228.83504159517</v>
      </c>
      <c r="M944">
        <v>39.967744803800201</v>
      </c>
      <c r="N944">
        <v>0.91246656243890401</v>
      </c>
      <c r="O944">
        <v>41.3711583924349</v>
      </c>
      <c r="P944">
        <v>10.9944896352663</v>
      </c>
      <c r="Q944">
        <v>-7.1448497745740004E-3</v>
      </c>
    </row>
    <row r="945" spans="1:17" hidden="1" x14ac:dyDescent="0.3">
      <c r="A945" t="s">
        <v>2042</v>
      </c>
      <c r="B945" t="s">
        <v>2043</v>
      </c>
      <c r="C945" t="str">
        <f>IFERROR(VLOOKUP(Table1[[#This Row],[Ticker]],[1]!Table1[[Symbol]:[Industry]],2,FALSE),"-")</f>
        <v>-</v>
      </c>
      <c r="D945" t="s">
        <v>132</v>
      </c>
      <c r="E945">
        <v>3312.2940381499998</v>
      </c>
      <c r="F945">
        <v>329.5</v>
      </c>
      <c r="G945">
        <v>25.712459754592</v>
      </c>
      <c r="H945">
        <v>-10.044213013606999</v>
      </c>
      <c r="I945">
        <v>1.85951918568221</v>
      </c>
      <c r="J945">
        <v>-3.8730957465143101</v>
      </c>
      <c r="K945">
        <v>351.78837905055002</v>
      </c>
      <c r="L945">
        <v>333.88020899350499</v>
      </c>
      <c r="M945">
        <v>41.173490659910897</v>
      </c>
      <c r="N945">
        <v>0.99969033317365696</v>
      </c>
      <c r="O945">
        <v>42.336874051593298</v>
      </c>
      <c r="P945">
        <v>68.758002560819406</v>
      </c>
      <c r="Q945">
        <v>4.3928238093433998E-2</v>
      </c>
    </row>
    <row r="946" spans="1:17" hidden="1" x14ac:dyDescent="0.3">
      <c r="A946" t="s">
        <v>2044</v>
      </c>
      <c r="B946" t="s">
        <v>2045</v>
      </c>
      <c r="C946" t="str">
        <f>IFERROR(VLOOKUP(Table1[[#This Row],[Ticker]],[1]!Table1[[Symbol]:[Industry]],2,FALSE),"-")</f>
        <v>-</v>
      </c>
      <c r="D946" t="s">
        <v>54</v>
      </c>
      <c r="E946">
        <v>3291.3656295249998</v>
      </c>
      <c r="F946">
        <v>357.05</v>
      </c>
      <c r="G946">
        <v>-26.003873376214699</v>
      </c>
      <c r="H946">
        <v>-3.6185573379754099</v>
      </c>
      <c r="I946">
        <v>-11.396944461354</v>
      </c>
      <c r="J946">
        <v>-2.9740005485341201</v>
      </c>
      <c r="K946">
        <v>355.60161338527502</v>
      </c>
      <c r="L946">
        <v>344.91409720666297</v>
      </c>
      <c r="M946">
        <v>30.984386988035499</v>
      </c>
      <c r="N946">
        <v>0.59031227112206797</v>
      </c>
      <c r="O946">
        <v>16.230219857162801</v>
      </c>
      <c r="P946">
        <v>24.5812979762735</v>
      </c>
      <c r="Q946">
        <v>-8.0123668190321004E-2</v>
      </c>
    </row>
    <row r="947" spans="1:17" hidden="1" x14ac:dyDescent="0.3">
      <c r="A947" t="s">
        <v>2046</v>
      </c>
      <c r="B947" t="s">
        <v>2047</v>
      </c>
      <c r="C947" t="str">
        <f>IFERROR(VLOOKUP(Table1[[#This Row],[Ticker]],[1]!Table1[[Symbol]:[Industry]],2,FALSE),"-")</f>
        <v>-</v>
      </c>
      <c r="D947" t="s">
        <v>24</v>
      </c>
      <c r="E947">
        <v>3282.3881423900002</v>
      </c>
      <c r="F947">
        <v>394.45</v>
      </c>
      <c r="G947">
        <v>-8.3253924564735602</v>
      </c>
      <c r="H947">
        <v>-9.3430677719529598</v>
      </c>
      <c r="I947">
        <v>24.508878757045402</v>
      </c>
      <c r="J947">
        <v>0.90078848437177295</v>
      </c>
      <c r="K947">
        <v>376.44106987564101</v>
      </c>
      <c r="L947">
        <v>325.60770882995399</v>
      </c>
      <c r="M947">
        <v>44.169589253403302</v>
      </c>
      <c r="N947">
        <v>0.54472863157738005</v>
      </c>
      <c r="O947">
        <v>18.392698694384499</v>
      </c>
      <c r="P947">
        <v>58.159582999198001</v>
      </c>
      <c r="Q947">
        <v>-4.2522268196696002E-2</v>
      </c>
    </row>
    <row r="948" spans="1:17" hidden="1" x14ac:dyDescent="0.3">
      <c r="A948" t="s">
        <v>2048</v>
      </c>
      <c r="B948" t="s">
        <v>2049</v>
      </c>
      <c r="C948" t="str">
        <f>IFERROR(VLOOKUP(Table1[[#This Row],[Ticker]],[1]!Table1[[Symbol]:[Industry]],2,FALSE),"-")</f>
        <v>-</v>
      </c>
      <c r="D948" t="s">
        <v>397</v>
      </c>
      <c r="E948">
        <v>3276.76917</v>
      </c>
      <c r="F948">
        <v>12769.95</v>
      </c>
      <c r="G948">
        <v>-51.005034677819197</v>
      </c>
      <c r="H948">
        <v>-13.9437314970739</v>
      </c>
      <c r="I948">
        <v>-16.141945298785199</v>
      </c>
      <c r="J948">
        <v>-1.76903104151762</v>
      </c>
      <c r="K948">
        <v>12442.1867945045</v>
      </c>
      <c r="L948">
        <v>12269.830369368399</v>
      </c>
      <c r="M948">
        <v>37.869255804463798</v>
      </c>
      <c r="N948">
        <v>0.39499079358980499</v>
      </c>
      <c r="O948">
        <v>37.6344464935258</v>
      </c>
      <c r="P948">
        <v>40.329120879120801</v>
      </c>
      <c r="Q948">
        <v>-5.4833483570904E-2</v>
      </c>
    </row>
    <row r="949" spans="1:17" hidden="1" x14ac:dyDescent="0.3">
      <c r="A949" t="s">
        <v>2050</v>
      </c>
      <c r="B949" t="s">
        <v>2051</v>
      </c>
      <c r="C949" t="str">
        <f>IFERROR(VLOOKUP(Table1[[#This Row],[Ticker]],[1]!Table1[[Symbol]:[Industry]],2,FALSE),"-")</f>
        <v>-</v>
      </c>
      <c r="D949" t="s">
        <v>1618</v>
      </c>
      <c r="E949">
        <v>3275.5668608800001</v>
      </c>
      <c r="F949">
        <v>144.80000000000001</v>
      </c>
      <c r="G949">
        <v>-37.826379062935203</v>
      </c>
      <c r="H949">
        <v>-10.946397881845099</v>
      </c>
      <c r="I949">
        <v>-11.6634913316744</v>
      </c>
      <c r="J949">
        <v>-1.86466787022549</v>
      </c>
      <c r="K949">
        <v>154.21400402959799</v>
      </c>
      <c r="L949">
        <v>151.01656107595201</v>
      </c>
      <c r="M949">
        <v>24.669270434667201</v>
      </c>
      <c r="N949">
        <v>0.33952805636848499</v>
      </c>
      <c r="O949">
        <v>23.6809392265193</v>
      </c>
      <c r="P949">
        <v>12.2480620155038</v>
      </c>
      <c r="Q949">
        <v>3.3242201947079998E-3</v>
      </c>
    </row>
    <row r="950" spans="1:17" hidden="1" x14ac:dyDescent="0.3">
      <c r="A950" t="s">
        <v>2052</v>
      </c>
      <c r="B950" t="s">
        <v>2053</v>
      </c>
      <c r="C950" t="str">
        <f>IFERROR(VLOOKUP(Table1[[#This Row],[Ticker]],[1]!Table1[[Symbol]:[Industry]],2,FALSE),"-")</f>
        <v>-</v>
      </c>
      <c r="D950" t="s">
        <v>473</v>
      </c>
      <c r="E950">
        <v>3269.14</v>
      </c>
      <c r="F950">
        <v>491.6</v>
      </c>
      <c r="G950">
        <v>109.569362763577</v>
      </c>
      <c r="H950">
        <v>23.713349211672298</v>
      </c>
      <c r="I950">
        <v>152.15127253810999</v>
      </c>
      <c r="J950">
        <v>2.0911268025518699</v>
      </c>
      <c r="K950">
        <v>382.86578814146901</v>
      </c>
      <c r="L950">
        <v>273.21498976835602</v>
      </c>
      <c r="M950">
        <v>59.806340974075503</v>
      </c>
      <c r="N950">
        <v>0.45505084540399798</v>
      </c>
      <c r="O950">
        <v>10.252237591537799</v>
      </c>
      <c r="P950">
        <v>177.74011299435</v>
      </c>
      <c r="Q950">
        <v>0.100144750684534</v>
      </c>
    </row>
    <row r="951" spans="1:17" hidden="1" x14ac:dyDescent="0.3">
      <c r="A951" t="s">
        <v>2054</v>
      </c>
      <c r="B951" t="s">
        <v>2055</v>
      </c>
      <c r="C951" t="str">
        <f>IFERROR(VLOOKUP(Table1[[#This Row],[Ticker]],[1]!Table1[[Symbol]:[Industry]],2,FALSE),"-")</f>
        <v>-</v>
      </c>
      <c r="D951" t="s">
        <v>143</v>
      </c>
      <c r="E951">
        <v>3262.1570584649999</v>
      </c>
      <c r="F951">
        <v>50.79</v>
      </c>
      <c r="G951">
        <v>34.846563641171201</v>
      </c>
      <c r="H951">
        <v>-19.384759536133998</v>
      </c>
      <c r="I951">
        <v>12.403432735249501</v>
      </c>
      <c r="J951">
        <v>-6.9484191204988601</v>
      </c>
      <c r="K951">
        <v>52.950898602466502</v>
      </c>
      <c r="L951">
        <v>45.629375329713703</v>
      </c>
      <c r="M951">
        <v>40.829534761687299</v>
      </c>
      <c r="N951">
        <v>0.39902428747156998</v>
      </c>
      <c r="O951">
        <v>33.786178381571098</v>
      </c>
      <c r="P951">
        <v>105.62753036437201</v>
      </c>
      <c r="Q951">
        <v>9.1431298760697999E-2</v>
      </c>
    </row>
    <row r="952" spans="1:17" hidden="1" x14ac:dyDescent="0.3">
      <c r="A952" t="s">
        <v>2056</v>
      </c>
      <c r="B952" t="s">
        <v>2057</v>
      </c>
      <c r="C952" t="str">
        <f>IFERROR(VLOOKUP(Table1[[#This Row],[Ticker]],[1]!Table1[[Symbol]:[Industry]],2,FALSE),"-")</f>
        <v>-</v>
      </c>
      <c r="D952" t="s">
        <v>407</v>
      </c>
      <c r="E952">
        <v>3254.3611057500002</v>
      </c>
      <c r="F952">
        <v>4250.1499999999996</v>
      </c>
      <c r="G952">
        <v>6.5331573951923598</v>
      </c>
      <c r="H952">
        <v>-16.7536166438945</v>
      </c>
      <c r="I952">
        <v>-12.112256540083299</v>
      </c>
      <c r="J952">
        <v>-3.5888148561934501</v>
      </c>
      <c r="K952">
        <v>4392.09925603586</v>
      </c>
      <c r="L952">
        <v>4206.4278117970898</v>
      </c>
      <c r="M952">
        <v>22.255349018818499</v>
      </c>
      <c r="N952">
        <v>0.35896219260478401</v>
      </c>
      <c r="O952">
        <v>19.925179111325399</v>
      </c>
      <c r="P952">
        <v>40.733443708609201</v>
      </c>
      <c r="Q952">
        <v>6.2910189041574999E-2</v>
      </c>
    </row>
    <row r="953" spans="1:17" hidden="1" x14ac:dyDescent="0.3">
      <c r="A953" t="s">
        <v>2058</v>
      </c>
      <c r="B953" t="s">
        <v>2059</v>
      </c>
      <c r="C953" t="str">
        <f>IFERROR(VLOOKUP(Table1[[#This Row],[Ticker]],[1]!Table1[[Symbol]:[Industry]],2,FALSE),"-")</f>
        <v>-</v>
      </c>
      <c r="D953" t="s">
        <v>549</v>
      </c>
      <c r="E953">
        <v>3250.3934575200001</v>
      </c>
      <c r="F953">
        <v>308.39999999999998</v>
      </c>
      <c r="G953">
        <v>-64.380658482238701</v>
      </c>
      <c r="H953">
        <v>-3.7104362534420301</v>
      </c>
      <c r="I953">
        <v>4.4894357889945704</v>
      </c>
      <c r="J953">
        <v>-1.7626764771290999</v>
      </c>
      <c r="K953">
        <v>309.551147595722</v>
      </c>
      <c r="L953">
        <v>309.60786725510701</v>
      </c>
      <c r="M953">
        <v>37.767434177059201</v>
      </c>
      <c r="N953">
        <v>1.0939040851087301</v>
      </c>
      <c r="O953">
        <v>66.796368352788505</v>
      </c>
      <c r="P953">
        <v>25.314912637139301</v>
      </c>
    </row>
    <row r="954" spans="1:17" hidden="1" x14ac:dyDescent="0.3">
      <c r="A954" t="s">
        <v>2060</v>
      </c>
      <c r="B954" t="s">
        <v>2061</v>
      </c>
      <c r="C954" t="str">
        <f>IFERROR(VLOOKUP(Table1[[#This Row],[Ticker]],[1]!Table1[[Symbol]:[Industry]],2,FALSE),"-")</f>
        <v>-</v>
      </c>
      <c r="D954" t="s">
        <v>132</v>
      </c>
      <c r="E954">
        <v>3249.4459003739998</v>
      </c>
      <c r="F954">
        <v>12.42</v>
      </c>
      <c r="G954">
        <v>303.012274949144</v>
      </c>
      <c r="H954">
        <v>27.747159435828799</v>
      </c>
      <c r="I954">
        <v>-1.7104396884819899</v>
      </c>
      <c r="J954">
        <v>23.067024894945099</v>
      </c>
      <c r="K954">
        <v>10.5465696903777</v>
      </c>
      <c r="L954">
        <v>9.7031197010861501</v>
      </c>
      <c r="M954">
        <v>70.456666360893294</v>
      </c>
      <c r="N954">
        <v>1.7935804358387</v>
      </c>
      <c r="O954">
        <v>59.420289855072397</v>
      </c>
      <c r="P954">
        <v>464.54545454545399</v>
      </c>
      <c r="Q954">
        <v>0.15142516752966301</v>
      </c>
    </row>
    <row r="955" spans="1:17" hidden="1" x14ac:dyDescent="0.3">
      <c r="A955" t="s">
        <v>2062</v>
      </c>
      <c r="B955" t="s">
        <v>2063</v>
      </c>
      <c r="C955" t="str">
        <f>IFERROR(VLOOKUP(Table1[[#This Row],[Ticker]],[1]!Table1[[Symbol]:[Industry]],2,FALSE),"-")</f>
        <v>-</v>
      </c>
      <c r="D955" t="s">
        <v>287</v>
      </c>
      <c r="E955">
        <v>3248.5404850199998</v>
      </c>
      <c r="F955">
        <v>181.89</v>
      </c>
      <c r="G955">
        <v>80.333521827323693</v>
      </c>
      <c r="H955">
        <v>11.5039001321407</v>
      </c>
      <c r="I955">
        <v>34.454386310772598</v>
      </c>
      <c r="J955">
        <v>-0.42400016666427898</v>
      </c>
      <c r="K955">
        <v>154.89291995525801</v>
      </c>
      <c r="L955">
        <v>135.09982682035999</v>
      </c>
      <c r="M955">
        <v>69.589404276033804</v>
      </c>
      <c r="N955">
        <v>1.26925544581423</v>
      </c>
      <c r="O955">
        <v>5.6682610368904198</v>
      </c>
      <c r="P955">
        <v>115.76512455516</v>
      </c>
      <c r="Q955">
        <v>0.16754764437574099</v>
      </c>
    </row>
    <row r="956" spans="1:17" hidden="1" x14ac:dyDescent="0.3">
      <c r="A956" t="s">
        <v>2064</v>
      </c>
      <c r="B956" t="s">
        <v>2065</v>
      </c>
      <c r="C956" t="str">
        <f>IFERROR(VLOOKUP(Table1[[#This Row],[Ticker]],[1]!Table1[[Symbol]:[Industry]],2,FALSE),"-")</f>
        <v>-</v>
      </c>
      <c r="D956" t="s">
        <v>80</v>
      </c>
      <c r="E956">
        <v>3227.2833982799998</v>
      </c>
      <c r="F956">
        <v>250.33</v>
      </c>
      <c r="G956">
        <v>82.098337745620299</v>
      </c>
      <c r="H956">
        <v>-7.9384708434387705E-2</v>
      </c>
      <c r="I956">
        <v>22.820109833629498</v>
      </c>
      <c r="J956">
        <v>0.99927219347246998</v>
      </c>
      <c r="K956">
        <v>240.32262734133201</v>
      </c>
      <c r="L956">
        <v>205.76403849658601</v>
      </c>
      <c r="M956">
        <v>53.693521533324798</v>
      </c>
      <c r="N956">
        <v>0.74885921594161997</v>
      </c>
      <c r="O956">
        <v>12.5674110174569</v>
      </c>
      <c r="P956">
        <v>119.877031181379</v>
      </c>
      <c r="Q956">
        <v>5.3743500408696E-2</v>
      </c>
    </row>
    <row r="957" spans="1:17" hidden="1" x14ac:dyDescent="0.3">
      <c r="A957" t="s">
        <v>2066</v>
      </c>
      <c r="B957" t="s">
        <v>2067</v>
      </c>
      <c r="C957" t="str">
        <f>IFERROR(VLOOKUP(Table1[[#This Row],[Ticker]],[1]!Table1[[Symbol]:[Industry]],2,FALSE),"-")</f>
        <v>-</v>
      </c>
      <c r="D957" t="s">
        <v>80</v>
      </c>
      <c r="E957">
        <v>3215.26982</v>
      </c>
      <c r="F957">
        <v>1037.05</v>
      </c>
      <c r="G957">
        <v>79.168437888681794</v>
      </c>
      <c r="H957">
        <v>17.3796781690119</v>
      </c>
      <c r="I957">
        <v>121.311667536032</v>
      </c>
      <c r="J957">
        <v>-0.73909755403442901</v>
      </c>
      <c r="K957">
        <v>931.00826205050805</v>
      </c>
      <c r="L957">
        <v>689.91957447483901</v>
      </c>
      <c r="M957">
        <v>41.352590916122097</v>
      </c>
      <c r="N957">
        <v>0.43862946254759499</v>
      </c>
      <c r="O957">
        <v>10.6986162672966</v>
      </c>
      <c r="P957">
        <v>146.24243143773</v>
      </c>
      <c r="Q957">
        <v>6.6131743618632999E-2</v>
      </c>
    </row>
    <row r="958" spans="1:17" hidden="1" x14ac:dyDescent="0.3">
      <c r="A958" t="s">
        <v>2068</v>
      </c>
      <c r="B958" t="s">
        <v>2069</v>
      </c>
      <c r="C958" t="str">
        <f>IFERROR(VLOOKUP(Table1[[#This Row],[Ticker]],[1]!Table1[[Symbol]:[Industry]],2,FALSE),"-")</f>
        <v>-</v>
      </c>
      <c r="D958" t="s">
        <v>124</v>
      </c>
      <c r="E958">
        <v>3211.653700626</v>
      </c>
      <c r="F958">
        <v>179.34</v>
      </c>
      <c r="G958">
        <v>-4.1258357508483297</v>
      </c>
      <c r="H958">
        <v>-27.137777162240301</v>
      </c>
      <c r="I958">
        <v>-8.0349550463116106</v>
      </c>
      <c r="J958">
        <v>-0.25788169540383499</v>
      </c>
      <c r="K958">
        <v>193.55111921244199</v>
      </c>
      <c r="L958">
        <v>175.394512477592</v>
      </c>
      <c r="M958">
        <v>32.1193860112895</v>
      </c>
      <c r="N958">
        <v>0.65780206154624399</v>
      </c>
      <c r="O958">
        <v>32.151221144195297</v>
      </c>
      <c r="P958">
        <v>39.945376511900101</v>
      </c>
      <c r="Q958">
        <v>8.6155200575843999E-2</v>
      </c>
    </row>
    <row r="959" spans="1:17" hidden="1" x14ac:dyDescent="0.3">
      <c r="A959" t="s">
        <v>2070</v>
      </c>
      <c r="B959" t="s">
        <v>2071</v>
      </c>
      <c r="C959" t="str">
        <f>IFERROR(VLOOKUP(Table1[[#This Row],[Ticker]],[1]!Table1[[Symbol]:[Industry]],2,FALSE),"-")</f>
        <v>-</v>
      </c>
      <c r="D959" t="s">
        <v>138</v>
      </c>
      <c r="E959">
        <v>3201.8964333200001</v>
      </c>
      <c r="F959">
        <v>104.47</v>
      </c>
      <c r="G959">
        <v>47.0334725213879</v>
      </c>
      <c r="H959">
        <v>-6.2236930680211797</v>
      </c>
      <c r="I959">
        <v>-9.9587887037353298</v>
      </c>
      <c r="J959">
        <v>-4.8268792465159898</v>
      </c>
      <c r="K959">
        <v>107.132535530589</v>
      </c>
      <c r="L959">
        <v>103.852934285942</v>
      </c>
      <c r="M959">
        <v>44.406535510373701</v>
      </c>
      <c r="N959">
        <v>0.92859957197930998</v>
      </c>
      <c r="O959">
        <v>54.781276921604203</v>
      </c>
      <c r="P959">
        <v>86.553571428571402</v>
      </c>
      <c r="Q959">
        <v>0.180486175356459</v>
      </c>
    </row>
    <row r="960" spans="1:17" hidden="1" x14ac:dyDescent="0.3">
      <c r="A960" t="s">
        <v>2072</v>
      </c>
      <c r="B960" t="s">
        <v>2073</v>
      </c>
      <c r="C960" t="str">
        <f>IFERROR(VLOOKUP(Table1[[#This Row],[Ticker]],[1]!Table1[[Symbol]:[Industry]],2,FALSE),"-")</f>
        <v>-</v>
      </c>
      <c r="D960" t="s">
        <v>278</v>
      </c>
      <c r="E960">
        <v>3201.7552367500002</v>
      </c>
      <c r="F960">
        <v>2.5</v>
      </c>
      <c r="G960">
        <v>94.495528537660803</v>
      </c>
      <c r="H960">
        <v>-19.588123748864199</v>
      </c>
      <c r="I960">
        <v>37.9198420016588</v>
      </c>
      <c r="J960">
        <v>-2.3342791951556099</v>
      </c>
      <c r="K960">
        <v>2.58185178893231</v>
      </c>
      <c r="L960">
        <v>2.1692523491164302</v>
      </c>
      <c r="M960">
        <v>55.1998088741488</v>
      </c>
      <c r="N960">
        <v>0.39424054240652201</v>
      </c>
      <c r="O960">
        <v>73.2</v>
      </c>
      <c r="P960">
        <v>194.117647058823</v>
      </c>
      <c r="Q960">
        <v>4.8841569959647002E-2</v>
      </c>
    </row>
    <row r="961" spans="1:17" hidden="1" x14ac:dyDescent="0.3">
      <c r="A961" t="s">
        <v>2074</v>
      </c>
      <c r="B961" t="s">
        <v>2075</v>
      </c>
      <c r="C961" t="str">
        <f>IFERROR(VLOOKUP(Table1[[#This Row],[Ticker]],[1]!Table1[[Symbol]:[Industry]],2,FALSE),"-")</f>
        <v>-</v>
      </c>
      <c r="D961" t="s">
        <v>546</v>
      </c>
      <c r="E961">
        <v>3198.06783288</v>
      </c>
      <c r="F961">
        <v>407.6</v>
      </c>
      <c r="G961">
        <v>109.157806458582</v>
      </c>
      <c r="H961">
        <v>-1.4302713205492299</v>
      </c>
      <c r="I961">
        <v>36.754023491243203</v>
      </c>
      <c r="J961">
        <v>-2.0339400379802401</v>
      </c>
      <c r="K961">
        <v>386.98095041820199</v>
      </c>
      <c r="L961">
        <v>305.59927940437899</v>
      </c>
      <c r="M961">
        <v>34.067659918297103</v>
      </c>
      <c r="N961">
        <v>0.83608091280583197</v>
      </c>
      <c r="O961">
        <v>22.423945044160899</v>
      </c>
      <c r="P961">
        <v>151.56611634007101</v>
      </c>
      <c r="Q961">
        <v>0.146543992795377</v>
      </c>
    </row>
    <row r="962" spans="1:17" hidden="1" x14ac:dyDescent="0.3">
      <c r="A962" t="s">
        <v>2076</v>
      </c>
      <c r="B962" t="s">
        <v>2077</v>
      </c>
      <c r="C962" t="str">
        <f>IFERROR(VLOOKUP(Table1[[#This Row],[Ticker]],[1]!Table1[[Symbol]:[Industry]],2,FALSE),"-")</f>
        <v>-</v>
      </c>
      <c r="D962" t="s">
        <v>1503</v>
      </c>
      <c r="E962">
        <v>3186.19</v>
      </c>
      <c r="F962">
        <v>197.9</v>
      </c>
      <c r="G962">
        <v>171.54388384220499</v>
      </c>
      <c r="H962">
        <v>48.423862906301103</v>
      </c>
      <c r="I962">
        <v>223.23007672723699</v>
      </c>
      <c r="J962">
        <v>19.058436106055701</v>
      </c>
      <c r="K962">
        <v>130.961148891524</v>
      </c>
      <c r="L962">
        <v>96.245294681178805</v>
      </c>
      <c r="M962">
        <v>93.500840390124196</v>
      </c>
      <c r="N962">
        <v>0.23242596148400399</v>
      </c>
      <c r="O962">
        <v>0</v>
      </c>
      <c r="P962">
        <v>280.503749278984</v>
      </c>
      <c r="Q962">
        <v>0.203328575321055</v>
      </c>
    </row>
    <row r="963" spans="1:17" hidden="1" x14ac:dyDescent="0.3">
      <c r="A963" t="s">
        <v>2078</v>
      </c>
      <c r="B963" t="s">
        <v>2079</v>
      </c>
      <c r="C963" t="str">
        <f>IFERROR(VLOOKUP(Table1[[#This Row],[Ticker]],[1]!Table1[[Symbol]:[Industry]],2,FALSE),"-")</f>
        <v>-</v>
      </c>
      <c r="D963" t="s">
        <v>1381</v>
      </c>
      <c r="E963">
        <v>3181.04884128</v>
      </c>
      <c r="F963">
        <v>216.2</v>
      </c>
      <c r="K963">
        <v>198.53034696656701</v>
      </c>
      <c r="L963">
        <v>172.215069946667</v>
      </c>
      <c r="M963">
        <v>81.1750791682543</v>
      </c>
      <c r="N963">
        <v>1</v>
      </c>
      <c r="Q963">
        <v>0.14788253940821999</v>
      </c>
    </row>
    <row r="964" spans="1:17" x14ac:dyDescent="0.3">
      <c r="A964" t="s">
        <v>2080</v>
      </c>
      <c r="B964" t="s">
        <v>2081</v>
      </c>
      <c r="C964" t="str">
        <f>IFERROR(VLOOKUP(Table1[[#This Row],[Ticker]],[1]!Table1[[Symbol]:[Industry]],2,FALSE),"-")</f>
        <v>-</v>
      </c>
      <c r="D964" t="s">
        <v>67</v>
      </c>
      <c r="E964">
        <v>3124.2477026249999</v>
      </c>
      <c r="F964">
        <v>236.25</v>
      </c>
      <c r="G964">
        <v>19.445739409263499</v>
      </c>
      <c r="H964">
        <v>-14.918554325866999</v>
      </c>
      <c r="I964">
        <v>17.601947870473499</v>
      </c>
      <c r="J964">
        <v>-2.3320469622272602</v>
      </c>
      <c r="K964">
        <v>243.46212728511901</v>
      </c>
      <c r="L964">
        <v>214.11435231073301</v>
      </c>
      <c r="M964">
        <v>35.799980048462402</v>
      </c>
      <c r="N964">
        <v>0.22378715923957301</v>
      </c>
      <c r="O964">
        <v>24.2539682539682</v>
      </c>
      <c r="P964">
        <v>52.714932126696802</v>
      </c>
      <c r="Q964">
        <v>9.5256987165099997E-3</v>
      </c>
    </row>
    <row r="965" spans="1:17" hidden="1" x14ac:dyDescent="0.3">
      <c r="A965" t="s">
        <v>2082</v>
      </c>
      <c r="B965" t="s">
        <v>2083</v>
      </c>
      <c r="C965" t="str">
        <f>IFERROR(VLOOKUP(Table1[[#This Row],[Ticker]],[1]!Table1[[Symbol]:[Industry]],2,FALSE),"-")</f>
        <v>-</v>
      </c>
      <c r="D965" t="s">
        <v>54</v>
      </c>
      <c r="E965">
        <v>3120.6348902700001</v>
      </c>
      <c r="F965">
        <v>143.1</v>
      </c>
      <c r="G965">
        <v>68.347186366830897</v>
      </c>
      <c r="H965">
        <v>-13.391504531782401</v>
      </c>
      <c r="I965">
        <v>24.841427794555202</v>
      </c>
      <c r="J965">
        <v>-7.9270923056013798</v>
      </c>
      <c r="K965">
        <v>141.918864198569</v>
      </c>
      <c r="L965">
        <v>116.374965104903</v>
      </c>
      <c r="M965">
        <v>39.515261509032598</v>
      </c>
      <c r="N965">
        <v>0.87971537554961998</v>
      </c>
      <c r="O965">
        <v>18.308874912648498</v>
      </c>
      <c r="P965">
        <v>135.555555555555</v>
      </c>
      <c r="Q965">
        <v>4.4672146683590999E-2</v>
      </c>
    </row>
    <row r="966" spans="1:17" hidden="1" x14ac:dyDescent="0.3">
      <c r="A966" t="s">
        <v>2084</v>
      </c>
      <c r="B966" t="s">
        <v>2085</v>
      </c>
      <c r="C966" t="str">
        <f>IFERROR(VLOOKUP(Table1[[#This Row],[Ticker]],[1]!Table1[[Symbol]:[Industry]],2,FALSE),"-")</f>
        <v>-</v>
      </c>
      <c r="D966" t="s">
        <v>1381</v>
      </c>
      <c r="E966">
        <v>3113.2139643</v>
      </c>
      <c r="F966">
        <v>711</v>
      </c>
      <c r="G966">
        <v>-29.374057373809801</v>
      </c>
      <c r="H966">
        <v>-23.365052864269298</v>
      </c>
      <c r="I966">
        <v>35.849609973034703</v>
      </c>
      <c r="J966">
        <v>-9.3782683304427401</v>
      </c>
      <c r="K966">
        <v>779.83658683676003</v>
      </c>
      <c r="L966">
        <v>692.21914066245904</v>
      </c>
      <c r="M966">
        <v>22.526043886152099</v>
      </c>
      <c r="N966">
        <v>0.57519557558923695</v>
      </c>
      <c r="O966">
        <v>38.255977496483801</v>
      </c>
      <c r="P966">
        <v>58.281389136242197</v>
      </c>
      <c r="Q966">
        <v>-5.5337077912500997E-2</v>
      </c>
    </row>
    <row r="967" spans="1:17" hidden="1" x14ac:dyDescent="0.3">
      <c r="A967" t="s">
        <v>2086</v>
      </c>
      <c r="B967" t="s">
        <v>2087</v>
      </c>
      <c r="C967" t="str">
        <f>IFERROR(VLOOKUP(Table1[[#This Row],[Ticker]],[1]!Table1[[Symbol]:[Industry]],2,FALSE),"-")</f>
        <v>-</v>
      </c>
      <c r="D967" t="s">
        <v>1381</v>
      </c>
      <c r="E967">
        <v>3105.45020226</v>
      </c>
      <c r="F967">
        <v>3420.6</v>
      </c>
      <c r="G967">
        <v>20.242395073647899</v>
      </c>
      <c r="H967">
        <v>1.7439443846262299</v>
      </c>
      <c r="I967">
        <v>32.993693447167502</v>
      </c>
      <c r="J967">
        <v>3.2832764332977802</v>
      </c>
      <c r="K967">
        <v>3152.1632543648702</v>
      </c>
      <c r="L967">
        <v>2558.7375746784601</v>
      </c>
      <c r="M967">
        <v>51.890859663807703</v>
      </c>
      <c r="N967">
        <v>0.51075127728615499</v>
      </c>
      <c r="O967">
        <v>7.3335087411565203</v>
      </c>
      <c r="P967">
        <v>77.596635601360305</v>
      </c>
      <c r="Q967">
        <v>0.185292726799441</v>
      </c>
    </row>
    <row r="968" spans="1:17" hidden="1" x14ac:dyDescent="0.3">
      <c r="A968" t="s">
        <v>2088</v>
      </c>
      <c r="B968" t="s">
        <v>2089</v>
      </c>
      <c r="C968" t="str">
        <f>IFERROR(VLOOKUP(Table1[[#This Row],[Ticker]],[1]!Table1[[Symbol]:[Industry]],2,FALSE),"-")</f>
        <v>-</v>
      </c>
      <c r="D968" t="s">
        <v>138</v>
      </c>
      <c r="E968">
        <v>3085.1114492000002</v>
      </c>
      <c r="F968">
        <v>4193.3</v>
      </c>
      <c r="G968">
        <v>567.50670240053796</v>
      </c>
      <c r="H968">
        <v>91.758860326167706</v>
      </c>
      <c r="I968">
        <v>384.49375230803201</v>
      </c>
      <c r="J968">
        <v>8.46893762954344</v>
      </c>
      <c r="K968">
        <v>2825.01214237975</v>
      </c>
      <c r="L968">
        <v>1820.5795576497401</v>
      </c>
      <c r="M968">
        <v>67.381739894235807</v>
      </c>
      <c r="N968">
        <v>1.3671079006120599</v>
      </c>
      <c r="O968">
        <v>16.342737223666301</v>
      </c>
      <c r="P968">
        <v>639.88531098367798</v>
      </c>
      <c r="Q968">
        <v>0.25686918392750102</v>
      </c>
    </row>
    <row r="969" spans="1:17" hidden="1" x14ac:dyDescent="0.3">
      <c r="A969" t="s">
        <v>2090</v>
      </c>
      <c r="B969" t="s">
        <v>2091</v>
      </c>
      <c r="C969" t="str">
        <f>IFERROR(VLOOKUP(Table1[[#This Row],[Ticker]],[1]!Table1[[Symbol]:[Industry]],2,FALSE),"-")</f>
        <v>-</v>
      </c>
      <c r="D969" t="s">
        <v>21</v>
      </c>
      <c r="E969">
        <v>3078.38551788</v>
      </c>
      <c r="F969">
        <v>776.7</v>
      </c>
      <c r="G969">
        <v>90.252234143612696</v>
      </c>
      <c r="H969">
        <v>2.6471651489957502</v>
      </c>
      <c r="I969">
        <v>27.323850440477401</v>
      </c>
      <c r="J969">
        <v>1.2646251949076599</v>
      </c>
      <c r="K969">
        <v>740.070935520906</v>
      </c>
      <c r="L969">
        <v>607.17225801142195</v>
      </c>
      <c r="M969">
        <v>45.242432617600798</v>
      </c>
      <c r="N969">
        <v>0.59973040685170997</v>
      </c>
      <c r="O969">
        <v>10.190549761812701</v>
      </c>
      <c r="P969">
        <v>160.15742756657099</v>
      </c>
      <c r="Q969">
        <v>0.108759422767612</v>
      </c>
    </row>
    <row r="970" spans="1:17" x14ac:dyDescent="0.3">
      <c r="A970" t="s">
        <v>2092</v>
      </c>
      <c r="B970" t="s">
        <v>2093</v>
      </c>
      <c r="C970" t="str">
        <f>IFERROR(VLOOKUP(Table1[[#This Row],[Ticker]],[1]!Table1[[Symbol]:[Industry]],2,FALSE),"-")</f>
        <v>-</v>
      </c>
      <c r="D970" t="s">
        <v>106</v>
      </c>
      <c r="E970">
        <v>3070.3225927799999</v>
      </c>
      <c r="F970">
        <v>713.55</v>
      </c>
      <c r="G970">
        <v>-52.773835129280997</v>
      </c>
      <c r="H970">
        <v>-8.4712331445390099</v>
      </c>
      <c r="I970">
        <v>-15.029397954909999</v>
      </c>
      <c r="J970">
        <v>-2.0387058778084799</v>
      </c>
      <c r="K970">
        <v>718.453837599194</v>
      </c>
      <c r="L970">
        <v>771.42840341587498</v>
      </c>
      <c r="M970">
        <v>57.8858789389515</v>
      </c>
      <c r="N970">
        <v>0.32753659590087902</v>
      </c>
      <c r="O970">
        <v>29.724616354845399</v>
      </c>
      <c r="P970">
        <v>15.311893988364501</v>
      </c>
    </row>
    <row r="971" spans="1:17" hidden="1" x14ac:dyDescent="0.3">
      <c r="A971" t="s">
        <v>2094</v>
      </c>
      <c r="B971" t="s">
        <v>2095</v>
      </c>
      <c r="C971" t="str">
        <f>IFERROR(VLOOKUP(Table1[[#This Row],[Ticker]],[1]!Table1[[Symbol]:[Industry]],2,FALSE),"-")</f>
        <v>-</v>
      </c>
      <c r="D971" t="s">
        <v>103</v>
      </c>
      <c r="E971">
        <v>3066.0727499999998</v>
      </c>
      <c r="F971">
        <v>459.75</v>
      </c>
      <c r="G971">
        <v>136.502379554664</v>
      </c>
      <c r="H971">
        <v>1.6449032352078401</v>
      </c>
      <c r="I971">
        <v>10.5416009364871</v>
      </c>
      <c r="J971">
        <v>4.6531720810923298</v>
      </c>
      <c r="K971">
        <v>408.920946235543</v>
      </c>
      <c r="L971">
        <v>362.38437101156802</v>
      </c>
      <c r="M971">
        <v>78.577376501779497</v>
      </c>
      <c r="N971">
        <v>1.40853673388625</v>
      </c>
      <c r="O971">
        <v>11.778140293637801</v>
      </c>
      <c r="P971">
        <v>189.18125589684399</v>
      </c>
      <c r="Q971">
        <v>0.237555150892171</v>
      </c>
    </row>
    <row r="972" spans="1:17" hidden="1" x14ac:dyDescent="0.3">
      <c r="A972" t="s">
        <v>2096</v>
      </c>
      <c r="B972" t="s">
        <v>2097</v>
      </c>
      <c r="C972" t="str">
        <f>IFERROR(VLOOKUP(Table1[[#This Row],[Ticker]],[1]!Table1[[Symbol]:[Industry]],2,FALSE),"-")</f>
        <v>-</v>
      </c>
      <c r="D972" t="s">
        <v>217</v>
      </c>
      <c r="E972">
        <v>3058.91729175</v>
      </c>
      <c r="F972">
        <v>221.75</v>
      </c>
      <c r="G972">
        <v>242.43430718709899</v>
      </c>
      <c r="H972">
        <v>-16.113023519124201</v>
      </c>
      <c r="I972">
        <v>139.66867853452601</v>
      </c>
      <c r="J972">
        <v>-5.4322851961228098</v>
      </c>
      <c r="K972">
        <v>235.70024363174201</v>
      </c>
      <c r="L972">
        <v>166.90925411282899</v>
      </c>
      <c r="M972">
        <v>25.688818160002299</v>
      </c>
      <c r="N972">
        <v>0.37088536508939202</v>
      </c>
      <c r="O972">
        <v>38.895152198421599</v>
      </c>
      <c r="P972">
        <v>302.45009074410098</v>
      </c>
      <c r="Q972">
        <v>0.145064900505467</v>
      </c>
    </row>
    <row r="973" spans="1:17" hidden="1" x14ac:dyDescent="0.3">
      <c r="A973" t="s">
        <v>2098</v>
      </c>
      <c r="B973" t="s">
        <v>2099</v>
      </c>
      <c r="C973" t="str">
        <f>IFERROR(VLOOKUP(Table1[[#This Row],[Ticker]],[1]!Table1[[Symbol]:[Industry]],2,FALSE),"-")</f>
        <v>-</v>
      </c>
      <c r="D973" t="s">
        <v>80</v>
      </c>
      <c r="E973">
        <v>3054.5046892119999</v>
      </c>
      <c r="F973">
        <v>233.69</v>
      </c>
      <c r="G973">
        <v>-31.283170504881799</v>
      </c>
      <c r="H973">
        <v>-5.0773833403803499</v>
      </c>
      <c r="I973">
        <v>-4.3906163113591701</v>
      </c>
      <c r="J973">
        <v>-0.46797696356060098</v>
      </c>
      <c r="K973">
        <v>233.38461721909999</v>
      </c>
      <c r="L973">
        <v>235.06327773116499</v>
      </c>
      <c r="M973">
        <v>54.765677183133697</v>
      </c>
      <c r="N973">
        <v>0.48217132581745797</v>
      </c>
      <c r="O973">
        <v>30.514784543626099</v>
      </c>
      <c r="P973">
        <v>20.458762886597899</v>
      </c>
      <c r="Q973">
        <v>-7.0938788878206996E-2</v>
      </c>
    </row>
    <row r="974" spans="1:17" x14ac:dyDescent="0.3">
      <c r="A974" t="s">
        <v>2100</v>
      </c>
      <c r="B974" t="s">
        <v>2101</v>
      </c>
      <c r="C974" t="str">
        <f>IFERROR(VLOOKUP(Table1[[#This Row],[Ticker]],[1]!Table1[[Symbol]:[Industry]],2,FALSE),"-")</f>
        <v>-</v>
      </c>
      <c r="D974" t="s">
        <v>132</v>
      </c>
      <c r="E974">
        <v>3052.3370654400001</v>
      </c>
      <c r="F974">
        <v>401.6</v>
      </c>
      <c r="G974">
        <v>-44.707023296469899</v>
      </c>
      <c r="H974">
        <v>-11.9265776126893</v>
      </c>
      <c r="I974">
        <v>-32.0202504118378</v>
      </c>
      <c r="J974">
        <v>-6.3248195555004196</v>
      </c>
      <c r="K974">
        <v>414.457494818339</v>
      </c>
      <c r="L974">
        <v>440.01226627875099</v>
      </c>
      <c r="M974">
        <v>34.365554807356801</v>
      </c>
      <c r="N974">
        <v>1.1080167363006099</v>
      </c>
      <c r="O974">
        <v>45.667330677290799</v>
      </c>
      <c r="P974">
        <v>16.405797101449199</v>
      </c>
      <c r="Q974">
        <v>7.3008095951840003E-3</v>
      </c>
    </row>
    <row r="975" spans="1:17" hidden="1" x14ac:dyDescent="0.3">
      <c r="A975" t="s">
        <v>2102</v>
      </c>
      <c r="B975" t="s">
        <v>2103</v>
      </c>
      <c r="C975" t="str">
        <f>IFERROR(VLOOKUP(Table1[[#This Row],[Ticker]],[1]!Table1[[Symbol]:[Industry]],2,FALSE),"-")</f>
        <v>-</v>
      </c>
      <c r="D975" t="s">
        <v>467</v>
      </c>
      <c r="E975">
        <v>3042.4452030099901</v>
      </c>
      <c r="F975">
        <v>4763.8999999999996</v>
      </c>
      <c r="G975">
        <v>6.0452336225458003</v>
      </c>
      <c r="H975">
        <v>-7.5322989934581104</v>
      </c>
      <c r="I975">
        <v>45.155831809308197</v>
      </c>
      <c r="J975">
        <v>5.7571278953929799</v>
      </c>
      <c r="K975">
        <v>4657.4441299608998</v>
      </c>
      <c r="L975">
        <v>4027.4072161292902</v>
      </c>
      <c r="M975">
        <v>53.305223040235902</v>
      </c>
      <c r="N975">
        <v>0.38328152587821002</v>
      </c>
      <c r="O975">
        <v>13.898276622095301</v>
      </c>
      <c r="P975">
        <v>67.034238530180005</v>
      </c>
      <c r="Q975">
        <v>0.12758569795015801</v>
      </c>
    </row>
    <row r="976" spans="1:17" hidden="1" x14ac:dyDescent="0.3">
      <c r="A976" t="s">
        <v>2104</v>
      </c>
      <c r="B976" t="s">
        <v>2105</v>
      </c>
      <c r="C976" t="str">
        <f>IFERROR(VLOOKUP(Table1[[#This Row],[Ticker]],[1]!Table1[[Symbol]:[Industry]],2,FALSE),"-")</f>
        <v>-</v>
      </c>
      <c r="D976" t="s">
        <v>2106</v>
      </c>
      <c r="E976">
        <v>3039.8155879999999</v>
      </c>
      <c r="F976">
        <v>308.77999999999997</v>
      </c>
      <c r="G976">
        <v>165.416910390959</v>
      </c>
      <c r="H976">
        <v>57.290343854799801</v>
      </c>
      <c r="I976">
        <v>75.262318490686994</v>
      </c>
      <c r="J976">
        <v>8.1069673202780201</v>
      </c>
      <c r="K976">
        <v>220.05018197857299</v>
      </c>
      <c r="M976">
        <v>72.937489353770999</v>
      </c>
      <c r="N976">
        <v>2.10141334473093</v>
      </c>
      <c r="O976">
        <v>4.6052205453721102</v>
      </c>
      <c r="P976">
        <v>247.52954417557601</v>
      </c>
    </row>
    <row r="977" spans="1:17" hidden="1" x14ac:dyDescent="0.3">
      <c r="A977" t="s">
        <v>2107</v>
      </c>
      <c r="B977" t="s">
        <v>2108</v>
      </c>
      <c r="C977" t="str">
        <f>IFERROR(VLOOKUP(Table1[[#This Row],[Ticker]],[1]!Table1[[Symbol]:[Industry]],2,FALSE),"-")</f>
        <v>-</v>
      </c>
      <c r="D977" t="s">
        <v>232</v>
      </c>
      <c r="E977">
        <v>3028.7327974200002</v>
      </c>
      <c r="F977">
        <v>2778.2</v>
      </c>
      <c r="G977">
        <v>152.84015502251501</v>
      </c>
      <c r="H977">
        <v>15.728060685608799</v>
      </c>
      <c r="I977">
        <v>113.27335998757</v>
      </c>
      <c r="J977">
        <v>5.0050411740532503</v>
      </c>
      <c r="K977">
        <v>2316.7893641851101</v>
      </c>
      <c r="L977">
        <v>1715.4048590207799</v>
      </c>
      <c r="M977">
        <v>72.1294404455017</v>
      </c>
      <c r="N977">
        <v>0.968707872379443</v>
      </c>
      <c r="O977">
        <v>7.9115974371895401</v>
      </c>
      <c r="P977">
        <v>193.98941798941701</v>
      </c>
      <c r="Q977">
        <v>0.13767281217209901</v>
      </c>
    </row>
    <row r="978" spans="1:17" hidden="1" x14ac:dyDescent="0.3">
      <c r="A978" t="s">
        <v>2109</v>
      </c>
      <c r="B978" t="s">
        <v>2110</v>
      </c>
      <c r="C978" t="str">
        <f>IFERROR(VLOOKUP(Table1[[#This Row],[Ticker]],[1]!Table1[[Symbol]:[Industry]],2,FALSE),"-")</f>
        <v>-</v>
      </c>
      <c r="D978" t="s">
        <v>452</v>
      </c>
      <c r="E978">
        <v>3027.1516262800001</v>
      </c>
      <c r="F978">
        <v>1012.4</v>
      </c>
      <c r="G978">
        <v>-16.282175433760301</v>
      </c>
      <c r="H978">
        <v>-2.6830025074909298</v>
      </c>
      <c r="I978">
        <v>-29.257485114301002</v>
      </c>
      <c r="J978">
        <v>-0.62817695907905102</v>
      </c>
      <c r="K978">
        <v>1008.32551956927</v>
      </c>
      <c r="L978">
        <v>1006.51145461197</v>
      </c>
      <c r="M978">
        <v>51.825290705273098</v>
      </c>
      <c r="N978">
        <v>1.0473397428569999</v>
      </c>
      <c r="O978">
        <v>24.846898459106999</v>
      </c>
      <c r="P978">
        <v>21.7998075072184</v>
      </c>
      <c r="Q978">
        <v>2.4898769459159E-2</v>
      </c>
    </row>
    <row r="979" spans="1:17" hidden="1" x14ac:dyDescent="0.3">
      <c r="A979" t="s">
        <v>2111</v>
      </c>
      <c r="B979" t="s">
        <v>2112</v>
      </c>
      <c r="C979" t="str">
        <f>IFERROR(VLOOKUP(Table1[[#This Row],[Ticker]],[1]!Table1[[Symbol]:[Industry]],2,FALSE),"-")</f>
        <v>-</v>
      </c>
      <c r="D979" t="s">
        <v>46</v>
      </c>
      <c r="E979">
        <v>2989.4616959999998</v>
      </c>
      <c r="F979">
        <v>239.84</v>
      </c>
      <c r="G979">
        <v>1.4365673533499399</v>
      </c>
      <c r="H979">
        <v>-10.820841763751201</v>
      </c>
      <c r="I979">
        <v>40.504279087751499</v>
      </c>
      <c r="J979">
        <v>3.3768340659441298</v>
      </c>
      <c r="K979">
        <v>234.38693218890199</v>
      </c>
      <c r="L979">
        <v>209.99737887604101</v>
      </c>
      <c r="M979">
        <v>58.583395483485603</v>
      </c>
      <c r="N979">
        <v>0.357030319034424</v>
      </c>
      <c r="O979">
        <v>23.832555036691101</v>
      </c>
      <c r="P979">
        <v>70.0992907801418</v>
      </c>
    </row>
    <row r="980" spans="1:17" hidden="1" x14ac:dyDescent="0.3">
      <c r="A980" t="s">
        <v>2113</v>
      </c>
      <c r="B980" t="s">
        <v>2114</v>
      </c>
      <c r="C980" t="str">
        <f>IFERROR(VLOOKUP(Table1[[#This Row],[Ticker]],[1]!Table1[[Symbol]:[Industry]],2,FALSE),"-")</f>
        <v>-</v>
      </c>
      <c r="D980" t="s">
        <v>397</v>
      </c>
      <c r="E980">
        <v>2988.2897840000001</v>
      </c>
      <c r="F980">
        <v>272</v>
      </c>
      <c r="G980">
        <v>-4.4753119426135699</v>
      </c>
      <c r="H980">
        <v>2.9592098956833399</v>
      </c>
      <c r="I980">
        <v>28.0638140145759</v>
      </c>
      <c r="J980">
        <v>-2.7070275831889399</v>
      </c>
      <c r="K980">
        <v>255.52446237382301</v>
      </c>
      <c r="L980">
        <v>227.57850379787499</v>
      </c>
      <c r="M980">
        <v>49.722184303502303</v>
      </c>
      <c r="N980">
        <v>1.1699617382207499</v>
      </c>
      <c r="O980">
        <v>10.8823529411764</v>
      </c>
      <c r="P980">
        <v>51.955307262569796</v>
      </c>
      <c r="Q980">
        <v>3.1515329532979003E-2</v>
      </c>
    </row>
    <row r="981" spans="1:17" hidden="1" x14ac:dyDescent="0.3">
      <c r="A981" t="s">
        <v>2115</v>
      </c>
      <c r="B981" t="s">
        <v>2116</v>
      </c>
      <c r="C981" t="str">
        <f>IFERROR(VLOOKUP(Table1[[#This Row],[Ticker]],[1]!Table1[[Symbol]:[Industry]],2,FALSE),"-")</f>
        <v>-</v>
      </c>
      <c r="D981" t="s">
        <v>54</v>
      </c>
      <c r="E981">
        <v>2972.9792935999999</v>
      </c>
      <c r="F981">
        <v>351.2</v>
      </c>
      <c r="G981">
        <v>154.502964864115</v>
      </c>
      <c r="H981">
        <v>-1.3052574455353501</v>
      </c>
      <c r="I981">
        <v>77.597317594406405</v>
      </c>
      <c r="J981">
        <v>-3.8046791585770801</v>
      </c>
      <c r="K981">
        <v>322.46151087640101</v>
      </c>
      <c r="L981">
        <v>234.14534804987099</v>
      </c>
      <c r="M981">
        <v>43.875601590904303</v>
      </c>
      <c r="N981">
        <v>0.63311091789863005</v>
      </c>
      <c r="O981">
        <v>13.3257403189066</v>
      </c>
      <c r="P981">
        <v>213.99195350916401</v>
      </c>
      <c r="Q981">
        <v>7.7014052117988993E-2</v>
      </c>
    </row>
    <row r="982" spans="1:17" hidden="1" x14ac:dyDescent="0.3">
      <c r="A982" t="s">
        <v>2117</v>
      </c>
      <c r="B982" t="s">
        <v>2118</v>
      </c>
      <c r="C982" t="str">
        <f>IFERROR(VLOOKUP(Table1[[#This Row],[Ticker]],[1]!Table1[[Symbol]:[Industry]],2,FALSE),"-")</f>
        <v>-</v>
      </c>
      <c r="D982" t="s">
        <v>327</v>
      </c>
      <c r="E982">
        <v>2960.9418300150001</v>
      </c>
      <c r="F982">
        <v>895.85</v>
      </c>
      <c r="G982">
        <v>37.019996109512803</v>
      </c>
      <c r="H982">
        <v>8.3052587773902502</v>
      </c>
      <c r="I982">
        <v>99.558690353841797</v>
      </c>
      <c r="J982">
        <v>-7.2849614038746102</v>
      </c>
      <c r="K982">
        <v>786.96332987134303</v>
      </c>
      <c r="L982">
        <v>610.71136516354397</v>
      </c>
      <c r="M982">
        <v>50.009161369940102</v>
      </c>
      <c r="N982">
        <v>0.72166603617902902</v>
      </c>
      <c r="O982">
        <v>7.9979907350560904</v>
      </c>
      <c r="P982">
        <v>118.766788766788</v>
      </c>
      <c r="Q982">
        <v>-4.1989566740436003E-2</v>
      </c>
    </row>
    <row r="983" spans="1:17" x14ac:dyDescent="0.3">
      <c r="A983" t="s">
        <v>2119</v>
      </c>
      <c r="B983" t="s">
        <v>2120</v>
      </c>
      <c r="C983" t="str">
        <f>IFERROR(VLOOKUP(Table1[[#This Row],[Ticker]],[1]!Table1[[Symbol]:[Industry]],2,FALSE),"-")</f>
        <v>-</v>
      </c>
      <c r="D983" t="s">
        <v>546</v>
      </c>
      <c r="E983">
        <v>2955.5515160579998</v>
      </c>
      <c r="F983">
        <v>51.53</v>
      </c>
      <c r="G983">
        <v>-11.1006934221974</v>
      </c>
      <c r="H983">
        <v>-19.864601644643301</v>
      </c>
      <c r="I983">
        <v>13.1239236343119</v>
      </c>
      <c r="J983">
        <v>1.5669964032932</v>
      </c>
      <c r="K983">
        <v>53.125473600936303</v>
      </c>
      <c r="L983">
        <v>48.5545597943077</v>
      </c>
      <c r="M983">
        <v>43.7258462663507</v>
      </c>
      <c r="N983">
        <v>0.49507485087019698</v>
      </c>
      <c r="O983">
        <v>22.258878323306799</v>
      </c>
      <c r="P983">
        <v>54.977443609022501</v>
      </c>
      <c r="Q983">
        <v>-5.562330974008E-2</v>
      </c>
    </row>
    <row r="984" spans="1:17" hidden="1" x14ac:dyDescent="0.3">
      <c r="A984" t="s">
        <v>2121</v>
      </c>
      <c r="B984" t="s">
        <v>2122</v>
      </c>
      <c r="C984" t="str">
        <f>IFERROR(VLOOKUP(Table1[[#This Row],[Ticker]],[1]!Table1[[Symbol]:[Industry]],2,FALSE),"-")</f>
        <v>-</v>
      </c>
      <c r="D984" t="s">
        <v>2123</v>
      </c>
      <c r="E984">
        <v>2946.72726539</v>
      </c>
      <c r="F984">
        <v>255.05</v>
      </c>
      <c r="G984">
        <v>1.4596433701967499</v>
      </c>
      <c r="H984">
        <v>-12.5656922574142</v>
      </c>
      <c r="I984">
        <v>1.3273601813445299</v>
      </c>
      <c r="J984">
        <v>5.5020993652619197</v>
      </c>
      <c r="K984">
        <v>264.07547088583902</v>
      </c>
      <c r="M984">
        <v>56.565966171695401</v>
      </c>
      <c r="N984">
        <v>0.62790014498750701</v>
      </c>
      <c r="O984">
        <v>29.386394824544102</v>
      </c>
      <c r="P984">
        <v>135.61200923787499</v>
      </c>
    </row>
    <row r="985" spans="1:17" hidden="1" x14ac:dyDescent="0.3">
      <c r="A985" t="s">
        <v>2124</v>
      </c>
      <c r="B985" t="s">
        <v>2125</v>
      </c>
      <c r="C985" t="str">
        <f>IFERROR(VLOOKUP(Table1[[#This Row],[Ticker]],[1]!Table1[[Symbol]:[Industry]],2,FALSE),"-")</f>
        <v>-</v>
      </c>
      <c r="D985" t="s">
        <v>273</v>
      </c>
      <c r="E985">
        <v>2945.2155723000001</v>
      </c>
      <c r="F985">
        <v>274.60000000000002</v>
      </c>
      <c r="G985">
        <v>-18.073773505325299</v>
      </c>
      <c r="H985">
        <v>-4.6051408954187902</v>
      </c>
      <c r="I985">
        <v>-4.6947348657112897</v>
      </c>
      <c r="J985">
        <v>-4.2787454329774803</v>
      </c>
      <c r="K985">
        <v>277.04649629442901</v>
      </c>
      <c r="L985">
        <v>268.86148966881598</v>
      </c>
      <c r="M985">
        <v>39.7097356651201</v>
      </c>
      <c r="N985">
        <v>0.41918455042809699</v>
      </c>
      <c r="O985">
        <v>23.634377276037799</v>
      </c>
      <c r="P985">
        <v>30.544330877109498</v>
      </c>
      <c r="Q985">
        <v>3.3358203527492997E-2</v>
      </c>
    </row>
    <row r="986" spans="1:17" hidden="1" x14ac:dyDescent="0.3">
      <c r="A986" t="s">
        <v>2126</v>
      </c>
      <c r="B986" t="s">
        <v>2127</v>
      </c>
      <c r="C986" t="str">
        <f>IFERROR(VLOOKUP(Table1[[#This Row],[Ticker]],[1]!Table1[[Symbol]:[Industry]],2,FALSE),"-")</f>
        <v>-</v>
      </c>
      <c r="D986" t="s">
        <v>1381</v>
      </c>
      <c r="E986">
        <v>2938.9360616099998</v>
      </c>
      <c r="F986">
        <v>389.15</v>
      </c>
      <c r="G986">
        <v>20.4918048096362</v>
      </c>
      <c r="H986">
        <v>-12.194621505865999</v>
      </c>
      <c r="I986">
        <v>9.3856280206939697</v>
      </c>
      <c r="J986">
        <v>4.3787357806632601</v>
      </c>
      <c r="K986">
        <v>393.753369614343</v>
      </c>
      <c r="L986">
        <v>350.21954230876202</v>
      </c>
      <c r="M986">
        <v>45.3536191795408</v>
      </c>
      <c r="N986">
        <v>0.47304341520695098</v>
      </c>
      <c r="O986">
        <v>16.112039059488598</v>
      </c>
      <c r="P986">
        <v>56.222400642312301</v>
      </c>
      <c r="Q986">
        <v>1.9601824369951001E-2</v>
      </c>
    </row>
    <row r="987" spans="1:17" hidden="1" x14ac:dyDescent="0.3">
      <c r="A987" t="s">
        <v>2128</v>
      </c>
      <c r="B987" t="s">
        <v>2129</v>
      </c>
      <c r="C987" t="str">
        <f>IFERROR(VLOOKUP(Table1[[#This Row],[Ticker]],[1]!Table1[[Symbol]:[Industry]],2,FALSE),"-")</f>
        <v>-</v>
      </c>
      <c r="D987" t="s">
        <v>261</v>
      </c>
      <c r="E987">
        <v>2920.91</v>
      </c>
      <c r="F987">
        <v>14604.55</v>
      </c>
      <c r="G987">
        <v>-32.183120916038</v>
      </c>
      <c r="H987">
        <v>-3.40933336120256</v>
      </c>
      <c r="I987">
        <v>14.519395820803201</v>
      </c>
      <c r="J987">
        <v>-0.105855509266614</v>
      </c>
      <c r="K987">
        <v>14806.467101152601</v>
      </c>
      <c r="L987">
        <v>13966.632490694499</v>
      </c>
      <c r="M987">
        <v>45.864120622571797</v>
      </c>
      <c r="N987">
        <v>0.497477531656142</v>
      </c>
      <c r="O987">
        <v>16.402422532703799</v>
      </c>
      <c r="P987">
        <v>40.414863955388803</v>
      </c>
      <c r="Q987">
        <v>0.13552359603176101</v>
      </c>
    </row>
    <row r="988" spans="1:17" x14ac:dyDescent="0.3">
      <c r="A988" t="s">
        <v>2130</v>
      </c>
      <c r="B988" t="s">
        <v>2131</v>
      </c>
      <c r="C988" t="str">
        <f>IFERROR(VLOOKUP(Table1[[#This Row],[Ticker]],[1]!Table1[[Symbol]:[Industry]],2,FALSE),"-")</f>
        <v>-</v>
      </c>
      <c r="D988" t="s">
        <v>447</v>
      </c>
      <c r="E988">
        <v>2918.0730806689999</v>
      </c>
      <c r="F988">
        <v>87.83</v>
      </c>
      <c r="G988">
        <v>-30.7086339471524</v>
      </c>
      <c r="H988">
        <v>-6.11307643813696</v>
      </c>
      <c r="I988">
        <v>-14.9399284515489</v>
      </c>
      <c r="J988">
        <v>-4.9142397420571902</v>
      </c>
      <c r="K988">
        <v>87.619501962345097</v>
      </c>
      <c r="L988">
        <v>86.537701678511397</v>
      </c>
      <c r="M988">
        <v>41.896936337425998</v>
      </c>
      <c r="N988">
        <v>1.63676198701155</v>
      </c>
      <c r="O988">
        <v>36.627575999089103</v>
      </c>
      <c r="P988">
        <v>40.415667466027102</v>
      </c>
      <c r="Q988">
        <v>-2.0888919398484002E-2</v>
      </c>
    </row>
    <row r="989" spans="1:17" hidden="1" x14ac:dyDescent="0.3">
      <c r="A989" t="s">
        <v>2132</v>
      </c>
      <c r="B989" t="s">
        <v>2133</v>
      </c>
      <c r="C989" t="str">
        <f>IFERROR(VLOOKUP(Table1[[#This Row],[Ticker]],[1]!Table1[[Symbol]:[Industry]],2,FALSE),"-")</f>
        <v>-</v>
      </c>
      <c r="D989" t="s">
        <v>185</v>
      </c>
      <c r="E989">
        <v>2916.5994334749998</v>
      </c>
      <c r="F989">
        <v>2042.75</v>
      </c>
      <c r="G989">
        <v>42.288148138996199</v>
      </c>
      <c r="H989">
        <v>-1.3679169575288199</v>
      </c>
      <c r="I989">
        <v>75.231219743640196</v>
      </c>
      <c r="J989">
        <v>-5.6525730401761898</v>
      </c>
      <c r="K989">
        <v>1941.94728346175</v>
      </c>
      <c r="L989">
        <v>1523.7339642622701</v>
      </c>
      <c r="M989">
        <v>39.5387107382385</v>
      </c>
      <c r="N989">
        <v>0.50886684591284903</v>
      </c>
      <c r="O989">
        <v>20.3622567617182</v>
      </c>
      <c r="P989">
        <v>100.249975492598</v>
      </c>
      <c r="Q989">
        <v>0.12885849730884799</v>
      </c>
    </row>
    <row r="990" spans="1:17" hidden="1" x14ac:dyDescent="0.3">
      <c r="A990" t="s">
        <v>2134</v>
      </c>
      <c r="B990" t="s">
        <v>2135</v>
      </c>
      <c r="C990" t="str">
        <f>IFERROR(VLOOKUP(Table1[[#This Row],[Ticker]],[1]!Table1[[Symbol]:[Industry]],2,FALSE),"-")</f>
        <v>-</v>
      </c>
      <c r="D990" t="s">
        <v>146</v>
      </c>
      <c r="E990">
        <v>2915.93414145</v>
      </c>
      <c r="F990">
        <v>305.25</v>
      </c>
      <c r="G990">
        <v>-30.976298284841299</v>
      </c>
      <c r="H990">
        <v>-12.444222503991901</v>
      </c>
      <c r="I990">
        <v>-35.393057060968502</v>
      </c>
      <c r="J990">
        <v>-5.64791852010939</v>
      </c>
      <c r="K990">
        <v>331.62654970976598</v>
      </c>
      <c r="L990">
        <v>339.787615484078</v>
      </c>
      <c r="M990">
        <v>40.6040142951409</v>
      </c>
      <c r="N990">
        <v>0.87249972974731005</v>
      </c>
      <c r="O990">
        <v>58.296478296478199</v>
      </c>
      <c r="P990">
        <v>11.8131868131868</v>
      </c>
      <c r="Q990">
        <v>8.0814053947609002E-2</v>
      </c>
    </row>
    <row r="991" spans="1:17" hidden="1" x14ac:dyDescent="0.3">
      <c r="A991" t="s">
        <v>2136</v>
      </c>
      <c r="B991" t="s">
        <v>2137</v>
      </c>
      <c r="C991" t="str">
        <f>IFERROR(VLOOKUP(Table1[[#This Row],[Ticker]],[1]!Table1[[Symbol]:[Industry]],2,FALSE),"-")</f>
        <v>-</v>
      </c>
      <c r="D991" t="s">
        <v>143</v>
      </c>
      <c r="E991">
        <v>2913.2474000000002</v>
      </c>
      <c r="F991">
        <v>521.20000000000005</v>
      </c>
      <c r="G991">
        <v>-39.464156035218501</v>
      </c>
      <c r="H991">
        <v>32.819432968217498</v>
      </c>
      <c r="I991">
        <v>9.9968147949618391</v>
      </c>
      <c r="J991">
        <v>4.9169672912585201</v>
      </c>
      <c r="K991">
        <v>452.131890216562</v>
      </c>
      <c r="L991">
        <v>444.71078094151699</v>
      </c>
      <c r="M991">
        <v>68.716491468769206</v>
      </c>
      <c r="N991">
        <v>1.0047612767552001</v>
      </c>
      <c r="O991">
        <v>15.118956254796601</v>
      </c>
      <c r="P991">
        <v>60.369230769230697</v>
      </c>
      <c r="Q991">
        <v>0.24628951642720101</v>
      </c>
    </row>
    <row r="992" spans="1:17" hidden="1" x14ac:dyDescent="0.3">
      <c r="A992" t="s">
        <v>2138</v>
      </c>
      <c r="B992" t="s">
        <v>2139</v>
      </c>
      <c r="C992" t="str">
        <f>IFERROR(VLOOKUP(Table1[[#This Row],[Ticker]],[1]!Table1[[Symbol]:[Industry]],2,FALSE),"-")</f>
        <v>-</v>
      </c>
      <c r="D992" t="s">
        <v>185</v>
      </c>
      <c r="E992">
        <v>2911.0450161599902</v>
      </c>
      <c r="F992">
        <v>937.9</v>
      </c>
      <c r="G992">
        <v>3.9130293491717301</v>
      </c>
      <c r="H992">
        <v>-9.6062932641768004</v>
      </c>
      <c r="I992">
        <v>35.411338600298301</v>
      </c>
      <c r="J992">
        <v>-5.8920554983457603</v>
      </c>
      <c r="K992">
        <v>940.86871788686096</v>
      </c>
      <c r="L992">
        <v>780.650972271829</v>
      </c>
      <c r="M992">
        <v>36.486541016863796</v>
      </c>
      <c r="N992">
        <v>0.54472497318573099</v>
      </c>
      <c r="O992">
        <v>21.3029107580765</v>
      </c>
      <c r="P992">
        <v>69.894031337741097</v>
      </c>
      <c r="Q992">
        <v>6.9005503885056996E-2</v>
      </c>
    </row>
    <row r="993" spans="1:17" x14ac:dyDescent="0.3">
      <c r="A993" t="s">
        <v>2140</v>
      </c>
      <c r="B993" t="s">
        <v>2141</v>
      </c>
      <c r="C993" t="str">
        <f>IFERROR(VLOOKUP(Table1[[#This Row],[Ticker]],[1]!Table1[[Symbol]:[Industry]],2,FALSE),"-")</f>
        <v>-</v>
      </c>
      <c r="D993" t="s">
        <v>261</v>
      </c>
      <c r="E993">
        <v>2909.1318390000001</v>
      </c>
      <c r="F993">
        <v>300.14999999999998</v>
      </c>
      <c r="G993">
        <v>-25.9812549528212</v>
      </c>
      <c r="H993">
        <v>-10.2013740767428</v>
      </c>
      <c r="I993">
        <v>-7.3689750038864297</v>
      </c>
      <c r="J993">
        <v>-4.3483084536043499</v>
      </c>
      <c r="K993">
        <v>317.99338721181101</v>
      </c>
      <c r="L993">
        <v>307.84353748869802</v>
      </c>
      <c r="M993">
        <v>21.225401188216701</v>
      </c>
      <c r="N993">
        <v>1.1211262832333</v>
      </c>
      <c r="O993">
        <v>33.783108445777103</v>
      </c>
      <c r="P993">
        <v>22.4352437283295</v>
      </c>
      <c r="Q993">
        <v>7.0070471468200002E-2</v>
      </c>
    </row>
    <row r="994" spans="1:17" hidden="1" x14ac:dyDescent="0.3">
      <c r="A994" t="s">
        <v>2142</v>
      </c>
      <c r="B994" t="s">
        <v>2143</v>
      </c>
      <c r="C994" t="str">
        <f>IFERROR(VLOOKUP(Table1[[#This Row],[Ticker]],[1]!Table1[[Symbol]:[Industry]],2,FALSE),"-")</f>
        <v>-</v>
      </c>
      <c r="D994" t="s">
        <v>2144</v>
      </c>
      <c r="E994">
        <v>2907.0880256199998</v>
      </c>
      <c r="F994">
        <v>5887.4</v>
      </c>
      <c r="G994">
        <v>71.646412376044594</v>
      </c>
      <c r="H994">
        <v>2.8549930737701001</v>
      </c>
      <c r="I994">
        <v>57.227087308870601</v>
      </c>
      <c r="J994">
        <v>13.1420806985165</v>
      </c>
      <c r="K994">
        <v>5267.0559799736202</v>
      </c>
      <c r="L994">
        <v>4335.8927933135601</v>
      </c>
      <c r="M994">
        <v>74.060616668668303</v>
      </c>
      <c r="N994">
        <v>1.0694298611728099</v>
      </c>
      <c r="O994">
        <v>9.4371029656554697</v>
      </c>
      <c r="P994">
        <v>147.994945240101</v>
      </c>
      <c r="Q994">
        <v>0.161272528610551</v>
      </c>
    </row>
    <row r="995" spans="1:17" hidden="1" x14ac:dyDescent="0.3">
      <c r="A995" t="s">
        <v>2145</v>
      </c>
      <c r="B995" t="s">
        <v>2146</v>
      </c>
      <c r="C995" t="str">
        <f>IFERROR(VLOOKUP(Table1[[#This Row],[Ticker]],[1]!Table1[[Symbol]:[Industry]],2,FALSE),"-")</f>
        <v>-</v>
      </c>
      <c r="D995" t="s">
        <v>74</v>
      </c>
      <c r="E995">
        <v>2902.31655</v>
      </c>
      <c r="F995">
        <v>1082.55</v>
      </c>
      <c r="G995">
        <v>345.59222238733702</v>
      </c>
      <c r="H995">
        <v>-0.63856479635863295</v>
      </c>
      <c r="I995">
        <v>-15.166294654366199</v>
      </c>
      <c r="J995">
        <v>6.7137966803863103</v>
      </c>
      <c r="K995">
        <v>1030.9896585103299</v>
      </c>
      <c r="L995">
        <v>937.18528481735905</v>
      </c>
      <c r="M995">
        <v>75.494819079058999</v>
      </c>
      <c r="N995">
        <v>1.9822385028090099</v>
      </c>
      <c r="O995">
        <v>46.690684033069999</v>
      </c>
      <c r="P995">
        <v>388.07484220018</v>
      </c>
      <c r="Q995">
        <v>0.17837055396162499</v>
      </c>
    </row>
    <row r="996" spans="1:17" hidden="1" x14ac:dyDescent="0.3">
      <c r="A996" t="s">
        <v>2147</v>
      </c>
      <c r="B996" t="s">
        <v>2148</v>
      </c>
      <c r="C996" t="str">
        <f>IFERROR(VLOOKUP(Table1[[#This Row],[Ticker]],[1]!Table1[[Symbol]:[Industry]],2,FALSE),"-")</f>
        <v>-</v>
      </c>
      <c r="D996" t="s">
        <v>473</v>
      </c>
      <c r="E996">
        <v>2896.4922483999999</v>
      </c>
      <c r="F996">
        <v>510.7</v>
      </c>
      <c r="G996">
        <v>-10.6293872067239</v>
      </c>
      <c r="H996">
        <v>-6.8481628835045898</v>
      </c>
      <c r="I996">
        <v>-17.9172598465519</v>
      </c>
      <c r="J996">
        <v>-2.5240191357958999</v>
      </c>
      <c r="K996">
        <v>515.75209063507305</v>
      </c>
      <c r="L996">
        <v>507.613479153556</v>
      </c>
      <c r="M996">
        <v>47.999547062673898</v>
      </c>
      <c r="N996">
        <v>0.74602922893630297</v>
      </c>
      <c r="O996">
        <v>29.224593694928501</v>
      </c>
      <c r="P996">
        <v>32.563270603504201</v>
      </c>
      <c r="Q996">
        <v>1.6858820987188002E-2</v>
      </c>
    </row>
    <row r="997" spans="1:17" hidden="1" x14ac:dyDescent="0.3">
      <c r="A997" t="s">
        <v>2149</v>
      </c>
      <c r="B997" t="s">
        <v>2150</v>
      </c>
      <c r="C997" t="str">
        <f>IFERROR(VLOOKUP(Table1[[#This Row],[Ticker]],[1]!Table1[[Symbol]:[Industry]],2,FALSE),"-")</f>
        <v>-</v>
      </c>
      <c r="D997" t="s">
        <v>185</v>
      </c>
      <c r="E997">
        <v>2891.4497366249998</v>
      </c>
      <c r="F997">
        <v>1913.35</v>
      </c>
      <c r="G997">
        <v>-46.3000569755581</v>
      </c>
      <c r="H997">
        <v>-10.405445517028699</v>
      </c>
      <c r="I997">
        <v>-9.5738344605704295</v>
      </c>
      <c r="J997">
        <v>-3.2614880634590899</v>
      </c>
      <c r="K997">
        <v>1967.1415385697201</v>
      </c>
      <c r="L997">
        <v>2013.49906372238</v>
      </c>
      <c r="M997">
        <v>42.793453090984997</v>
      </c>
      <c r="N997">
        <v>0.50776867338074505</v>
      </c>
      <c r="O997">
        <v>28.570308621005001</v>
      </c>
      <c r="P997">
        <v>9.8269379789340494</v>
      </c>
      <c r="Q997">
        <v>2.9537738460844998E-2</v>
      </c>
    </row>
    <row r="998" spans="1:17" hidden="1" x14ac:dyDescent="0.3">
      <c r="A998" t="s">
        <v>2151</v>
      </c>
      <c r="B998" t="s">
        <v>2152</v>
      </c>
      <c r="C998" t="str">
        <f>IFERROR(VLOOKUP(Table1[[#This Row],[Ticker]],[1]!Table1[[Symbol]:[Industry]],2,FALSE),"-")</f>
        <v>-</v>
      </c>
      <c r="E998">
        <v>2889.2972077539998</v>
      </c>
      <c r="F998">
        <v>155.62</v>
      </c>
      <c r="G998">
        <v>-38.951080321946897</v>
      </c>
      <c r="H998">
        <v>-15.721504531782401</v>
      </c>
      <c r="I998">
        <v>-24.504039585221602</v>
      </c>
      <c r="J998">
        <v>-12.584403676483401</v>
      </c>
      <c r="O998">
        <v>22.092276057062001</v>
      </c>
      <c r="P998">
        <v>1.4471968709256899</v>
      </c>
    </row>
    <row r="999" spans="1:17" hidden="1" x14ac:dyDescent="0.3">
      <c r="A999" t="s">
        <v>2153</v>
      </c>
      <c r="B999" t="s">
        <v>2154</v>
      </c>
      <c r="C999" t="str">
        <f>IFERROR(VLOOKUP(Table1[[#This Row],[Ticker]],[1]!Table1[[Symbol]:[Industry]],2,FALSE),"-")</f>
        <v>-</v>
      </c>
      <c r="D999" t="s">
        <v>124</v>
      </c>
      <c r="E999">
        <v>2886.5852049999999</v>
      </c>
      <c r="F999">
        <v>568.54999999999995</v>
      </c>
      <c r="G999">
        <v>-57.641742147250802</v>
      </c>
      <c r="H999">
        <v>-12.496220597143999</v>
      </c>
      <c r="I999">
        <v>-21.859469952188601</v>
      </c>
      <c r="J999">
        <v>-3.65198549935086</v>
      </c>
      <c r="K999">
        <v>586.92537907803603</v>
      </c>
      <c r="L999">
        <v>627.83658622109795</v>
      </c>
      <c r="M999">
        <v>32.702362267816703</v>
      </c>
      <c r="N999">
        <v>0.49770344535796901</v>
      </c>
      <c r="O999">
        <v>51.086096209656098</v>
      </c>
      <c r="P999">
        <v>13.483033932135699</v>
      </c>
      <c r="Q999">
        <v>2.7559002630636001E-2</v>
      </c>
    </row>
    <row r="1000" spans="1:17" hidden="1" x14ac:dyDescent="0.3">
      <c r="A1000" t="s">
        <v>2155</v>
      </c>
      <c r="B1000" t="s">
        <v>2156</v>
      </c>
      <c r="C1000" t="str">
        <f>IFERROR(VLOOKUP(Table1[[#This Row],[Ticker]],[1]!Table1[[Symbol]:[Industry]],2,FALSE),"-")</f>
        <v>-</v>
      </c>
      <c r="D1000" t="s">
        <v>762</v>
      </c>
      <c r="E1000">
        <v>2881.6262999999999</v>
      </c>
      <c r="F1000">
        <v>33.81</v>
      </c>
      <c r="G1000">
        <v>102.21845721628</v>
      </c>
      <c r="H1000">
        <v>0.74789434295845703</v>
      </c>
      <c r="I1000">
        <v>-22.693357206317899</v>
      </c>
      <c r="J1000">
        <v>13.561875017341301</v>
      </c>
      <c r="K1000">
        <v>34.3162274789224</v>
      </c>
      <c r="L1000">
        <v>32.428420725826797</v>
      </c>
      <c r="M1000">
        <v>49.747285334346898</v>
      </c>
      <c r="N1000">
        <v>4.3407884725594998</v>
      </c>
      <c r="O1000">
        <v>33.836143152913301</v>
      </c>
      <c r="P1000">
        <v>143.76351838500301</v>
      </c>
      <c r="Q1000">
        <v>0.149063499514556</v>
      </c>
    </row>
    <row r="1001" spans="1:17" x14ac:dyDescent="0.3">
      <c r="A1001" t="s">
        <v>2157</v>
      </c>
      <c r="B1001" t="s">
        <v>2158</v>
      </c>
      <c r="C1001" t="str">
        <f>IFERROR(VLOOKUP(Table1[[#This Row],[Ticker]],[1]!Table1[[Symbol]:[Industry]],2,FALSE),"-")</f>
        <v>-</v>
      </c>
      <c r="D1001" t="s">
        <v>192</v>
      </c>
      <c r="E1001">
        <v>2877.2833594399999</v>
      </c>
      <c r="F1001">
        <v>183.52</v>
      </c>
      <c r="G1001">
        <v>-20.669684990411501</v>
      </c>
      <c r="H1001">
        <v>-10.2695674670416</v>
      </c>
      <c r="I1001">
        <v>-39.886046008599699</v>
      </c>
      <c r="J1001">
        <v>-2.18844276443129</v>
      </c>
      <c r="K1001">
        <v>189.702593539774</v>
      </c>
      <c r="L1001">
        <v>186.56410338496099</v>
      </c>
      <c r="M1001">
        <v>35.978782240977601</v>
      </c>
      <c r="N1001">
        <v>0.57052057379382204</v>
      </c>
      <c r="O1001">
        <v>54.206625980819503</v>
      </c>
      <c r="P1001">
        <v>37.984962406015001</v>
      </c>
      <c r="Q1001">
        <v>-2.0232682423536999E-2</v>
      </c>
    </row>
    <row r="1002" spans="1:17" hidden="1" x14ac:dyDescent="0.3">
      <c r="A1002" t="s">
        <v>2159</v>
      </c>
      <c r="B1002" t="s">
        <v>2160</v>
      </c>
      <c r="C1002" t="str">
        <f>IFERROR(VLOOKUP(Table1[[#This Row],[Ticker]],[1]!Table1[[Symbol]:[Industry]],2,FALSE),"-")</f>
        <v>-</v>
      </c>
      <c r="D1002" t="s">
        <v>743</v>
      </c>
      <c r="E1002">
        <v>2874.7637982000001</v>
      </c>
      <c r="F1002">
        <v>701.1</v>
      </c>
      <c r="G1002">
        <v>-31.131674994580699</v>
      </c>
      <c r="H1002">
        <v>-9.2561604624949307</v>
      </c>
      <c r="I1002">
        <v>2.8311657725048001</v>
      </c>
      <c r="J1002">
        <v>-3.6017715492523599</v>
      </c>
      <c r="K1002">
        <v>724.51764032214101</v>
      </c>
      <c r="L1002">
        <v>705.17258450830604</v>
      </c>
      <c r="M1002">
        <v>38.996966817152902</v>
      </c>
      <c r="N1002">
        <v>0.596694467341224</v>
      </c>
      <c r="O1002">
        <v>24.461560405077702</v>
      </c>
      <c r="P1002">
        <v>24.9287241625089</v>
      </c>
      <c r="Q1002">
        <v>-5.1746055072136997E-2</v>
      </c>
    </row>
    <row r="1003" spans="1:17" hidden="1" x14ac:dyDescent="0.3">
      <c r="A1003" t="s">
        <v>2161</v>
      </c>
      <c r="B1003" t="s">
        <v>2162</v>
      </c>
      <c r="C1003" t="str">
        <f>IFERROR(VLOOKUP(Table1[[#This Row],[Ticker]],[1]!Table1[[Symbol]:[Industry]],2,FALSE),"-")</f>
        <v>-</v>
      </c>
      <c r="D1003" t="s">
        <v>232</v>
      </c>
      <c r="E1003">
        <v>2871.6074194500002</v>
      </c>
      <c r="F1003">
        <v>6578.25</v>
      </c>
      <c r="G1003">
        <v>110.07018756144799</v>
      </c>
      <c r="H1003">
        <v>6.8974102647629696</v>
      </c>
      <c r="I1003">
        <v>67.092792081992599</v>
      </c>
      <c r="J1003">
        <v>0.58034208622844896</v>
      </c>
      <c r="K1003">
        <v>6041.1861466682203</v>
      </c>
      <c r="L1003">
        <v>4844.9418778031804</v>
      </c>
      <c r="M1003">
        <v>66.341497813707505</v>
      </c>
      <c r="N1003">
        <v>0.71543967057826796</v>
      </c>
      <c r="O1003">
        <v>3.37095732147607</v>
      </c>
      <c r="P1003">
        <v>166.96901442746599</v>
      </c>
      <c r="Q1003">
        <v>0.122214354052411</v>
      </c>
    </row>
    <row r="1004" spans="1:17" hidden="1" x14ac:dyDescent="0.3">
      <c r="A1004" t="s">
        <v>2163</v>
      </c>
      <c r="B1004" t="s">
        <v>2164</v>
      </c>
      <c r="C1004" t="str">
        <f>IFERROR(VLOOKUP(Table1[[#This Row],[Ticker]],[1]!Table1[[Symbol]:[Industry]],2,FALSE),"-")</f>
        <v>-</v>
      </c>
      <c r="D1004" t="s">
        <v>54</v>
      </c>
      <c r="E1004">
        <v>2870.6755132049998</v>
      </c>
      <c r="F1004">
        <v>1162.6500000000001</v>
      </c>
      <c r="G1004">
        <v>30.4017486333546</v>
      </c>
      <c r="H1004">
        <v>-1.79256460245381</v>
      </c>
      <c r="I1004">
        <v>-5.5445926881601997</v>
      </c>
      <c r="J1004">
        <v>8.6422377615487491</v>
      </c>
      <c r="K1004">
        <v>1103.32035033957</v>
      </c>
      <c r="L1004">
        <v>1017.11723451676</v>
      </c>
      <c r="M1004">
        <v>79.0902122630077</v>
      </c>
      <c r="N1004">
        <v>1.7980446953218601</v>
      </c>
      <c r="O1004">
        <v>7.3409882595794</v>
      </c>
      <c r="P1004">
        <v>93.791149262438495</v>
      </c>
      <c r="Q1004">
        <v>1.8384855516245E-2</v>
      </c>
    </row>
    <row r="1005" spans="1:17" hidden="1" x14ac:dyDescent="0.3">
      <c r="A1005" t="s">
        <v>2165</v>
      </c>
      <c r="B1005" t="s">
        <v>2166</v>
      </c>
      <c r="C1005" t="str">
        <f>IFERROR(VLOOKUP(Table1[[#This Row],[Ticker]],[1]!Table1[[Symbol]:[Industry]],2,FALSE),"-")</f>
        <v>-</v>
      </c>
      <c r="D1005" t="s">
        <v>124</v>
      </c>
      <c r="E1005">
        <v>2865.1318881799998</v>
      </c>
      <c r="F1005">
        <v>54.05</v>
      </c>
      <c r="G1005">
        <v>18.496240951471499</v>
      </c>
      <c r="H1005">
        <v>0.17992403964613399</v>
      </c>
      <c r="I1005">
        <v>51.052480672921703</v>
      </c>
      <c r="J1005">
        <v>-7.6678139784372297</v>
      </c>
      <c r="K1005">
        <v>50.007904642526299</v>
      </c>
      <c r="L1005">
        <v>42.624473874461401</v>
      </c>
      <c r="M1005">
        <v>51.100874421357403</v>
      </c>
      <c r="N1005">
        <v>1.2018144305101801</v>
      </c>
      <c r="O1005">
        <v>8.9731729879741096</v>
      </c>
      <c r="P1005">
        <v>76.173402868318107</v>
      </c>
      <c r="Q1005">
        <v>0.117142770770314</v>
      </c>
    </row>
    <row r="1006" spans="1:17" hidden="1" x14ac:dyDescent="0.3">
      <c r="A1006" t="s">
        <v>2167</v>
      </c>
      <c r="B1006" t="s">
        <v>2168</v>
      </c>
      <c r="C1006" t="str">
        <f>IFERROR(VLOOKUP(Table1[[#This Row],[Ticker]],[1]!Table1[[Symbol]:[Industry]],2,FALSE),"-")</f>
        <v>-</v>
      </c>
      <c r="D1006" t="s">
        <v>217</v>
      </c>
      <c r="E1006">
        <v>2859.34</v>
      </c>
      <c r="F1006">
        <v>649.85</v>
      </c>
      <c r="G1006">
        <v>115.969212748187</v>
      </c>
      <c r="H1006">
        <v>19.810730349900201</v>
      </c>
      <c r="I1006">
        <v>133.35458251289</v>
      </c>
      <c r="J1006">
        <v>-7.4231315916777696</v>
      </c>
      <c r="K1006">
        <v>551.62653002050001</v>
      </c>
      <c r="L1006">
        <v>410.23888784675802</v>
      </c>
      <c r="M1006">
        <v>63.834832547651303</v>
      </c>
      <c r="N1006">
        <v>0.37227425283307303</v>
      </c>
      <c r="O1006">
        <v>10.3331538047241</v>
      </c>
      <c r="P1006">
        <v>185.71114530666</v>
      </c>
      <c r="Q1006">
        <v>0.20339025617123899</v>
      </c>
    </row>
    <row r="1007" spans="1:17" hidden="1" x14ac:dyDescent="0.3">
      <c r="A1007" t="s">
        <v>2169</v>
      </c>
      <c r="B1007" t="s">
        <v>2170</v>
      </c>
      <c r="C1007" t="str">
        <f>IFERROR(VLOOKUP(Table1[[#This Row],[Ticker]],[1]!Table1[[Symbol]:[Industry]],2,FALSE),"-")</f>
        <v>-</v>
      </c>
      <c r="D1007" t="s">
        <v>114</v>
      </c>
      <c r="E1007">
        <v>2858.1327820500001</v>
      </c>
      <c r="F1007">
        <v>3976.35</v>
      </c>
      <c r="G1007">
        <v>18.501096870792399</v>
      </c>
      <c r="H1007">
        <v>-6.3210137709535203</v>
      </c>
      <c r="I1007">
        <v>-26.4424194024174</v>
      </c>
      <c r="J1007">
        <v>-11.4338138286285</v>
      </c>
      <c r="K1007">
        <v>4208.1876544753804</v>
      </c>
      <c r="L1007">
        <v>3882.9653429807099</v>
      </c>
      <c r="M1007">
        <v>35.132678522255503</v>
      </c>
      <c r="N1007">
        <v>1.73310201742973</v>
      </c>
      <c r="O1007">
        <v>29.339721101009701</v>
      </c>
      <c r="P1007">
        <v>86.403056441027502</v>
      </c>
      <c r="Q1007">
        <v>0.12962820788177901</v>
      </c>
    </row>
    <row r="1008" spans="1:17" hidden="1" x14ac:dyDescent="0.3">
      <c r="A1008" t="s">
        <v>2171</v>
      </c>
      <c r="B1008" t="s">
        <v>2172</v>
      </c>
      <c r="C1008" t="str">
        <f>IFERROR(VLOOKUP(Table1[[#This Row],[Ticker]],[1]!Table1[[Symbol]:[Industry]],2,FALSE),"-")</f>
        <v>-</v>
      </c>
      <c r="D1008" t="s">
        <v>264</v>
      </c>
      <c r="E1008">
        <v>2857.6763202249999</v>
      </c>
      <c r="F1008">
        <v>531.54999999999995</v>
      </c>
      <c r="G1008">
        <v>117.234559884001</v>
      </c>
      <c r="H1008">
        <v>-6.7783334059070501</v>
      </c>
      <c r="I1008">
        <v>55.521027610816603</v>
      </c>
      <c r="J1008">
        <v>0.75659641733400396</v>
      </c>
      <c r="K1008">
        <v>581.14495073124795</v>
      </c>
      <c r="L1008">
        <v>487.39121290017403</v>
      </c>
      <c r="M1008">
        <v>33.405223376955902</v>
      </c>
      <c r="N1008">
        <v>0.75063627067016003</v>
      </c>
      <c r="O1008">
        <v>70.9716865769918</v>
      </c>
      <c r="P1008">
        <v>172.58974358974299</v>
      </c>
      <c r="Q1008">
        <v>0.17757806744427701</v>
      </c>
    </row>
    <row r="1009" spans="1:17" hidden="1" x14ac:dyDescent="0.3">
      <c r="A1009" t="s">
        <v>2173</v>
      </c>
      <c r="B1009" t="s">
        <v>2174</v>
      </c>
      <c r="C1009" t="str">
        <f>IFERROR(VLOOKUP(Table1[[#This Row],[Ticker]],[1]!Table1[[Symbol]:[Industry]],2,FALSE),"-")</f>
        <v>-</v>
      </c>
      <c r="D1009" t="s">
        <v>379</v>
      </c>
      <c r="E1009">
        <v>2856.61896075</v>
      </c>
      <c r="F1009">
        <v>1914.3</v>
      </c>
      <c r="G1009">
        <v>-48.5488410186435</v>
      </c>
      <c r="H1009">
        <v>-1.64526999708636</v>
      </c>
      <c r="I1009">
        <v>-6.4514870068446903</v>
      </c>
      <c r="J1009">
        <v>-0.30461509297390099</v>
      </c>
      <c r="K1009">
        <v>1894.3125974812899</v>
      </c>
      <c r="L1009">
        <v>1963.9278686473201</v>
      </c>
      <c r="M1009">
        <v>54.8729986269365</v>
      </c>
      <c r="N1009">
        <v>0.92207486987106801</v>
      </c>
      <c r="O1009">
        <v>28.506503682808301</v>
      </c>
      <c r="P1009">
        <v>13.2721893491124</v>
      </c>
      <c r="Q1009">
        <v>-0.10324553432400201</v>
      </c>
    </row>
    <row r="1010" spans="1:17" hidden="1" x14ac:dyDescent="0.3">
      <c r="A1010" t="s">
        <v>2175</v>
      </c>
      <c r="B1010" t="s">
        <v>2176</v>
      </c>
      <c r="C1010" t="str">
        <f>IFERROR(VLOOKUP(Table1[[#This Row],[Ticker]],[1]!Table1[[Symbol]:[Industry]],2,FALSE),"-")</f>
        <v>-</v>
      </c>
      <c r="D1010" t="s">
        <v>264</v>
      </c>
      <c r="E1010">
        <v>2844.7040538460001</v>
      </c>
      <c r="F1010">
        <v>96.38</v>
      </c>
      <c r="G1010">
        <v>33.109204018806203</v>
      </c>
      <c r="H1010">
        <v>8.07055682076229</v>
      </c>
      <c r="I1010">
        <v>66.837949590515706</v>
      </c>
      <c r="J1010">
        <v>-1.23564204737446</v>
      </c>
      <c r="K1010">
        <v>83.425518217222304</v>
      </c>
      <c r="L1010">
        <v>65.704705808041695</v>
      </c>
      <c r="M1010">
        <v>53.580039913531301</v>
      </c>
      <c r="N1010">
        <v>0.86170015302174796</v>
      </c>
      <c r="O1010">
        <v>9.3484125337206905</v>
      </c>
      <c r="P1010">
        <v>109.74972796517901</v>
      </c>
      <c r="Q1010">
        <v>6.3353660593878994E-2</v>
      </c>
    </row>
    <row r="1011" spans="1:17" hidden="1" x14ac:dyDescent="0.3">
      <c r="A1011" t="s">
        <v>2177</v>
      </c>
      <c r="B1011" t="s">
        <v>2178</v>
      </c>
      <c r="C1011" t="str">
        <f>IFERROR(VLOOKUP(Table1[[#This Row],[Ticker]],[1]!Table1[[Symbol]:[Industry]],2,FALSE),"-")</f>
        <v>-</v>
      </c>
      <c r="D1011" t="s">
        <v>708</v>
      </c>
      <c r="E1011">
        <v>2833.2450717249999</v>
      </c>
      <c r="F1011">
        <v>2390.75</v>
      </c>
      <c r="G1011">
        <v>-28.666327134482799</v>
      </c>
      <c r="H1011">
        <v>-10.3845336826062</v>
      </c>
      <c r="I1011">
        <v>-10.1758942571061</v>
      </c>
      <c r="J1011">
        <v>1.4147677113122801</v>
      </c>
      <c r="K1011">
        <v>2470.9861907</v>
      </c>
      <c r="L1011">
        <v>2412.8879593083698</v>
      </c>
      <c r="M1011">
        <v>49.513062185210003</v>
      </c>
      <c r="N1011">
        <v>0.416752962266215</v>
      </c>
      <c r="O1011">
        <v>35.1040468472236</v>
      </c>
      <c r="P1011">
        <v>22.788320792994501</v>
      </c>
      <c r="Q1011">
        <v>7.3867812889495996E-2</v>
      </c>
    </row>
    <row r="1012" spans="1:17" hidden="1" x14ac:dyDescent="0.3">
      <c r="A1012" t="s">
        <v>2179</v>
      </c>
      <c r="B1012" t="s">
        <v>2180</v>
      </c>
      <c r="C1012" t="str">
        <f>IFERROR(VLOOKUP(Table1[[#This Row],[Ticker]],[1]!Table1[[Symbol]:[Industry]],2,FALSE),"-")</f>
        <v>-</v>
      </c>
      <c r="D1012" t="s">
        <v>46</v>
      </c>
      <c r="E1012">
        <v>2830.6497365649998</v>
      </c>
      <c r="F1012">
        <v>2610.65</v>
      </c>
      <c r="G1012">
        <v>30.388426264933599</v>
      </c>
      <c r="H1012">
        <v>-9.37353930673566</v>
      </c>
      <c r="I1012">
        <v>-13.4321168130071</v>
      </c>
      <c r="J1012">
        <v>-4.04310336688589</v>
      </c>
      <c r="K1012">
        <v>2780.1495261148102</v>
      </c>
      <c r="L1012">
        <v>2586.5195024098798</v>
      </c>
      <c r="M1012">
        <v>38.998301355773002</v>
      </c>
      <c r="N1012">
        <v>0.42959562429000803</v>
      </c>
      <c r="O1012">
        <v>42.029762702775102</v>
      </c>
      <c r="P1012">
        <v>66.124721603563401</v>
      </c>
      <c r="Q1012">
        <v>8.2231804912154996E-2</v>
      </c>
    </row>
    <row r="1013" spans="1:17" hidden="1" x14ac:dyDescent="0.3">
      <c r="A1013" t="s">
        <v>2181</v>
      </c>
      <c r="B1013" t="s">
        <v>2182</v>
      </c>
      <c r="C1013" t="str">
        <f>IFERROR(VLOOKUP(Table1[[#This Row],[Ticker]],[1]!Table1[[Symbol]:[Industry]],2,FALSE),"-")</f>
        <v>-</v>
      </c>
      <c r="D1013" t="s">
        <v>124</v>
      </c>
      <c r="E1013">
        <v>2816.5071360000002</v>
      </c>
      <c r="F1013">
        <v>583.35</v>
      </c>
      <c r="G1013">
        <v>1.27232157285569</v>
      </c>
      <c r="H1013">
        <v>-5.2685169025670504</v>
      </c>
      <c r="I1013">
        <v>16.20628111605</v>
      </c>
      <c r="J1013">
        <v>-2.0808702753304802</v>
      </c>
      <c r="K1013">
        <v>590.38625924810003</v>
      </c>
      <c r="L1013">
        <v>549.22144187335402</v>
      </c>
      <c r="M1013">
        <v>44.545511483396503</v>
      </c>
      <c r="N1013">
        <v>0.47954246417772101</v>
      </c>
      <c r="O1013">
        <v>25.104997000085699</v>
      </c>
      <c r="P1013">
        <v>41.4181818181818</v>
      </c>
      <c r="Q1013">
        <v>2.3718665058752E-2</v>
      </c>
    </row>
    <row r="1014" spans="1:17" hidden="1" x14ac:dyDescent="0.3">
      <c r="A1014" t="s">
        <v>2183</v>
      </c>
      <c r="B1014" t="s">
        <v>2184</v>
      </c>
      <c r="C1014" t="str">
        <f>IFERROR(VLOOKUP(Table1[[#This Row],[Ticker]],[1]!Table1[[Symbol]:[Industry]],2,FALSE),"-")</f>
        <v>-</v>
      </c>
      <c r="D1014" t="s">
        <v>1963</v>
      </c>
      <c r="E1014">
        <v>2813.12</v>
      </c>
      <c r="F1014">
        <v>439.55</v>
      </c>
      <c r="G1014">
        <v>32.312003142867802</v>
      </c>
      <c r="H1014">
        <v>14.228909825567699</v>
      </c>
      <c r="I1014">
        <v>25.1495221061145</v>
      </c>
      <c r="J1014">
        <v>2.51407207409394</v>
      </c>
      <c r="K1014">
        <v>384.73807472301201</v>
      </c>
      <c r="L1014">
        <v>311.93875460232601</v>
      </c>
      <c r="M1014">
        <v>54.580876413120997</v>
      </c>
      <c r="N1014">
        <v>0.49255199622701701</v>
      </c>
      <c r="O1014">
        <v>8.4290751905357695</v>
      </c>
      <c r="P1014">
        <v>93.591719885487706</v>
      </c>
      <c r="Q1014">
        <v>0.176457839345186</v>
      </c>
    </row>
    <row r="1015" spans="1:17" hidden="1" x14ac:dyDescent="0.3">
      <c r="A1015" t="s">
        <v>2185</v>
      </c>
      <c r="B1015" t="s">
        <v>2186</v>
      </c>
      <c r="C1015" t="str">
        <f>IFERROR(VLOOKUP(Table1[[#This Row],[Ticker]],[1]!Table1[[Symbol]:[Industry]],2,FALSE),"-")</f>
        <v>-</v>
      </c>
      <c r="D1015" t="s">
        <v>217</v>
      </c>
      <c r="E1015">
        <v>2804.2701241499999</v>
      </c>
      <c r="F1015">
        <v>1796.85</v>
      </c>
      <c r="G1015">
        <v>51.515108957241203</v>
      </c>
      <c r="H1015">
        <v>-8.8215155754047405</v>
      </c>
      <c r="I1015">
        <v>1.53575708120924</v>
      </c>
      <c r="J1015">
        <v>-1.77451861901215</v>
      </c>
      <c r="K1015">
        <v>1818.7532331742</v>
      </c>
      <c r="L1015">
        <v>1600.8853017738099</v>
      </c>
      <c r="M1015">
        <v>62.070252581981997</v>
      </c>
      <c r="N1015">
        <v>0.75507756876264698</v>
      </c>
      <c r="O1015">
        <v>40.245429501627797</v>
      </c>
      <c r="P1015">
        <v>94.033799470870804</v>
      </c>
    </row>
    <row r="1016" spans="1:17" hidden="1" x14ac:dyDescent="0.3">
      <c r="A1016" t="s">
        <v>2187</v>
      </c>
      <c r="B1016" t="s">
        <v>2188</v>
      </c>
      <c r="C1016" t="str">
        <f>IFERROR(VLOOKUP(Table1[[#This Row],[Ticker]],[1]!Table1[[Symbol]:[Industry]],2,FALSE),"-")</f>
        <v>-</v>
      </c>
      <c r="D1016" t="s">
        <v>264</v>
      </c>
      <c r="E1016">
        <v>2795.84953275</v>
      </c>
      <c r="F1016">
        <v>476.25</v>
      </c>
      <c r="G1016">
        <v>-31.619594656901501</v>
      </c>
      <c r="H1016">
        <v>3.67521750586983</v>
      </c>
      <c r="I1016">
        <v>13.6681790304836</v>
      </c>
      <c r="J1016">
        <v>-0.73168577003379798</v>
      </c>
      <c r="K1016">
        <v>455.55693396106398</v>
      </c>
      <c r="L1016">
        <v>423.57726056698198</v>
      </c>
      <c r="M1016">
        <v>43.218651604276602</v>
      </c>
      <c r="N1016">
        <v>1.2517112198439599</v>
      </c>
      <c r="O1016">
        <v>12.9028871391076</v>
      </c>
      <c r="P1016">
        <v>43.947408191023101</v>
      </c>
      <c r="Q1016">
        <v>-3.7767062401276003E-2</v>
      </c>
    </row>
    <row r="1017" spans="1:17" x14ac:dyDescent="0.3">
      <c r="A1017" t="s">
        <v>2189</v>
      </c>
      <c r="B1017" t="s">
        <v>2190</v>
      </c>
      <c r="C1017" t="str">
        <f>IFERROR(VLOOKUP(Table1[[#This Row],[Ticker]],[1]!Table1[[Symbol]:[Industry]],2,FALSE),"-")</f>
        <v>-</v>
      </c>
      <c r="D1017" t="s">
        <v>397</v>
      </c>
      <c r="E1017">
        <v>2784.5028337599902</v>
      </c>
      <c r="F1017">
        <v>1976.6</v>
      </c>
      <c r="G1017">
        <v>-31.337666775403999</v>
      </c>
      <c r="H1017">
        <v>-17.001591299678299</v>
      </c>
      <c r="I1017">
        <v>8.8191778223143498</v>
      </c>
      <c r="J1017">
        <v>-11.4138716334918</v>
      </c>
      <c r="K1017">
        <v>2174.3280204715702</v>
      </c>
      <c r="L1017">
        <v>1991.1592532501099</v>
      </c>
      <c r="M1017">
        <v>13.405659527516899</v>
      </c>
      <c r="N1017">
        <v>0.45707645261915097</v>
      </c>
      <c r="O1017">
        <v>29.5127997571587</v>
      </c>
      <c r="P1017">
        <v>29.105160026126701</v>
      </c>
      <c r="Q1017">
        <v>-7.8855524398147997E-2</v>
      </c>
    </row>
    <row r="1018" spans="1:17" hidden="1" x14ac:dyDescent="0.3">
      <c r="A1018" t="s">
        <v>2191</v>
      </c>
      <c r="B1018" t="s">
        <v>2192</v>
      </c>
      <c r="C1018" t="str">
        <f>IFERROR(VLOOKUP(Table1[[#This Row],[Ticker]],[1]!Table1[[Symbol]:[Industry]],2,FALSE),"-")</f>
        <v>-</v>
      </c>
      <c r="D1018" t="s">
        <v>86</v>
      </c>
      <c r="E1018">
        <v>2775.59836696</v>
      </c>
      <c r="F1018">
        <v>486.8</v>
      </c>
      <c r="G1018">
        <v>-30.239020746651398</v>
      </c>
      <c r="H1018">
        <v>-14.1968498487171</v>
      </c>
      <c r="I1018">
        <v>-15.7919800099261</v>
      </c>
      <c r="J1018">
        <v>-5.1334359345479301</v>
      </c>
      <c r="K1018">
        <v>520.69334571981904</v>
      </c>
      <c r="M1018">
        <v>41.582008388771897</v>
      </c>
      <c r="O1018">
        <v>28.903040262941602</v>
      </c>
      <c r="P1018">
        <v>3.5304125903870598</v>
      </c>
    </row>
    <row r="1019" spans="1:17" hidden="1" x14ac:dyDescent="0.3">
      <c r="A1019" t="s">
        <v>2193</v>
      </c>
      <c r="B1019" t="s">
        <v>2194</v>
      </c>
      <c r="C1019" t="str">
        <f>IFERROR(VLOOKUP(Table1[[#This Row],[Ticker]],[1]!Table1[[Symbol]:[Industry]],2,FALSE),"-")</f>
        <v>-</v>
      </c>
      <c r="D1019" t="s">
        <v>827</v>
      </c>
      <c r="E1019">
        <v>2761.8</v>
      </c>
      <c r="F1019">
        <v>460.3</v>
      </c>
      <c r="G1019">
        <v>-28.907177297629801</v>
      </c>
      <c r="H1019">
        <v>17.243110852832899</v>
      </c>
      <c r="I1019">
        <v>-14.4601365609045</v>
      </c>
      <c r="J1019">
        <v>-7.9131455548059098</v>
      </c>
      <c r="M1019">
        <v>37.141923903418302</v>
      </c>
      <c r="O1019">
        <v>28.981099283076201</v>
      </c>
      <c r="P1019">
        <v>21.1315789473684</v>
      </c>
    </row>
    <row r="1020" spans="1:17" hidden="1" x14ac:dyDescent="0.3">
      <c r="A1020" t="s">
        <v>2195</v>
      </c>
      <c r="B1020" t="s">
        <v>2196</v>
      </c>
      <c r="C1020" t="str">
        <f>IFERROR(VLOOKUP(Table1[[#This Row],[Ticker]],[1]!Table1[[Symbol]:[Industry]],2,FALSE),"-")</f>
        <v>-</v>
      </c>
      <c r="D1020" t="s">
        <v>294</v>
      </c>
      <c r="E1020">
        <v>2758.7461893250002</v>
      </c>
      <c r="F1020">
        <v>1848.25</v>
      </c>
      <c r="G1020">
        <v>-16.564296320579398</v>
      </c>
      <c r="H1020">
        <v>-1.2868274716488</v>
      </c>
      <c r="I1020">
        <v>-11.051520856396101</v>
      </c>
      <c r="J1020">
        <v>3.9613501373286901</v>
      </c>
      <c r="K1020">
        <v>1789.69423111894</v>
      </c>
      <c r="L1020">
        <v>1709.9368739198201</v>
      </c>
      <c r="M1020">
        <v>60.5560661270097</v>
      </c>
      <c r="N1020">
        <v>0.88636170737266196</v>
      </c>
      <c r="O1020">
        <v>15.103476261328201</v>
      </c>
      <c r="P1020">
        <v>41.0877862595419</v>
      </c>
      <c r="Q1020">
        <v>2.4501439572104999E-2</v>
      </c>
    </row>
    <row r="1021" spans="1:17" hidden="1" x14ac:dyDescent="0.3">
      <c r="A1021" t="s">
        <v>2197</v>
      </c>
      <c r="B1021" t="s">
        <v>2198</v>
      </c>
      <c r="C1021" t="str">
        <f>IFERROR(VLOOKUP(Table1[[#This Row],[Ticker]],[1]!Table1[[Symbol]:[Industry]],2,FALSE),"-")</f>
        <v>-</v>
      </c>
      <c r="D1021" t="s">
        <v>261</v>
      </c>
      <c r="E1021">
        <v>2736.0804383999998</v>
      </c>
      <c r="F1021">
        <v>400.8</v>
      </c>
      <c r="G1021">
        <v>-60.923487727536802</v>
      </c>
      <c r="H1021">
        <v>-7.8116015272875101</v>
      </c>
      <c r="I1021">
        <v>-21.612011280194402</v>
      </c>
      <c r="J1021">
        <v>0.210308053138857</v>
      </c>
      <c r="K1021">
        <v>417.31013701541099</v>
      </c>
      <c r="L1021">
        <v>463.64612292133</v>
      </c>
      <c r="M1021">
        <v>40.850442929829697</v>
      </c>
      <c r="N1021">
        <v>0.983315295597054</v>
      </c>
      <c r="O1021">
        <v>46.594311377245504</v>
      </c>
      <c r="P1021">
        <v>1.00806451612902</v>
      </c>
      <c r="Q1021">
        <v>-0.19826956697818501</v>
      </c>
    </row>
    <row r="1022" spans="1:17" hidden="1" x14ac:dyDescent="0.3">
      <c r="A1022" t="s">
        <v>2199</v>
      </c>
      <c r="B1022" t="s">
        <v>2200</v>
      </c>
      <c r="C1022" t="str">
        <f>IFERROR(VLOOKUP(Table1[[#This Row],[Ticker]],[1]!Table1[[Symbol]:[Industry]],2,FALSE),"-")</f>
        <v>-</v>
      </c>
      <c r="D1022" t="s">
        <v>2201</v>
      </c>
      <c r="E1022">
        <v>2722.5</v>
      </c>
      <c r="F1022">
        <v>544.5</v>
      </c>
      <c r="G1022">
        <v>126.508515550647</v>
      </c>
      <c r="H1022">
        <v>4.8652652941363197</v>
      </c>
      <c r="I1022">
        <v>116.875025586972</v>
      </c>
      <c r="J1022">
        <v>26.251435204256701</v>
      </c>
      <c r="K1022">
        <v>511.39074263892297</v>
      </c>
      <c r="M1022">
        <v>58.910411232616099</v>
      </c>
      <c r="N1022">
        <v>1.5463356483880999</v>
      </c>
      <c r="O1022">
        <v>31.634527089072499</v>
      </c>
      <c r="P1022">
        <v>172.25</v>
      </c>
    </row>
    <row r="1023" spans="1:17" hidden="1" x14ac:dyDescent="0.3">
      <c r="A1023" t="s">
        <v>2202</v>
      </c>
      <c r="B1023" t="s">
        <v>2203</v>
      </c>
      <c r="C1023" t="str">
        <f>IFERROR(VLOOKUP(Table1[[#This Row],[Ticker]],[1]!Table1[[Symbol]:[Industry]],2,FALSE),"-")</f>
        <v>-</v>
      </c>
      <c r="D1023" t="s">
        <v>606</v>
      </c>
      <c r="E1023">
        <v>2708.77073896</v>
      </c>
      <c r="F1023">
        <v>1894.7</v>
      </c>
      <c r="G1023">
        <v>199.18951173361501</v>
      </c>
      <c r="H1023">
        <v>0.55579276551486501</v>
      </c>
      <c r="I1023">
        <v>29.7916416342273</v>
      </c>
      <c r="J1023">
        <v>-4.1725707182438496</v>
      </c>
      <c r="K1023">
        <v>1908.54684211738</v>
      </c>
      <c r="L1023">
        <v>1533.0077902023399</v>
      </c>
      <c r="M1023">
        <v>38.836722108127702</v>
      </c>
      <c r="N1023">
        <v>0.91040958001051198</v>
      </c>
      <c r="O1023">
        <v>18.509526574127801</v>
      </c>
      <c r="P1023">
        <v>290.65979381443299</v>
      </c>
      <c r="Q1023">
        <v>0.24911513455621401</v>
      </c>
    </row>
    <row r="1024" spans="1:17" hidden="1" x14ac:dyDescent="0.3">
      <c r="A1024" t="s">
        <v>2204</v>
      </c>
      <c r="B1024" t="s">
        <v>2205</v>
      </c>
      <c r="C1024" t="str">
        <f>IFERROR(VLOOKUP(Table1[[#This Row],[Ticker]],[1]!Table1[[Symbol]:[Industry]],2,FALSE),"-")</f>
        <v>-</v>
      </c>
      <c r="D1024" t="s">
        <v>46</v>
      </c>
      <c r="E1024">
        <v>2697.8298274499998</v>
      </c>
      <c r="F1024">
        <v>2156.1</v>
      </c>
      <c r="G1024">
        <v>26.7271474827993</v>
      </c>
      <c r="H1024">
        <v>-2.7743807363784398</v>
      </c>
      <c r="I1024">
        <v>8.5477659137428894</v>
      </c>
      <c r="J1024">
        <v>0.28726299018323997</v>
      </c>
      <c r="K1024">
        <v>2177.1196875055798</v>
      </c>
      <c r="L1024">
        <v>1966.68989920942</v>
      </c>
      <c r="M1024">
        <v>50.467428619776499</v>
      </c>
      <c r="N1024">
        <v>1.0932781340056199</v>
      </c>
      <c r="O1024">
        <v>22.443300403506299</v>
      </c>
      <c r="P1024">
        <v>72.350119904076706</v>
      </c>
      <c r="Q1024">
        <v>0.14801151018606001</v>
      </c>
    </row>
    <row r="1025" spans="1:17" hidden="1" x14ac:dyDescent="0.3">
      <c r="A1025" t="s">
        <v>2206</v>
      </c>
      <c r="B1025" t="s">
        <v>2207</v>
      </c>
      <c r="C1025" t="str">
        <f>IFERROR(VLOOKUP(Table1[[#This Row],[Ticker]],[1]!Table1[[Symbol]:[Industry]],2,FALSE),"-")</f>
        <v>-</v>
      </c>
      <c r="D1025" t="s">
        <v>2208</v>
      </c>
      <c r="E1025">
        <v>2690.8532279999999</v>
      </c>
      <c r="F1025">
        <v>1088.8499999999999</v>
      </c>
      <c r="G1025">
        <v>2109.3025188704601</v>
      </c>
      <c r="H1025">
        <v>48.038118554200999</v>
      </c>
      <c r="I1025">
        <v>98.810135151524193</v>
      </c>
      <c r="J1025">
        <v>30.757569411967498</v>
      </c>
      <c r="K1025">
        <v>755.56472391661305</v>
      </c>
      <c r="L1025">
        <v>559.92060576706695</v>
      </c>
      <c r="M1025">
        <v>93.912593097555401</v>
      </c>
      <c r="N1025">
        <v>1.4847631241997401</v>
      </c>
      <c r="O1025">
        <v>0</v>
      </c>
      <c r="P1025">
        <v>2155.0147928994002</v>
      </c>
    </row>
    <row r="1026" spans="1:17" x14ac:dyDescent="0.3">
      <c r="A1026" t="s">
        <v>2209</v>
      </c>
      <c r="B1026" t="s">
        <v>2210</v>
      </c>
      <c r="C1026" t="str">
        <f>IFERROR(VLOOKUP(Table1[[#This Row],[Ticker]],[1]!Table1[[Symbol]:[Industry]],2,FALSE),"-")</f>
        <v>-</v>
      </c>
      <c r="D1026" t="s">
        <v>1567</v>
      </c>
      <c r="E1026">
        <v>2685.8891863499998</v>
      </c>
      <c r="F1026">
        <v>649.85</v>
      </c>
      <c r="G1026">
        <v>-50.418666322671697</v>
      </c>
      <c r="H1026">
        <v>1.58936017653365</v>
      </c>
      <c r="I1026">
        <v>-25.620264282669499</v>
      </c>
      <c r="J1026">
        <v>3.0395702648846501</v>
      </c>
      <c r="K1026">
        <v>618.43446910492503</v>
      </c>
      <c r="L1026">
        <v>678.27027214822999</v>
      </c>
      <c r="M1026">
        <v>79.275695276342404</v>
      </c>
      <c r="N1026">
        <v>0.96527605898906799</v>
      </c>
      <c r="O1026">
        <v>39.2629068246518</v>
      </c>
      <c r="P1026">
        <v>20.0757575757575</v>
      </c>
    </row>
    <row r="1027" spans="1:17" hidden="1" x14ac:dyDescent="0.3">
      <c r="A1027" t="s">
        <v>2211</v>
      </c>
      <c r="B1027" t="s">
        <v>2212</v>
      </c>
      <c r="C1027" t="str">
        <f>IFERROR(VLOOKUP(Table1[[#This Row],[Ticker]],[1]!Table1[[Symbol]:[Industry]],2,FALSE),"-")</f>
        <v>-</v>
      </c>
      <c r="D1027" t="s">
        <v>407</v>
      </c>
      <c r="E1027">
        <v>2680.3281133999999</v>
      </c>
      <c r="F1027">
        <v>1162</v>
      </c>
      <c r="G1027">
        <v>-43.6291685075931</v>
      </c>
      <c r="H1027">
        <v>-5.2930820352117998</v>
      </c>
      <c r="I1027">
        <v>-13.9979469994634</v>
      </c>
      <c r="J1027">
        <v>-2.2835799758241202</v>
      </c>
      <c r="K1027">
        <v>1171.7471459797</v>
      </c>
      <c r="L1027">
        <v>1201.42992859784</v>
      </c>
      <c r="M1027">
        <v>48.629500137058997</v>
      </c>
      <c r="N1027">
        <v>0.81493224412425103</v>
      </c>
      <c r="O1027">
        <v>23.9242685025817</v>
      </c>
      <c r="P1027">
        <v>6.5077910174152098</v>
      </c>
      <c r="Q1027">
        <v>-3.0994293638689999E-2</v>
      </c>
    </row>
    <row r="1028" spans="1:17" hidden="1" x14ac:dyDescent="0.3">
      <c r="A1028" t="s">
        <v>2213</v>
      </c>
      <c r="B1028" t="s">
        <v>2214</v>
      </c>
      <c r="C1028" t="str">
        <f>IFERROR(VLOOKUP(Table1[[#This Row],[Ticker]],[1]!Table1[[Symbol]:[Industry]],2,FALSE),"-")</f>
        <v>-</v>
      </c>
      <c r="D1028" t="s">
        <v>273</v>
      </c>
      <c r="E1028">
        <v>2676.9828015150001</v>
      </c>
      <c r="F1028">
        <v>829.05</v>
      </c>
      <c r="G1028">
        <v>-9.2135948897724305</v>
      </c>
      <c r="H1028">
        <v>8.1168847299625195</v>
      </c>
      <c r="I1028">
        <v>18.037964380143901</v>
      </c>
      <c r="J1028">
        <v>-1.47463468386612</v>
      </c>
      <c r="K1028">
        <v>747.88901352202697</v>
      </c>
      <c r="L1028">
        <v>669.339940779161</v>
      </c>
      <c r="M1028">
        <v>56.076125422258499</v>
      </c>
      <c r="N1028">
        <v>1.1541753748186001</v>
      </c>
      <c r="O1028">
        <v>6.2179603160243699</v>
      </c>
      <c r="P1028">
        <v>57.002177824069598</v>
      </c>
      <c r="Q1028">
        <v>-9.6762058859010004E-3</v>
      </c>
    </row>
    <row r="1029" spans="1:17" hidden="1" x14ac:dyDescent="0.3">
      <c r="A1029" t="s">
        <v>2215</v>
      </c>
      <c r="B1029" t="s">
        <v>2216</v>
      </c>
      <c r="C1029" t="str">
        <f>IFERROR(VLOOKUP(Table1[[#This Row],[Ticker]],[1]!Table1[[Symbol]:[Industry]],2,FALSE),"-")</f>
        <v>-</v>
      </c>
      <c r="D1029" t="s">
        <v>164</v>
      </c>
      <c r="E1029">
        <v>2672.5266480750001</v>
      </c>
      <c r="F1029">
        <v>407.85</v>
      </c>
      <c r="G1029">
        <v>-8.7540878942575198</v>
      </c>
      <c r="H1029">
        <v>-6.2605521508300503</v>
      </c>
      <c r="I1029">
        <v>13.7670079935617</v>
      </c>
      <c r="J1029">
        <v>3.1694405287097398</v>
      </c>
      <c r="K1029">
        <v>408.02674356619002</v>
      </c>
      <c r="L1029">
        <v>370.83894925897499</v>
      </c>
      <c r="M1029">
        <v>54.408494736903599</v>
      </c>
      <c r="N1029">
        <v>0.822860756730873</v>
      </c>
      <c r="O1029">
        <v>18.671080053941399</v>
      </c>
      <c r="P1029">
        <v>65.121457489878495</v>
      </c>
      <c r="Q1029">
        <v>9.5405321279510999E-2</v>
      </c>
    </row>
    <row r="1030" spans="1:17" hidden="1" x14ac:dyDescent="0.3">
      <c r="A1030" t="s">
        <v>2217</v>
      </c>
      <c r="B1030" t="s">
        <v>2218</v>
      </c>
      <c r="C1030" t="str">
        <f>IFERROR(VLOOKUP(Table1[[#This Row],[Ticker]],[1]!Table1[[Symbol]:[Industry]],2,FALSE),"-")</f>
        <v>-</v>
      </c>
      <c r="D1030" t="s">
        <v>564</v>
      </c>
      <c r="E1030">
        <v>2645.61493212</v>
      </c>
      <c r="F1030">
        <v>86.76</v>
      </c>
      <c r="G1030">
        <v>1.9432981593435199</v>
      </c>
      <c r="H1030">
        <v>-6.5323078434852704</v>
      </c>
      <c r="I1030">
        <v>6.4146299240168796</v>
      </c>
      <c r="J1030">
        <v>-6.8987288464046603</v>
      </c>
      <c r="K1030">
        <v>85.712226244219707</v>
      </c>
      <c r="L1030">
        <v>77.537012026000696</v>
      </c>
      <c r="M1030">
        <v>33.350261728648803</v>
      </c>
      <c r="N1030">
        <v>1.6244410875342199</v>
      </c>
      <c r="O1030">
        <v>34.681881051175601</v>
      </c>
      <c r="P1030">
        <v>68.466019417475707</v>
      </c>
      <c r="Q1030">
        <v>0.14898008225533199</v>
      </c>
    </row>
    <row r="1031" spans="1:17" hidden="1" x14ac:dyDescent="0.3">
      <c r="A1031" t="s">
        <v>2219</v>
      </c>
      <c r="B1031" t="s">
        <v>2220</v>
      </c>
      <c r="C1031" t="str">
        <f>IFERROR(VLOOKUP(Table1[[#This Row],[Ticker]],[1]!Table1[[Symbol]:[Industry]],2,FALSE),"-")</f>
        <v>-</v>
      </c>
      <c r="D1031" t="s">
        <v>1688</v>
      </c>
      <c r="E1031">
        <v>2644.090741</v>
      </c>
      <c r="F1031">
        <v>65.510000000000005</v>
      </c>
      <c r="G1031">
        <v>-4.9528084911639496</v>
      </c>
      <c r="H1031">
        <v>1.01736048905756</v>
      </c>
      <c r="I1031">
        <v>-5.2454005324340001</v>
      </c>
      <c r="J1031">
        <v>1.3995775881535799</v>
      </c>
      <c r="K1031">
        <v>63.017136332476497</v>
      </c>
      <c r="L1031">
        <v>60.0801383038376</v>
      </c>
      <c r="M1031">
        <v>53.860821394049402</v>
      </c>
      <c r="N1031">
        <v>1.11351888773689</v>
      </c>
      <c r="O1031">
        <v>1.2059227598839799</v>
      </c>
      <c r="P1031">
        <v>33.394420688250797</v>
      </c>
      <c r="Q1031">
        <v>-2.7484158448541001E-2</v>
      </c>
    </row>
    <row r="1032" spans="1:17" hidden="1" x14ac:dyDescent="0.3">
      <c r="A1032" t="s">
        <v>2221</v>
      </c>
      <c r="B1032" t="s">
        <v>2222</v>
      </c>
      <c r="C1032" t="str">
        <f>IFERROR(VLOOKUP(Table1[[#This Row],[Ticker]],[1]!Table1[[Symbol]:[Industry]],2,FALSE),"-")</f>
        <v>-</v>
      </c>
      <c r="D1032" t="s">
        <v>200</v>
      </c>
      <c r="E1032">
        <v>2642.9567089799998</v>
      </c>
      <c r="F1032">
        <v>1826.3</v>
      </c>
      <c r="G1032">
        <v>20.6547091873061</v>
      </c>
      <c r="H1032">
        <v>-15.102705117433899</v>
      </c>
      <c r="I1032">
        <v>-23.068962995341899</v>
      </c>
      <c r="J1032">
        <v>-7.7083914065447603</v>
      </c>
      <c r="K1032">
        <v>1986.5765942681001</v>
      </c>
      <c r="L1032">
        <v>1864.83025995444</v>
      </c>
      <c r="M1032">
        <v>26.3092984419686</v>
      </c>
      <c r="N1032">
        <v>0.53184958866535803</v>
      </c>
      <c r="O1032">
        <v>35.7936812133822</v>
      </c>
      <c r="P1032">
        <v>55.827645051194501</v>
      </c>
      <c r="Q1032">
        <v>0.108245898056625</v>
      </c>
    </row>
    <row r="1033" spans="1:17" hidden="1" x14ac:dyDescent="0.3">
      <c r="A1033" t="s">
        <v>2223</v>
      </c>
      <c r="B1033" t="s">
        <v>2224</v>
      </c>
      <c r="C1033" t="str">
        <f>IFERROR(VLOOKUP(Table1[[#This Row],[Ticker]],[1]!Table1[[Symbol]:[Industry]],2,FALSE),"-")</f>
        <v>-</v>
      </c>
      <c r="D1033" t="s">
        <v>2225</v>
      </c>
      <c r="E1033">
        <v>2639.28</v>
      </c>
      <c r="F1033">
        <v>942.6</v>
      </c>
      <c r="G1033">
        <v>68.4395800033261</v>
      </c>
      <c r="H1033">
        <v>-2.4812835373072999</v>
      </c>
      <c r="I1033">
        <v>20.778460655732001</v>
      </c>
      <c r="J1033">
        <v>1.52100305407151</v>
      </c>
      <c r="K1033">
        <v>957.93905313767095</v>
      </c>
      <c r="L1033">
        <v>868.287926125544</v>
      </c>
      <c r="M1033">
        <v>64.782182222085098</v>
      </c>
      <c r="N1033">
        <v>0.54263217575613698</v>
      </c>
      <c r="O1033">
        <v>54.673244218120097</v>
      </c>
      <c r="P1033">
        <v>121.21567707110999</v>
      </c>
      <c r="Q1033">
        <v>8.8445652212435E-2</v>
      </c>
    </row>
    <row r="1034" spans="1:17" hidden="1" x14ac:dyDescent="0.3">
      <c r="A1034" t="s">
        <v>2226</v>
      </c>
      <c r="B1034" t="s">
        <v>2227</v>
      </c>
      <c r="C1034" t="str">
        <f>IFERROR(VLOOKUP(Table1[[#This Row],[Ticker]],[1]!Table1[[Symbol]:[Industry]],2,FALSE),"-")</f>
        <v>-</v>
      </c>
      <c r="D1034" t="s">
        <v>46</v>
      </c>
      <c r="E1034">
        <v>2623.8881931299902</v>
      </c>
      <c r="F1034">
        <v>390.3</v>
      </c>
      <c r="G1034">
        <v>100.935376115233</v>
      </c>
      <c r="H1034">
        <v>-17.044250527205701</v>
      </c>
      <c r="I1034">
        <v>29.9601155578898</v>
      </c>
      <c r="J1034">
        <v>-3.4887846776356302</v>
      </c>
      <c r="K1034">
        <v>421.65127392394601</v>
      </c>
      <c r="L1034">
        <v>356.255902005488</v>
      </c>
      <c r="M1034">
        <v>40.281001784992398</v>
      </c>
      <c r="N1034">
        <v>0.17724948972519899</v>
      </c>
      <c r="O1034">
        <v>65.513707404560506</v>
      </c>
      <c r="P1034">
        <v>147.416798732171</v>
      </c>
      <c r="Q1034">
        <v>2.7262621390552001E-2</v>
      </c>
    </row>
    <row r="1035" spans="1:17" x14ac:dyDescent="0.3">
      <c r="A1035" t="s">
        <v>2228</v>
      </c>
      <c r="B1035" t="s">
        <v>2229</v>
      </c>
      <c r="C1035" t="str">
        <f>IFERROR(VLOOKUP(Table1[[#This Row],[Ticker]],[1]!Table1[[Symbol]:[Industry]],2,FALSE),"-")</f>
        <v>-</v>
      </c>
      <c r="D1035" t="s">
        <v>1968</v>
      </c>
      <c r="E1035">
        <v>2621.9487632959999</v>
      </c>
      <c r="F1035">
        <v>14.24</v>
      </c>
      <c r="G1035">
        <v>-56.423311335602499</v>
      </c>
      <c r="H1035">
        <v>-9.0127217476533001</v>
      </c>
      <c r="I1035">
        <v>-33.568253236436298</v>
      </c>
      <c r="J1035">
        <v>3.2855742159263102</v>
      </c>
      <c r="K1035">
        <v>14.580651063281101</v>
      </c>
      <c r="L1035">
        <v>16.3697360488462</v>
      </c>
      <c r="M1035">
        <v>60.597869287829099</v>
      </c>
      <c r="N1035">
        <v>0.96640982976957601</v>
      </c>
      <c r="O1035">
        <v>82.935393258426899</v>
      </c>
      <c r="P1035">
        <v>10.817120622568099</v>
      </c>
      <c r="Q1035">
        <v>-3.2938485571834999E-2</v>
      </c>
    </row>
    <row r="1036" spans="1:17" hidden="1" x14ac:dyDescent="0.3">
      <c r="A1036" t="s">
        <v>2230</v>
      </c>
      <c r="B1036" t="s">
        <v>2231</v>
      </c>
      <c r="C1036" t="str">
        <f>IFERROR(VLOOKUP(Table1[[#This Row],[Ticker]],[1]!Table1[[Symbol]:[Industry]],2,FALSE),"-")</f>
        <v>-</v>
      </c>
      <c r="D1036" t="s">
        <v>261</v>
      </c>
      <c r="E1036">
        <v>2621.2045125</v>
      </c>
      <c r="F1036">
        <v>18025</v>
      </c>
      <c r="G1036">
        <v>-7.9408192324727098</v>
      </c>
      <c r="H1036">
        <v>-5.2523378651157699</v>
      </c>
      <c r="I1036">
        <v>9.8713228087769807</v>
      </c>
      <c r="J1036">
        <v>-1.6174671092567301</v>
      </c>
      <c r="K1036">
        <v>17958.721912272998</v>
      </c>
      <c r="L1036">
        <v>15964.6563825921</v>
      </c>
      <c r="M1036">
        <v>48.618912458445301</v>
      </c>
      <c r="N1036">
        <v>0.26570425282871601</v>
      </c>
      <c r="O1036">
        <v>15.950069348127499</v>
      </c>
      <c r="P1036">
        <v>43.0555555555555</v>
      </c>
      <c r="Q1036">
        <v>0.13597389903433699</v>
      </c>
    </row>
    <row r="1037" spans="1:17" hidden="1" x14ac:dyDescent="0.3">
      <c r="A1037" t="s">
        <v>2232</v>
      </c>
      <c r="B1037" t="s">
        <v>2233</v>
      </c>
      <c r="C1037" t="str">
        <f>IFERROR(VLOOKUP(Table1[[#This Row],[Ticker]],[1]!Table1[[Symbol]:[Industry]],2,FALSE),"-")</f>
        <v>-</v>
      </c>
      <c r="D1037" t="s">
        <v>1567</v>
      </c>
      <c r="E1037">
        <v>2619.0690903</v>
      </c>
      <c r="F1037">
        <v>351</v>
      </c>
      <c r="G1037">
        <v>-45.027198735066399</v>
      </c>
      <c r="H1037">
        <v>-12.6363631436076</v>
      </c>
      <c r="I1037">
        <v>-30.5801579983411</v>
      </c>
      <c r="J1037">
        <v>-0.54530635631417101</v>
      </c>
      <c r="M1037">
        <v>36.9594014615002</v>
      </c>
      <c r="O1037">
        <v>22.834757834757799</v>
      </c>
      <c r="P1037">
        <v>3.0534351145037899</v>
      </c>
    </row>
    <row r="1038" spans="1:17" hidden="1" x14ac:dyDescent="0.3">
      <c r="A1038" t="s">
        <v>2234</v>
      </c>
      <c r="B1038" t="s">
        <v>2235</v>
      </c>
      <c r="C1038" t="str">
        <f>IFERROR(VLOOKUP(Table1[[#This Row],[Ticker]],[1]!Table1[[Symbol]:[Industry]],2,FALSE),"-")</f>
        <v>-</v>
      </c>
      <c r="D1038" t="s">
        <v>606</v>
      </c>
      <c r="E1038">
        <v>2612.370312</v>
      </c>
      <c r="F1038">
        <v>601.20000000000005</v>
      </c>
      <c r="G1038">
        <v>-14.698047208011401</v>
      </c>
      <c r="H1038">
        <v>-10.6405708249663</v>
      </c>
      <c r="I1038">
        <v>12.1385920016588</v>
      </c>
      <c r="J1038">
        <v>-4.0691266380125803</v>
      </c>
      <c r="K1038">
        <v>619.78587652020997</v>
      </c>
      <c r="L1038">
        <v>577.92768478408095</v>
      </c>
      <c r="M1038">
        <v>40.607071434101499</v>
      </c>
      <c r="N1038">
        <v>0.52441963769651401</v>
      </c>
      <c r="O1038">
        <v>16.433799068529598</v>
      </c>
      <c r="P1038">
        <v>32.131868131868103</v>
      </c>
      <c r="Q1038">
        <v>7.6288985320300002E-3</v>
      </c>
    </row>
    <row r="1039" spans="1:17" x14ac:dyDescent="0.3">
      <c r="A1039" t="s">
        <v>2236</v>
      </c>
      <c r="B1039" t="s">
        <v>2237</v>
      </c>
      <c r="C1039" t="str">
        <f>IFERROR(VLOOKUP(Table1[[#This Row],[Ticker]],[1]!Table1[[Symbol]:[Industry]],2,FALSE),"-")</f>
        <v>-</v>
      </c>
      <c r="D1039" t="s">
        <v>606</v>
      </c>
      <c r="E1039">
        <v>2610.452015372</v>
      </c>
      <c r="F1039">
        <v>177.16</v>
      </c>
      <c r="G1039">
        <v>-60.4374682328205</v>
      </c>
      <c r="H1039">
        <v>-2.5384611030807398</v>
      </c>
      <c r="I1039">
        <v>-29.505891264823902</v>
      </c>
      <c r="J1039">
        <v>-2.7719704992996101</v>
      </c>
      <c r="K1039">
        <v>175.538730748685</v>
      </c>
      <c r="L1039">
        <v>204.84487891031699</v>
      </c>
      <c r="M1039">
        <v>44.998915160086703</v>
      </c>
      <c r="N1039">
        <v>2.00088500724438</v>
      </c>
      <c r="O1039">
        <v>76.1119891623391</v>
      </c>
      <c r="P1039">
        <v>23.096164535853202</v>
      </c>
    </row>
    <row r="1040" spans="1:17" hidden="1" x14ac:dyDescent="0.3">
      <c r="A1040" t="s">
        <v>2238</v>
      </c>
      <c r="B1040" t="s">
        <v>2239</v>
      </c>
      <c r="C1040" t="str">
        <f>IFERROR(VLOOKUP(Table1[[#This Row],[Ticker]],[1]!Table1[[Symbol]:[Industry]],2,FALSE),"-")</f>
        <v>-</v>
      </c>
      <c r="D1040" t="s">
        <v>1270</v>
      </c>
      <c r="E1040">
        <v>2596.4210344500002</v>
      </c>
      <c r="F1040">
        <v>492.85</v>
      </c>
      <c r="G1040">
        <v>71.217006562946807</v>
      </c>
      <c r="H1040">
        <v>-13.1199857777505</v>
      </c>
      <c r="I1040">
        <v>74.5661238020502</v>
      </c>
      <c r="J1040">
        <v>-3.9024380745178102</v>
      </c>
      <c r="K1040">
        <v>504.13029810221502</v>
      </c>
      <c r="L1040">
        <v>384.925853143099</v>
      </c>
      <c r="M1040">
        <v>27.869453623797899</v>
      </c>
      <c r="N1040">
        <v>0.39421967932900998</v>
      </c>
      <c r="O1040">
        <v>24.520645226742399</v>
      </c>
      <c r="P1040">
        <v>132.86085518544701</v>
      </c>
      <c r="Q1040">
        <v>8.4326454326747E-2</v>
      </c>
    </row>
    <row r="1041" spans="1:17" hidden="1" x14ac:dyDescent="0.3">
      <c r="A1041" t="s">
        <v>2240</v>
      </c>
      <c r="B1041" t="s">
        <v>2241</v>
      </c>
      <c r="C1041" t="str">
        <f>IFERROR(VLOOKUP(Table1[[#This Row],[Ticker]],[1]!Table1[[Symbol]:[Industry]],2,FALSE),"-")</f>
        <v>-</v>
      </c>
      <c r="D1041" t="s">
        <v>54</v>
      </c>
      <c r="E1041">
        <v>2595.9915845999999</v>
      </c>
      <c r="F1041">
        <v>282.05</v>
      </c>
      <c r="G1041">
        <v>29.740807603164601</v>
      </c>
      <c r="H1041">
        <v>6.3759317586946596</v>
      </c>
      <c r="I1041">
        <v>8.0080278919164201</v>
      </c>
      <c r="J1041">
        <v>9.5555924898957105</v>
      </c>
      <c r="K1041">
        <v>255.844022302958</v>
      </c>
      <c r="L1041">
        <v>223.84087203913799</v>
      </c>
      <c r="M1041">
        <v>56.0847301036696</v>
      </c>
      <c r="N1041">
        <v>2.1699989984028001</v>
      </c>
      <c r="O1041">
        <v>7.4277610352774204</v>
      </c>
      <c r="P1041">
        <v>98.626760563380202</v>
      </c>
      <c r="Q1041">
        <v>0.105865111121394</v>
      </c>
    </row>
    <row r="1042" spans="1:17" hidden="1" x14ac:dyDescent="0.3">
      <c r="A1042" t="s">
        <v>2242</v>
      </c>
      <c r="B1042" t="s">
        <v>2243</v>
      </c>
      <c r="C1042" t="str">
        <f>IFERROR(VLOOKUP(Table1[[#This Row],[Ticker]],[1]!Table1[[Symbol]:[Industry]],2,FALSE),"-")</f>
        <v>-</v>
      </c>
      <c r="D1042" t="s">
        <v>407</v>
      </c>
      <c r="E1042">
        <v>2590.3229900000001</v>
      </c>
      <c r="F1042">
        <v>1512.2</v>
      </c>
      <c r="G1042">
        <v>197.46958003759099</v>
      </c>
      <c r="H1042">
        <v>-21.149355100271801</v>
      </c>
      <c r="I1042">
        <v>99.315207574485598</v>
      </c>
      <c r="J1042">
        <v>-4.5169822928356202</v>
      </c>
      <c r="K1042">
        <v>1658.9122286853899</v>
      </c>
      <c r="L1042">
        <v>1249.51200819053</v>
      </c>
      <c r="M1042">
        <v>17.714067854283101</v>
      </c>
      <c r="N1042">
        <v>0.65382755257950698</v>
      </c>
      <c r="O1042">
        <v>44.107922232508898</v>
      </c>
      <c r="P1042">
        <v>265.265700483091</v>
      </c>
      <c r="Q1042">
        <v>0.26829835699049398</v>
      </c>
    </row>
    <row r="1043" spans="1:17" hidden="1" x14ac:dyDescent="0.3">
      <c r="A1043" t="s">
        <v>2244</v>
      </c>
      <c r="B1043" t="s">
        <v>2245</v>
      </c>
      <c r="C1043" t="str">
        <f>IFERROR(VLOOKUP(Table1[[#This Row],[Ticker]],[1]!Table1[[Symbol]:[Industry]],2,FALSE),"-")</f>
        <v>-</v>
      </c>
      <c r="D1043" t="s">
        <v>46</v>
      </c>
      <c r="E1043">
        <v>2583.0591015599998</v>
      </c>
      <c r="F1043">
        <v>651.6</v>
      </c>
      <c r="G1043">
        <v>-51.199733946334</v>
      </c>
      <c r="H1043">
        <v>-6.0871454817750497</v>
      </c>
      <c r="I1043">
        <v>-21.5818283769602</v>
      </c>
      <c r="J1043">
        <v>-2.88457933520362</v>
      </c>
      <c r="K1043">
        <v>677.90376697816896</v>
      </c>
      <c r="L1043">
        <v>691.46118461600997</v>
      </c>
      <c r="M1043">
        <v>32.501372102953098</v>
      </c>
      <c r="N1043">
        <v>0.971761024697259</v>
      </c>
      <c r="O1043">
        <v>24.762124002455501</v>
      </c>
      <c r="P1043">
        <v>8.6181030171695401</v>
      </c>
      <c r="Q1043">
        <v>-6.6761307445399997E-3</v>
      </c>
    </row>
    <row r="1044" spans="1:17" hidden="1" x14ac:dyDescent="0.3">
      <c r="A1044" t="s">
        <v>2246</v>
      </c>
      <c r="B1044" t="s">
        <v>2247</v>
      </c>
      <c r="C1044" t="str">
        <f>IFERROR(VLOOKUP(Table1[[#This Row],[Ticker]],[1]!Table1[[Symbol]:[Industry]],2,FALSE),"-")</f>
        <v>-</v>
      </c>
      <c r="D1044" t="s">
        <v>1361</v>
      </c>
      <c r="E1044">
        <v>2580.8388</v>
      </c>
      <c r="F1044">
        <v>999.99</v>
      </c>
      <c r="G1044">
        <v>-32.777198735066399</v>
      </c>
      <c r="H1044">
        <v>-4.6435045117826297</v>
      </c>
      <c r="I1044">
        <v>-18.3301579983411</v>
      </c>
      <c r="J1044">
        <v>-1.50540367648341</v>
      </c>
      <c r="K1044">
        <v>999.99633472236906</v>
      </c>
      <c r="L1044">
        <v>999.99656640320302</v>
      </c>
      <c r="M1044">
        <v>55.379180563809697</v>
      </c>
      <c r="N1044">
        <v>0.84753173916702196</v>
      </c>
      <c r="O1044">
        <v>3.0010300103000902</v>
      </c>
      <c r="P1044">
        <v>3.09175257731959</v>
      </c>
      <c r="Q1044">
        <v>-0.101916752053546</v>
      </c>
    </row>
    <row r="1045" spans="1:17" hidden="1" x14ac:dyDescent="0.3">
      <c r="A1045" t="s">
        <v>2248</v>
      </c>
      <c r="B1045" t="s">
        <v>2249</v>
      </c>
      <c r="C1045" t="str">
        <f>IFERROR(VLOOKUP(Table1[[#This Row],[Ticker]],[1]!Table1[[Symbol]:[Industry]],2,FALSE),"-")</f>
        <v>-</v>
      </c>
      <c r="D1045" t="s">
        <v>762</v>
      </c>
      <c r="E1045">
        <v>2567.926610473</v>
      </c>
      <c r="F1045">
        <v>22.67</v>
      </c>
      <c r="G1045">
        <v>-35.938241024686199</v>
      </c>
      <c r="H1045">
        <v>49.455806607782201</v>
      </c>
      <c r="I1045">
        <v>25.4238052229651</v>
      </c>
      <c r="J1045">
        <v>14.2167501696704</v>
      </c>
      <c r="K1045">
        <v>19.101766416938599</v>
      </c>
      <c r="L1045">
        <v>18.262603178037601</v>
      </c>
      <c r="M1045">
        <v>53.116085977783499</v>
      </c>
      <c r="N1045">
        <v>3.2919173792902701</v>
      </c>
      <c r="O1045">
        <v>21.3056903396559</v>
      </c>
      <c r="P1045">
        <v>60.666194188518702</v>
      </c>
      <c r="Q1045">
        <v>9.2564960842613994E-2</v>
      </c>
    </row>
    <row r="1046" spans="1:17" hidden="1" x14ac:dyDescent="0.3">
      <c r="A1046" t="s">
        <v>2250</v>
      </c>
      <c r="B1046" t="s">
        <v>2251</v>
      </c>
      <c r="C1046" t="str">
        <f>IFERROR(VLOOKUP(Table1[[#This Row],[Ticker]],[1]!Table1[[Symbol]:[Industry]],2,FALSE),"-")</f>
        <v>-</v>
      </c>
      <c r="D1046" t="s">
        <v>294</v>
      </c>
      <c r="E1046">
        <v>2563.3375000000001</v>
      </c>
      <c r="F1046">
        <v>4085</v>
      </c>
      <c r="G1046">
        <v>2342.9803770224999</v>
      </c>
      <c r="H1046">
        <v>-10.993575064662</v>
      </c>
      <c r="I1046">
        <v>145.252239730398</v>
      </c>
      <c r="J1046">
        <v>0.739985350948003</v>
      </c>
      <c r="K1046">
        <v>3766.04523825361</v>
      </c>
      <c r="L1046">
        <v>2451.60051772427</v>
      </c>
      <c r="M1046">
        <v>52.960570602816603</v>
      </c>
      <c r="N1046">
        <v>0.56965822167329105</v>
      </c>
      <c r="O1046">
        <v>17.476132190942401</v>
      </c>
      <c r="P1046">
        <v>2375.7575757575701</v>
      </c>
      <c r="Q1046">
        <v>0.23488353406144</v>
      </c>
    </row>
    <row r="1047" spans="1:17" hidden="1" x14ac:dyDescent="0.3">
      <c r="A1047" t="s">
        <v>2252</v>
      </c>
      <c r="B1047" t="s">
        <v>2253</v>
      </c>
      <c r="C1047" t="str">
        <f>IFERROR(VLOOKUP(Table1[[#This Row],[Ticker]],[1]!Table1[[Symbol]:[Industry]],2,FALSE),"-")</f>
        <v>-</v>
      </c>
      <c r="D1047" t="s">
        <v>392</v>
      </c>
      <c r="E1047">
        <v>2560.8048572399998</v>
      </c>
      <c r="F1047">
        <v>865.2</v>
      </c>
      <c r="G1047">
        <v>56.316889342739302</v>
      </c>
      <c r="H1047">
        <v>-8.4355573952185594</v>
      </c>
      <c r="I1047">
        <v>54.917739478631198</v>
      </c>
      <c r="J1047">
        <v>-4.4486845497682301</v>
      </c>
      <c r="K1047">
        <v>868.77705218656899</v>
      </c>
      <c r="L1047">
        <v>706.33173345642501</v>
      </c>
      <c r="M1047">
        <v>24.302617514536301</v>
      </c>
      <c r="N1047">
        <v>0.35995111227260801</v>
      </c>
      <c r="O1047">
        <v>25.317845584835801</v>
      </c>
      <c r="P1047">
        <v>89.549786395004901</v>
      </c>
      <c r="Q1047">
        <v>5.5098191139336998E-2</v>
      </c>
    </row>
    <row r="1048" spans="1:17" hidden="1" x14ac:dyDescent="0.3">
      <c r="A1048" t="s">
        <v>2254</v>
      </c>
      <c r="B1048" t="s">
        <v>2255</v>
      </c>
      <c r="C1048" t="str">
        <f>IFERROR(VLOOKUP(Table1[[#This Row],[Ticker]],[1]!Table1[[Symbol]:[Industry]],2,FALSE),"-")</f>
        <v>-</v>
      </c>
      <c r="D1048" t="s">
        <v>264</v>
      </c>
      <c r="E1048">
        <v>2557.8923342379999</v>
      </c>
      <c r="F1048">
        <v>100.58</v>
      </c>
      <c r="G1048">
        <v>-4.9754198278237096</v>
      </c>
      <c r="H1048">
        <v>-5.97031151529358</v>
      </c>
      <c r="I1048">
        <v>7.8680854144568402</v>
      </c>
      <c r="J1048">
        <v>-2.3040136228510302</v>
      </c>
      <c r="K1048">
        <v>98.251262441604496</v>
      </c>
      <c r="L1048">
        <v>89.440433474143006</v>
      </c>
      <c r="M1048">
        <v>35.377279198626397</v>
      </c>
      <c r="N1048">
        <v>0.73318158246012499</v>
      </c>
      <c r="O1048">
        <v>12.3980910717836</v>
      </c>
      <c r="P1048">
        <v>40.8683473389355</v>
      </c>
      <c r="Q1048">
        <v>-4.8936846720943998E-2</v>
      </c>
    </row>
    <row r="1049" spans="1:17" hidden="1" x14ac:dyDescent="0.3">
      <c r="A1049" t="s">
        <v>2256</v>
      </c>
      <c r="B1049" t="s">
        <v>2257</v>
      </c>
      <c r="C1049" t="str">
        <f>IFERROR(VLOOKUP(Table1[[#This Row],[Ticker]],[1]!Table1[[Symbol]:[Industry]],2,FALSE),"-")</f>
        <v>-</v>
      </c>
      <c r="D1049" t="s">
        <v>264</v>
      </c>
      <c r="E1049">
        <v>2544.9474749999999</v>
      </c>
      <c r="F1049">
        <v>509.55</v>
      </c>
      <c r="G1049">
        <v>-8.6178420099201904</v>
      </c>
      <c r="H1049">
        <v>0.51156225109152198</v>
      </c>
      <c r="I1049">
        <v>-5.9831179807025103</v>
      </c>
      <c r="J1049">
        <v>7.18929001721028</v>
      </c>
      <c r="K1049">
        <v>454.20394745122297</v>
      </c>
      <c r="L1049">
        <v>442.69214013000999</v>
      </c>
      <c r="M1049">
        <v>81.428415685247003</v>
      </c>
      <c r="N1049">
        <v>2.9922757700400999</v>
      </c>
      <c r="O1049">
        <v>3.9937199489745701</v>
      </c>
      <c r="P1049">
        <v>33.5473725592976</v>
      </c>
      <c r="Q1049">
        <v>-2.4781347073500002E-4</v>
      </c>
    </row>
    <row r="1050" spans="1:17" hidden="1" x14ac:dyDescent="0.3">
      <c r="A1050" t="s">
        <v>2258</v>
      </c>
      <c r="B1050" t="s">
        <v>2259</v>
      </c>
      <c r="C1050" t="str">
        <f>IFERROR(VLOOKUP(Table1[[#This Row],[Ticker]],[1]!Table1[[Symbol]:[Industry]],2,FALSE),"-")</f>
        <v>-</v>
      </c>
      <c r="D1050" t="s">
        <v>1007</v>
      </c>
      <c r="E1050">
        <v>2536.148607525</v>
      </c>
      <c r="F1050">
        <v>384.85</v>
      </c>
      <c r="G1050">
        <v>-13.0726886262017</v>
      </c>
      <c r="H1050">
        <v>-10.688577555318901</v>
      </c>
      <c r="I1050">
        <v>2.01068002542371</v>
      </c>
      <c r="J1050">
        <v>-1.1692657543385301</v>
      </c>
      <c r="K1050">
        <v>397.02256192477103</v>
      </c>
      <c r="M1050">
        <v>38.8978079097106</v>
      </c>
      <c r="N1050">
        <v>0.42295349417929101</v>
      </c>
      <c r="O1050">
        <v>23.398726776666201</v>
      </c>
      <c r="P1050">
        <v>36.374911410347202</v>
      </c>
    </row>
    <row r="1051" spans="1:17" hidden="1" x14ac:dyDescent="0.3">
      <c r="A1051" t="s">
        <v>2260</v>
      </c>
      <c r="B1051" t="s">
        <v>2261</v>
      </c>
      <c r="C1051" t="str">
        <f>IFERROR(VLOOKUP(Table1[[#This Row],[Ticker]],[1]!Table1[[Symbol]:[Industry]],2,FALSE),"-")</f>
        <v>-</v>
      </c>
      <c r="D1051" t="s">
        <v>164</v>
      </c>
      <c r="E1051">
        <v>2526.9788442150002</v>
      </c>
      <c r="F1051">
        <v>1677.15</v>
      </c>
      <c r="G1051">
        <v>125.404759393012</v>
      </c>
      <c r="H1051">
        <v>-6.1477467471171403</v>
      </c>
      <c r="I1051">
        <v>24.643287293845901</v>
      </c>
      <c r="J1051">
        <v>-2.3471658367540198</v>
      </c>
      <c r="K1051">
        <v>1655.53913974481</v>
      </c>
      <c r="L1051">
        <v>1295.3238476377301</v>
      </c>
      <c r="M1051">
        <v>39.170195488480303</v>
      </c>
      <c r="N1051">
        <v>0.47445551085009502</v>
      </c>
      <c r="O1051">
        <v>16.0897951882658</v>
      </c>
      <c r="P1051">
        <v>213.04713019132001</v>
      </c>
      <c r="Q1051">
        <v>0.10138461925789501</v>
      </c>
    </row>
    <row r="1052" spans="1:17" x14ac:dyDescent="0.3">
      <c r="A1052" t="s">
        <v>2262</v>
      </c>
      <c r="B1052" t="s">
        <v>2263</v>
      </c>
      <c r="C1052" t="str">
        <f>IFERROR(VLOOKUP(Table1[[#This Row],[Ticker]],[1]!Table1[[Symbol]:[Industry]],2,FALSE),"-")</f>
        <v>-</v>
      </c>
      <c r="D1052" t="s">
        <v>1968</v>
      </c>
      <c r="E1052">
        <v>2526.8593442000001</v>
      </c>
      <c r="F1052">
        <v>53</v>
      </c>
      <c r="G1052">
        <v>-26.244535418483402</v>
      </c>
      <c r="H1052">
        <v>-2.67106118202874</v>
      </c>
      <c r="I1052">
        <v>-10.277150862765099</v>
      </c>
      <c r="J1052">
        <v>-9.1175864160070993E-2</v>
      </c>
      <c r="K1052">
        <v>52.965991189607998</v>
      </c>
      <c r="L1052">
        <v>52.035868609245597</v>
      </c>
      <c r="M1052">
        <v>47.542986992993399</v>
      </c>
      <c r="N1052">
        <v>1.46634677216905</v>
      </c>
      <c r="O1052">
        <v>30.9433962264151</v>
      </c>
      <c r="P1052">
        <v>24.852767962308501</v>
      </c>
      <c r="Q1052">
        <v>-1.5246744887650999E-2</v>
      </c>
    </row>
    <row r="1053" spans="1:17" x14ac:dyDescent="0.3">
      <c r="A1053" t="s">
        <v>2264</v>
      </c>
      <c r="B1053" t="s">
        <v>2265</v>
      </c>
      <c r="C1053" t="str">
        <f>IFERROR(VLOOKUP(Table1[[#This Row],[Ticker]],[1]!Table1[[Symbol]:[Industry]],2,FALSE),"-")</f>
        <v>-</v>
      </c>
      <c r="D1053" t="s">
        <v>51</v>
      </c>
      <c r="E1053">
        <v>2522.8193202000002</v>
      </c>
      <c r="F1053">
        <v>250.65</v>
      </c>
      <c r="G1053">
        <v>-91.089049046916699</v>
      </c>
      <c r="H1053">
        <v>-26.2834147697635</v>
      </c>
      <c r="I1053">
        <v>-64.571444861611894</v>
      </c>
      <c r="J1053">
        <v>-22.7564100970291</v>
      </c>
      <c r="K1053">
        <v>330.49480763241701</v>
      </c>
      <c r="L1053">
        <v>434.130293733207</v>
      </c>
      <c r="M1053">
        <v>18.257641394285699</v>
      </c>
      <c r="N1053">
        <v>1.7290347322761901</v>
      </c>
      <c r="O1053">
        <v>169.23997606223799</v>
      </c>
      <c r="P1053">
        <v>3.1057178116001598</v>
      </c>
    </row>
    <row r="1054" spans="1:17" hidden="1" x14ac:dyDescent="0.3">
      <c r="A1054" t="s">
        <v>2266</v>
      </c>
      <c r="B1054" t="s">
        <v>2267</v>
      </c>
      <c r="C1054" t="str">
        <f>IFERROR(VLOOKUP(Table1[[#This Row],[Ticker]],[1]!Table1[[Symbol]:[Industry]],2,FALSE),"-")</f>
        <v>-</v>
      </c>
      <c r="D1054" t="s">
        <v>379</v>
      </c>
      <c r="E1054">
        <v>2513.7673441000002</v>
      </c>
      <c r="F1054">
        <v>756.5</v>
      </c>
      <c r="G1054">
        <v>-50.356323864444803</v>
      </c>
      <c r="H1054">
        <v>-7.2960894338308</v>
      </c>
      <c r="I1054">
        <v>-24.0857329329368</v>
      </c>
      <c r="J1054">
        <v>-3.0659962427865701</v>
      </c>
      <c r="K1054">
        <v>784.86755049478904</v>
      </c>
      <c r="L1054">
        <v>821.20412035255595</v>
      </c>
      <c r="M1054">
        <v>30.360396801112</v>
      </c>
      <c r="N1054">
        <v>1.3526770896758</v>
      </c>
      <c r="O1054">
        <v>24.216787838731001</v>
      </c>
      <c r="P1054">
        <v>5.8634200951581201</v>
      </c>
      <c r="Q1054">
        <v>-4.9162153878999995E-4</v>
      </c>
    </row>
    <row r="1055" spans="1:17" hidden="1" x14ac:dyDescent="0.3">
      <c r="A1055" t="s">
        <v>2268</v>
      </c>
      <c r="B1055" t="s">
        <v>2269</v>
      </c>
      <c r="C1055" t="str">
        <f>IFERROR(VLOOKUP(Table1[[#This Row],[Ticker]],[1]!Table1[[Symbol]:[Industry]],2,FALSE),"-")</f>
        <v>-</v>
      </c>
      <c r="D1055" t="s">
        <v>264</v>
      </c>
      <c r="E1055">
        <v>2510.5699356700002</v>
      </c>
      <c r="F1055">
        <v>1993.9</v>
      </c>
      <c r="G1055">
        <v>301.198206640926</v>
      </c>
      <c r="H1055">
        <v>-0.62824783870595102</v>
      </c>
      <c r="I1055">
        <v>195.373429163395</v>
      </c>
      <c r="J1055">
        <v>-6.2355915722312698</v>
      </c>
      <c r="K1055">
        <v>1747.2490694289199</v>
      </c>
      <c r="L1055">
        <v>1098.05069845034</v>
      </c>
      <c r="M1055">
        <v>41.469685464419399</v>
      </c>
      <c r="N1055">
        <v>0.223084724932263</v>
      </c>
      <c r="O1055">
        <v>19.364060384171701</v>
      </c>
      <c r="P1055">
        <v>421.34919597332902</v>
      </c>
    </row>
    <row r="1056" spans="1:17" hidden="1" x14ac:dyDescent="0.3">
      <c r="A1056" t="s">
        <v>2270</v>
      </c>
      <c r="B1056" t="s">
        <v>2271</v>
      </c>
      <c r="C1056" t="str">
        <f>IFERROR(VLOOKUP(Table1[[#This Row],[Ticker]],[1]!Table1[[Symbol]:[Industry]],2,FALSE),"-")</f>
        <v>-</v>
      </c>
      <c r="D1056" t="s">
        <v>467</v>
      </c>
      <c r="E1056">
        <v>2509.2929949999998</v>
      </c>
      <c r="F1056">
        <v>1093.25</v>
      </c>
      <c r="G1056">
        <v>90.266767397750002</v>
      </c>
      <c r="H1056">
        <v>-19.076659424952599</v>
      </c>
      <c r="I1056">
        <v>60.4222945850467</v>
      </c>
      <c r="J1056">
        <v>-8.5020769720626799</v>
      </c>
      <c r="K1056">
        <v>1057.6615646708799</v>
      </c>
      <c r="L1056">
        <v>830.09746237408206</v>
      </c>
      <c r="M1056">
        <v>45.371023034348198</v>
      </c>
      <c r="N1056">
        <v>0.74354966344458395</v>
      </c>
      <c r="O1056">
        <v>15.110907843585601</v>
      </c>
      <c r="P1056">
        <v>124.694276025074</v>
      </c>
    </row>
    <row r="1057" spans="1:17" hidden="1" x14ac:dyDescent="0.3">
      <c r="A1057" t="s">
        <v>2272</v>
      </c>
      <c r="B1057" t="s">
        <v>2273</v>
      </c>
      <c r="C1057" t="str">
        <f>IFERROR(VLOOKUP(Table1[[#This Row],[Ticker]],[1]!Table1[[Symbol]:[Industry]],2,FALSE),"-")</f>
        <v>-</v>
      </c>
      <c r="D1057" t="s">
        <v>1000</v>
      </c>
      <c r="E1057">
        <v>2508.2276127499999</v>
      </c>
      <c r="F1057">
        <v>137.63</v>
      </c>
      <c r="G1057">
        <v>-13.1717411874866</v>
      </c>
      <c r="H1057">
        <v>1.2701602473795199</v>
      </c>
      <c r="I1057">
        <v>1.2752995492385899</v>
      </c>
      <c r="J1057">
        <v>-3.9522479045779999</v>
      </c>
      <c r="M1057">
        <v>40.9941191717948</v>
      </c>
      <c r="O1057">
        <v>15.3818208239482</v>
      </c>
      <c r="P1057">
        <v>28.506069094304301</v>
      </c>
    </row>
    <row r="1058" spans="1:17" hidden="1" x14ac:dyDescent="0.3">
      <c r="A1058" t="s">
        <v>2274</v>
      </c>
      <c r="B1058" t="s">
        <v>2275</v>
      </c>
      <c r="C1058" t="str">
        <f>IFERROR(VLOOKUP(Table1[[#This Row],[Ticker]],[1]!Table1[[Symbol]:[Industry]],2,FALSE),"-")</f>
        <v>-</v>
      </c>
      <c r="D1058" t="s">
        <v>473</v>
      </c>
      <c r="E1058">
        <v>2504.4924059999998</v>
      </c>
      <c r="F1058">
        <v>998.1</v>
      </c>
      <c r="G1058">
        <v>61.632618171828803</v>
      </c>
      <c r="H1058">
        <v>-1.9258231275764399</v>
      </c>
      <c r="I1058">
        <v>59.615999962079599</v>
      </c>
      <c r="J1058">
        <v>-2.6780627311833598</v>
      </c>
      <c r="K1058">
        <v>903.51852386066003</v>
      </c>
      <c r="L1058">
        <v>728.21005097901798</v>
      </c>
      <c r="M1058">
        <v>63.574300212638498</v>
      </c>
      <c r="N1058">
        <v>0.55913406833838497</v>
      </c>
      <c r="O1058">
        <v>13.5256988277727</v>
      </c>
      <c r="P1058">
        <v>105.772600762807</v>
      </c>
      <c r="Q1058">
        <v>0.10988002634695899</v>
      </c>
    </row>
    <row r="1059" spans="1:17" hidden="1" x14ac:dyDescent="0.3">
      <c r="A1059" t="s">
        <v>2276</v>
      </c>
      <c r="B1059" t="s">
        <v>2277</v>
      </c>
      <c r="C1059" t="str">
        <f>IFERROR(VLOOKUP(Table1[[#This Row],[Ticker]],[1]!Table1[[Symbol]:[Industry]],2,FALSE),"-")</f>
        <v>-</v>
      </c>
      <c r="D1059" t="s">
        <v>232</v>
      </c>
      <c r="E1059">
        <v>2497.8958326050001</v>
      </c>
      <c r="F1059">
        <v>4863.3500000000004</v>
      </c>
      <c r="G1059">
        <v>56.2081902444937</v>
      </c>
      <c r="H1059">
        <v>-0.21887663961516099</v>
      </c>
      <c r="I1059">
        <v>29.723786626223099</v>
      </c>
      <c r="J1059">
        <v>6.7726196325650703</v>
      </c>
      <c r="K1059">
        <v>4503.0040145572302</v>
      </c>
      <c r="L1059">
        <v>3823.5369375721002</v>
      </c>
      <c r="M1059">
        <v>64.311417903186097</v>
      </c>
      <c r="N1059">
        <v>1.46090557299034</v>
      </c>
      <c r="O1059">
        <v>4.5781200201507204</v>
      </c>
      <c r="P1059">
        <v>106.907041055094</v>
      </c>
      <c r="Q1059">
        <v>0.102573825490384</v>
      </c>
    </row>
    <row r="1060" spans="1:17" hidden="1" x14ac:dyDescent="0.3">
      <c r="A1060" t="s">
        <v>2278</v>
      </c>
      <c r="B1060" t="s">
        <v>2279</v>
      </c>
      <c r="C1060" t="str">
        <f>IFERROR(VLOOKUP(Table1[[#This Row],[Ticker]],[1]!Table1[[Symbol]:[Industry]],2,FALSE),"-")</f>
        <v>-</v>
      </c>
      <c r="D1060" t="s">
        <v>494</v>
      </c>
      <c r="E1060">
        <v>2496.1748996699998</v>
      </c>
      <c r="F1060">
        <v>638.85</v>
      </c>
      <c r="G1060">
        <v>-49.561098695988598</v>
      </c>
      <c r="H1060">
        <v>-6.4396835909630097</v>
      </c>
      <c r="I1060">
        <v>8.5642704453970708</v>
      </c>
      <c r="J1060">
        <v>0.43306186655823797</v>
      </c>
      <c r="K1060">
        <v>612.21300949283204</v>
      </c>
      <c r="L1060">
        <v>603.01010858857501</v>
      </c>
      <c r="M1060">
        <v>53.159863935326598</v>
      </c>
      <c r="N1060">
        <v>0.70533624270113804</v>
      </c>
      <c r="O1060">
        <v>23.925804179384802</v>
      </c>
      <c r="P1060">
        <v>38.564147055633804</v>
      </c>
      <c r="Q1060">
        <v>-9.3473570973690995E-2</v>
      </c>
    </row>
    <row r="1061" spans="1:17" hidden="1" x14ac:dyDescent="0.3">
      <c r="A1061" t="s">
        <v>2280</v>
      </c>
      <c r="B1061" t="s">
        <v>2281</v>
      </c>
      <c r="C1061" t="str">
        <f>IFERROR(VLOOKUP(Table1[[#This Row],[Ticker]],[1]!Table1[[Symbol]:[Industry]],2,FALSE),"-")</f>
        <v>-</v>
      </c>
      <c r="D1061" t="s">
        <v>397</v>
      </c>
      <c r="E1061">
        <v>2493.57924125</v>
      </c>
      <c r="F1061">
        <v>1044.5</v>
      </c>
      <c r="G1061">
        <v>-9.5977659854939095</v>
      </c>
      <c r="H1061">
        <v>13.109907897596001</v>
      </c>
      <c r="I1061">
        <v>-7.3194235951101803</v>
      </c>
      <c r="J1061">
        <v>18.976548979739398</v>
      </c>
      <c r="K1061">
        <v>874.22335065776201</v>
      </c>
      <c r="L1061">
        <v>911.901415703677</v>
      </c>
      <c r="M1061">
        <v>93.410000606789197</v>
      </c>
      <c r="N1061">
        <v>3.1837795973672098</v>
      </c>
      <c r="O1061">
        <v>38.822403063666798</v>
      </c>
      <c r="P1061">
        <v>39.882148118387498</v>
      </c>
      <c r="Q1061">
        <v>3.0485957903841999E-2</v>
      </c>
    </row>
    <row r="1062" spans="1:17" hidden="1" x14ac:dyDescent="0.3">
      <c r="A1062" t="s">
        <v>2282</v>
      </c>
      <c r="B1062" t="s">
        <v>2283</v>
      </c>
      <c r="C1062" t="str">
        <f>IFERROR(VLOOKUP(Table1[[#This Row],[Ticker]],[1]!Table1[[Symbol]:[Industry]],2,FALSE),"-")</f>
        <v>-</v>
      </c>
      <c r="D1062" t="s">
        <v>516</v>
      </c>
      <c r="E1062">
        <v>2488.4707642200001</v>
      </c>
      <c r="F1062">
        <v>371.7</v>
      </c>
      <c r="G1062">
        <v>-1.85081620600686</v>
      </c>
      <c r="H1062">
        <v>1.21682528092</v>
      </c>
      <c r="I1062">
        <v>-6.3723266730399297</v>
      </c>
      <c r="J1062">
        <v>-1.8887132444664501</v>
      </c>
      <c r="K1062">
        <v>353.45918380983699</v>
      </c>
      <c r="L1062">
        <v>324.896971984949</v>
      </c>
      <c r="M1062">
        <v>45.259071524849901</v>
      </c>
      <c r="N1062">
        <v>0.78739454950959298</v>
      </c>
      <c r="O1062">
        <v>8.9050309389292401</v>
      </c>
      <c r="P1062">
        <v>57.968550786230303</v>
      </c>
    </row>
    <row r="1063" spans="1:17" hidden="1" x14ac:dyDescent="0.3">
      <c r="A1063" t="s">
        <v>2284</v>
      </c>
      <c r="B1063" t="s">
        <v>2285</v>
      </c>
      <c r="C1063" t="str">
        <f>IFERROR(VLOOKUP(Table1[[#This Row],[Ticker]],[1]!Table1[[Symbol]:[Industry]],2,FALSE),"-")</f>
        <v>-</v>
      </c>
      <c r="D1063" t="s">
        <v>217</v>
      </c>
      <c r="E1063">
        <v>2486.9611687500001</v>
      </c>
      <c r="F1063">
        <v>145.52000000000001</v>
      </c>
      <c r="G1063">
        <v>136.60451174253399</v>
      </c>
      <c r="H1063">
        <v>104.56363067717599</v>
      </c>
      <c r="I1063">
        <v>72.066283189673996</v>
      </c>
      <c r="J1063">
        <v>8.4518090864194608</v>
      </c>
      <c r="K1063">
        <v>99.133376356177493</v>
      </c>
      <c r="L1063">
        <v>78.392186987810902</v>
      </c>
      <c r="M1063">
        <v>98.608385880476305</v>
      </c>
      <c r="N1063">
        <v>3.1110538081224202</v>
      </c>
      <c r="O1063">
        <v>14.3416712479384</v>
      </c>
      <c r="P1063">
        <v>181.68795973674</v>
      </c>
    </row>
    <row r="1064" spans="1:17" hidden="1" x14ac:dyDescent="0.3">
      <c r="A1064" t="s">
        <v>2286</v>
      </c>
      <c r="B1064" t="s">
        <v>2287</v>
      </c>
      <c r="C1064" t="str">
        <f>IFERROR(VLOOKUP(Table1[[#This Row],[Ticker]],[1]!Table1[[Symbol]:[Industry]],2,FALSE),"-")</f>
        <v>-</v>
      </c>
      <c r="D1064" t="s">
        <v>379</v>
      </c>
      <c r="E1064">
        <v>2485.0668119799998</v>
      </c>
      <c r="F1064">
        <v>1127.8</v>
      </c>
      <c r="G1064">
        <v>-20.412946468452802</v>
      </c>
      <c r="H1064">
        <v>-13.854106141359001</v>
      </c>
      <c r="I1064">
        <v>-16.6945071174327</v>
      </c>
      <c r="J1064">
        <v>1.6904110702298301</v>
      </c>
      <c r="K1064">
        <v>1120.0991838305699</v>
      </c>
      <c r="L1064">
        <v>1058.0710706008299</v>
      </c>
      <c r="M1064">
        <v>44.292646364135898</v>
      </c>
      <c r="N1064">
        <v>0.90222215762493996</v>
      </c>
      <c r="O1064">
        <v>15.073594608973201</v>
      </c>
      <c r="P1064">
        <v>31.139534883720899</v>
      </c>
      <c r="Q1064">
        <v>9.9215192963209006E-2</v>
      </c>
    </row>
    <row r="1065" spans="1:17" hidden="1" x14ac:dyDescent="0.3">
      <c r="A1065" t="s">
        <v>2288</v>
      </c>
      <c r="B1065" t="s">
        <v>2289</v>
      </c>
      <c r="C1065" t="str">
        <f>IFERROR(VLOOKUP(Table1[[#This Row],[Ticker]],[1]!Table1[[Symbol]:[Industry]],2,FALSE),"-")</f>
        <v>-</v>
      </c>
      <c r="D1065" t="s">
        <v>546</v>
      </c>
      <c r="E1065">
        <v>2470.16</v>
      </c>
      <c r="F1065">
        <v>140.35</v>
      </c>
      <c r="G1065">
        <v>161.45760210350801</v>
      </c>
      <c r="H1065">
        <v>-15.833525092301301</v>
      </c>
      <c r="I1065">
        <v>90.368726760023094</v>
      </c>
      <c r="J1065">
        <v>-12.685554227279001</v>
      </c>
      <c r="K1065">
        <v>154.39293869441701</v>
      </c>
      <c r="L1065">
        <v>120.43748749604499</v>
      </c>
      <c r="M1065">
        <v>17.7470392474088</v>
      </c>
      <c r="N1065">
        <v>0.74416257209200898</v>
      </c>
      <c r="O1065">
        <v>32.882080513003203</v>
      </c>
      <c r="P1065">
        <v>201.82795698924701</v>
      </c>
      <c r="Q1065">
        <v>3.6789548505864002E-2</v>
      </c>
    </row>
    <row r="1066" spans="1:17" hidden="1" x14ac:dyDescent="0.3">
      <c r="A1066" t="s">
        <v>2290</v>
      </c>
      <c r="B1066" t="s">
        <v>2291</v>
      </c>
      <c r="C1066" t="str">
        <f>IFERROR(VLOOKUP(Table1[[#This Row],[Ticker]],[1]!Table1[[Symbol]:[Industry]],2,FALSE),"-")</f>
        <v>-</v>
      </c>
      <c r="D1066" t="s">
        <v>21</v>
      </c>
      <c r="E1066">
        <v>2469.31785627</v>
      </c>
      <c r="F1066">
        <v>378.85</v>
      </c>
      <c r="G1066">
        <v>-1.0720014466951</v>
      </c>
      <c r="H1066">
        <v>14.677529516515101</v>
      </c>
      <c r="I1066">
        <v>-19.050807893519298</v>
      </c>
      <c r="J1066">
        <v>1.8072846352048899</v>
      </c>
      <c r="K1066">
        <v>377.501387417373</v>
      </c>
      <c r="L1066">
        <v>373.20604175428701</v>
      </c>
      <c r="M1066">
        <v>38.692812872034899</v>
      </c>
      <c r="N1066">
        <v>1.10600980618316</v>
      </c>
      <c r="O1066">
        <v>82.328098191896501</v>
      </c>
      <c r="P1066">
        <v>58.481489228194903</v>
      </c>
      <c r="Q1066">
        <v>0.118432860871862</v>
      </c>
    </row>
    <row r="1067" spans="1:17" hidden="1" x14ac:dyDescent="0.3">
      <c r="A1067" t="s">
        <v>2292</v>
      </c>
      <c r="B1067" t="s">
        <v>2293</v>
      </c>
      <c r="C1067" t="str">
        <f>IFERROR(VLOOKUP(Table1[[#This Row],[Ticker]],[1]!Table1[[Symbol]:[Industry]],2,FALSE),"-")</f>
        <v>-</v>
      </c>
      <c r="D1067" t="s">
        <v>46</v>
      </c>
      <c r="E1067">
        <v>2460.219000525</v>
      </c>
      <c r="F1067">
        <v>582.45000000000005</v>
      </c>
      <c r="G1067">
        <v>-15.5250598321977</v>
      </c>
      <c r="H1067">
        <v>-13.8325677058964</v>
      </c>
      <c r="I1067">
        <v>-11.673867941574899</v>
      </c>
      <c r="J1067">
        <v>7.64459160085707</v>
      </c>
      <c r="K1067">
        <v>569.72034851313902</v>
      </c>
      <c r="L1067">
        <v>570.823909314856</v>
      </c>
      <c r="M1067">
        <v>57.989562189695803</v>
      </c>
      <c r="N1067">
        <v>0.63670670208553704</v>
      </c>
      <c r="O1067">
        <v>45.935273414026902</v>
      </c>
      <c r="P1067">
        <v>34.654953184602903</v>
      </c>
      <c r="Q1067">
        <v>0.16675950957024599</v>
      </c>
    </row>
    <row r="1068" spans="1:17" hidden="1" x14ac:dyDescent="0.3">
      <c r="A1068" t="s">
        <v>2294</v>
      </c>
      <c r="B1068" t="s">
        <v>2295</v>
      </c>
      <c r="C1068" t="str">
        <f>IFERROR(VLOOKUP(Table1[[#This Row],[Ticker]],[1]!Table1[[Symbol]:[Industry]],2,FALSE),"-")</f>
        <v>-</v>
      </c>
      <c r="D1068" t="s">
        <v>146</v>
      </c>
      <c r="E1068">
        <v>2457.8965616400001</v>
      </c>
      <c r="F1068">
        <v>1351.8</v>
      </c>
      <c r="G1068">
        <v>382.19422983636201</v>
      </c>
      <c r="H1068">
        <v>-11.2898600497766</v>
      </c>
      <c r="I1068">
        <v>161.66155699751599</v>
      </c>
      <c r="J1068">
        <v>6.6477549570222103E-2</v>
      </c>
      <c r="K1068">
        <v>1320.9647774806599</v>
      </c>
      <c r="M1068">
        <v>52.926798723513798</v>
      </c>
      <c r="N1068">
        <v>0.57452937629798295</v>
      </c>
      <c r="O1068">
        <v>16.067465601420299</v>
      </c>
      <c r="P1068">
        <v>484.30948778906401</v>
      </c>
    </row>
    <row r="1069" spans="1:17" hidden="1" x14ac:dyDescent="0.3">
      <c r="A1069" t="s">
        <v>2296</v>
      </c>
      <c r="B1069" t="s">
        <v>2297</v>
      </c>
      <c r="C1069" t="str">
        <f>IFERROR(VLOOKUP(Table1[[#This Row],[Ticker]],[1]!Table1[[Symbol]:[Industry]],2,FALSE),"-")</f>
        <v>-</v>
      </c>
      <c r="D1069" t="s">
        <v>143</v>
      </c>
      <c r="E1069">
        <v>2452.6138931599999</v>
      </c>
      <c r="F1069">
        <v>23813.45</v>
      </c>
      <c r="G1069">
        <v>702.635886688543</v>
      </c>
      <c r="H1069">
        <v>45.1032865334303</v>
      </c>
      <c r="I1069">
        <v>329.28687567615401</v>
      </c>
      <c r="J1069">
        <v>-11.4974030835153</v>
      </c>
      <c r="K1069">
        <v>16313.2308270087</v>
      </c>
      <c r="L1069">
        <v>9305.2792615678809</v>
      </c>
      <c r="M1069">
        <v>62.181061659240797</v>
      </c>
      <c r="N1069">
        <v>1.87756054555826</v>
      </c>
      <c r="O1069">
        <v>16.6357667620609</v>
      </c>
      <c r="P1069">
        <v>801.58066103812496</v>
      </c>
      <c r="Q1069">
        <v>0.18022885485181001</v>
      </c>
    </row>
    <row r="1070" spans="1:17" hidden="1" x14ac:dyDescent="0.3">
      <c r="A1070" t="s">
        <v>2298</v>
      </c>
      <c r="B1070" t="s">
        <v>2299</v>
      </c>
      <c r="C1070" t="str">
        <f>IFERROR(VLOOKUP(Table1[[#This Row],[Ticker]],[1]!Table1[[Symbol]:[Industry]],2,FALSE),"-")</f>
        <v>-</v>
      </c>
      <c r="D1070" t="s">
        <v>185</v>
      </c>
      <c r="E1070">
        <v>2448.6482019499999</v>
      </c>
      <c r="F1070">
        <v>440.15</v>
      </c>
      <c r="G1070">
        <v>-11.2391620099525</v>
      </c>
      <c r="H1070">
        <v>-3.7609873672706202</v>
      </c>
      <c r="I1070">
        <v>21.2891917241013</v>
      </c>
      <c r="J1070">
        <v>-2.2500994764614801</v>
      </c>
      <c r="K1070">
        <v>440.21084806588402</v>
      </c>
      <c r="L1070">
        <v>403.84729147025098</v>
      </c>
      <c r="M1070">
        <v>37.5240586413722</v>
      </c>
      <c r="N1070">
        <v>0.67747038518382596</v>
      </c>
      <c r="O1070">
        <v>11.0984891514256</v>
      </c>
      <c r="P1070">
        <v>40.600543044242102</v>
      </c>
      <c r="Q1070">
        <v>2.2910067299661E-2</v>
      </c>
    </row>
    <row r="1071" spans="1:17" x14ac:dyDescent="0.3">
      <c r="A1071" t="s">
        <v>2300</v>
      </c>
      <c r="B1071" t="s">
        <v>2301</v>
      </c>
      <c r="C1071" t="str">
        <f>IFERROR(VLOOKUP(Table1[[#This Row],[Ticker]],[1]!Table1[[Symbol]:[Industry]],2,FALSE),"-")</f>
        <v>-</v>
      </c>
      <c r="D1071" t="s">
        <v>431</v>
      </c>
      <c r="E1071">
        <v>2446.2065625800001</v>
      </c>
      <c r="F1071">
        <v>460.9</v>
      </c>
      <c r="G1071">
        <v>-33.903445651295002</v>
      </c>
      <c r="H1071">
        <v>-7.2736376124309903</v>
      </c>
      <c r="I1071">
        <v>-22.5786258491773</v>
      </c>
      <c r="J1071">
        <v>-8.8297869814237906</v>
      </c>
      <c r="K1071">
        <v>479.52777976374699</v>
      </c>
      <c r="L1071">
        <v>493.04944375272402</v>
      </c>
      <c r="M1071">
        <v>24.645951895531699</v>
      </c>
      <c r="N1071">
        <v>1.01993481143909</v>
      </c>
      <c r="O1071">
        <v>26.274679973963998</v>
      </c>
      <c r="P1071">
        <v>6.4188409143384799</v>
      </c>
      <c r="Q1071">
        <v>-2.1800167891802998E-2</v>
      </c>
    </row>
    <row r="1072" spans="1:17" hidden="1" x14ac:dyDescent="0.3">
      <c r="A1072" t="s">
        <v>2302</v>
      </c>
      <c r="B1072" t="s">
        <v>2303</v>
      </c>
      <c r="C1072" t="str">
        <f>IFERROR(VLOOKUP(Table1[[#This Row],[Ticker]],[1]!Table1[[Symbol]:[Industry]],2,FALSE),"-")</f>
        <v>-</v>
      </c>
      <c r="D1072" t="s">
        <v>185</v>
      </c>
      <c r="E1072">
        <v>2430.8309679399999</v>
      </c>
      <c r="F1072">
        <v>2600.4499999999998</v>
      </c>
      <c r="G1072">
        <v>-24.400279024299302</v>
      </c>
      <c r="H1072">
        <v>-12.6151809537257</v>
      </c>
      <c r="I1072">
        <v>-8.5509448946599598</v>
      </c>
      <c r="J1072">
        <v>-4.3371242647187103</v>
      </c>
      <c r="K1072">
        <v>2789.4294067824299</v>
      </c>
      <c r="L1072">
        <v>2621.4169801650301</v>
      </c>
      <c r="M1072">
        <v>24.511456473791199</v>
      </c>
      <c r="N1072">
        <v>0.67810466923829804</v>
      </c>
      <c r="O1072">
        <v>16.664423465169499</v>
      </c>
      <c r="P1072">
        <v>23.889947594092401</v>
      </c>
      <c r="Q1072">
        <v>4.8990960905381999E-2</v>
      </c>
    </row>
    <row r="1073" spans="1:17" hidden="1" x14ac:dyDescent="0.3">
      <c r="A1073" t="s">
        <v>2304</v>
      </c>
      <c r="B1073" t="s">
        <v>2305</v>
      </c>
      <c r="C1073" t="str">
        <f>IFERROR(VLOOKUP(Table1[[#This Row],[Ticker]],[1]!Table1[[Symbol]:[Industry]],2,FALSE),"-")</f>
        <v>-</v>
      </c>
      <c r="D1073" t="s">
        <v>287</v>
      </c>
      <c r="E1073">
        <v>2426.7879085499999</v>
      </c>
      <c r="F1073">
        <v>398.25</v>
      </c>
      <c r="G1073">
        <v>35.066021157463297</v>
      </c>
      <c r="H1073">
        <v>-10.105919489562799</v>
      </c>
      <c r="I1073">
        <v>-11.4389280446405</v>
      </c>
      <c r="J1073">
        <v>-3.0619969436608998</v>
      </c>
      <c r="K1073">
        <v>416.76265221160298</v>
      </c>
      <c r="L1073">
        <v>377.688525561066</v>
      </c>
      <c r="M1073">
        <v>43.9331508932137</v>
      </c>
      <c r="N1073">
        <v>0.46733770534008201</v>
      </c>
      <c r="O1073">
        <v>36.585059635907101</v>
      </c>
      <c r="P1073">
        <v>92.484291928467798</v>
      </c>
      <c r="Q1073">
        <v>6.2066037545279E-2</v>
      </c>
    </row>
    <row r="1074" spans="1:17" hidden="1" x14ac:dyDescent="0.3">
      <c r="A1074" t="s">
        <v>2306</v>
      </c>
      <c r="B1074" t="s">
        <v>2307</v>
      </c>
      <c r="C1074" t="str">
        <f>IFERROR(VLOOKUP(Table1[[#This Row],[Ticker]],[1]!Table1[[Symbol]:[Industry]],2,FALSE),"-")</f>
        <v>-</v>
      </c>
      <c r="D1074" t="s">
        <v>124</v>
      </c>
      <c r="E1074">
        <v>2423.2561443300001</v>
      </c>
      <c r="F1074">
        <v>297.35000000000002</v>
      </c>
      <c r="G1074">
        <v>8.9192511100610794</v>
      </c>
      <c r="H1074">
        <v>-7.03785169571675E-2</v>
      </c>
      <c r="I1074">
        <v>18.950543756044802</v>
      </c>
      <c r="J1074">
        <v>1.1107677817777499</v>
      </c>
      <c r="K1074">
        <v>285.04570814927303</v>
      </c>
      <c r="L1074">
        <v>262.01602440414598</v>
      </c>
      <c r="M1074">
        <v>68.156891636803095</v>
      </c>
      <c r="N1074">
        <v>1.10541885433176</v>
      </c>
      <c r="O1074">
        <v>14.4106272069951</v>
      </c>
      <c r="P1074">
        <v>60.382955771305298</v>
      </c>
      <c r="Q1074">
        <v>8.9905909414924004E-2</v>
      </c>
    </row>
    <row r="1075" spans="1:17" hidden="1" x14ac:dyDescent="0.3">
      <c r="A1075" t="s">
        <v>2308</v>
      </c>
      <c r="B1075" t="s">
        <v>2309</v>
      </c>
      <c r="C1075" t="str">
        <f>IFERROR(VLOOKUP(Table1[[#This Row],[Ticker]],[1]!Table1[[Symbol]:[Industry]],2,FALSE),"-")</f>
        <v>-</v>
      </c>
      <c r="D1075" t="s">
        <v>438</v>
      </c>
      <c r="E1075">
        <v>2417.0276876399998</v>
      </c>
      <c r="F1075">
        <v>586.9</v>
      </c>
      <c r="G1075">
        <v>-49.274317608225601</v>
      </c>
      <c r="H1075">
        <v>-3.33289893337703</v>
      </c>
      <c r="I1075">
        <v>-25.7299686641663</v>
      </c>
      <c r="J1075">
        <v>-3.5325632473851898</v>
      </c>
      <c r="K1075">
        <v>610.368936626356</v>
      </c>
      <c r="L1075">
        <v>636.985363171686</v>
      </c>
      <c r="M1075">
        <v>33.381790753690602</v>
      </c>
      <c r="N1075">
        <v>0.54481999430620298</v>
      </c>
      <c r="O1075">
        <v>36.079400238541403</v>
      </c>
      <c r="P1075">
        <v>8.9474661221458902</v>
      </c>
      <c r="Q1075">
        <v>-3.5842275303996002E-2</v>
      </c>
    </row>
    <row r="1076" spans="1:17" hidden="1" x14ac:dyDescent="0.3">
      <c r="A1076" t="s">
        <v>2310</v>
      </c>
      <c r="B1076" t="s">
        <v>2311</v>
      </c>
      <c r="C1076" t="str">
        <f>IFERROR(VLOOKUP(Table1[[#This Row],[Ticker]],[1]!Table1[[Symbol]:[Industry]],2,FALSE),"-")</f>
        <v>-</v>
      </c>
      <c r="D1076" t="s">
        <v>80</v>
      </c>
      <c r="E1076">
        <v>2415.9126022800001</v>
      </c>
      <c r="F1076">
        <v>878.6</v>
      </c>
      <c r="G1076">
        <v>104.842814787584</v>
      </c>
      <c r="H1076">
        <v>-13.9353377879671</v>
      </c>
      <c r="I1076">
        <v>3.8078832889320902</v>
      </c>
      <c r="J1076">
        <v>-2.7088179950089901</v>
      </c>
      <c r="K1076">
        <v>934.93348516366996</v>
      </c>
      <c r="L1076">
        <v>803.18831504853802</v>
      </c>
      <c r="M1076">
        <v>27.804525779347099</v>
      </c>
      <c r="N1076">
        <v>0.40087811168180298</v>
      </c>
      <c r="O1076">
        <v>24.482130662417401</v>
      </c>
      <c r="P1076">
        <v>149.992886612604</v>
      </c>
      <c r="Q1076">
        <v>6.4522054136802995E-2</v>
      </c>
    </row>
    <row r="1077" spans="1:17" hidden="1" x14ac:dyDescent="0.3">
      <c r="A1077" t="s">
        <v>2312</v>
      </c>
      <c r="B1077" t="s">
        <v>2313</v>
      </c>
      <c r="C1077" t="str">
        <f>IFERROR(VLOOKUP(Table1[[#This Row],[Ticker]],[1]!Table1[[Symbol]:[Industry]],2,FALSE),"-")</f>
        <v>-</v>
      </c>
      <c r="D1077" t="s">
        <v>132</v>
      </c>
      <c r="E1077">
        <v>2412.4392268749998</v>
      </c>
      <c r="F1077">
        <v>679.85</v>
      </c>
      <c r="G1077">
        <v>74.815995553891199</v>
      </c>
      <c r="H1077">
        <v>-8.7537204408733498</v>
      </c>
      <c r="I1077">
        <v>-16.968022620577202</v>
      </c>
      <c r="J1077">
        <v>-2.0714975047349999</v>
      </c>
      <c r="K1077">
        <v>684.45515607086804</v>
      </c>
      <c r="L1077">
        <v>620.453239894185</v>
      </c>
      <c r="M1077">
        <v>44.327264998139903</v>
      </c>
      <c r="N1077">
        <v>1.3643267186336401</v>
      </c>
      <c r="O1077">
        <v>20.438018497161199</v>
      </c>
      <c r="P1077">
        <v>109.422209216613</v>
      </c>
      <c r="Q1077">
        <v>6.7430662340854999E-2</v>
      </c>
    </row>
    <row r="1078" spans="1:17" hidden="1" x14ac:dyDescent="0.3">
      <c r="A1078" t="s">
        <v>2314</v>
      </c>
      <c r="B1078" t="s">
        <v>2315</v>
      </c>
      <c r="C1078" t="str">
        <f>IFERROR(VLOOKUP(Table1[[#This Row],[Ticker]],[1]!Table1[[Symbol]:[Industry]],2,FALSE),"-")</f>
        <v>-</v>
      </c>
      <c r="D1078" t="s">
        <v>467</v>
      </c>
      <c r="E1078">
        <v>2401.779247125</v>
      </c>
      <c r="F1078">
        <v>1026.75</v>
      </c>
      <c r="G1078">
        <v>-67.934608189106598</v>
      </c>
      <c r="H1078">
        <v>-1.7693766596545599</v>
      </c>
      <c r="I1078">
        <v>-23.040134796484899</v>
      </c>
      <c r="J1078">
        <v>4.01898618876226</v>
      </c>
      <c r="K1078">
        <v>1014.40126876934</v>
      </c>
      <c r="L1078">
        <v>1187.17487642079</v>
      </c>
      <c r="M1078">
        <v>56.180873243386102</v>
      </c>
      <c r="N1078">
        <v>2.3215333876096902</v>
      </c>
      <c r="O1078">
        <v>60.784027270513697</v>
      </c>
      <c r="P1078">
        <v>10.1367658889782</v>
      </c>
      <c r="Q1078">
        <v>-0.14612378064609099</v>
      </c>
    </row>
    <row r="1079" spans="1:17" hidden="1" x14ac:dyDescent="0.3">
      <c r="A1079" t="s">
        <v>2316</v>
      </c>
      <c r="B1079" t="s">
        <v>2317</v>
      </c>
      <c r="C1079" t="str">
        <f>IFERROR(VLOOKUP(Table1[[#This Row],[Ticker]],[1]!Table1[[Symbol]:[Industry]],2,FALSE),"-")</f>
        <v>-</v>
      </c>
      <c r="D1079" t="s">
        <v>606</v>
      </c>
      <c r="E1079">
        <v>2396.6564778000002</v>
      </c>
      <c r="F1079">
        <v>481</v>
      </c>
      <c r="G1079">
        <v>6.7846756302317299</v>
      </c>
      <c r="H1079">
        <v>7.3320710256081396</v>
      </c>
      <c r="I1079">
        <v>-8.3747345213723392</v>
      </c>
      <c r="J1079">
        <v>14.804872147557701</v>
      </c>
      <c r="K1079">
        <v>424.32274064035801</v>
      </c>
      <c r="L1079">
        <v>407.02601234680498</v>
      </c>
      <c r="M1079">
        <v>77.914236422425702</v>
      </c>
      <c r="N1079">
        <v>2.37220882637898</v>
      </c>
      <c r="O1079">
        <v>30.9667359667359</v>
      </c>
      <c r="P1079">
        <v>75.707762557077601</v>
      </c>
      <c r="Q1079">
        <v>9.3151874145325997E-2</v>
      </c>
    </row>
    <row r="1080" spans="1:17" x14ac:dyDescent="0.3">
      <c r="A1080" t="s">
        <v>2318</v>
      </c>
      <c r="B1080" t="s">
        <v>2319</v>
      </c>
      <c r="C1080" t="str">
        <f>IFERROR(VLOOKUP(Table1[[#This Row],[Ticker]],[1]!Table1[[Symbol]:[Industry]],2,FALSE),"-")</f>
        <v>-</v>
      </c>
      <c r="D1080" t="s">
        <v>392</v>
      </c>
      <c r="E1080">
        <v>2390.5640990639999</v>
      </c>
      <c r="F1080">
        <v>207.58</v>
      </c>
      <c r="G1080">
        <v>-60.336088981096701</v>
      </c>
      <c r="H1080">
        <v>-6.9817806843684398</v>
      </c>
      <c r="I1080">
        <v>-15.3638881570712</v>
      </c>
      <c r="J1080">
        <v>-2.5712600064976399</v>
      </c>
      <c r="K1080">
        <v>216.32685458711299</v>
      </c>
      <c r="L1080">
        <v>245.826258178252</v>
      </c>
      <c r="M1080">
        <v>30.8767739301456</v>
      </c>
      <c r="N1080">
        <v>0.45484110013274598</v>
      </c>
      <c r="O1080">
        <v>107.99209943154401</v>
      </c>
      <c r="P1080">
        <v>8.3968668407310805</v>
      </c>
      <c r="Q1080">
        <v>-4.5368247894856002E-2</v>
      </c>
    </row>
    <row r="1081" spans="1:17" hidden="1" x14ac:dyDescent="0.3">
      <c r="A1081" t="s">
        <v>2320</v>
      </c>
      <c r="B1081" t="s">
        <v>2321</v>
      </c>
      <c r="C1081" t="str">
        <f>IFERROR(VLOOKUP(Table1[[#This Row],[Ticker]],[1]!Table1[[Symbol]:[Industry]],2,FALSE),"-")</f>
        <v>-</v>
      </c>
      <c r="D1081" t="s">
        <v>138</v>
      </c>
      <c r="E1081">
        <v>2389.6493690299999</v>
      </c>
      <c r="F1081">
        <v>1852.9</v>
      </c>
      <c r="G1081">
        <v>0.462653132765183</v>
      </c>
      <c r="H1081">
        <v>18.563023180942</v>
      </c>
      <c r="I1081">
        <v>-9.2333610129431101</v>
      </c>
      <c r="J1081">
        <v>5.1341098370300999</v>
      </c>
      <c r="K1081">
        <v>1719.94437748478</v>
      </c>
      <c r="L1081">
        <v>1629.73261790428</v>
      </c>
      <c r="M1081">
        <v>64.048891765029296</v>
      </c>
      <c r="N1081">
        <v>1.1471226461640001</v>
      </c>
      <c r="O1081">
        <v>13.281882454530701</v>
      </c>
      <c r="P1081">
        <v>45.553809897878999</v>
      </c>
      <c r="Q1081">
        <v>0.12554541392124599</v>
      </c>
    </row>
    <row r="1082" spans="1:17" hidden="1" x14ac:dyDescent="0.3">
      <c r="A1082" t="s">
        <v>2322</v>
      </c>
      <c r="B1082" t="s">
        <v>2323</v>
      </c>
      <c r="C1082" t="str">
        <f>IFERROR(VLOOKUP(Table1[[#This Row],[Ticker]],[1]!Table1[[Symbol]:[Industry]],2,FALSE),"-")</f>
        <v>-</v>
      </c>
      <c r="D1082" t="s">
        <v>546</v>
      </c>
      <c r="E1082">
        <v>2387.2145251329998</v>
      </c>
      <c r="F1082">
        <v>260.17</v>
      </c>
      <c r="G1082">
        <v>-44.178526846763901</v>
      </c>
      <c r="H1082">
        <v>2.2679604887937002</v>
      </c>
      <c r="I1082">
        <v>1.5914829327489799</v>
      </c>
      <c r="J1082">
        <v>-1.50825279118703</v>
      </c>
      <c r="K1082">
        <v>252.58968160689801</v>
      </c>
      <c r="L1082">
        <v>257.18795572512403</v>
      </c>
      <c r="M1082">
        <v>60.422358119845399</v>
      </c>
      <c r="N1082">
        <v>1.1022764945588901</v>
      </c>
      <c r="O1082">
        <v>21.843410078025901</v>
      </c>
      <c r="P1082">
        <v>22.145539906103199</v>
      </c>
      <c r="Q1082">
        <v>6.4971059762720995E-2</v>
      </c>
    </row>
    <row r="1083" spans="1:17" hidden="1" x14ac:dyDescent="0.3">
      <c r="A1083" t="s">
        <v>2324</v>
      </c>
      <c r="B1083" t="s">
        <v>2325</v>
      </c>
      <c r="C1083" t="str">
        <f>IFERROR(VLOOKUP(Table1[[#This Row],[Ticker]],[1]!Table1[[Symbol]:[Industry]],2,FALSE),"-")</f>
        <v>-</v>
      </c>
      <c r="D1083" t="s">
        <v>232</v>
      </c>
      <c r="E1083">
        <v>2386.2442338000001</v>
      </c>
      <c r="F1083">
        <v>633.5</v>
      </c>
      <c r="G1083">
        <v>-8.5736892752095297</v>
      </c>
      <c r="H1083">
        <v>7.0622625915052302</v>
      </c>
      <c r="I1083">
        <v>4.5364052289668404</v>
      </c>
      <c r="J1083">
        <v>9.0540235754443898</v>
      </c>
      <c r="K1083">
        <v>610.33957651197795</v>
      </c>
      <c r="L1083">
        <v>573.47869813092996</v>
      </c>
      <c r="M1083">
        <v>57.331246607842303</v>
      </c>
      <c r="N1083">
        <v>1.71930787536247</v>
      </c>
      <c r="O1083">
        <v>14.917127071823099</v>
      </c>
      <c r="P1083">
        <v>41.722595078299697</v>
      </c>
      <c r="Q1083">
        <v>4.8549398377964001E-2</v>
      </c>
    </row>
    <row r="1084" spans="1:17" hidden="1" x14ac:dyDescent="0.3">
      <c r="A1084" t="s">
        <v>2326</v>
      </c>
      <c r="B1084" t="s">
        <v>2327</v>
      </c>
      <c r="C1084" t="str">
        <f>IFERROR(VLOOKUP(Table1[[#This Row],[Ticker]],[1]!Table1[[Symbol]:[Industry]],2,FALSE),"-")</f>
        <v>-</v>
      </c>
      <c r="D1084" t="s">
        <v>994</v>
      </c>
      <c r="E1084">
        <v>2383.610064</v>
      </c>
      <c r="F1084">
        <v>1044.5999999999999</v>
      </c>
      <c r="G1084">
        <v>-0.54935063380059201</v>
      </c>
      <c r="H1084">
        <v>-7.2637739224253997</v>
      </c>
      <c r="I1084">
        <v>31.842354940129201</v>
      </c>
      <c r="J1084">
        <v>-0.50454127222713496</v>
      </c>
      <c r="K1084">
        <v>1051.6444149684201</v>
      </c>
      <c r="L1084">
        <v>877.42048597184498</v>
      </c>
      <c r="M1084">
        <v>31.712057967936101</v>
      </c>
      <c r="N1084">
        <v>0.41268713147947</v>
      </c>
      <c r="O1084">
        <v>27.800114876507699</v>
      </c>
      <c r="P1084">
        <v>62.571006147381503</v>
      </c>
      <c r="Q1084">
        <v>2.9102383967276001E-2</v>
      </c>
    </row>
    <row r="1085" spans="1:17" hidden="1" x14ac:dyDescent="0.3">
      <c r="A1085" t="s">
        <v>2328</v>
      </c>
      <c r="B1085" t="s">
        <v>2329</v>
      </c>
      <c r="C1085" t="str">
        <f>IFERROR(VLOOKUP(Table1[[#This Row],[Ticker]],[1]!Table1[[Symbol]:[Industry]],2,FALSE),"-")</f>
        <v>-</v>
      </c>
      <c r="D1085" t="s">
        <v>467</v>
      </c>
      <c r="E1085">
        <v>2381.6329532599998</v>
      </c>
      <c r="F1085">
        <v>393.7</v>
      </c>
      <c r="G1085">
        <v>-7.7335271454205499</v>
      </c>
      <c r="H1085">
        <v>-9.4577728157638798</v>
      </c>
      <c r="I1085">
        <v>0.20062628586780501</v>
      </c>
      <c r="J1085">
        <v>-1.5543537264334599</v>
      </c>
      <c r="K1085">
        <v>404.33811409343798</v>
      </c>
      <c r="L1085">
        <v>371.56046575351399</v>
      </c>
      <c r="M1085">
        <v>34.772232650023398</v>
      </c>
      <c r="N1085">
        <v>0.44439285268595602</v>
      </c>
      <c r="O1085">
        <v>14.9352298704597</v>
      </c>
      <c r="P1085">
        <v>35.292096219931203</v>
      </c>
      <c r="Q1085">
        <v>2.5188315326078001E-2</v>
      </c>
    </row>
    <row r="1086" spans="1:17" hidden="1" x14ac:dyDescent="0.3">
      <c r="A1086" t="s">
        <v>2330</v>
      </c>
      <c r="B1086" t="s">
        <v>2331</v>
      </c>
      <c r="C1086" t="str">
        <f>IFERROR(VLOOKUP(Table1[[#This Row],[Ticker]],[1]!Table1[[Symbol]:[Industry]],2,FALSE),"-")</f>
        <v>-</v>
      </c>
      <c r="D1086" t="s">
        <v>89</v>
      </c>
      <c r="E1086">
        <v>2369.7775044199998</v>
      </c>
      <c r="F1086">
        <v>27.01</v>
      </c>
      <c r="G1086">
        <v>66.3610271166839</v>
      </c>
      <c r="H1086">
        <v>-16.1453391433196</v>
      </c>
      <c r="I1086">
        <v>17.3984852177392</v>
      </c>
      <c r="J1086">
        <v>-4.7490263523857097</v>
      </c>
      <c r="K1086">
        <v>27.353154301235399</v>
      </c>
      <c r="L1086">
        <v>24.257930603162599</v>
      </c>
      <c r="M1086">
        <v>45.368148606349699</v>
      </c>
      <c r="N1086">
        <v>1.1089205606257</v>
      </c>
      <c r="O1086">
        <v>24.2132543502406</v>
      </c>
      <c r="P1086">
        <v>151.356693963987</v>
      </c>
      <c r="Q1086">
        <v>6.3852647987750005E-2</v>
      </c>
    </row>
    <row r="1087" spans="1:17" x14ac:dyDescent="0.3">
      <c r="A1087" t="s">
        <v>2332</v>
      </c>
      <c r="B1087" t="s">
        <v>2333</v>
      </c>
      <c r="C1087" t="str">
        <f>IFERROR(VLOOKUP(Table1[[#This Row],[Ticker]],[1]!Table1[[Symbol]:[Industry]],2,FALSE),"-")</f>
        <v>-</v>
      </c>
      <c r="D1087" t="s">
        <v>24</v>
      </c>
      <c r="E1087">
        <v>2368.9347954959999</v>
      </c>
      <c r="F1087">
        <v>46.01</v>
      </c>
      <c r="G1087">
        <v>-66.144324006608699</v>
      </c>
      <c r="H1087">
        <v>-16.539848775140101</v>
      </c>
      <c r="I1087">
        <v>-32.4906057595351</v>
      </c>
      <c r="J1087">
        <v>-9.2091233215015702</v>
      </c>
      <c r="K1087">
        <v>50.327902970589101</v>
      </c>
      <c r="L1087">
        <v>58.318659135558001</v>
      </c>
      <c r="M1087">
        <v>17.171682471080398</v>
      </c>
      <c r="N1087">
        <v>1.2037959174322499</v>
      </c>
      <c r="O1087">
        <v>79.091501847424396</v>
      </c>
      <c r="P1087">
        <v>2.3809523809523698</v>
      </c>
    </row>
    <row r="1088" spans="1:17" hidden="1" x14ac:dyDescent="0.3">
      <c r="A1088" t="s">
        <v>2334</v>
      </c>
      <c r="B1088" t="s">
        <v>2335</v>
      </c>
      <c r="C1088" t="str">
        <f>IFERROR(VLOOKUP(Table1[[#This Row],[Ticker]],[1]!Table1[[Symbol]:[Industry]],2,FALSE),"-")</f>
        <v>-</v>
      </c>
      <c r="D1088" t="s">
        <v>124</v>
      </c>
      <c r="E1088">
        <v>2365.6813574359999</v>
      </c>
      <c r="F1088">
        <v>163.72</v>
      </c>
      <c r="G1088">
        <v>-36.414632519645501</v>
      </c>
      <c r="H1088">
        <v>-0.47275453178244398</v>
      </c>
      <c r="I1088">
        <v>-5.8851030532861897</v>
      </c>
      <c r="J1088">
        <v>-0.79745503600004097</v>
      </c>
      <c r="K1088">
        <v>162.402182840433</v>
      </c>
      <c r="L1088">
        <v>163.42026055998301</v>
      </c>
      <c r="M1088">
        <v>47.630555929554099</v>
      </c>
      <c r="N1088">
        <v>1.6131807651977601</v>
      </c>
      <c r="O1088">
        <v>29.978011238700201</v>
      </c>
      <c r="P1088">
        <v>21.274074074074001</v>
      </c>
      <c r="Q1088">
        <v>-6.8989658426999996E-4</v>
      </c>
    </row>
    <row r="1089" spans="1:17" hidden="1" x14ac:dyDescent="0.3">
      <c r="A1089" t="s">
        <v>2336</v>
      </c>
      <c r="B1089" t="s">
        <v>2337</v>
      </c>
      <c r="C1089" t="str">
        <f>IFERROR(VLOOKUP(Table1[[#This Row],[Ticker]],[1]!Table1[[Symbol]:[Industry]],2,FALSE),"-")</f>
        <v>-</v>
      </c>
      <c r="D1089" t="s">
        <v>54</v>
      </c>
      <c r="E1089">
        <v>2364.7818792150001</v>
      </c>
      <c r="F1089">
        <v>1673.55</v>
      </c>
      <c r="G1089">
        <v>12.7299090334855</v>
      </c>
      <c r="H1089">
        <v>-3.09547936249268</v>
      </c>
      <c r="I1089">
        <v>-4.87683280004949</v>
      </c>
      <c r="J1089">
        <v>-4.6654333701112298</v>
      </c>
      <c r="K1089">
        <v>1634.1850465457701</v>
      </c>
      <c r="L1089">
        <v>1500.84511691493</v>
      </c>
      <c r="M1089">
        <v>45.465735178246099</v>
      </c>
      <c r="N1089">
        <v>0.55481110227363395</v>
      </c>
      <c r="O1089">
        <v>13.169609512712499</v>
      </c>
      <c r="P1089">
        <v>51.975118053033</v>
      </c>
      <c r="Q1089">
        <v>8.8843057333162001E-2</v>
      </c>
    </row>
    <row r="1090" spans="1:17" hidden="1" x14ac:dyDescent="0.3">
      <c r="A1090" t="s">
        <v>2338</v>
      </c>
      <c r="B1090" t="s">
        <v>2339</v>
      </c>
      <c r="C1090" t="str">
        <f>IFERROR(VLOOKUP(Table1[[#This Row],[Ticker]],[1]!Table1[[Symbol]:[Industry]],2,FALSE),"-")</f>
        <v>-</v>
      </c>
      <c r="D1090" t="s">
        <v>473</v>
      </c>
      <c r="E1090">
        <v>2362.6746776</v>
      </c>
      <c r="F1090">
        <v>297.10000000000002</v>
      </c>
      <c r="G1090">
        <v>-18.1110466702265</v>
      </c>
      <c r="H1090">
        <v>-19.403685506260398</v>
      </c>
      <c r="I1090">
        <v>3.75737025314849</v>
      </c>
      <c r="J1090">
        <v>-3.0784157327459898</v>
      </c>
      <c r="K1090">
        <v>307.133764984614</v>
      </c>
      <c r="L1090">
        <v>285.67682158109398</v>
      </c>
      <c r="M1090">
        <v>36.487284663905001</v>
      </c>
      <c r="N1090">
        <v>0.423813420723328</v>
      </c>
      <c r="O1090">
        <v>21.8444968024234</v>
      </c>
      <c r="P1090">
        <v>30.967599735507999</v>
      </c>
      <c r="Q1090">
        <v>-6.9995543522292994E-2</v>
      </c>
    </row>
    <row r="1091" spans="1:17" hidden="1" x14ac:dyDescent="0.3">
      <c r="A1091" t="s">
        <v>2340</v>
      </c>
      <c r="B1091" t="s">
        <v>2341</v>
      </c>
      <c r="C1091" t="str">
        <f>IFERROR(VLOOKUP(Table1[[#This Row],[Ticker]],[1]!Table1[[Symbol]:[Industry]],2,FALSE),"-")</f>
        <v>-</v>
      </c>
      <c r="D1091" t="s">
        <v>564</v>
      </c>
      <c r="E1091">
        <v>2358.071569665</v>
      </c>
      <c r="F1091">
        <v>679.65</v>
      </c>
      <c r="G1091">
        <v>6.8386599337914298</v>
      </c>
      <c r="H1091">
        <v>-5.5028184003955696</v>
      </c>
      <c r="I1091">
        <v>31.7526508787704</v>
      </c>
      <c r="J1091">
        <v>-1.6147221290832501</v>
      </c>
      <c r="K1091">
        <v>708.62061062789098</v>
      </c>
      <c r="L1091">
        <v>625.51741518595304</v>
      </c>
      <c r="M1091">
        <v>43.652742312481699</v>
      </c>
      <c r="N1091">
        <v>0.43905400363706598</v>
      </c>
      <c r="O1091">
        <v>38.012212168027602</v>
      </c>
      <c r="P1091">
        <v>76.532467532467507</v>
      </c>
      <c r="Q1091">
        <v>0.152081599463228</v>
      </c>
    </row>
    <row r="1092" spans="1:17" x14ac:dyDescent="0.3">
      <c r="A1092" t="s">
        <v>2342</v>
      </c>
      <c r="B1092" t="s">
        <v>2343</v>
      </c>
      <c r="C1092" t="str">
        <f>IFERROR(VLOOKUP(Table1[[#This Row],[Ticker]],[1]!Table1[[Symbol]:[Industry]],2,FALSE),"-")</f>
        <v>-</v>
      </c>
      <c r="D1092" t="s">
        <v>1236</v>
      </c>
      <c r="E1092">
        <v>2354.6935851500002</v>
      </c>
      <c r="F1092">
        <v>325.7</v>
      </c>
      <c r="G1092">
        <v>-72.006604463212696</v>
      </c>
      <c r="H1092">
        <v>-18.085335102684802</v>
      </c>
      <c r="I1092">
        <v>-30.835194935883099</v>
      </c>
      <c r="J1092">
        <v>-4.0950772516129499</v>
      </c>
      <c r="K1092">
        <v>373.045732245149</v>
      </c>
      <c r="L1092">
        <v>411.47340864338599</v>
      </c>
      <c r="M1092">
        <v>20.502560894890902</v>
      </c>
      <c r="N1092">
        <v>0.69367675318823796</v>
      </c>
      <c r="O1092">
        <v>72.720294749769707</v>
      </c>
      <c r="P1092">
        <v>3.3968253968253901</v>
      </c>
      <c r="Q1092">
        <v>-5.1386182871005999E-2</v>
      </c>
    </row>
    <row r="1093" spans="1:17" hidden="1" x14ac:dyDescent="0.3">
      <c r="A1093" t="s">
        <v>2344</v>
      </c>
      <c r="B1093" t="s">
        <v>2345</v>
      </c>
      <c r="C1093" t="str">
        <f>IFERROR(VLOOKUP(Table1[[#This Row],[Ticker]],[1]!Table1[[Symbol]:[Industry]],2,FALSE),"-")</f>
        <v>-</v>
      </c>
      <c r="D1093" t="s">
        <v>124</v>
      </c>
      <c r="E1093">
        <v>2341.9919006999999</v>
      </c>
      <c r="F1093">
        <v>181.1</v>
      </c>
      <c r="G1093">
        <v>-10.7010275183491</v>
      </c>
      <c r="H1093">
        <v>-5.7996966221779198</v>
      </c>
      <c r="I1093">
        <v>33.599372203001103</v>
      </c>
      <c r="J1093">
        <v>-6.7319226363967397</v>
      </c>
      <c r="K1093">
        <v>173.45655275452199</v>
      </c>
      <c r="L1093">
        <v>159.19010315876699</v>
      </c>
      <c r="M1093">
        <v>46.7996015722251</v>
      </c>
      <c r="N1093">
        <v>0.86208880463437598</v>
      </c>
      <c r="O1093">
        <v>15.902816123688501</v>
      </c>
      <c r="P1093">
        <v>57.478260869565197</v>
      </c>
    </row>
    <row r="1094" spans="1:17" hidden="1" x14ac:dyDescent="0.3">
      <c r="A1094" t="s">
        <v>2346</v>
      </c>
      <c r="B1094" t="s">
        <v>2347</v>
      </c>
      <c r="C1094" t="str">
        <f>IFERROR(VLOOKUP(Table1[[#This Row],[Ticker]],[1]!Table1[[Symbol]:[Industry]],2,FALSE),"-")</f>
        <v>-</v>
      </c>
      <c r="D1094" t="s">
        <v>750</v>
      </c>
      <c r="E1094">
        <v>2335.4897044949998</v>
      </c>
      <c r="F1094">
        <v>438.95</v>
      </c>
      <c r="G1094">
        <v>-53.580085519008598</v>
      </c>
      <c r="H1094">
        <v>-6.1338792594512803</v>
      </c>
      <c r="I1094">
        <v>-7.63793759738288</v>
      </c>
      <c r="J1094">
        <v>-5.0971542095324596</v>
      </c>
      <c r="K1094">
        <v>465.057610059073</v>
      </c>
      <c r="L1094">
        <v>479.20291163557403</v>
      </c>
      <c r="M1094">
        <v>34.306661374175903</v>
      </c>
      <c r="N1094">
        <v>1.0284862248368101</v>
      </c>
      <c r="O1094">
        <v>30.857728670691401</v>
      </c>
      <c r="P1094">
        <v>12.811616551015099</v>
      </c>
      <c r="Q1094">
        <v>-0.11223631351937299</v>
      </c>
    </row>
    <row r="1095" spans="1:17" hidden="1" x14ac:dyDescent="0.3">
      <c r="A1095" t="s">
        <v>2348</v>
      </c>
      <c r="B1095" t="s">
        <v>2349</v>
      </c>
      <c r="C1095" t="str">
        <f>IFERROR(VLOOKUP(Table1[[#This Row],[Ticker]],[1]!Table1[[Symbol]:[Industry]],2,FALSE),"-")</f>
        <v>-</v>
      </c>
      <c r="D1095" t="s">
        <v>2350</v>
      </c>
      <c r="E1095">
        <v>2333.071628355</v>
      </c>
      <c r="F1095">
        <v>1402.05</v>
      </c>
      <c r="G1095">
        <v>-15.5195254056359</v>
      </c>
      <c r="H1095">
        <v>6.2490159981818696</v>
      </c>
      <c r="I1095">
        <v>-1.07248466891068</v>
      </c>
      <c r="J1095">
        <v>6.6315963235165798</v>
      </c>
      <c r="M1095">
        <v>69.925523435947994</v>
      </c>
      <c r="O1095">
        <v>3.9299597018651302</v>
      </c>
      <c r="P1095">
        <v>26.293744088636601</v>
      </c>
    </row>
    <row r="1096" spans="1:17" hidden="1" x14ac:dyDescent="0.3">
      <c r="A1096" t="s">
        <v>2351</v>
      </c>
      <c r="B1096" t="s">
        <v>2352</v>
      </c>
      <c r="C1096" t="str">
        <f>IFERROR(VLOOKUP(Table1[[#This Row],[Ticker]],[1]!Table1[[Symbol]:[Industry]],2,FALSE),"-")</f>
        <v>-</v>
      </c>
      <c r="D1096" t="s">
        <v>397</v>
      </c>
      <c r="E1096">
        <v>2332.08481889</v>
      </c>
      <c r="F1096">
        <v>46.57</v>
      </c>
      <c r="G1096">
        <v>-71.395888599307796</v>
      </c>
      <c r="H1096">
        <v>-11.0340206105195</v>
      </c>
      <c r="I1096">
        <v>-25.653541082918199</v>
      </c>
      <c r="J1096">
        <v>-4.8645646422781796</v>
      </c>
      <c r="K1096">
        <v>50.812378433122198</v>
      </c>
      <c r="L1096">
        <v>57.502318787912401</v>
      </c>
      <c r="M1096">
        <v>17.2398281763295</v>
      </c>
      <c r="N1096">
        <v>1.0060877569114699</v>
      </c>
      <c r="O1096">
        <v>80.480996349581204</v>
      </c>
      <c r="P1096">
        <v>1.01952277657266</v>
      </c>
    </row>
    <row r="1097" spans="1:17" hidden="1" x14ac:dyDescent="0.3">
      <c r="A1097" t="s">
        <v>2353</v>
      </c>
      <c r="B1097" t="s">
        <v>2354</v>
      </c>
      <c r="C1097" t="str">
        <f>IFERROR(VLOOKUP(Table1[[#This Row],[Ticker]],[1]!Table1[[Symbol]:[Industry]],2,FALSE),"-")</f>
        <v>-</v>
      </c>
      <c r="D1097" t="s">
        <v>1503</v>
      </c>
      <c r="E1097">
        <v>2324.6804198220002</v>
      </c>
      <c r="F1097">
        <v>171.74</v>
      </c>
      <c r="G1097">
        <v>4.7248028662146098</v>
      </c>
      <c r="H1097">
        <v>-4.73033551602974</v>
      </c>
      <c r="I1097">
        <v>40.247866009045701</v>
      </c>
      <c r="J1097">
        <v>-5.3733495454292797</v>
      </c>
      <c r="K1097">
        <v>154.03797690200301</v>
      </c>
      <c r="L1097">
        <v>125.04053336013099</v>
      </c>
      <c r="M1097">
        <v>46.280614226081703</v>
      </c>
      <c r="N1097">
        <v>0.46607551130291502</v>
      </c>
      <c r="O1097">
        <v>18.725981134272701</v>
      </c>
      <c r="P1097">
        <v>89.663169519602405</v>
      </c>
      <c r="Q1097">
        <v>6.9337862262011996E-2</v>
      </c>
    </row>
    <row r="1098" spans="1:17" hidden="1" x14ac:dyDescent="0.3">
      <c r="A1098" t="s">
        <v>2355</v>
      </c>
      <c r="B1098" t="s">
        <v>2356</v>
      </c>
      <c r="C1098" t="str">
        <f>IFERROR(VLOOKUP(Table1[[#This Row],[Ticker]],[1]!Table1[[Symbol]:[Industry]],2,FALSE),"-")</f>
        <v>-</v>
      </c>
      <c r="D1098" t="s">
        <v>400</v>
      </c>
      <c r="E1098">
        <v>2321.6489458799902</v>
      </c>
      <c r="F1098">
        <v>1788.6</v>
      </c>
      <c r="G1098">
        <v>347.64181818677002</v>
      </c>
      <c r="H1098">
        <v>6.0977609074798496</v>
      </c>
      <c r="I1098">
        <v>106.114565304457</v>
      </c>
      <c r="J1098">
        <v>7.8695314556376399</v>
      </c>
      <c r="K1098">
        <v>1487.72494705555</v>
      </c>
      <c r="L1098">
        <v>1063.5651957402299</v>
      </c>
      <c r="M1098">
        <v>75.790647405257999</v>
      </c>
      <c r="N1098">
        <v>1.0790520715390099</v>
      </c>
      <c r="O1098">
        <v>4.5510455104550998</v>
      </c>
      <c r="P1098">
        <v>411.02857142857101</v>
      </c>
      <c r="Q1098">
        <v>0.143032821534301</v>
      </c>
    </row>
    <row r="1099" spans="1:17" hidden="1" x14ac:dyDescent="0.3">
      <c r="A1099" t="s">
        <v>2357</v>
      </c>
      <c r="B1099" t="s">
        <v>2358</v>
      </c>
      <c r="C1099" t="str">
        <f>IFERROR(VLOOKUP(Table1[[#This Row],[Ticker]],[1]!Table1[[Symbol]:[Industry]],2,FALSE),"-")</f>
        <v>-</v>
      </c>
      <c r="D1099" t="s">
        <v>392</v>
      </c>
      <c r="E1099">
        <v>2316.29902881</v>
      </c>
      <c r="F1099">
        <v>1181.0999999999999</v>
      </c>
      <c r="G1099">
        <v>-42.822895612446402</v>
      </c>
      <c r="H1099">
        <v>-7.2187403041401597</v>
      </c>
      <c r="I1099">
        <v>-6.3669387358518197</v>
      </c>
      <c r="J1099">
        <v>-3.4157530809773502</v>
      </c>
      <c r="K1099">
        <v>1225.4422236832099</v>
      </c>
      <c r="L1099">
        <v>1216.52022427664</v>
      </c>
      <c r="M1099">
        <v>38.472302416666601</v>
      </c>
      <c r="N1099">
        <v>1.350830221047</v>
      </c>
      <c r="O1099">
        <v>24.832782998899301</v>
      </c>
      <c r="P1099">
        <v>43.154960305435999</v>
      </c>
      <c r="Q1099">
        <v>-4.2101080498730001E-2</v>
      </c>
    </row>
    <row r="1100" spans="1:17" hidden="1" x14ac:dyDescent="0.3">
      <c r="A1100" t="s">
        <v>2359</v>
      </c>
      <c r="B1100" t="s">
        <v>2360</v>
      </c>
      <c r="C1100" t="str">
        <f>IFERROR(VLOOKUP(Table1[[#This Row],[Ticker]],[1]!Table1[[Symbol]:[Industry]],2,FALSE),"-")</f>
        <v>-</v>
      </c>
      <c r="D1100" t="s">
        <v>438</v>
      </c>
      <c r="E1100">
        <v>2315.8043017499999</v>
      </c>
      <c r="F1100">
        <v>14.9</v>
      </c>
      <c r="G1100">
        <v>-6.14830355093041</v>
      </c>
      <c r="H1100">
        <v>43.711208646512098</v>
      </c>
      <c r="I1100">
        <v>-13.0298046414506</v>
      </c>
      <c r="J1100">
        <v>-3.1110874811106601</v>
      </c>
      <c r="K1100">
        <v>13.1043893788936</v>
      </c>
      <c r="L1100">
        <v>12.4331171966247</v>
      </c>
      <c r="M1100">
        <v>51.701661066744997</v>
      </c>
      <c r="N1100">
        <v>1.4283203292179301</v>
      </c>
      <c r="O1100">
        <v>17.785234899328799</v>
      </c>
      <c r="P1100">
        <v>50.505050505050498</v>
      </c>
      <c r="Q1100">
        <v>0.11923215084146099</v>
      </c>
    </row>
    <row r="1101" spans="1:17" hidden="1" x14ac:dyDescent="0.3">
      <c r="A1101" t="s">
        <v>2361</v>
      </c>
      <c r="B1101" t="s">
        <v>2362</v>
      </c>
      <c r="C1101" t="str">
        <f>IFERROR(VLOOKUP(Table1[[#This Row],[Ticker]],[1]!Table1[[Symbol]:[Industry]],2,FALSE),"-")</f>
        <v>-</v>
      </c>
      <c r="D1101" t="s">
        <v>2363</v>
      </c>
      <c r="E1101">
        <v>2305.9050716000002</v>
      </c>
      <c r="F1101">
        <v>463.25</v>
      </c>
      <c r="G1101">
        <v>86.616597144639897</v>
      </c>
      <c r="H1101">
        <v>-9.4927722498898301</v>
      </c>
      <c r="I1101">
        <v>26.934815347535299</v>
      </c>
      <c r="J1101">
        <v>-4.23909755403443</v>
      </c>
      <c r="K1101">
        <v>500.98725033451001</v>
      </c>
      <c r="L1101">
        <v>435.54491975001997</v>
      </c>
      <c r="M1101">
        <v>25.195929188923699</v>
      </c>
      <c r="N1101">
        <v>0.85082574035648795</v>
      </c>
      <c r="O1101">
        <v>33.4052887209929</v>
      </c>
      <c r="P1101">
        <v>125.42579075425699</v>
      </c>
    </row>
    <row r="1102" spans="1:17" hidden="1" x14ac:dyDescent="0.3">
      <c r="A1102" t="s">
        <v>2364</v>
      </c>
      <c r="B1102" t="s">
        <v>2365</v>
      </c>
      <c r="C1102" t="str">
        <f>IFERROR(VLOOKUP(Table1[[#This Row],[Ticker]],[1]!Table1[[Symbol]:[Industry]],2,FALSE),"-")</f>
        <v>-</v>
      </c>
      <c r="D1102" t="s">
        <v>124</v>
      </c>
      <c r="E1102">
        <v>2305.0165717109999</v>
      </c>
      <c r="F1102">
        <v>170.81</v>
      </c>
      <c r="G1102">
        <v>23.071341410919</v>
      </c>
      <c r="H1102">
        <v>-12.508525808378099</v>
      </c>
      <c r="I1102">
        <v>13.1632985066627</v>
      </c>
      <c r="J1102">
        <v>1.54771436254561</v>
      </c>
      <c r="K1102">
        <v>173.72811838658299</v>
      </c>
      <c r="L1102">
        <v>151.47273927039501</v>
      </c>
      <c r="M1102">
        <v>44.735146340096897</v>
      </c>
      <c r="N1102">
        <v>0.77587447791105202</v>
      </c>
      <c r="O1102">
        <v>19.5012001639248</v>
      </c>
      <c r="P1102">
        <v>81.519659936238</v>
      </c>
      <c r="Q1102">
        <v>0.171227335611675</v>
      </c>
    </row>
    <row r="1103" spans="1:17" hidden="1" x14ac:dyDescent="0.3">
      <c r="A1103" t="s">
        <v>2366</v>
      </c>
      <c r="B1103" t="s">
        <v>2367</v>
      </c>
      <c r="C1103" t="str">
        <f>IFERROR(VLOOKUP(Table1[[#This Row],[Ticker]],[1]!Table1[[Symbol]:[Industry]],2,FALSE),"-")</f>
        <v>-</v>
      </c>
      <c r="D1103" t="s">
        <v>438</v>
      </c>
      <c r="E1103">
        <v>2297.4518221200001</v>
      </c>
      <c r="F1103">
        <v>354.9</v>
      </c>
      <c r="G1103">
        <v>56.603804466641101</v>
      </c>
      <c r="H1103">
        <v>-20.284027896268402</v>
      </c>
      <c r="I1103">
        <v>-20.2508433652058</v>
      </c>
      <c r="J1103">
        <v>-5.3141812174451797</v>
      </c>
      <c r="K1103">
        <v>404.87172475468998</v>
      </c>
      <c r="L1103">
        <v>370.567146068098</v>
      </c>
      <c r="M1103">
        <v>21.296869166920899</v>
      </c>
      <c r="N1103">
        <v>0.64245763314618898</v>
      </c>
      <c r="O1103">
        <v>44.744998591152402</v>
      </c>
      <c r="P1103">
        <v>96.294247787610601</v>
      </c>
      <c r="Q1103">
        <v>0.115822929934594</v>
      </c>
    </row>
    <row r="1104" spans="1:17" hidden="1" x14ac:dyDescent="0.3">
      <c r="A1104" t="s">
        <v>2368</v>
      </c>
      <c r="B1104" t="s">
        <v>2369</v>
      </c>
      <c r="C1104" t="str">
        <f>IFERROR(VLOOKUP(Table1[[#This Row],[Ticker]],[1]!Table1[[Symbol]:[Industry]],2,FALSE),"-")</f>
        <v>-</v>
      </c>
      <c r="D1104" t="s">
        <v>1236</v>
      </c>
      <c r="E1104">
        <v>2293.1394042000002</v>
      </c>
      <c r="F1104">
        <v>807</v>
      </c>
      <c r="G1104">
        <v>-2.84643074279463</v>
      </c>
      <c r="H1104">
        <v>-17.230397642905601</v>
      </c>
      <c r="I1104">
        <v>-35.539698906266203</v>
      </c>
      <c r="J1104">
        <v>-3.91652488860462</v>
      </c>
      <c r="K1104">
        <v>843.17623107119005</v>
      </c>
      <c r="L1104">
        <v>839.85148853477199</v>
      </c>
      <c r="M1104">
        <v>31.1631188363835</v>
      </c>
      <c r="N1104">
        <v>0.62902635161825804</v>
      </c>
      <c r="O1104">
        <v>42.620817843866099</v>
      </c>
      <c r="P1104">
        <v>36.0762161706432</v>
      </c>
      <c r="Q1104">
        <v>-2.1354226831862999E-2</v>
      </c>
    </row>
    <row r="1105" spans="1:17" hidden="1" x14ac:dyDescent="0.3">
      <c r="A1105" t="s">
        <v>2370</v>
      </c>
      <c r="B1105" t="s">
        <v>2371</v>
      </c>
      <c r="C1105" t="str">
        <f>IFERROR(VLOOKUP(Table1[[#This Row],[Ticker]],[1]!Table1[[Symbol]:[Industry]],2,FALSE),"-")</f>
        <v>-</v>
      </c>
      <c r="D1105" t="s">
        <v>103</v>
      </c>
      <c r="E1105">
        <v>2288.5847862189999</v>
      </c>
      <c r="F1105">
        <v>19.510000000000002</v>
      </c>
      <c r="G1105">
        <v>16.724314874126499</v>
      </c>
      <c r="H1105">
        <v>-12.0695453860071</v>
      </c>
      <c r="I1105">
        <v>-9.9511686981035492</v>
      </c>
      <c r="J1105">
        <v>-4.7082871716290402</v>
      </c>
      <c r="K1105">
        <v>20.407417903099301</v>
      </c>
      <c r="L1105">
        <v>19.1879627930246</v>
      </c>
      <c r="M1105">
        <v>33.240538756390798</v>
      </c>
      <c r="N1105">
        <v>1.02927539870537</v>
      </c>
      <c r="O1105">
        <v>63.4272692204555</v>
      </c>
      <c r="P1105">
        <v>74.935381069678101</v>
      </c>
      <c r="Q1105">
        <v>0.15276132004194701</v>
      </c>
    </row>
    <row r="1106" spans="1:17" hidden="1" x14ac:dyDescent="0.3">
      <c r="A1106" t="s">
        <v>2372</v>
      </c>
      <c r="B1106" t="s">
        <v>2373</v>
      </c>
      <c r="C1106" t="str">
        <f>IFERROR(VLOOKUP(Table1[[#This Row],[Ticker]],[1]!Table1[[Symbol]:[Industry]],2,FALSE),"-")</f>
        <v>-</v>
      </c>
      <c r="D1106" t="s">
        <v>114</v>
      </c>
      <c r="E1106">
        <v>2285.6566635499998</v>
      </c>
      <c r="F1106">
        <v>191.75</v>
      </c>
      <c r="G1106">
        <v>-36.299211313682697</v>
      </c>
      <c r="H1106">
        <v>-13.2630711645392</v>
      </c>
      <c r="I1106">
        <v>-27.431840861578799</v>
      </c>
      <c r="J1106">
        <v>0.395766488008921</v>
      </c>
      <c r="K1106">
        <v>187.63271354064901</v>
      </c>
      <c r="L1106">
        <v>193.25782698030201</v>
      </c>
      <c r="M1106">
        <v>68.368431438055296</v>
      </c>
      <c r="N1106">
        <v>0.68170150604870605</v>
      </c>
      <c r="O1106">
        <v>51.108213820078198</v>
      </c>
      <c r="P1106">
        <v>28.004005340453901</v>
      </c>
      <c r="Q1106">
        <v>3.5020182557649999E-2</v>
      </c>
    </row>
    <row r="1107" spans="1:17" hidden="1" x14ac:dyDescent="0.3">
      <c r="A1107" t="s">
        <v>2374</v>
      </c>
      <c r="B1107" t="s">
        <v>2375</v>
      </c>
      <c r="C1107" t="str">
        <f>IFERROR(VLOOKUP(Table1[[#This Row],[Ticker]],[1]!Table1[[Symbol]:[Industry]],2,FALSE),"-")</f>
        <v>-</v>
      </c>
      <c r="D1107" t="s">
        <v>227</v>
      </c>
      <c r="E1107">
        <v>2269.2214888979902</v>
      </c>
      <c r="F1107">
        <v>46.41</v>
      </c>
      <c r="G1107">
        <v>2.1355919626080002</v>
      </c>
      <c r="H1107">
        <v>-24.207508148418899</v>
      </c>
      <c r="I1107">
        <v>16.975964450638401</v>
      </c>
      <c r="J1107">
        <v>-3.1625951423246699</v>
      </c>
      <c r="K1107">
        <v>49.631146836912599</v>
      </c>
      <c r="L1107">
        <v>44.659966780030601</v>
      </c>
      <c r="M1107">
        <v>44.5618028698985</v>
      </c>
      <c r="N1107">
        <v>0.35661595254627299</v>
      </c>
      <c r="O1107">
        <v>48.416289592760101</v>
      </c>
      <c r="P1107">
        <v>59.0472926662097</v>
      </c>
      <c r="Q1107">
        <v>6.0152204022682003E-2</v>
      </c>
    </row>
    <row r="1108" spans="1:17" hidden="1" x14ac:dyDescent="0.3">
      <c r="A1108" t="s">
        <v>2376</v>
      </c>
      <c r="B1108" t="s">
        <v>2377</v>
      </c>
      <c r="C1108" t="str">
        <f>IFERROR(VLOOKUP(Table1[[#This Row],[Ticker]],[1]!Table1[[Symbol]:[Industry]],2,FALSE),"-")</f>
        <v>-</v>
      </c>
      <c r="D1108" t="s">
        <v>324</v>
      </c>
      <c r="E1108">
        <v>2266.4242765499998</v>
      </c>
      <c r="F1108">
        <v>881.75</v>
      </c>
      <c r="G1108">
        <v>80.695746428957307</v>
      </c>
      <c r="H1108">
        <v>-24.570075960353801</v>
      </c>
      <c r="I1108">
        <v>44.6098771120718</v>
      </c>
      <c r="J1108">
        <v>-2.4104810245497199</v>
      </c>
      <c r="K1108">
        <v>940.505194853945</v>
      </c>
      <c r="L1108">
        <v>768.25628119027999</v>
      </c>
      <c r="M1108">
        <v>29.342631533202201</v>
      </c>
      <c r="N1108">
        <v>0.39587857065256199</v>
      </c>
      <c r="O1108">
        <v>37.7941593422171</v>
      </c>
      <c r="P1108">
        <v>119.3407960199</v>
      </c>
      <c r="Q1108">
        <v>0.115504785791854</v>
      </c>
    </row>
    <row r="1109" spans="1:17" hidden="1" x14ac:dyDescent="0.3">
      <c r="A1109" t="s">
        <v>2378</v>
      </c>
      <c r="B1109" t="s">
        <v>2379</v>
      </c>
      <c r="C1109" t="str">
        <f>IFERROR(VLOOKUP(Table1[[#This Row],[Ticker]],[1]!Table1[[Symbol]:[Industry]],2,FALSE),"-")</f>
        <v>-</v>
      </c>
      <c r="D1109" t="s">
        <v>80</v>
      </c>
      <c r="E1109">
        <v>2263.6647663150002</v>
      </c>
      <c r="F1109">
        <v>3001.85</v>
      </c>
      <c r="G1109">
        <v>-27.714549988041298</v>
      </c>
      <c r="H1109">
        <v>-3.0266396669175601</v>
      </c>
      <c r="I1109">
        <v>-2.5984130681229298</v>
      </c>
      <c r="J1109">
        <v>1.5712804276272001</v>
      </c>
      <c r="K1109">
        <v>2882.5311662458098</v>
      </c>
      <c r="L1109">
        <v>2828.8487113733399</v>
      </c>
      <c r="M1109">
        <v>70.011962459435395</v>
      </c>
      <c r="N1109">
        <v>1.4188397942275299</v>
      </c>
      <c r="O1109">
        <v>5.6398554224894797</v>
      </c>
      <c r="P1109">
        <v>27.975188114168699</v>
      </c>
      <c r="Q1109">
        <v>-0.13767606591534501</v>
      </c>
    </row>
    <row r="1110" spans="1:17" hidden="1" x14ac:dyDescent="0.3">
      <c r="A1110" t="s">
        <v>2380</v>
      </c>
      <c r="B1110" t="s">
        <v>2381</v>
      </c>
      <c r="C1110" t="str">
        <f>IFERROR(VLOOKUP(Table1[[#This Row],[Ticker]],[1]!Table1[[Symbol]:[Industry]],2,FALSE),"-")</f>
        <v>-</v>
      </c>
      <c r="D1110" t="s">
        <v>132</v>
      </c>
      <c r="E1110">
        <v>2260.4127229830001</v>
      </c>
      <c r="F1110">
        <v>132.69</v>
      </c>
      <c r="G1110">
        <v>15.3143191220764</v>
      </c>
      <c r="H1110">
        <v>-7.5447546637483596</v>
      </c>
      <c r="I1110">
        <v>-2.7968536883716002</v>
      </c>
      <c r="J1110">
        <v>-2.4582498303295699</v>
      </c>
      <c r="K1110">
        <v>124.631404452163</v>
      </c>
      <c r="L1110">
        <v>114.745542107856</v>
      </c>
      <c r="M1110">
        <v>53.174482289708699</v>
      </c>
      <c r="N1110">
        <v>0.87219279153324802</v>
      </c>
      <c r="O1110">
        <v>11.236717160298401</v>
      </c>
      <c r="P1110">
        <v>61.4233576642335</v>
      </c>
      <c r="Q1110">
        <v>3.3788960478513999E-2</v>
      </c>
    </row>
    <row r="1111" spans="1:17" hidden="1" x14ac:dyDescent="0.3">
      <c r="A1111" t="s">
        <v>2382</v>
      </c>
      <c r="B1111" t="s">
        <v>2383</v>
      </c>
      <c r="C1111" t="str">
        <f>IFERROR(VLOOKUP(Table1[[#This Row],[Ticker]],[1]!Table1[[Symbol]:[Industry]],2,FALSE),"-")</f>
        <v>-</v>
      </c>
      <c r="D1111" t="s">
        <v>294</v>
      </c>
      <c r="E1111">
        <v>2243.2916384999999</v>
      </c>
      <c r="F1111">
        <v>1485</v>
      </c>
      <c r="G1111">
        <v>1.43582489907882</v>
      </c>
      <c r="H1111">
        <v>-14.5662516326953</v>
      </c>
      <c r="I1111">
        <v>-19.141699928007501</v>
      </c>
      <c r="J1111">
        <v>-2.29924063300516</v>
      </c>
      <c r="K1111">
        <v>1555.5435938212499</v>
      </c>
      <c r="L1111">
        <v>1501.71983637476</v>
      </c>
      <c r="M1111">
        <v>47.1121122145261</v>
      </c>
      <c r="N1111">
        <v>0.43181889655403299</v>
      </c>
      <c r="O1111">
        <v>31.6632996632996</v>
      </c>
      <c r="P1111">
        <v>41.085934159897398</v>
      </c>
      <c r="Q1111">
        <v>-9.9247022998030007E-3</v>
      </c>
    </row>
    <row r="1112" spans="1:17" hidden="1" x14ac:dyDescent="0.3">
      <c r="A1112" t="s">
        <v>2384</v>
      </c>
      <c r="B1112" t="s">
        <v>2385</v>
      </c>
      <c r="C1112" t="str">
        <f>IFERROR(VLOOKUP(Table1[[#This Row],[Ticker]],[1]!Table1[[Symbol]:[Industry]],2,FALSE),"-")</f>
        <v>-</v>
      </c>
      <c r="D1112" t="s">
        <v>467</v>
      </c>
      <c r="E1112">
        <v>2242.2945199999999</v>
      </c>
      <c r="F1112">
        <v>432.5</v>
      </c>
      <c r="G1112">
        <v>-47.639403459475801</v>
      </c>
      <c r="H1112">
        <v>-4.7672475587600198</v>
      </c>
      <c r="I1112">
        <v>-10.676144308235299</v>
      </c>
      <c r="J1112">
        <v>-0.17060641366736501</v>
      </c>
      <c r="K1112">
        <v>438.500812906563</v>
      </c>
      <c r="L1112">
        <v>452.40263716821897</v>
      </c>
      <c r="M1112">
        <v>44.141194155769199</v>
      </c>
      <c r="N1112">
        <v>0.771423112431188</v>
      </c>
      <c r="O1112">
        <v>30.254335260115599</v>
      </c>
      <c r="P1112">
        <v>12.924281984334099</v>
      </c>
      <c r="Q1112">
        <v>-2.6065347508666001E-2</v>
      </c>
    </row>
    <row r="1113" spans="1:17" hidden="1" x14ac:dyDescent="0.3">
      <c r="A1113" t="s">
        <v>2386</v>
      </c>
      <c r="B1113" t="s">
        <v>2387</v>
      </c>
      <c r="C1113" t="str">
        <f>IFERROR(VLOOKUP(Table1[[#This Row],[Ticker]],[1]!Table1[[Symbol]:[Industry]],2,FALSE),"-")</f>
        <v>-</v>
      </c>
      <c r="D1113" t="s">
        <v>217</v>
      </c>
      <c r="E1113">
        <v>2238.4355044650001</v>
      </c>
      <c r="F1113">
        <v>289.64999999999998</v>
      </c>
      <c r="G1113">
        <v>-50.7814450195674</v>
      </c>
      <c r="H1113">
        <v>-4.6246126398905396</v>
      </c>
      <c r="I1113">
        <v>-15.0865294116364</v>
      </c>
      <c r="J1113">
        <v>-2.09204638971377</v>
      </c>
      <c r="K1113">
        <v>296.51553650618899</v>
      </c>
      <c r="L1113">
        <v>312.16445467352298</v>
      </c>
      <c r="M1113">
        <v>38.358801169006597</v>
      </c>
      <c r="N1113">
        <v>0.76931384665464797</v>
      </c>
      <c r="O1113">
        <v>29.4665976178146</v>
      </c>
      <c r="P1113">
        <v>18.007740884090399</v>
      </c>
    </row>
    <row r="1114" spans="1:17" hidden="1" x14ac:dyDescent="0.3">
      <c r="A1114" t="s">
        <v>2388</v>
      </c>
      <c r="B1114" t="s">
        <v>2389</v>
      </c>
      <c r="C1114" t="str">
        <f>IFERROR(VLOOKUP(Table1[[#This Row],[Ticker]],[1]!Table1[[Symbol]:[Industry]],2,FALSE),"-")</f>
        <v>-</v>
      </c>
      <c r="D1114" t="s">
        <v>438</v>
      </c>
      <c r="E1114">
        <v>2237.4033887700002</v>
      </c>
      <c r="F1114">
        <v>722.7</v>
      </c>
      <c r="G1114">
        <v>-7.7858462618737398</v>
      </c>
      <c r="H1114">
        <v>-20.595261757215901</v>
      </c>
      <c r="I1114">
        <v>39.533537938749298</v>
      </c>
      <c r="J1114">
        <v>-2.9013926904532998</v>
      </c>
      <c r="K1114">
        <v>733.52214313420404</v>
      </c>
      <c r="L1114">
        <v>640.66818522194797</v>
      </c>
      <c r="M1114">
        <v>37.162180769662498</v>
      </c>
      <c r="N1114">
        <v>0.68324663029646304</v>
      </c>
      <c r="O1114">
        <v>22.976338729763299</v>
      </c>
      <c r="P1114">
        <v>64.231337348028603</v>
      </c>
      <c r="Q1114">
        <v>0.13515534048265601</v>
      </c>
    </row>
    <row r="1115" spans="1:17" hidden="1" x14ac:dyDescent="0.3">
      <c r="A1115" t="s">
        <v>2390</v>
      </c>
      <c r="B1115" t="s">
        <v>2391</v>
      </c>
      <c r="C1115" t="str">
        <f>IFERROR(VLOOKUP(Table1[[#This Row],[Ticker]],[1]!Table1[[Symbol]:[Industry]],2,FALSE),"-")</f>
        <v>-</v>
      </c>
      <c r="D1115" t="s">
        <v>467</v>
      </c>
      <c r="E1115">
        <v>2234.9271520000002</v>
      </c>
      <c r="F1115">
        <v>2044.65</v>
      </c>
      <c r="G1115">
        <v>-16.4684299987542</v>
      </c>
      <c r="H1115">
        <v>-1.28730984884047</v>
      </c>
      <c r="I1115">
        <v>7.1662360479991998</v>
      </c>
      <c r="J1115">
        <v>0.135982895235809</v>
      </c>
      <c r="K1115">
        <v>1955.16917138961</v>
      </c>
      <c r="L1115">
        <v>1846.9387090437699</v>
      </c>
      <c r="M1115">
        <v>37.647452138659403</v>
      </c>
      <c r="N1115">
        <v>0.75892280309070903</v>
      </c>
      <c r="O1115">
        <v>18.682904164526899</v>
      </c>
      <c r="P1115">
        <v>34.9603960396039</v>
      </c>
    </row>
    <row r="1116" spans="1:17" hidden="1" x14ac:dyDescent="0.3">
      <c r="A1116" t="s">
        <v>2392</v>
      </c>
      <c r="B1116" t="s">
        <v>2393</v>
      </c>
      <c r="C1116" t="str">
        <f>IFERROR(VLOOKUP(Table1[[#This Row],[Ticker]],[1]!Table1[[Symbol]:[Industry]],2,FALSE),"-")</f>
        <v>-</v>
      </c>
      <c r="D1116" t="s">
        <v>929</v>
      </c>
      <c r="E1116">
        <v>2233.16693768</v>
      </c>
      <c r="F1116">
        <v>335.3</v>
      </c>
      <c r="G1116">
        <v>285.42962838126601</v>
      </c>
      <c r="H1116">
        <v>-21.280280529869898</v>
      </c>
      <c r="I1116">
        <v>90.905411424435698</v>
      </c>
      <c r="J1116">
        <v>1.12988624257471</v>
      </c>
      <c r="K1116">
        <v>353.58477851794999</v>
      </c>
      <c r="L1116">
        <v>253.85303806731901</v>
      </c>
      <c r="M1116">
        <v>35.829182032368401</v>
      </c>
      <c r="N1116">
        <v>0.75888747143807</v>
      </c>
      <c r="O1116">
        <v>29.779302117506699</v>
      </c>
      <c r="Q1116">
        <v>0.16059905631566701</v>
      </c>
    </row>
    <row r="1117" spans="1:17" hidden="1" x14ac:dyDescent="0.3">
      <c r="A1117" t="s">
        <v>2394</v>
      </c>
      <c r="B1117" t="s">
        <v>2395</v>
      </c>
      <c r="C1117" t="str">
        <f>IFERROR(VLOOKUP(Table1[[#This Row],[Ticker]],[1]!Table1[[Symbol]:[Industry]],2,FALSE),"-")</f>
        <v>-</v>
      </c>
      <c r="D1117" t="s">
        <v>124</v>
      </c>
      <c r="E1117">
        <v>2231.7084656419902</v>
      </c>
      <c r="F1117">
        <v>57.02</v>
      </c>
      <c r="G1117">
        <v>233.910904158824</v>
      </c>
      <c r="H1117">
        <v>35.288565398287403</v>
      </c>
      <c r="I1117">
        <v>73.012123880853494</v>
      </c>
      <c r="J1117">
        <v>3.5165900254060198</v>
      </c>
      <c r="K1117">
        <v>43.5794480424955</v>
      </c>
      <c r="L1117">
        <v>31.297996086142199</v>
      </c>
      <c r="M1117">
        <v>59.507477491644202</v>
      </c>
      <c r="N1117">
        <v>1.52671838886082</v>
      </c>
      <c r="O1117">
        <v>13.1532795510347</v>
      </c>
      <c r="P1117">
        <v>266.68810289389</v>
      </c>
      <c r="Q1117">
        <v>0.13473045323142299</v>
      </c>
    </row>
    <row r="1118" spans="1:17" hidden="1" x14ac:dyDescent="0.3">
      <c r="A1118" t="s">
        <v>2396</v>
      </c>
      <c r="B1118" t="s">
        <v>2397</v>
      </c>
      <c r="C1118" t="str">
        <f>IFERROR(VLOOKUP(Table1[[#This Row],[Ticker]],[1]!Table1[[Symbol]:[Industry]],2,FALSE),"-")</f>
        <v>-</v>
      </c>
      <c r="D1118" t="s">
        <v>237</v>
      </c>
      <c r="E1118">
        <v>2231.4476158080001</v>
      </c>
      <c r="F1118">
        <v>114.44</v>
      </c>
      <c r="G1118">
        <v>-51.923729751033598</v>
      </c>
      <c r="H1118">
        <v>0.4028160384451</v>
      </c>
      <c r="I1118">
        <v>-13.3393323102677</v>
      </c>
      <c r="J1118">
        <v>-6.9731536764834097</v>
      </c>
      <c r="K1118">
        <v>114.698773024845</v>
      </c>
      <c r="L1118">
        <v>113.725159496728</v>
      </c>
      <c r="M1118">
        <v>41.158992073800299</v>
      </c>
      <c r="N1118">
        <v>1.17918334859091</v>
      </c>
      <c r="O1118">
        <v>36.315973435861501</v>
      </c>
      <c r="P1118">
        <v>32.3617857969003</v>
      </c>
      <c r="Q1118">
        <v>0.18825630867446</v>
      </c>
    </row>
    <row r="1119" spans="1:17" hidden="1" x14ac:dyDescent="0.3">
      <c r="A1119" t="s">
        <v>2398</v>
      </c>
      <c r="B1119" t="s">
        <v>2399</v>
      </c>
      <c r="C1119" t="str">
        <f>IFERROR(VLOOKUP(Table1[[#This Row],[Ticker]],[1]!Table1[[Symbol]:[Industry]],2,FALSE),"-")</f>
        <v>-</v>
      </c>
      <c r="D1119" t="s">
        <v>132</v>
      </c>
      <c r="E1119">
        <v>2229.4979551500001</v>
      </c>
      <c r="F1119">
        <v>131.55000000000001</v>
      </c>
      <c r="G1119">
        <v>34.567922750749602</v>
      </c>
      <c r="H1119">
        <v>3.3110437986217698</v>
      </c>
      <c r="I1119">
        <v>44.721403726993501</v>
      </c>
      <c r="J1119">
        <v>18.057640119137002</v>
      </c>
      <c r="K1119">
        <v>108.369931409673</v>
      </c>
      <c r="L1119">
        <v>96.101820233956403</v>
      </c>
      <c r="M1119">
        <v>82.997504127193594</v>
      </c>
      <c r="N1119">
        <v>1.33662199828897</v>
      </c>
      <c r="O1119">
        <v>2.2805017103762801</v>
      </c>
      <c r="P1119">
        <v>87.901728324524996</v>
      </c>
      <c r="Q1119">
        <v>7.5197786402126002E-2</v>
      </c>
    </row>
    <row r="1120" spans="1:17" hidden="1" x14ac:dyDescent="0.3">
      <c r="A1120" t="s">
        <v>2400</v>
      </c>
      <c r="B1120" t="s">
        <v>2401</v>
      </c>
      <c r="C1120" t="str">
        <f>IFERROR(VLOOKUP(Table1[[#This Row],[Ticker]],[1]!Table1[[Symbol]:[Industry]],2,FALSE),"-")</f>
        <v>-</v>
      </c>
      <c r="D1120" t="s">
        <v>195</v>
      </c>
      <c r="E1120">
        <v>2228.15139894</v>
      </c>
      <c r="F1120">
        <v>83.03</v>
      </c>
      <c r="G1120">
        <v>273.53550006601</v>
      </c>
      <c r="H1120">
        <v>-8.7484442359917605</v>
      </c>
      <c r="I1120">
        <v>-46.845009483489598</v>
      </c>
      <c r="J1120">
        <v>-2.8041694844459402</v>
      </c>
      <c r="K1120">
        <v>88.077387920436806</v>
      </c>
      <c r="L1120">
        <v>83.672589431300906</v>
      </c>
      <c r="M1120">
        <v>28.6027977357348</v>
      </c>
      <c r="N1120">
        <v>0.79416566290027502</v>
      </c>
      <c r="O1120">
        <v>68.613754064795799</v>
      </c>
      <c r="P1120">
        <v>330.09583009583002</v>
      </c>
      <c r="Q1120">
        <v>0.176246153454552</v>
      </c>
    </row>
    <row r="1121" spans="1:17" hidden="1" x14ac:dyDescent="0.3">
      <c r="A1121" t="s">
        <v>2402</v>
      </c>
      <c r="B1121" t="s">
        <v>2403</v>
      </c>
      <c r="C1121" t="str">
        <f>IFERROR(VLOOKUP(Table1[[#This Row],[Ticker]],[1]!Table1[[Symbol]:[Industry]],2,FALSE),"-")</f>
        <v>-</v>
      </c>
      <c r="D1121" t="s">
        <v>54</v>
      </c>
      <c r="E1121">
        <v>2220.8905274399999</v>
      </c>
      <c r="F1121">
        <v>768.7</v>
      </c>
      <c r="G1121">
        <v>-9.8245435847145099</v>
      </c>
      <c r="H1121">
        <v>-9.1596921514378202</v>
      </c>
      <c r="I1121">
        <v>6.3575954485363999</v>
      </c>
      <c r="J1121">
        <v>-7.1604980077779503</v>
      </c>
      <c r="K1121">
        <v>776.76638468282897</v>
      </c>
      <c r="L1121">
        <v>718.16180492734202</v>
      </c>
      <c r="M1121">
        <v>42.746082869428101</v>
      </c>
      <c r="N1121">
        <v>1.7078524390860499</v>
      </c>
      <c r="O1121">
        <v>12.215428645765501</v>
      </c>
      <c r="P1121">
        <v>36.318496187267201</v>
      </c>
      <c r="Q1121">
        <v>-6.2625981505510006E-2</v>
      </c>
    </row>
    <row r="1122" spans="1:17" hidden="1" x14ac:dyDescent="0.3">
      <c r="A1122" t="s">
        <v>2404</v>
      </c>
      <c r="B1122" t="s">
        <v>2405</v>
      </c>
      <c r="C1122" t="str">
        <f>IFERROR(VLOOKUP(Table1[[#This Row],[Ticker]],[1]!Table1[[Symbol]:[Industry]],2,FALSE),"-")</f>
        <v>-</v>
      </c>
      <c r="D1122" t="s">
        <v>1007</v>
      </c>
      <c r="E1122">
        <v>2219.5856977499998</v>
      </c>
      <c r="F1122">
        <v>625.15</v>
      </c>
      <c r="G1122">
        <v>62.551656131360701</v>
      </c>
      <c r="H1122">
        <v>0.29297209012340297</v>
      </c>
      <c r="I1122">
        <v>107.315032400503</v>
      </c>
      <c r="J1122">
        <v>-1.71211196173613</v>
      </c>
      <c r="K1122">
        <v>612.03954956728796</v>
      </c>
      <c r="L1122">
        <v>466.83047043108797</v>
      </c>
      <c r="M1122">
        <v>35.628882673747498</v>
      </c>
      <c r="N1122">
        <v>0.41097649204563202</v>
      </c>
      <c r="O1122">
        <v>16.580020795009101</v>
      </c>
      <c r="P1122">
        <v>145.06076048608301</v>
      </c>
      <c r="Q1122">
        <v>0.13816921467232199</v>
      </c>
    </row>
    <row r="1123" spans="1:17" hidden="1" x14ac:dyDescent="0.3">
      <c r="A1123" t="s">
        <v>2406</v>
      </c>
      <c r="B1123" t="s">
        <v>2407</v>
      </c>
      <c r="C1123" t="str">
        <f>IFERROR(VLOOKUP(Table1[[#This Row],[Ticker]],[1]!Table1[[Symbol]:[Industry]],2,FALSE),"-")</f>
        <v>-</v>
      </c>
      <c r="D1123" t="s">
        <v>294</v>
      </c>
      <c r="E1123">
        <v>2219.5095405000002</v>
      </c>
      <c r="F1123">
        <v>3482.25</v>
      </c>
      <c r="G1123">
        <v>1818.0631373993799</v>
      </c>
      <c r="H1123">
        <v>-10.060814876609999</v>
      </c>
      <c r="I1123">
        <v>245.731525221732</v>
      </c>
      <c r="J1123">
        <v>-8.6878683073613399</v>
      </c>
      <c r="K1123">
        <v>3508.86762992791</v>
      </c>
      <c r="L1123">
        <v>2132.9237053841998</v>
      </c>
      <c r="M1123">
        <v>39.508726997782198</v>
      </c>
      <c r="N1123">
        <v>0.49860894456684302</v>
      </c>
      <c r="O1123">
        <v>19.893746859070902</v>
      </c>
      <c r="P1123">
        <v>1960.50295857988</v>
      </c>
    </row>
    <row r="1124" spans="1:17" hidden="1" x14ac:dyDescent="0.3">
      <c r="A1124" t="s">
        <v>2408</v>
      </c>
      <c r="B1124" t="s">
        <v>2409</v>
      </c>
      <c r="C1124" t="str">
        <f>IFERROR(VLOOKUP(Table1[[#This Row],[Ticker]],[1]!Table1[[Symbol]:[Industry]],2,FALSE),"-")</f>
        <v>-</v>
      </c>
      <c r="D1124" t="s">
        <v>1503</v>
      </c>
      <c r="E1124">
        <v>2216.42957475</v>
      </c>
      <c r="F1124">
        <v>310.5</v>
      </c>
      <c r="G1124">
        <v>25.157694449063801</v>
      </c>
      <c r="H1124">
        <v>7.7626766528865598</v>
      </c>
      <c r="I1124">
        <v>51.203011534828299</v>
      </c>
      <c r="J1124">
        <v>-0.75487213369764805</v>
      </c>
      <c r="K1124">
        <v>300.36086490852199</v>
      </c>
      <c r="L1124">
        <v>251.49826065745</v>
      </c>
      <c r="M1124">
        <v>41.092208448912203</v>
      </c>
      <c r="N1124">
        <v>0.43877540667793502</v>
      </c>
      <c r="O1124">
        <v>16.022544283413801</v>
      </c>
      <c r="P1124">
        <v>129.99999999999901</v>
      </c>
      <c r="Q1124">
        <v>7.3937448687511995E-2</v>
      </c>
    </row>
    <row r="1125" spans="1:17" hidden="1" x14ac:dyDescent="0.3">
      <c r="A1125" t="s">
        <v>2410</v>
      </c>
      <c r="B1125" t="s">
        <v>2411</v>
      </c>
      <c r="C1125" t="str">
        <f>IFERROR(VLOOKUP(Table1[[#This Row],[Ticker]],[1]!Table1[[Symbol]:[Industry]],2,FALSE),"-")</f>
        <v>-</v>
      </c>
      <c r="D1125" t="s">
        <v>217</v>
      </c>
      <c r="E1125">
        <v>2214.0205373139902</v>
      </c>
      <c r="F1125">
        <v>99.98</v>
      </c>
      <c r="G1125">
        <v>272.82117854687999</v>
      </c>
      <c r="H1125">
        <v>23.419331970118701</v>
      </c>
      <c r="I1125">
        <v>139.01861935043601</v>
      </c>
      <c r="J1125">
        <v>0.907921480621801</v>
      </c>
      <c r="K1125">
        <v>87.001333347550897</v>
      </c>
      <c r="L1125">
        <v>63.210416552463101</v>
      </c>
      <c r="M1125">
        <v>54.014720533003803</v>
      </c>
      <c r="N1125">
        <v>1.01434532912966</v>
      </c>
      <c r="O1125">
        <v>14.812962592518399</v>
      </c>
      <c r="P1125">
        <v>337.54923413566701</v>
      </c>
      <c r="Q1125">
        <v>0.14345180263440299</v>
      </c>
    </row>
    <row r="1126" spans="1:17" hidden="1" x14ac:dyDescent="0.3">
      <c r="A1126" t="s">
        <v>2412</v>
      </c>
      <c r="B1126" t="s">
        <v>2413</v>
      </c>
      <c r="C1126" t="str">
        <f>IFERROR(VLOOKUP(Table1[[#This Row],[Ticker]],[1]!Table1[[Symbol]:[Industry]],2,FALSE),"-")</f>
        <v>-</v>
      </c>
      <c r="D1126" t="s">
        <v>546</v>
      </c>
      <c r="E1126">
        <v>2211.0644759219999</v>
      </c>
      <c r="F1126">
        <v>122.83</v>
      </c>
      <c r="G1126">
        <v>20.760301264933499</v>
      </c>
      <c r="H1126">
        <v>-10.7246019378578</v>
      </c>
      <c r="I1126">
        <v>-2.2337496807607899</v>
      </c>
      <c r="J1126">
        <v>-2.71969542698643</v>
      </c>
      <c r="K1126">
        <v>123.94953023289</v>
      </c>
      <c r="L1126">
        <v>112.411596786521</v>
      </c>
      <c r="M1126">
        <v>43.595658907472099</v>
      </c>
      <c r="N1126">
        <v>0.84411766328197502</v>
      </c>
      <c r="O1126">
        <v>21.3058699014898</v>
      </c>
      <c r="P1126">
        <v>61.618421052631497</v>
      </c>
      <c r="Q1126">
        <v>5.4099071387616E-2</v>
      </c>
    </row>
    <row r="1127" spans="1:17" hidden="1" x14ac:dyDescent="0.3">
      <c r="A1127" t="s">
        <v>2414</v>
      </c>
      <c r="B1127" t="s">
        <v>2415</v>
      </c>
      <c r="C1127" t="str">
        <f>IFERROR(VLOOKUP(Table1[[#This Row],[Ticker]],[1]!Table1[[Symbol]:[Industry]],2,FALSE),"-")</f>
        <v>-</v>
      </c>
      <c r="D1127" t="s">
        <v>294</v>
      </c>
      <c r="E1127">
        <v>2207.5561684479999</v>
      </c>
      <c r="F1127">
        <v>215.51</v>
      </c>
      <c r="G1127">
        <v>-30.192469108257502</v>
      </c>
      <c r="H1127">
        <v>-3.99658271115422</v>
      </c>
      <c r="I1127">
        <v>-15.7454283715323</v>
      </c>
      <c r="J1127">
        <v>-2.34550808313911</v>
      </c>
      <c r="M1127">
        <v>45.602349313757202</v>
      </c>
      <c r="O1127">
        <v>22.495475847988502</v>
      </c>
      <c r="P1127">
        <v>15.184393372528</v>
      </c>
    </row>
    <row r="1128" spans="1:17" hidden="1" x14ac:dyDescent="0.3">
      <c r="A1128" t="s">
        <v>2416</v>
      </c>
      <c r="B1128" t="s">
        <v>2417</v>
      </c>
      <c r="C1128" t="str">
        <f>IFERROR(VLOOKUP(Table1[[#This Row],[Ticker]],[1]!Table1[[Symbol]:[Industry]],2,FALSE),"-")</f>
        <v>-</v>
      </c>
      <c r="D1128" t="s">
        <v>185</v>
      </c>
      <c r="E1128">
        <v>2207.2195431999999</v>
      </c>
      <c r="F1128">
        <v>1357.3</v>
      </c>
      <c r="G1128">
        <v>24.1088903824276</v>
      </c>
      <c r="H1128">
        <v>-7.1839373464924803</v>
      </c>
      <c r="I1128">
        <v>49.413770815846497</v>
      </c>
      <c r="J1128">
        <v>-2.5776269356363199</v>
      </c>
      <c r="K1128">
        <v>1364.8746171246601</v>
      </c>
      <c r="L1128">
        <v>1137.3819905539699</v>
      </c>
      <c r="M1128">
        <v>39.588122173630801</v>
      </c>
      <c r="N1128">
        <v>1.2408288576790001</v>
      </c>
      <c r="O1128">
        <v>13.600530464893501</v>
      </c>
      <c r="P1128">
        <v>75.011282315775901</v>
      </c>
      <c r="Q1128">
        <v>4.7551414545021001E-2</v>
      </c>
    </row>
    <row r="1129" spans="1:17" hidden="1" x14ac:dyDescent="0.3">
      <c r="A1129" t="s">
        <v>2418</v>
      </c>
      <c r="B1129" t="s">
        <v>2419</v>
      </c>
      <c r="C1129" t="str">
        <f>IFERROR(VLOOKUP(Table1[[#This Row],[Ticker]],[1]!Table1[[Symbol]:[Industry]],2,FALSE),"-")</f>
        <v>-</v>
      </c>
      <c r="D1129" t="s">
        <v>606</v>
      </c>
      <c r="E1129">
        <v>2195.6720999999998</v>
      </c>
      <c r="F1129">
        <v>390.55</v>
      </c>
      <c r="G1129">
        <v>6.2827977043140297</v>
      </c>
      <c r="H1129">
        <v>-14.687854473845</v>
      </c>
      <c r="I1129">
        <v>0.46832108911133402</v>
      </c>
      <c r="J1129">
        <v>-4.1382930531295896</v>
      </c>
      <c r="K1129">
        <v>405.87802464188297</v>
      </c>
      <c r="L1129">
        <v>366.23904574899097</v>
      </c>
      <c r="M1129">
        <v>31.297194161323901</v>
      </c>
      <c r="N1129">
        <v>0.291839710826441</v>
      </c>
      <c r="O1129">
        <v>21.367302522084199</v>
      </c>
      <c r="P1129">
        <v>49.923224568138203</v>
      </c>
      <c r="Q1129">
        <v>5.3789945006940003E-2</v>
      </c>
    </row>
    <row r="1130" spans="1:17" hidden="1" x14ac:dyDescent="0.3">
      <c r="A1130" t="s">
        <v>2420</v>
      </c>
      <c r="B1130" t="s">
        <v>2421</v>
      </c>
      <c r="C1130" t="str">
        <f>IFERROR(VLOOKUP(Table1[[#This Row],[Ticker]],[1]!Table1[[Symbol]:[Industry]],2,FALSE),"-")</f>
        <v>-</v>
      </c>
      <c r="D1130" t="s">
        <v>185</v>
      </c>
      <c r="E1130">
        <v>2191.7031567899999</v>
      </c>
      <c r="F1130">
        <v>230.74</v>
      </c>
      <c r="G1130">
        <v>-50.838278280520903</v>
      </c>
      <c r="H1130">
        <v>-9.4521288296479504</v>
      </c>
      <c r="I1130">
        <v>-2.8157650071020801</v>
      </c>
      <c r="J1130">
        <v>-6.6916314269529797</v>
      </c>
      <c r="K1130">
        <v>231.080585763584</v>
      </c>
      <c r="L1130">
        <v>215.609659967488</v>
      </c>
      <c r="M1130">
        <v>28.871189405442902</v>
      </c>
      <c r="N1130">
        <v>0.41759051204827202</v>
      </c>
      <c r="O1130">
        <v>26.8093958568085</v>
      </c>
      <c r="P1130">
        <v>33.6461048363741</v>
      </c>
      <c r="Q1130">
        <v>7.8142965758477997E-2</v>
      </c>
    </row>
    <row r="1131" spans="1:17" hidden="1" x14ac:dyDescent="0.3">
      <c r="A1131" t="s">
        <v>2422</v>
      </c>
      <c r="B1131" t="s">
        <v>2423</v>
      </c>
      <c r="C1131" t="str">
        <f>IFERROR(VLOOKUP(Table1[[#This Row],[Ticker]],[1]!Table1[[Symbol]:[Industry]],2,FALSE),"-")</f>
        <v>-</v>
      </c>
      <c r="D1131" t="s">
        <v>185</v>
      </c>
      <c r="E1131">
        <v>2184.6801724000002</v>
      </c>
      <c r="F1131">
        <v>918.5</v>
      </c>
      <c r="G1131">
        <v>198.901053499293</v>
      </c>
      <c r="H1131">
        <v>-47.442127584741897</v>
      </c>
      <c r="I1131">
        <v>89.463518829892493</v>
      </c>
      <c r="J1131">
        <v>-48.841274463805902</v>
      </c>
      <c r="K1131">
        <v>738.525780301179</v>
      </c>
      <c r="L1131">
        <v>516.27865530558904</v>
      </c>
      <c r="M1131">
        <v>56.105069697127398</v>
      </c>
      <c r="N1131">
        <v>0.66464244254542204</v>
      </c>
      <c r="O1131">
        <v>13.2226456178552</v>
      </c>
      <c r="P1131">
        <v>231.67825223435901</v>
      </c>
      <c r="Q1131">
        <v>0.20980135246837101</v>
      </c>
    </row>
    <row r="1132" spans="1:17" hidden="1" x14ac:dyDescent="0.3">
      <c r="A1132" t="s">
        <v>2424</v>
      </c>
      <c r="B1132" t="s">
        <v>2425</v>
      </c>
      <c r="C1132" t="str">
        <f>IFERROR(VLOOKUP(Table1[[#This Row],[Ticker]],[1]!Table1[[Symbol]:[Industry]],2,FALSE),"-")</f>
        <v>-</v>
      </c>
      <c r="D1132" t="s">
        <v>180</v>
      </c>
      <c r="E1132">
        <v>2183.00045331</v>
      </c>
      <c r="F1132">
        <v>194.55</v>
      </c>
      <c r="G1132">
        <v>27.676409512356202</v>
      </c>
      <c r="H1132">
        <v>-4.7915148773235003</v>
      </c>
      <c r="I1132">
        <v>29.616610062495301</v>
      </c>
      <c r="J1132">
        <v>-6.2279969637489598</v>
      </c>
      <c r="K1132">
        <v>180.509361091073</v>
      </c>
      <c r="L1132">
        <v>153.24783215256701</v>
      </c>
      <c r="M1132">
        <v>48.0551660369592</v>
      </c>
      <c r="N1132">
        <v>1.2200900692117</v>
      </c>
      <c r="O1132">
        <v>11.7604728861475</v>
      </c>
      <c r="P1132">
        <v>79.556991232118094</v>
      </c>
      <c r="Q1132">
        <v>4.9290867077669998E-2</v>
      </c>
    </row>
    <row r="1133" spans="1:17" hidden="1" x14ac:dyDescent="0.3">
      <c r="A1133" t="s">
        <v>2426</v>
      </c>
      <c r="B1133" t="s">
        <v>2427</v>
      </c>
      <c r="C1133" t="str">
        <f>IFERROR(VLOOKUP(Table1[[#This Row],[Ticker]],[1]!Table1[[Symbol]:[Industry]],2,FALSE),"-")</f>
        <v>-</v>
      </c>
      <c r="D1133" t="s">
        <v>237</v>
      </c>
      <c r="E1133">
        <v>2182.4523195749998</v>
      </c>
      <c r="F1133">
        <v>955.25</v>
      </c>
      <c r="G1133">
        <v>38.034974929192202</v>
      </c>
      <c r="H1133">
        <v>9.39180293553685</v>
      </c>
      <c r="I1133">
        <v>68.198389998222098</v>
      </c>
      <c r="J1133">
        <v>0.73803678377882898</v>
      </c>
      <c r="K1133">
        <v>858.98320606109201</v>
      </c>
      <c r="L1133">
        <v>700.36818906317797</v>
      </c>
      <c r="M1133">
        <v>57.490154781960499</v>
      </c>
      <c r="N1133">
        <v>1.17884715121481</v>
      </c>
      <c r="O1133">
        <v>9.8141847683852408</v>
      </c>
      <c r="P1133">
        <v>105.85509869838801</v>
      </c>
      <c r="Q1133">
        <v>5.9719245529481997E-2</v>
      </c>
    </row>
    <row r="1134" spans="1:17" hidden="1" x14ac:dyDescent="0.3">
      <c r="A1134" t="s">
        <v>2428</v>
      </c>
      <c r="B1134" t="s">
        <v>2429</v>
      </c>
      <c r="C1134" t="str">
        <f>IFERROR(VLOOKUP(Table1[[#This Row],[Ticker]],[1]!Table1[[Symbol]:[Industry]],2,FALSE),"-")</f>
        <v>-</v>
      </c>
      <c r="D1134" t="s">
        <v>753</v>
      </c>
      <c r="E1134">
        <v>2180.653534008</v>
      </c>
      <c r="F1134">
        <v>291.06</v>
      </c>
      <c r="G1134">
        <v>1.7859080610500899</v>
      </c>
      <c r="H1134">
        <v>0.247897553881334</v>
      </c>
      <c r="I1134">
        <v>1.2016695170592699</v>
      </c>
      <c r="J1134">
        <v>1.1549641497570999</v>
      </c>
      <c r="K1134">
        <v>277.14008732591299</v>
      </c>
      <c r="L1134">
        <v>255.70697591275899</v>
      </c>
      <c r="M1134">
        <v>58.290846172297002</v>
      </c>
      <c r="N1134">
        <v>0.57010129799591702</v>
      </c>
      <c r="O1134">
        <v>1.04445818731533</v>
      </c>
      <c r="P1134">
        <v>40.472972972972897</v>
      </c>
      <c r="Q1134">
        <v>3.2968413234804997E-2</v>
      </c>
    </row>
    <row r="1135" spans="1:17" hidden="1" x14ac:dyDescent="0.3">
      <c r="A1135" t="s">
        <v>2430</v>
      </c>
      <c r="B1135" t="s">
        <v>2431</v>
      </c>
      <c r="C1135" t="str">
        <f>IFERROR(VLOOKUP(Table1[[#This Row],[Ticker]],[1]!Table1[[Symbol]:[Industry]],2,FALSE),"-")</f>
        <v>-</v>
      </c>
      <c r="D1135" t="s">
        <v>606</v>
      </c>
      <c r="E1135">
        <v>2172.7735143199998</v>
      </c>
      <c r="F1135">
        <v>478.9</v>
      </c>
      <c r="G1135">
        <v>-49.814877383832098</v>
      </c>
      <c r="H1135">
        <v>-9.9601295687173295</v>
      </c>
      <c r="I1135">
        <v>-8.8923152195477293</v>
      </c>
      <c r="J1135">
        <v>-3.4125669417895401</v>
      </c>
      <c r="K1135">
        <v>489.72331267539897</v>
      </c>
      <c r="L1135">
        <v>495.72836386695701</v>
      </c>
      <c r="M1135">
        <v>37.4454570953244</v>
      </c>
      <c r="N1135">
        <v>0.48852473372670302</v>
      </c>
      <c r="O1135">
        <v>22.259344330758001</v>
      </c>
      <c r="P1135">
        <v>16.918945312499901</v>
      </c>
      <c r="Q1135">
        <v>9.8906484056309994E-3</v>
      </c>
    </row>
    <row r="1136" spans="1:17" hidden="1" x14ac:dyDescent="0.3">
      <c r="A1136" t="s">
        <v>2432</v>
      </c>
      <c r="B1136" t="s">
        <v>2433</v>
      </c>
      <c r="C1136" t="str">
        <f>IFERROR(VLOOKUP(Table1[[#This Row],[Ticker]],[1]!Table1[[Symbol]:[Industry]],2,FALSE),"-")</f>
        <v>-</v>
      </c>
      <c r="D1136" t="s">
        <v>261</v>
      </c>
      <c r="E1136">
        <v>2171.9091376799902</v>
      </c>
      <c r="F1136">
        <v>602.65</v>
      </c>
      <c r="G1136">
        <v>-3.68862638848828</v>
      </c>
      <c r="H1136">
        <v>-10.242629443898601</v>
      </c>
      <c r="I1136">
        <v>-5.8744759681116099</v>
      </c>
      <c r="J1136">
        <v>-1.48785012574678</v>
      </c>
      <c r="K1136">
        <v>620.16140279479396</v>
      </c>
      <c r="L1136">
        <v>611.48929883136202</v>
      </c>
      <c r="M1136">
        <v>37.797371485677402</v>
      </c>
      <c r="N1136">
        <v>0.48303103901053202</v>
      </c>
      <c r="O1136">
        <v>55.148095909732</v>
      </c>
      <c r="P1136">
        <v>38.651788795582597</v>
      </c>
      <c r="Q1136">
        <v>5.6786327513004997E-2</v>
      </c>
    </row>
    <row r="1137" spans="1:17" hidden="1" x14ac:dyDescent="0.3">
      <c r="A1137" t="s">
        <v>2434</v>
      </c>
      <c r="B1137" t="s">
        <v>2435</v>
      </c>
      <c r="C1137" t="str">
        <f>IFERROR(VLOOKUP(Table1[[#This Row],[Ticker]],[1]!Table1[[Symbol]:[Industry]],2,FALSE),"-")</f>
        <v>-</v>
      </c>
      <c r="D1137" t="s">
        <v>80</v>
      </c>
      <c r="E1137">
        <v>2170.7473543599999</v>
      </c>
      <c r="F1137">
        <v>250.06</v>
      </c>
      <c r="G1137">
        <v>4.8831370755584196</v>
      </c>
      <c r="H1137">
        <v>-2.7174233909911001</v>
      </c>
      <c r="I1137">
        <v>3.6205857227024998</v>
      </c>
      <c r="J1137">
        <v>4.21619129872595</v>
      </c>
      <c r="K1137">
        <v>242.60449608260001</v>
      </c>
      <c r="L1137">
        <v>230.072676707124</v>
      </c>
      <c r="M1137">
        <v>61.742910829902797</v>
      </c>
      <c r="N1137">
        <v>1.1620415750313899</v>
      </c>
      <c r="O1137">
        <v>9.7736543229624893</v>
      </c>
      <c r="P1137">
        <v>44.043778801843303</v>
      </c>
      <c r="Q1137">
        <v>-7.4086036372289998E-2</v>
      </c>
    </row>
    <row r="1138" spans="1:17" hidden="1" x14ac:dyDescent="0.3">
      <c r="A1138" t="s">
        <v>2436</v>
      </c>
      <c r="B1138" t="s">
        <v>2437</v>
      </c>
      <c r="C1138" t="str">
        <f>IFERROR(VLOOKUP(Table1[[#This Row],[Ticker]],[1]!Table1[[Symbol]:[Industry]],2,FALSE),"-")</f>
        <v>-</v>
      </c>
      <c r="D1138" t="s">
        <v>644</v>
      </c>
      <c r="E1138">
        <v>2169.5440159999998</v>
      </c>
      <c r="F1138">
        <v>344</v>
      </c>
      <c r="G1138">
        <v>-42.393593900594503</v>
      </c>
      <c r="H1138">
        <v>-8.3697563959083592</v>
      </c>
      <c r="I1138">
        <v>-3.5797613196713401E-2</v>
      </c>
      <c r="J1138">
        <v>-2.6948798669595999</v>
      </c>
      <c r="K1138">
        <v>347.27121658034002</v>
      </c>
      <c r="L1138">
        <v>337.134127546375</v>
      </c>
      <c r="M1138">
        <v>42.551652945250801</v>
      </c>
      <c r="N1138">
        <v>0.71593153986485603</v>
      </c>
      <c r="O1138">
        <v>12.979651162790599</v>
      </c>
      <c r="P1138">
        <v>22.857142857142801</v>
      </c>
      <c r="Q1138">
        <v>6.0434922948231003E-2</v>
      </c>
    </row>
    <row r="1139" spans="1:17" x14ac:dyDescent="0.3">
      <c r="A1139" t="s">
        <v>2438</v>
      </c>
      <c r="B1139" t="s">
        <v>2439</v>
      </c>
      <c r="C1139" t="str">
        <f>IFERROR(VLOOKUP(Table1[[#This Row],[Ticker]],[1]!Table1[[Symbol]:[Industry]],2,FALSE),"-")</f>
        <v>-</v>
      </c>
      <c r="D1139" t="s">
        <v>80</v>
      </c>
      <c r="E1139">
        <v>2168.6467699999998</v>
      </c>
      <c r="F1139">
        <v>83.95</v>
      </c>
      <c r="G1139">
        <v>-58.942546140519298</v>
      </c>
      <c r="H1139">
        <v>-13.4165017998405</v>
      </c>
      <c r="I1139">
        <v>-26.681686382620601</v>
      </c>
      <c r="J1139">
        <v>-4.3216330129211302</v>
      </c>
      <c r="K1139">
        <v>89.709415145726496</v>
      </c>
      <c r="L1139">
        <v>96.401107691887105</v>
      </c>
      <c r="M1139">
        <v>26.925169210754799</v>
      </c>
      <c r="N1139">
        <v>0.372178316886565</v>
      </c>
      <c r="O1139">
        <v>85.824895771292404</v>
      </c>
      <c r="P1139">
        <v>1.2665862484921599</v>
      </c>
      <c r="Q1139">
        <v>2.0430879147684999E-2</v>
      </c>
    </row>
    <row r="1140" spans="1:17" hidden="1" x14ac:dyDescent="0.3">
      <c r="A1140" t="s">
        <v>2440</v>
      </c>
      <c r="B1140" t="s">
        <v>2441</v>
      </c>
      <c r="C1140" t="str">
        <f>IFERROR(VLOOKUP(Table1[[#This Row],[Ticker]],[1]!Table1[[Symbol]:[Industry]],2,FALSE),"-")</f>
        <v>-</v>
      </c>
      <c r="D1140" t="s">
        <v>51</v>
      </c>
      <c r="E1140">
        <v>2159.3947770270001</v>
      </c>
      <c r="F1140">
        <v>196.33</v>
      </c>
      <c r="G1140">
        <v>-48.461115419627198</v>
      </c>
      <c r="H1140">
        <v>-14.369797236689299</v>
      </c>
      <c r="I1140">
        <v>-26.113154710412498</v>
      </c>
      <c r="J1140">
        <v>-5.8310512409533297</v>
      </c>
      <c r="K1140">
        <v>211.53830489600199</v>
      </c>
      <c r="L1140">
        <v>220.97487552411999</v>
      </c>
      <c r="M1140">
        <v>11.0949552045834</v>
      </c>
      <c r="N1140">
        <v>0.968654987710035</v>
      </c>
      <c r="O1140">
        <v>44.425202465237</v>
      </c>
      <c r="P1140">
        <v>7.2548484020759298</v>
      </c>
      <c r="Q1140">
        <v>8.7030902178565003E-2</v>
      </c>
    </row>
    <row r="1141" spans="1:17" hidden="1" x14ac:dyDescent="0.3">
      <c r="A1141" t="s">
        <v>2442</v>
      </c>
      <c r="B1141" t="s">
        <v>2443</v>
      </c>
      <c r="C1141" t="str">
        <f>IFERROR(VLOOKUP(Table1[[#This Row],[Ticker]],[1]!Table1[[Symbol]:[Industry]],2,FALSE),"-")</f>
        <v>-</v>
      </c>
      <c r="D1141" t="s">
        <v>264</v>
      </c>
      <c r="E1141">
        <v>2147.5625343000002</v>
      </c>
      <c r="F1141">
        <v>391</v>
      </c>
      <c r="G1141">
        <v>43.985911572347703</v>
      </c>
      <c r="H1141">
        <v>-9.4815668296139997</v>
      </c>
      <c r="I1141">
        <v>104.90706723717101</v>
      </c>
      <c r="J1141">
        <v>7.1549670485507697</v>
      </c>
      <c r="K1141">
        <v>360.96531842373099</v>
      </c>
      <c r="M1141">
        <v>46.659884303132799</v>
      </c>
      <c r="N1141">
        <v>0.35226579985616202</v>
      </c>
      <c r="O1141">
        <v>12.327365728900199</v>
      </c>
      <c r="P1141">
        <v>134.482758620689</v>
      </c>
    </row>
    <row r="1142" spans="1:17" hidden="1" x14ac:dyDescent="0.3">
      <c r="A1142" t="s">
        <v>2444</v>
      </c>
      <c r="B1142" t="s">
        <v>2445</v>
      </c>
      <c r="C1142" t="str">
        <f>IFERROR(VLOOKUP(Table1[[#This Row],[Ticker]],[1]!Table1[[Symbol]:[Industry]],2,FALSE),"-")</f>
        <v>-</v>
      </c>
      <c r="D1142" t="s">
        <v>273</v>
      </c>
      <c r="E1142">
        <v>2147.3359999999998</v>
      </c>
      <c r="F1142">
        <v>4568.8</v>
      </c>
      <c r="G1142">
        <v>61.776424021337</v>
      </c>
      <c r="H1142">
        <v>8.6805460637187792</v>
      </c>
      <c r="I1142">
        <v>28.555340884457099</v>
      </c>
      <c r="J1142">
        <v>7.2531720810923401</v>
      </c>
      <c r="K1142">
        <v>3968.4828365027101</v>
      </c>
      <c r="L1142">
        <v>3367.3084980816302</v>
      </c>
      <c r="M1142">
        <v>89.843424971925401</v>
      </c>
      <c r="N1142">
        <v>1.1173579610941999</v>
      </c>
      <c r="O1142">
        <v>3.7033794431798199</v>
      </c>
      <c r="P1142">
        <v>100.826373626373</v>
      </c>
      <c r="Q1142">
        <v>0.21151853960914099</v>
      </c>
    </row>
    <row r="1143" spans="1:17" hidden="1" x14ac:dyDescent="0.3">
      <c r="A1143" t="s">
        <v>2446</v>
      </c>
      <c r="B1143" t="s">
        <v>2447</v>
      </c>
      <c r="C1143" t="str">
        <f>IFERROR(VLOOKUP(Table1[[#This Row],[Ticker]],[1]!Table1[[Symbol]:[Industry]],2,FALSE),"-")</f>
        <v>-</v>
      </c>
      <c r="D1143" t="s">
        <v>609</v>
      </c>
      <c r="E1143">
        <v>2136.5381804799999</v>
      </c>
      <c r="F1143">
        <v>842.05</v>
      </c>
      <c r="G1143">
        <v>62241.296875339001</v>
      </c>
      <c r="H1143">
        <v>52.912990743734397</v>
      </c>
      <c r="I1143">
        <v>1826.35806371066</v>
      </c>
      <c r="J1143">
        <v>8.8921876050636097</v>
      </c>
      <c r="K1143">
        <v>568.63392565549998</v>
      </c>
      <c r="L1143">
        <v>277.56705076672102</v>
      </c>
      <c r="M1143">
        <v>99.999992084447001</v>
      </c>
      <c r="N1143">
        <v>0.66578664531532805</v>
      </c>
      <c r="O1143">
        <v>0</v>
      </c>
      <c r="P1143">
        <v>67264</v>
      </c>
      <c r="Q1143">
        <v>0.30406475100149699</v>
      </c>
    </row>
    <row r="1144" spans="1:17" hidden="1" x14ac:dyDescent="0.3">
      <c r="A1144" t="s">
        <v>2448</v>
      </c>
      <c r="B1144" t="s">
        <v>2449</v>
      </c>
      <c r="C1144" t="str">
        <f>IFERROR(VLOOKUP(Table1[[#This Row],[Ticker]],[1]!Table1[[Symbol]:[Industry]],2,FALSE),"-")</f>
        <v>-</v>
      </c>
      <c r="D1144" t="s">
        <v>261</v>
      </c>
      <c r="E1144">
        <v>2132.8888080000002</v>
      </c>
      <c r="F1144">
        <v>1565.4</v>
      </c>
      <c r="G1144">
        <v>3.9568712304312701</v>
      </c>
      <c r="H1144">
        <v>3.3167961529857202</v>
      </c>
      <c r="I1144">
        <v>-1.04976841227632</v>
      </c>
      <c r="J1144">
        <v>0.26187012807035698</v>
      </c>
      <c r="K1144">
        <v>1516.11711617525</v>
      </c>
      <c r="L1144">
        <v>1387.2490934566399</v>
      </c>
      <c r="M1144">
        <v>50.297917909506801</v>
      </c>
      <c r="N1144">
        <v>2.6929300323166201</v>
      </c>
      <c r="O1144">
        <v>10.572377667049899</v>
      </c>
      <c r="P1144">
        <v>52.254048533774203</v>
      </c>
      <c r="Q1144">
        <v>2.4337351064090001E-2</v>
      </c>
    </row>
    <row r="1145" spans="1:17" hidden="1" x14ac:dyDescent="0.3">
      <c r="A1145" t="s">
        <v>2450</v>
      </c>
      <c r="B1145" t="s">
        <v>2451</v>
      </c>
      <c r="C1145" t="str">
        <f>IFERROR(VLOOKUP(Table1[[#This Row],[Ticker]],[1]!Table1[[Symbol]:[Industry]],2,FALSE),"-")</f>
        <v>-</v>
      </c>
      <c r="D1145" t="s">
        <v>644</v>
      </c>
      <c r="E1145">
        <v>2121.7315806500001</v>
      </c>
      <c r="F1145">
        <v>106.7</v>
      </c>
      <c r="G1145">
        <v>-43.233727771655801</v>
      </c>
      <c r="H1145">
        <v>-12.166792289019901</v>
      </c>
      <c r="I1145">
        <v>-8.3981571741087002</v>
      </c>
      <c r="J1145">
        <v>-0.648483562360743</v>
      </c>
      <c r="K1145">
        <v>109.73802802778</v>
      </c>
      <c r="L1145">
        <v>108.080584050669</v>
      </c>
      <c r="M1145">
        <v>47.269444944184301</v>
      </c>
      <c r="N1145">
        <v>0.47316310652435301</v>
      </c>
      <c r="O1145">
        <v>26.5042174320524</v>
      </c>
      <c r="P1145">
        <v>14.7188474357595</v>
      </c>
      <c r="Q1145">
        <v>8.8295602370381004E-2</v>
      </c>
    </row>
    <row r="1146" spans="1:17" hidden="1" x14ac:dyDescent="0.3">
      <c r="A1146" t="s">
        <v>2452</v>
      </c>
      <c r="B1146" t="s">
        <v>2453</v>
      </c>
      <c r="C1146" t="str">
        <f>IFERROR(VLOOKUP(Table1[[#This Row],[Ticker]],[1]!Table1[[Symbol]:[Industry]],2,FALSE),"-")</f>
        <v>-</v>
      </c>
      <c r="D1146" t="s">
        <v>505</v>
      </c>
      <c r="E1146">
        <v>2114.8917076500002</v>
      </c>
      <c r="F1146">
        <v>2486.1</v>
      </c>
      <c r="G1146">
        <v>15.9930723438636</v>
      </c>
      <c r="H1146">
        <v>2.96522465784513</v>
      </c>
      <c r="I1146">
        <v>62.832853005083699</v>
      </c>
      <c r="J1146">
        <v>6.3355463078866903</v>
      </c>
      <c r="K1146">
        <v>2469.9581203459102</v>
      </c>
      <c r="L1146">
        <v>2103.8896431235598</v>
      </c>
      <c r="M1146">
        <v>51.313243158364799</v>
      </c>
      <c r="N1146">
        <v>0.39921924861264901</v>
      </c>
      <c r="O1146">
        <v>35.9156912433128</v>
      </c>
      <c r="P1146">
        <v>92.296090033646607</v>
      </c>
      <c r="Q1146">
        <v>-2.6181245248805999E-2</v>
      </c>
    </row>
    <row r="1147" spans="1:17" hidden="1" x14ac:dyDescent="0.3">
      <c r="A1147" t="s">
        <v>2454</v>
      </c>
      <c r="B1147" t="s">
        <v>2455</v>
      </c>
      <c r="C1147" t="str">
        <f>IFERROR(VLOOKUP(Table1[[#This Row],[Ticker]],[1]!Table1[[Symbol]:[Industry]],2,FALSE),"-")</f>
        <v>-</v>
      </c>
      <c r="D1147" t="s">
        <v>261</v>
      </c>
      <c r="E1147">
        <v>2114.2599502200001</v>
      </c>
      <c r="F1147">
        <v>472.35</v>
      </c>
      <c r="G1147">
        <v>-48.9454479142304</v>
      </c>
      <c r="H1147">
        <v>-9.0677830683191694</v>
      </c>
      <c r="I1147">
        <v>-27.884968912654202</v>
      </c>
      <c r="J1147">
        <v>-3.47781880940774</v>
      </c>
      <c r="K1147">
        <v>493.306224757564</v>
      </c>
      <c r="L1147">
        <v>523.16137365504403</v>
      </c>
      <c r="M1147">
        <v>26.689809680226301</v>
      </c>
      <c r="N1147">
        <v>0.58368732486708297</v>
      </c>
      <c r="O1147">
        <v>35.101090293214703</v>
      </c>
      <c r="P1147">
        <v>4.0418502202643296</v>
      </c>
    </row>
    <row r="1148" spans="1:17" hidden="1" x14ac:dyDescent="0.3">
      <c r="A1148" t="s">
        <v>2456</v>
      </c>
      <c r="B1148" t="s">
        <v>2457</v>
      </c>
      <c r="C1148" t="str">
        <f>IFERROR(VLOOKUP(Table1[[#This Row],[Ticker]],[1]!Table1[[Symbol]:[Industry]],2,FALSE),"-")</f>
        <v>-</v>
      </c>
      <c r="D1148" t="s">
        <v>46</v>
      </c>
      <c r="E1148">
        <v>2112.3728000000001</v>
      </c>
      <c r="F1148">
        <v>93.7</v>
      </c>
      <c r="G1148">
        <v>28.774525402864601</v>
      </c>
      <c r="H1148">
        <v>-21.404764103261101</v>
      </c>
      <c r="I1148">
        <v>19.972425027489098</v>
      </c>
      <c r="J1148">
        <v>-7.5599041720235496</v>
      </c>
      <c r="K1148">
        <v>102.53486959113199</v>
      </c>
      <c r="L1148">
        <v>84.940506257730405</v>
      </c>
      <c r="M1148">
        <v>22.614972621977898</v>
      </c>
      <c r="N1148">
        <v>0.56391310597611599</v>
      </c>
      <c r="O1148">
        <v>28.7726787620064</v>
      </c>
      <c r="P1148">
        <v>76.625824693685203</v>
      </c>
      <c r="Q1148">
        <v>0.120308605689953</v>
      </c>
    </row>
    <row r="1149" spans="1:17" hidden="1" x14ac:dyDescent="0.3">
      <c r="A1149" t="s">
        <v>2458</v>
      </c>
      <c r="B1149" t="s">
        <v>2459</v>
      </c>
      <c r="C1149" t="str">
        <f>IFERROR(VLOOKUP(Table1[[#This Row],[Ticker]],[1]!Table1[[Symbol]:[Industry]],2,FALSE),"-")</f>
        <v>-</v>
      </c>
      <c r="D1149" t="s">
        <v>74</v>
      </c>
      <c r="E1149">
        <v>2111.4840309759902</v>
      </c>
      <c r="F1149">
        <v>120.28</v>
      </c>
      <c r="G1149">
        <v>113.194171408082</v>
      </c>
      <c r="H1149">
        <v>46.095337573480698</v>
      </c>
      <c r="I1149">
        <v>34.581105668071203</v>
      </c>
      <c r="J1149">
        <v>5.7615139265128397</v>
      </c>
      <c r="K1149">
        <v>85.990427507168704</v>
      </c>
      <c r="L1149">
        <v>76.112755508616303</v>
      </c>
      <c r="M1149">
        <v>91.9013028147711</v>
      </c>
      <c r="N1149">
        <v>3.7223410587310402</v>
      </c>
      <c r="O1149">
        <v>19.554373129364802</v>
      </c>
      <c r="P1149">
        <v>173.23943661971799</v>
      </c>
      <c r="Q1149">
        <v>0.35629190893900198</v>
      </c>
    </row>
    <row r="1150" spans="1:17" hidden="1" x14ac:dyDescent="0.3">
      <c r="A1150" t="s">
        <v>2460</v>
      </c>
      <c r="B1150" t="s">
        <v>2461</v>
      </c>
      <c r="C1150" t="str">
        <f>IFERROR(VLOOKUP(Table1[[#This Row],[Ticker]],[1]!Table1[[Symbol]:[Industry]],2,FALSE),"-")</f>
        <v>-</v>
      </c>
      <c r="D1150" t="s">
        <v>261</v>
      </c>
      <c r="E1150">
        <v>2107.9567066650002</v>
      </c>
      <c r="F1150">
        <v>585.15</v>
      </c>
      <c r="G1150">
        <v>28.688033053013001</v>
      </c>
      <c r="H1150">
        <v>6.3717530439751302</v>
      </c>
      <c r="I1150">
        <v>67.815857589379505</v>
      </c>
      <c r="J1150">
        <v>2.2389591553749799</v>
      </c>
      <c r="K1150">
        <v>497.02788605748299</v>
      </c>
      <c r="L1150">
        <v>410.572642181932</v>
      </c>
      <c r="M1150">
        <v>61.225795306839899</v>
      </c>
      <c r="N1150">
        <v>1.6665332308737</v>
      </c>
      <c r="O1150">
        <v>9.3480304195505397</v>
      </c>
      <c r="P1150">
        <v>92.262198127156196</v>
      </c>
      <c r="Q1150">
        <v>0.102545588596326</v>
      </c>
    </row>
    <row r="1151" spans="1:17" hidden="1" x14ac:dyDescent="0.3">
      <c r="A1151" t="s">
        <v>2462</v>
      </c>
      <c r="B1151" t="s">
        <v>2463</v>
      </c>
      <c r="C1151" t="str">
        <f>IFERROR(VLOOKUP(Table1[[#This Row],[Ticker]],[1]!Table1[[Symbol]:[Industry]],2,FALSE),"-")</f>
        <v>-</v>
      </c>
      <c r="D1151" t="s">
        <v>264</v>
      </c>
      <c r="E1151">
        <v>2099.14708905</v>
      </c>
      <c r="F1151">
        <v>423.45</v>
      </c>
      <c r="G1151">
        <v>-30.630292451144001</v>
      </c>
      <c r="H1151">
        <v>-17.454960189274701</v>
      </c>
      <c r="I1151">
        <v>-6.5576886833088102</v>
      </c>
      <c r="J1151">
        <v>-0.90454481974383705</v>
      </c>
      <c r="K1151">
        <v>445.667886276339</v>
      </c>
      <c r="L1151">
        <v>445.05369960885201</v>
      </c>
      <c r="M1151">
        <v>30.585289317099299</v>
      </c>
      <c r="N1151">
        <v>0.49909931807386698</v>
      </c>
      <c r="O1151">
        <v>51.340181839650498</v>
      </c>
      <c r="P1151">
        <v>28.318181818181799</v>
      </c>
      <c r="Q1151">
        <v>4.1461774802134997E-2</v>
      </c>
    </row>
    <row r="1152" spans="1:17" hidden="1" x14ac:dyDescent="0.3">
      <c r="A1152" t="s">
        <v>2464</v>
      </c>
      <c r="B1152" t="s">
        <v>2465</v>
      </c>
      <c r="C1152" t="str">
        <f>IFERROR(VLOOKUP(Table1[[#This Row],[Ticker]],[1]!Table1[[Symbol]:[Industry]],2,FALSE),"-")</f>
        <v>-</v>
      </c>
      <c r="D1152" t="s">
        <v>127</v>
      </c>
      <c r="E1152">
        <v>2097.6556680240001</v>
      </c>
      <c r="F1152">
        <v>133.68</v>
      </c>
      <c r="G1152">
        <v>-34.4107528189516</v>
      </c>
      <c r="H1152">
        <v>-7.1271502909219198</v>
      </c>
      <c r="I1152">
        <v>-28.672210312224401</v>
      </c>
      <c r="J1152">
        <v>-3.9191247471067499</v>
      </c>
      <c r="K1152">
        <v>136.136729608434</v>
      </c>
      <c r="L1152">
        <v>141.74628256611999</v>
      </c>
      <c r="M1152">
        <v>38.1207236282861</v>
      </c>
      <c r="N1152">
        <v>0.43050588068728501</v>
      </c>
      <c r="O1152">
        <v>45.122681029323701</v>
      </c>
      <c r="P1152">
        <v>11.4</v>
      </c>
    </row>
    <row r="1153" spans="1:17" hidden="1" x14ac:dyDescent="0.3">
      <c r="A1153" t="s">
        <v>1816</v>
      </c>
      <c r="B1153" t="s">
        <v>2466</v>
      </c>
      <c r="C1153" t="str">
        <f>IFERROR(VLOOKUP(Table1[[#This Row],[Ticker]],[1]!Table1[[Symbol]:[Industry]],2,FALSE),"-")</f>
        <v>-</v>
      </c>
      <c r="D1153" t="s">
        <v>1818</v>
      </c>
      <c r="E1153">
        <v>2091.9342556299998</v>
      </c>
      <c r="F1153">
        <v>34.6</v>
      </c>
      <c r="G1153">
        <v>-24.9890367412969</v>
      </c>
      <c r="H1153">
        <v>-21.4035455427504</v>
      </c>
      <c r="I1153">
        <v>-2.0276369899377702</v>
      </c>
      <c r="J1153">
        <v>-6.9998016190930503</v>
      </c>
      <c r="K1153">
        <v>37.8039898815789</v>
      </c>
      <c r="L1153">
        <v>35.654605999588597</v>
      </c>
      <c r="M1153">
        <v>49.333103027404697</v>
      </c>
      <c r="N1153">
        <v>0.42506188480936202</v>
      </c>
      <c r="O1153">
        <v>32.803468208092397</v>
      </c>
      <c r="P1153">
        <v>27.440147329650099</v>
      </c>
      <c r="Q1153">
        <v>7.0291434656782004E-2</v>
      </c>
    </row>
    <row r="1154" spans="1:17" hidden="1" x14ac:dyDescent="0.3">
      <c r="A1154" t="s">
        <v>2467</v>
      </c>
      <c r="B1154" t="s">
        <v>2468</v>
      </c>
      <c r="C1154" t="str">
        <f>IFERROR(VLOOKUP(Table1[[#This Row],[Ticker]],[1]!Table1[[Symbol]:[Industry]],2,FALSE),"-")</f>
        <v>-</v>
      </c>
      <c r="D1154" t="s">
        <v>132</v>
      </c>
      <c r="E1154">
        <v>2073.7263225199999</v>
      </c>
      <c r="F1154">
        <v>113.38</v>
      </c>
      <c r="G1154">
        <v>44.102676459941399</v>
      </c>
      <c r="H1154">
        <v>-18.7516101124762</v>
      </c>
      <c r="I1154">
        <v>19.350473452782101</v>
      </c>
      <c r="J1154">
        <v>-1.44290306147726</v>
      </c>
      <c r="K1154">
        <v>119.710780710714</v>
      </c>
      <c r="L1154">
        <v>105.402221307779</v>
      </c>
      <c r="M1154">
        <v>39.470060675383003</v>
      </c>
      <c r="N1154">
        <v>0.20147027912719001</v>
      </c>
      <c r="O1154">
        <v>43.279237960839602</v>
      </c>
      <c r="P1154">
        <v>109.574861367837</v>
      </c>
      <c r="Q1154">
        <v>3.4169842823043001E-2</v>
      </c>
    </row>
    <row r="1155" spans="1:17" hidden="1" x14ac:dyDescent="0.3">
      <c r="A1155" t="s">
        <v>2469</v>
      </c>
      <c r="B1155" t="s">
        <v>2470</v>
      </c>
      <c r="C1155" t="str">
        <f>IFERROR(VLOOKUP(Table1[[#This Row],[Ticker]],[1]!Table1[[Symbol]:[Industry]],2,FALSE),"-")</f>
        <v>-</v>
      </c>
      <c r="D1155" t="s">
        <v>18</v>
      </c>
      <c r="E1155">
        <v>2072.0020015619998</v>
      </c>
      <c r="F1155">
        <v>211.71</v>
      </c>
      <c r="G1155">
        <v>-62.534995682644301</v>
      </c>
      <c r="H1155">
        <v>-8.0214579117358102</v>
      </c>
      <c r="I1155">
        <v>-15.408427322599699</v>
      </c>
      <c r="J1155">
        <v>-1.44163812994035</v>
      </c>
      <c r="K1155">
        <v>213.35950934256601</v>
      </c>
      <c r="L1155">
        <v>229.36050553877399</v>
      </c>
      <c r="M1155">
        <v>50.195134592988701</v>
      </c>
      <c r="N1155">
        <v>0.57537353981186701</v>
      </c>
      <c r="O1155">
        <v>62.510037315195298</v>
      </c>
      <c r="P1155">
        <v>16.037270485064401</v>
      </c>
    </row>
    <row r="1156" spans="1:17" hidden="1" x14ac:dyDescent="0.3">
      <c r="A1156" t="s">
        <v>2471</v>
      </c>
      <c r="B1156" t="s">
        <v>2472</v>
      </c>
      <c r="C1156" t="str">
        <f>IFERROR(VLOOKUP(Table1[[#This Row],[Ticker]],[1]!Table1[[Symbol]:[Industry]],2,FALSE),"-")</f>
        <v>-</v>
      </c>
      <c r="D1156" t="s">
        <v>21</v>
      </c>
      <c r="E1156">
        <v>2071.6187144850001</v>
      </c>
      <c r="F1156">
        <v>228.01</v>
      </c>
      <c r="G1156">
        <v>-70.479384527416101</v>
      </c>
      <c r="H1156">
        <v>-10.3961057587762</v>
      </c>
      <c r="I1156">
        <v>-44.312952999152699</v>
      </c>
      <c r="J1156">
        <v>-4.3585352110533897</v>
      </c>
      <c r="K1156">
        <v>239.25507747842801</v>
      </c>
      <c r="M1156">
        <v>36.272916742885897</v>
      </c>
      <c r="N1156">
        <v>1.2699450846465601</v>
      </c>
      <c r="O1156">
        <v>85.825183106004104</v>
      </c>
      <c r="P1156">
        <v>11.2243902439024</v>
      </c>
    </row>
    <row r="1157" spans="1:17" hidden="1" x14ac:dyDescent="0.3">
      <c r="A1157" t="s">
        <v>2473</v>
      </c>
      <c r="B1157" t="s">
        <v>2474</v>
      </c>
      <c r="C1157" t="str">
        <f>IFERROR(VLOOKUP(Table1[[#This Row],[Ticker]],[1]!Table1[[Symbol]:[Industry]],2,FALSE),"-")</f>
        <v>-</v>
      </c>
      <c r="D1157" t="s">
        <v>114</v>
      </c>
      <c r="E1157">
        <v>2063.29975332</v>
      </c>
      <c r="F1157">
        <v>1606.8</v>
      </c>
      <c r="G1157">
        <v>413.84637670293301</v>
      </c>
      <c r="H1157">
        <v>-36.393093337669299</v>
      </c>
      <c r="I1157">
        <v>359.67073446038199</v>
      </c>
      <c r="J1157">
        <v>1.5461013740216201</v>
      </c>
      <c r="K1157">
        <v>1485.6527895628201</v>
      </c>
      <c r="L1157">
        <v>868.91477698545498</v>
      </c>
      <c r="M1157">
        <v>57.824134687525898</v>
      </c>
      <c r="N1157">
        <v>0.82604460112113498</v>
      </c>
      <c r="O1157">
        <v>62.350634802091101</v>
      </c>
      <c r="P1157">
        <v>654.36619718309805</v>
      </c>
      <c r="Q1157">
        <v>0.23443832872307299</v>
      </c>
    </row>
    <row r="1158" spans="1:17" hidden="1" x14ac:dyDescent="0.3">
      <c r="A1158" t="s">
        <v>2475</v>
      </c>
      <c r="B1158" t="s">
        <v>2476</v>
      </c>
      <c r="C1158" t="str">
        <f>IFERROR(VLOOKUP(Table1[[#This Row],[Ticker]],[1]!Table1[[Symbol]:[Industry]],2,FALSE),"-")</f>
        <v>-</v>
      </c>
      <c r="D1158" t="s">
        <v>185</v>
      </c>
      <c r="E1158">
        <v>2061.41156925</v>
      </c>
      <c r="F1158">
        <v>333.95</v>
      </c>
      <c r="G1158">
        <v>33.160689463691298</v>
      </c>
      <c r="H1158">
        <v>-10.120377771218999</v>
      </c>
      <c r="I1158">
        <v>16.272824669937702</v>
      </c>
      <c r="J1158">
        <v>-2.5804649972381202</v>
      </c>
      <c r="K1158">
        <v>341.15963850927801</v>
      </c>
      <c r="L1158">
        <v>303.14837852201703</v>
      </c>
      <c r="M1158">
        <v>41.120609576231303</v>
      </c>
      <c r="N1158">
        <v>0.22248010396228399</v>
      </c>
      <c r="O1158">
        <v>18.520736637221098</v>
      </c>
      <c r="P1158">
        <v>74.833778336212703</v>
      </c>
      <c r="Q1158">
        <v>0.152454290100518</v>
      </c>
    </row>
    <row r="1159" spans="1:17" hidden="1" x14ac:dyDescent="0.3">
      <c r="A1159" t="s">
        <v>2477</v>
      </c>
      <c r="B1159" t="s">
        <v>2478</v>
      </c>
      <c r="C1159" t="str">
        <f>IFERROR(VLOOKUP(Table1[[#This Row],[Ticker]],[1]!Table1[[Symbol]:[Industry]],2,FALSE),"-")</f>
        <v>-</v>
      </c>
      <c r="D1159" t="s">
        <v>546</v>
      </c>
      <c r="E1159">
        <v>2055.4211335499999</v>
      </c>
      <c r="F1159">
        <v>102.15</v>
      </c>
      <c r="G1159">
        <v>72.302102610044997</v>
      </c>
      <c r="H1159">
        <v>11.860145633234</v>
      </c>
      <c r="I1159">
        <v>36.3136993932265</v>
      </c>
      <c r="J1159">
        <v>-6.95083224791198</v>
      </c>
      <c r="K1159">
        <v>95.470623134161798</v>
      </c>
      <c r="L1159">
        <v>79.376285037566902</v>
      </c>
      <c r="M1159">
        <v>46.2052753570742</v>
      </c>
      <c r="N1159">
        <v>2.3230441898680199</v>
      </c>
      <c r="O1159">
        <v>27.263827704356299</v>
      </c>
      <c r="P1159">
        <v>155.375</v>
      </c>
      <c r="Q1159">
        <v>0.19896248271207601</v>
      </c>
    </row>
    <row r="1160" spans="1:17" hidden="1" x14ac:dyDescent="0.3">
      <c r="A1160" t="s">
        <v>2479</v>
      </c>
      <c r="B1160" t="s">
        <v>2480</v>
      </c>
      <c r="C1160" t="str">
        <f>IFERROR(VLOOKUP(Table1[[#This Row],[Ticker]],[1]!Table1[[Symbol]:[Industry]],2,FALSE),"-")</f>
        <v>-</v>
      </c>
      <c r="D1160" t="s">
        <v>135</v>
      </c>
      <c r="E1160">
        <v>2048.1420389800001</v>
      </c>
      <c r="F1160">
        <v>138.69999999999999</v>
      </c>
      <c r="G1160">
        <v>21.2483426308414</v>
      </c>
      <c r="H1160">
        <v>-10.7491308110825</v>
      </c>
      <c r="I1160">
        <v>21.4179528328931</v>
      </c>
      <c r="J1160">
        <v>-5.7468279189076599</v>
      </c>
      <c r="K1160">
        <v>141.52803087678399</v>
      </c>
      <c r="L1160">
        <v>123.296754779941</v>
      </c>
      <c r="M1160">
        <v>30.183594470573201</v>
      </c>
      <c r="N1160">
        <v>0.68377657650518797</v>
      </c>
      <c r="O1160">
        <v>28.839221341023698</v>
      </c>
      <c r="P1160">
        <v>56.723163841807803</v>
      </c>
      <c r="Q1160">
        <v>0.15073971441873901</v>
      </c>
    </row>
    <row r="1161" spans="1:17" hidden="1" x14ac:dyDescent="0.3">
      <c r="A1161" t="s">
        <v>2481</v>
      </c>
      <c r="B1161" t="s">
        <v>2482</v>
      </c>
      <c r="C1161" t="str">
        <f>IFERROR(VLOOKUP(Table1[[#This Row],[Ticker]],[1]!Table1[[Symbol]:[Industry]],2,FALSE),"-")</f>
        <v>-</v>
      </c>
      <c r="D1161" t="s">
        <v>473</v>
      </c>
      <c r="E1161">
        <v>2045.2009921199999</v>
      </c>
      <c r="F1161">
        <v>244.53</v>
      </c>
      <c r="G1161">
        <v>-23.728857671919702</v>
      </c>
      <c r="H1161">
        <v>-10.7169181524057</v>
      </c>
      <c r="I1161">
        <v>-3.98365343907061</v>
      </c>
      <c r="J1161">
        <v>-2.4297659070934099</v>
      </c>
      <c r="K1161">
        <v>250.917199837173</v>
      </c>
      <c r="L1161">
        <v>239.53603910050199</v>
      </c>
      <c r="M1161">
        <v>46.659772563127099</v>
      </c>
      <c r="N1161">
        <v>0.77467867263281898</v>
      </c>
      <c r="O1161">
        <v>26.569337095652799</v>
      </c>
      <c r="P1161">
        <v>35.436167266685104</v>
      </c>
      <c r="Q1161">
        <v>6.0846951735974E-2</v>
      </c>
    </row>
    <row r="1162" spans="1:17" hidden="1" x14ac:dyDescent="0.3">
      <c r="A1162" t="s">
        <v>2483</v>
      </c>
      <c r="B1162" t="s">
        <v>2484</v>
      </c>
      <c r="C1162" t="str">
        <f>IFERROR(VLOOKUP(Table1[[#This Row],[Ticker]],[1]!Table1[[Symbol]:[Industry]],2,FALSE),"-")</f>
        <v>-</v>
      </c>
      <c r="D1162" t="s">
        <v>1400</v>
      </c>
      <c r="E1162">
        <v>2042.6982906200001</v>
      </c>
      <c r="F1162">
        <v>720.2</v>
      </c>
      <c r="G1162">
        <v>81.313169873732605</v>
      </c>
      <c r="H1162">
        <v>-9.5885715801878</v>
      </c>
      <c r="I1162">
        <v>40.479103302651097</v>
      </c>
      <c r="J1162">
        <v>0.67137645520852696</v>
      </c>
      <c r="K1162">
        <v>697.20316150241399</v>
      </c>
      <c r="L1162">
        <v>572.06599056303696</v>
      </c>
      <c r="M1162">
        <v>53.072552891101601</v>
      </c>
      <c r="N1162">
        <v>0.29374774650644297</v>
      </c>
      <c r="O1162">
        <v>25.242988058872498</v>
      </c>
      <c r="P1162">
        <v>116.82974559686799</v>
      </c>
      <c r="Q1162">
        <v>6.2376848191433E-2</v>
      </c>
    </row>
    <row r="1163" spans="1:17" hidden="1" x14ac:dyDescent="0.3">
      <c r="A1163" t="s">
        <v>2485</v>
      </c>
      <c r="B1163" t="s">
        <v>2486</v>
      </c>
      <c r="C1163" t="str">
        <f>IFERROR(VLOOKUP(Table1[[#This Row],[Ticker]],[1]!Table1[[Symbol]:[Industry]],2,FALSE),"-")</f>
        <v>-</v>
      </c>
      <c r="D1163" t="s">
        <v>1618</v>
      </c>
      <c r="E1163">
        <v>2037.6792944639999</v>
      </c>
      <c r="F1163">
        <v>93.62</v>
      </c>
      <c r="G1163">
        <v>-39.297418405560599</v>
      </c>
      <c r="H1163">
        <v>-4.4936536499575297</v>
      </c>
      <c r="I1163">
        <v>-24.850377668835399</v>
      </c>
      <c r="J1163">
        <v>1.0366862889144901</v>
      </c>
      <c r="K1163">
        <v>96.111215441182196</v>
      </c>
      <c r="L1163">
        <v>96.589504772450695</v>
      </c>
      <c r="M1163">
        <v>42.236009158078801</v>
      </c>
      <c r="N1163">
        <v>0.79336303825136101</v>
      </c>
      <c r="O1163">
        <v>38.325144199957201</v>
      </c>
      <c r="P1163">
        <v>12.7951807228915</v>
      </c>
      <c r="Q1163">
        <v>3.2897306693700001E-2</v>
      </c>
    </row>
    <row r="1164" spans="1:17" hidden="1" x14ac:dyDescent="0.3">
      <c r="A1164" t="s">
        <v>2487</v>
      </c>
      <c r="B1164" t="s">
        <v>2488</v>
      </c>
      <c r="C1164" t="str">
        <f>IFERROR(VLOOKUP(Table1[[#This Row],[Ticker]],[1]!Table1[[Symbol]:[Industry]],2,FALSE),"-")</f>
        <v>-</v>
      </c>
      <c r="D1164" t="s">
        <v>549</v>
      </c>
      <c r="E1164">
        <v>2030.550248664</v>
      </c>
      <c r="F1164">
        <v>202.44</v>
      </c>
      <c r="G1164">
        <v>16.240099755916201</v>
      </c>
      <c r="H1164">
        <v>-3.5982854557764701</v>
      </c>
      <c r="I1164">
        <v>62.662242538091498</v>
      </c>
      <c r="J1164">
        <v>-8.4108982528942295</v>
      </c>
      <c r="K1164">
        <v>192.35362529210201</v>
      </c>
      <c r="L1164">
        <v>159.829463796959</v>
      </c>
      <c r="M1164">
        <v>37.957031768500499</v>
      </c>
      <c r="N1164">
        <v>1.03721642164268</v>
      </c>
      <c r="O1164">
        <v>14.053546729895199</v>
      </c>
      <c r="P1164">
        <v>84.708029197080293</v>
      </c>
      <c r="Q1164">
        <v>0.11001662255901801</v>
      </c>
    </row>
    <row r="1165" spans="1:17" hidden="1" x14ac:dyDescent="0.3">
      <c r="A1165" t="s">
        <v>2489</v>
      </c>
      <c r="B1165" t="s">
        <v>2490</v>
      </c>
      <c r="C1165" t="str">
        <f>IFERROR(VLOOKUP(Table1[[#This Row],[Ticker]],[1]!Table1[[Symbol]:[Industry]],2,FALSE),"-")</f>
        <v>-</v>
      </c>
      <c r="D1165" t="s">
        <v>397</v>
      </c>
      <c r="E1165">
        <v>2028.6193816799901</v>
      </c>
      <c r="F1165">
        <v>832.45</v>
      </c>
      <c r="G1165">
        <v>-29.495561017944802</v>
      </c>
      <c r="H1165">
        <v>-6.1374974080068299</v>
      </c>
      <c r="I1165">
        <v>1.50717015252621</v>
      </c>
      <c r="J1165">
        <v>1.7244130461742799</v>
      </c>
      <c r="K1165">
        <v>824.91846221610695</v>
      </c>
      <c r="L1165">
        <v>806.43014763038298</v>
      </c>
      <c r="M1165">
        <v>56.179036067589699</v>
      </c>
      <c r="N1165">
        <v>0.50167892679278403</v>
      </c>
      <c r="O1165">
        <v>30.9387951228302</v>
      </c>
      <c r="P1165">
        <v>29.172162308945602</v>
      </c>
      <c r="Q1165">
        <v>-7.9305307034623004E-2</v>
      </c>
    </row>
    <row r="1166" spans="1:17" hidden="1" x14ac:dyDescent="0.3">
      <c r="A1166" t="s">
        <v>2491</v>
      </c>
      <c r="B1166" t="s">
        <v>2492</v>
      </c>
      <c r="C1166" t="str">
        <f>IFERROR(VLOOKUP(Table1[[#This Row],[Ticker]],[1]!Table1[[Symbol]:[Industry]],2,FALSE),"-")</f>
        <v>-</v>
      </c>
      <c r="D1166" t="s">
        <v>762</v>
      </c>
      <c r="E1166">
        <v>2024.342556245</v>
      </c>
      <c r="F1166">
        <v>783.85</v>
      </c>
      <c r="G1166">
        <v>1.83554383749071</v>
      </c>
      <c r="H1166">
        <v>-14.728310087337899</v>
      </c>
      <c r="I1166">
        <v>-38.763594530848799</v>
      </c>
      <c r="J1166">
        <v>-4.6584272381613996</v>
      </c>
      <c r="K1166">
        <v>828.53250838265001</v>
      </c>
      <c r="L1166">
        <v>808.77196190513303</v>
      </c>
      <c r="M1166">
        <v>34.827263704049798</v>
      </c>
      <c r="N1166">
        <v>0.57417220479672804</v>
      </c>
      <c r="O1166">
        <v>65.848057664093901</v>
      </c>
      <c r="P1166">
        <v>55.525793650793602</v>
      </c>
      <c r="Q1166">
        <v>0.182088624786783</v>
      </c>
    </row>
    <row r="1167" spans="1:17" hidden="1" x14ac:dyDescent="0.3">
      <c r="A1167" t="s">
        <v>2493</v>
      </c>
      <c r="B1167" t="s">
        <v>2494</v>
      </c>
      <c r="C1167" t="str">
        <f>IFERROR(VLOOKUP(Table1[[#This Row],[Ticker]],[1]!Table1[[Symbol]:[Industry]],2,FALSE),"-")</f>
        <v>-</v>
      </c>
      <c r="D1167" t="s">
        <v>294</v>
      </c>
      <c r="E1167">
        <v>2021.1356099699999</v>
      </c>
      <c r="F1167">
        <v>1302.3</v>
      </c>
      <c r="G1167">
        <v>-40.050508571657197</v>
      </c>
      <c r="H1167">
        <v>-8.5409029517287998</v>
      </c>
      <c r="I1167">
        <v>-10.941685993723301</v>
      </c>
      <c r="J1167">
        <v>-1.8126743531751399</v>
      </c>
      <c r="K1167">
        <v>1311.38397267051</v>
      </c>
      <c r="L1167">
        <v>1315.3806638901001</v>
      </c>
      <c r="M1167">
        <v>40.205257227708898</v>
      </c>
      <c r="N1167">
        <v>0.62931213785138196</v>
      </c>
      <c r="O1167">
        <v>16.9968517238731</v>
      </c>
      <c r="P1167">
        <v>13.648660441574201</v>
      </c>
      <c r="Q1167">
        <v>5.8769119019530004E-3</v>
      </c>
    </row>
    <row r="1168" spans="1:17" hidden="1" x14ac:dyDescent="0.3">
      <c r="A1168" t="s">
        <v>2495</v>
      </c>
      <c r="B1168" t="s">
        <v>2496</v>
      </c>
      <c r="C1168" t="str">
        <f>IFERROR(VLOOKUP(Table1[[#This Row],[Ticker]],[1]!Table1[[Symbol]:[Industry]],2,FALSE),"-")</f>
        <v>-</v>
      </c>
      <c r="D1168" t="s">
        <v>400</v>
      </c>
      <c r="E1168">
        <v>2018.767212</v>
      </c>
      <c r="F1168">
        <v>899.1</v>
      </c>
      <c r="G1168">
        <v>131.741777434395</v>
      </c>
      <c r="H1168">
        <v>-13.378926789961101</v>
      </c>
      <c r="I1168">
        <v>2.0393446457448001</v>
      </c>
      <c r="J1168">
        <v>-5.86536170954827</v>
      </c>
      <c r="K1168">
        <v>880.02453701391096</v>
      </c>
      <c r="L1168">
        <v>717.02191207092801</v>
      </c>
      <c r="M1168">
        <v>43.184251807572203</v>
      </c>
      <c r="N1168">
        <v>0.56493009602255995</v>
      </c>
      <c r="O1168">
        <v>15.115115115115101</v>
      </c>
      <c r="P1168">
        <v>199.7</v>
      </c>
      <c r="Q1168">
        <v>0.17156464895515799</v>
      </c>
    </row>
    <row r="1169" spans="1:17" hidden="1" x14ac:dyDescent="0.3">
      <c r="A1169" t="s">
        <v>2497</v>
      </c>
      <c r="B1169" t="s">
        <v>2498</v>
      </c>
      <c r="C1169" t="str">
        <f>IFERROR(VLOOKUP(Table1[[#This Row],[Ticker]],[1]!Table1[[Symbol]:[Industry]],2,FALSE),"-")</f>
        <v>-</v>
      </c>
      <c r="D1169" t="s">
        <v>327</v>
      </c>
      <c r="E1169">
        <v>2018.294488</v>
      </c>
      <c r="F1169">
        <v>1506.1</v>
      </c>
      <c r="G1169">
        <v>442.17985413761897</v>
      </c>
      <c r="H1169">
        <v>2.1158880629549701</v>
      </c>
      <c r="I1169">
        <v>111.20577128612101</v>
      </c>
      <c r="J1169">
        <v>3.9175199090628698</v>
      </c>
      <c r="K1169">
        <v>1364.24437544071</v>
      </c>
      <c r="L1169">
        <v>967.00515189217197</v>
      </c>
      <c r="M1169">
        <v>62.860512246721498</v>
      </c>
      <c r="N1169">
        <v>1.08212904973167</v>
      </c>
      <c r="O1169">
        <v>7.5559391806653</v>
      </c>
      <c r="P1169">
        <v>507.053607416364</v>
      </c>
      <c r="Q1169">
        <v>0.214876587237462</v>
      </c>
    </row>
    <row r="1170" spans="1:17" hidden="1" x14ac:dyDescent="0.3">
      <c r="A1170" t="s">
        <v>2499</v>
      </c>
      <c r="B1170" t="s">
        <v>2500</v>
      </c>
      <c r="C1170" t="str">
        <f>IFERROR(VLOOKUP(Table1[[#This Row],[Ticker]],[1]!Table1[[Symbol]:[Industry]],2,FALSE),"-")</f>
        <v>-</v>
      </c>
      <c r="D1170" t="s">
        <v>60</v>
      </c>
      <c r="E1170">
        <v>2007.95423768</v>
      </c>
      <c r="F1170">
        <v>20.62</v>
      </c>
      <c r="G1170">
        <v>-13.5864472899797</v>
      </c>
      <c r="H1170">
        <v>-3.9040414049387802</v>
      </c>
      <c r="I1170">
        <v>21.466452171150301</v>
      </c>
      <c r="J1170">
        <v>11.8879593561673</v>
      </c>
      <c r="K1170">
        <v>19.226748367520699</v>
      </c>
      <c r="L1170">
        <v>18.568580233846401</v>
      </c>
      <c r="M1170">
        <v>75.723624954142693</v>
      </c>
      <c r="N1170">
        <v>0.95346051646260799</v>
      </c>
      <c r="O1170">
        <v>36.032977691561598</v>
      </c>
      <c r="P1170">
        <v>47.285714285714199</v>
      </c>
      <c r="Q1170">
        <v>3.0400041075941998E-2</v>
      </c>
    </row>
    <row r="1171" spans="1:17" hidden="1" x14ac:dyDescent="0.3">
      <c r="A1171" t="s">
        <v>2501</v>
      </c>
      <c r="B1171" t="s">
        <v>2502</v>
      </c>
      <c r="C1171" t="str">
        <f>IFERROR(VLOOKUP(Table1[[#This Row],[Ticker]],[1]!Table1[[Symbol]:[Industry]],2,FALSE),"-")</f>
        <v>-</v>
      </c>
      <c r="D1171" t="s">
        <v>54</v>
      </c>
      <c r="E1171">
        <v>2005.96</v>
      </c>
      <c r="F1171">
        <v>21.97</v>
      </c>
      <c r="G1171">
        <v>125.693389500227</v>
      </c>
      <c r="H1171">
        <v>-3.4081079473422</v>
      </c>
      <c r="I1171">
        <v>80.493371413423503</v>
      </c>
      <c r="J1171">
        <v>-6.1939972450408103</v>
      </c>
      <c r="K1171">
        <v>19.9112064887243</v>
      </c>
      <c r="L1171">
        <v>15.2616813824836</v>
      </c>
      <c r="M1171">
        <v>36.952225005588097</v>
      </c>
      <c r="N1171">
        <v>0.66678028488684504</v>
      </c>
      <c r="O1171">
        <v>26.991351843422802</v>
      </c>
      <c r="P1171">
        <v>203.03448275861999</v>
      </c>
    </row>
    <row r="1172" spans="1:17" hidden="1" x14ac:dyDescent="0.3">
      <c r="A1172" t="s">
        <v>2503</v>
      </c>
      <c r="B1172" t="s">
        <v>2504</v>
      </c>
      <c r="C1172" t="str">
        <f>IFERROR(VLOOKUP(Table1[[#This Row],[Ticker]],[1]!Table1[[Symbol]:[Industry]],2,FALSE),"-")</f>
        <v>-</v>
      </c>
      <c r="D1172" t="s">
        <v>161</v>
      </c>
      <c r="E1172">
        <v>2004.8435999999999</v>
      </c>
      <c r="F1172">
        <v>1887.8</v>
      </c>
      <c r="G1172">
        <v>316.69899174112402</v>
      </c>
      <c r="H1172">
        <v>-17.150763791041602</v>
      </c>
      <c r="I1172">
        <v>73.441479547371998</v>
      </c>
      <c r="J1172">
        <v>-4.5915831636629001</v>
      </c>
      <c r="K1172">
        <v>1932.2704668225599</v>
      </c>
      <c r="L1172">
        <v>1491.6729323715999</v>
      </c>
      <c r="M1172">
        <v>41.698743474356903</v>
      </c>
      <c r="N1172">
        <v>0.69267259179282903</v>
      </c>
      <c r="O1172">
        <v>24.255747430871899</v>
      </c>
      <c r="P1172">
        <v>351.30289266076898</v>
      </c>
      <c r="Q1172">
        <v>0.177648643259745</v>
      </c>
    </row>
    <row r="1173" spans="1:17" hidden="1" x14ac:dyDescent="0.3">
      <c r="A1173" t="s">
        <v>2505</v>
      </c>
      <c r="B1173" t="s">
        <v>2506</v>
      </c>
      <c r="C1173" t="str">
        <f>IFERROR(VLOOKUP(Table1[[#This Row],[Ticker]],[1]!Table1[[Symbol]:[Industry]],2,FALSE),"-")</f>
        <v>-</v>
      </c>
      <c r="D1173" t="s">
        <v>2507</v>
      </c>
      <c r="E1173">
        <v>1997.6776812799999</v>
      </c>
      <c r="F1173">
        <v>1849.6</v>
      </c>
      <c r="G1173">
        <v>315.88259507936601</v>
      </c>
      <c r="H1173">
        <v>-8.4224149729320796</v>
      </c>
      <c r="I1173">
        <v>19.309371693577202</v>
      </c>
      <c r="J1173">
        <v>1.0678185457388001</v>
      </c>
      <c r="K1173">
        <v>1878.6117025252699</v>
      </c>
      <c r="L1173">
        <v>1502.34702504867</v>
      </c>
      <c r="M1173">
        <v>48.916551327546003</v>
      </c>
      <c r="N1173">
        <v>0.46904392706738701</v>
      </c>
      <c r="O1173">
        <v>22.188581314878899</v>
      </c>
      <c r="P1173">
        <v>425.08161816891402</v>
      </c>
      <c r="Q1173">
        <v>0.23695258829077301</v>
      </c>
    </row>
    <row r="1174" spans="1:17" hidden="1" x14ac:dyDescent="0.3">
      <c r="A1174" t="s">
        <v>2508</v>
      </c>
      <c r="B1174" t="s">
        <v>2509</v>
      </c>
      <c r="C1174" t="str">
        <f>IFERROR(VLOOKUP(Table1[[#This Row],[Ticker]],[1]!Table1[[Symbol]:[Industry]],2,FALSE),"-")</f>
        <v>-</v>
      </c>
      <c r="D1174" t="s">
        <v>185</v>
      </c>
      <c r="E1174">
        <v>1994.25904128</v>
      </c>
      <c r="F1174">
        <v>633.6</v>
      </c>
      <c r="G1174">
        <v>-31.724567156119001</v>
      </c>
      <c r="H1174">
        <v>-20.8681198959857</v>
      </c>
      <c r="I1174">
        <v>35.493585628752797</v>
      </c>
      <c r="J1174">
        <v>-5.0117009944325304</v>
      </c>
      <c r="K1174">
        <v>644.37597859385698</v>
      </c>
      <c r="L1174">
        <v>560.84035672194295</v>
      </c>
      <c r="M1174">
        <v>29.313407054499802</v>
      </c>
      <c r="N1174">
        <v>0.33222374078011402</v>
      </c>
      <c r="O1174">
        <v>25.0236742424242</v>
      </c>
      <c r="P1174">
        <v>57.611940298507399</v>
      </c>
      <c r="Q1174">
        <v>9.4475073639059999E-3</v>
      </c>
    </row>
    <row r="1175" spans="1:17" hidden="1" x14ac:dyDescent="0.3">
      <c r="A1175" t="s">
        <v>2510</v>
      </c>
      <c r="B1175" t="s">
        <v>2511</v>
      </c>
      <c r="C1175" t="str">
        <f>IFERROR(VLOOKUP(Table1[[#This Row],[Ticker]],[1]!Table1[[Symbol]:[Industry]],2,FALSE),"-")</f>
        <v>-</v>
      </c>
      <c r="D1175" t="s">
        <v>46</v>
      </c>
      <c r="E1175">
        <v>1991.7588252</v>
      </c>
      <c r="F1175">
        <v>157.62</v>
      </c>
      <c r="G1175">
        <v>206.372881953475</v>
      </c>
      <c r="H1175">
        <v>-19.120754866454401</v>
      </c>
      <c r="I1175">
        <v>86.837430677220198</v>
      </c>
      <c r="J1175">
        <v>4.0889847532686501</v>
      </c>
      <c r="K1175">
        <v>161.75633252986401</v>
      </c>
      <c r="L1175">
        <v>125.530600406169</v>
      </c>
      <c r="M1175">
        <v>46.473709224626603</v>
      </c>
      <c r="N1175">
        <v>0.68204597973484204</v>
      </c>
      <c r="O1175">
        <v>29.425199847735001</v>
      </c>
      <c r="P1175">
        <v>240.79999999999899</v>
      </c>
      <c r="Q1175">
        <v>0.178983278425454</v>
      </c>
    </row>
    <row r="1176" spans="1:17" hidden="1" x14ac:dyDescent="0.3">
      <c r="A1176" t="s">
        <v>2512</v>
      </c>
      <c r="B1176" t="s">
        <v>2513</v>
      </c>
      <c r="C1176" t="str">
        <f>IFERROR(VLOOKUP(Table1[[#This Row],[Ticker]],[1]!Table1[[Symbol]:[Industry]],2,FALSE),"-")</f>
        <v>-</v>
      </c>
      <c r="D1176" t="s">
        <v>164</v>
      </c>
      <c r="E1176">
        <v>1989.3142499999999</v>
      </c>
      <c r="F1176">
        <v>1994.3</v>
      </c>
      <c r="G1176">
        <v>-28.2239994375749</v>
      </c>
      <c r="H1176">
        <v>-14.088641095659</v>
      </c>
      <c r="I1176">
        <v>-19.665932005168401</v>
      </c>
      <c r="J1176">
        <v>-1.8727724329965101</v>
      </c>
      <c r="K1176">
        <v>2139.6700712816701</v>
      </c>
      <c r="L1176">
        <v>2093.3911328714998</v>
      </c>
      <c r="M1176">
        <v>23.156889492322399</v>
      </c>
      <c r="N1176">
        <v>0.335719767841548</v>
      </c>
      <c r="O1176">
        <v>39.332096474953602</v>
      </c>
      <c r="P1176">
        <v>18.0059171597633</v>
      </c>
      <c r="Q1176">
        <v>9.4602218876847999E-2</v>
      </c>
    </row>
    <row r="1177" spans="1:17" hidden="1" x14ac:dyDescent="0.3">
      <c r="A1177" t="s">
        <v>2514</v>
      </c>
      <c r="B1177" t="s">
        <v>2515</v>
      </c>
      <c r="C1177" t="str">
        <f>IFERROR(VLOOKUP(Table1[[#This Row],[Ticker]],[1]!Table1[[Symbol]:[Industry]],2,FALSE),"-")</f>
        <v>-</v>
      </c>
      <c r="D1177" t="s">
        <v>1381</v>
      </c>
      <c r="E1177">
        <v>1988.9688899499999</v>
      </c>
      <c r="F1177">
        <v>767.9</v>
      </c>
      <c r="G1177">
        <v>-19.400556183759701</v>
      </c>
      <c r="H1177">
        <v>-15.720934267016601</v>
      </c>
      <c r="I1177">
        <v>35.495963796530603</v>
      </c>
      <c r="J1177">
        <v>-1.24853174366621</v>
      </c>
      <c r="K1177">
        <v>801.20135876428105</v>
      </c>
      <c r="L1177">
        <v>719.51605719794304</v>
      </c>
      <c r="M1177">
        <v>45.911558129345501</v>
      </c>
      <c r="N1177">
        <v>0.50145035270308003</v>
      </c>
      <c r="O1177">
        <v>30.029951816642701</v>
      </c>
      <c r="P1177">
        <v>70.077519379844901</v>
      </c>
      <c r="Q1177">
        <v>-3.6966859349058002E-2</v>
      </c>
    </row>
    <row r="1178" spans="1:17" hidden="1" x14ac:dyDescent="0.3">
      <c r="A1178" t="s">
        <v>2516</v>
      </c>
      <c r="B1178" t="s">
        <v>2517</v>
      </c>
      <c r="C1178" t="str">
        <f>IFERROR(VLOOKUP(Table1[[#This Row],[Ticker]],[1]!Table1[[Symbol]:[Industry]],2,FALSE),"-")</f>
        <v>-</v>
      </c>
      <c r="D1178" t="s">
        <v>1963</v>
      </c>
      <c r="E1178">
        <v>1988.8276946999999</v>
      </c>
      <c r="F1178">
        <v>497.15</v>
      </c>
      <c r="G1178">
        <v>1210.1455457273801</v>
      </c>
      <c r="H1178">
        <v>-30.108944892839801</v>
      </c>
      <c r="I1178">
        <v>45.367570022732203</v>
      </c>
      <c r="J1178">
        <v>-15.3785758619138</v>
      </c>
      <c r="K1178">
        <v>631.17259141889895</v>
      </c>
      <c r="L1178">
        <v>459.93254578609702</v>
      </c>
      <c r="M1178">
        <v>5.3626126155013303</v>
      </c>
      <c r="N1178">
        <v>0.87176088875799096</v>
      </c>
      <c r="O1178">
        <v>90.827717992557595</v>
      </c>
    </row>
    <row r="1179" spans="1:17" hidden="1" x14ac:dyDescent="0.3">
      <c r="A1179" t="s">
        <v>2518</v>
      </c>
      <c r="B1179" t="s">
        <v>2519</v>
      </c>
      <c r="C1179" t="str">
        <f>IFERROR(VLOOKUP(Table1[[#This Row],[Ticker]],[1]!Table1[[Symbol]:[Industry]],2,FALSE),"-")</f>
        <v>-</v>
      </c>
      <c r="D1179" t="s">
        <v>1688</v>
      </c>
      <c r="E1179">
        <v>1984.1380216</v>
      </c>
      <c r="F1179">
        <v>63.95</v>
      </c>
      <c r="G1179">
        <v>-4.9027736200893903</v>
      </c>
      <c r="H1179">
        <v>1.1964751336816599</v>
      </c>
      <c r="I1179">
        <v>-5.26438713554057</v>
      </c>
      <c r="J1179">
        <v>1.6275873749707299</v>
      </c>
      <c r="K1179">
        <v>61.481673743304597</v>
      </c>
      <c r="L1179">
        <v>58.6054241376523</v>
      </c>
      <c r="M1179">
        <v>58.880462682991599</v>
      </c>
      <c r="N1179">
        <v>1.9116107338655799</v>
      </c>
      <c r="O1179">
        <v>0.98514464425332104</v>
      </c>
      <c r="P1179">
        <v>32.814122533748701</v>
      </c>
      <c r="Q1179">
        <v>-2.8254867209200001E-2</v>
      </c>
    </row>
    <row r="1180" spans="1:17" hidden="1" x14ac:dyDescent="0.3">
      <c r="A1180" t="s">
        <v>2520</v>
      </c>
      <c r="B1180" t="s">
        <v>2521</v>
      </c>
      <c r="C1180" t="str">
        <f>IFERROR(VLOOKUP(Table1[[#This Row],[Ticker]],[1]!Table1[[Symbol]:[Industry]],2,FALSE),"-")</f>
        <v>-</v>
      </c>
      <c r="D1180" t="s">
        <v>24</v>
      </c>
      <c r="E1180">
        <v>1966.0023521999999</v>
      </c>
      <c r="F1180">
        <v>185.04</v>
      </c>
      <c r="G1180">
        <v>-17.916863539535601</v>
      </c>
      <c r="H1180">
        <v>-11.9364750800379</v>
      </c>
      <c r="I1180">
        <v>-5.6726237517657996</v>
      </c>
      <c r="J1180">
        <v>-1.42831671996168</v>
      </c>
      <c r="K1180">
        <v>188.633183524028</v>
      </c>
      <c r="L1180">
        <v>182.572880794008</v>
      </c>
      <c r="M1180">
        <v>46.465494052224301</v>
      </c>
      <c r="N1180">
        <v>0.53024900291961796</v>
      </c>
      <c r="O1180">
        <v>17.650237786424501</v>
      </c>
      <c r="P1180">
        <v>30.0351370344342</v>
      </c>
      <c r="Q1180">
        <v>-4.4137301585690002E-3</v>
      </c>
    </row>
    <row r="1181" spans="1:17" hidden="1" x14ac:dyDescent="0.3">
      <c r="A1181" t="s">
        <v>2522</v>
      </c>
      <c r="B1181" t="s">
        <v>2523</v>
      </c>
      <c r="C1181" t="str">
        <f>IFERROR(VLOOKUP(Table1[[#This Row],[Ticker]],[1]!Table1[[Symbol]:[Industry]],2,FALSE),"-")</f>
        <v>-</v>
      </c>
      <c r="D1181" t="s">
        <v>287</v>
      </c>
      <c r="E1181">
        <v>1959.4217187500001</v>
      </c>
      <c r="F1181">
        <v>312.5</v>
      </c>
      <c r="G1181">
        <v>-0.33388447357032103</v>
      </c>
      <c r="H1181">
        <v>-10.247565137843001</v>
      </c>
      <c r="I1181">
        <v>-34.516291832322601</v>
      </c>
      <c r="J1181">
        <v>-1.82440367648341</v>
      </c>
      <c r="K1181">
        <v>322.063477613646</v>
      </c>
      <c r="L1181">
        <v>314.68683775505599</v>
      </c>
      <c r="M1181">
        <v>41.699093116981601</v>
      </c>
      <c r="N1181">
        <v>0.55478397419047898</v>
      </c>
      <c r="O1181">
        <v>35.247999999999898</v>
      </c>
      <c r="P1181">
        <v>46.920545369064399</v>
      </c>
      <c r="Q1181">
        <v>7.9789728878825003E-2</v>
      </c>
    </row>
    <row r="1182" spans="1:17" hidden="1" x14ac:dyDescent="0.3">
      <c r="A1182" t="s">
        <v>2524</v>
      </c>
      <c r="B1182" t="s">
        <v>2525</v>
      </c>
      <c r="C1182" t="str">
        <f>IFERROR(VLOOKUP(Table1[[#This Row],[Ticker]],[1]!Table1[[Symbol]:[Industry]],2,FALSE),"-")</f>
        <v>-</v>
      </c>
      <c r="D1182" t="s">
        <v>431</v>
      </c>
      <c r="E1182">
        <v>1955.545199552</v>
      </c>
      <c r="F1182">
        <v>129.91999999999999</v>
      </c>
      <c r="G1182">
        <v>82.144223928291694</v>
      </c>
      <c r="H1182">
        <v>-19.411682107268</v>
      </c>
      <c r="I1182">
        <v>21.3687667328416</v>
      </c>
      <c r="J1182">
        <v>-3.71109731385009</v>
      </c>
      <c r="K1182">
        <v>137.20193432140101</v>
      </c>
      <c r="L1182">
        <v>114.369462294931</v>
      </c>
      <c r="M1182">
        <v>30.102819638070098</v>
      </c>
      <c r="N1182">
        <v>0.27372519864192502</v>
      </c>
      <c r="O1182">
        <v>26.539408866995</v>
      </c>
      <c r="P1182">
        <v>133.45911949685501</v>
      </c>
      <c r="Q1182">
        <v>9.9445612595908006E-2</v>
      </c>
    </row>
    <row r="1183" spans="1:17" hidden="1" x14ac:dyDescent="0.3">
      <c r="A1183" t="s">
        <v>2526</v>
      </c>
      <c r="B1183" t="s">
        <v>2527</v>
      </c>
      <c r="C1183" t="str">
        <f>IFERROR(VLOOKUP(Table1[[#This Row],[Ticker]],[1]!Table1[[Symbol]:[Industry]],2,FALSE),"-")</f>
        <v>-</v>
      </c>
      <c r="D1183" t="s">
        <v>264</v>
      </c>
      <c r="E1183">
        <v>1950.4441296699999</v>
      </c>
      <c r="F1183">
        <v>57.29</v>
      </c>
      <c r="G1183">
        <v>-39.901214018476601</v>
      </c>
      <c r="H1183">
        <v>-4.7202022989501096</v>
      </c>
      <c r="I1183">
        <v>-0.955389911627332</v>
      </c>
      <c r="J1183">
        <v>-13.8078687963124</v>
      </c>
      <c r="K1183">
        <v>59.267232996051902</v>
      </c>
      <c r="L1183">
        <v>59.579502532529297</v>
      </c>
      <c r="M1183">
        <v>40.225541161397402</v>
      </c>
      <c r="N1183">
        <v>0.98048161939995004</v>
      </c>
      <c r="O1183">
        <v>47.585677297113598</v>
      </c>
      <c r="P1183">
        <v>51.798325325994398</v>
      </c>
    </row>
    <row r="1184" spans="1:17" hidden="1" x14ac:dyDescent="0.3">
      <c r="A1184" t="s">
        <v>2528</v>
      </c>
      <c r="B1184" t="s">
        <v>2529</v>
      </c>
      <c r="C1184" t="str">
        <f>IFERROR(VLOOKUP(Table1[[#This Row],[Ticker]],[1]!Table1[[Symbol]:[Industry]],2,FALSE),"-")</f>
        <v>-</v>
      </c>
      <c r="D1184" t="s">
        <v>392</v>
      </c>
      <c r="E1184">
        <v>1947.26304425999</v>
      </c>
      <c r="F1184">
        <v>1549.05</v>
      </c>
      <c r="G1184">
        <v>43.7527157948481</v>
      </c>
      <c r="H1184">
        <v>-2.9585963600326601</v>
      </c>
      <c r="I1184">
        <v>95.997064416048303</v>
      </c>
      <c r="J1184">
        <v>-2.47612654112242</v>
      </c>
      <c r="K1184">
        <v>1451.0092729456901</v>
      </c>
      <c r="L1184">
        <v>1170.5384168869</v>
      </c>
      <c r="M1184">
        <v>50.919757239358503</v>
      </c>
      <c r="N1184">
        <v>0.33104212325584897</v>
      </c>
      <c r="O1184">
        <v>6.5136696685065001</v>
      </c>
      <c r="P1184">
        <v>121.356101743355</v>
      </c>
      <c r="Q1184">
        <v>3.0516949252906999E-2</v>
      </c>
    </row>
    <row r="1185" spans="1:17" hidden="1" x14ac:dyDescent="0.3">
      <c r="A1185" t="s">
        <v>2530</v>
      </c>
      <c r="B1185" t="s">
        <v>2531</v>
      </c>
      <c r="C1185" t="str">
        <f>IFERROR(VLOOKUP(Table1[[#This Row],[Ticker]],[1]!Table1[[Symbol]:[Industry]],2,FALSE),"-")</f>
        <v>-</v>
      </c>
      <c r="D1185" t="s">
        <v>762</v>
      </c>
      <c r="E1185">
        <v>1939.80076925299</v>
      </c>
      <c r="F1185">
        <v>9.61</v>
      </c>
      <c r="G1185">
        <v>-81.930637888505501</v>
      </c>
      <c r="H1185">
        <v>10.8633031605252</v>
      </c>
      <c r="I1185">
        <v>-49.4412691094522</v>
      </c>
      <c r="J1185">
        <v>-1.5044036764834099</v>
      </c>
      <c r="K1185">
        <v>10.621610685925001</v>
      </c>
      <c r="L1185">
        <v>15.882188236487501</v>
      </c>
      <c r="M1185">
        <v>99.293360979071593</v>
      </c>
      <c r="N1185">
        <v>0.62572841208215801</v>
      </c>
      <c r="O1185">
        <v>138.81373569198701</v>
      </c>
      <c r="P1185">
        <v>41.323529411764603</v>
      </c>
      <c r="Q1185">
        <v>-3.0508066966373999E-2</v>
      </c>
    </row>
    <row r="1186" spans="1:17" hidden="1" x14ac:dyDescent="0.3">
      <c r="A1186" t="s">
        <v>2532</v>
      </c>
      <c r="B1186" t="s">
        <v>2533</v>
      </c>
      <c r="C1186" t="str">
        <f>IFERROR(VLOOKUP(Table1[[#This Row],[Ticker]],[1]!Table1[[Symbol]:[Industry]],2,FALSE),"-")</f>
        <v>-</v>
      </c>
      <c r="D1186" t="s">
        <v>21</v>
      </c>
      <c r="E1186">
        <v>1938.6233471999999</v>
      </c>
      <c r="F1186">
        <v>1646.5</v>
      </c>
      <c r="G1186">
        <v>209.31712912697299</v>
      </c>
      <c r="H1186">
        <v>6.1506699390321797</v>
      </c>
      <c r="I1186">
        <v>58.266613600307402</v>
      </c>
      <c r="J1186">
        <v>4.9844989129123896</v>
      </c>
      <c r="K1186">
        <v>1503.6878070151399</v>
      </c>
      <c r="L1186">
        <v>1143.99106721052</v>
      </c>
      <c r="M1186">
        <v>53.963700017154302</v>
      </c>
      <c r="N1186">
        <v>1.50324442288219</v>
      </c>
      <c r="O1186">
        <v>13.2098390525356</v>
      </c>
      <c r="P1186">
        <v>295.175807032281</v>
      </c>
      <c r="Q1186">
        <v>0.14768624257791399</v>
      </c>
    </row>
    <row r="1187" spans="1:17" hidden="1" x14ac:dyDescent="0.3">
      <c r="A1187" t="s">
        <v>2534</v>
      </c>
      <c r="B1187" t="s">
        <v>2535</v>
      </c>
      <c r="C1187" t="str">
        <f>IFERROR(VLOOKUP(Table1[[#This Row],[Ticker]],[1]!Table1[[Symbol]:[Industry]],2,FALSE),"-")</f>
        <v>-</v>
      </c>
      <c r="D1187" t="s">
        <v>124</v>
      </c>
      <c r="E1187">
        <v>1935.2405359500001</v>
      </c>
      <c r="F1187">
        <v>280.25</v>
      </c>
      <c r="G1187">
        <v>-49.200316950502398</v>
      </c>
      <c r="H1187">
        <v>-23.6898040459293</v>
      </c>
      <c r="I1187">
        <v>-34.753276213777099</v>
      </c>
      <c r="J1187">
        <v>-9.9118410249070195</v>
      </c>
      <c r="K1187">
        <v>333.223812874727</v>
      </c>
      <c r="M1187">
        <v>13.8824758601222</v>
      </c>
      <c r="N1187">
        <v>0.49109938137571002</v>
      </c>
      <c r="O1187">
        <v>42.729705619982099</v>
      </c>
      <c r="P1187">
        <v>1.7610748002904799</v>
      </c>
    </row>
    <row r="1188" spans="1:17" hidden="1" x14ac:dyDescent="0.3">
      <c r="A1188" t="s">
        <v>2536</v>
      </c>
      <c r="B1188" t="s">
        <v>2537</v>
      </c>
      <c r="C1188" t="str">
        <f>IFERROR(VLOOKUP(Table1[[#This Row],[Ticker]],[1]!Table1[[Symbol]:[Industry]],2,FALSE),"-")</f>
        <v>-</v>
      </c>
      <c r="D1188" t="s">
        <v>117</v>
      </c>
      <c r="E1188">
        <v>1929.8305668599901</v>
      </c>
      <c r="F1188">
        <v>86.94</v>
      </c>
      <c r="G1188">
        <v>82.394190944428701</v>
      </c>
      <c r="H1188">
        <v>-13.8142794008923</v>
      </c>
      <c r="I1188">
        <v>23.7402725923933</v>
      </c>
      <c r="J1188">
        <v>-5.1159160667489996</v>
      </c>
      <c r="K1188">
        <v>93.1521754616289</v>
      </c>
      <c r="L1188">
        <v>78.377063810258903</v>
      </c>
      <c r="M1188">
        <v>19.846629402537701</v>
      </c>
      <c r="N1188">
        <v>0.97980698544327405</v>
      </c>
      <c r="O1188">
        <v>24.1085806303197</v>
      </c>
      <c r="P1188">
        <v>125.174825174825</v>
      </c>
      <c r="Q1188">
        <v>6.8691703308016994E-2</v>
      </c>
    </row>
    <row r="1189" spans="1:17" hidden="1" x14ac:dyDescent="0.3">
      <c r="A1189" t="s">
        <v>2538</v>
      </c>
      <c r="B1189" t="s">
        <v>2539</v>
      </c>
      <c r="C1189" t="str">
        <f>IFERROR(VLOOKUP(Table1[[#This Row],[Ticker]],[1]!Table1[[Symbol]:[Industry]],2,FALSE),"-")</f>
        <v>-</v>
      </c>
      <c r="D1189" t="s">
        <v>185</v>
      </c>
      <c r="E1189">
        <v>1926.7835288199999</v>
      </c>
      <c r="F1189">
        <v>1184.5999999999999</v>
      </c>
      <c r="G1189">
        <v>4.8389722686510597</v>
      </c>
      <c r="H1189">
        <v>-12.7652956342969</v>
      </c>
      <c r="I1189">
        <v>55.734936410592802</v>
      </c>
      <c r="J1189">
        <v>-1.31457030799575</v>
      </c>
      <c r="K1189">
        <v>1117.4414005906201</v>
      </c>
      <c r="L1189">
        <v>914.51356106233504</v>
      </c>
      <c r="M1189">
        <v>44.637370701791198</v>
      </c>
      <c r="N1189">
        <v>0.17223463396892999</v>
      </c>
      <c r="O1189">
        <v>29.073104845517399</v>
      </c>
      <c r="P1189">
        <v>87.733755942947596</v>
      </c>
      <c r="Q1189">
        <v>0.10520230541006299</v>
      </c>
    </row>
    <row r="1190" spans="1:17" hidden="1" x14ac:dyDescent="0.3">
      <c r="A1190" t="s">
        <v>2540</v>
      </c>
      <c r="B1190" t="s">
        <v>2541</v>
      </c>
      <c r="C1190" t="str">
        <f>IFERROR(VLOOKUP(Table1[[#This Row],[Ticker]],[1]!Table1[[Symbol]:[Industry]],2,FALSE),"-")</f>
        <v>-</v>
      </c>
      <c r="D1190" t="s">
        <v>392</v>
      </c>
      <c r="E1190">
        <v>1923.647426025</v>
      </c>
      <c r="F1190">
        <v>480.75</v>
      </c>
      <c r="G1190">
        <v>-1.76479922559644</v>
      </c>
      <c r="H1190">
        <v>-4.55781376915035</v>
      </c>
      <c r="I1190">
        <v>46.620948537942901</v>
      </c>
      <c r="J1190">
        <v>-3.5521153586785599</v>
      </c>
      <c r="K1190">
        <v>454.768457158687</v>
      </c>
      <c r="L1190">
        <v>393.51117997491502</v>
      </c>
      <c r="M1190">
        <v>44.322239923976802</v>
      </c>
      <c r="N1190">
        <v>0.81449933635545602</v>
      </c>
      <c r="O1190">
        <v>10.6084243369734</v>
      </c>
      <c r="P1190">
        <v>71.451497860199694</v>
      </c>
      <c r="Q1190">
        <v>-8.0832975907675006E-2</v>
      </c>
    </row>
    <row r="1191" spans="1:17" hidden="1" x14ac:dyDescent="0.3">
      <c r="A1191" t="s">
        <v>2542</v>
      </c>
      <c r="B1191" t="s">
        <v>2543</v>
      </c>
      <c r="C1191" t="str">
        <f>IFERROR(VLOOKUP(Table1[[#This Row],[Ticker]],[1]!Table1[[Symbol]:[Industry]],2,FALSE),"-")</f>
        <v>-</v>
      </c>
      <c r="D1191" t="s">
        <v>447</v>
      </c>
      <c r="E1191">
        <v>1921.2484999999999</v>
      </c>
      <c r="F1191">
        <v>1272.3499999999999</v>
      </c>
      <c r="G1191">
        <v>-1.2613581231484901</v>
      </c>
      <c r="H1191">
        <v>1.1865773496789001</v>
      </c>
      <c r="I1191">
        <v>-18.279045314531999</v>
      </c>
      <c r="J1191">
        <v>9.9179727328834506</v>
      </c>
      <c r="K1191">
        <v>1227.8595573754401</v>
      </c>
      <c r="L1191">
        <v>1231.5536742648101</v>
      </c>
      <c r="M1191">
        <v>57.700999172627903</v>
      </c>
      <c r="N1191">
        <v>2.1609068707255701</v>
      </c>
      <c r="O1191">
        <v>26.144535701654402</v>
      </c>
      <c r="P1191">
        <v>36.087491309695601</v>
      </c>
      <c r="Q1191">
        <v>5.7762707198304002E-2</v>
      </c>
    </row>
    <row r="1192" spans="1:17" hidden="1" x14ac:dyDescent="0.3">
      <c r="A1192" t="s">
        <v>2544</v>
      </c>
      <c r="B1192" t="s">
        <v>2545</v>
      </c>
      <c r="C1192" t="str">
        <f>IFERROR(VLOOKUP(Table1[[#This Row],[Ticker]],[1]!Table1[[Symbol]:[Industry]],2,FALSE),"-")</f>
        <v>-</v>
      </c>
      <c r="D1192" t="s">
        <v>261</v>
      </c>
      <c r="E1192">
        <v>1913.3516808700001</v>
      </c>
      <c r="F1192">
        <v>422.65</v>
      </c>
      <c r="G1192">
        <v>116.206600970382</v>
      </c>
      <c r="H1192">
        <v>-15.8037118896419</v>
      </c>
      <c r="I1192">
        <v>13.213570604210901</v>
      </c>
      <c r="J1192">
        <v>0.90523487773345002</v>
      </c>
      <c r="K1192">
        <v>429.03567689558099</v>
      </c>
      <c r="L1192">
        <v>366.91723531191201</v>
      </c>
      <c r="M1192">
        <v>47.704145595573202</v>
      </c>
      <c r="N1192">
        <v>0.71863253324598597</v>
      </c>
      <c r="O1192">
        <v>18.313024961552099</v>
      </c>
      <c r="P1192">
        <v>151.20356612184199</v>
      </c>
      <c r="Q1192">
        <v>0.245169183203644</v>
      </c>
    </row>
    <row r="1193" spans="1:17" hidden="1" x14ac:dyDescent="0.3">
      <c r="A1193" t="s">
        <v>2546</v>
      </c>
      <c r="B1193" t="s">
        <v>2547</v>
      </c>
      <c r="C1193" t="str">
        <f>IFERROR(VLOOKUP(Table1[[#This Row],[Ticker]],[1]!Table1[[Symbol]:[Industry]],2,FALSE),"-")</f>
        <v>-</v>
      </c>
      <c r="D1193" t="s">
        <v>252</v>
      </c>
      <c r="E1193">
        <v>1908.9251999999999</v>
      </c>
      <c r="F1193">
        <v>780</v>
      </c>
      <c r="G1193">
        <v>93.015245902363006</v>
      </c>
      <c r="H1193">
        <v>-4.6734738412453503</v>
      </c>
      <c r="I1193">
        <v>163.30912707116599</v>
      </c>
      <c r="J1193">
        <v>-7.7693916860757399</v>
      </c>
      <c r="K1193">
        <v>829.76293574509305</v>
      </c>
      <c r="M1193">
        <v>30.0238337737586</v>
      </c>
      <c r="N1193">
        <v>0.42047485579657101</v>
      </c>
      <c r="O1193">
        <v>45.089743589743598</v>
      </c>
      <c r="P1193">
        <v>231.91489361702099</v>
      </c>
    </row>
    <row r="1194" spans="1:17" hidden="1" x14ac:dyDescent="0.3">
      <c r="A1194" t="s">
        <v>2548</v>
      </c>
      <c r="B1194" t="s">
        <v>2549</v>
      </c>
      <c r="C1194" t="str">
        <f>IFERROR(VLOOKUP(Table1[[#This Row],[Ticker]],[1]!Table1[[Symbol]:[Industry]],2,FALSE),"-")</f>
        <v>-</v>
      </c>
      <c r="D1194" t="s">
        <v>1688</v>
      </c>
      <c r="E1194">
        <v>1906.0882018</v>
      </c>
      <c r="F1194">
        <v>65.5</v>
      </c>
      <c r="G1194">
        <v>-4.5971595961231602</v>
      </c>
      <c r="H1194">
        <v>0.87396765035641799</v>
      </c>
      <c r="I1194">
        <v>-5.9224010050341196</v>
      </c>
      <c r="J1194">
        <v>1.16330303178492</v>
      </c>
      <c r="K1194">
        <v>63.027706232235303</v>
      </c>
      <c r="L1194">
        <v>60.094531997590799</v>
      </c>
      <c r="M1194">
        <v>59.453032016997597</v>
      </c>
      <c r="N1194">
        <v>0.81797949120307401</v>
      </c>
      <c r="O1194">
        <v>0.74809160305342404</v>
      </c>
      <c r="P1194">
        <v>32.323232323232297</v>
      </c>
      <c r="Q1194">
        <v>-2.8326200589973E-2</v>
      </c>
    </row>
    <row r="1195" spans="1:17" hidden="1" x14ac:dyDescent="0.3">
      <c r="A1195" t="s">
        <v>2550</v>
      </c>
      <c r="B1195" t="s">
        <v>2551</v>
      </c>
      <c r="C1195" t="str">
        <f>IFERROR(VLOOKUP(Table1[[#This Row],[Ticker]],[1]!Table1[[Symbol]:[Industry]],2,FALSE),"-")</f>
        <v>-</v>
      </c>
      <c r="D1195" t="s">
        <v>1688</v>
      </c>
      <c r="E1195">
        <v>1905.052968</v>
      </c>
      <c r="F1195">
        <v>65.459999999999994</v>
      </c>
      <c r="G1195">
        <v>-4.9506023671695196</v>
      </c>
      <c r="H1195">
        <v>0.64103108531376396</v>
      </c>
      <c r="I1195">
        <v>-5.0971533278689103</v>
      </c>
      <c r="J1195">
        <v>1.0848959647581899</v>
      </c>
      <c r="K1195">
        <v>63.004398043512403</v>
      </c>
      <c r="L1195">
        <v>60.068261893535798</v>
      </c>
      <c r="M1195">
        <v>55.931821315525497</v>
      </c>
      <c r="N1195">
        <v>0.75861159973862602</v>
      </c>
      <c r="O1195">
        <v>1.8179040635502599</v>
      </c>
      <c r="P1195">
        <v>33.021743548059298</v>
      </c>
      <c r="Q1195">
        <v>-2.9924776916618E-2</v>
      </c>
    </row>
    <row r="1196" spans="1:17" hidden="1" x14ac:dyDescent="0.3">
      <c r="A1196" t="s">
        <v>2552</v>
      </c>
      <c r="B1196" t="s">
        <v>2553</v>
      </c>
      <c r="C1196" t="str">
        <f>IFERROR(VLOOKUP(Table1[[#This Row],[Ticker]],[1]!Table1[[Symbol]:[Industry]],2,FALSE),"-")</f>
        <v>-</v>
      </c>
      <c r="D1196" t="s">
        <v>753</v>
      </c>
      <c r="E1196">
        <v>1901.11000107</v>
      </c>
      <c r="F1196">
        <v>825.86</v>
      </c>
      <c r="G1196">
        <v>39.312820018840597</v>
      </c>
      <c r="H1196">
        <v>-1.6108220020391599</v>
      </c>
      <c r="I1196">
        <v>11.2876713981902</v>
      </c>
      <c r="J1196">
        <v>1.72018854434469</v>
      </c>
      <c r="K1196">
        <v>791.35877667541797</v>
      </c>
      <c r="L1196">
        <v>699.46401479728604</v>
      </c>
      <c r="M1196">
        <v>43.078312623575101</v>
      </c>
      <c r="N1196">
        <v>0.81510605796711499</v>
      </c>
      <c r="O1196">
        <v>0.50129561911220699</v>
      </c>
      <c r="P1196">
        <v>86.193213842858697</v>
      </c>
      <c r="Q1196">
        <v>-3.6227040049000002E-5</v>
      </c>
    </row>
    <row r="1197" spans="1:17" hidden="1" x14ac:dyDescent="0.3">
      <c r="A1197" t="s">
        <v>2554</v>
      </c>
      <c r="B1197" t="s">
        <v>2555</v>
      </c>
      <c r="C1197" t="str">
        <f>IFERROR(VLOOKUP(Table1[[#This Row],[Ticker]],[1]!Table1[[Symbol]:[Industry]],2,FALSE),"-")</f>
        <v>-</v>
      </c>
      <c r="D1197" t="s">
        <v>2556</v>
      </c>
      <c r="E1197">
        <v>1900.54396</v>
      </c>
      <c r="F1197">
        <v>1759.6</v>
      </c>
      <c r="G1197">
        <v>-15.1529465876015</v>
      </c>
      <c r="H1197">
        <v>29.441202235134799</v>
      </c>
      <c r="I1197">
        <v>10.2532758136359</v>
      </c>
      <c r="J1197">
        <v>0.25308562451515298</v>
      </c>
      <c r="K1197">
        <v>1514.5756942186799</v>
      </c>
      <c r="L1197">
        <v>1396.5348688193201</v>
      </c>
      <c r="M1197">
        <v>59.003082657977401</v>
      </c>
      <c r="N1197">
        <v>1.2026732466710299</v>
      </c>
      <c r="O1197">
        <v>6.7856330984314699</v>
      </c>
      <c r="P1197">
        <v>75.084577114427802</v>
      </c>
      <c r="Q1197">
        <v>0.25083079567481098</v>
      </c>
    </row>
    <row r="1198" spans="1:17" hidden="1" x14ac:dyDescent="0.3">
      <c r="A1198" t="s">
        <v>2557</v>
      </c>
      <c r="B1198" t="s">
        <v>2558</v>
      </c>
      <c r="C1198" t="str">
        <f>IFERROR(VLOOKUP(Table1[[#This Row],[Ticker]],[1]!Table1[[Symbol]:[Industry]],2,FALSE),"-")</f>
        <v>-</v>
      </c>
      <c r="D1198" t="s">
        <v>185</v>
      </c>
      <c r="E1198">
        <v>1900.331862</v>
      </c>
      <c r="F1198">
        <v>442.65</v>
      </c>
      <c r="G1198">
        <v>-38.082578989639003</v>
      </c>
      <c r="H1198">
        <v>-3.3337255013427498</v>
      </c>
      <c r="I1198">
        <v>-4.1568281040930097</v>
      </c>
      <c r="J1198">
        <v>2.0209419456364</v>
      </c>
      <c r="K1198">
        <v>431.92926219691299</v>
      </c>
      <c r="L1198">
        <v>424.06791993801102</v>
      </c>
      <c r="M1198">
        <v>47.2821373250883</v>
      </c>
      <c r="N1198">
        <v>1.62469323869771</v>
      </c>
      <c r="O1198">
        <v>17.2483903761436</v>
      </c>
      <c r="P1198">
        <v>23.922172452407601</v>
      </c>
      <c r="Q1198">
        <v>-3.3897017986083001E-2</v>
      </c>
    </row>
    <row r="1199" spans="1:17" hidden="1" x14ac:dyDescent="0.3">
      <c r="A1199" t="s">
        <v>2559</v>
      </c>
      <c r="B1199" t="s">
        <v>2560</v>
      </c>
      <c r="C1199" t="str">
        <f>IFERROR(VLOOKUP(Table1[[#This Row],[Ticker]],[1]!Table1[[Symbol]:[Industry]],2,FALSE),"-")</f>
        <v>-</v>
      </c>
      <c r="D1199" t="s">
        <v>217</v>
      </c>
      <c r="E1199">
        <v>1899.3926280000001</v>
      </c>
      <c r="F1199">
        <v>1253</v>
      </c>
      <c r="G1199">
        <v>77.740274383213105</v>
      </c>
      <c r="H1199">
        <v>25.572003554043501</v>
      </c>
      <c r="I1199">
        <v>8.2291066852606995</v>
      </c>
      <c r="J1199">
        <v>-2.1455844168657099</v>
      </c>
      <c r="K1199">
        <v>1179.5810591868301</v>
      </c>
      <c r="L1199">
        <v>1043.5288926180799</v>
      </c>
      <c r="M1199">
        <v>56.898266906255699</v>
      </c>
      <c r="N1199">
        <v>0.80775254505841199</v>
      </c>
      <c r="O1199">
        <v>19.134078212290401</v>
      </c>
      <c r="P1199">
        <v>159.04486251808899</v>
      </c>
      <c r="Q1199">
        <v>0.14589960346635999</v>
      </c>
    </row>
    <row r="1200" spans="1:17" hidden="1" x14ac:dyDescent="0.3">
      <c r="A1200" t="s">
        <v>2561</v>
      </c>
      <c r="B1200" t="s">
        <v>2562</v>
      </c>
      <c r="C1200" t="str">
        <f>IFERROR(VLOOKUP(Table1[[#This Row],[Ticker]],[1]!Table1[[Symbol]:[Industry]],2,FALSE),"-")</f>
        <v>-</v>
      </c>
      <c r="D1200" t="s">
        <v>185</v>
      </c>
      <c r="E1200">
        <v>1888.5496625400001</v>
      </c>
      <c r="F1200">
        <v>772.95</v>
      </c>
      <c r="G1200">
        <v>-32.796601140964697</v>
      </c>
      <c r="H1200">
        <v>-12.9758230091438</v>
      </c>
      <c r="I1200">
        <v>13.809341104146201</v>
      </c>
      <c r="J1200">
        <v>3.4495757496129502</v>
      </c>
      <c r="K1200">
        <v>796.44005666516296</v>
      </c>
      <c r="L1200">
        <v>734.90477983487494</v>
      </c>
      <c r="M1200">
        <v>42.703559589975001</v>
      </c>
      <c r="N1200">
        <v>0.43340652387542</v>
      </c>
      <c r="O1200">
        <v>18.371175367100001</v>
      </c>
      <c r="P1200">
        <v>41.049270072992698</v>
      </c>
      <c r="Q1200">
        <v>-2.8467137290165999E-2</v>
      </c>
    </row>
    <row r="1201" spans="1:17" hidden="1" x14ac:dyDescent="0.3">
      <c r="A1201" t="s">
        <v>2563</v>
      </c>
      <c r="B1201" t="s">
        <v>2564</v>
      </c>
      <c r="C1201" t="str">
        <f>IFERROR(VLOOKUP(Table1[[#This Row],[Ticker]],[1]!Table1[[Symbol]:[Industry]],2,FALSE),"-")</f>
        <v>-</v>
      </c>
      <c r="D1201" t="s">
        <v>264</v>
      </c>
      <c r="E1201">
        <v>1886.6440878599999</v>
      </c>
      <c r="F1201">
        <v>56.58</v>
      </c>
      <c r="G1201">
        <v>7.8990817224174297</v>
      </c>
      <c r="H1201">
        <v>-11.544890163491701</v>
      </c>
      <c r="I1201">
        <v>-17.921994733035</v>
      </c>
      <c r="J1201">
        <v>0.89341648700432097</v>
      </c>
      <c r="K1201">
        <v>59.139202615288198</v>
      </c>
      <c r="L1201">
        <v>59.441644351668799</v>
      </c>
      <c r="M1201">
        <v>46.127602216563297</v>
      </c>
      <c r="N1201">
        <v>1.2172110784416801</v>
      </c>
      <c r="O1201">
        <v>69.494521032166801</v>
      </c>
      <c r="P1201">
        <v>55.439560439560402</v>
      </c>
      <c r="Q1201">
        <v>-5.0732213997820002E-3</v>
      </c>
    </row>
    <row r="1202" spans="1:17" hidden="1" x14ac:dyDescent="0.3">
      <c r="A1202" t="s">
        <v>2565</v>
      </c>
      <c r="B1202" t="s">
        <v>2566</v>
      </c>
      <c r="C1202" t="str">
        <f>IFERROR(VLOOKUP(Table1[[#This Row],[Ticker]],[1]!Table1[[Symbol]:[Industry]],2,FALSE),"-")</f>
        <v>-</v>
      </c>
      <c r="D1202" t="s">
        <v>261</v>
      </c>
      <c r="E1202">
        <v>1886.5153269099901</v>
      </c>
      <c r="F1202">
        <v>1387.3</v>
      </c>
      <c r="G1202">
        <v>-7.9975621097740799</v>
      </c>
      <c r="H1202">
        <v>-8.6011363150588702E-2</v>
      </c>
      <c r="I1202">
        <v>-17.402581700643701</v>
      </c>
      <c r="J1202">
        <v>3.8794861556237201</v>
      </c>
      <c r="K1202">
        <v>1354.73134200002</v>
      </c>
      <c r="L1202">
        <v>1352.80811285349</v>
      </c>
      <c r="M1202">
        <v>57.810048714329902</v>
      </c>
      <c r="N1202">
        <v>0.71969015359589905</v>
      </c>
      <c r="O1202">
        <v>27.585958336336699</v>
      </c>
      <c r="P1202">
        <v>27.2752293577981</v>
      </c>
      <c r="Q1202">
        <v>6.7594289608730998E-2</v>
      </c>
    </row>
    <row r="1203" spans="1:17" hidden="1" x14ac:dyDescent="0.3">
      <c r="A1203" t="s">
        <v>2567</v>
      </c>
      <c r="B1203" t="s">
        <v>2568</v>
      </c>
      <c r="C1203" t="str">
        <f>IFERROR(VLOOKUP(Table1[[#This Row],[Ticker]],[1]!Table1[[Symbol]:[Industry]],2,FALSE),"-")</f>
        <v>-</v>
      </c>
      <c r="D1203" t="s">
        <v>392</v>
      </c>
      <c r="E1203">
        <v>1883.5410753000001</v>
      </c>
      <c r="F1203">
        <v>214.95</v>
      </c>
      <c r="G1203">
        <v>-63.202833951120702</v>
      </c>
      <c r="H1203">
        <v>-8.3179751200177297</v>
      </c>
      <c r="I1203">
        <v>-28.166567394314299</v>
      </c>
      <c r="J1203">
        <v>-2.35757554933328</v>
      </c>
      <c r="K1203">
        <v>221.23597921017199</v>
      </c>
      <c r="L1203">
        <v>240.44985195328101</v>
      </c>
      <c r="M1203">
        <v>37.734741472321701</v>
      </c>
      <c r="N1203">
        <v>0.96318756019417195</v>
      </c>
      <c r="O1203">
        <v>62.060944405675698</v>
      </c>
      <c r="P1203">
        <v>3.5105460849465402</v>
      </c>
      <c r="Q1203">
        <v>0.12956042762471001</v>
      </c>
    </row>
    <row r="1204" spans="1:17" hidden="1" x14ac:dyDescent="0.3">
      <c r="A1204" t="s">
        <v>2569</v>
      </c>
      <c r="B1204" t="s">
        <v>2570</v>
      </c>
      <c r="C1204" t="str">
        <f>IFERROR(VLOOKUP(Table1[[#This Row],[Ticker]],[1]!Table1[[Symbol]:[Industry]],2,FALSE),"-")</f>
        <v>-</v>
      </c>
      <c r="D1204" t="s">
        <v>546</v>
      </c>
      <c r="E1204">
        <v>1881.33940855999</v>
      </c>
      <c r="F1204">
        <v>374.8</v>
      </c>
      <c r="G1204">
        <v>-17.436377070194801</v>
      </c>
      <c r="H1204">
        <v>-45.575976530468502</v>
      </c>
      <c r="I1204">
        <v>19.997946818045602</v>
      </c>
      <c r="J1204">
        <v>-4.8372890413537402</v>
      </c>
      <c r="K1204">
        <v>483.60009077717302</v>
      </c>
      <c r="L1204">
        <v>429.86565356929202</v>
      </c>
      <c r="M1204">
        <v>28.377358708123499</v>
      </c>
      <c r="N1204">
        <v>1.52650024577848</v>
      </c>
      <c r="O1204">
        <v>66.755602988260307</v>
      </c>
      <c r="P1204">
        <v>44.153846153846096</v>
      </c>
    </row>
    <row r="1205" spans="1:17" hidden="1" x14ac:dyDescent="0.3">
      <c r="A1205" t="s">
        <v>2571</v>
      </c>
      <c r="B1205" t="s">
        <v>2572</v>
      </c>
      <c r="C1205" t="str">
        <f>IFERROR(VLOOKUP(Table1[[#This Row],[Ticker]],[1]!Table1[[Symbol]:[Industry]],2,FALSE),"-")</f>
        <v>-</v>
      </c>
      <c r="D1205" t="s">
        <v>1675</v>
      </c>
      <c r="E1205">
        <v>1878.58718655999</v>
      </c>
      <c r="F1205">
        <v>179.02</v>
      </c>
      <c r="G1205">
        <v>-59.393308593643901</v>
      </c>
      <c r="H1205">
        <v>-18.743370591278499</v>
      </c>
      <c r="I1205">
        <v>-31.321652530540401</v>
      </c>
      <c r="J1205">
        <v>-5.4029527959872503</v>
      </c>
      <c r="K1205">
        <v>190.26772563178599</v>
      </c>
      <c r="L1205">
        <v>212.61947337765201</v>
      </c>
      <c r="M1205">
        <v>41.348271958201799</v>
      </c>
      <c r="N1205">
        <v>0.69618676059317097</v>
      </c>
      <c r="O1205">
        <v>68.668305217294105</v>
      </c>
      <c r="P1205">
        <v>4.0511479221156703</v>
      </c>
      <c r="Q1205">
        <v>0.141532501417588</v>
      </c>
    </row>
    <row r="1206" spans="1:17" hidden="1" x14ac:dyDescent="0.3">
      <c r="A1206" t="s">
        <v>2573</v>
      </c>
      <c r="B1206" t="s">
        <v>2574</v>
      </c>
      <c r="C1206" t="str">
        <f>IFERROR(VLOOKUP(Table1[[#This Row],[Ticker]],[1]!Table1[[Symbol]:[Industry]],2,FALSE),"-")</f>
        <v>-</v>
      </c>
      <c r="D1206" t="s">
        <v>1968</v>
      </c>
      <c r="E1206">
        <v>1877.5704194099901</v>
      </c>
      <c r="F1206">
        <v>166.95</v>
      </c>
      <c r="G1206">
        <v>-35.825979222871197</v>
      </c>
      <c r="H1206">
        <v>-1.2408475175471201</v>
      </c>
      <c r="I1206">
        <v>-19.308805685173802</v>
      </c>
      <c r="J1206">
        <v>1.6765591111083999</v>
      </c>
      <c r="K1206">
        <v>167.676067183214</v>
      </c>
      <c r="L1206">
        <v>169.675061021799</v>
      </c>
      <c r="M1206">
        <v>45.7350890277921</v>
      </c>
      <c r="N1206">
        <v>1.4805356840767201</v>
      </c>
      <c r="O1206">
        <v>30.458221024258702</v>
      </c>
      <c r="P1206">
        <v>12.6518218623481</v>
      </c>
      <c r="Q1206">
        <v>-0.101562636073975</v>
      </c>
    </row>
    <row r="1207" spans="1:17" hidden="1" x14ac:dyDescent="0.3">
      <c r="A1207" t="s">
        <v>2575</v>
      </c>
      <c r="B1207" t="s">
        <v>2576</v>
      </c>
      <c r="C1207" t="str">
        <f>IFERROR(VLOOKUP(Table1[[#This Row],[Ticker]],[1]!Table1[[Symbol]:[Industry]],2,FALSE),"-")</f>
        <v>-</v>
      </c>
      <c r="D1207" t="s">
        <v>97</v>
      </c>
      <c r="E1207">
        <v>1877.4754439999999</v>
      </c>
      <c r="F1207">
        <v>342.55</v>
      </c>
      <c r="G1207">
        <v>-42.5493573021676</v>
      </c>
      <c r="H1207">
        <v>-2.1059173431703302</v>
      </c>
      <c r="I1207">
        <v>-0.49390068839961199</v>
      </c>
      <c r="J1207">
        <v>-0.99568274625085895</v>
      </c>
      <c r="K1207">
        <v>340.61838516540502</v>
      </c>
      <c r="L1207">
        <v>343.04542144745102</v>
      </c>
      <c r="M1207">
        <v>45.832628772302897</v>
      </c>
      <c r="N1207">
        <v>0.81308660515809095</v>
      </c>
      <c r="O1207">
        <v>29.616114435848701</v>
      </c>
      <c r="P1207">
        <v>21.4500975004431</v>
      </c>
      <c r="Q1207">
        <v>6.1255648719246998E-2</v>
      </c>
    </row>
    <row r="1208" spans="1:17" hidden="1" x14ac:dyDescent="0.3">
      <c r="A1208" t="s">
        <v>2577</v>
      </c>
      <c r="B1208" t="s">
        <v>2578</v>
      </c>
      <c r="C1208" t="str">
        <f>IFERROR(VLOOKUP(Table1[[#This Row],[Ticker]],[1]!Table1[[Symbol]:[Industry]],2,FALSE),"-")</f>
        <v>-</v>
      </c>
      <c r="D1208" t="s">
        <v>143</v>
      </c>
      <c r="E1208">
        <v>1865.0263395720001</v>
      </c>
      <c r="F1208">
        <v>112.93</v>
      </c>
      <c r="G1208">
        <v>19.666105800570701</v>
      </c>
      <c r="H1208">
        <v>-18.609975048683999</v>
      </c>
      <c r="I1208">
        <v>-37.867030103791699</v>
      </c>
      <c r="J1208">
        <v>-4.48730965938939</v>
      </c>
      <c r="K1208">
        <v>122.02781661482901</v>
      </c>
      <c r="L1208">
        <v>125.403434891283</v>
      </c>
      <c r="M1208">
        <v>22.886646675498099</v>
      </c>
      <c r="N1208">
        <v>0.54318862600861395</v>
      </c>
      <c r="O1208">
        <v>142.982378464535</v>
      </c>
      <c r="P1208">
        <v>54.698630136986303</v>
      </c>
    </row>
    <row r="1209" spans="1:17" hidden="1" x14ac:dyDescent="0.3">
      <c r="A1209" t="s">
        <v>2579</v>
      </c>
      <c r="B1209" t="s">
        <v>2580</v>
      </c>
      <c r="C1209" t="str">
        <f>IFERROR(VLOOKUP(Table1[[#This Row],[Ticker]],[1]!Table1[[Symbol]:[Industry]],2,FALSE),"-")</f>
        <v>-</v>
      </c>
      <c r="D1209" t="s">
        <v>264</v>
      </c>
      <c r="E1209">
        <v>1851.3</v>
      </c>
      <c r="F1209">
        <v>1542.75</v>
      </c>
      <c r="G1209">
        <v>-38.958784723876903</v>
      </c>
      <c r="H1209">
        <v>-1.7661674513054799</v>
      </c>
      <c r="I1209">
        <v>-11.2765184174654</v>
      </c>
      <c r="J1209">
        <v>7.30659288709046</v>
      </c>
      <c r="K1209">
        <v>1468.3578231967099</v>
      </c>
      <c r="L1209">
        <v>1434.9936784071001</v>
      </c>
      <c r="M1209">
        <v>57.899478672479503</v>
      </c>
      <c r="N1209">
        <v>1.3127912922529299</v>
      </c>
      <c r="O1209">
        <v>9.8687408847836604</v>
      </c>
      <c r="P1209">
        <v>30.625291054569999</v>
      </c>
      <c r="Q1209">
        <v>0.15854303673241499</v>
      </c>
    </row>
    <row r="1210" spans="1:17" hidden="1" x14ac:dyDescent="0.3">
      <c r="A1210" t="s">
        <v>2581</v>
      </c>
      <c r="B1210" t="s">
        <v>2582</v>
      </c>
      <c r="C1210" t="str">
        <f>IFERROR(VLOOKUP(Table1[[#This Row],[Ticker]],[1]!Table1[[Symbol]:[Industry]],2,FALSE),"-")</f>
        <v>-</v>
      </c>
      <c r="D1210" t="s">
        <v>83</v>
      </c>
      <c r="E1210">
        <v>1836.0262786799999</v>
      </c>
      <c r="F1210">
        <v>275.14</v>
      </c>
      <c r="G1210">
        <v>111.791690153822</v>
      </c>
      <c r="H1210">
        <v>38.560696854275399</v>
      </c>
      <c r="I1210">
        <v>142.83737878381299</v>
      </c>
      <c r="J1210">
        <v>-0.99294046249149803</v>
      </c>
      <c r="K1210">
        <v>222.691027420263</v>
      </c>
      <c r="L1210">
        <v>155.38061319155901</v>
      </c>
      <c r="M1210">
        <v>49.432544136970598</v>
      </c>
      <c r="N1210">
        <v>1.2842151197560501</v>
      </c>
      <c r="O1210">
        <v>30.973322672094199</v>
      </c>
      <c r="P1210">
        <v>195.69048898441599</v>
      </c>
      <c r="Q1210">
        <v>0.114699148299314</v>
      </c>
    </row>
    <row r="1211" spans="1:17" hidden="1" x14ac:dyDescent="0.3">
      <c r="A1211" t="s">
        <v>2583</v>
      </c>
      <c r="B1211" t="s">
        <v>2584</v>
      </c>
      <c r="C1211" t="str">
        <f>IFERROR(VLOOKUP(Table1[[#This Row],[Ticker]],[1]!Table1[[Symbol]:[Industry]],2,FALSE),"-")</f>
        <v>-</v>
      </c>
      <c r="D1211" t="s">
        <v>327</v>
      </c>
      <c r="E1211">
        <v>1811.73490283</v>
      </c>
      <c r="F1211">
        <v>1013.3</v>
      </c>
      <c r="G1211">
        <v>-48.598590220009299</v>
      </c>
      <c r="H1211">
        <v>-0.83839572349227698</v>
      </c>
      <c r="I1211">
        <v>13.6357207540193</v>
      </c>
      <c r="J1211">
        <v>-16.333074707858199</v>
      </c>
      <c r="K1211">
        <v>978.04201654488395</v>
      </c>
      <c r="L1211">
        <v>941.82280866421695</v>
      </c>
      <c r="M1211">
        <v>40.2815732976823</v>
      </c>
      <c r="N1211">
        <v>2.73854721410282</v>
      </c>
      <c r="O1211">
        <v>27.0107569327938</v>
      </c>
      <c r="P1211">
        <v>50.140761594310199</v>
      </c>
      <c r="Q1211">
        <v>-1.3172681857097E-2</v>
      </c>
    </row>
    <row r="1212" spans="1:17" hidden="1" x14ac:dyDescent="0.3">
      <c r="A1212" t="s">
        <v>2585</v>
      </c>
      <c r="B1212" t="s">
        <v>2586</v>
      </c>
      <c r="C1212" t="str">
        <f>IFERROR(VLOOKUP(Table1[[#This Row],[Ticker]],[1]!Table1[[Symbol]:[Industry]],2,FALSE),"-")</f>
        <v>-</v>
      </c>
      <c r="D1212" t="s">
        <v>132</v>
      </c>
      <c r="E1212">
        <v>1806.9993047999999</v>
      </c>
      <c r="F1212">
        <v>104.2</v>
      </c>
      <c r="G1212">
        <v>143.65203591143799</v>
      </c>
      <c r="H1212">
        <v>-23.257143558477399</v>
      </c>
      <c r="I1212">
        <v>2.29961741263363</v>
      </c>
      <c r="J1212">
        <v>-6.69658787976753</v>
      </c>
      <c r="K1212">
        <v>116.444915313397</v>
      </c>
      <c r="L1212">
        <v>99.126629161050801</v>
      </c>
      <c r="M1212">
        <v>19.7667995129699</v>
      </c>
      <c r="N1212">
        <v>0.50425234150889697</v>
      </c>
      <c r="O1212">
        <v>32.130518234165002</v>
      </c>
      <c r="P1212">
        <v>234.94053359048499</v>
      </c>
    </row>
    <row r="1213" spans="1:17" hidden="1" x14ac:dyDescent="0.3">
      <c r="A1213" t="s">
        <v>2587</v>
      </c>
      <c r="B1213" t="s">
        <v>2588</v>
      </c>
      <c r="C1213" t="str">
        <f>IFERROR(VLOOKUP(Table1[[#This Row],[Ticker]],[1]!Table1[[Symbol]:[Industry]],2,FALSE),"-")</f>
        <v>-</v>
      </c>
      <c r="D1213" t="s">
        <v>21</v>
      </c>
      <c r="E1213">
        <v>1804.31097525</v>
      </c>
      <c r="F1213">
        <v>1419.25</v>
      </c>
      <c r="G1213">
        <v>69.423969522520096</v>
      </c>
      <c r="H1213">
        <v>-17.939894412828199</v>
      </c>
      <c r="I1213">
        <v>33.121127883635097</v>
      </c>
      <c r="J1213">
        <v>-4.9136137887251001</v>
      </c>
      <c r="K1213">
        <v>1408.8538819057101</v>
      </c>
      <c r="L1213">
        <v>1134.9601154795901</v>
      </c>
      <c r="M1213">
        <v>44.720757103177597</v>
      </c>
      <c r="N1213">
        <v>0.485805830733887</v>
      </c>
      <c r="O1213">
        <v>22.381539545534601</v>
      </c>
      <c r="P1213">
        <v>139.354077072265</v>
      </c>
      <c r="Q1213">
        <v>0.16944479561595399</v>
      </c>
    </row>
    <row r="1214" spans="1:17" hidden="1" x14ac:dyDescent="0.3">
      <c r="A1214" t="s">
        <v>2589</v>
      </c>
      <c r="B1214" t="s">
        <v>2590</v>
      </c>
      <c r="C1214" t="str">
        <f>IFERROR(VLOOKUP(Table1[[#This Row],[Ticker]],[1]!Table1[[Symbol]:[Industry]],2,FALSE),"-")</f>
        <v>-</v>
      </c>
      <c r="D1214" t="s">
        <v>180</v>
      </c>
      <c r="E1214">
        <v>1803.34101384</v>
      </c>
      <c r="F1214">
        <v>439.2</v>
      </c>
      <c r="G1214">
        <v>-39.952513117397501</v>
      </c>
      <c r="H1214">
        <v>0.27516213488422397</v>
      </c>
      <c r="I1214">
        <v>-26.896828134700002</v>
      </c>
      <c r="J1214">
        <v>-4.9341647985522297</v>
      </c>
      <c r="K1214">
        <v>445.40340692310201</v>
      </c>
      <c r="L1214">
        <v>481.05638672995502</v>
      </c>
      <c r="M1214">
        <v>43.603019030300302</v>
      </c>
      <c r="N1214">
        <v>1.21975573325082</v>
      </c>
      <c r="O1214">
        <v>45.947176684881597</v>
      </c>
      <c r="P1214">
        <v>8.7128712871287206</v>
      </c>
    </row>
    <row r="1215" spans="1:17" hidden="1" x14ac:dyDescent="0.3">
      <c r="A1215" t="s">
        <v>2591</v>
      </c>
      <c r="B1215" t="s">
        <v>2592</v>
      </c>
      <c r="C1215" t="str">
        <f>IFERROR(VLOOKUP(Table1[[#This Row],[Ticker]],[1]!Table1[[Symbol]:[Industry]],2,FALSE),"-")</f>
        <v>-</v>
      </c>
      <c r="D1215" t="s">
        <v>124</v>
      </c>
      <c r="E1215">
        <v>1797.4675887999999</v>
      </c>
      <c r="F1215">
        <v>262.60000000000002</v>
      </c>
      <c r="G1215">
        <v>-35.805263727680803</v>
      </c>
      <c r="H1215">
        <v>-13.9965718599185</v>
      </c>
      <c r="I1215">
        <v>-25.653256639597501</v>
      </c>
      <c r="J1215">
        <v>-3.1008645343406802</v>
      </c>
      <c r="K1215">
        <v>268.033681230144</v>
      </c>
      <c r="L1215">
        <v>270.17102001070702</v>
      </c>
      <c r="M1215">
        <v>43.351498927128198</v>
      </c>
      <c r="N1215">
        <v>0.86899684595342397</v>
      </c>
      <c r="O1215">
        <v>52.551408987052497</v>
      </c>
      <c r="P1215">
        <v>17.415604739548399</v>
      </c>
      <c r="Q1215">
        <v>0.12792600440376101</v>
      </c>
    </row>
    <row r="1216" spans="1:17" hidden="1" x14ac:dyDescent="0.3">
      <c r="A1216" t="s">
        <v>2593</v>
      </c>
      <c r="B1216" t="s">
        <v>2594</v>
      </c>
      <c r="C1216" t="str">
        <f>IFERROR(VLOOKUP(Table1[[#This Row],[Ticker]],[1]!Table1[[Symbol]:[Industry]],2,FALSE),"-")</f>
        <v>-</v>
      </c>
      <c r="D1216" t="s">
        <v>264</v>
      </c>
      <c r="E1216">
        <v>1794.4773</v>
      </c>
      <c r="F1216">
        <v>307.45</v>
      </c>
      <c r="G1216">
        <v>106.390440315886</v>
      </c>
      <c r="H1216">
        <v>-11.007069854607501</v>
      </c>
      <c r="I1216">
        <v>77.248722408783493</v>
      </c>
      <c r="J1216">
        <v>-4.9278834326191197</v>
      </c>
      <c r="K1216">
        <v>309.38684571503302</v>
      </c>
      <c r="L1216">
        <v>242.38223280345801</v>
      </c>
      <c r="M1216">
        <v>56.4869859336766</v>
      </c>
      <c r="N1216">
        <v>0.15500308562311399</v>
      </c>
      <c r="O1216">
        <v>17.075947308505398</v>
      </c>
      <c r="P1216">
        <v>180.00910746812301</v>
      </c>
    </row>
    <row r="1217" spans="1:17" hidden="1" x14ac:dyDescent="0.3">
      <c r="A1217" t="s">
        <v>2595</v>
      </c>
      <c r="B1217" t="s">
        <v>2596</v>
      </c>
      <c r="C1217" t="str">
        <f>IFERROR(VLOOKUP(Table1[[#This Row],[Ticker]],[1]!Table1[[Symbol]:[Industry]],2,FALSE),"-")</f>
        <v>-</v>
      </c>
      <c r="D1217" t="s">
        <v>80</v>
      </c>
      <c r="E1217">
        <v>1792.0389309899999</v>
      </c>
      <c r="F1217">
        <v>32</v>
      </c>
      <c r="G1217">
        <v>-33.552392533515999</v>
      </c>
      <c r="H1217">
        <v>-14.5344019387722</v>
      </c>
      <c r="I1217">
        <v>-22.807769938639598</v>
      </c>
      <c r="J1217">
        <v>-3.7667087819557499</v>
      </c>
      <c r="K1217">
        <v>35.244323598795702</v>
      </c>
      <c r="L1217">
        <v>36.352285491839702</v>
      </c>
      <c r="M1217">
        <v>22.954804513851698</v>
      </c>
      <c r="N1217">
        <v>0.334402240300472</v>
      </c>
      <c r="O1217">
        <v>51.875</v>
      </c>
      <c r="P1217">
        <v>11.1111111111111</v>
      </c>
    </row>
    <row r="1218" spans="1:17" hidden="1" x14ac:dyDescent="0.3">
      <c r="A1218" t="s">
        <v>2597</v>
      </c>
      <c r="B1218" t="s">
        <v>2598</v>
      </c>
      <c r="C1218" t="str">
        <f>IFERROR(VLOOKUP(Table1[[#This Row],[Ticker]],[1]!Table1[[Symbol]:[Industry]],2,FALSE),"-")</f>
        <v>-</v>
      </c>
      <c r="D1218" t="s">
        <v>467</v>
      </c>
      <c r="E1218">
        <v>1781.1741239999999</v>
      </c>
      <c r="F1218">
        <v>578.4</v>
      </c>
      <c r="G1218">
        <v>-24.3407532907469</v>
      </c>
      <c r="H1218">
        <v>-21.115411442924799</v>
      </c>
      <c r="I1218">
        <v>10.9790304657768</v>
      </c>
      <c r="J1218">
        <v>-6.6993128256069099</v>
      </c>
      <c r="K1218">
        <v>625.62021748527798</v>
      </c>
      <c r="L1218">
        <v>561.09947837032496</v>
      </c>
      <c r="M1218">
        <v>16.939751964215102</v>
      </c>
      <c r="N1218">
        <v>0.56147953666010697</v>
      </c>
      <c r="O1218">
        <v>25.691562932226802</v>
      </c>
      <c r="P1218">
        <v>43.701863354037201</v>
      </c>
      <c r="Q1218">
        <v>-5.8862902181357001E-2</v>
      </c>
    </row>
    <row r="1219" spans="1:17" hidden="1" x14ac:dyDescent="0.3">
      <c r="A1219" t="s">
        <v>2599</v>
      </c>
      <c r="B1219" t="s">
        <v>2600</v>
      </c>
      <c r="C1219" t="str">
        <f>IFERROR(VLOOKUP(Table1[[#This Row],[Ticker]],[1]!Table1[[Symbol]:[Industry]],2,FALSE),"-")</f>
        <v>-</v>
      </c>
      <c r="D1219" t="s">
        <v>261</v>
      </c>
      <c r="E1219">
        <v>1777.02097333499</v>
      </c>
      <c r="F1219">
        <v>581.04999999999995</v>
      </c>
      <c r="G1219">
        <v>-77.293789806921197</v>
      </c>
      <c r="H1219">
        <v>-11.444711644587001</v>
      </c>
      <c r="I1219">
        <v>-42.131875918477498</v>
      </c>
      <c r="J1219">
        <v>-4.7115930573062403</v>
      </c>
      <c r="K1219">
        <v>631.71200383793303</v>
      </c>
      <c r="L1219">
        <v>738.79355202044997</v>
      </c>
      <c r="M1219">
        <v>29.1314329703319</v>
      </c>
      <c r="N1219">
        <v>0.53981847852212095</v>
      </c>
      <c r="O1219">
        <v>97.917563032441194</v>
      </c>
      <c r="P1219">
        <v>1.3783477274709801</v>
      </c>
    </row>
    <row r="1220" spans="1:17" hidden="1" x14ac:dyDescent="0.3">
      <c r="A1220" t="s">
        <v>2601</v>
      </c>
      <c r="B1220" t="s">
        <v>2602</v>
      </c>
      <c r="C1220" t="str">
        <f>IFERROR(VLOOKUP(Table1[[#This Row],[Ticker]],[1]!Table1[[Symbol]:[Industry]],2,FALSE),"-")</f>
        <v>-</v>
      </c>
      <c r="D1220" t="s">
        <v>1963</v>
      </c>
      <c r="E1220">
        <v>1770.89035992</v>
      </c>
      <c r="F1220">
        <v>611.04999999999995</v>
      </c>
      <c r="G1220">
        <v>-29.200624449109899</v>
      </c>
      <c r="H1220">
        <v>-12.4339088289529</v>
      </c>
      <c r="I1220">
        <v>-21.1838940873713</v>
      </c>
      <c r="J1220">
        <v>-5.0650936590756004</v>
      </c>
      <c r="K1220">
        <v>641.05022490637896</v>
      </c>
      <c r="L1220">
        <v>643.52290811591899</v>
      </c>
      <c r="M1220">
        <v>26.854752170761099</v>
      </c>
      <c r="N1220">
        <v>0.29887743979047798</v>
      </c>
      <c r="O1220">
        <v>49.7422469519679</v>
      </c>
      <c r="P1220">
        <v>17.509615384615302</v>
      </c>
      <c r="Q1220">
        <v>0.13393521106915601</v>
      </c>
    </row>
    <row r="1221" spans="1:17" hidden="1" x14ac:dyDescent="0.3">
      <c r="A1221" t="s">
        <v>2603</v>
      </c>
      <c r="B1221" t="s">
        <v>2604</v>
      </c>
      <c r="C1221" t="str">
        <f>IFERROR(VLOOKUP(Table1[[#This Row],[Ticker]],[1]!Table1[[Symbol]:[Industry]],2,FALSE),"-")</f>
        <v>-</v>
      </c>
      <c r="D1221" t="s">
        <v>2605</v>
      </c>
      <c r="E1221">
        <v>1768.5890744000001</v>
      </c>
      <c r="F1221">
        <v>637.29999999999995</v>
      </c>
      <c r="G1221">
        <v>-30.2184604022695</v>
      </c>
      <c r="H1221">
        <v>-5.4722737625516604</v>
      </c>
      <c r="I1221">
        <v>14.8151465039047</v>
      </c>
      <c r="J1221">
        <v>-3.39177049535708</v>
      </c>
      <c r="K1221">
        <v>658.87590194344602</v>
      </c>
      <c r="L1221">
        <v>599.68010599054503</v>
      </c>
      <c r="M1221">
        <v>28.854327942907599</v>
      </c>
      <c r="N1221">
        <v>9.2974169945855806E-2</v>
      </c>
      <c r="O1221">
        <v>32.4964694806213</v>
      </c>
      <c r="P1221">
        <v>35.595744680850999</v>
      </c>
      <c r="Q1221">
        <v>9.3030087592252994E-2</v>
      </c>
    </row>
    <row r="1222" spans="1:17" hidden="1" x14ac:dyDescent="0.3">
      <c r="A1222" t="s">
        <v>2606</v>
      </c>
      <c r="B1222" t="s">
        <v>2607</v>
      </c>
      <c r="C1222" t="str">
        <f>IFERROR(VLOOKUP(Table1[[#This Row],[Ticker]],[1]!Table1[[Symbol]:[Industry]],2,FALSE),"-")</f>
        <v>-</v>
      </c>
      <c r="D1222" t="s">
        <v>397</v>
      </c>
      <c r="E1222">
        <v>1767.1592460899999</v>
      </c>
      <c r="F1222">
        <v>203.14</v>
      </c>
      <c r="G1222">
        <v>10.4304149413523</v>
      </c>
      <c r="H1222">
        <v>-6.0455918750093396</v>
      </c>
      <c r="I1222">
        <v>-3.46445259828459</v>
      </c>
      <c r="J1222">
        <v>-0.98479083898979403</v>
      </c>
      <c r="K1222">
        <v>203.11491208560699</v>
      </c>
      <c r="L1222">
        <v>190.766085381019</v>
      </c>
      <c r="M1222">
        <v>54.960753515551197</v>
      </c>
      <c r="N1222">
        <v>1.19708311888888</v>
      </c>
      <c r="O1222">
        <v>19.375799940927401</v>
      </c>
      <c r="P1222">
        <v>74.744086021505296</v>
      </c>
      <c r="Q1222">
        <v>7.4515199605763E-2</v>
      </c>
    </row>
    <row r="1223" spans="1:17" hidden="1" x14ac:dyDescent="0.3">
      <c r="A1223" t="s">
        <v>2608</v>
      </c>
      <c r="B1223" t="s">
        <v>2609</v>
      </c>
      <c r="C1223" t="str">
        <f>IFERROR(VLOOKUP(Table1[[#This Row],[Ticker]],[1]!Table1[[Symbol]:[Industry]],2,FALSE),"-")</f>
        <v>-</v>
      </c>
      <c r="D1223" t="s">
        <v>46</v>
      </c>
      <c r="E1223">
        <v>1755.3489876000001</v>
      </c>
      <c r="F1223">
        <v>1624.95</v>
      </c>
      <c r="G1223">
        <v>111.57618472358</v>
      </c>
      <c r="H1223">
        <v>-10.6721932435702</v>
      </c>
      <c r="I1223">
        <v>33.7404049140167</v>
      </c>
      <c r="J1223">
        <v>-2.0707976349478598</v>
      </c>
      <c r="K1223">
        <v>1514.5890894295501</v>
      </c>
      <c r="L1223">
        <v>1221.14444853802</v>
      </c>
      <c r="M1223">
        <v>52.691977697684102</v>
      </c>
      <c r="N1223">
        <v>0.71018038761275604</v>
      </c>
      <c r="O1223">
        <v>9.3818271331425507</v>
      </c>
      <c r="P1223">
        <v>151.93023255813901</v>
      </c>
    </row>
    <row r="1224" spans="1:17" hidden="1" x14ac:dyDescent="0.3">
      <c r="A1224" t="s">
        <v>2610</v>
      </c>
      <c r="B1224" t="s">
        <v>2611</v>
      </c>
      <c r="C1224" t="str">
        <f>IFERROR(VLOOKUP(Table1[[#This Row],[Ticker]],[1]!Table1[[Symbol]:[Industry]],2,FALSE),"-")</f>
        <v>-</v>
      </c>
      <c r="D1224" t="s">
        <v>516</v>
      </c>
      <c r="E1224">
        <v>1754.3640262500001</v>
      </c>
      <c r="F1224">
        <v>909.15</v>
      </c>
      <c r="G1224">
        <v>331.54864396156199</v>
      </c>
      <c r="H1224">
        <v>-20.686973486992699</v>
      </c>
      <c r="I1224">
        <v>70.682316014132795</v>
      </c>
      <c r="J1224">
        <v>-6.8986368992443197</v>
      </c>
      <c r="K1224">
        <v>917.28424503130202</v>
      </c>
      <c r="L1224">
        <v>654.19266723729504</v>
      </c>
      <c r="M1224">
        <v>25.6852373975732</v>
      </c>
      <c r="N1224">
        <v>0.76271973195210896</v>
      </c>
      <c r="O1224">
        <v>33.652312599680997</v>
      </c>
      <c r="P1224">
        <v>364.32584269662902</v>
      </c>
      <c r="Q1224">
        <v>0.20137231544223699</v>
      </c>
    </row>
    <row r="1225" spans="1:17" hidden="1" x14ac:dyDescent="0.3">
      <c r="A1225" t="s">
        <v>2612</v>
      </c>
      <c r="B1225" t="s">
        <v>2613</v>
      </c>
      <c r="C1225" t="str">
        <f>IFERROR(VLOOKUP(Table1[[#This Row],[Ticker]],[1]!Table1[[Symbol]:[Industry]],2,FALSE),"-")</f>
        <v>-</v>
      </c>
      <c r="D1225" t="s">
        <v>505</v>
      </c>
      <c r="E1225">
        <v>1753.3638549959901</v>
      </c>
      <c r="F1225">
        <v>286.26</v>
      </c>
      <c r="G1225">
        <v>47.3171705634551</v>
      </c>
      <c r="H1225">
        <v>10.2198400060326</v>
      </c>
      <c r="I1225">
        <v>113.459315685869</v>
      </c>
      <c r="J1225">
        <v>-14.4688406213081</v>
      </c>
      <c r="K1225">
        <v>236.38017343689299</v>
      </c>
      <c r="L1225">
        <v>175.59939955207099</v>
      </c>
      <c r="M1225">
        <v>45.274675618678103</v>
      </c>
      <c r="N1225">
        <v>1.1900359977896799</v>
      </c>
      <c r="O1225">
        <v>28.299448054216398</v>
      </c>
      <c r="P1225">
        <v>154.793057409879</v>
      </c>
      <c r="Q1225">
        <v>-4.1641662968290001E-3</v>
      </c>
    </row>
    <row r="1226" spans="1:17" hidden="1" x14ac:dyDescent="0.3">
      <c r="A1226" t="s">
        <v>2614</v>
      </c>
      <c r="B1226" t="s">
        <v>2615</v>
      </c>
      <c r="C1226" t="str">
        <f>IFERROR(VLOOKUP(Table1[[#This Row],[Ticker]],[1]!Table1[[Symbol]:[Industry]],2,FALSE),"-")</f>
        <v>-</v>
      </c>
      <c r="D1226" t="s">
        <v>261</v>
      </c>
      <c r="E1226">
        <v>1748.93276285</v>
      </c>
      <c r="F1226">
        <v>556.85</v>
      </c>
      <c r="G1226">
        <v>27.1682270871366</v>
      </c>
      <c r="H1226">
        <v>-8.86588722127739</v>
      </c>
      <c r="I1226">
        <v>36.436378966639403</v>
      </c>
      <c r="J1226">
        <v>-3.3213026004558901</v>
      </c>
      <c r="K1226">
        <v>575.67818115989996</v>
      </c>
      <c r="L1226">
        <v>497.549737703147</v>
      </c>
      <c r="M1226">
        <v>36.110743666787798</v>
      </c>
      <c r="N1226">
        <v>0.20784847044739099</v>
      </c>
      <c r="O1226">
        <v>34.075603843045698</v>
      </c>
      <c r="P1226">
        <v>86.737089201877893</v>
      </c>
      <c r="Q1226">
        <v>0.101847649543931</v>
      </c>
    </row>
    <row r="1227" spans="1:17" hidden="1" x14ac:dyDescent="0.3">
      <c r="A1227" t="s">
        <v>2616</v>
      </c>
      <c r="B1227" t="s">
        <v>2617</v>
      </c>
      <c r="C1227" t="str">
        <f>IFERROR(VLOOKUP(Table1[[#This Row],[Ticker]],[1]!Table1[[Symbol]:[Industry]],2,FALSE),"-")</f>
        <v>-</v>
      </c>
      <c r="D1227" t="s">
        <v>467</v>
      </c>
      <c r="E1227">
        <v>1747.33125280999</v>
      </c>
      <c r="F1227">
        <v>337.1</v>
      </c>
      <c r="G1227">
        <v>-8.4090009855736891</v>
      </c>
      <c r="H1227">
        <v>-13.6840577232717</v>
      </c>
      <c r="I1227">
        <v>-9.4125489514913703</v>
      </c>
      <c r="J1227">
        <v>-5.3018720309137901</v>
      </c>
      <c r="K1227">
        <v>359.418654269836</v>
      </c>
      <c r="L1227">
        <v>348.18490567009798</v>
      </c>
      <c r="M1227">
        <v>18.7831658187541</v>
      </c>
      <c r="N1227">
        <v>0.80692803333250296</v>
      </c>
      <c r="O1227">
        <v>34.233165232868501</v>
      </c>
      <c r="P1227">
        <v>29.157088122605298</v>
      </c>
      <c r="Q1227">
        <v>-5.8470613861992003E-2</v>
      </c>
    </row>
    <row r="1228" spans="1:17" hidden="1" x14ac:dyDescent="0.3">
      <c r="A1228" t="s">
        <v>2618</v>
      </c>
      <c r="B1228" t="s">
        <v>2619</v>
      </c>
      <c r="C1228" t="str">
        <f>IFERROR(VLOOKUP(Table1[[#This Row],[Ticker]],[1]!Table1[[Symbol]:[Industry]],2,FALSE),"-")</f>
        <v>-</v>
      </c>
      <c r="D1228" t="s">
        <v>407</v>
      </c>
      <c r="E1228">
        <v>1741.91956452</v>
      </c>
      <c r="F1228">
        <v>3266.1</v>
      </c>
      <c r="G1228">
        <v>193.83280126493301</v>
      </c>
      <c r="H1228">
        <v>-20.2175664126346</v>
      </c>
      <c r="I1228">
        <v>81.915082797465203</v>
      </c>
      <c r="J1228">
        <v>-3.0988358182107199</v>
      </c>
      <c r="K1228">
        <v>3409.4660593499102</v>
      </c>
      <c r="L1228">
        <v>2542.7322013278399</v>
      </c>
      <c r="M1228">
        <v>51.800909417956902</v>
      </c>
      <c r="N1228">
        <v>0.52727180671835905</v>
      </c>
      <c r="O1228">
        <v>47.428125287039499</v>
      </c>
      <c r="P1228">
        <v>264.35742971887498</v>
      </c>
      <c r="Q1228">
        <v>0.224285379071365</v>
      </c>
    </row>
    <row r="1229" spans="1:17" hidden="1" x14ac:dyDescent="0.3">
      <c r="A1229" t="s">
        <v>2620</v>
      </c>
      <c r="B1229" t="s">
        <v>2621</v>
      </c>
      <c r="C1229" t="str">
        <f>IFERROR(VLOOKUP(Table1[[#This Row],[Ticker]],[1]!Table1[[Symbol]:[Industry]],2,FALSE),"-")</f>
        <v>-</v>
      </c>
      <c r="D1229" t="s">
        <v>54</v>
      </c>
      <c r="E1229">
        <v>1735.039317665</v>
      </c>
      <c r="F1229">
        <v>830.15</v>
      </c>
      <c r="G1229">
        <v>101.002018386871</v>
      </c>
      <c r="H1229">
        <v>-6.2733160192640298</v>
      </c>
      <c r="I1229">
        <v>42.504870578622899</v>
      </c>
      <c r="J1229">
        <v>-4.4004260072580097</v>
      </c>
      <c r="K1229">
        <v>823.73292243659603</v>
      </c>
      <c r="L1229">
        <v>649.20516318891805</v>
      </c>
      <c r="M1229">
        <v>34.839102153026701</v>
      </c>
      <c r="N1229">
        <v>0.47537256366712999</v>
      </c>
      <c r="O1229">
        <v>14.6901162440522</v>
      </c>
      <c r="P1229">
        <v>166.415275994865</v>
      </c>
      <c r="Q1229">
        <v>8.0182746028527999E-2</v>
      </c>
    </row>
    <row r="1230" spans="1:17" hidden="1" x14ac:dyDescent="0.3">
      <c r="A1230" t="s">
        <v>2622</v>
      </c>
      <c r="B1230" t="s">
        <v>2623</v>
      </c>
      <c r="C1230" t="str">
        <f>IFERROR(VLOOKUP(Table1[[#This Row],[Ticker]],[1]!Table1[[Symbol]:[Industry]],2,FALSE),"-")</f>
        <v>-</v>
      </c>
      <c r="D1230" t="s">
        <v>51</v>
      </c>
      <c r="E1230">
        <v>1734.6104582999999</v>
      </c>
      <c r="F1230">
        <v>1653.5</v>
      </c>
      <c r="G1230">
        <v>-58.1843354698523</v>
      </c>
      <c r="H1230">
        <v>-7.5106905782940601</v>
      </c>
      <c r="I1230">
        <v>-29.370132173840101</v>
      </c>
      <c r="J1230">
        <v>-8.13548845824163</v>
      </c>
      <c r="K1230">
        <v>1786.2692175357799</v>
      </c>
      <c r="L1230">
        <v>1971.1602388998399</v>
      </c>
      <c r="M1230">
        <v>34.184361178874902</v>
      </c>
      <c r="N1230">
        <v>1.0438693244635899</v>
      </c>
      <c r="O1230">
        <v>62.080435439975801</v>
      </c>
      <c r="P1230">
        <v>3.2856518208507599</v>
      </c>
      <c r="Q1230">
        <v>5.7782075940470003E-2</v>
      </c>
    </row>
    <row r="1231" spans="1:17" hidden="1" x14ac:dyDescent="0.3">
      <c r="A1231" t="s">
        <v>2624</v>
      </c>
      <c r="B1231" t="s">
        <v>2625</v>
      </c>
      <c r="C1231" t="str">
        <f>IFERROR(VLOOKUP(Table1[[#This Row],[Ticker]],[1]!Table1[[Symbol]:[Industry]],2,FALSE),"-")</f>
        <v>-</v>
      </c>
      <c r="D1231" t="s">
        <v>264</v>
      </c>
      <c r="E1231">
        <v>1733.0842224849901</v>
      </c>
      <c r="F1231">
        <v>1158.6500000000001</v>
      </c>
      <c r="G1231">
        <v>-4.3807005081160302</v>
      </c>
      <c r="H1231">
        <v>-15.426466236226201</v>
      </c>
      <c r="I1231">
        <v>25.798464964713901</v>
      </c>
      <c r="J1231">
        <v>-1.18526404196388</v>
      </c>
      <c r="K1231">
        <v>1185.40688894305</v>
      </c>
      <c r="L1231">
        <v>1050.3859386849599</v>
      </c>
      <c r="M1231">
        <v>43.3643491496913</v>
      </c>
      <c r="N1231">
        <v>0.55473448265274194</v>
      </c>
      <c r="O1231">
        <v>15.746774263151</v>
      </c>
      <c r="P1231">
        <v>49.252866159989701</v>
      </c>
      <c r="Q1231">
        <v>0.118590138808069</v>
      </c>
    </row>
    <row r="1232" spans="1:17" hidden="1" x14ac:dyDescent="0.3">
      <c r="A1232" t="s">
        <v>2626</v>
      </c>
      <c r="B1232" t="s">
        <v>2627</v>
      </c>
      <c r="C1232" t="str">
        <f>IFERROR(VLOOKUP(Table1[[#This Row],[Ticker]],[1]!Table1[[Symbol]:[Industry]],2,FALSE),"-")</f>
        <v>-</v>
      </c>
      <c r="D1232" t="s">
        <v>185</v>
      </c>
      <c r="E1232">
        <v>1731.2175787199999</v>
      </c>
      <c r="F1232">
        <v>765.3</v>
      </c>
      <c r="G1232">
        <v>14.4100308062356</v>
      </c>
      <c r="H1232">
        <v>-9.3933524726483295</v>
      </c>
      <c r="I1232">
        <v>3.0593257037763801</v>
      </c>
      <c r="J1232">
        <v>-2.3450658596184399</v>
      </c>
      <c r="K1232">
        <v>781.32320346826896</v>
      </c>
      <c r="L1232">
        <v>704.05070970316797</v>
      </c>
      <c r="M1232">
        <v>37.735737691783299</v>
      </c>
      <c r="N1232">
        <v>0.54600610957876605</v>
      </c>
      <c r="O1232">
        <v>13.2889063112505</v>
      </c>
      <c r="P1232">
        <v>65.613503570655595</v>
      </c>
      <c r="Q1232">
        <v>7.1296658505515004E-2</v>
      </c>
    </row>
    <row r="1233" spans="1:17" hidden="1" x14ac:dyDescent="0.3">
      <c r="A1233" t="s">
        <v>2628</v>
      </c>
      <c r="B1233" t="s">
        <v>2629</v>
      </c>
      <c r="C1233" t="str">
        <f>IFERROR(VLOOKUP(Table1[[#This Row],[Ticker]],[1]!Table1[[Symbol]:[Industry]],2,FALSE),"-")</f>
        <v>-</v>
      </c>
      <c r="D1233" t="s">
        <v>1472</v>
      </c>
      <c r="E1233">
        <v>1729.6309377499999</v>
      </c>
      <c r="F1233">
        <v>122.17</v>
      </c>
      <c r="G1233">
        <v>13.1409857976299</v>
      </c>
      <c r="H1233">
        <v>-7.8965717603596</v>
      </c>
      <c r="I1233">
        <v>5.3549850034305502</v>
      </c>
      <c r="J1233">
        <v>-7.2892692174465203</v>
      </c>
      <c r="K1233">
        <v>126.227239446703</v>
      </c>
      <c r="L1233">
        <v>113.57194580003301</v>
      </c>
      <c r="M1233">
        <v>36.998289584725399</v>
      </c>
      <c r="N1233">
        <v>0.52211898271810797</v>
      </c>
      <c r="O1233">
        <v>20.586068592944201</v>
      </c>
      <c r="P1233">
        <v>68.394210889042</v>
      </c>
      <c r="Q1233">
        <v>0.19723488537554801</v>
      </c>
    </row>
    <row r="1234" spans="1:17" hidden="1" x14ac:dyDescent="0.3">
      <c r="A1234" t="s">
        <v>2630</v>
      </c>
      <c r="B1234" t="s">
        <v>2631</v>
      </c>
      <c r="C1234" t="str">
        <f>IFERROR(VLOOKUP(Table1[[#This Row],[Ticker]],[1]!Table1[[Symbol]:[Industry]],2,FALSE),"-")</f>
        <v>-</v>
      </c>
      <c r="D1234" t="s">
        <v>392</v>
      </c>
      <c r="E1234">
        <v>1729.5173736479901</v>
      </c>
      <c r="F1234">
        <v>84.93</v>
      </c>
      <c r="G1234">
        <v>-19.988354113552401</v>
      </c>
      <c r="H1234">
        <v>-11.994123422862801</v>
      </c>
      <c r="I1234">
        <v>-0.61706028524342904</v>
      </c>
      <c r="J1234">
        <v>0.60912289356489102</v>
      </c>
      <c r="K1234">
        <v>86.237402098077396</v>
      </c>
      <c r="L1234">
        <v>81.598801044545297</v>
      </c>
      <c r="M1234">
        <v>43.2673050030754</v>
      </c>
      <c r="N1234">
        <v>0.58198723791218698</v>
      </c>
      <c r="O1234">
        <v>26.574826327563802</v>
      </c>
      <c r="P1234">
        <v>33.537735849056602</v>
      </c>
      <c r="Q1234">
        <v>4.2701291491731998E-2</v>
      </c>
    </row>
    <row r="1235" spans="1:17" hidden="1" x14ac:dyDescent="0.3">
      <c r="A1235" t="s">
        <v>2632</v>
      </c>
      <c r="B1235" t="s">
        <v>2633</v>
      </c>
      <c r="C1235" t="str">
        <f>IFERROR(VLOOKUP(Table1[[#This Row],[Ticker]],[1]!Table1[[Symbol]:[Industry]],2,FALSE),"-")</f>
        <v>-</v>
      </c>
      <c r="D1235" t="s">
        <v>467</v>
      </c>
      <c r="E1235">
        <v>1726.5967166799901</v>
      </c>
      <c r="F1235">
        <v>513.04999999999995</v>
      </c>
      <c r="G1235">
        <v>8.5005102006350892</v>
      </c>
      <c r="H1235">
        <v>-13.877787961614199</v>
      </c>
      <c r="I1235">
        <v>51.021220116859297</v>
      </c>
      <c r="J1235">
        <v>-2.5464878448200801</v>
      </c>
      <c r="K1235">
        <v>489.68420819148702</v>
      </c>
      <c r="L1235">
        <v>422.684678457431</v>
      </c>
      <c r="M1235">
        <v>54.8582505226046</v>
      </c>
      <c r="N1235">
        <v>0.41467850162065401</v>
      </c>
      <c r="O1235">
        <v>10.0867361855569</v>
      </c>
      <c r="P1235">
        <v>75.102389078498206</v>
      </c>
      <c r="Q1235">
        <v>-9.7613202410343006E-2</v>
      </c>
    </row>
    <row r="1236" spans="1:17" hidden="1" x14ac:dyDescent="0.3">
      <c r="A1236" t="s">
        <v>2634</v>
      </c>
      <c r="B1236" t="s">
        <v>2635</v>
      </c>
      <c r="C1236" t="str">
        <f>IFERROR(VLOOKUP(Table1[[#This Row],[Ticker]],[1]!Table1[[Symbol]:[Industry]],2,FALSE),"-")</f>
        <v>-</v>
      </c>
      <c r="D1236" t="s">
        <v>750</v>
      </c>
      <c r="E1236">
        <v>1724.104074566</v>
      </c>
      <c r="F1236">
        <v>194.02</v>
      </c>
      <c r="G1236">
        <v>-8.9609894178998193</v>
      </c>
      <c r="H1236">
        <v>-13.8175517729708</v>
      </c>
      <c r="I1236">
        <v>5.4860513188254298</v>
      </c>
      <c r="J1236">
        <v>-4.9474366844779096</v>
      </c>
      <c r="K1236">
        <v>195.433859680708</v>
      </c>
      <c r="M1236">
        <v>36.813852281824303</v>
      </c>
      <c r="N1236">
        <v>1.47006681064148</v>
      </c>
      <c r="O1236">
        <v>18.5444799505205</v>
      </c>
      <c r="P1236">
        <v>40.594202898550698</v>
      </c>
    </row>
    <row r="1237" spans="1:17" hidden="1" x14ac:dyDescent="0.3">
      <c r="A1237" t="s">
        <v>2636</v>
      </c>
      <c r="B1237" t="s">
        <v>2637</v>
      </c>
      <c r="C1237" t="str">
        <f>IFERROR(VLOOKUP(Table1[[#This Row],[Ticker]],[1]!Table1[[Symbol]:[Industry]],2,FALSE),"-")</f>
        <v>-</v>
      </c>
      <c r="D1237" t="s">
        <v>776</v>
      </c>
      <c r="E1237">
        <v>1723.617655</v>
      </c>
      <c r="F1237">
        <v>280.45</v>
      </c>
      <c r="G1237">
        <v>195.96503546959801</v>
      </c>
      <c r="H1237">
        <v>-18.068267642089801</v>
      </c>
      <c r="I1237">
        <v>-7.3707119053638896</v>
      </c>
      <c r="J1237">
        <v>4.8844852124054698</v>
      </c>
      <c r="K1237">
        <v>309.63823627949</v>
      </c>
      <c r="L1237">
        <v>268.93701306312897</v>
      </c>
      <c r="M1237">
        <v>39.610251079099399</v>
      </c>
      <c r="N1237">
        <v>0.65284013378192296</v>
      </c>
      <c r="O1237">
        <v>58.673560349438397</v>
      </c>
      <c r="P1237">
        <v>228.74223420466501</v>
      </c>
      <c r="Q1237">
        <v>0.100889000005406</v>
      </c>
    </row>
    <row r="1238" spans="1:17" hidden="1" x14ac:dyDescent="0.3">
      <c r="A1238" t="s">
        <v>2638</v>
      </c>
      <c r="B1238" t="s">
        <v>2639</v>
      </c>
      <c r="C1238" t="str">
        <f>IFERROR(VLOOKUP(Table1[[#This Row],[Ticker]],[1]!Table1[[Symbol]:[Industry]],2,FALSE),"-")</f>
        <v>-</v>
      </c>
      <c r="E1238">
        <v>1721.8110127899999</v>
      </c>
      <c r="F1238">
        <v>397.85</v>
      </c>
      <c r="G1238">
        <v>1311.8487998124999</v>
      </c>
      <c r="H1238">
        <v>-8.9340704790246299</v>
      </c>
      <c r="I1238">
        <v>247.40802916841699</v>
      </c>
      <c r="J1238">
        <v>-6.49190516440152</v>
      </c>
      <c r="K1238">
        <v>381.72395567707503</v>
      </c>
      <c r="L1238">
        <v>254.64087664655599</v>
      </c>
      <c r="M1238">
        <v>55.911084340237103</v>
      </c>
      <c r="N1238">
        <v>1.16786843132708</v>
      </c>
      <c r="O1238">
        <v>24.3684805831343</v>
      </c>
      <c r="P1238">
        <v>1568.13417190775</v>
      </c>
      <c r="Q1238">
        <v>0.200514282037799</v>
      </c>
    </row>
    <row r="1239" spans="1:17" hidden="1" x14ac:dyDescent="0.3">
      <c r="A1239" t="s">
        <v>2640</v>
      </c>
      <c r="B1239" t="s">
        <v>2641</v>
      </c>
      <c r="C1239" t="str">
        <f>IFERROR(VLOOKUP(Table1[[#This Row],[Ticker]],[1]!Table1[[Symbol]:[Industry]],2,FALSE),"-")</f>
        <v>-</v>
      </c>
      <c r="D1239" t="s">
        <v>467</v>
      </c>
      <c r="E1239">
        <v>1719.6732902689901</v>
      </c>
      <c r="F1239">
        <v>102.67</v>
      </c>
      <c r="G1239">
        <v>-70.609472425650694</v>
      </c>
      <c r="H1239">
        <v>-5.0408199909952103</v>
      </c>
      <c r="I1239">
        <v>-10.3133247526809</v>
      </c>
      <c r="J1239">
        <v>-2.1587422255587998</v>
      </c>
      <c r="K1239">
        <v>106.469207874224</v>
      </c>
      <c r="L1239">
        <v>114.21413028816499</v>
      </c>
      <c r="M1239">
        <v>37.563052252094003</v>
      </c>
      <c r="N1239">
        <v>0.66320617086618605</v>
      </c>
      <c r="O1239">
        <v>64.410246420570701</v>
      </c>
      <c r="P1239">
        <v>28.417761100687901</v>
      </c>
      <c r="Q1239">
        <v>-8.8111382736290003E-2</v>
      </c>
    </row>
    <row r="1240" spans="1:17" hidden="1" x14ac:dyDescent="0.3">
      <c r="A1240" t="s">
        <v>2642</v>
      </c>
      <c r="B1240" t="s">
        <v>2643</v>
      </c>
      <c r="C1240" t="str">
        <f>IFERROR(VLOOKUP(Table1[[#This Row],[Ticker]],[1]!Table1[[Symbol]:[Industry]],2,FALSE),"-")</f>
        <v>-</v>
      </c>
      <c r="D1240" t="s">
        <v>132</v>
      </c>
      <c r="E1240">
        <v>1718.17846965999</v>
      </c>
      <c r="F1240">
        <v>53.03</v>
      </c>
      <c r="G1240">
        <v>37.737270718309802</v>
      </c>
      <c r="H1240">
        <v>-18.961313600994799</v>
      </c>
      <c r="I1240">
        <v>-5.1391227795577796</v>
      </c>
      <c r="J1240">
        <v>-2.6970642269421301</v>
      </c>
      <c r="K1240">
        <v>58.501184015418502</v>
      </c>
      <c r="L1240">
        <v>55.681708589527403</v>
      </c>
      <c r="M1240">
        <v>29.697782709631799</v>
      </c>
      <c r="N1240">
        <v>0.57649363825552802</v>
      </c>
      <c r="O1240">
        <v>47.5202715444088</v>
      </c>
      <c r="P1240">
        <v>76.179401993355398</v>
      </c>
      <c r="Q1240">
        <v>0.119432952203301</v>
      </c>
    </row>
    <row r="1241" spans="1:17" hidden="1" x14ac:dyDescent="0.3">
      <c r="A1241" t="s">
        <v>2644</v>
      </c>
      <c r="B1241" t="s">
        <v>2645</v>
      </c>
      <c r="C1241" t="str">
        <f>IFERROR(VLOOKUP(Table1[[#This Row],[Ticker]],[1]!Table1[[Symbol]:[Industry]],2,FALSE),"-")</f>
        <v>-</v>
      </c>
      <c r="D1241" t="s">
        <v>114</v>
      </c>
      <c r="E1241">
        <v>1709.88122862</v>
      </c>
      <c r="F1241">
        <v>57.93</v>
      </c>
      <c r="G1241">
        <v>-26.649141576506299</v>
      </c>
      <c r="H1241">
        <v>-2.1650483057622099</v>
      </c>
      <c r="I1241">
        <v>-15.3434913316744</v>
      </c>
      <c r="J1241">
        <v>-12.244187969359</v>
      </c>
      <c r="K1241">
        <v>59.355790955872799</v>
      </c>
      <c r="L1241">
        <v>58.371593360170898</v>
      </c>
      <c r="M1241">
        <v>33.145954749580099</v>
      </c>
      <c r="N1241">
        <v>1.8860876926430601</v>
      </c>
      <c r="O1241">
        <v>48.972898325565303</v>
      </c>
      <c r="P1241">
        <v>28.3482884679295</v>
      </c>
      <c r="Q1241">
        <v>8.2779827815207999E-2</v>
      </c>
    </row>
    <row r="1242" spans="1:17" hidden="1" x14ac:dyDescent="0.3">
      <c r="A1242" t="s">
        <v>2646</v>
      </c>
      <c r="B1242" t="s">
        <v>2647</v>
      </c>
      <c r="C1242" t="str">
        <f>IFERROR(VLOOKUP(Table1[[#This Row],[Ticker]],[1]!Table1[[Symbol]:[Industry]],2,FALSE),"-")</f>
        <v>-</v>
      </c>
      <c r="D1242" t="s">
        <v>74</v>
      </c>
      <c r="E1242">
        <v>1708.71869472</v>
      </c>
      <c r="F1242">
        <v>309.3</v>
      </c>
      <c r="G1242">
        <v>77.845886045321706</v>
      </c>
      <c r="H1242">
        <v>3.31697297686808</v>
      </c>
      <c r="I1242">
        <v>91.080810180399496</v>
      </c>
      <c r="J1242">
        <v>2.0984520432575802</v>
      </c>
      <c r="K1242">
        <v>275.48927921679399</v>
      </c>
      <c r="L1242">
        <v>203.841154203678</v>
      </c>
      <c r="M1242">
        <v>48.612800266330197</v>
      </c>
      <c r="N1242">
        <v>0.19636550294871499</v>
      </c>
      <c r="O1242">
        <v>20.142256708697001</v>
      </c>
      <c r="P1242">
        <v>118.58657243816199</v>
      </c>
      <c r="Q1242">
        <v>5.6116860989950001E-2</v>
      </c>
    </row>
    <row r="1243" spans="1:17" hidden="1" x14ac:dyDescent="0.3">
      <c r="A1243" t="s">
        <v>2648</v>
      </c>
      <c r="B1243" t="s">
        <v>2649</v>
      </c>
      <c r="C1243" t="str">
        <f>IFERROR(VLOOKUP(Table1[[#This Row],[Ticker]],[1]!Table1[[Symbol]:[Industry]],2,FALSE),"-")</f>
        <v>-</v>
      </c>
      <c r="D1243" t="s">
        <v>2650</v>
      </c>
      <c r="E1243">
        <v>1707.99968304</v>
      </c>
      <c r="F1243">
        <v>478.8</v>
      </c>
      <c r="G1243">
        <v>568.65848834374901</v>
      </c>
      <c r="H1243">
        <v>-32.212491732017803</v>
      </c>
      <c r="I1243">
        <v>-6.9165454328961102</v>
      </c>
      <c r="J1243">
        <v>-5.9121706667746698</v>
      </c>
      <c r="K1243">
        <v>605.54825231101404</v>
      </c>
      <c r="L1243">
        <v>474.24426429246898</v>
      </c>
      <c r="M1243">
        <v>13.4274677872969</v>
      </c>
      <c r="N1243">
        <v>0.91863052978829396</v>
      </c>
      <c r="O1243">
        <v>66.6666666666666</v>
      </c>
      <c r="P1243">
        <v>601.43568707881604</v>
      </c>
    </row>
    <row r="1244" spans="1:17" hidden="1" x14ac:dyDescent="0.3">
      <c r="A1244" t="s">
        <v>2651</v>
      </c>
      <c r="B1244" t="s">
        <v>2652</v>
      </c>
      <c r="C1244" t="str">
        <f>IFERROR(VLOOKUP(Table1[[#This Row],[Ticker]],[1]!Table1[[Symbol]:[Industry]],2,FALSE),"-")</f>
        <v>-</v>
      </c>
      <c r="D1244" t="s">
        <v>467</v>
      </c>
      <c r="E1244">
        <v>1706.75626242</v>
      </c>
      <c r="F1244">
        <v>487.3</v>
      </c>
      <c r="G1244">
        <v>47.403980780555699</v>
      </c>
      <c r="H1244">
        <v>6.0125974637829698</v>
      </c>
      <c r="I1244">
        <v>36.712794594722801</v>
      </c>
      <c r="J1244">
        <v>0.36332443129368602</v>
      </c>
      <c r="K1244">
        <v>450.109155985825</v>
      </c>
      <c r="L1244">
        <v>382.11139802936498</v>
      </c>
      <c r="M1244">
        <v>47.342044341882001</v>
      </c>
      <c r="N1244">
        <v>1.0841417326228899</v>
      </c>
      <c r="O1244">
        <v>14.652164990765399</v>
      </c>
      <c r="P1244">
        <v>90.3515625</v>
      </c>
      <c r="Q1244">
        <v>4.8651349616821001E-2</v>
      </c>
    </row>
    <row r="1245" spans="1:17" hidden="1" x14ac:dyDescent="0.3">
      <c r="A1245" t="s">
        <v>2653</v>
      </c>
      <c r="B1245" t="s">
        <v>2654</v>
      </c>
      <c r="C1245" t="str">
        <f>IFERROR(VLOOKUP(Table1[[#This Row],[Ticker]],[1]!Table1[[Symbol]:[Industry]],2,FALSE),"-")</f>
        <v>-</v>
      </c>
      <c r="D1245" t="s">
        <v>1169</v>
      </c>
      <c r="E1245">
        <v>1703.33634375</v>
      </c>
      <c r="F1245">
        <v>248.25</v>
      </c>
      <c r="G1245">
        <v>388.75641471031099</v>
      </c>
      <c r="H1245">
        <v>16.885917303173901</v>
      </c>
      <c r="I1245">
        <v>23.575638274666701</v>
      </c>
      <c r="J1245">
        <v>21.345337256158999</v>
      </c>
      <c r="K1245">
        <v>197.198931264386</v>
      </c>
      <c r="L1245">
        <v>164.63142646777399</v>
      </c>
      <c r="M1245">
        <v>89.292251376680895</v>
      </c>
      <c r="N1245">
        <v>1.5838250601571799</v>
      </c>
      <c r="O1245">
        <v>0.72507552870091296</v>
      </c>
      <c r="P1245">
        <v>421.53361344537802</v>
      </c>
      <c r="Q1245">
        <v>0.21498319934806001</v>
      </c>
    </row>
    <row r="1246" spans="1:17" hidden="1" x14ac:dyDescent="0.3">
      <c r="A1246" t="s">
        <v>2655</v>
      </c>
      <c r="B1246" t="s">
        <v>2656</v>
      </c>
      <c r="C1246" t="str">
        <f>IFERROR(VLOOKUP(Table1[[#This Row],[Ticker]],[1]!Table1[[Symbol]:[Industry]],2,FALSE),"-")</f>
        <v>-</v>
      </c>
      <c r="D1246" t="s">
        <v>606</v>
      </c>
      <c r="E1246">
        <v>1701.0937799999999</v>
      </c>
      <c r="F1246">
        <v>114.45</v>
      </c>
      <c r="G1246">
        <v>9.0004414011986693</v>
      </c>
      <c r="H1246">
        <v>-25.483121496659798</v>
      </c>
      <c r="I1246">
        <v>26.515757334190599</v>
      </c>
      <c r="J1246">
        <v>2.4103418650563802</v>
      </c>
      <c r="K1246">
        <v>125.414144801942</v>
      </c>
      <c r="L1246">
        <v>101.723300436201</v>
      </c>
      <c r="M1246">
        <v>54.219977380712301</v>
      </c>
      <c r="N1246">
        <v>0.70531877819853595</v>
      </c>
      <c r="O1246">
        <v>39.397116644823001</v>
      </c>
      <c r="P1246">
        <v>62.444113263785397</v>
      </c>
    </row>
    <row r="1247" spans="1:17" hidden="1" x14ac:dyDescent="0.3">
      <c r="A1247" t="s">
        <v>2657</v>
      </c>
      <c r="B1247" t="s">
        <v>2658</v>
      </c>
      <c r="C1247" t="str">
        <f>IFERROR(VLOOKUP(Table1[[#This Row],[Ticker]],[1]!Table1[[Symbol]:[Industry]],2,FALSE),"-")</f>
        <v>-</v>
      </c>
      <c r="D1247" t="s">
        <v>431</v>
      </c>
      <c r="E1247">
        <v>1699.9453475</v>
      </c>
      <c r="F1247">
        <v>2849.15</v>
      </c>
      <c r="G1247">
        <v>171.71676300480701</v>
      </c>
      <c r="H1247">
        <v>-26.0585890081801</v>
      </c>
      <c r="I1247">
        <v>92.0789698356445</v>
      </c>
      <c r="J1247">
        <v>-7.2596710994980098</v>
      </c>
      <c r="K1247">
        <v>3166.5837553205902</v>
      </c>
      <c r="L1247">
        <v>2502.3712971520199</v>
      </c>
      <c r="M1247">
        <v>32.049413375527799</v>
      </c>
      <c r="N1247">
        <v>1.69223752368307</v>
      </c>
      <c r="O1247">
        <v>43.384869171507198</v>
      </c>
      <c r="P1247">
        <v>216.607400822313</v>
      </c>
      <c r="Q1247">
        <v>0.111994233326141</v>
      </c>
    </row>
    <row r="1248" spans="1:17" hidden="1" x14ac:dyDescent="0.3">
      <c r="A1248" t="s">
        <v>2659</v>
      </c>
      <c r="B1248" t="s">
        <v>2660</v>
      </c>
      <c r="C1248" t="str">
        <f>IFERROR(VLOOKUP(Table1[[#This Row],[Ticker]],[1]!Table1[[Symbol]:[Industry]],2,FALSE),"-")</f>
        <v>-</v>
      </c>
      <c r="D1248" t="s">
        <v>237</v>
      </c>
      <c r="E1248">
        <v>1699.806384</v>
      </c>
      <c r="F1248">
        <v>940.2</v>
      </c>
      <c r="G1248">
        <v>75.392844439958495</v>
      </c>
      <c r="H1248">
        <v>-4.2048939237617402</v>
      </c>
      <c r="I1248">
        <v>78.756101303618806</v>
      </c>
      <c r="J1248">
        <v>-5.4035217331134699</v>
      </c>
      <c r="K1248">
        <v>869.287718563255</v>
      </c>
      <c r="L1248">
        <v>673.248525982096</v>
      </c>
      <c r="M1248">
        <v>44.549566329599301</v>
      </c>
      <c r="N1248">
        <v>0.86753071264334103</v>
      </c>
      <c r="O1248">
        <v>10.338225909380901</v>
      </c>
      <c r="P1248">
        <v>136.23115577889399</v>
      </c>
      <c r="Q1248">
        <v>7.0408780709520002E-2</v>
      </c>
    </row>
    <row r="1249" spans="1:17" hidden="1" x14ac:dyDescent="0.3">
      <c r="A1249" t="s">
        <v>2661</v>
      </c>
      <c r="B1249" t="s">
        <v>2662</v>
      </c>
      <c r="C1249" t="str">
        <f>IFERROR(VLOOKUP(Table1[[#This Row],[Ticker]],[1]!Table1[[Symbol]:[Industry]],2,FALSE),"-")</f>
        <v>-</v>
      </c>
      <c r="D1249" t="s">
        <v>21</v>
      </c>
      <c r="E1249">
        <v>1697.652873</v>
      </c>
      <c r="F1249">
        <v>160.22999999999999</v>
      </c>
      <c r="G1249">
        <v>323.71852776065998</v>
      </c>
      <c r="H1249">
        <v>30.8343477409448</v>
      </c>
      <c r="I1249">
        <v>187.45228474974999</v>
      </c>
      <c r="J1249">
        <v>8.1220331051257801</v>
      </c>
      <c r="K1249">
        <v>116.171719080979</v>
      </c>
      <c r="L1249">
        <v>79.009424820116095</v>
      </c>
      <c r="M1249">
        <v>85.958424827347898</v>
      </c>
      <c r="N1249">
        <v>1.63537403179457</v>
      </c>
      <c r="O1249">
        <v>0</v>
      </c>
      <c r="P1249">
        <v>457.32173913043403</v>
      </c>
    </row>
    <row r="1250" spans="1:17" hidden="1" x14ac:dyDescent="0.3">
      <c r="A1250" t="s">
        <v>2663</v>
      </c>
      <c r="B1250" t="s">
        <v>2664</v>
      </c>
      <c r="C1250" t="str">
        <f>IFERROR(VLOOKUP(Table1[[#This Row],[Ticker]],[1]!Table1[[Symbol]:[Industry]],2,FALSE),"-")</f>
        <v>-</v>
      </c>
      <c r="D1250" t="s">
        <v>185</v>
      </c>
      <c r="E1250">
        <v>1696.5311999999999</v>
      </c>
      <c r="F1250">
        <v>1359.4</v>
      </c>
      <c r="G1250">
        <v>38.205758311660198</v>
      </c>
      <c r="H1250">
        <v>-3.0109654947596001</v>
      </c>
      <c r="I1250">
        <v>22.788911865667998</v>
      </c>
      <c r="J1250">
        <v>-3.8670147118304299</v>
      </c>
      <c r="K1250">
        <v>1299.8244702265099</v>
      </c>
      <c r="L1250">
        <v>1121.1062270407599</v>
      </c>
      <c r="M1250">
        <v>53.552777852641697</v>
      </c>
      <c r="N1250">
        <v>0.41503393617044998</v>
      </c>
      <c r="O1250">
        <v>10.3427982933647</v>
      </c>
      <c r="P1250">
        <v>81.507443754589701</v>
      </c>
      <c r="Q1250">
        <v>4.4717701113159002E-2</v>
      </c>
    </row>
    <row r="1251" spans="1:17" hidden="1" x14ac:dyDescent="0.3">
      <c r="A1251" t="s">
        <v>2665</v>
      </c>
      <c r="B1251" t="s">
        <v>2666</v>
      </c>
      <c r="C1251" t="str">
        <f>IFERROR(VLOOKUP(Table1[[#This Row],[Ticker]],[1]!Table1[[Symbol]:[Industry]],2,FALSE),"-")</f>
        <v>-</v>
      </c>
      <c r="D1251" t="s">
        <v>606</v>
      </c>
      <c r="E1251">
        <v>1692.3029750000001</v>
      </c>
      <c r="F1251">
        <v>62.73</v>
      </c>
      <c r="G1251">
        <v>0.54904993655952605</v>
      </c>
      <c r="H1251">
        <v>-10.7834517565322</v>
      </c>
      <c r="I1251">
        <v>-12.367320160503301</v>
      </c>
      <c r="J1251">
        <v>-3.25071261441007</v>
      </c>
      <c r="K1251">
        <v>62.046674335558002</v>
      </c>
      <c r="L1251">
        <v>57.953602580379801</v>
      </c>
      <c r="M1251">
        <v>29.188193916460101</v>
      </c>
      <c r="N1251">
        <v>0.88651504552569704</v>
      </c>
      <c r="O1251">
        <v>24.342419894787099</v>
      </c>
      <c r="P1251">
        <v>39.555061179087801</v>
      </c>
      <c r="Q1251">
        <v>7.1071011628524999E-2</v>
      </c>
    </row>
    <row r="1252" spans="1:17" hidden="1" x14ac:dyDescent="0.3">
      <c r="A1252" t="s">
        <v>2667</v>
      </c>
      <c r="B1252" t="s">
        <v>2668</v>
      </c>
      <c r="C1252" t="str">
        <f>IFERROR(VLOOKUP(Table1[[#This Row],[Ticker]],[1]!Table1[[Symbol]:[Industry]],2,FALSE),"-")</f>
        <v>-</v>
      </c>
      <c r="D1252" t="s">
        <v>431</v>
      </c>
      <c r="E1252">
        <v>1691.5932156419999</v>
      </c>
      <c r="F1252">
        <v>115.06</v>
      </c>
      <c r="G1252">
        <v>-58.640600796922001</v>
      </c>
      <c r="H1252">
        <v>0.53043494552155201</v>
      </c>
      <c r="I1252">
        <v>1.0886276788773399</v>
      </c>
      <c r="J1252">
        <v>5.2932497363110604</v>
      </c>
      <c r="K1252">
        <v>104.331209819853</v>
      </c>
      <c r="L1252">
        <v>110.498607391951</v>
      </c>
      <c r="M1252">
        <v>77.979847806342207</v>
      </c>
      <c r="N1252">
        <v>1.52413857746254</v>
      </c>
      <c r="O1252">
        <v>46.271510516252398</v>
      </c>
      <c r="P1252">
        <v>27.844444444444399</v>
      </c>
      <c r="Q1252">
        <v>-3.6028546030211002E-2</v>
      </c>
    </row>
    <row r="1253" spans="1:17" hidden="1" x14ac:dyDescent="0.3">
      <c r="A1253" t="s">
        <v>2669</v>
      </c>
      <c r="B1253" t="s">
        <v>2670</v>
      </c>
      <c r="C1253" t="str">
        <f>IFERROR(VLOOKUP(Table1[[#This Row],[Ticker]],[1]!Table1[[Symbol]:[Industry]],2,FALSE),"-")</f>
        <v>-</v>
      </c>
      <c r="D1253" t="s">
        <v>2350</v>
      </c>
      <c r="E1253">
        <v>1691.4615696000001</v>
      </c>
      <c r="F1253">
        <v>1069.2</v>
      </c>
      <c r="G1253">
        <v>-34.242501472141299</v>
      </c>
      <c r="H1253">
        <v>-11.1888920593333</v>
      </c>
      <c r="I1253">
        <v>-17.6047693973048</v>
      </c>
      <c r="J1253">
        <v>-5.8229877472798703</v>
      </c>
      <c r="K1253">
        <v>1125.5446729647999</v>
      </c>
      <c r="L1253">
        <v>1136.1841246073</v>
      </c>
      <c r="M1253">
        <v>26.170611467014801</v>
      </c>
      <c r="N1253">
        <v>0.80541162605460404</v>
      </c>
      <c r="O1253">
        <v>35.704264870931503</v>
      </c>
      <c r="P1253">
        <v>14.2551827313528</v>
      </c>
      <c r="Q1253">
        <v>8.5179288593074998E-2</v>
      </c>
    </row>
    <row r="1254" spans="1:17" hidden="1" x14ac:dyDescent="0.3">
      <c r="A1254" t="s">
        <v>2671</v>
      </c>
      <c r="B1254" t="s">
        <v>2672</v>
      </c>
      <c r="C1254" t="str">
        <f>IFERROR(VLOOKUP(Table1[[#This Row],[Ticker]],[1]!Table1[[Symbol]:[Industry]],2,FALSE),"-")</f>
        <v>-</v>
      </c>
      <c r="D1254" t="s">
        <v>127</v>
      </c>
      <c r="E1254">
        <v>1685.3364277000001</v>
      </c>
      <c r="F1254">
        <v>757</v>
      </c>
      <c r="G1254">
        <v>-4.4394857571906803</v>
      </c>
      <c r="H1254">
        <v>-5.0108976716241198</v>
      </c>
      <c r="I1254">
        <v>26.758485988242398</v>
      </c>
      <c r="J1254">
        <v>-4.9129858853470001</v>
      </c>
      <c r="K1254">
        <v>721.64187346609106</v>
      </c>
      <c r="L1254">
        <v>631.99305944876903</v>
      </c>
      <c r="M1254">
        <v>38.970375883406298</v>
      </c>
      <c r="N1254">
        <v>0.28473371596332903</v>
      </c>
      <c r="O1254">
        <v>11.882430647291899</v>
      </c>
      <c r="P1254">
        <v>51.627441161742603</v>
      </c>
      <c r="Q1254">
        <v>-7.8361700476830998E-2</v>
      </c>
    </row>
    <row r="1255" spans="1:17" hidden="1" x14ac:dyDescent="0.3">
      <c r="A1255" t="s">
        <v>2673</v>
      </c>
      <c r="B1255" t="s">
        <v>2674</v>
      </c>
      <c r="C1255" t="str">
        <f>IFERROR(VLOOKUP(Table1[[#This Row],[Ticker]],[1]!Table1[[Symbol]:[Industry]],2,FALSE),"-")</f>
        <v>-</v>
      </c>
      <c r="D1255" t="s">
        <v>83</v>
      </c>
      <c r="E1255">
        <v>1684.3320000000001</v>
      </c>
      <c r="F1255">
        <v>142.74</v>
      </c>
      <c r="G1255">
        <v>250.93247868428799</v>
      </c>
      <c r="H1255">
        <v>22.4264457439442</v>
      </c>
      <c r="I1255">
        <v>95.833382886880102</v>
      </c>
      <c r="J1255">
        <v>10.0214371766748</v>
      </c>
      <c r="K1255">
        <v>103.880295195748</v>
      </c>
      <c r="L1255">
        <v>73.589485550838901</v>
      </c>
      <c r="M1255">
        <v>78.888451736520494</v>
      </c>
      <c r="N1255">
        <v>0.73858227469173598</v>
      </c>
      <c r="O1255">
        <v>0</v>
      </c>
      <c r="P1255">
        <v>303.790664780763</v>
      </c>
      <c r="Q1255">
        <v>0.14616184276118399</v>
      </c>
    </row>
    <row r="1256" spans="1:17" hidden="1" x14ac:dyDescent="0.3">
      <c r="A1256" t="s">
        <v>2675</v>
      </c>
      <c r="B1256" t="s">
        <v>2676</v>
      </c>
      <c r="C1256" t="str">
        <f>IFERROR(VLOOKUP(Table1[[#This Row],[Ticker]],[1]!Table1[[Symbol]:[Industry]],2,FALSE),"-")</f>
        <v>-</v>
      </c>
      <c r="D1256" t="s">
        <v>473</v>
      </c>
      <c r="E1256">
        <v>1679.7118252799901</v>
      </c>
      <c r="F1256">
        <v>810.2</v>
      </c>
      <c r="G1256">
        <v>-27.631523567977901</v>
      </c>
      <c r="H1256">
        <v>6.4748979445764796</v>
      </c>
      <c r="I1256">
        <v>12.8444554558805</v>
      </c>
      <c r="J1256">
        <v>-1.5594764949878901</v>
      </c>
      <c r="K1256">
        <v>740.92586132162</v>
      </c>
      <c r="L1256">
        <v>695.589777840078</v>
      </c>
      <c r="M1256">
        <v>53.402512008781102</v>
      </c>
      <c r="N1256">
        <v>1.1095721309362101</v>
      </c>
      <c r="O1256">
        <v>6.9489015058010297</v>
      </c>
      <c r="P1256">
        <v>43.398230088495502</v>
      </c>
      <c r="Q1256">
        <v>7.3001956333374002E-2</v>
      </c>
    </row>
    <row r="1257" spans="1:17" hidden="1" x14ac:dyDescent="0.3">
      <c r="A1257" t="s">
        <v>2677</v>
      </c>
      <c r="B1257" t="s">
        <v>2678</v>
      </c>
      <c r="C1257" t="str">
        <f>IFERROR(VLOOKUP(Table1[[#This Row],[Ticker]],[1]!Table1[[Symbol]:[Industry]],2,FALSE),"-")</f>
        <v>-</v>
      </c>
      <c r="D1257" t="s">
        <v>400</v>
      </c>
      <c r="E1257">
        <v>1678.28709888</v>
      </c>
      <c r="F1257">
        <v>537.6</v>
      </c>
      <c r="G1257">
        <v>-10.400690654028301</v>
      </c>
      <c r="H1257">
        <v>-2.08710528864147</v>
      </c>
      <c r="I1257">
        <v>-8.6830031951594098</v>
      </c>
      <c r="J1257">
        <v>0.28919196629993299</v>
      </c>
      <c r="K1257">
        <v>520.568638897391</v>
      </c>
      <c r="L1257">
        <v>509.556623560513</v>
      </c>
      <c r="M1257">
        <v>48.927069861349402</v>
      </c>
      <c r="N1257">
        <v>1.1435436684614</v>
      </c>
      <c r="O1257">
        <v>41.0807291666666</v>
      </c>
      <c r="P1257">
        <v>33.069306930693003</v>
      </c>
      <c r="Q1257">
        <v>-6.2099839180980001E-3</v>
      </c>
    </row>
    <row r="1258" spans="1:17" hidden="1" x14ac:dyDescent="0.3">
      <c r="A1258" t="s">
        <v>2679</v>
      </c>
      <c r="B1258" t="s">
        <v>2680</v>
      </c>
      <c r="C1258" t="str">
        <f>IFERROR(VLOOKUP(Table1[[#This Row],[Ticker]],[1]!Table1[[Symbol]:[Industry]],2,FALSE),"-")</f>
        <v>-</v>
      </c>
      <c r="D1258" t="s">
        <v>392</v>
      </c>
      <c r="E1258">
        <v>1677.8700395000001</v>
      </c>
      <c r="F1258">
        <v>104.15</v>
      </c>
      <c r="G1258">
        <v>1.6966553643525799</v>
      </c>
      <c r="H1258">
        <v>-11.767735507610499</v>
      </c>
      <c r="I1258">
        <v>7.3789548562152998</v>
      </c>
      <c r="J1258">
        <v>-5.2081073801871298</v>
      </c>
      <c r="K1258">
        <v>107.54542818143899</v>
      </c>
      <c r="L1258">
        <v>100.233880118911</v>
      </c>
      <c r="M1258">
        <v>38.929465125472298</v>
      </c>
      <c r="N1258">
        <v>0.194365825888348</v>
      </c>
      <c r="O1258">
        <v>28.6605856937109</v>
      </c>
      <c r="P1258">
        <v>44.1522491349481</v>
      </c>
      <c r="Q1258">
        <v>0.108047062494981</v>
      </c>
    </row>
    <row r="1259" spans="1:17" hidden="1" x14ac:dyDescent="0.3">
      <c r="A1259" t="s">
        <v>2681</v>
      </c>
      <c r="B1259" t="s">
        <v>2682</v>
      </c>
      <c r="C1259" t="str">
        <f>IFERROR(VLOOKUP(Table1[[#This Row],[Ticker]],[1]!Table1[[Symbol]:[Industry]],2,FALSE),"-")</f>
        <v>-</v>
      </c>
      <c r="D1259" t="s">
        <v>261</v>
      </c>
      <c r="E1259">
        <v>1674.7224842549999</v>
      </c>
      <c r="F1259">
        <v>302.14999999999998</v>
      </c>
      <c r="G1259">
        <v>137.60311446403799</v>
      </c>
      <c r="H1259">
        <v>-19.405393420671299</v>
      </c>
      <c r="I1259">
        <v>28.202334727168001</v>
      </c>
      <c r="J1259">
        <v>-0.150150992750957</v>
      </c>
      <c r="K1259">
        <v>322.50637060527799</v>
      </c>
      <c r="L1259">
        <v>258.18451299003601</v>
      </c>
      <c r="M1259">
        <v>36.982849197717101</v>
      </c>
      <c r="N1259">
        <v>0.51321367411988394</v>
      </c>
      <c r="O1259">
        <v>45.192785040542702</v>
      </c>
      <c r="P1259">
        <v>171.96219621962101</v>
      </c>
      <c r="Q1259">
        <v>0.13290640330442999</v>
      </c>
    </row>
    <row r="1260" spans="1:17" hidden="1" x14ac:dyDescent="0.3">
      <c r="A1260" t="s">
        <v>2683</v>
      </c>
      <c r="B1260" t="s">
        <v>2684</v>
      </c>
      <c r="C1260" t="str">
        <f>IFERROR(VLOOKUP(Table1[[#This Row],[Ticker]],[1]!Table1[[Symbol]:[Industry]],2,FALSE),"-")</f>
        <v>-</v>
      </c>
      <c r="D1260" t="s">
        <v>467</v>
      </c>
      <c r="E1260">
        <v>1664.24909658</v>
      </c>
      <c r="F1260">
        <v>5399.7</v>
      </c>
      <c r="G1260">
        <v>-47.380795072306</v>
      </c>
      <c r="H1260">
        <v>-16.553645106862302</v>
      </c>
      <c r="I1260">
        <v>-12.1528517089525</v>
      </c>
      <c r="J1260">
        <v>-7.2420595538840704</v>
      </c>
      <c r="K1260">
        <v>5747.5725570861396</v>
      </c>
      <c r="L1260">
        <v>5769.3918519306199</v>
      </c>
      <c r="M1260">
        <v>26.634460628248799</v>
      </c>
      <c r="N1260">
        <v>1.1196728010694199</v>
      </c>
      <c r="O1260">
        <v>18.7102987202992</v>
      </c>
      <c r="P1260">
        <v>20.961021505376301</v>
      </c>
      <c r="Q1260">
        <v>-0.10446573628446</v>
      </c>
    </row>
    <row r="1261" spans="1:17" hidden="1" x14ac:dyDescent="0.3">
      <c r="A1261" t="s">
        <v>2685</v>
      </c>
      <c r="B1261" t="s">
        <v>2686</v>
      </c>
      <c r="C1261" t="str">
        <f>IFERROR(VLOOKUP(Table1[[#This Row],[Ticker]],[1]!Table1[[Symbol]:[Industry]],2,FALSE),"-")</f>
        <v>-</v>
      </c>
      <c r="D1261" t="s">
        <v>132</v>
      </c>
      <c r="E1261">
        <v>1663.4810362650001</v>
      </c>
      <c r="F1261">
        <v>404.15</v>
      </c>
      <c r="G1261">
        <v>83.519295779249802</v>
      </c>
      <c r="H1261">
        <v>19.203432177078302</v>
      </c>
      <c r="I1261">
        <v>5.58521836222915</v>
      </c>
      <c r="J1261">
        <v>9.6587833708109994</v>
      </c>
      <c r="K1261">
        <v>343.38318402883198</v>
      </c>
      <c r="L1261">
        <v>320.43718365739898</v>
      </c>
      <c r="M1261">
        <v>83.904775113900897</v>
      </c>
      <c r="N1261">
        <v>1.97661141417858</v>
      </c>
      <c r="O1261">
        <v>3.9218112087096402</v>
      </c>
      <c r="P1261">
        <v>154.903815830968</v>
      </c>
      <c r="Q1261">
        <v>9.9906851720306999E-2</v>
      </c>
    </row>
    <row r="1262" spans="1:17" hidden="1" x14ac:dyDescent="0.3">
      <c r="A1262" t="s">
        <v>2687</v>
      </c>
      <c r="B1262" t="s">
        <v>2688</v>
      </c>
      <c r="C1262" t="str">
        <f>IFERROR(VLOOKUP(Table1[[#This Row],[Ticker]],[1]!Table1[[Symbol]:[Industry]],2,FALSE),"-")</f>
        <v>-</v>
      </c>
      <c r="D1262" t="s">
        <v>117</v>
      </c>
      <c r="E1262">
        <v>1654.3974613600001</v>
      </c>
      <c r="F1262">
        <v>6.74</v>
      </c>
      <c r="G1262">
        <v>-77.303947706259805</v>
      </c>
      <c r="H1262">
        <v>-19.1085096079245</v>
      </c>
      <c r="I1262">
        <v>-81.599912766733496</v>
      </c>
      <c r="J1262">
        <v>-1.5044036764834099</v>
      </c>
      <c r="K1262">
        <v>9.7327096594103395</v>
      </c>
      <c r="L1262">
        <v>13.844080292243699</v>
      </c>
      <c r="M1262">
        <v>2.6461916455088499</v>
      </c>
      <c r="N1262">
        <v>0.24815540885033599</v>
      </c>
      <c r="O1262">
        <v>302.81899109792198</v>
      </c>
      <c r="P1262">
        <v>0.447093889716843</v>
      </c>
      <c r="Q1262">
        <v>4.2104850573340003E-3</v>
      </c>
    </row>
    <row r="1263" spans="1:17" hidden="1" x14ac:dyDescent="0.3">
      <c r="A1263" t="s">
        <v>2689</v>
      </c>
      <c r="B1263" t="s">
        <v>2690</v>
      </c>
      <c r="C1263" t="str">
        <f>IFERROR(VLOOKUP(Table1[[#This Row],[Ticker]],[1]!Table1[[Symbol]:[Industry]],2,FALSE),"-")</f>
        <v>-</v>
      </c>
      <c r="D1263" t="s">
        <v>546</v>
      </c>
      <c r="E1263">
        <v>1653.8412000000001</v>
      </c>
      <c r="F1263">
        <v>157.96</v>
      </c>
      <c r="G1263">
        <v>67.806928249060505</v>
      </c>
      <c r="H1263">
        <v>3.4657026153607</v>
      </c>
      <c r="I1263">
        <v>9.4691947524679296</v>
      </c>
      <c r="J1263">
        <v>-1.1640571418299399</v>
      </c>
      <c r="K1263">
        <v>154.730502163084</v>
      </c>
      <c r="L1263">
        <v>139.65140467455001</v>
      </c>
      <c r="M1263">
        <v>45.4533666316634</v>
      </c>
      <c r="N1263">
        <v>1.6627834802021799</v>
      </c>
      <c r="O1263">
        <v>15.8521144593567</v>
      </c>
      <c r="P1263">
        <v>107.29658792650901</v>
      </c>
      <c r="Q1263">
        <v>7.1935871979590005E-2</v>
      </c>
    </row>
    <row r="1264" spans="1:17" hidden="1" x14ac:dyDescent="0.3">
      <c r="A1264" t="s">
        <v>2691</v>
      </c>
      <c r="B1264" t="s">
        <v>2692</v>
      </c>
      <c r="C1264" t="str">
        <f>IFERROR(VLOOKUP(Table1[[#This Row],[Ticker]],[1]!Table1[[Symbol]:[Industry]],2,FALSE),"-")</f>
        <v>-</v>
      </c>
      <c r="D1264" t="s">
        <v>124</v>
      </c>
      <c r="E1264">
        <v>1653.2031999999999</v>
      </c>
      <c r="F1264">
        <v>816.8</v>
      </c>
      <c r="G1264">
        <v>-20.3245244045095</v>
      </c>
      <c r="H1264">
        <v>15.3276788272314</v>
      </c>
      <c r="I1264">
        <v>11.238369920440499</v>
      </c>
      <c r="J1264">
        <v>2.5030769540268598</v>
      </c>
      <c r="K1264">
        <v>712.29354010240797</v>
      </c>
      <c r="L1264">
        <v>659.60188698772401</v>
      </c>
      <c r="M1264">
        <v>71.392022258896802</v>
      </c>
      <c r="N1264">
        <v>1.51009591369264</v>
      </c>
      <c r="O1264">
        <v>1.4569049951028401</v>
      </c>
      <c r="P1264">
        <v>41.928757602085099</v>
      </c>
      <c r="Q1264">
        <v>0.11079134999408299</v>
      </c>
    </row>
    <row r="1265" spans="1:17" hidden="1" x14ac:dyDescent="0.3">
      <c r="A1265" t="s">
        <v>2693</v>
      </c>
      <c r="B1265" t="s">
        <v>2694</v>
      </c>
      <c r="C1265" t="str">
        <f>IFERROR(VLOOKUP(Table1[[#This Row],[Ticker]],[1]!Table1[[Symbol]:[Industry]],2,FALSE),"-")</f>
        <v>-</v>
      </c>
      <c r="D1265" t="s">
        <v>46</v>
      </c>
      <c r="E1265">
        <v>1645.1018060399999</v>
      </c>
      <c r="F1265">
        <v>277.2</v>
      </c>
      <c r="G1265">
        <v>406.52241215987499</v>
      </c>
      <c r="H1265">
        <v>2.7887280263570999</v>
      </c>
      <c r="I1265">
        <v>88.535513643449804</v>
      </c>
      <c r="J1265">
        <v>0.77234909104426297</v>
      </c>
      <c r="K1265">
        <v>236.72879216401901</v>
      </c>
      <c r="L1265">
        <v>163.09576602733199</v>
      </c>
      <c r="M1265">
        <v>55.733593881589101</v>
      </c>
      <c r="N1265">
        <v>1.25845054992817</v>
      </c>
      <c r="O1265">
        <v>9.2712842712842694</v>
      </c>
      <c r="P1265">
        <v>482.35294117646998</v>
      </c>
      <c r="Q1265">
        <v>0.222635134384739</v>
      </c>
    </row>
    <row r="1266" spans="1:17" hidden="1" x14ac:dyDescent="0.3">
      <c r="A1266" t="s">
        <v>2695</v>
      </c>
      <c r="B1266" t="s">
        <v>2696</v>
      </c>
      <c r="C1266" t="str">
        <f>IFERROR(VLOOKUP(Table1[[#This Row],[Ticker]],[1]!Table1[[Symbol]:[Industry]],2,FALSE),"-")</f>
        <v>-</v>
      </c>
      <c r="D1266" t="s">
        <v>261</v>
      </c>
      <c r="E1266">
        <v>1643.68</v>
      </c>
      <c r="F1266">
        <v>513.65</v>
      </c>
      <c r="G1266">
        <v>31.511942477151699</v>
      </c>
      <c r="H1266">
        <v>-17.246546548589102</v>
      </c>
      <c r="I1266">
        <v>-24.743567855314801</v>
      </c>
      <c r="J1266">
        <v>-3.9742272605131199</v>
      </c>
      <c r="K1266">
        <v>570.26524627086496</v>
      </c>
      <c r="L1266">
        <v>504.30994929154798</v>
      </c>
      <c r="M1266">
        <v>21.8252218560215</v>
      </c>
      <c r="N1266">
        <v>0.69441303174402003</v>
      </c>
      <c r="O1266">
        <v>27.713423537428199</v>
      </c>
      <c r="P1266">
        <v>79.660720531654405</v>
      </c>
      <c r="Q1266">
        <v>0.132950504262594</v>
      </c>
    </row>
    <row r="1267" spans="1:17" hidden="1" x14ac:dyDescent="0.3">
      <c r="A1267" t="s">
        <v>2697</v>
      </c>
      <c r="B1267" t="s">
        <v>2698</v>
      </c>
      <c r="C1267" t="str">
        <f>IFERROR(VLOOKUP(Table1[[#This Row],[Ticker]],[1]!Table1[[Symbol]:[Industry]],2,FALSE),"-")</f>
        <v>-</v>
      </c>
      <c r="D1267" t="s">
        <v>54</v>
      </c>
      <c r="E1267">
        <v>1642.4748413</v>
      </c>
      <c r="F1267">
        <v>619</v>
      </c>
      <c r="G1267">
        <v>22.3800891456203</v>
      </c>
      <c r="H1267">
        <v>-11.068447689367501</v>
      </c>
      <c r="I1267">
        <v>8.6051439600306399</v>
      </c>
      <c r="J1267">
        <v>-0.76817821733205904</v>
      </c>
      <c r="K1267">
        <v>637.54221328227595</v>
      </c>
      <c r="L1267">
        <v>547.04674727565202</v>
      </c>
      <c r="M1267">
        <v>30.8105013857868</v>
      </c>
      <c r="N1267">
        <v>0.53681338291454295</v>
      </c>
      <c r="O1267">
        <v>17.1324717285944</v>
      </c>
      <c r="P1267">
        <v>66.397849462365599</v>
      </c>
      <c r="Q1267">
        <v>3.2945472072879997E-2</v>
      </c>
    </row>
    <row r="1268" spans="1:17" hidden="1" x14ac:dyDescent="0.3">
      <c r="A1268" t="s">
        <v>2699</v>
      </c>
      <c r="B1268" t="s">
        <v>2700</v>
      </c>
      <c r="C1268" t="str">
        <f>IFERROR(VLOOKUP(Table1[[#This Row],[Ticker]],[1]!Table1[[Symbol]:[Industry]],2,FALSE),"-")</f>
        <v>-</v>
      </c>
      <c r="D1268" t="s">
        <v>46</v>
      </c>
      <c r="E1268">
        <v>1641.594728214</v>
      </c>
      <c r="F1268">
        <v>170.46</v>
      </c>
      <c r="G1268">
        <v>71.000446214126598</v>
      </c>
      <c r="H1268">
        <v>-28.4172686521636</v>
      </c>
      <c r="I1268">
        <v>16.3675899273799</v>
      </c>
      <c r="J1268">
        <v>-4.2771908366223501</v>
      </c>
      <c r="K1268">
        <v>179.45765495073999</v>
      </c>
      <c r="L1268">
        <v>150.96634727812801</v>
      </c>
      <c r="M1268">
        <v>44.816433324553898</v>
      </c>
      <c r="N1268">
        <v>0.36475636253289101</v>
      </c>
      <c r="O1268">
        <v>33.697055027572397</v>
      </c>
      <c r="P1268">
        <v>103.777644949193</v>
      </c>
      <c r="Q1268">
        <v>0.15503664107103701</v>
      </c>
    </row>
    <row r="1269" spans="1:17" hidden="1" x14ac:dyDescent="0.3">
      <c r="A1269" t="s">
        <v>2701</v>
      </c>
      <c r="B1269" t="s">
        <v>2702</v>
      </c>
      <c r="C1269" t="str">
        <f>IFERROR(VLOOKUP(Table1[[#This Row],[Ticker]],[1]!Table1[[Symbol]:[Industry]],2,FALSE),"-")</f>
        <v>-</v>
      </c>
      <c r="E1269">
        <v>1637.2987655669999</v>
      </c>
      <c r="F1269">
        <v>160.59</v>
      </c>
      <c r="G1269">
        <v>-32.055924274454199</v>
      </c>
      <c r="H1269">
        <v>-9.7292238300280403</v>
      </c>
      <c r="I1269">
        <v>-17.6088835377289</v>
      </c>
      <c r="J1269">
        <v>-6.59212297472902</v>
      </c>
      <c r="M1269">
        <v>49.825068752640298</v>
      </c>
      <c r="O1269">
        <v>10.218569026713901</v>
      </c>
      <c r="P1269">
        <v>1.3505837803723599</v>
      </c>
    </row>
    <row r="1270" spans="1:17" hidden="1" x14ac:dyDescent="0.3">
      <c r="A1270" t="s">
        <v>2703</v>
      </c>
      <c r="B1270" t="s">
        <v>2704</v>
      </c>
      <c r="C1270" t="str">
        <f>IFERROR(VLOOKUP(Table1[[#This Row],[Ticker]],[1]!Table1[[Symbol]:[Industry]],2,FALSE),"-")</f>
        <v>-</v>
      </c>
      <c r="D1270" t="s">
        <v>67</v>
      </c>
      <c r="E1270">
        <v>1636.86358946</v>
      </c>
      <c r="F1270">
        <v>367.4</v>
      </c>
      <c r="G1270">
        <v>95.4924502242377</v>
      </c>
      <c r="H1270">
        <v>-22.608110204243498</v>
      </c>
      <c r="I1270">
        <v>21.047687221689099</v>
      </c>
      <c r="J1270">
        <v>-6.3717776817884602</v>
      </c>
      <c r="K1270">
        <v>362.76500692175398</v>
      </c>
      <c r="L1270">
        <v>301.37413740157098</v>
      </c>
      <c r="M1270">
        <v>44.943853856596498</v>
      </c>
      <c r="N1270">
        <v>0.69005490672228997</v>
      </c>
      <c r="O1270">
        <v>20.890038105606902</v>
      </c>
      <c r="P1270">
        <v>135.060780550223</v>
      </c>
      <c r="Q1270">
        <v>8.6712129976255006E-2</v>
      </c>
    </row>
    <row r="1271" spans="1:17" hidden="1" x14ac:dyDescent="0.3">
      <c r="A1271" t="s">
        <v>2705</v>
      </c>
      <c r="B1271" t="s">
        <v>2706</v>
      </c>
      <c r="C1271" t="str">
        <f>IFERROR(VLOOKUP(Table1[[#This Row],[Ticker]],[1]!Table1[[Symbol]:[Industry]],2,FALSE),"-")</f>
        <v>-</v>
      </c>
      <c r="D1271" t="s">
        <v>217</v>
      </c>
      <c r="E1271">
        <v>1636.36048198</v>
      </c>
      <c r="F1271">
        <v>925.4</v>
      </c>
      <c r="G1271">
        <v>112.296953807306</v>
      </c>
      <c r="H1271">
        <v>-21.562842687297799</v>
      </c>
      <c r="I1271">
        <v>-6.1604610286441703</v>
      </c>
      <c r="J1271">
        <v>-3.73880278272377</v>
      </c>
      <c r="K1271">
        <v>962.60718708331103</v>
      </c>
      <c r="L1271">
        <v>780.42673724439601</v>
      </c>
      <c r="M1271">
        <v>29.033381176570099</v>
      </c>
      <c r="N1271">
        <v>0.52295263984038498</v>
      </c>
      <c r="O1271">
        <v>23.508752971687901</v>
      </c>
      <c r="P1271">
        <v>156.23702062854699</v>
      </c>
      <c r="Q1271">
        <v>0.16053128220715299</v>
      </c>
    </row>
    <row r="1272" spans="1:17" hidden="1" x14ac:dyDescent="0.3">
      <c r="A1272" t="s">
        <v>2707</v>
      </c>
      <c r="B1272" t="s">
        <v>2708</v>
      </c>
      <c r="C1272" t="str">
        <f>IFERROR(VLOOKUP(Table1[[#This Row],[Ticker]],[1]!Table1[[Symbol]:[Industry]],2,FALSE),"-")</f>
        <v>-</v>
      </c>
      <c r="D1272" t="s">
        <v>185</v>
      </c>
      <c r="E1272">
        <v>1631.03304</v>
      </c>
      <c r="F1272">
        <v>869.05</v>
      </c>
      <c r="G1272">
        <v>105.77619132806799</v>
      </c>
      <c r="H1272">
        <v>-21.271098342227301</v>
      </c>
      <c r="I1272">
        <v>-2.2788793711127302</v>
      </c>
      <c r="J1272">
        <v>-3.5441764037561501</v>
      </c>
      <c r="K1272">
        <v>923.37467561757899</v>
      </c>
      <c r="L1272">
        <v>811.05105822087296</v>
      </c>
      <c r="M1272">
        <v>42.297955091535599</v>
      </c>
      <c r="N1272">
        <v>0.42080812136541002</v>
      </c>
      <c r="O1272">
        <v>47.339048386168798</v>
      </c>
      <c r="P1272">
        <v>148.40645991138999</v>
      </c>
      <c r="Q1272">
        <v>0.108034808874264</v>
      </c>
    </row>
    <row r="1273" spans="1:17" hidden="1" x14ac:dyDescent="0.3">
      <c r="A1273" t="s">
        <v>2709</v>
      </c>
      <c r="B1273" t="s">
        <v>2710</v>
      </c>
      <c r="C1273" t="str">
        <f>IFERROR(VLOOKUP(Table1[[#This Row],[Ticker]],[1]!Table1[[Symbol]:[Industry]],2,FALSE),"-")</f>
        <v>-</v>
      </c>
      <c r="D1273" t="s">
        <v>124</v>
      </c>
      <c r="E1273">
        <v>1623.9387735</v>
      </c>
      <c r="F1273">
        <v>585.45000000000005</v>
      </c>
      <c r="G1273">
        <v>65.815067207945802</v>
      </c>
      <c r="H1273">
        <v>4.7581370452784997</v>
      </c>
      <c r="I1273">
        <v>-4.1071553644517396</v>
      </c>
      <c r="J1273">
        <v>1.33420818335486</v>
      </c>
      <c r="K1273">
        <v>565.77844699448599</v>
      </c>
      <c r="L1273">
        <v>506.17181863176</v>
      </c>
      <c r="M1273">
        <v>42.351197804461201</v>
      </c>
      <c r="N1273">
        <v>1.1393196269702901</v>
      </c>
      <c r="O1273">
        <v>14.954308651464601</v>
      </c>
      <c r="P1273">
        <v>125.216387766878</v>
      </c>
      <c r="Q1273">
        <v>0.13946466466395599</v>
      </c>
    </row>
    <row r="1274" spans="1:17" hidden="1" x14ac:dyDescent="0.3">
      <c r="A1274" t="s">
        <v>2711</v>
      </c>
      <c r="B1274" t="s">
        <v>2712</v>
      </c>
      <c r="C1274" t="str">
        <f>IFERROR(VLOOKUP(Table1[[#This Row],[Ticker]],[1]!Table1[[Symbol]:[Industry]],2,FALSE),"-")</f>
        <v>-</v>
      </c>
      <c r="D1274" t="s">
        <v>2144</v>
      </c>
      <c r="E1274">
        <v>1618.2603633599999</v>
      </c>
      <c r="F1274">
        <v>313.64999999999998</v>
      </c>
      <c r="G1274">
        <v>10.148296822008</v>
      </c>
      <c r="H1274">
        <v>-5.0452312398569701</v>
      </c>
      <c r="I1274">
        <v>24.595337558733299</v>
      </c>
      <c r="J1274">
        <v>0.62935428530001802</v>
      </c>
      <c r="K1274">
        <v>330.32216888273803</v>
      </c>
      <c r="M1274">
        <v>38.781886810006696</v>
      </c>
      <c r="N1274">
        <v>0.190074306069689</v>
      </c>
      <c r="O1274">
        <v>32.871034592698798</v>
      </c>
      <c r="P1274">
        <v>50.071770334928203</v>
      </c>
    </row>
    <row r="1275" spans="1:17" hidden="1" x14ac:dyDescent="0.3">
      <c r="A1275" t="s">
        <v>2713</v>
      </c>
      <c r="B1275" t="s">
        <v>2714</v>
      </c>
      <c r="C1275" t="str">
        <f>IFERROR(VLOOKUP(Table1[[#This Row],[Ticker]],[1]!Table1[[Symbol]:[Industry]],2,FALSE),"-")</f>
        <v>-</v>
      </c>
      <c r="D1275" t="s">
        <v>132</v>
      </c>
      <c r="E1275">
        <v>1617.8079866399901</v>
      </c>
      <c r="F1275">
        <v>126.96</v>
      </c>
      <c r="G1275">
        <v>43.067676611193903</v>
      </c>
      <c r="H1275">
        <v>-12.882725676229301</v>
      </c>
      <c r="I1275">
        <v>12.0858666549716</v>
      </c>
      <c r="J1275">
        <v>-2.6146143734040002</v>
      </c>
      <c r="K1275">
        <v>130.409611435545</v>
      </c>
      <c r="L1275">
        <v>116.358664308814</v>
      </c>
      <c r="M1275">
        <v>45.903777060825597</v>
      </c>
      <c r="N1275">
        <v>0.499998668713029</v>
      </c>
      <c r="O1275">
        <v>18.895715185885301</v>
      </c>
      <c r="P1275">
        <v>91.927437641723301</v>
      </c>
      <c r="Q1275">
        <v>6.7911231357762003E-2</v>
      </c>
    </row>
    <row r="1276" spans="1:17" hidden="1" x14ac:dyDescent="0.3">
      <c r="A1276" t="s">
        <v>2715</v>
      </c>
      <c r="B1276" t="s">
        <v>2716</v>
      </c>
      <c r="C1276" t="str">
        <f>IFERROR(VLOOKUP(Table1[[#This Row],[Ticker]],[1]!Table1[[Symbol]:[Industry]],2,FALSE),"-")</f>
        <v>-</v>
      </c>
      <c r="D1276" t="s">
        <v>200</v>
      </c>
      <c r="E1276">
        <v>1616.19426679</v>
      </c>
      <c r="F1276">
        <v>2654.45</v>
      </c>
      <c r="G1276">
        <v>47.773066534964798</v>
      </c>
      <c r="H1276">
        <v>-14.4827690461793</v>
      </c>
      <c r="I1276">
        <v>4.3650741540081199</v>
      </c>
      <c r="J1276">
        <v>1.1904989438793401</v>
      </c>
      <c r="K1276">
        <v>2715.57154793172</v>
      </c>
      <c r="L1276">
        <v>2220.3758921073099</v>
      </c>
      <c r="M1276">
        <v>36.757322790402</v>
      </c>
      <c r="N1276">
        <v>0.37726567838823</v>
      </c>
      <c r="O1276">
        <v>29.932754431238099</v>
      </c>
      <c r="P1276">
        <v>96.451302545885099</v>
      </c>
      <c r="Q1276">
        <v>0.12493863630654101</v>
      </c>
    </row>
    <row r="1277" spans="1:17" hidden="1" x14ac:dyDescent="0.3">
      <c r="A1277" t="s">
        <v>2717</v>
      </c>
      <c r="B1277" t="s">
        <v>2718</v>
      </c>
      <c r="C1277" t="str">
        <f>IFERROR(VLOOKUP(Table1[[#This Row],[Ticker]],[1]!Table1[[Symbol]:[Industry]],2,FALSE),"-")</f>
        <v>-</v>
      </c>
      <c r="D1277" t="s">
        <v>54</v>
      </c>
      <c r="E1277">
        <v>1611.2712039999999</v>
      </c>
      <c r="F1277">
        <v>1676</v>
      </c>
      <c r="G1277">
        <v>37.375085528892903</v>
      </c>
      <c r="H1277">
        <v>7.2887903743837796</v>
      </c>
      <c r="I1277">
        <v>17.7474614552373</v>
      </c>
      <c r="J1277">
        <v>-4.1850563571360899</v>
      </c>
      <c r="K1277">
        <v>1564.8093285575001</v>
      </c>
      <c r="L1277">
        <v>1334.6410117220901</v>
      </c>
      <c r="M1277">
        <v>41.381468912366699</v>
      </c>
      <c r="N1277">
        <v>0.55448575995070304</v>
      </c>
      <c r="O1277">
        <v>18.436754176610901</v>
      </c>
      <c r="P1277">
        <v>87.818681010814103</v>
      </c>
      <c r="Q1277">
        <v>0.11242125337763501</v>
      </c>
    </row>
    <row r="1278" spans="1:17" hidden="1" x14ac:dyDescent="0.3">
      <c r="A1278" t="s">
        <v>2719</v>
      </c>
      <c r="B1278" t="s">
        <v>2720</v>
      </c>
      <c r="C1278" t="str">
        <f>IFERROR(VLOOKUP(Table1[[#This Row],[Ticker]],[1]!Table1[[Symbol]:[Industry]],2,FALSE),"-")</f>
        <v>-</v>
      </c>
      <c r="D1278" t="s">
        <v>467</v>
      </c>
      <c r="E1278">
        <v>1609.7834412</v>
      </c>
      <c r="F1278">
        <v>227.7</v>
      </c>
      <c r="G1278">
        <v>58.246291197819403</v>
      </c>
      <c r="H1278">
        <v>30.6356039019525</v>
      </c>
      <c r="I1278">
        <v>83.621061513853903</v>
      </c>
      <c r="J1278">
        <v>-1.61116524231972</v>
      </c>
      <c r="K1278">
        <v>189.70802289120101</v>
      </c>
      <c r="L1278">
        <v>151.77396977901799</v>
      </c>
      <c r="M1278">
        <v>61.856482958010098</v>
      </c>
      <c r="N1278">
        <v>0.64584175360124096</v>
      </c>
      <c r="O1278">
        <v>9.0909090909091006</v>
      </c>
      <c r="P1278">
        <v>125</v>
      </c>
      <c r="Q1278">
        <v>6.5884761505985004E-2</v>
      </c>
    </row>
    <row r="1279" spans="1:17" hidden="1" x14ac:dyDescent="0.3">
      <c r="A1279" t="s">
        <v>2721</v>
      </c>
      <c r="B1279" t="s">
        <v>2722</v>
      </c>
      <c r="C1279" t="str">
        <f>IFERROR(VLOOKUP(Table1[[#This Row],[Ticker]],[1]!Table1[[Symbol]:[Industry]],2,FALSE),"-")</f>
        <v>-</v>
      </c>
      <c r="D1279" t="s">
        <v>54</v>
      </c>
      <c r="E1279">
        <v>1609.7521009500001</v>
      </c>
      <c r="F1279">
        <v>333.9</v>
      </c>
      <c r="G1279">
        <v>10.7122726873659</v>
      </c>
      <c r="H1279">
        <v>6.3700608697487597</v>
      </c>
      <c r="I1279">
        <v>16.660745579584798</v>
      </c>
      <c r="J1279">
        <v>3.3417501696704202</v>
      </c>
      <c r="K1279">
        <v>307.48704446605501</v>
      </c>
      <c r="L1279">
        <v>265.87251386642902</v>
      </c>
      <c r="M1279">
        <v>48.055713923194901</v>
      </c>
      <c r="N1279">
        <v>0.91429636359599298</v>
      </c>
      <c r="O1279">
        <v>10.7217729859239</v>
      </c>
      <c r="P1279">
        <v>80.048530601240202</v>
      </c>
      <c r="Q1279">
        <v>4.1074135022190997E-2</v>
      </c>
    </row>
    <row r="1280" spans="1:17" hidden="1" x14ac:dyDescent="0.3">
      <c r="A1280" t="s">
        <v>2723</v>
      </c>
      <c r="B1280" t="s">
        <v>2724</v>
      </c>
      <c r="C1280" t="str">
        <f>IFERROR(VLOOKUP(Table1[[#This Row],[Ticker]],[1]!Table1[[Symbol]:[Industry]],2,FALSE),"-")</f>
        <v>-</v>
      </c>
      <c r="D1280" t="s">
        <v>997</v>
      </c>
      <c r="E1280">
        <v>1605.8776524</v>
      </c>
      <c r="F1280">
        <v>802.2</v>
      </c>
      <c r="G1280">
        <v>-16.977848320053699</v>
      </c>
      <c r="H1280">
        <v>9.8062566622473994</v>
      </c>
      <c r="I1280">
        <v>35.259732868976499</v>
      </c>
      <c r="J1280">
        <v>4.2246552687078802</v>
      </c>
      <c r="K1280">
        <v>704.28491259973998</v>
      </c>
      <c r="L1280">
        <v>643.12997393158196</v>
      </c>
      <c r="M1280">
        <v>73.774355782967206</v>
      </c>
      <c r="N1280">
        <v>1.4114059886193</v>
      </c>
      <c r="O1280">
        <v>6.5818997756170496</v>
      </c>
      <c r="P1280">
        <v>67.281826712542994</v>
      </c>
      <c r="Q1280">
        <v>5.3442927479166999E-2</v>
      </c>
    </row>
    <row r="1281" spans="1:17" hidden="1" x14ac:dyDescent="0.3">
      <c r="A1281" t="s">
        <v>2725</v>
      </c>
      <c r="B1281" t="s">
        <v>2726</v>
      </c>
      <c r="C1281" t="str">
        <f>IFERROR(VLOOKUP(Table1[[#This Row],[Ticker]],[1]!Table1[[Symbol]:[Industry]],2,FALSE),"-")</f>
        <v>-</v>
      </c>
      <c r="D1281" t="s">
        <v>397</v>
      </c>
      <c r="E1281">
        <v>1603.5</v>
      </c>
      <c r="F1281">
        <v>248.4</v>
      </c>
      <c r="G1281">
        <v>-10.683318174732101</v>
      </c>
      <c r="H1281">
        <v>-12.6960499863278</v>
      </c>
      <c r="I1281">
        <v>85.359878902027802</v>
      </c>
      <c r="J1281">
        <v>-7.8389100665556501</v>
      </c>
      <c r="K1281">
        <v>242.69344720906199</v>
      </c>
      <c r="L1281">
        <v>204.98356359565099</v>
      </c>
      <c r="M1281">
        <v>52.932246537045302</v>
      </c>
      <c r="N1281">
        <v>0.85884798153214303</v>
      </c>
      <c r="O1281">
        <v>16.344605475040201</v>
      </c>
      <c r="P1281">
        <v>119.823008849557</v>
      </c>
      <c r="Q1281">
        <v>-6.8015521363524997E-2</v>
      </c>
    </row>
    <row r="1282" spans="1:17" hidden="1" x14ac:dyDescent="0.3">
      <c r="A1282" t="s">
        <v>2727</v>
      </c>
      <c r="B1282" t="s">
        <v>2728</v>
      </c>
      <c r="C1282" t="str">
        <f>IFERROR(VLOOKUP(Table1[[#This Row],[Ticker]],[1]!Table1[[Symbol]:[Industry]],2,FALSE),"-")</f>
        <v>-</v>
      </c>
      <c r="D1282" t="s">
        <v>261</v>
      </c>
      <c r="E1282">
        <v>1597.4965419</v>
      </c>
      <c r="F1282">
        <v>2769.4</v>
      </c>
      <c r="G1282">
        <v>186.71980172640099</v>
      </c>
      <c r="H1282">
        <v>-17.058814793456701</v>
      </c>
      <c r="I1282">
        <v>63.5740096262113</v>
      </c>
      <c r="J1282">
        <v>-5.5169036764834098</v>
      </c>
      <c r="K1282">
        <v>2817.0065366249</v>
      </c>
      <c r="L1282">
        <v>2211.3990775598199</v>
      </c>
      <c r="M1282">
        <v>43.475352912348498</v>
      </c>
      <c r="N1282">
        <v>0.45281556041431098</v>
      </c>
      <c r="O1282">
        <v>26.345056690979899</v>
      </c>
      <c r="P1282">
        <v>239.38725490196001</v>
      </c>
      <c r="Q1282">
        <v>0.164755805145335</v>
      </c>
    </row>
    <row r="1283" spans="1:17" hidden="1" x14ac:dyDescent="0.3">
      <c r="A1283" t="s">
        <v>2729</v>
      </c>
      <c r="B1283" t="s">
        <v>2730</v>
      </c>
      <c r="C1283" t="str">
        <f>IFERROR(VLOOKUP(Table1[[#This Row],[Ticker]],[1]!Table1[[Symbol]:[Industry]],2,FALSE),"-")</f>
        <v>-</v>
      </c>
      <c r="D1283" t="s">
        <v>467</v>
      </c>
      <c r="E1283">
        <v>1593.49798676</v>
      </c>
      <c r="F1283">
        <v>1223.8</v>
      </c>
      <c r="G1283">
        <v>-26.3829366181353</v>
      </c>
      <c r="H1283">
        <v>-19.044343928410601</v>
      </c>
      <c r="I1283">
        <v>-19.4252402305308</v>
      </c>
      <c r="J1283">
        <v>-5.79822485986372</v>
      </c>
      <c r="K1283">
        <v>1307.00632746151</v>
      </c>
      <c r="L1283">
        <v>1309.6251704137801</v>
      </c>
      <c r="M1283">
        <v>34.186402504593701</v>
      </c>
      <c r="N1283">
        <v>0.60710593918285904</v>
      </c>
      <c r="O1283">
        <v>26.899820232063998</v>
      </c>
      <c r="P1283">
        <v>19.998038927293202</v>
      </c>
      <c r="Q1283">
        <v>-6.3338894439336005E-2</v>
      </c>
    </row>
    <row r="1284" spans="1:17" hidden="1" x14ac:dyDescent="0.3">
      <c r="A1284" t="s">
        <v>2731</v>
      </c>
      <c r="B1284" t="s">
        <v>2732</v>
      </c>
      <c r="C1284" t="str">
        <f>IFERROR(VLOOKUP(Table1[[#This Row],[Ticker]],[1]!Table1[[Symbol]:[Industry]],2,FALSE),"-")</f>
        <v>-</v>
      </c>
      <c r="D1284" t="s">
        <v>54</v>
      </c>
      <c r="E1284">
        <v>1584.9480000000001</v>
      </c>
      <c r="F1284">
        <v>2690</v>
      </c>
      <c r="G1284">
        <v>84.596538638670907</v>
      </c>
      <c r="H1284">
        <v>-2.5258242858177802</v>
      </c>
      <c r="I1284">
        <v>57.789000688949102</v>
      </c>
      <c r="J1284">
        <v>6.4618701959261697</v>
      </c>
      <c r="K1284">
        <v>2411.5365253120999</v>
      </c>
      <c r="L1284">
        <v>1920.6712600088899</v>
      </c>
      <c r="M1284">
        <v>64.5280291372341</v>
      </c>
      <c r="N1284">
        <v>1.00480656019281</v>
      </c>
      <c r="O1284">
        <v>5.3810408921933099</v>
      </c>
      <c r="P1284">
        <v>129.50749738711201</v>
      </c>
    </row>
    <row r="1285" spans="1:17" hidden="1" x14ac:dyDescent="0.3">
      <c r="A1285" t="s">
        <v>2733</v>
      </c>
      <c r="B1285" t="s">
        <v>2734</v>
      </c>
      <c r="C1285" t="str">
        <f>IFERROR(VLOOKUP(Table1[[#This Row],[Ticker]],[1]!Table1[[Symbol]:[Industry]],2,FALSE),"-")</f>
        <v>-</v>
      </c>
      <c r="D1285" t="s">
        <v>114</v>
      </c>
      <c r="E1285">
        <v>1580.8581287009999</v>
      </c>
      <c r="F1285">
        <v>14.67</v>
      </c>
      <c r="G1285">
        <v>-25.733443494456999</v>
      </c>
      <c r="H1285">
        <v>-11.5823785677721</v>
      </c>
      <c r="I1285">
        <v>-35.7752902436984</v>
      </c>
      <c r="J1285">
        <v>-4.3231956227921398</v>
      </c>
      <c r="K1285">
        <v>15.5791858083746</v>
      </c>
      <c r="L1285">
        <v>16.347071401937999</v>
      </c>
      <c r="M1285">
        <v>41.951385174047402</v>
      </c>
      <c r="N1285">
        <v>0.72228283822030703</v>
      </c>
      <c r="O1285">
        <v>79.653350048706301</v>
      </c>
      <c r="P1285">
        <v>22.921912267966398</v>
      </c>
      <c r="Q1285">
        <v>2.7022547218175E-2</v>
      </c>
    </row>
    <row r="1286" spans="1:17" hidden="1" x14ac:dyDescent="0.3">
      <c r="A1286" t="s">
        <v>2735</v>
      </c>
      <c r="B1286" t="s">
        <v>2736</v>
      </c>
      <c r="C1286" t="str">
        <f>IFERROR(VLOOKUP(Table1[[#This Row],[Ticker]],[1]!Table1[[Symbol]:[Industry]],2,FALSE),"-")</f>
        <v>-</v>
      </c>
      <c r="D1286" t="s">
        <v>2737</v>
      </c>
      <c r="E1286">
        <v>1579.2923357499999</v>
      </c>
      <c r="F1286">
        <v>1505.75</v>
      </c>
      <c r="G1286">
        <v>466.28785000175401</v>
      </c>
      <c r="H1286">
        <v>-15.568214913027701</v>
      </c>
      <c r="I1286">
        <v>111.80128017986399</v>
      </c>
      <c r="J1286">
        <v>-5.5669036764834097</v>
      </c>
      <c r="K1286">
        <v>1504.60162504662</v>
      </c>
      <c r="L1286">
        <v>963.82924294873601</v>
      </c>
      <c r="M1286">
        <v>36.725421949601198</v>
      </c>
      <c r="N1286">
        <v>0.760142966097893</v>
      </c>
      <c r="O1286">
        <v>20.169350821849498</v>
      </c>
      <c r="P1286">
        <v>528.96825396825398</v>
      </c>
    </row>
    <row r="1287" spans="1:17" hidden="1" x14ac:dyDescent="0.3">
      <c r="A1287" t="s">
        <v>2738</v>
      </c>
      <c r="B1287" t="s">
        <v>2739</v>
      </c>
      <c r="C1287" t="str">
        <f>IFERROR(VLOOKUP(Table1[[#This Row],[Ticker]],[1]!Table1[[Symbol]:[Industry]],2,FALSE),"-")</f>
        <v>-</v>
      </c>
      <c r="D1287" t="s">
        <v>57</v>
      </c>
      <c r="E1287">
        <v>1579.2472298379901</v>
      </c>
      <c r="F1287">
        <v>221.81</v>
      </c>
      <c r="G1287">
        <v>-52.454910123804403</v>
      </c>
      <c r="H1287">
        <v>-12.3393069604559</v>
      </c>
      <c r="I1287">
        <v>-30.414977657476999</v>
      </c>
      <c r="J1287">
        <v>-2.4557969490959199</v>
      </c>
      <c r="K1287">
        <v>229.136827093216</v>
      </c>
      <c r="M1287">
        <v>45.851638944908501</v>
      </c>
      <c r="N1287">
        <v>1.0863322992632001</v>
      </c>
      <c r="O1287">
        <v>33.695505162075598</v>
      </c>
      <c r="P1287">
        <v>11.462311557788899</v>
      </c>
    </row>
    <row r="1288" spans="1:17" hidden="1" x14ac:dyDescent="0.3">
      <c r="A1288" t="s">
        <v>2740</v>
      </c>
      <c r="B1288" t="s">
        <v>2741</v>
      </c>
      <c r="C1288" t="str">
        <f>IFERROR(VLOOKUP(Table1[[#This Row],[Ticker]],[1]!Table1[[Symbol]:[Industry]],2,FALSE),"-")</f>
        <v>-</v>
      </c>
      <c r="D1288" t="s">
        <v>264</v>
      </c>
      <c r="E1288">
        <v>1577.2390357500001</v>
      </c>
      <c r="F1288">
        <v>402.5</v>
      </c>
      <c r="G1288">
        <v>85.025831567963806</v>
      </c>
      <c r="H1288">
        <v>-3.3866533028044201</v>
      </c>
      <c r="I1288">
        <v>110.428011936299</v>
      </c>
      <c r="J1288">
        <v>-8.0365269150790599</v>
      </c>
      <c r="K1288">
        <v>367.62259647032801</v>
      </c>
      <c r="M1288">
        <v>43.136149747724097</v>
      </c>
      <c r="N1288">
        <v>0.64760250618663096</v>
      </c>
      <c r="O1288">
        <v>15.279503105590001</v>
      </c>
      <c r="P1288">
        <v>134.89932885906001</v>
      </c>
    </row>
    <row r="1289" spans="1:17" hidden="1" x14ac:dyDescent="0.3">
      <c r="A1289" t="s">
        <v>2742</v>
      </c>
      <c r="B1289" t="s">
        <v>2743</v>
      </c>
      <c r="C1289" t="str">
        <f>IFERROR(VLOOKUP(Table1[[#This Row],[Ticker]],[1]!Table1[[Symbol]:[Industry]],2,FALSE),"-")</f>
        <v>-</v>
      </c>
      <c r="D1289" t="s">
        <v>773</v>
      </c>
      <c r="E1289">
        <v>1567.6939037760001</v>
      </c>
      <c r="F1289">
        <v>71.760000000000005</v>
      </c>
      <c r="G1289">
        <v>64.908751678156705</v>
      </c>
      <c r="H1289">
        <v>-9.4342164409453506</v>
      </c>
      <c r="I1289">
        <v>21.689354196780801</v>
      </c>
      <c r="J1289">
        <v>0.93912523387316504</v>
      </c>
      <c r="K1289">
        <v>68.786998996138294</v>
      </c>
      <c r="L1289">
        <v>58.943864563640098</v>
      </c>
      <c r="M1289">
        <v>56.102466931843097</v>
      </c>
      <c r="N1289">
        <v>0.55496980751824099</v>
      </c>
      <c r="O1289">
        <v>7.9988851727982002</v>
      </c>
      <c r="P1289">
        <v>128.53503184713301</v>
      </c>
      <c r="Q1289">
        <v>0.231526426175793</v>
      </c>
    </row>
    <row r="1290" spans="1:17" hidden="1" x14ac:dyDescent="0.3">
      <c r="A1290" t="s">
        <v>2744</v>
      </c>
      <c r="B1290" t="s">
        <v>2745</v>
      </c>
      <c r="C1290" t="str">
        <f>IFERROR(VLOOKUP(Table1[[#This Row],[Ticker]],[1]!Table1[[Symbol]:[Industry]],2,FALSE),"-")</f>
        <v>-</v>
      </c>
      <c r="D1290" t="s">
        <v>143</v>
      </c>
      <c r="E1290">
        <v>1552.0848993760001</v>
      </c>
      <c r="F1290">
        <v>167.62</v>
      </c>
      <c r="G1290">
        <v>34.675348717481</v>
      </c>
      <c r="H1290">
        <v>-12.120335452295899</v>
      </c>
      <c r="I1290">
        <v>-20.048129267763599</v>
      </c>
      <c r="J1290">
        <v>-1.35064850203041</v>
      </c>
      <c r="K1290">
        <v>178.545030665258</v>
      </c>
      <c r="L1290">
        <v>168.435968572799</v>
      </c>
      <c r="M1290">
        <v>33.791773012873698</v>
      </c>
      <c r="N1290">
        <v>0.64543447089849804</v>
      </c>
      <c r="O1290">
        <v>59.616990812552203</v>
      </c>
      <c r="P1290">
        <v>84.501926252063797</v>
      </c>
      <c r="Q1290">
        <v>7.3075113677422004E-2</v>
      </c>
    </row>
    <row r="1291" spans="1:17" hidden="1" x14ac:dyDescent="0.3">
      <c r="A1291" t="s">
        <v>2746</v>
      </c>
      <c r="B1291" t="s">
        <v>2747</v>
      </c>
      <c r="C1291" t="str">
        <f>IFERROR(VLOOKUP(Table1[[#This Row],[Ticker]],[1]!Table1[[Symbol]:[Industry]],2,FALSE),"-")</f>
        <v>-</v>
      </c>
      <c r="D1291" t="s">
        <v>185</v>
      </c>
      <c r="E1291">
        <v>1546.9839750000001</v>
      </c>
      <c r="F1291">
        <v>114.35</v>
      </c>
      <c r="G1291">
        <v>8.8327083856766198</v>
      </c>
      <c r="H1291">
        <v>-14.1611202243364</v>
      </c>
      <c r="I1291">
        <v>-41.1709137338337</v>
      </c>
      <c r="J1291">
        <v>-3.1064933586775698</v>
      </c>
      <c r="K1291">
        <v>121.107605018532</v>
      </c>
      <c r="L1291">
        <v>117.891201592656</v>
      </c>
      <c r="M1291">
        <v>39.603828453108797</v>
      </c>
      <c r="N1291">
        <v>0.54925379082436399</v>
      </c>
      <c r="O1291">
        <v>37.297770004372502</v>
      </c>
      <c r="P1291">
        <v>44.1083805923125</v>
      </c>
      <c r="Q1291">
        <v>8.1364733649664997E-2</v>
      </c>
    </row>
    <row r="1292" spans="1:17" hidden="1" x14ac:dyDescent="0.3">
      <c r="A1292" t="s">
        <v>2748</v>
      </c>
      <c r="B1292" t="s">
        <v>2749</v>
      </c>
      <c r="C1292" t="str">
        <f>IFERROR(VLOOKUP(Table1[[#This Row],[Ticker]],[1]!Table1[[Symbol]:[Industry]],2,FALSE),"-")</f>
        <v>-</v>
      </c>
      <c r="D1292" t="s">
        <v>2750</v>
      </c>
      <c r="E1292">
        <v>1545.6902835000001</v>
      </c>
      <c r="F1292">
        <v>684.75</v>
      </c>
      <c r="G1292">
        <v>191.59513665100599</v>
      </c>
      <c r="H1292">
        <v>5.1338830038075498</v>
      </c>
      <c r="I1292">
        <v>115.213498209025</v>
      </c>
      <c r="J1292">
        <v>-1.2153863354429499</v>
      </c>
      <c r="K1292">
        <v>603.07174081894095</v>
      </c>
      <c r="L1292">
        <v>413.75820067580798</v>
      </c>
      <c r="M1292">
        <v>49.498387194617798</v>
      </c>
      <c r="N1292">
        <v>0.62251969838176702</v>
      </c>
      <c r="O1292">
        <v>10.098576122672499</v>
      </c>
      <c r="P1292">
        <v>268.24415165366997</v>
      </c>
    </row>
    <row r="1293" spans="1:17" hidden="1" x14ac:dyDescent="0.3">
      <c r="A1293" t="s">
        <v>2751</v>
      </c>
      <c r="B1293" t="s">
        <v>2752</v>
      </c>
      <c r="C1293" t="str">
        <f>IFERROR(VLOOKUP(Table1[[#This Row],[Ticker]],[1]!Table1[[Symbol]:[Industry]],2,FALSE),"-")</f>
        <v>-</v>
      </c>
      <c r="D1293" t="s">
        <v>164</v>
      </c>
      <c r="E1293">
        <v>1545.2805536999999</v>
      </c>
      <c r="F1293">
        <v>1260.2</v>
      </c>
      <c r="G1293">
        <v>-20.963170963450199</v>
      </c>
      <c r="H1293">
        <v>-10.323278880866299</v>
      </c>
      <c r="I1293">
        <v>14.0785627791739</v>
      </c>
      <c r="J1293">
        <v>-1.8832995819631499</v>
      </c>
      <c r="K1293">
        <v>1253.4480870315999</v>
      </c>
      <c r="L1293">
        <v>1188.4278572542501</v>
      </c>
      <c r="M1293">
        <v>60.472698123306003</v>
      </c>
      <c r="N1293">
        <v>0.58097740118686503</v>
      </c>
      <c r="O1293">
        <v>24.980161879066799</v>
      </c>
      <c r="P1293">
        <v>40.045563149413702</v>
      </c>
      <c r="Q1293">
        <v>-4.8928588865010003E-2</v>
      </c>
    </row>
    <row r="1294" spans="1:17" hidden="1" x14ac:dyDescent="0.3">
      <c r="A1294" t="s">
        <v>2753</v>
      </c>
      <c r="B1294" t="s">
        <v>2754</v>
      </c>
      <c r="C1294" t="str">
        <f>IFERROR(VLOOKUP(Table1[[#This Row],[Ticker]],[1]!Table1[[Symbol]:[Industry]],2,FALSE),"-")</f>
        <v>-</v>
      </c>
      <c r="D1294" t="s">
        <v>232</v>
      </c>
      <c r="E1294">
        <v>1543.6324473750001</v>
      </c>
      <c r="F1294">
        <v>547.45000000000005</v>
      </c>
      <c r="G1294">
        <v>96.281378670791298</v>
      </c>
      <c r="H1294">
        <v>16.474504499504501</v>
      </c>
      <c r="I1294">
        <v>29.889687676493001</v>
      </c>
      <c r="J1294">
        <v>2.9074973338048302</v>
      </c>
      <c r="K1294">
        <v>471.21570752059</v>
      </c>
      <c r="L1294">
        <v>400.32950476715001</v>
      </c>
      <c r="M1294">
        <v>59.189468318401602</v>
      </c>
      <c r="N1294">
        <v>3.1984370856390698</v>
      </c>
      <c r="O1294">
        <v>13.553749200840199</v>
      </c>
      <c r="P1294">
        <v>146.48806843764001</v>
      </c>
      <c r="Q1294">
        <v>0.13694764761661901</v>
      </c>
    </row>
    <row r="1295" spans="1:17" hidden="1" x14ac:dyDescent="0.3">
      <c r="A1295" t="s">
        <v>2755</v>
      </c>
      <c r="B1295" t="s">
        <v>2756</v>
      </c>
      <c r="C1295" t="str">
        <f>IFERROR(VLOOKUP(Table1[[#This Row],[Ticker]],[1]!Table1[[Symbol]:[Industry]],2,FALSE),"-")</f>
        <v>-</v>
      </c>
      <c r="D1295" t="s">
        <v>124</v>
      </c>
      <c r="E1295">
        <v>1542.74259684</v>
      </c>
      <c r="F1295">
        <v>68.540000000000006</v>
      </c>
      <c r="G1295">
        <v>31.0373328136907</v>
      </c>
      <c r="H1295">
        <v>-15.2562479545487</v>
      </c>
      <c r="I1295">
        <v>9.0439360362249293</v>
      </c>
      <c r="J1295">
        <v>-3.1806214415263998</v>
      </c>
      <c r="K1295">
        <v>69.709136150315402</v>
      </c>
      <c r="L1295">
        <v>62.343104098403501</v>
      </c>
      <c r="M1295">
        <v>31.355796403668599</v>
      </c>
      <c r="N1295">
        <v>0.44392983447991402</v>
      </c>
      <c r="O1295">
        <v>25.474175663845902</v>
      </c>
      <c r="P1295">
        <v>90.124826629680996</v>
      </c>
      <c r="Q1295">
        <v>5.1504166902593997E-2</v>
      </c>
    </row>
    <row r="1296" spans="1:17" hidden="1" x14ac:dyDescent="0.3">
      <c r="A1296" t="s">
        <v>2757</v>
      </c>
      <c r="B1296" t="s">
        <v>2758</v>
      </c>
      <c r="C1296" t="str">
        <f>IFERROR(VLOOKUP(Table1[[#This Row],[Ticker]],[1]!Table1[[Symbol]:[Industry]],2,FALSE),"-")</f>
        <v>-</v>
      </c>
      <c r="D1296" t="s">
        <v>124</v>
      </c>
      <c r="E1296">
        <v>1538.9587519500001</v>
      </c>
      <c r="F1296">
        <v>12.85</v>
      </c>
      <c r="G1296">
        <v>1.0769679316002601</v>
      </c>
      <c r="H1296">
        <v>-15.0509424221363</v>
      </c>
      <c r="I1296">
        <v>-26.544443712626801</v>
      </c>
      <c r="J1296">
        <v>-2.0436948937407302</v>
      </c>
      <c r="K1296">
        <v>13.3864583017813</v>
      </c>
      <c r="L1296">
        <v>13.380463169303599</v>
      </c>
      <c r="M1296">
        <v>35.549807258724499</v>
      </c>
      <c r="N1296">
        <v>0.91104317357423803</v>
      </c>
      <c r="O1296">
        <v>43.190661478599203</v>
      </c>
      <c r="P1296">
        <v>64.743589743589695</v>
      </c>
      <c r="Q1296">
        <v>5.2822070895030999E-2</v>
      </c>
    </row>
    <row r="1297" spans="1:17" hidden="1" x14ac:dyDescent="0.3">
      <c r="A1297" t="s">
        <v>2759</v>
      </c>
      <c r="B1297" t="s">
        <v>2760</v>
      </c>
      <c r="C1297" t="str">
        <f>IFERROR(VLOOKUP(Table1[[#This Row],[Ticker]],[1]!Table1[[Symbol]:[Industry]],2,FALSE),"-")</f>
        <v>-</v>
      </c>
      <c r="D1297" t="s">
        <v>1595</v>
      </c>
      <c r="E1297">
        <v>1535.4281954549999</v>
      </c>
      <c r="F1297">
        <v>124.95</v>
      </c>
      <c r="G1297">
        <v>323.24469907515203</v>
      </c>
      <c r="H1297">
        <v>26.131691344506201</v>
      </c>
      <c r="I1297">
        <v>104.71518295131899</v>
      </c>
      <c r="J1297">
        <v>17.827675345153398</v>
      </c>
      <c r="K1297">
        <v>99.468058614535394</v>
      </c>
      <c r="L1297">
        <v>71.302254604277394</v>
      </c>
      <c r="M1297">
        <v>65.607470695185</v>
      </c>
      <c r="N1297">
        <v>1.12253183679211</v>
      </c>
      <c r="O1297">
        <v>2.7611044417767001</v>
      </c>
      <c r="P1297">
        <v>384.302325581395</v>
      </c>
      <c r="Q1297">
        <v>6.9038065370775004E-2</v>
      </c>
    </row>
    <row r="1298" spans="1:17" hidden="1" x14ac:dyDescent="0.3">
      <c r="A1298" t="s">
        <v>2761</v>
      </c>
      <c r="B1298" t="s">
        <v>2762</v>
      </c>
      <c r="C1298" t="str">
        <f>IFERROR(VLOOKUP(Table1[[#This Row],[Ticker]],[1]!Table1[[Symbol]:[Industry]],2,FALSE),"-")</f>
        <v>-</v>
      </c>
      <c r="D1298" t="s">
        <v>132</v>
      </c>
      <c r="E1298">
        <v>1532.6370609119999</v>
      </c>
      <c r="F1298">
        <v>59.68</v>
      </c>
      <c r="G1298">
        <v>101.721818946662</v>
      </c>
      <c r="H1298">
        <v>12.772146784007001</v>
      </c>
      <c r="I1298">
        <v>90.706619584846194</v>
      </c>
      <c r="J1298">
        <v>-4.8552244583416</v>
      </c>
      <c r="K1298">
        <v>50.055033149609798</v>
      </c>
      <c r="L1298">
        <v>38.9573133098555</v>
      </c>
      <c r="M1298">
        <v>57.299140629136701</v>
      </c>
      <c r="N1298">
        <v>2.3462741142754302</v>
      </c>
      <c r="O1298">
        <v>15.4490616621983</v>
      </c>
      <c r="P1298">
        <v>150.230607966457</v>
      </c>
      <c r="Q1298">
        <v>8.7224608780251997E-2</v>
      </c>
    </row>
    <row r="1299" spans="1:17" hidden="1" x14ac:dyDescent="0.3">
      <c r="A1299" t="s">
        <v>2763</v>
      </c>
      <c r="B1299" t="s">
        <v>2764</v>
      </c>
      <c r="C1299" t="str">
        <f>IFERROR(VLOOKUP(Table1[[#This Row],[Ticker]],[1]!Table1[[Symbol]:[Industry]],2,FALSE),"-")</f>
        <v>-</v>
      </c>
      <c r="D1299" t="s">
        <v>46</v>
      </c>
      <c r="E1299">
        <v>1527.5039999999999</v>
      </c>
      <c r="F1299">
        <v>387.2</v>
      </c>
      <c r="G1299">
        <v>-15.033546614038499</v>
      </c>
      <c r="H1299">
        <v>-15.505470816024999</v>
      </c>
      <c r="I1299">
        <v>45.772406104222902</v>
      </c>
      <c r="J1299">
        <v>-4.72036910167727</v>
      </c>
      <c r="K1299">
        <v>409.96066509659499</v>
      </c>
      <c r="L1299">
        <v>363.56050367308598</v>
      </c>
      <c r="M1299">
        <v>35.615588637423599</v>
      </c>
      <c r="N1299">
        <v>0.436933581838785</v>
      </c>
      <c r="O1299">
        <v>28.473657024793301</v>
      </c>
      <c r="P1299">
        <v>68.238105583315203</v>
      </c>
      <c r="Q1299">
        <v>6.4913332919787001E-2</v>
      </c>
    </row>
    <row r="1300" spans="1:17" hidden="1" x14ac:dyDescent="0.3">
      <c r="A1300" t="s">
        <v>2765</v>
      </c>
      <c r="B1300" t="s">
        <v>2766</v>
      </c>
      <c r="C1300" t="str">
        <f>IFERROR(VLOOKUP(Table1[[#This Row],[Ticker]],[1]!Table1[[Symbol]:[Industry]],2,FALSE),"-")</f>
        <v>-</v>
      </c>
      <c r="D1300" t="s">
        <v>392</v>
      </c>
      <c r="E1300">
        <v>1521.2604653999999</v>
      </c>
      <c r="F1300">
        <v>128.36000000000001</v>
      </c>
      <c r="G1300">
        <v>-15.123669862472401</v>
      </c>
      <c r="H1300">
        <v>-10.304425880097</v>
      </c>
      <c r="I1300">
        <v>7.4513216684888599</v>
      </c>
      <c r="J1300">
        <v>-0.75240367648341899</v>
      </c>
      <c r="K1300">
        <v>128.59980491092199</v>
      </c>
      <c r="L1300">
        <v>121.698933705676</v>
      </c>
      <c r="M1300">
        <v>54.431342026234297</v>
      </c>
      <c r="N1300">
        <v>0.382793396703141</v>
      </c>
      <c r="O1300">
        <v>21.611093798691101</v>
      </c>
      <c r="P1300">
        <v>35.9745762711864</v>
      </c>
      <c r="Q1300">
        <v>4.4822588974340001E-2</v>
      </c>
    </row>
    <row r="1301" spans="1:17" hidden="1" x14ac:dyDescent="0.3">
      <c r="A1301" t="s">
        <v>2767</v>
      </c>
      <c r="B1301" t="s">
        <v>2768</v>
      </c>
      <c r="C1301" t="str">
        <f>IFERROR(VLOOKUP(Table1[[#This Row],[Ticker]],[1]!Table1[[Symbol]:[Industry]],2,FALSE),"-")</f>
        <v>-</v>
      </c>
      <c r="D1301" t="s">
        <v>294</v>
      </c>
      <c r="E1301">
        <v>1517.470475868</v>
      </c>
      <c r="F1301">
        <v>27.38</v>
      </c>
      <c r="G1301">
        <v>-49.428644701580801</v>
      </c>
      <c r="H1301">
        <v>-17.608680352386902</v>
      </c>
      <c r="I1301">
        <v>-24.883059022231901</v>
      </c>
      <c r="J1301">
        <v>-3.3372482512634698</v>
      </c>
      <c r="K1301">
        <v>29.394848350657501</v>
      </c>
      <c r="L1301">
        <v>31.243126882987902</v>
      </c>
      <c r="M1301">
        <v>38.159539134730103</v>
      </c>
      <c r="N1301">
        <v>0.41907308249241598</v>
      </c>
      <c r="O1301">
        <v>67.275383491599698</v>
      </c>
      <c r="P1301">
        <v>21.688888888888801</v>
      </c>
      <c r="Q1301">
        <v>-4.4164792078458998E-2</v>
      </c>
    </row>
    <row r="1302" spans="1:17" hidden="1" x14ac:dyDescent="0.3">
      <c r="A1302" t="s">
        <v>2769</v>
      </c>
      <c r="B1302" t="s">
        <v>2770</v>
      </c>
      <c r="C1302" t="str">
        <f>IFERROR(VLOOKUP(Table1[[#This Row],[Ticker]],[1]!Table1[[Symbol]:[Industry]],2,FALSE),"-")</f>
        <v>-</v>
      </c>
      <c r="D1302" t="s">
        <v>261</v>
      </c>
      <c r="E1302">
        <v>1507.155</v>
      </c>
      <c r="F1302">
        <v>1159.3499999999999</v>
      </c>
      <c r="G1302">
        <v>28.985044881509499</v>
      </c>
      <c r="H1302">
        <v>-16.9972737625516</v>
      </c>
      <c r="I1302">
        <v>21.9675366830892</v>
      </c>
      <c r="J1302">
        <v>-5.0140327632469699</v>
      </c>
      <c r="K1302">
        <v>1246.1957188911199</v>
      </c>
      <c r="L1302">
        <v>1079.61638546872</v>
      </c>
      <c r="M1302">
        <v>22.458756557173398</v>
      </c>
      <c r="N1302">
        <v>0.48638911961780701</v>
      </c>
      <c r="O1302">
        <v>35.412084357614198</v>
      </c>
      <c r="P1302">
        <v>84.155349058851499</v>
      </c>
      <c r="Q1302">
        <v>6.0234996241331003E-2</v>
      </c>
    </row>
    <row r="1303" spans="1:17" hidden="1" x14ac:dyDescent="0.3">
      <c r="A1303" t="s">
        <v>2771</v>
      </c>
      <c r="B1303" t="s">
        <v>2772</v>
      </c>
      <c r="C1303" t="str">
        <f>IFERROR(VLOOKUP(Table1[[#This Row],[Ticker]],[1]!Table1[[Symbol]:[Industry]],2,FALSE),"-")</f>
        <v>-</v>
      </c>
      <c r="D1303" t="s">
        <v>273</v>
      </c>
      <c r="E1303">
        <v>1504.311070059</v>
      </c>
      <c r="F1303">
        <v>183.33</v>
      </c>
      <c r="G1303">
        <v>-41.431907255245697</v>
      </c>
      <c r="H1303">
        <v>-4.3680460867422202</v>
      </c>
      <c r="I1303">
        <v>-14.899974641500499</v>
      </c>
      <c r="J1303">
        <v>-0.66320658831948998</v>
      </c>
      <c r="K1303">
        <v>181.09141753234499</v>
      </c>
      <c r="M1303">
        <v>45.6251317382971</v>
      </c>
      <c r="N1303">
        <v>1.04205067148022</v>
      </c>
      <c r="O1303">
        <v>19.947635411552898</v>
      </c>
      <c r="P1303">
        <v>42.447552447552397</v>
      </c>
    </row>
    <row r="1304" spans="1:17" hidden="1" x14ac:dyDescent="0.3">
      <c r="A1304" t="s">
        <v>2773</v>
      </c>
      <c r="B1304" t="s">
        <v>2774</v>
      </c>
      <c r="C1304" t="str">
        <f>IFERROR(VLOOKUP(Table1[[#This Row],[Ticker]],[1]!Table1[[Symbol]:[Industry]],2,FALSE),"-")</f>
        <v>-</v>
      </c>
      <c r="D1304" t="s">
        <v>264</v>
      </c>
      <c r="E1304">
        <v>1504.0920000000001</v>
      </c>
      <c r="F1304">
        <v>515.1</v>
      </c>
      <c r="G1304">
        <v>-5.7381478205829701</v>
      </c>
      <c r="H1304">
        <v>-6.4901799653635397</v>
      </c>
      <c r="I1304">
        <v>36.5405575759222</v>
      </c>
      <c r="J1304">
        <v>-3.7628967491727199</v>
      </c>
      <c r="K1304">
        <v>512.57571269661696</v>
      </c>
      <c r="L1304">
        <v>447.96561393151399</v>
      </c>
      <c r="M1304">
        <v>33.552967600615901</v>
      </c>
      <c r="N1304">
        <v>0.66136670327665403</v>
      </c>
      <c r="O1304">
        <v>11.405552319937801</v>
      </c>
      <c r="P1304">
        <v>56.946983546617901</v>
      </c>
      <c r="Q1304">
        <v>-1.9738452463247999E-2</v>
      </c>
    </row>
    <row r="1305" spans="1:17" hidden="1" x14ac:dyDescent="0.3">
      <c r="A1305" t="s">
        <v>2775</v>
      </c>
      <c r="B1305" t="s">
        <v>2776</v>
      </c>
      <c r="C1305" t="str">
        <f>IFERROR(VLOOKUP(Table1[[#This Row],[Ticker]],[1]!Table1[[Symbol]:[Industry]],2,FALSE),"-")</f>
        <v>-</v>
      </c>
      <c r="D1305" t="s">
        <v>753</v>
      </c>
      <c r="E1305">
        <v>1502.0466694199999</v>
      </c>
      <c r="F1305">
        <v>284.44</v>
      </c>
      <c r="G1305">
        <v>1.5256484248561599</v>
      </c>
      <c r="H1305">
        <v>0.18953795633342399</v>
      </c>
      <c r="I1305">
        <v>0.91689687945201104</v>
      </c>
      <c r="J1305">
        <v>1.1922498739299301</v>
      </c>
      <c r="K1305">
        <v>271.29402799162</v>
      </c>
      <c r="L1305">
        <v>250.437194125654</v>
      </c>
      <c r="M1305">
        <v>57.335343564974302</v>
      </c>
      <c r="N1305">
        <v>0.71903941296242702</v>
      </c>
      <c r="O1305">
        <v>1.1390802981296499</v>
      </c>
      <c r="P1305">
        <v>40.194193898171399</v>
      </c>
      <c r="Q1305">
        <v>2.5420345253382999E-2</v>
      </c>
    </row>
    <row r="1306" spans="1:17" hidden="1" x14ac:dyDescent="0.3">
      <c r="A1306" t="s">
        <v>2777</v>
      </c>
      <c r="B1306" t="s">
        <v>2778</v>
      </c>
      <c r="C1306" t="str">
        <f>IFERROR(VLOOKUP(Table1[[#This Row],[Ticker]],[1]!Table1[[Symbol]:[Industry]],2,FALSE),"-")</f>
        <v>-</v>
      </c>
      <c r="D1306" t="s">
        <v>21</v>
      </c>
      <c r="E1306">
        <v>1499.0732005</v>
      </c>
      <c r="F1306">
        <v>403.75</v>
      </c>
      <c r="G1306">
        <v>-8.0860313477903105</v>
      </c>
      <c r="H1306">
        <v>-3.2252869606582202</v>
      </c>
      <c r="I1306">
        <v>31.512113295034201</v>
      </c>
      <c r="J1306">
        <v>0.925976070352031</v>
      </c>
      <c r="K1306">
        <v>396.55558332820601</v>
      </c>
      <c r="L1306">
        <v>350.12473398852001</v>
      </c>
      <c r="M1306">
        <v>43.879948273826599</v>
      </c>
      <c r="N1306">
        <v>0.54318952718818103</v>
      </c>
      <c r="O1306">
        <v>12.6934984520123</v>
      </c>
      <c r="P1306">
        <v>62.5402576489533</v>
      </c>
      <c r="Q1306">
        <v>-2.1586510490335001E-2</v>
      </c>
    </row>
    <row r="1307" spans="1:17" hidden="1" x14ac:dyDescent="0.3">
      <c r="A1307" t="s">
        <v>2779</v>
      </c>
      <c r="B1307" t="s">
        <v>2780</v>
      </c>
      <c r="C1307" t="str">
        <f>IFERROR(VLOOKUP(Table1[[#This Row],[Ticker]],[1]!Table1[[Symbol]:[Industry]],2,FALSE),"-")</f>
        <v>-</v>
      </c>
      <c r="D1307" t="s">
        <v>261</v>
      </c>
      <c r="E1307">
        <v>1498.41115842</v>
      </c>
      <c r="F1307">
        <v>428.45</v>
      </c>
      <c r="G1307">
        <v>-35.247037114306103</v>
      </c>
      <c r="H1307">
        <v>-6.3448075585979398</v>
      </c>
      <c r="I1307">
        <v>23.988393737250899</v>
      </c>
      <c r="J1307">
        <v>-10.4392581385795</v>
      </c>
      <c r="K1307">
        <v>423.51474718563901</v>
      </c>
      <c r="L1307">
        <v>407.90822371071602</v>
      </c>
      <c r="M1307">
        <v>36.823679349156897</v>
      </c>
      <c r="N1307">
        <v>1.74264994017387</v>
      </c>
      <c r="O1307">
        <v>16.793091375889801</v>
      </c>
      <c r="P1307">
        <v>47.410975399965501</v>
      </c>
      <c r="Q1307">
        <v>4.4200470998723998E-2</v>
      </c>
    </row>
    <row r="1308" spans="1:17" hidden="1" x14ac:dyDescent="0.3">
      <c r="A1308" t="s">
        <v>2781</v>
      </c>
      <c r="B1308" t="s">
        <v>2782</v>
      </c>
      <c r="C1308" t="str">
        <f>IFERROR(VLOOKUP(Table1[[#This Row],[Ticker]],[1]!Table1[[Symbol]:[Industry]],2,FALSE),"-")</f>
        <v>-</v>
      </c>
      <c r="D1308" t="s">
        <v>606</v>
      </c>
      <c r="E1308">
        <v>1497.7303179200001</v>
      </c>
      <c r="F1308">
        <v>152.12</v>
      </c>
      <c r="G1308">
        <v>-23.8477322116149</v>
      </c>
      <c r="H1308">
        <v>-3.5947632546264101</v>
      </c>
      <c r="I1308">
        <v>7.0779211442804604</v>
      </c>
      <c r="J1308">
        <v>-5.5131591486535196</v>
      </c>
      <c r="K1308">
        <v>148.07437611430601</v>
      </c>
      <c r="L1308">
        <v>142.27321380730001</v>
      </c>
      <c r="M1308">
        <v>45.354880259186999</v>
      </c>
      <c r="N1308">
        <v>2.2208554142359</v>
      </c>
      <c r="O1308">
        <v>23.553773336839299</v>
      </c>
      <c r="P1308">
        <v>32.855895196506502</v>
      </c>
      <c r="Q1308">
        <v>-6.6949003724761993E-2</v>
      </c>
    </row>
    <row r="1309" spans="1:17" hidden="1" x14ac:dyDescent="0.3">
      <c r="A1309" t="s">
        <v>2783</v>
      </c>
      <c r="B1309" t="s">
        <v>2784</v>
      </c>
      <c r="C1309" t="str">
        <f>IFERROR(VLOOKUP(Table1[[#This Row],[Ticker]],[1]!Table1[[Symbol]:[Industry]],2,FALSE),"-")</f>
        <v>-</v>
      </c>
      <c r="D1309" t="s">
        <v>74</v>
      </c>
      <c r="E1309">
        <v>1496.8675499999999</v>
      </c>
      <c r="F1309">
        <v>48700</v>
      </c>
      <c r="G1309">
        <v>137.77835682048899</v>
      </c>
      <c r="H1309">
        <v>-19.727883842127198</v>
      </c>
      <c r="I1309">
        <v>84.586508668325493</v>
      </c>
      <c r="J1309">
        <v>-4.9340787681518696</v>
      </c>
      <c r="K1309">
        <v>51668.153906995802</v>
      </c>
      <c r="L1309">
        <v>39281.051691457098</v>
      </c>
      <c r="M1309">
        <v>25.1172288030474</v>
      </c>
      <c r="N1309">
        <v>0.61759530791788797</v>
      </c>
      <c r="O1309">
        <v>37.574948665297697</v>
      </c>
      <c r="P1309">
        <v>202.484472049689</v>
      </c>
      <c r="Q1309">
        <v>8.1822320998636996E-2</v>
      </c>
    </row>
    <row r="1310" spans="1:17" hidden="1" x14ac:dyDescent="0.3">
      <c r="A1310" t="s">
        <v>2785</v>
      </c>
      <c r="B1310" t="s">
        <v>2786</v>
      </c>
      <c r="C1310" t="str">
        <f>IFERROR(VLOOKUP(Table1[[#This Row],[Ticker]],[1]!Table1[[Symbol]:[Industry]],2,FALSE),"-")</f>
        <v>-</v>
      </c>
      <c r="D1310" t="s">
        <v>264</v>
      </c>
      <c r="E1310">
        <v>1494.41321014</v>
      </c>
      <c r="F1310">
        <v>110.26</v>
      </c>
      <c r="G1310">
        <v>-41.803601375330402</v>
      </c>
      <c r="H1310">
        <v>-7.4937782783067801</v>
      </c>
      <c r="I1310">
        <v>-1.2191649022179301</v>
      </c>
      <c r="J1310">
        <v>-3.1748530636826899</v>
      </c>
      <c r="K1310">
        <v>112.130075029769</v>
      </c>
      <c r="L1310">
        <v>111.66449340851401</v>
      </c>
      <c r="M1310">
        <v>48.032859265621802</v>
      </c>
      <c r="N1310">
        <v>0.65417298106381505</v>
      </c>
      <c r="O1310">
        <v>16.9871213495374</v>
      </c>
      <c r="P1310">
        <v>19.847826086956498</v>
      </c>
      <c r="Q1310">
        <v>-5.1211093790162997E-2</v>
      </c>
    </row>
    <row r="1311" spans="1:17" hidden="1" x14ac:dyDescent="0.3">
      <c r="A1311" t="s">
        <v>2787</v>
      </c>
      <c r="B1311" t="s">
        <v>2788</v>
      </c>
      <c r="C1311" t="str">
        <f>IFERROR(VLOOKUP(Table1[[#This Row],[Ticker]],[1]!Table1[[Symbol]:[Industry]],2,FALSE),"-")</f>
        <v>-</v>
      </c>
      <c r="D1311" t="s">
        <v>217</v>
      </c>
      <c r="E1311">
        <v>1489.1086554000001</v>
      </c>
      <c r="F1311">
        <v>868.9</v>
      </c>
      <c r="G1311">
        <v>121.249990272388</v>
      </c>
      <c r="H1311">
        <v>-12.926432688309401</v>
      </c>
      <c r="I1311">
        <v>25.4798386914966</v>
      </c>
      <c r="J1311">
        <v>8.5334982675195192</v>
      </c>
      <c r="K1311">
        <v>845.66220746128397</v>
      </c>
      <c r="L1311">
        <v>699.65381499564501</v>
      </c>
      <c r="M1311">
        <v>48.214785403200302</v>
      </c>
      <c r="N1311">
        <v>0.73954852759848899</v>
      </c>
      <c r="O1311">
        <v>16.5381516860398</v>
      </c>
      <c r="P1311">
        <v>160.93093093093</v>
      </c>
      <c r="Q1311">
        <v>0.124042534369531</v>
      </c>
    </row>
    <row r="1312" spans="1:17" hidden="1" x14ac:dyDescent="0.3">
      <c r="A1312" t="s">
        <v>2789</v>
      </c>
      <c r="B1312" t="s">
        <v>2790</v>
      </c>
      <c r="C1312" t="str">
        <f>IFERROR(VLOOKUP(Table1[[#This Row],[Ticker]],[1]!Table1[[Symbol]:[Industry]],2,FALSE),"-")</f>
        <v>-</v>
      </c>
      <c r="D1312" t="s">
        <v>606</v>
      </c>
      <c r="E1312">
        <v>1487.041834395</v>
      </c>
      <c r="F1312">
        <v>680.55</v>
      </c>
      <c r="G1312">
        <v>29.123598219851999</v>
      </c>
      <c r="H1312">
        <v>-15.390838385035099</v>
      </c>
      <c r="I1312">
        <v>51.087317729814202</v>
      </c>
      <c r="J1312">
        <v>-5.71727945244771</v>
      </c>
      <c r="K1312">
        <v>697.31305551994603</v>
      </c>
      <c r="L1312">
        <v>579.38408316207995</v>
      </c>
      <c r="M1312">
        <v>31.2335929816158</v>
      </c>
      <c r="N1312">
        <v>0.36044918324453401</v>
      </c>
      <c r="O1312">
        <v>27.0883843949746</v>
      </c>
      <c r="P1312">
        <v>80.158835208471203</v>
      </c>
      <c r="Q1312">
        <v>2.6307494859048999E-2</v>
      </c>
    </row>
    <row r="1313" spans="1:17" hidden="1" x14ac:dyDescent="0.3">
      <c r="A1313" t="s">
        <v>2791</v>
      </c>
      <c r="B1313" t="s">
        <v>2792</v>
      </c>
      <c r="C1313" t="str">
        <f>IFERROR(VLOOKUP(Table1[[#This Row],[Ticker]],[1]!Table1[[Symbol]:[Industry]],2,FALSE),"-")</f>
        <v>-</v>
      </c>
      <c r="D1313" t="s">
        <v>185</v>
      </c>
      <c r="E1313">
        <v>1485.4353094999999</v>
      </c>
      <c r="F1313">
        <v>1637.15</v>
      </c>
      <c r="G1313">
        <v>82.538116580248897</v>
      </c>
      <c r="H1313">
        <v>0.73501110318884599</v>
      </c>
      <c r="I1313">
        <v>83.8370437798757</v>
      </c>
      <c r="J1313">
        <v>5.4972811342993602</v>
      </c>
      <c r="K1313">
        <v>1469.8713807844399</v>
      </c>
      <c r="L1313">
        <v>1135.42221853194</v>
      </c>
      <c r="M1313">
        <v>53.362148729825002</v>
      </c>
      <c r="N1313">
        <v>0.55565021248908697</v>
      </c>
      <c r="O1313">
        <v>13.911370369239201</v>
      </c>
      <c r="P1313">
        <v>130.21162905153599</v>
      </c>
      <c r="Q1313">
        <v>0.132247143497223</v>
      </c>
    </row>
    <row r="1314" spans="1:17" hidden="1" x14ac:dyDescent="0.3">
      <c r="A1314" t="s">
        <v>2793</v>
      </c>
      <c r="B1314" t="s">
        <v>2794</v>
      </c>
      <c r="C1314" t="str">
        <f>IFERROR(VLOOKUP(Table1[[#This Row],[Ticker]],[1]!Table1[[Symbol]:[Industry]],2,FALSE),"-")</f>
        <v>-</v>
      </c>
      <c r="D1314" t="s">
        <v>997</v>
      </c>
      <c r="E1314">
        <v>1484.4944557700001</v>
      </c>
      <c r="F1314">
        <v>227.03</v>
      </c>
      <c r="G1314">
        <v>-58.801962501765601</v>
      </c>
      <c r="H1314">
        <v>3.9971093296036901</v>
      </c>
      <c r="I1314">
        <v>-11.316252742625799</v>
      </c>
      <c r="J1314">
        <v>0.13516836742376201</v>
      </c>
      <c r="K1314">
        <v>216.13859201528001</v>
      </c>
      <c r="L1314">
        <v>229.41325073768499</v>
      </c>
      <c r="M1314">
        <v>72.4371949061007</v>
      </c>
      <c r="N1314">
        <v>1.1857450033769199</v>
      </c>
      <c r="O1314">
        <v>38.748183059507497</v>
      </c>
      <c r="P1314">
        <v>18.801674515960201</v>
      </c>
      <c r="Q1314">
        <v>-3.7725858555190998E-2</v>
      </c>
    </row>
    <row r="1315" spans="1:17" hidden="1" x14ac:dyDescent="0.3">
      <c r="A1315" t="s">
        <v>2795</v>
      </c>
      <c r="B1315" t="s">
        <v>2796</v>
      </c>
      <c r="C1315" t="str">
        <f>IFERROR(VLOOKUP(Table1[[#This Row],[Ticker]],[1]!Table1[[Symbol]:[Industry]],2,FALSE),"-")</f>
        <v>-</v>
      </c>
      <c r="D1315" t="s">
        <v>392</v>
      </c>
      <c r="E1315">
        <v>1482.7495031999999</v>
      </c>
      <c r="F1315">
        <v>239.82</v>
      </c>
      <c r="G1315">
        <v>-35.110735692916101</v>
      </c>
      <c r="H1315">
        <v>-10.859758500036399</v>
      </c>
      <c r="I1315">
        <v>-22.055569479673899</v>
      </c>
      <c r="J1315">
        <v>-5.1061331592701604</v>
      </c>
      <c r="K1315">
        <v>254.24495518220101</v>
      </c>
      <c r="L1315">
        <v>251.01105010153401</v>
      </c>
      <c r="M1315">
        <v>38.954393434853898</v>
      </c>
      <c r="N1315">
        <v>0.47128204004971602</v>
      </c>
      <c r="O1315">
        <v>30.076724209824</v>
      </c>
      <c r="P1315">
        <v>16.956839795171899</v>
      </c>
      <c r="Q1315">
        <v>8.2462992070036004E-2</v>
      </c>
    </row>
    <row r="1316" spans="1:17" hidden="1" x14ac:dyDescent="0.3">
      <c r="A1316" t="s">
        <v>2797</v>
      </c>
      <c r="B1316" t="s">
        <v>2798</v>
      </c>
      <c r="C1316" t="str">
        <f>IFERROR(VLOOKUP(Table1[[#This Row],[Ticker]],[1]!Table1[[Symbol]:[Industry]],2,FALSE),"-")</f>
        <v>-</v>
      </c>
      <c r="D1316" t="s">
        <v>264</v>
      </c>
      <c r="E1316">
        <v>1475.987447855</v>
      </c>
      <c r="F1316">
        <v>156.94999999999999</v>
      </c>
      <c r="G1316">
        <v>34.102120775831999</v>
      </c>
      <c r="H1316">
        <v>-1.24129608988561</v>
      </c>
      <c r="I1316">
        <v>63.9578791677448</v>
      </c>
      <c r="J1316">
        <v>-6.3935588592275696</v>
      </c>
      <c r="K1316">
        <v>147.16661913264701</v>
      </c>
      <c r="L1316">
        <v>122.73604849959899</v>
      </c>
      <c r="M1316">
        <v>42.082174137129201</v>
      </c>
      <c r="N1316">
        <v>1.0009146195705401</v>
      </c>
      <c r="O1316">
        <v>13.411914622491199</v>
      </c>
      <c r="P1316">
        <v>91.636141636141602</v>
      </c>
      <c r="Q1316">
        <v>4.6048980636199997E-4</v>
      </c>
    </row>
    <row r="1317" spans="1:17" hidden="1" x14ac:dyDescent="0.3">
      <c r="A1317" t="s">
        <v>2799</v>
      </c>
      <c r="B1317" t="s">
        <v>2800</v>
      </c>
      <c r="C1317" t="str">
        <f>IFERROR(VLOOKUP(Table1[[#This Row],[Ticker]],[1]!Table1[[Symbol]:[Industry]],2,FALSE),"-")</f>
        <v>-</v>
      </c>
      <c r="D1317" t="s">
        <v>644</v>
      </c>
      <c r="E1317">
        <v>1468.7181426</v>
      </c>
      <c r="F1317">
        <v>212.21</v>
      </c>
      <c r="G1317">
        <v>-53.859385421566898</v>
      </c>
      <c r="H1317">
        <v>-11.3301733986691</v>
      </c>
      <c r="I1317">
        <v>-33.700048327354097</v>
      </c>
      <c r="J1317">
        <v>-1.0543799910262801</v>
      </c>
      <c r="K1317">
        <v>230.99144404121799</v>
      </c>
      <c r="L1317">
        <v>252.630288973072</v>
      </c>
      <c r="M1317">
        <v>30.393021703550701</v>
      </c>
      <c r="N1317">
        <v>0.62730906172372403</v>
      </c>
      <c r="O1317">
        <v>55.977569388812903</v>
      </c>
      <c r="P1317">
        <v>2.61605415860735</v>
      </c>
      <c r="Q1317">
        <v>2.9754598986326E-2</v>
      </c>
    </row>
    <row r="1318" spans="1:17" hidden="1" x14ac:dyDescent="0.3">
      <c r="A1318" t="s">
        <v>2801</v>
      </c>
      <c r="B1318" t="s">
        <v>2802</v>
      </c>
      <c r="C1318" t="str">
        <f>IFERROR(VLOOKUP(Table1[[#This Row],[Ticker]],[1]!Table1[[Symbol]:[Industry]],2,FALSE),"-")</f>
        <v>-</v>
      </c>
      <c r="D1318" t="s">
        <v>37</v>
      </c>
      <c r="E1318">
        <v>1468.2347500000001</v>
      </c>
      <c r="F1318">
        <v>43.73</v>
      </c>
      <c r="G1318">
        <v>-18.150724292078198</v>
      </c>
      <c r="H1318">
        <v>-14.4560492285942</v>
      </c>
      <c r="I1318">
        <v>-10.2481016463886</v>
      </c>
      <c r="J1318">
        <v>-1.66588003173139</v>
      </c>
      <c r="K1318">
        <v>44.818078209073697</v>
      </c>
      <c r="L1318">
        <v>45.431122343985997</v>
      </c>
      <c r="M1318">
        <v>48.627962980425401</v>
      </c>
      <c r="N1318">
        <v>0.93708748802221498</v>
      </c>
      <c r="O1318">
        <v>81.545849531214202</v>
      </c>
      <c r="P1318">
        <v>20.801104972375601</v>
      </c>
      <c r="Q1318">
        <v>0.193521164771571</v>
      </c>
    </row>
    <row r="1319" spans="1:17" hidden="1" x14ac:dyDescent="0.3">
      <c r="A1319" t="s">
        <v>2803</v>
      </c>
      <c r="B1319" t="s">
        <v>2804</v>
      </c>
      <c r="C1319" t="str">
        <f>IFERROR(VLOOKUP(Table1[[#This Row],[Ticker]],[1]!Table1[[Symbol]:[Industry]],2,FALSE),"-")</f>
        <v>-</v>
      </c>
      <c r="D1319" t="s">
        <v>264</v>
      </c>
      <c r="E1319">
        <v>1467.40914</v>
      </c>
      <c r="F1319">
        <v>46.68</v>
      </c>
      <c r="G1319">
        <v>10.3690754139676</v>
      </c>
      <c r="H1319">
        <v>37.988659242355901</v>
      </c>
      <c r="I1319">
        <v>20.764001715604</v>
      </c>
      <c r="J1319">
        <v>3.68759199685352</v>
      </c>
      <c r="K1319">
        <v>46.311409266505102</v>
      </c>
      <c r="L1319">
        <v>39.066250464614797</v>
      </c>
      <c r="M1319">
        <v>28.1518293694769</v>
      </c>
      <c r="N1319">
        <v>2.1287775370292299</v>
      </c>
      <c r="O1319">
        <v>25.535561268209001</v>
      </c>
      <c r="P1319">
        <v>72.8888888888888</v>
      </c>
    </row>
    <row r="1320" spans="1:17" hidden="1" x14ac:dyDescent="0.3">
      <c r="A1320" t="s">
        <v>2805</v>
      </c>
      <c r="B1320" t="s">
        <v>2806</v>
      </c>
      <c r="C1320" t="str">
        <f>IFERROR(VLOOKUP(Table1[[#This Row],[Ticker]],[1]!Table1[[Symbol]:[Industry]],2,FALSE),"-")</f>
        <v>-</v>
      </c>
      <c r="D1320" t="s">
        <v>264</v>
      </c>
      <c r="E1320">
        <v>1464.3052719899999</v>
      </c>
      <c r="F1320">
        <v>1024.95</v>
      </c>
      <c r="G1320">
        <v>142.00832405313699</v>
      </c>
      <c r="H1320">
        <v>0.63806536069068198</v>
      </c>
      <c r="I1320">
        <v>41.418906839564102</v>
      </c>
      <c r="J1320">
        <v>-0.98078971344440002</v>
      </c>
      <c r="K1320">
        <v>893.96274390948201</v>
      </c>
      <c r="L1320">
        <v>676.44436610687603</v>
      </c>
      <c r="M1320">
        <v>62.958652115491901</v>
      </c>
      <c r="N1320">
        <v>0.91675484575184796</v>
      </c>
      <c r="O1320">
        <v>7.94672910873701</v>
      </c>
      <c r="P1320">
        <v>203.73388650170301</v>
      </c>
      <c r="Q1320">
        <v>0.151213053641161</v>
      </c>
    </row>
    <row r="1321" spans="1:17" hidden="1" x14ac:dyDescent="0.3">
      <c r="A1321" t="s">
        <v>2807</v>
      </c>
      <c r="B1321" t="s">
        <v>2808</v>
      </c>
      <c r="C1321" t="str">
        <f>IFERROR(VLOOKUP(Table1[[#This Row],[Ticker]],[1]!Table1[[Symbol]:[Industry]],2,FALSE),"-")</f>
        <v>-</v>
      </c>
      <c r="D1321" t="s">
        <v>397</v>
      </c>
      <c r="E1321">
        <v>1461.78405114</v>
      </c>
      <c r="F1321">
        <v>293.97000000000003</v>
      </c>
      <c r="G1321">
        <v>-11.0756876607546</v>
      </c>
      <c r="H1321">
        <v>18.478827418424999</v>
      </c>
      <c r="I1321">
        <v>23.7186460606103</v>
      </c>
      <c r="J1321">
        <v>22.1856209181224</v>
      </c>
      <c r="K1321">
        <v>242.528381915366</v>
      </c>
      <c r="L1321">
        <v>225.45526334594601</v>
      </c>
      <c r="M1321">
        <v>74.471727098165204</v>
      </c>
      <c r="N1321">
        <v>2.5421589813232899</v>
      </c>
      <c r="O1321">
        <v>4.8406299962581096</v>
      </c>
      <c r="P1321">
        <v>60.332697027542899</v>
      </c>
      <c r="Q1321">
        <v>8.2871600643069004E-2</v>
      </c>
    </row>
    <row r="1322" spans="1:17" hidden="1" x14ac:dyDescent="0.3">
      <c r="A1322" t="s">
        <v>2809</v>
      </c>
      <c r="B1322" t="s">
        <v>2810</v>
      </c>
      <c r="C1322" t="str">
        <f>IFERROR(VLOOKUP(Table1[[#This Row],[Ticker]],[1]!Table1[[Symbol]:[Industry]],2,FALSE),"-")</f>
        <v>-</v>
      </c>
      <c r="D1322" t="s">
        <v>21</v>
      </c>
      <c r="E1322">
        <v>1458.9302631549999</v>
      </c>
      <c r="F1322">
        <v>261.35000000000002</v>
      </c>
      <c r="G1322">
        <v>65.290251056521299</v>
      </c>
      <c r="H1322">
        <v>7.2409219847904298</v>
      </c>
      <c r="I1322">
        <v>67.419664318645303</v>
      </c>
      <c r="J1322">
        <v>-8.1490375258485095</v>
      </c>
      <c r="K1322">
        <v>251.90896720079101</v>
      </c>
      <c r="L1322">
        <v>190.52474937826099</v>
      </c>
      <c r="M1322">
        <v>32.661651913810402</v>
      </c>
      <c r="N1322">
        <v>0.40857841410046303</v>
      </c>
      <c r="O1322">
        <v>22.402907977807502</v>
      </c>
      <c r="P1322">
        <v>136.51583710407201</v>
      </c>
      <c r="Q1322">
        <v>0.109704952400279</v>
      </c>
    </row>
    <row r="1323" spans="1:17" hidden="1" x14ac:dyDescent="0.3">
      <c r="A1323" t="s">
        <v>2811</v>
      </c>
      <c r="B1323" t="s">
        <v>2812</v>
      </c>
      <c r="C1323" t="str">
        <f>IFERROR(VLOOKUP(Table1[[#This Row],[Ticker]],[1]!Table1[[Symbol]:[Industry]],2,FALSE),"-")</f>
        <v>-</v>
      </c>
      <c r="D1323" t="s">
        <v>217</v>
      </c>
      <c r="E1323">
        <v>1454.6122474399999</v>
      </c>
      <c r="F1323">
        <v>380.6</v>
      </c>
      <c r="G1323">
        <v>-52.532627788408099</v>
      </c>
      <c r="H1323">
        <v>-3.8542080279126698</v>
      </c>
      <c r="I1323">
        <v>-28.955965207452302</v>
      </c>
      <c r="J1323">
        <v>3.6905823959399702</v>
      </c>
      <c r="K1323">
        <v>386.33182977894</v>
      </c>
      <c r="L1323">
        <v>448.31204072308202</v>
      </c>
      <c r="M1323">
        <v>66.499864739882497</v>
      </c>
      <c r="N1323">
        <v>1.2795474282614601</v>
      </c>
      <c r="O1323">
        <v>66.946925906463406</v>
      </c>
      <c r="P1323">
        <v>9.0856979077099602</v>
      </c>
    </row>
    <row r="1324" spans="1:17" hidden="1" x14ac:dyDescent="0.3">
      <c r="A1324" t="s">
        <v>2813</v>
      </c>
      <c r="B1324" t="s">
        <v>2814</v>
      </c>
      <c r="C1324" t="str">
        <f>IFERROR(VLOOKUP(Table1[[#This Row],[Ticker]],[1]!Table1[[Symbol]:[Industry]],2,FALSE),"-")</f>
        <v>-</v>
      </c>
      <c r="D1324" t="s">
        <v>467</v>
      </c>
      <c r="E1324">
        <v>1451.034830757</v>
      </c>
      <c r="F1324">
        <v>233.27</v>
      </c>
      <c r="G1324">
        <v>-29.124677073213402</v>
      </c>
      <c r="H1324">
        <v>11.816711814125901</v>
      </c>
      <c r="I1324">
        <v>25.441798858361398</v>
      </c>
      <c r="J1324">
        <v>-8.4546830744521699</v>
      </c>
      <c r="K1324">
        <v>220.74616578138</v>
      </c>
      <c r="L1324">
        <v>207.51685355053201</v>
      </c>
      <c r="M1324">
        <v>43.851450071253602</v>
      </c>
      <c r="N1324">
        <v>1.12810935559548</v>
      </c>
      <c r="O1324">
        <v>12.9678055472199</v>
      </c>
      <c r="P1324">
        <v>45.884928080050003</v>
      </c>
      <c r="Q1324">
        <v>-8.1931679382999997E-3</v>
      </c>
    </row>
    <row r="1325" spans="1:17" hidden="1" x14ac:dyDescent="0.3">
      <c r="A1325" t="s">
        <v>2815</v>
      </c>
      <c r="B1325" t="s">
        <v>2816</v>
      </c>
      <c r="C1325" t="str">
        <f>IFERROR(VLOOKUP(Table1[[#This Row],[Ticker]],[1]!Table1[[Symbol]:[Industry]],2,FALSE),"-")</f>
        <v>-</v>
      </c>
      <c r="D1325" t="s">
        <v>400</v>
      </c>
      <c r="E1325">
        <v>1442.997710588</v>
      </c>
      <c r="F1325">
        <v>35.979999999999997</v>
      </c>
      <c r="G1325">
        <v>17.766734319326801</v>
      </c>
      <c r="H1325">
        <v>-9.0079658229691297</v>
      </c>
      <c r="I1325">
        <v>9.4851173124936601</v>
      </c>
      <c r="J1325">
        <v>-3.2925742404448899</v>
      </c>
      <c r="K1325">
        <v>37.320018027170903</v>
      </c>
      <c r="L1325">
        <v>35.531028756293701</v>
      </c>
      <c r="M1325">
        <v>46.689722348747402</v>
      </c>
      <c r="N1325">
        <v>0.66456902068325396</v>
      </c>
      <c r="O1325">
        <v>29.2384658143413</v>
      </c>
      <c r="P1325">
        <v>76.372549019607803</v>
      </c>
      <c r="Q1325">
        <v>1.0072898410167E-2</v>
      </c>
    </row>
    <row r="1326" spans="1:17" hidden="1" x14ac:dyDescent="0.3">
      <c r="A1326" t="s">
        <v>2817</v>
      </c>
      <c r="B1326" t="s">
        <v>2818</v>
      </c>
      <c r="C1326" t="str">
        <f>IFERROR(VLOOKUP(Table1[[#This Row],[Ticker]],[1]!Table1[[Symbol]:[Industry]],2,FALSE),"-")</f>
        <v>-</v>
      </c>
      <c r="D1326" t="s">
        <v>2819</v>
      </c>
      <c r="E1326">
        <v>1442.6248660450001</v>
      </c>
      <c r="F1326">
        <v>41.35</v>
      </c>
      <c r="G1326">
        <v>-23.385664343532</v>
      </c>
      <c r="H1326">
        <v>41.997585437193699</v>
      </c>
      <c r="I1326">
        <v>4.1883605201773797</v>
      </c>
      <c r="J1326">
        <v>-6.1232377572009096</v>
      </c>
      <c r="K1326">
        <v>34.757790862370101</v>
      </c>
      <c r="L1326">
        <v>33.819687619682902</v>
      </c>
      <c r="M1326">
        <v>53.7269824829377</v>
      </c>
      <c r="N1326">
        <v>4.1757199228581401</v>
      </c>
      <c r="O1326">
        <v>25.755743651753299</v>
      </c>
      <c r="P1326">
        <v>59.038461538461497</v>
      </c>
      <c r="Q1326">
        <v>0.161652111535556</v>
      </c>
    </row>
    <row r="1327" spans="1:17" hidden="1" x14ac:dyDescent="0.3">
      <c r="A1327" t="s">
        <v>2820</v>
      </c>
      <c r="B1327" t="s">
        <v>2821</v>
      </c>
      <c r="C1327" t="str">
        <f>IFERROR(VLOOKUP(Table1[[#This Row],[Ticker]],[1]!Table1[[Symbol]:[Industry]],2,FALSE),"-")</f>
        <v>-</v>
      </c>
      <c r="E1327">
        <v>1439.62</v>
      </c>
      <c r="F1327">
        <v>514.15</v>
      </c>
      <c r="G1327">
        <v>216.74693450762501</v>
      </c>
      <c r="H1327">
        <v>48.208707718065902</v>
      </c>
      <c r="I1327">
        <v>-7.5100265186558204</v>
      </c>
      <c r="J1327">
        <v>6.7180093763289497</v>
      </c>
      <c r="K1327">
        <v>399.99715817638503</v>
      </c>
      <c r="L1327">
        <v>372.56272489876602</v>
      </c>
      <c r="M1327">
        <v>97.670384561186395</v>
      </c>
      <c r="N1327">
        <v>0.73801093064429202</v>
      </c>
      <c r="O1327">
        <v>83.623456189827806</v>
      </c>
      <c r="P1327">
        <v>249.76190476190399</v>
      </c>
    </row>
    <row r="1328" spans="1:17" hidden="1" x14ac:dyDescent="0.3">
      <c r="A1328" t="s">
        <v>2822</v>
      </c>
      <c r="B1328" t="s">
        <v>2823</v>
      </c>
      <c r="C1328" t="str">
        <f>IFERROR(VLOOKUP(Table1[[#This Row],[Ticker]],[1]!Table1[[Symbol]:[Industry]],2,FALSE),"-")</f>
        <v>-</v>
      </c>
      <c r="D1328" t="s">
        <v>80</v>
      </c>
      <c r="E1328">
        <v>1436.65</v>
      </c>
      <c r="F1328">
        <v>48.7</v>
      </c>
      <c r="G1328">
        <v>-30.271889625869701</v>
      </c>
      <c r="H1328">
        <v>-11.548821604953099</v>
      </c>
      <c r="I1328">
        <v>-9.8669063279625107</v>
      </c>
      <c r="J1328">
        <v>-1.8594579789061401</v>
      </c>
      <c r="K1328">
        <v>49.027243173810803</v>
      </c>
      <c r="L1328">
        <v>48.3188276228692</v>
      </c>
      <c r="M1328">
        <v>54.203744636484302</v>
      </c>
      <c r="N1328">
        <v>0.50548682987025395</v>
      </c>
      <c r="O1328">
        <v>24.198032964086199</v>
      </c>
      <c r="P1328">
        <v>26.002587322121599</v>
      </c>
      <c r="Q1328">
        <v>3.6409015608290997E-2</v>
      </c>
    </row>
    <row r="1329" spans="1:17" hidden="1" x14ac:dyDescent="0.3">
      <c r="A1329" t="s">
        <v>2824</v>
      </c>
      <c r="B1329" t="s">
        <v>2825</v>
      </c>
      <c r="C1329" t="str">
        <f>IFERROR(VLOOKUP(Table1[[#This Row],[Ticker]],[1]!Table1[[Symbol]:[Industry]],2,FALSE),"-")</f>
        <v>-</v>
      </c>
      <c r="D1329" t="s">
        <v>261</v>
      </c>
      <c r="E1329">
        <v>1435.43473832</v>
      </c>
      <c r="F1329">
        <v>1328.8</v>
      </c>
      <c r="G1329">
        <v>153.60211160976101</v>
      </c>
      <c r="H1329">
        <v>-5.3206279390500102</v>
      </c>
      <c r="I1329">
        <v>84.664036929859293</v>
      </c>
      <c r="J1329">
        <v>4.9738571930818001</v>
      </c>
      <c r="K1329">
        <v>1297.7441282837001</v>
      </c>
      <c r="L1329">
        <v>992.98237907365899</v>
      </c>
      <c r="M1329">
        <v>52.408889931010798</v>
      </c>
      <c r="N1329">
        <v>0.493672034791592</v>
      </c>
      <c r="O1329">
        <v>15.5388320288982</v>
      </c>
      <c r="P1329">
        <v>300.240963855421</v>
      </c>
      <c r="Q1329">
        <v>0.26221880357668498</v>
      </c>
    </row>
    <row r="1330" spans="1:17" hidden="1" x14ac:dyDescent="0.3">
      <c r="A1330" t="s">
        <v>2826</v>
      </c>
      <c r="B1330" t="s">
        <v>2827</v>
      </c>
      <c r="C1330" t="str">
        <f>IFERROR(VLOOKUP(Table1[[#This Row],[Ticker]],[1]!Table1[[Symbol]:[Industry]],2,FALSE),"-")</f>
        <v>-</v>
      </c>
      <c r="D1330" t="s">
        <v>185</v>
      </c>
      <c r="E1330">
        <v>1431.980149556</v>
      </c>
      <c r="F1330">
        <v>221.98</v>
      </c>
      <c r="G1330">
        <v>-47.3378392031007</v>
      </c>
      <c r="H1330">
        <v>-11.412337865115701</v>
      </c>
      <c r="I1330">
        <v>-32.890798466375401</v>
      </c>
      <c r="J1330">
        <v>-2.56564621462182</v>
      </c>
      <c r="O1330">
        <v>22.033516533020901</v>
      </c>
      <c r="P1330">
        <v>3.2177066865060899</v>
      </c>
    </row>
    <row r="1331" spans="1:17" hidden="1" x14ac:dyDescent="0.3">
      <c r="A1331" t="s">
        <v>2828</v>
      </c>
      <c r="B1331" t="s">
        <v>2829</v>
      </c>
      <c r="C1331" t="str">
        <f>IFERROR(VLOOKUP(Table1[[#This Row],[Ticker]],[1]!Table1[[Symbol]:[Industry]],2,FALSE),"-")</f>
        <v>-</v>
      </c>
      <c r="D1331" t="s">
        <v>467</v>
      </c>
      <c r="E1331">
        <v>1425.3576107229901</v>
      </c>
      <c r="F1331">
        <v>82.87</v>
      </c>
      <c r="G1331">
        <v>-3.9970899549576</v>
      </c>
      <c r="H1331">
        <v>-18.597200734314001</v>
      </c>
      <c r="I1331">
        <v>27.439411042995701</v>
      </c>
      <c r="J1331">
        <v>-5.1997991900607596</v>
      </c>
      <c r="K1331">
        <v>88.134750564351407</v>
      </c>
      <c r="L1331">
        <v>82.728953754470496</v>
      </c>
      <c r="M1331">
        <v>39.366445630854003</v>
      </c>
      <c r="N1331">
        <v>0.501405433351096</v>
      </c>
      <c r="O1331">
        <v>26.6441414263304</v>
      </c>
      <c r="P1331">
        <v>48.114387846291301</v>
      </c>
      <c r="Q1331">
        <v>-6.8150094382414997E-2</v>
      </c>
    </row>
    <row r="1332" spans="1:17" hidden="1" x14ac:dyDescent="0.3">
      <c r="A1332" t="s">
        <v>2830</v>
      </c>
      <c r="B1332" t="s">
        <v>2831</v>
      </c>
      <c r="C1332" t="str">
        <f>IFERROR(VLOOKUP(Table1[[#This Row],[Ticker]],[1]!Table1[[Symbol]:[Industry]],2,FALSE),"-")</f>
        <v>-</v>
      </c>
      <c r="D1332" t="s">
        <v>232</v>
      </c>
      <c r="E1332">
        <v>1424.6970973699999</v>
      </c>
      <c r="F1332">
        <v>2336.65</v>
      </c>
      <c r="G1332">
        <v>176.75386498198199</v>
      </c>
      <c r="H1332">
        <v>40.339919616824297</v>
      </c>
      <c r="I1332">
        <v>84.504043390547693</v>
      </c>
      <c r="J1332">
        <v>-5.1484365982941203</v>
      </c>
      <c r="K1332">
        <v>1890.84399841309</v>
      </c>
      <c r="L1332">
        <v>1410.1168709777101</v>
      </c>
      <c r="M1332">
        <v>54.966747424930404</v>
      </c>
      <c r="N1332">
        <v>0.562212944780349</v>
      </c>
      <c r="O1332">
        <v>14.2019557914107</v>
      </c>
      <c r="P1332">
        <v>216.61924119241101</v>
      </c>
      <c r="Q1332">
        <v>0.123272957558379</v>
      </c>
    </row>
    <row r="1333" spans="1:17" hidden="1" x14ac:dyDescent="0.3">
      <c r="A1333" t="s">
        <v>2832</v>
      </c>
      <c r="B1333" t="s">
        <v>2833</v>
      </c>
      <c r="C1333" t="str">
        <f>IFERROR(VLOOKUP(Table1[[#This Row],[Ticker]],[1]!Table1[[Symbol]:[Industry]],2,FALSE),"-")</f>
        <v>-</v>
      </c>
      <c r="D1333" t="s">
        <v>46</v>
      </c>
      <c r="E1333">
        <v>1424.499374404</v>
      </c>
      <c r="F1333">
        <v>63.64</v>
      </c>
      <c r="G1333">
        <v>-20.537339828540802</v>
      </c>
      <c r="H1333">
        <v>-12.9879387178621</v>
      </c>
      <c r="I1333">
        <v>-11.3721748050638</v>
      </c>
      <c r="J1333">
        <v>-7.0427745705768103</v>
      </c>
      <c r="K1333">
        <v>69.534468868557596</v>
      </c>
      <c r="L1333">
        <v>68.9130606950648</v>
      </c>
      <c r="M1333">
        <v>30.257855316469001</v>
      </c>
      <c r="N1333">
        <v>0.47794364063209099</v>
      </c>
      <c r="O1333">
        <v>46.370207416718998</v>
      </c>
      <c r="P1333">
        <v>18.620689655172399</v>
      </c>
      <c r="Q1333">
        <v>8.3302529837892006E-2</v>
      </c>
    </row>
    <row r="1334" spans="1:17" hidden="1" x14ac:dyDescent="0.3">
      <c r="A1334" t="s">
        <v>2834</v>
      </c>
      <c r="B1334" t="s">
        <v>2835</v>
      </c>
      <c r="C1334" t="str">
        <f>IFERROR(VLOOKUP(Table1[[#This Row],[Ticker]],[1]!Table1[[Symbol]:[Industry]],2,FALSE),"-")</f>
        <v>-</v>
      </c>
      <c r="D1334" t="s">
        <v>997</v>
      </c>
      <c r="E1334">
        <v>1422.18878225</v>
      </c>
      <c r="F1334">
        <v>76.75</v>
      </c>
      <c r="G1334">
        <v>-60.981127640585498</v>
      </c>
      <c r="H1334">
        <v>-2.9771494693691101</v>
      </c>
      <c r="I1334">
        <v>-14.4032791899457</v>
      </c>
      <c r="J1334">
        <v>-1.91201237213558</v>
      </c>
      <c r="K1334">
        <v>73.299085143931407</v>
      </c>
      <c r="L1334">
        <v>77.291652716223993</v>
      </c>
      <c r="M1334">
        <v>68.159253624535495</v>
      </c>
      <c r="N1334">
        <v>1.24496079270051</v>
      </c>
      <c r="O1334">
        <v>42.345276872964099</v>
      </c>
      <c r="P1334">
        <v>23.7903225806451</v>
      </c>
      <c r="Q1334">
        <v>-1.189204307817E-2</v>
      </c>
    </row>
    <row r="1335" spans="1:17" hidden="1" x14ac:dyDescent="0.3">
      <c r="A1335" t="s">
        <v>2836</v>
      </c>
      <c r="B1335" t="s">
        <v>2837</v>
      </c>
      <c r="C1335" t="str">
        <f>IFERROR(VLOOKUP(Table1[[#This Row],[Ticker]],[1]!Table1[[Symbol]:[Industry]],2,FALSE),"-")</f>
        <v>-</v>
      </c>
      <c r="D1335" t="s">
        <v>516</v>
      </c>
      <c r="E1335">
        <v>1419.21675</v>
      </c>
      <c r="F1335">
        <v>125.5</v>
      </c>
      <c r="G1335">
        <v>-9.7982668389370495</v>
      </c>
      <c r="H1335">
        <v>-7.7609196414493598</v>
      </c>
      <c r="I1335">
        <v>29.7524378718653</v>
      </c>
      <c r="J1335">
        <v>-5.8592035802447402</v>
      </c>
      <c r="K1335">
        <v>116.95754199100099</v>
      </c>
      <c r="L1335">
        <v>104.70117960635901</v>
      </c>
      <c r="M1335">
        <v>51.4910986048857</v>
      </c>
      <c r="N1335">
        <v>0.72809350073243695</v>
      </c>
      <c r="O1335">
        <v>14.741035856573699</v>
      </c>
      <c r="P1335">
        <v>50.479616306954398</v>
      </c>
    </row>
    <row r="1336" spans="1:17" hidden="1" x14ac:dyDescent="0.3">
      <c r="A1336" t="s">
        <v>2838</v>
      </c>
      <c r="B1336" t="s">
        <v>2839</v>
      </c>
      <c r="C1336" t="str">
        <f>IFERROR(VLOOKUP(Table1[[#This Row],[Ticker]],[1]!Table1[[Symbol]:[Industry]],2,FALSE),"-")</f>
        <v>-</v>
      </c>
      <c r="D1336" t="s">
        <v>80</v>
      </c>
      <c r="E1336">
        <v>1415.9590222049901</v>
      </c>
      <c r="F1336">
        <v>124.24</v>
      </c>
      <c r="G1336">
        <v>34.571939195968</v>
      </c>
      <c r="H1336">
        <v>-4.5551758549656096</v>
      </c>
      <c r="I1336">
        <v>1.4192395920203</v>
      </c>
      <c r="J1336">
        <v>0.275324974753616</v>
      </c>
      <c r="K1336">
        <v>126.64461073440199</v>
      </c>
      <c r="L1336">
        <v>115.452876260488</v>
      </c>
      <c r="M1336">
        <v>56.224243949543798</v>
      </c>
      <c r="N1336">
        <v>0.72837315880443498</v>
      </c>
      <c r="O1336">
        <v>19.816484224082402</v>
      </c>
      <c r="P1336">
        <v>70.028739564800802</v>
      </c>
    </row>
    <row r="1337" spans="1:17" hidden="1" x14ac:dyDescent="0.3">
      <c r="A1337" t="s">
        <v>2840</v>
      </c>
      <c r="B1337" t="s">
        <v>2841</v>
      </c>
      <c r="C1337" t="str">
        <f>IFERROR(VLOOKUP(Table1[[#This Row],[Ticker]],[1]!Table1[[Symbol]:[Industry]],2,FALSE),"-")</f>
        <v>-</v>
      </c>
      <c r="D1337" t="s">
        <v>431</v>
      </c>
      <c r="E1337">
        <v>1415.0682296549901</v>
      </c>
      <c r="F1337">
        <v>84.69</v>
      </c>
      <c r="G1337">
        <v>37.112470271954599</v>
      </c>
      <c r="H1337">
        <v>4.4009135530537398</v>
      </c>
      <c r="I1337">
        <v>-2.07758421659782</v>
      </c>
      <c r="J1337">
        <v>-0.31406778962424797</v>
      </c>
      <c r="K1337">
        <v>80.873838748350195</v>
      </c>
      <c r="L1337">
        <v>71.626905690521497</v>
      </c>
      <c r="M1337">
        <v>51.789844230922199</v>
      </c>
      <c r="N1337">
        <v>1.5482633518045399</v>
      </c>
      <c r="O1337">
        <v>8.2182075805880395</v>
      </c>
      <c r="P1337">
        <v>83.709327548806897</v>
      </c>
      <c r="Q1337">
        <v>6.4330263402785998E-2</v>
      </c>
    </row>
    <row r="1338" spans="1:17" hidden="1" x14ac:dyDescent="0.3">
      <c r="A1338" t="s">
        <v>2842</v>
      </c>
      <c r="B1338" t="s">
        <v>2843</v>
      </c>
      <c r="C1338" t="str">
        <f>IFERROR(VLOOKUP(Table1[[#This Row],[Ticker]],[1]!Table1[[Symbol]:[Industry]],2,FALSE),"-")</f>
        <v>-</v>
      </c>
      <c r="D1338" t="s">
        <v>54</v>
      </c>
      <c r="E1338">
        <v>1410.6541961820001</v>
      </c>
      <c r="F1338">
        <v>134.31</v>
      </c>
      <c r="G1338">
        <v>16.539088090947999</v>
      </c>
      <c r="H1338">
        <v>-0.24043296653176699</v>
      </c>
      <c r="I1338">
        <v>-0.56601946261119096</v>
      </c>
      <c r="J1338">
        <v>7.5283701044918097</v>
      </c>
      <c r="K1338">
        <v>124.645569391686</v>
      </c>
      <c r="L1338">
        <v>115.200281151315</v>
      </c>
      <c r="M1338">
        <v>56.324910148584301</v>
      </c>
      <c r="N1338">
        <v>1.6976257650384901</v>
      </c>
      <c r="O1338">
        <v>11.3841113841113</v>
      </c>
      <c r="P1338">
        <v>73.639301874596001</v>
      </c>
      <c r="Q1338">
        <v>4.4849160333910003E-3</v>
      </c>
    </row>
    <row r="1339" spans="1:17" hidden="1" x14ac:dyDescent="0.3">
      <c r="A1339" t="s">
        <v>2844</v>
      </c>
      <c r="B1339" t="s">
        <v>2845</v>
      </c>
      <c r="C1339" t="str">
        <f>IFERROR(VLOOKUP(Table1[[#This Row],[Ticker]],[1]!Table1[[Symbol]:[Industry]],2,FALSE),"-")</f>
        <v>-</v>
      </c>
      <c r="D1339" t="s">
        <v>83</v>
      </c>
      <c r="E1339">
        <v>1403.70975</v>
      </c>
      <c r="F1339">
        <v>139.05000000000001</v>
      </c>
      <c r="G1339">
        <v>-41.865135969456702</v>
      </c>
      <c r="H1339">
        <v>-13.4802142092017</v>
      </c>
      <c r="I1339">
        <v>-18.616999160047801</v>
      </c>
      <c r="J1339">
        <v>-2.7277521560360198</v>
      </c>
      <c r="K1339">
        <v>148.60186444860599</v>
      </c>
      <c r="L1339">
        <v>149.35291312504901</v>
      </c>
      <c r="M1339">
        <v>30.090050449788102</v>
      </c>
      <c r="N1339">
        <v>0.37694926651764099</v>
      </c>
      <c r="O1339">
        <v>45.990650845019701</v>
      </c>
      <c r="P1339">
        <v>22.565006610841799</v>
      </c>
      <c r="Q1339">
        <v>9.6148259338291006E-2</v>
      </c>
    </row>
    <row r="1340" spans="1:17" hidden="1" x14ac:dyDescent="0.3">
      <c r="A1340" t="s">
        <v>2846</v>
      </c>
      <c r="B1340" t="s">
        <v>2847</v>
      </c>
      <c r="C1340" t="str">
        <f>IFERROR(VLOOKUP(Table1[[#This Row],[Ticker]],[1]!Table1[[Symbol]:[Industry]],2,FALSE),"-")</f>
        <v>-</v>
      </c>
      <c r="D1340" t="s">
        <v>80</v>
      </c>
      <c r="E1340">
        <v>1402.7228994479999</v>
      </c>
      <c r="F1340">
        <v>95.16</v>
      </c>
      <c r="G1340">
        <v>-29.286171002603101</v>
      </c>
      <c r="H1340">
        <v>-9.7894848653407092</v>
      </c>
      <c r="I1340">
        <v>-21.573676046129599</v>
      </c>
      <c r="J1340">
        <v>2.9990482619127499</v>
      </c>
      <c r="K1340">
        <v>100.57917542592099</v>
      </c>
      <c r="L1340">
        <v>101.66606362991899</v>
      </c>
      <c r="M1340">
        <v>40.275328399908602</v>
      </c>
      <c r="N1340">
        <v>1.10249990723933</v>
      </c>
      <c r="O1340">
        <v>30.2017654476671</v>
      </c>
      <c r="P1340">
        <v>14.374999999999901</v>
      </c>
      <c r="Q1340">
        <v>-9.7837023598200002E-3</v>
      </c>
    </row>
    <row r="1341" spans="1:17" hidden="1" x14ac:dyDescent="0.3">
      <c r="A1341" t="s">
        <v>2848</v>
      </c>
      <c r="B1341" t="s">
        <v>2849</v>
      </c>
      <c r="C1341" t="str">
        <f>IFERROR(VLOOKUP(Table1[[#This Row],[Ticker]],[1]!Table1[[Symbol]:[Industry]],2,FALSE),"-")</f>
        <v>-</v>
      </c>
      <c r="D1341" t="s">
        <v>609</v>
      </c>
      <c r="E1341">
        <v>1397.4389633000001</v>
      </c>
      <c r="F1341">
        <v>234.2</v>
      </c>
      <c r="G1341">
        <v>-26.2500211139611</v>
      </c>
      <c r="H1341">
        <v>-18.264370159102398</v>
      </c>
      <c r="I1341">
        <v>-7.5972974782465803</v>
      </c>
      <c r="J1341">
        <v>-4.8280430616101304</v>
      </c>
      <c r="K1341">
        <v>251.574444010154</v>
      </c>
      <c r="L1341">
        <v>239.535485202064</v>
      </c>
      <c r="M1341">
        <v>27.5877755802358</v>
      </c>
      <c r="N1341">
        <v>0.51579087883062802</v>
      </c>
      <c r="O1341">
        <v>31.511528608027302</v>
      </c>
      <c r="P1341">
        <v>21.9791666666666</v>
      </c>
      <c r="Q1341">
        <v>-2.2195537136999999E-2</v>
      </c>
    </row>
    <row r="1342" spans="1:17" hidden="1" x14ac:dyDescent="0.3">
      <c r="A1342" t="s">
        <v>2850</v>
      </c>
      <c r="B1342" t="s">
        <v>2851</v>
      </c>
      <c r="C1342" t="str">
        <f>IFERROR(VLOOKUP(Table1[[#This Row],[Ticker]],[1]!Table1[[Symbol]:[Industry]],2,FALSE),"-")</f>
        <v>-</v>
      </c>
      <c r="D1342" t="s">
        <v>762</v>
      </c>
      <c r="E1342">
        <v>1392.5328500000001</v>
      </c>
      <c r="F1342">
        <v>260.52999999999997</v>
      </c>
      <c r="G1342">
        <v>-52.9946233254813</v>
      </c>
      <c r="H1342">
        <v>1.0457382665714601</v>
      </c>
      <c r="I1342">
        <v>-49.324728253936399</v>
      </c>
      <c r="J1342">
        <v>10.37536108065</v>
      </c>
      <c r="K1342">
        <v>244.71877786569601</v>
      </c>
      <c r="M1342">
        <v>74.091287093755497</v>
      </c>
      <c r="N1342">
        <v>1.8367229093208901</v>
      </c>
      <c r="O1342">
        <v>78.8661574482785</v>
      </c>
      <c r="P1342">
        <v>22.897306476720502</v>
      </c>
    </row>
    <row r="1343" spans="1:17" hidden="1" x14ac:dyDescent="0.3">
      <c r="A1343" t="s">
        <v>2852</v>
      </c>
      <c r="B1343" t="s">
        <v>2853</v>
      </c>
      <c r="C1343" t="str">
        <f>IFERROR(VLOOKUP(Table1[[#This Row],[Ticker]],[1]!Table1[[Symbol]:[Industry]],2,FALSE),"-")</f>
        <v>-</v>
      </c>
      <c r="D1343" t="s">
        <v>127</v>
      </c>
      <c r="E1343">
        <v>1390.59640653</v>
      </c>
      <c r="F1343">
        <v>25.05</v>
      </c>
      <c r="G1343">
        <v>-24.100409147213899</v>
      </c>
      <c r="H1343">
        <v>-10.704351112189</v>
      </c>
      <c r="I1343">
        <v>-21.798366090826601</v>
      </c>
      <c r="J1343">
        <v>-0.26934391552724701</v>
      </c>
      <c r="K1343">
        <v>26.714914178459999</v>
      </c>
      <c r="L1343">
        <v>27.9632711262661</v>
      </c>
      <c r="M1343">
        <v>43.375190382979099</v>
      </c>
      <c r="N1343">
        <v>1.19868196589704</v>
      </c>
      <c r="O1343">
        <v>57.285429141716499</v>
      </c>
      <c r="P1343">
        <v>14.3835616438356</v>
      </c>
      <c r="Q1343">
        <v>0.19250936517116601</v>
      </c>
    </row>
    <row r="1344" spans="1:17" hidden="1" x14ac:dyDescent="0.3">
      <c r="A1344" t="s">
        <v>2854</v>
      </c>
      <c r="B1344" t="s">
        <v>2855</v>
      </c>
      <c r="C1344" t="str">
        <f>IFERROR(VLOOKUP(Table1[[#This Row],[Ticker]],[1]!Table1[[Symbol]:[Industry]],2,FALSE),"-")</f>
        <v>-</v>
      </c>
      <c r="D1344" t="s">
        <v>21</v>
      </c>
      <c r="E1344">
        <v>1390.524168849</v>
      </c>
      <c r="F1344">
        <v>223.84</v>
      </c>
      <c r="G1344">
        <v>47.593470080404998</v>
      </c>
      <c r="H1344">
        <v>-8.6961541571680705</v>
      </c>
      <c r="I1344">
        <v>52.866782728236302</v>
      </c>
      <c r="J1344">
        <v>-0.55847026277666001</v>
      </c>
      <c r="K1344">
        <v>206.10200215736799</v>
      </c>
      <c r="L1344">
        <v>168.861585524189</v>
      </c>
      <c r="M1344">
        <v>57.494984837827403</v>
      </c>
      <c r="N1344">
        <v>0.257491438068912</v>
      </c>
      <c r="O1344">
        <v>11.642244460328699</v>
      </c>
      <c r="P1344">
        <v>90.259243518912001</v>
      </c>
      <c r="Q1344">
        <v>0.10685142760885501</v>
      </c>
    </row>
    <row r="1345" spans="1:17" hidden="1" x14ac:dyDescent="0.3">
      <c r="A1345" t="s">
        <v>2856</v>
      </c>
      <c r="B1345" t="s">
        <v>2857</v>
      </c>
      <c r="C1345" t="str">
        <f>IFERROR(VLOOKUP(Table1[[#This Row],[Ticker]],[1]!Table1[[Symbol]:[Industry]],2,FALSE),"-")</f>
        <v>-</v>
      </c>
      <c r="D1345" t="s">
        <v>400</v>
      </c>
      <c r="E1345">
        <v>1380.0355999999999</v>
      </c>
      <c r="F1345">
        <v>1295.2</v>
      </c>
      <c r="G1345">
        <v>280.43064940658297</v>
      </c>
      <c r="H1345">
        <v>-12.478950105077001</v>
      </c>
      <c r="I1345">
        <v>97.842753626460606</v>
      </c>
      <c r="J1345">
        <v>2.5087003366205902</v>
      </c>
      <c r="K1345">
        <v>1192.91661128484</v>
      </c>
      <c r="L1345">
        <v>856.29793793562703</v>
      </c>
      <c r="M1345">
        <v>54.3593523599422</v>
      </c>
      <c r="N1345">
        <v>0.314056447459794</v>
      </c>
      <c r="O1345">
        <v>21.8499073502161</v>
      </c>
      <c r="P1345">
        <v>323.40634194181098</v>
      </c>
      <c r="Q1345">
        <v>0.14021424628624601</v>
      </c>
    </row>
    <row r="1346" spans="1:17" hidden="1" x14ac:dyDescent="0.3">
      <c r="A1346" t="s">
        <v>2858</v>
      </c>
      <c r="B1346" t="s">
        <v>2859</v>
      </c>
      <c r="C1346" t="str">
        <f>IFERROR(VLOOKUP(Table1[[#This Row],[Ticker]],[1]!Table1[[Symbol]:[Industry]],2,FALSE),"-")</f>
        <v>-</v>
      </c>
      <c r="D1346" t="s">
        <v>997</v>
      </c>
      <c r="E1346">
        <v>1378.3116568</v>
      </c>
      <c r="F1346">
        <v>361.4</v>
      </c>
      <c r="G1346">
        <v>-48.367529226716499</v>
      </c>
      <c r="H1346">
        <v>1.19170221286287</v>
      </c>
      <c r="I1346">
        <v>-3.8906393156305699</v>
      </c>
      <c r="J1346">
        <v>2.1557659411330099</v>
      </c>
      <c r="K1346">
        <v>341.00834637490101</v>
      </c>
      <c r="L1346">
        <v>346.21365510109098</v>
      </c>
      <c r="M1346">
        <v>64.576263683503896</v>
      </c>
      <c r="N1346">
        <v>1.47475361920155</v>
      </c>
      <c r="O1346">
        <v>48.256779192030997</v>
      </c>
      <c r="P1346">
        <v>31.4181818181818</v>
      </c>
      <c r="Q1346">
        <v>6.2180475271240002E-2</v>
      </c>
    </row>
    <row r="1347" spans="1:17" hidden="1" x14ac:dyDescent="0.3">
      <c r="A1347" t="s">
        <v>2860</v>
      </c>
      <c r="B1347" t="s">
        <v>2861</v>
      </c>
      <c r="C1347" t="str">
        <f>IFERROR(VLOOKUP(Table1[[#This Row],[Ticker]],[1]!Table1[[Symbol]:[Industry]],2,FALSE),"-")</f>
        <v>-</v>
      </c>
      <c r="D1347" t="s">
        <v>273</v>
      </c>
      <c r="E1347">
        <v>1377.74208</v>
      </c>
      <c r="F1347">
        <v>84.48</v>
      </c>
      <c r="G1347">
        <v>-38.941810531134301</v>
      </c>
      <c r="H1347">
        <v>-13.214788792444899</v>
      </c>
      <c r="I1347">
        <v>-14.9907084570567</v>
      </c>
      <c r="J1347">
        <v>-1.7052780709062001</v>
      </c>
      <c r="K1347">
        <v>85.772767921461195</v>
      </c>
      <c r="L1347">
        <v>85.1921694903195</v>
      </c>
      <c r="M1347">
        <v>40.1154150761569</v>
      </c>
      <c r="N1347">
        <v>0.565378904520213</v>
      </c>
      <c r="O1347">
        <v>24.2305871212121</v>
      </c>
      <c r="P1347">
        <v>22.434782608695599</v>
      </c>
      <c r="Q1347">
        <v>-1.2279587505876001E-2</v>
      </c>
    </row>
    <row r="1348" spans="1:17" hidden="1" x14ac:dyDescent="0.3">
      <c r="A1348" t="s">
        <v>2862</v>
      </c>
      <c r="B1348" t="s">
        <v>2863</v>
      </c>
      <c r="C1348" t="str">
        <f>IFERROR(VLOOKUP(Table1[[#This Row],[Ticker]],[1]!Table1[[Symbol]:[Industry]],2,FALSE),"-")</f>
        <v>-</v>
      </c>
      <c r="D1348" t="s">
        <v>124</v>
      </c>
      <c r="E1348">
        <v>1377.6696762199999</v>
      </c>
      <c r="F1348">
        <v>722.35</v>
      </c>
      <c r="G1348">
        <v>-15.5696699341577</v>
      </c>
      <c r="H1348">
        <v>1.12020006308638</v>
      </c>
      <c r="I1348">
        <v>10.6148616375031</v>
      </c>
      <c r="J1348">
        <v>-1.5249572528056901</v>
      </c>
      <c r="K1348">
        <v>692.23715743833395</v>
      </c>
      <c r="L1348">
        <v>657.86860453501504</v>
      </c>
      <c r="M1348">
        <v>61.504685302010799</v>
      </c>
      <c r="N1348">
        <v>2.56685481107893</v>
      </c>
      <c r="O1348">
        <v>16.979303661659799</v>
      </c>
      <c r="P1348">
        <v>31.575591985428002</v>
      </c>
      <c r="Q1348">
        <v>4.9463841802970997E-2</v>
      </c>
    </row>
    <row r="1349" spans="1:17" hidden="1" x14ac:dyDescent="0.3">
      <c r="A1349" t="s">
        <v>2864</v>
      </c>
      <c r="B1349" t="s">
        <v>2865</v>
      </c>
      <c r="C1349" t="str">
        <f>IFERROR(VLOOKUP(Table1[[#This Row],[Ticker]],[1]!Table1[[Symbol]:[Industry]],2,FALSE),"-")</f>
        <v>-</v>
      </c>
      <c r="D1349" t="s">
        <v>400</v>
      </c>
      <c r="E1349">
        <v>1376.2062808799999</v>
      </c>
      <c r="F1349">
        <v>4312.05</v>
      </c>
      <c r="G1349">
        <v>7.5730217801743702</v>
      </c>
      <c r="H1349">
        <v>1.3122939916755201</v>
      </c>
      <c r="I1349">
        <v>37.137465307110197</v>
      </c>
      <c r="J1349">
        <v>9.7678870470740904</v>
      </c>
      <c r="K1349">
        <v>4029.0723670960201</v>
      </c>
      <c r="L1349">
        <v>3552.0837952243201</v>
      </c>
      <c r="M1349">
        <v>57.3876848829333</v>
      </c>
      <c r="N1349">
        <v>1.2763220258649799</v>
      </c>
      <c r="O1349">
        <v>13.4031377187184</v>
      </c>
      <c r="P1349">
        <v>77.816494845360793</v>
      </c>
      <c r="Q1349">
        <v>2.1167214164927999E-2</v>
      </c>
    </row>
    <row r="1350" spans="1:17" hidden="1" x14ac:dyDescent="0.3">
      <c r="A1350" t="s">
        <v>2866</v>
      </c>
      <c r="B1350" t="s">
        <v>2867</v>
      </c>
      <c r="C1350" t="str">
        <f>IFERROR(VLOOKUP(Table1[[#This Row],[Ticker]],[1]!Table1[[Symbol]:[Industry]],2,FALSE),"-")</f>
        <v>-</v>
      </c>
      <c r="D1350" t="s">
        <v>21</v>
      </c>
      <c r="E1350">
        <v>1374.1902092799901</v>
      </c>
      <c r="F1350">
        <v>795.2</v>
      </c>
      <c r="G1350">
        <v>638.88704192480702</v>
      </c>
      <c r="H1350">
        <v>6.7189442760717002</v>
      </c>
      <c r="I1350">
        <v>223.25059801540399</v>
      </c>
      <c r="J1350">
        <v>-10.553659117491399</v>
      </c>
      <c r="K1350">
        <v>774.80013102137605</v>
      </c>
      <c r="M1350">
        <v>40.165780534220303</v>
      </c>
      <c r="N1350">
        <v>0.52650847767887698</v>
      </c>
      <c r="O1350">
        <v>25.503018108651801</v>
      </c>
      <c r="P1350">
        <v>752.76139410187602</v>
      </c>
    </row>
    <row r="1351" spans="1:17" hidden="1" x14ac:dyDescent="0.3">
      <c r="A1351" t="s">
        <v>2868</v>
      </c>
      <c r="B1351" t="s">
        <v>2869</v>
      </c>
      <c r="C1351" t="str">
        <f>IFERROR(VLOOKUP(Table1[[#This Row],[Ticker]],[1]!Table1[[Symbol]:[Industry]],2,FALSE),"-")</f>
        <v>-</v>
      </c>
      <c r="D1351" t="s">
        <v>1618</v>
      </c>
      <c r="E1351">
        <v>1372.222485985</v>
      </c>
      <c r="F1351">
        <v>1812.85</v>
      </c>
      <c r="G1351">
        <v>46.624087756769299</v>
      </c>
      <c r="H1351">
        <v>4.9307907766815404</v>
      </c>
      <c r="I1351">
        <v>33.176256276030998</v>
      </c>
      <c r="J1351">
        <v>-1.2763691690929</v>
      </c>
      <c r="K1351">
        <v>1701.0828230065199</v>
      </c>
      <c r="L1351">
        <v>1426.17545159156</v>
      </c>
      <c r="M1351">
        <v>51.029684148677298</v>
      </c>
      <c r="N1351">
        <v>0.70149759037123205</v>
      </c>
      <c r="O1351">
        <v>13.5394544501751</v>
      </c>
      <c r="P1351">
        <v>85.923798779549699</v>
      </c>
      <c r="Q1351">
        <v>7.2756882618485993E-2</v>
      </c>
    </row>
    <row r="1352" spans="1:17" hidden="1" x14ac:dyDescent="0.3">
      <c r="A1352" t="s">
        <v>2870</v>
      </c>
      <c r="B1352" t="s">
        <v>2871</v>
      </c>
      <c r="C1352" t="str">
        <f>IFERROR(VLOOKUP(Table1[[#This Row],[Ticker]],[1]!Table1[[Symbol]:[Industry]],2,FALSE),"-")</f>
        <v>-</v>
      </c>
      <c r="D1352" t="s">
        <v>438</v>
      </c>
      <c r="E1352">
        <v>1371.83719367</v>
      </c>
      <c r="F1352">
        <v>573.54999999999995</v>
      </c>
      <c r="G1352">
        <v>88.457131062426299</v>
      </c>
      <c r="H1352">
        <v>-8.0178039080818007</v>
      </c>
      <c r="I1352">
        <v>39.8905316568312</v>
      </c>
      <c r="J1352">
        <v>-3.3543783343647999</v>
      </c>
      <c r="K1352">
        <v>565.62585094922599</v>
      </c>
      <c r="L1352">
        <v>458.66063523576901</v>
      </c>
      <c r="M1352">
        <v>32.976567880542497</v>
      </c>
      <c r="N1352">
        <v>0.48934603070822302</v>
      </c>
      <c r="O1352">
        <v>16.458896347310599</v>
      </c>
      <c r="P1352">
        <v>131.17694478032999</v>
      </c>
      <c r="Q1352">
        <v>0.12591310888475199</v>
      </c>
    </row>
    <row r="1353" spans="1:17" hidden="1" x14ac:dyDescent="0.3">
      <c r="A1353" t="s">
        <v>2872</v>
      </c>
      <c r="B1353" t="s">
        <v>2873</v>
      </c>
      <c r="C1353" t="str">
        <f>IFERROR(VLOOKUP(Table1[[#This Row],[Ticker]],[1]!Table1[[Symbol]:[Industry]],2,FALSE),"-")</f>
        <v>-</v>
      </c>
      <c r="D1353" t="s">
        <v>264</v>
      </c>
      <c r="E1353">
        <v>1368.0383766</v>
      </c>
      <c r="F1353">
        <v>229.38</v>
      </c>
      <c r="G1353">
        <v>61.530298088313501</v>
      </c>
      <c r="H1353">
        <v>1.0251621348842299</v>
      </c>
      <c r="I1353">
        <v>72.026688474687901</v>
      </c>
      <c r="J1353">
        <v>6.1949673349485597</v>
      </c>
      <c r="K1353">
        <v>207.72968802783899</v>
      </c>
      <c r="L1353">
        <v>161.77073812259599</v>
      </c>
      <c r="M1353">
        <v>48.0414453024515</v>
      </c>
      <c r="N1353">
        <v>0.40724688747173499</v>
      </c>
      <c r="O1353">
        <v>16.5838346848025</v>
      </c>
      <c r="P1353">
        <v>112.094313453536</v>
      </c>
      <c r="Q1353">
        <v>0.134218602873481</v>
      </c>
    </row>
    <row r="1354" spans="1:17" hidden="1" x14ac:dyDescent="0.3">
      <c r="A1354" t="s">
        <v>2874</v>
      </c>
      <c r="B1354" t="s">
        <v>2875</v>
      </c>
      <c r="C1354" t="str">
        <f>IFERROR(VLOOKUP(Table1[[#This Row],[Ticker]],[1]!Table1[[Symbol]:[Industry]],2,FALSE),"-")</f>
        <v>-</v>
      </c>
      <c r="D1354" t="s">
        <v>54</v>
      </c>
      <c r="E1354">
        <v>1360.81972032</v>
      </c>
      <c r="F1354">
        <v>679.4</v>
      </c>
      <c r="G1354">
        <v>1.3722730785380901</v>
      </c>
      <c r="H1354">
        <v>-8.6931084369428202</v>
      </c>
      <c r="I1354">
        <v>-3.7891481357431398</v>
      </c>
      <c r="J1354">
        <v>-7.6503791198667601</v>
      </c>
      <c r="K1354">
        <v>701.55293203499798</v>
      </c>
      <c r="L1354">
        <v>631.50621803588604</v>
      </c>
      <c r="M1354">
        <v>22.3199647921058</v>
      </c>
      <c r="N1354">
        <v>0.586068612336477</v>
      </c>
      <c r="O1354">
        <v>19.495142773034999</v>
      </c>
      <c r="P1354">
        <v>43.940677966101603</v>
      </c>
      <c r="Q1354">
        <v>4.1881640162475003E-2</v>
      </c>
    </row>
    <row r="1355" spans="1:17" hidden="1" x14ac:dyDescent="0.3">
      <c r="A1355" t="s">
        <v>2876</v>
      </c>
      <c r="B1355" t="s">
        <v>2877</v>
      </c>
      <c r="C1355" t="str">
        <f>IFERROR(VLOOKUP(Table1[[#This Row],[Ticker]],[1]!Table1[[Symbol]:[Industry]],2,FALSE),"-")</f>
        <v>-</v>
      </c>
      <c r="D1355" t="s">
        <v>327</v>
      </c>
      <c r="E1355">
        <v>1349.2766429999999</v>
      </c>
      <c r="F1355">
        <v>64.349999999999994</v>
      </c>
      <c r="G1355">
        <v>533.37186958791494</v>
      </c>
      <c r="H1355">
        <v>68.237494077396903</v>
      </c>
      <c r="I1355">
        <v>205.932880550411</v>
      </c>
      <c r="J1355">
        <v>-6.1091619266752897</v>
      </c>
      <c r="K1355">
        <v>44.341528767848899</v>
      </c>
      <c r="L1355">
        <v>31.6046230798636</v>
      </c>
      <c r="M1355">
        <v>74.411767810001294</v>
      </c>
      <c r="N1355">
        <v>1.6851898811156101</v>
      </c>
      <c r="O1355">
        <v>3.2634032634032799</v>
      </c>
      <c r="P1355">
        <v>630.00567214974399</v>
      </c>
    </row>
    <row r="1356" spans="1:17" hidden="1" x14ac:dyDescent="0.3">
      <c r="A1356" t="s">
        <v>2878</v>
      </c>
      <c r="B1356" t="s">
        <v>2879</v>
      </c>
      <c r="C1356" t="str">
        <f>IFERROR(VLOOKUP(Table1[[#This Row],[Ticker]],[1]!Table1[[Symbol]:[Industry]],2,FALSE),"-")</f>
        <v>-</v>
      </c>
      <c r="D1356" t="s">
        <v>24</v>
      </c>
      <c r="E1356">
        <v>1345.31523195</v>
      </c>
      <c r="F1356">
        <v>298.5</v>
      </c>
      <c r="G1356">
        <v>-64.156509079893993</v>
      </c>
      <c r="H1356">
        <v>-6.7870731074549902</v>
      </c>
      <c r="I1356">
        <v>-26.877952115988101</v>
      </c>
      <c r="J1356">
        <v>-0.61959850377626502</v>
      </c>
      <c r="K1356">
        <v>310.36675764077302</v>
      </c>
      <c r="M1356">
        <v>49.323717537649102</v>
      </c>
      <c r="N1356">
        <v>1.2071341666493001</v>
      </c>
      <c r="O1356">
        <v>57.118927973199298</v>
      </c>
      <c r="P1356">
        <v>3.4303534303534202</v>
      </c>
    </row>
    <row r="1357" spans="1:17" hidden="1" x14ac:dyDescent="0.3">
      <c r="A1357" t="s">
        <v>2880</v>
      </c>
      <c r="B1357" t="s">
        <v>2881</v>
      </c>
      <c r="C1357" t="str">
        <f>IFERROR(VLOOKUP(Table1[[#This Row],[Ticker]],[1]!Table1[[Symbol]:[Industry]],2,FALSE),"-")</f>
        <v>-</v>
      </c>
      <c r="D1357" t="s">
        <v>2737</v>
      </c>
      <c r="E1357">
        <v>1345.0868499999999</v>
      </c>
      <c r="F1357">
        <v>1640.75</v>
      </c>
      <c r="G1357">
        <v>511.53852873400803</v>
      </c>
      <c r="H1357">
        <v>-18.788096023325199</v>
      </c>
      <c r="I1357">
        <v>71.264249212197299</v>
      </c>
      <c r="J1357">
        <v>-8.9118110838908198</v>
      </c>
      <c r="K1357">
        <v>1767.4552842793501</v>
      </c>
      <c r="L1357">
        <v>1263.2290219850499</v>
      </c>
      <c r="M1357">
        <v>30.155599472887001</v>
      </c>
      <c r="N1357">
        <v>0.66514020805065499</v>
      </c>
      <c r="O1357">
        <v>34.694499466707299</v>
      </c>
      <c r="P1357">
        <v>594.938585345192</v>
      </c>
    </row>
    <row r="1358" spans="1:17" hidden="1" x14ac:dyDescent="0.3">
      <c r="A1358" t="s">
        <v>2882</v>
      </c>
      <c r="B1358" t="s">
        <v>2883</v>
      </c>
      <c r="C1358" t="str">
        <f>IFERROR(VLOOKUP(Table1[[#This Row],[Ticker]],[1]!Table1[[Symbol]:[Industry]],2,FALSE),"-")</f>
        <v>-</v>
      </c>
      <c r="D1358" t="s">
        <v>261</v>
      </c>
      <c r="E1358">
        <v>1343.2085423999999</v>
      </c>
      <c r="F1358">
        <v>1342.65</v>
      </c>
      <c r="G1358">
        <v>330.76500737575702</v>
      </c>
      <c r="H1358">
        <v>-4.8843616746395799</v>
      </c>
      <c r="I1358">
        <v>5.4163857804607103</v>
      </c>
      <c r="J1358">
        <v>7.77572151913472</v>
      </c>
      <c r="K1358">
        <v>1389.2942774813</v>
      </c>
      <c r="L1358">
        <v>1178.41775032543</v>
      </c>
      <c r="M1358">
        <v>50.718925432561399</v>
      </c>
      <c r="N1358">
        <v>1.00430200952487</v>
      </c>
      <c r="O1358">
        <v>29.3672960190667</v>
      </c>
      <c r="P1358">
        <v>371.105263157894</v>
      </c>
      <c r="Q1358">
        <v>0.17531360707987501</v>
      </c>
    </row>
    <row r="1359" spans="1:17" hidden="1" x14ac:dyDescent="0.3">
      <c r="A1359" t="s">
        <v>2884</v>
      </c>
      <c r="B1359" t="s">
        <v>2885</v>
      </c>
      <c r="C1359" t="str">
        <f>IFERROR(VLOOKUP(Table1[[#This Row],[Ticker]],[1]!Table1[[Symbol]:[Industry]],2,FALSE),"-")</f>
        <v>-</v>
      </c>
      <c r="D1359" t="s">
        <v>21</v>
      </c>
      <c r="E1359">
        <v>1339.5906124559999</v>
      </c>
      <c r="F1359">
        <v>137.52000000000001</v>
      </c>
      <c r="G1359">
        <v>25.930245004114099</v>
      </c>
      <c r="H1359">
        <v>-23.4309271421657</v>
      </c>
      <c r="I1359">
        <v>22.7159958478127</v>
      </c>
      <c r="J1359">
        <v>-5.3256937210172399</v>
      </c>
      <c r="K1359">
        <v>143.659419899483</v>
      </c>
      <c r="L1359">
        <v>119.890488548337</v>
      </c>
      <c r="M1359">
        <v>39.269010834145398</v>
      </c>
      <c r="N1359">
        <v>0.37134583916580599</v>
      </c>
      <c r="O1359">
        <v>34.016870273414703</v>
      </c>
      <c r="P1359">
        <v>89.682758620689597</v>
      </c>
      <c r="Q1359">
        <v>8.9383938287434003E-2</v>
      </c>
    </row>
    <row r="1360" spans="1:17" hidden="1" x14ac:dyDescent="0.3">
      <c r="A1360" t="s">
        <v>2886</v>
      </c>
      <c r="B1360" t="s">
        <v>2887</v>
      </c>
      <c r="C1360" t="str">
        <f>IFERROR(VLOOKUP(Table1[[#This Row],[Ticker]],[1]!Table1[[Symbol]:[Industry]],2,FALSE),"-")</f>
        <v>-</v>
      </c>
      <c r="D1360" t="s">
        <v>46</v>
      </c>
      <c r="E1360">
        <v>1334.6277039199999</v>
      </c>
      <c r="F1360">
        <v>233.56</v>
      </c>
      <c r="G1360">
        <v>237.65896304130101</v>
      </c>
      <c r="H1360">
        <v>44.672598032320103</v>
      </c>
      <c r="I1360">
        <v>120.728183864504</v>
      </c>
      <c r="J1360">
        <v>1.1079311252787001</v>
      </c>
      <c r="K1360">
        <v>181.15202427560499</v>
      </c>
      <c r="L1360">
        <v>132.620225769234</v>
      </c>
      <c r="M1360">
        <v>65.884671934098506</v>
      </c>
      <c r="N1360">
        <v>1.9980749870257399</v>
      </c>
      <c r="O1360">
        <v>9.05120739852714</v>
      </c>
      <c r="P1360">
        <v>305.13443191673798</v>
      </c>
      <c r="Q1360">
        <v>0.13183385586493801</v>
      </c>
    </row>
    <row r="1361" spans="1:17" hidden="1" x14ac:dyDescent="0.3">
      <c r="A1361" t="s">
        <v>2888</v>
      </c>
      <c r="B1361" t="s">
        <v>2889</v>
      </c>
      <c r="C1361" t="str">
        <f>IFERROR(VLOOKUP(Table1[[#This Row],[Ticker]],[1]!Table1[[Symbol]:[Industry]],2,FALSE),"-")</f>
        <v>-</v>
      </c>
      <c r="D1361" t="s">
        <v>606</v>
      </c>
      <c r="E1361">
        <v>1334.597988</v>
      </c>
      <c r="F1361">
        <v>24</v>
      </c>
      <c r="G1361">
        <v>-73.075706197752893</v>
      </c>
      <c r="H1361">
        <v>-4.6001992860162302</v>
      </c>
      <c r="I1361">
        <v>-11.187300855483899</v>
      </c>
      <c r="J1361">
        <v>-4.4302553798902302</v>
      </c>
      <c r="K1361">
        <v>24.2363101774502</v>
      </c>
      <c r="L1361">
        <v>25.019581722994101</v>
      </c>
      <c r="M1361">
        <v>28.3300307734341</v>
      </c>
      <c r="N1361">
        <v>0.71341922611012798</v>
      </c>
      <c r="O1361">
        <v>70.8333333333333</v>
      </c>
      <c r="P1361">
        <v>60</v>
      </c>
      <c r="Q1361">
        <v>0.24072214602654701</v>
      </c>
    </row>
    <row r="1362" spans="1:17" hidden="1" x14ac:dyDescent="0.3">
      <c r="A1362" t="s">
        <v>2890</v>
      </c>
      <c r="B1362" t="s">
        <v>2891</v>
      </c>
      <c r="C1362" t="str">
        <f>IFERROR(VLOOKUP(Table1[[#This Row],[Ticker]],[1]!Table1[[Symbol]:[Industry]],2,FALSE),"-")</f>
        <v>-</v>
      </c>
      <c r="D1362" t="s">
        <v>83</v>
      </c>
      <c r="E1362">
        <v>1334.4869160000001</v>
      </c>
      <c r="F1362">
        <v>833.7</v>
      </c>
      <c r="G1362">
        <v>-32.204184681142699</v>
      </c>
      <c r="H1362">
        <v>-8.8849439511012491</v>
      </c>
      <c r="I1362">
        <v>-10.050399572469299</v>
      </c>
      <c r="J1362">
        <v>-2.7538998473822498</v>
      </c>
      <c r="K1362">
        <v>843.483619487091</v>
      </c>
      <c r="L1362">
        <v>819.02071311428199</v>
      </c>
      <c r="M1362">
        <v>39.3581897609645</v>
      </c>
      <c r="N1362">
        <v>0.69978308176964898</v>
      </c>
      <c r="O1362">
        <v>25.5127743792731</v>
      </c>
      <c r="P1362">
        <v>19.466934154904301</v>
      </c>
      <c r="Q1362">
        <v>-8.0275346635202E-2</v>
      </c>
    </row>
    <row r="1363" spans="1:17" hidden="1" x14ac:dyDescent="0.3">
      <c r="A1363" t="s">
        <v>2892</v>
      </c>
      <c r="B1363" t="s">
        <v>2893</v>
      </c>
      <c r="C1363" t="str">
        <f>IFERROR(VLOOKUP(Table1[[#This Row],[Ticker]],[1]!Table1[[Symbol]:[Industry]],2,FALSE),"-")</f>
        <v>-</v>
      </c>
      <c r="D1363" t="s">
        <v>138</v>
      </c>
      <c r="E1363">
        <v>1333.99725186</v>
      </c>
      <c r="F1363">
        <v>834.05</v>
      </c>
      <c r="G1363">
        <v>-21.3699991090729</v>
      </c>
      <c r="H1363">
        <v>3.45894620871981</v>
      </c>
      <c r="I1363">
        <v>-31.1639354974266</v>
      </c>
      <c r="J1363">
        <v>-6.63372112266227E-2</v>
      </c>
      <c r="K1363">
        <v>819.64516196657996</v>
      </c>
      <c r="L1363">
        <v>839.18565866698702</v>
      </c>
      <c r="M1363">
        <v>62.215599407092</v>
      </c>
      <c r="N1363">
        <v>0.80298239929946802</v>
      </c>
      <c r="O1363">
        <v>29.488639769797899</v>
      </c>
      <c r="P1363">
        <v>13.3913398137448</v>
      </c>
      <c r="Q1363">
        <v>0.10112550303312801</v>
      </c>
    </row>
    <row r="1364" spans="1:17" hidden="1" x14ac:dyDescent="0.3">
      <c r="A1364" t="s">
        <v>2894</v>
      </c>
      <c r="B1364" t="s">
        <v>2895</v>
      </c>
      <c r="C1364" t="str">
        <f>IFERROR(VLOOKUP(Table1[[#This Row],[Ticker]],[1]!Table1[[Symbol]:[Industry]],2,FALSE),"-")</f>
        <v>-</v>
      </c>
      <c r="D1364" t="s">
        <v>67</v>
      </c>
      <c r="E1364">
        <v>1331.9760000000001</v>
      </c>
      <c r="F1364">
        <v>876.3</v>
      </c>
      <c r="G1364">
        <v>84.991190926961394</v>
      </c>
      <c r="H1364">
        <v>-18.504832333864201</v>
      </c>
      <c r="I1364">
        <v>73.904129596262294</v>
      </c>
      <c r="J1364">
        <v>-1.8476464480233601</v>
      </c>
      <c r="K1364">
        <v>872.70577645578305</v>
      </c>
      <c r="L1364">
        <v>687.02528263666704</v>
      </c>
      <c r="M1364">
        <v>45.554494256362297</v>
      </c>
      <c r="N1364">
        <v>0.171668085748588</v>
      </c>
      <c r="O1364">
        <v>23.045760584274699</v>
      </c>
      <c r="P1364">
        <v>124.692307692307</v>
      </c>
      <c r="Q1364">
        <v>0.15604833639092</v>
      </c>
    </row>
    <row r="1365" spans="1:17" hidden="1" x14ac:dyDescent="0.3">
      <c r="A1365" t="s">
        <v>2896</v>
      </c>
      <c r="B1365" t="s">
        <v>2897</v>
      </c>
      <c r="C1365" t="str">
        <f>IFERROR(VLOOKUP(Table1[[#This Row],[Ticker]],[1]!Table1[[Symbol]:[Industry]],2,FALSE),"-")</f>
        <v>-</v>
      </c>
      <c r="D1365" t="s">
        <v>1000</v>
      </c>
      <c r="E1365">
        <v>1328.8301839999999</v>
      </c>
      <c r="F1365">
        <v>87.26</v>
      </c>
      <c r="G1365">
        <v>-26.814842936645</v>
      </c>
      <c r="H1365">
        <v>-6.4805593690539496</v>
      </c>
      <c r="I1365">
        <v>-13.197627877859199</v>
      </c>
      <c r="J1365">
        <v>-3.4854832535563101</v>
      </c>
      <c r="K1365">
        <v>89.341511270150207</v>
      </c>
      <c r="L1365">
        <v>89.298374766404805</v>
      </c>
      <c r="M1365">
        <v>33.048883170767198</v>
      </c>
      <c r="N1365">
        <v>0.69430486571163996</v>
      </c>
      <c r="O1365">
        <v>32.534953013981102</v>
      </c>
      <c r="P1365">
        <v>17.918918918918902</v>
      </c>
      <c r="Q1365">
        <v>-1.7067773644217001E-2</v>
      </c>
    </row>
    <row r="1366" spans="1:17" hidden="1" x14ac:dyDescent="0.3">
      <c r="A1366" t="s">
        <v>2898</v>
      </c>
      <c r="B1366" t="s">
        <v>2899</v>
      </c>
      <c r="C1366" t="str">
        <f>IFERROR(VLOOKUP(Table1[[#This Row],[Ticker]],[1]!Table1[[Symbol]:[Industry]],2,FALSE),"-")</f>
        <v>-</v>
      </c>
      <c r="D1366" t="s">
        <v>2208</v>
      </c>
      <c r="E1366">
        <v>1328.238476425</v>
      </c>
      <c r="F1366">
        <v>571.54999999999995</v>
      </c>
      <c r="G1366">
        <v>143.600944398395</v>
      </c>
      <c r="H1366">
        <v>-33.766387745734399</v>
      </c>
      <c r="I1366">
        <v>-51.770241846017797</v>
      </c>
      <c r="J1366">
        <v>-4.9002776895575302</v>
      </c>
      <c r="K1366">
        <v>670.11712757920998</v>
      </c>
      <c r="L1366">
        <v>645.16915769126103</v>
      </c>
      <c r="M1366">
        <v>39.5685650490122</v>
      </c>
      <c r="N1366">
        <v>1.70663450432862</v>
      </c>
      <c r="O1366">
        <v>71.463563992651501</v>
      </c>
      <c r="P1366">
        <v>212.40776168351999</v>
      </c>
      <c r="Q1366">
        <v>0.24389101764582799</v>
      </c>
    </row>
    <row r="1367" spans="1:17" hidden="1" x14ac:dyDescent="0.3">
      <c r="A1367" t="s">
        <v>2900</v>
      </c>
      <c r="B1367" t="s">
        <v>2901</v>
      </c>
      <c r="C1367" t="str">
        <f>IFERROR(VLOOKUP(Table1[[#This Row],[Ticker]],[1]!Table1[[Symbol]:[Industry]],2,FALSE),"-")</f>
        <v>-</v>
      </c>
      <c r="D1367" t="s">
        <v>237</v>
      </c>
      <c r="E1367">
        <v>1327.92205728</v>
      </c>
      <c r="F1367">
        <v>283.85000000000002</v>
      </c>
      <c r="G1367">
        <v>92.799649133529599</v>
      </c>
      <c r="H1367">
        <v>28.396706092635</v>
      </c>
      <c r="I1367">
        <v>52.406684106922</v>
      </c>
      <c r="J1367">
        <v>-4.29636826620081</v>
      </c>
      <c r="K1367">
        <v>247.17842051903801</v>
      </c>
      <c r="L1367">
        <v>206.170288078852</v>
      </c>
      <c r="M1367">
        <v>53.942598362268598</v>
      </c>
      <c r="N1367">
        <v>0.89595810682250099</v>
      </c>
      <c r="O1367">
        <v>9.0364629205566196</v>
      </c>
      <c r="P1367">
        <v>136.541666666666</v>
      </c>
      <c r="Q1367">
        <v>0.12998450886592</v>
      </c>
    </row>
    <row r="1368" spans="1:17" hidden="1" x14ac:dyDescent="0.3">
      <c r="A1368" t="s">
        <v>2902</v>
      </c>
      <c r="B1368" t="s">
        <v>2903</v>
      </c>
      <c r="C1368" t="str">
        <f>IFERROR(VLOOKUP(Table1[[#This Row],[Ticker]],[1]!Table1[[Symbol]:[Industry]],2,FALSE),"-")</f>
        <v>-</v>
      </c>
      <c r="D1368" t="s">
        <v>164</v>
      </c>
      <c r="E1368">
        <v>1326.8245850999999</v>
      </c>
      <c r="F1368">
        <v>561.15</v>
      </c>
      <c r="G1368">
        <v>-82.548949540651805</v>
      </c>
      <c r="H1368">
        <v>-20.549912940190801</v>
      </c>
      <c r="I1368">
        <v>-3.1433427876301302E-2</v>
      </c>
      <c r="J1368">
        <v>-7.2198918919716402</v>
      </c>
      <c r="K1368">
        <v>615.15691197882495</v>
      </c>
      <c r="L1368">
        <v>686.18665622139497</v>
      </c>
      <c r="M1368">
        <v>18.9388348304748</v>
      </c>
      <c r="N1368">
        <v>1.0187808413413</v>
      </c>
      <c r="O1368">
        <v>106.71834625323</v>
      </c>
      <c r="P1368">
        <v>23.669421487603199</v>
      </c>
      <c r="Q1368">
        <v>2.8077997447204E-2</v>
      </c>
    </row>
    <row r="1369" spans="1:17" hidden="1" x14ac:dyDescent="0.3">
      <c r="A1369" t="s">
        <v>2904</v>
      </c>
      <c r="B1369" t="s">
        <v>2905</v>
      </c>
      <c r="C1369" t="str">
        <f>IFERROR(VLOOKUP(Table1[[#This Row],[Ticker]],[1]!Table1[[Symbol]:[Industry]],2,FALSE),"-")</f>
        <v>-</v>
      </c>
      <c r="D1369" t="s">
        <v>997</v>
      </c>
      <c r="E1369">
        <v>1325.8814666999999</v>
      </c>
      <c r="F1369">
        <v>940.9</v>
      </c>
      <c r="G1369">
        <v>-1.5590131134221601</v>
      </c>
      <c r="H1369">
        <v>9.0251621348842299</v>
      </c>
      <c r="I1369">
        <v>59.1646543012249</v>
      </c>
      <c r="J1369">
        <v>6.0665742414976602</v>
      </c>
      <c r="K1369">
        <v>841.51952306666601</v>
      </c>
      <c r="L1369">
        <v>719.65715665766095</v>
      </c>
      <c r="M1369">
        <v>63.7099559116294</v>
      </c>
      <c r="N1369">
        <v>1.38597271623767</v>
      </c>
      <c r="O1369">
        <v>7.3440323094909203</v>
      </c>
      <c r="P1369">
        <v>80.249042145593805</v>
      </c>
      <c r="Q1369">
        <v>0.111142212313596</v>
      </c>
    </row>
    <row r="1370" spans="1:17" hidden="1" x14ac:dyDescent="0.3">
      <c r="A1370" t="s">
        <v>2906</v>
      </c>
      <c r="B1370" t="s">
        <v>2907</v>
      </c>
      <c r="C1370" t="str">
        <f>IFERROR(VLOOKUP(Table1[[#This Row],[Ticker]],[1]!Table1[[Symbol]:[Industry]],2,FALSE),"-")</f>
        <v>-</v>
      </c>
      <c r="D1370" t="s">
        <v>21</v>
      </c>
      <c r="E1370">
        <v>1322.9191275000001</v>
      </c>
      <c r="F1370">
        <v>118.75</v>
      </c>
      <c r="G1370">
        <v>-2.5688654017330701</v>
      </c>
      <c r="H1370">
        <v>-13.6284700017115</v>
      </c>
      <c r="I1370">
        <v>-14.754056820844401</v>
      </c>
      <c r="J1370">
        <v>-1.1682692227019</v>
      </c>
      <c r="K1370">
        <v>123.146856133567</v>
      </c>
      <c r="L1370">
        <v>118.22089169832</v>
      </c>
      <c r="M1370">
        <v>38.3525089326901</v>
      </c>
      <c r="N1370">
        <v>0.31973036334056198</v>
      </c>
      <c r="O1370">
        <v>48.631578947368403</v>
      </c>
      <c r="P1370">
        <v>46.604938271604901</v>
      </c>
      <c r="Q1370">
        <v>-2.0937370676759998E-3</v>
      </c>
    </row>
    <row r="1371" spans="1:17" hidden="1" x14ac:dyDescent="0.3">
      <c r="A1371" t="s">
        <v>2908</v>
      </c>
      <c r="B1371" t="s">
        <v>2909</v>
      </c>
      <c r="C1371" t="str">
        <f>IFERROR(VLOOKUP(Table1[[#This Row],[Ticker]],[1]!Table1[[Symbol]:[Industry]],2,FALSE),"-")</f>
        <v>-</v>
      </c>
      <c r="D1371" t="s">
        <v>606</v>
      </c>
      <c r="E1371">
        <v>1314.965828436</v>
      </c>
      <c r="F1371">
        <v>50.36</v>
      </c>
      <c r="G1371">
        <v>-29.686103545711202</v>
      </c>
      <c r="H1371">
        <v>-2.05934490736928</v>
      </c>
      <c r="I1371">
        <v>14.5458314475691</v>
      </c>
      <c r="J1371">
        <v>-5.4796334008142198</v>
      </c>
      <c r="K1371">
        <v>48.394386986160001</v>
      </c>
      <c r="L1371">
        <v>47.676456074348899</v>
      </c>
      <c r="M1371">
        <v>52.676625323336097</v>
      </c>
      <c r="N1371">
        <v>1.24904449621416</v>
      </c>
      <c r="O1371">
        <v>33.240667196187403</v>
      </c>
      <c r="P1371">
        <v>38.351648351648301</v>
      </c>
      <c r="Q1371">
        <v>-1.4458036906468E-2</v>
      </c>
    </row>
    <row r="1372" spans="1:17" hidden="1" x14ac:dyDescent="0.3">
      <c r="A1372" t="s">
        <v>2910</v>
      </c>
      <c r="B1372" t="s">
        <v>2911</v>
      </c>
      <c r="C1372" t="str">
        <f>IFERROR(VLOOKUP(Table1[[#This Row],[Ticker]],[1]!Table1[[Symbol]:[Industry]],2,FALSE),"-")</f>
        <v>-</v>
      </c>
      <c r="D1372" t="s">
        <v>564</v>
      </c>
      <c r="E1372">
        <v>1312.2599170399999</v>
      </c>
      <c r="F1372">
        <v>541.6</v>
      </c>
      <c r="G1372">
        <v>-14.394685073864199</v>
      </c>
      <c r="H1372">
        <v>-13.591084363715201</v>
      </c>
      <c r="I1372">
        <v>26.968299412792302</v>
      </c>
      <c r="J1372">
        <v>4.4095748181402303</v>
      </c>
      <c r="K1372">
        <v>550.806539515145</v>
      </c>
      <c r="L1372">
        <v>502.72016809165802</v>
      </c>
      <c r="M1372">
        <v>49.076111605524098</v>
      </c>
      <c r="N1372">
        <v>0.83449629562648797</v>
      </c>
      <c r="O1372">
        <v>25.553914327917202</v>
      </c>
      <c r="P1372">
        <v>60.450303658717203</v>
      </c>
      <c r="Q1372">
        <v>0.14190011258086799</v>
      </c>
    </row>
    <row r="1373" spans="1:17" hidden="1" x14ac:dyDescent="0.3">
      <c r="A1373" t="s">
        <v>2912</v>
      </c>
      <c r="B1373" t="s">
        <v>2913</v>
      </c>
      <c r="C1373" t="str">
        <f>IFERROR(VLOOKUP(Table1[[#This Row],[Ticker]],[1]!Table1[[Symbol]:[Industry]],2,FALSE),"-")</f>
        <v>-</v>
      </c>
      <c r="D1373" t="s">
        <v>261</v>
      </c>
      <c r="E1373">
        <v>1311.4659999999999</v>
      </c>
      <c r="F1373">
        <v>2522.0500000000002</v>
      </c>
      <c r="G1373">
        <v>99.380945509422006</v>
      </c>
      <c r="H1373">
        <v>18.008380828479002</v>
      </c>
      <c r="I1373">
        <v>100.218368864743</v>
      </c>
      <c r="J1373">
        <v>-6.4136321182383398</v>
      </c>
      <c r="K1373">
        <v>2203.7416957405499</v>
      </c>
      <c r="L1373">
        <v>1653.1124877488301</v>
      </c>
      <c r="M1373">
        <v>49.978115102829399</v>
      </c>
      <c r="N1373">
        <v>0.60303554825248895</v>
      </c>
      <c r="O1373">
        <v>10.9414960052338</v>
      </c>
      <c r="P1373">
        <v>151.18768985608199</v>
      </c>
      <c r="Q1373">
        <v>9.2006120033877994E-2</v>
      </c>
    </row>
    <row r="1374" spans="1:17" hidden="1" x14ac:dyDescent="0.3">
      <c r="A1374" t="s">
        <v>2914</v>
      </c>
      <c r="B1374" t="s">
        <v>2915</v>
      </c>
      <c r="C1374" t="str">
        <f>IFERROR(VLOOKUP(Table1[[#This Row],[Ticker]],[1]!Table1[[Symbol]:[Industry]],2,FALSE),"-")</f>
        <v>-</v>
      </c>
      <c r="D1374" t="s">
        <v>2916</v>
      </c>
      <c r="E1374">
        <v>1311.253620552</v>
      </c>
      <c r="F1374">
        <v>201.84</v>
      </c>
      <c r="G1374">
        <v>-68.126333904829295</v>
      </c>
      <c r="H1374">
        <v>-15.320688277209699</v>
      </c>
      <c r="I1374">
        <v>1.06647021816284</v>
      </c>
      <c r="J1374">
        <v>0.33991010812886802</v>
      </c>
      <c r="K1374">
        <v>194.01413773295101</v>
      </c>
      <c r="M1374">
        <v>45.718552270380201</v>
      </c>
      <c r="N1374">
        <v>0.78675164887555005</v>
      </c>
      <c r="O1374">
        <v>60.919540229885001</v>
      </c>
      <c r="P1374">
        <v>39.008264462809898</v>
      </c>
    </row>
    <row r="1375" spans="1:17" hidden="1" x14ac:dyDescent="0.3">
      <c r="A1375" t="s">
        <v>2917</v>
      </c>
      <c r="B1375" t="s">
        <v>2918</v>
      </c>
      <c r="C1375" t="str">
        <f>IFERROR(VLOOKUP(Table1[[#This Row],[Ticker]],[1]!Table1[[Symbol]:[Industry]],2,FALSE),"-")</f>
        <v>-</v>
      </c>
      <c r="D1375" t="s">
        <v>77</v>
      </c>
      <c r="E1375">
        <v>1305.5550512</v>
      </c>
      <c r="F1375">
        <v>50.08</v>
      </c>
      <c r="G1375">
        <v>-7.9795449427841406E-2</v>
      </c>
      <c r="H1375">
        <v>-10.6279503149149</v>
      </c>
      <c r="I1375">
        <v>-30.777710445893501</v>
      </c>
      <c r="J1375">
        <v>-2.6133145675725298</v>
      </c>
      <c r="K1375">
        <v>54.2190869129508</v>
      </c>
      <c r="L1375">
        <v>56.936792704263503</v>
      </c>
      <c r="M1375">
        <v>33.829824568321101</v>
      </c>
      <c r="N1375">
        <v>1.38617755312691</v>
      </c>
      <c r="O1375">
        <v>72.723642172523896</v>
      </c>
      <c r="P1375">
        <v>40.280112044817898</v>
      </c>
      <c r="Q1375">
        <v>-4.2885146743392999E-2</v>
      </c>
    </row>
    <row r="1376" spans="1:17" hidden="1" x14ac:dyDescent="0.3">
      <c r="A1376" t="s">
        <v>2919</v>
      </c>
      <c r="B1376" t="s">
        <v>2920</v>
      </c>
      <c r="C1376" t="str">
        <f>IFERROR(VLOOKUP(Table1[[#This Row],[Ticker]],[1]!Table1[[Symbol]:[Industry]],2,FALSE),"-")</f>
        <v>-</v>
      </c>
      <c r="D1376" t="s">
        <v>261</v>
      </c>
      <c r="E1376">
        <v>1304.4798619999999</v>
      </c>
      <c r="F1376">
        <v>200.9</v>
      </c>
      <c r="G1376">
        <v>138.70928775141999</v>
      </c>
      <c r="H1376">
        <v>-8.7647272805975902</v>
      </c>
      <c r="I1376">
        <v>181.52058827031499</v>
      </c>
      <c r="J1376">
        <v>-1.7312728814548</v>
      </c>
      <c r="K1376">
        <v>186.56727996573099</v>
      </c>
      <c r="L1376">
        <v>130.83534934755099</v>
      </c>
      <c r="M1376">
        <v>44.405027140553699</v>
      </c>
      <c r="N1376">
        <v>0.758647889018218</v>
      </c>
      <c r="O1376">
        <v>8.7008461921353799</v>
      </c>
      <c r="P1376">
        <v>214.890282131661</v>
      </c>
      <c r="Q1376">
        <v>0.14562783796089401</v>
      </c>
    </row>
    <row r="1377" spans="1:17" hidden="1" x14ac:dyDescent="0.3">
      <c r="A1377" t="s">
        <v>2921</v>
      </c>
      <c r="B1377" t="s">
        <v>2922</v>
      </c>
      <c r="C1377" t="str">
        <f>IFERROR(VLOOKUP(Table1[[#This Row],[Ticker]],[1]!Table1[[Symbol]:[Industry]],2,FALSE),"-")</f>
        <v>-</v>
      </c>
      <c r="D1377" t="s">
        <v>546</v>
      </c>
      <c r="E1377">
        <v>1304.29274235</v>
      </c>
      <c r="F1377">
        <v>383.5</v>
      </c>
      <c r="G1377">
        <v>60.763048552342099</v>
      </c>
      <c r="H1377">
        <v>-5.13405973562042E-2</v>
      </c>
      <c r="I1377">
        <v>42.399095983217897</v>
      </c>
      <c r="J1377">
        <v>-4.6543087998230703</v>
      </c>
      <c r="K1377">
        <v>365.053766067776</v>
      </c>
      <c r="L1377">
        <v>292.87551950558799</v>
      </c>
      <c r="M1377">
        <v>38.8825802233372</v>
      </c>
      <c r="N1377">
        <v>0.38390864272181702</v>
      </c>
      <c r="O1377">
        <v>12.5032594524119</v>
      </c>
      <c r="P1377">
        <v>116.666666666666</v>
      </c>
      <c r="Q1377">
        <v>6.2508834877474995E-2</v>
      </c>
    </row>
    <row r="1378" spans="1:17" hidden="1" x14ac:dyDescent="0.3">
      <c r="A1378" t="s">
        <v>2923</v>
      </c>
      <c r="B1378" t="s">
        <v>2924</v>
      </c>
      <c r="C1378" t="str">
        <f>IFERROR(VLOOKUP(Table1[[#This Row],[Ticker]],[1]!Table1[[Symbol]:[Industry]],2,FALSE),"-")</f>
        <v>-</v>
      </c>
      <c r="D1378" t="s">
        <v>467</v>
      </c>
      <c r="E1378">
        <v>1303.8907690200001</v>
      </c>
      <c r="F1378">
        <v>564.9</v>
      </c>
      <c r="G1378">
        <v>-14.572553411776999</v>
      </c>
      <c r="H1378">
        <v>-9.8060383526233803</v>
      </c>
      <c r="I1378">
        <v>13.856574188391001</v>
      </c>
      <c r="J1378">
        <v>-3.8481536764834199</v>
      </c>
      <c r="K1378">
        <v>520.27896340466702</v>
      </c>
      <c r="L1378">
        <v>483.92858695861599</v>
      </c>
      <c r="M1378">
        <v>65.361047469573904</v>
      </c>
      <c r="N1378">
        <v>0.62379256091970003</v>
      </c>
      <c r="O1378">
        <v>15.932023366967501</v>
      </c>
      <c r="P1378">
        <v>59.5762711864406</v>
      </c>
      <c r="Q1378">
        <v>-1.6345807025115001E-2</v>
      </c>
    </row>
    <row r="1379" spans="1:17" hidden="1" x14ac:dyDescent="0.3">
      <c r="A1379" t="s">
        <v>2925</v>
      </c>
      <c r="B1379" t="s">
        <v>2926</v>
      </c>
      <c r="C1379" t="str">
        <f>IFERROR(VLOOKUP(Table1[[#This Row],[Ticker]],[1]!Table1[[Symbol]:[Industry]],2,FALSE),"-")</f>
        <v>-</v>
      </c>
      <c r="D1379" t="s">
        <v>294</v>
      </c>
      <c r="E1379">
        <v>1302.45848073</v>
      </c>
      <c r="F1379">
        <v>777.15</v>
      </c>
      <c r="G1379">
        <v>46.599604496324197</v>
      </c>
      <c r="H1379">
        <v>-25.551701166690201</v>
      </c>
      <c r="I1379">
        <v>18.842201016750199</v>
      </c>
      <c r="J1379">
        <v>-11.296311190934199</v>
      </c>
      <c r="K1379">
        <v>764.418891389603</v>
      </c>
      <c r="L1379">
        <v>609.63797024588996</v>
      </c>
      <c r="M1379">
        <v>30.110072859356801</v>
      </c>
      <c r="N1379">
        <v>0.59674717140012501</v>
      </c>
      <c r="O1379">
        <v>29.9877758476484</v>
      </c>
      <c r="P1379">
        <v>131.98507462686501</v>
      </c>
      <c r="Q1379">
        <v>0.192437166205393</v>
      </c>
    </row>
    <row r="1380" spans="1:17" hidden="1" x14ac:dyDescent="0.3">
      <c r="A1380" t="s">
        <v>2927</v>
      </c>
      <c r="B1380" t="s">
        <v>2928</v>
      </c>
      <c r="C1380" t="str">
        <f>IFERROR(VLOOKUP(Table1[[#This Row],[Ticker]],[1]!Table1[[Symbol]:[Industry]],2,FALSE),"-")</f>
        <v>-</v>
      </c>
      <c r="D1380" t="s">
        <v>217</v>
      </c>
      <c r="E1380">
        <v>1300.4844324999999</v>
      </c>
      <c r="F1380">
        <v>4097.95</v>
      </c>
      <c r="G1380">
        <v>1667.20611014724</v>
      </c>
      <c r="H1380">
        <v>49.914266881401097</v>
      </c>
      <c r="I1380">
        <v>1148.42409238805</v>
      </c>
      <c r="J1380">
        <v>6.7356448181619601</v>
      </c>
      <c r="K1380">
        <v>2786.91383171701</v>
      </c>
      <c r="L1380">
        <v>1460.06736921432</v>
      </c>
      <c r="M1380">
        <v>99.915917850030596</v>
      </c>
      <c r="N1380">
        <v>1.5880235242387599</v>
      </c>
      <c r="O1380">
        <v>0</v>
      </c>
      <c r="P1380">
        <v>1870.16826923076</v>
      </c>
      <c r="Q1380">
        <v>0.338026634567693</v>
      </c>
    </row>
    <row r="1381" spans="1:17" hidden="1" x14ac:dyDescent="0.3">
      <c r="A1381" t="s">
        <v>2929</v>
      </c>
      <c r="B1381" t="s">
        <v>2930</v>
      </c>
      <c r="C1381" t="str">
        <f>IFERROR(VLOOKUP(Table1[[#This Row],[Ticker]],[1]!Table1[[Symbol]:[Industry]],2,FALSE),"-")</f>
        <v>-</v>
      </c>
      <c r="D1381" t="s">
        <v>609</v>
      </c>
      <c r="E1381">
        <v>1297.7645110000001</v>
      </c>
      <c r="F1381">
        <v>20.75</v>
      </c>
      <c r="G1381">
        <v>-8.9189310185309605</v>
      </c>
      <c r="H1381">
        <v>39.404296994935102</v>
      </c>
      <c r="I1381">
        <v>81.189072770889595</v>
      </c>
      <c r="J1381">
        <v>43.985187688204299</v>
      </c>
      <c r="K1381">
        <v>13.960125887458499</v>
      </c>
      <c r="L1381">
        <v>13.5384071394702</v>
      </c>
      <c r="M1381">
        <v>93.787582775950895</v>
      </c>
      <c r="N1381">
        <v>2.63103042347637</v>
      </c>
      <c r="O1381">
        <v>0</v>
      </c>
      <c r="P1381">
        <v>107.5</v>
      </c>
      <c r="Q1381">
        <v>4.2026291552072999E-2</v>
      </c>
    </row>
    <row r="1382" spans="1:17" hidden="1" x14ac:dyDescent="0.3">
      <c r="A1382" t="s">
        <v>2931</v>
      </c>
      <c r="B1382" t="s">
        <v>2932</v>
      </c>
      <c r="C1382" t="str">
        <f>IFERROR(VLOOKUP(Table1[[#This Row],[Ticker]],[1]!Table1[[Symbol]:[Industry]],2,FALSE),"-")</f>
        <v>-</v>
      </c>
      <c r="D1382" t="s">
        <v>2933</v>
      </c>
      <c r="E1382">
        <v>1295.500215</v>
      </c>
      <c r="F1382">
        <v>523.5</v>
      </c>
      <c r="G1382">
        <v>126.638063901207</v>
      </c>
      <c r="H1382">
        <v>-6.1642040336153201</v>
      </c>
      <c r="I1382">
        <v>52.888157618993198</v>
      </c>
      <c r="J1382">
        <v>-2.85091968401637</v>
      </c>
      <c r="K1382">
        <v>497.20393315145498</v>
      </c>
      <c r="L1382">
        <v>393.92120514923897</v>
      </c>
      <c r="M1382">
        <v>49.619422076454804</v>
      </c>
      <c r="N1382">
        <v>1.2460270877861299</v>
      </c>
      <c r="O1382">
        <v>6.7812798471824198</v>
      </c>
      <c r="P1382">
        <v>167.023718439173</v>
      </c>
    </row>
    <row r="1383" spans="1:17" hidden="1" x14ac:dyDescent="0.3">
      <c r="A1383" t="s">
        <v>2934</v>
      </c>
      <c r="B1383" t="s">
        <v>2935</v>
      </c>
      <c r="C1383" t="str">
        <f>IFERROR(VLOOKUP(Table1[[#This Row],[Ticker]],[1]!Table1[[Symbol]:[Industry]],2,FALSE),"-")</f>
        <v>-</v>
      </c>
      <c r="D1383" t="s">
        <v>438</v>
      </c>
      <c r="E1383">
        <v>1293.7015421000001</v>
      </c>
      <c r="F1383">
        <v>533.5</v>
      </c>
      <c r="G1383">
        <v>-57.978740971308902</v>
      </c>
      <c r="H1383">
        <v>-16.057713551586001</v>
      </c>
      <c r="I1383">
        <v>-34.327638710039999</v>
      </c>
      <c r="J1383">
        <v>-7.4501586018301902</v>
      </c>
      <c r="K1383">
        <v>600.16076874695</v>
      </c>
      <c r="L1383">
        <v>664.78495594833703</v>
      </c>
      <c r="M1383">
        <v>21.562741180312599</v>
      </c>
      <c r="N1383">
        <v>0.78678521002124502</v>
      </c>
      <c r="O1383">
        <v>56.4667291471415</v>
      </c>
      <c r="P1383">
        <v>1.7838405036726099</v>
      </c>
      <c r="Q1383">
        <v>-3.4787729501707998E-2</v>
      </c>
    </row>
    <row r="1384" spans="1:17" hidden="1" x14ac:dyDescent="0.3">
      <c r="A1384" t="s">
        <v>2936</v>
      </c>
      <c r="B1384" t="s">
        <v>2937</v>
      </c>
      <c r="C1384" t="str">
        <f>IFERROR(VLOOKUP(Table1[[#This Row],[Ticker]],[1]!Table1[[Symbol]:[Industry]],2,FALSE),"-")</f>
        <v>-</v>
      </c>
      <c r="D1384" t="s">
        <v>161</v>
      </c>
      <c r="E1384">
        <v>1288.2337351870001</v>
      </c>
      <c r="F1384">
        <v>193.97</v>
      </c>
      <c r="G1384">
        <v>50.906513386145697</v>
      </c>
      <c r="H1384">
        <v>-10.5255349500333</v>
      </c>
      <c r="I1384">
        <v>66.579279561239403</v>
      </c>
      <c r="J1384">
        <v>1.7654789832297499</v>
      </c>
      <c r="K1384">
        <v>202.24865102346601</v>
      </c>
      <c r="L1384">
        <v>171.621196475445</v>
      </c>
      <c r="M1384">
        <v>39.7606169542237</v>
      </c>
      <c r="N1384">
        <v>0.27524731757847798</v>
      </c>
      <c r="O1384">
        <v>31.3553642315822</v>
      </c>
      <c r="P1384">
        <v>101.31811105345</v>
      </c>
      <c r="Q1384">
        <v>0.19237895226209201</v>
      </c>
    </row>
    <row r="1385" spans="1:17" hidden="1" x14ac:dyDescent="0.3">
      <c r="A1385" t="s">
        <v>2938</v>
      </c>
      <c r="B1385" t="s">
        <v>2939</v>
      </c>
      <c r="C1385" t="str">
        <f>IFERROR(VLOOKUP(Table1[[#This Row],[Ticker]],[1]!Table1[[Symbol]:[Industry]],2,FALSE),"-")</f>
        <v>-</v>
      </c>
      <c r="D1385" t="s">
        <v>264</v>
      </c>
      <c r="E1385">
        <v>1287.53322321</v>
      </c>
      <c r="F1385">
        <v>750.1</v>
      </c>
      <c r="G1385">
        <v>-10.0815252256201</v>
      </c>
      <c r="H1385">
        <v>20.857701751114998</v>
      </c>
      <c r="I1385">
        <v>39.154620502603599</v>
      </c>
      <c r="J1385">
        <v>32.611667752088003</v>
      </c>
      <c r="K1385">
        <v>602.08312228213504</v>
      </c>
      <c r="L1385">
        <v>575.02330578850695</v>
      </c>
      <c r="M1385">
        <v>89.420490722556096</v>
      </c>
      <c r="N1385">
        <v>3.27427930416588</v>
      </c>
      <c r="O1385">
        <v>3.85281962405013</v>
      </c>
      <c r="P1385">
        <v>70.090702947845799</v>
      </c>
      <c r="Q1385">
        <v>7.1701901465995005E-2</v>
      </c>
    </row>
    <row r="1386" spans="1:17" hidden="1" x14ac:dyDescent="0.3">
      <c r="A1386" t="s">
        <v>2940</v>
      </c>
      <c r="B1386" t="s">
        <v>2941</v>
      </c>
      <c r="C1386" t="str">
        <f>IFERROR(VLOOKUP(Table1[[#This Row],[Ticker]],[1]!Table1[[Symbol]:[Industry]],2,FALSE),"-")</f>
        <v>-</v>
      </c>
      <c r="D1386" t="s">
        <v>644</v>
      </c>
      <c r="E1386">
        <v>1287.253569</v>
      </c>
      <c r="F1386">
        <v>326.55</v>
      </c>
      <c r="G1386">
        <v>9.4174452884476292</v>
      </c>
      <c r="H1386">
        <v>-8.55428828327587</v>
      </c>
      <c r="I1386">
        <v>-8.5100806484168103</v>
      </c>
      <c r="J1386">
        <v>-1.12998869988435</v>
      </c>
      <c r="K1386">
        <v>312.41362559263303</v>
      </c>
      <c r="L1386">
        <v>277.185594590535</v>
      </c>
      <c r="M1386">
        <v>49.160287869073102</v>
      </c>
      <c r="N1386">
        <v>0.607288369652903</v>
      </c>
      <c r="O1386">
        <v>22.186495176848801</v>
      </c>
      <c r="P1386">
        <v>54.689720511605799</v>
      </c>
    </row>
    <row r="1387" spans="1:17" hidden="1" x14ac:dyDescent="0.3">
      <c r="A1387" t="s">
        <v>2942</v>
      </c>
      <c r="B1387" t="s">
        <v>2943</v>
      </c>
      <c r="C1387" t="str">
        <f>IFERROR(VLOOKUP(Table1[[#This Row],[Ticker]],[1]!Table1[[Symbol]:[Industry]],2,FALSE),"-")</f>
        <v>-</v>
      </c>
      <c r="D1387" t="s">
        <v>106</v>
      </c>
      <c r="E1387">
        <v>1285.6095224399901</v>
      </c>
      <c r="F1387">
        <v>504.15</v>
      </c>
      <c r="G1387">
        <v>66.530964933642807</v>
      </c>
      <c r="H1387">
        <v>-18.602709228056</v>
      </c>
      <c r="I1387">
        <v>13.663558456692201</v>
      </c>
      <c r="J1387">
        <v>2.75332828227946</v>
      </c>
      <c r="K1387">
        <v>544.56191817122703</v>
      </c>
      <c r="L1387">
        <v>472.60386784317598</v>
      </c>
      <c r="M1387">
        <v>41.187355887412302</v>
      </c>
      <c r="N1387">
        <v>0.55954199233458901</v>
      </c>
      <c r="O1387">
        <v>40.8311018546067</v>
      </c>
      <c r="P1387">
        <v>152.96036126442499</v>
      </c>
      <c r="Q1387">
        <v>0.168478361601516</v>
      </c>
    </row>
    <row r="1388" spans="1:17" hidden="1" x14ac:dyDescent="0.3">
      <c r="A1388" t="s">
        <v>2944</v>
      </c>
      <c r="B1388" t="s">
        <v>2945</v>
      </c>
      <c r="C1388" t="str">
        <f>IFERROR(VLOOKUP(Table1[[#This Row],[Ticker]],[1]!Table1[[Symbol]:[Industry]],2,FALSE),"-")</f>
        <v>-</v>
      </c>
      <c r="D1388" t="s">
        <v>83</v>
      </c>
      <c r="E1388">
        <v>1284.3457662129999</v>
      </c>
      <c r="F1388">
        <v>262.93</v>
      </c>
      <c r="G1388">
        <v>-10.767917992607</v>
      </c>
      <c r="H1388">
        <v>-6.1324792610243097</v>
      </c>
      <c r="I1388">
        <v>-18.013484972778301</v>
      </c>
      <c r="J1388">
        <v>-5.6562881824372599</v>
      </c>
      <c r="K1388">
        <v>258.96866340891597</v>
      </c>
      <c r="L1388">
        <v>266.25115087878498</v>
      </c>
      <c r="M1388">
        <v>35.613586196075303</v>
      </c>
      <c r="N1388">
        <v>2.8466733031307698</v>
      </c>
      <c r="O1388">
        <v>45.2858175179705</v>
      </c>
      <c r="P1388">
        <v>59.351515151515102</v>
      </c>
    </row>
    <row r="1389" spans="1:17" hidden="1" x14ac:dyDescent="0.3">
      <c r="A1389" t="s">
        <v>2946</v>
      </c>
      <c r="B1389" t="s">
        <v>2947</v>
      </c>
      <c r="C1389" t="str">
        <f>IFERROR(VLOOKUP(Table1[[#This Row],[Ticker]],[1]!Table1[[Symbol]:[Industry]],2,FALSE),"-")</f>
        <v>-</v>
      </c>
      <c r="D1389" t="s">
        <v>431</v>
      </c>
      <c r="E1389">
        <v>1273.4662943599999</v>
      </c>
      <c r="F1389">
        <v>195.17</v>
      </c>
      <c r="G1389">
        <v>58.847739900181502</v>
      </c>
      <c r="H1389">
        <v>36.041837211171497</v>
      </c>
      <c r="I1389">
        <v>-11.2409947610297</v>
      </c>
      <c r="J1389">
        <v>-1.5044036764834099</v>
      </c>
      <c r="K1389">
        <v>164.18729306802001</v>
      </c>
      <c r="L1389">
        <v>169.19413282708601</v>
      </c>
      <c r="M1389">
        <v>99.031039970333495</v>
      </c>
      <c r="N1389">
        <v>0.94784764454933201</v>
      </c>
      <c r="O1389">
        <v>52.815494184556997</v>
      </c>
      <c r="P1389">
        <v>101.20618556701</v>
      </c>
      <c r="Q1389">
        <v>4.2302350383186998E-2</v>
      </c>
    </row>
    <row r="1390" spans="1:17" hidden="1" x14ac:dyDescent="0.3">
      <c r="A1390" t="s">
        <v>2948</v>
      </c>
      <c r="B1390" t="s">
        <v>2949</v>
      </c>
      <c r="C1390" t="str">
        <f>IFERROR(VLOOKUP(Table1[[#This Row],[Ticker]],[1]!Table1[[Symbol]:[Industry]],2,FALSE),"-")</f>
        <v>-</v>
      </c>
      <c r="D1390" t="s">
        <v>54</v>
      </c>
      <c r="E1390">
        <v>1272.61116376</v>
      </c>
      <c r="F1390">
        <v>2059.9</v>
      </c>
      <c r="G1390">
        <v>-30.299710052911198</v>
      </c>
      <c r="H1390">
        <v>-6.3833742621632297</v>
      </c>
      <c r="I1390">
        <v>-20.688369076008001</v>
      </c>
      <c r="J1390">
        <v>-1.62448561474718</v>
      </c>
      <c r="K1390">
        <v>2251.6900743186802</v>
      </c>
      <c r="L1390">
        <v>2220.2223737437598</v>
      </c>
      <c r="M1390">
        <v>31.930308624325001</v>
      </c>
      <c r="N1390">
        <v>0.36709401152332</v>
      </c>
      <c r="O1390">
        <v>37.089179086363401</v>
      </c>
      <c r="P1390">
        <v>19.2002777617036</v>
      </c>
      <c r="Q1390">
        <v>-2.9803664934139999E-2</v>
      </c>
    </row>
    <row r="1391" spans="1:17" hidden="1" x14ac:dyDescent="0.3">
      <c r="A1391" t="s">
        <v>2950</v>
      </c>
      <c r="B1391" t="s">
        <v>2951</v>
      </c>
      <c r="C1391" t="str">
        <f>IFERROR(VLOOKUP(Table1[[#This Row],[Ticker]],[1]!Table1[[Symbol]:[Industry]],2,FALSE),"-")</f>
        <v>-</v>
      </c>
      <c r="D1391" t="s">
        <v>185</v>
      </c>
      <c r="E1391">
        <v>1269.56683385</v>
      </c>
      <c r="F1391">
        <v>706.3</v>
      </c>
      <c r="G1391">
        <v>-15.2074941990697</v>
      </c>
      <c r="H1391">
        <v>-0.197884353740887</v>
      </c>
      <c r="I1391">
        <v>15.4894706488737</v>
      </c>
      <c r="J1391">
        <v>2.3153736260754001</v>
      </c>
      <c r="K1391">
        <v>672.53829160496696</v>
      </c>
      <c r="L1391">
        <v>632.32854244408304</v>
      </c>
      <c r="M1391">
        <v>74.880504214871905</v>
      </c>
      <c r="N1391">
        <v>0.86502619869314601</v>
      </c>
      <c r="O1391">
        <v>7.6030015574118703</v>
      </c>
      <c r="P1391">
        <v>44.113446235462099</v>
      </c>
      <c r="Q1391">
        <v>6.1539526493314997E-2</v>
      </c>
    </row>
    <row r="1392" spans="1:17" hidden="1" x14ac:dyDescent="0.3">
      <c r="A1392" t="s">
        <v>2952</v>
      </c>
      <c r="B1392" t="s">
        <v>2953</v>
      </c>
      <c r="C1392" t="str">
        <f>IFERROR(VLOOKUP(Table1[[#This Row],[Ticker]],[1]!Table1[[Symbol]:[Industry]],2,FALSE),"-")</f>
        <v>-</v>
      </c>
      <c r="D1392" t="s">
        <v>606</v>
      </c>
      <c r="E1392">
        <v>1266.2776865999999</v>
      </c>
      <c r="F1392">
        <v>176.2</v>
      </c>
      <c r="G1392">
        <v>-6.2876079238675704</v>
      </c>
      <c r="H1392">
        <v>-10.942207614529799</v>
      </c>
      <c r="I1392">
        <v>43.247100140127401</v>
      </c>
      <c r="J1392">
        <v>-2.7301733458106701</v>
      </c>
      <c r="K1392">
        <v>178.98782308488899</v>
      </c>
      <c r="L1392">
        <v>156.971601063278</v>
      </c>
      <c r="M1392">
        <v>46.648443683668297</v>
      </c>
      <c r="N1392">
        <v>0.70373830052352004</v>
      </c>
      <c r="O1392">
        <v>25.397275822928499</v>
      </c>
      <c r="P1392">
        <v>81.275720164608998</v>
      </c>
      <c r="Q1392">
        <v>0.13061451877782901</v>
      </c>
    </row>
    <row r="1393" spans="1:17" hidden="1" x14ac:dyDescent="0.3">
      <c r="A1393" t="s">
        <v>2954</v>
      </c>
      <c r="B1393" t="s">
        <v>2955</v>
      </c>
      <c r="C1393" t="str">
        <f>IFERROR(VLOOKUP(Table1[[#This Row],[Ticker]],[1]!Table1[[Symbol]:[Industry]],2,FALSE),"-")</f>
        <v>-</v>
      </c>
      <c r="D1393" t="s">
        <v>573</v>
      </c>
      <c r="E1393">
        <v>1265.4461999340001</v>
      </c>
      <c r="F1393">
        <v>234.99</v>
      </c>
      <c r="G1393">
        <v>-21.6708157563429</v>
      </c>
      <c r="H1393">
        <v>-7.5228254812148299</v>
      </c>
      <c r="I1393">
        <v>-2.1996909857392</v>
      </c>
      <c r="J1393">
        <v>-4.70937364274688</v>
      </c>
      <c r="K1393">
        <v>241.59794571223401</v>
      </c>
      <c r="L1393">
        <v>229.319012247133</v>
      </c>
      <c r="M1393">
        <v>39.866532657231602</v>
      </c>
      <c r="N1393">
        <v>2.1249817323706699</v>
      </c>
      <c r="O1393">
        <v>24.430826843695399</v>
      </c>
      <c r="P1393">
        <v>29.828729281767899</v>
      </c>
      <c r="Q1393">
        <v>3.7016652122316002E-2</v>
      </c>
    </row>
    <row r="1394" spans="1:17" hidden="1" x14ac:dyDescent="0.3">
      <c r="A1394" t="s">
        <v>2956</v>
      </c>
      <c r="B1394" t="s">
        <v>2957</v>
      </c>
      <c r="C1394" t="str">
        <f>IFERROR(VLOOKUP(Table1[[#This Row],[Ticker]],[1]!Table1[[Symbol]:[Industry]],2,FALSE),"-")</f>
        <v>-</v>
      </c>
      <c r="D1394" t="s">
        <v>2958</v>
      </c>
      <c r="E1394">
        <v>1265.1349064999999</v>
      </c>
      <c r="F1394">
        <v>649.65</v>
      </c>
      <c r="G1394">
        <v>37.243738192439402</v>
      </c>
      <c r="H1394">
        <v>-13.396749287027101</v>
      </c>
      <c r="I1394">
        <v>40.839265007906498</v>
      </c>
      <c r="J1394">
        <v>-0.63860281068254798</v>
      </c>
      <c r="K1394">
        <v>702.47489348966997</v>
      </c>
      <c r="L1394">
        <v>588.93115298111297</v>
      </c>
      <c r="M1394">
        <v>33.267441078658301</v>
      </c>
      <c r="N1394">
        <v>0.41275440976933497</v>
      </c>
      <c r="O1394">
        <v>46.078657738782397</v>
      </c>
      <c r="P1394">
        <v>87.868710237131197</v>
      </c>
    </row>
    <row r="1395" spans="1:17" hidden="1" x14ac:dyDescent="0.3">
      <c r="A1395" t="s">
        <v>2959</v>
      </c>
      <c r="B1395" t="s">
        <v>2960</v>
      </c>
      <c r="C1395" t="str">
        <f>IFERROR(VLOOKUP(Table1[[#This Row],[Ticker]],[1]!Table1[[Symbol]:[Industry]],2,FALSE),"-")</f>
        <v>-</v>
      </c>
      <c r="D1395" t="s">
        <v>278</v>
      </c>
      <c r="E1395">
        <v>1258.759325</v>
      </c>
      <c r="F1395">
        <v>338.9</v>
      </c>
      <c r="G1395">
        <v>222.193507279334</v>
      </c>
      <c r="H1395">
        <v>-3.4289296814830301</v>
      </c>
      <c r="I1395">
        <v>59.599009258252103</v>
      </c>
      <c r="J1395">
        <v>-4.6280603608221398</v>
      </c>
      <c r="K1395">
        <v>311.15392225911398</v>
      </c>
      <c r="L1395">
        <v>234.244025777134</v>
      </c>
      <c r="M1395">
        <v>43.254143719985898</v>
      </c>
      <c r="N1395">
        <v>0.44269345282163403</v>
      </c>
      <c r="O1395">
        <v>22.071407494836201</v>
      </c>
      <c r="P1395">
        <v>333.39446664548899</v>
      </c>
    </row>
    <row r="1396" spans="1:17" hidden="1" x14ac:dyDescent="0.3">
      <c r="A1396" t="s">
        <v>2961</v>
      </c>
      <c r="B1396" t="s">
        <v>2962</v>
      </c>
      <c r="C1396" t="str">
        <f>IFERROR(VLOOKUP(Table1[[#This Row],[Ticker]],[1]!Table1[[Symbol]:[Industry]],2,FALSE),"-")</f>
        <v>-</v>
      </c>
      <c r="D1396" t="s">
        <v>1503</v>
      </c>
      <c r="E1396">
        <v>1256.74881123</v>
      </c>
      <c r="F1396">
        <v>216.7</v>
      </c>
      <c r="G1396">
        <v>-57.153398351189203</v>
      </c>
      <c r="H1396">
        <v>-15.3406051041454</v>
      </c>
      <c r="I1396">
        <v>-27.5657600925819</v>
      </c>
      <c r="J1396">
        <v>-2.21804004011977</v>
      </c>
      <c r="K1396">
        <v>224.43810225974499</v>
      </c>
      <c r="L1396">
        <v>237.384534715901</v>
      </c>
      <c r="M1396">
        <v>35.479016166269702</v>
      </c>
      <c r="N1396">
        <v>0.50301557582978695</v>
      </c>
      <c r="O1396">
        <v>37.286571296723501</v>
      </c>
      <c r="P1396">
        <v>8.7032856784549697</v>
      </c>
      <c r="Q1396">
        <v>-1.5293686362529001E-2</v>
      </c>
    </row>
    <row r="1397" spans="1:17" hidden="1" x14ac:dyDescent="0.3">
      <c r="A1397" t="s">
        <v>2963</v>
      </c>
      <c r="B1397" t="s">
        <v>2964</v>
      </c>
      <c r="C1397" t="str">
        <f>IFERROR(VLOOKUP(Table1[[#This Row],[Ticker]],[1]!Table1[[Symbol]:[Industry]],2,FALSE),"-")</f>
        <v>-</v>
      </c>
      <c r="D1397" t="s">
        <v>397</v>
      </c>
      <c r="E1397">
        <v>1253.7</v>
      </c>
      <c r="F1397">
        <v>41.79</v>
      </c>
      <c r="G1397">
        <v>-33.8659561315161</v>
      </c>
      <c r="H1397">
        <v>-21.437581360552301</v>
      </c>
      <c r="I1397">
        <v>-12.9329322732465</v>
      </c>
      <c r="J1397">
        <v>-6.5859887580684902</v>
      </c>
      <c r="K1397">
        <v>44.413671939393403</v>
      </c>
      <c r="M1397">
        <v>34.1170791267581</v>
      </c>
      <c r="N1397">
        <v>0.23779972421910101</v>
      </c>
      <c r="O1397">
        <v>35.343383584589603</v>
      </c>
      <c r="P1397">
        <v>39.299999999999997</v>
      </c>
    </row>
    <row r="1398" spans="1:17" hidden="1" x14ac:dyDescent="0.3">
      <c r="A1398" t="s">
        <v>2965</v>
      </c>
      <c r="B1398" t="s">
        <v>2966</v>
      </c>
      <c r="C1398" t="str">
        <f>IFERROR(VLOOKUP(Table1[[#This Row],[Ticker]],[1]!Table1[[Symbol]:[Industry]],2,FALSE),"-")</f>
        <v>-</v>
      </c>
      <c r="D1398" t="s">
        <v>392</v>
      </c>
      <c r="E1398">
        <v>1242.78432163</v>
      </c>
      <c r="F1398">
        <v>178.7</v>
      </c>
      <c r="G1398">
        <v>-22.774120864952501</v>
      </c>
      <c r="H1398">
        <v>2.3862349685470701</v>
      </c>
      <c r="I1398">
        <v>14.187454163319901</v>
      </c>
      <c r="J1398">
        <v>-5.6880552533982396</v>
      </c>
      <c r="K1398">
        <v>173.948313390961</v>
      </c>
      <c r="L1398">
        <v>161.828056367854</v>
      </c>
      <c r="M1398">
        <v>44.798587915897798</v>
      </c>
      <c r="N1398">
        <v>1.4167181345862501</v>
      </c>
      <c r="O1398">
        <v>9.4012311135982003</v>
      </c>
      <c r="P1398">
        <v>35.841885214747201</v>
      </c>
      <c r="Q1398">
        <v>1.4532636160209E-2</v>
      </c>
    </row>
    <row r="1399" spans="1:17" hidden="1" x14ac:dyDescent="0.3">
      <c r="A1399" t="s">
        <v>2967</v>
      </c>
      <c r="B1399" t="s">
        <v>2968</v>
      </c>
      <c r="C1399" t="str">
        <f>IFERROR(VLOOKUP(Table1[[#This Row],[Ticker]],[1]!Table1[[Symbol]:[Industry]],2,FALSE),"-")</f>
        <v>-</v>
      </c>
      <c r="D1399" t="s">
        <v>762</v>
      </c>
      <c r="E1399">
        <v>1239.973425165</v>
      </c>
      <c r="F1399">
        <v>245.65</v>
      </c>
      <c r="G1399">
        <v>-39.231882664997798</v>
      </c>
      <c r="H1399">
        <v>-14.1572702975481</v>
      </c>
      <c r="I1399">
        <v>-27.817998823691099</v>
      </c>
      <c r="J1399">
        <v>-9.5882930949772103</v>
      </c>
      <c r="K1399">
        <v>259.17120475758702</v>
      </c>
      <c r="M1399">
        <v>42.994311078297201</v>
      </c>
      <c r="N1399">
        <v>0.62225226593447203</v>
      </c>
      <c r="O1399">
        <v>30.5515978017504</v>
      </c>
      <c r="P1399">
        <v>7.9068745881836202</v>
      </c>
    </row>
    <row r="1400" spans="1:17" hidden="1" x14ac:dyDescent="0.3">
      <c r="A1400" t="s">
        <v>2969</v>
      </c>
      <c r="B1400" t="s">
        <v>2970</v>
      </c>
      <c r="C1400" t="str">
        <f>IFERROR(VLOOKUP(Table1[[#This Row],[Ticker]],[1]!Table1[[Symbol]:[Industry]],2,FALSE),"-")</f>
        <v>-</v>
      </c>
      <c r="D1400" t="s">
        <v>609</v>
      </c>
      <c r="E1400">
        <v>1235.2694757199999</v>
      </c>
      <c r="F1400">
        <v>191.6</v>
      </c>
      <c r="G1400">
        <v>-41.971511531274899</v>
      </c>
      <c r="H1400">
        <v>-10.2517119925791</v>
      </c>
      <c r="I1400">
        <v>-27.610461028644099</v>
      </c>
      <c r="J1400">
        <v>-0.68775868298537102</v>
      </c>
      <c r="K1400">
        <v>202.89506935094599</v>
      </c>
      <c r="L1400">
        <v>220.99525647444901</v>
      </c>
      <c r="M1400">
        <v>39.754431972198198</v>
      </c>
      <c r="N1400">
        <v>0.61880394057157795</v>
      </c>
      <c r="O1400">
        <v>60.673277661795403</v>
      </c>
      <c r="P1400">
        <v>2.9830690674549798</v>
      </c>
      <c r="Q1400">
        <v>7.4546365022027994E-2</v>
      </c>
    </row>
    <row r="1401" spans="1:17" hidden="1" x14ac:dyDescent="0.3">
      <c r="A1401" t="s">
        <v>2971</v>
      </c>
      <c r="B1401" t="s">
        <v>2972</v>
      </c>
      <c r="C1401" t="str">
        <f>IFERROR(VLOOKUP(Table1[[#This Row],[Ticker]],[1]!Table1[[Symbol]:[Industry]],2,FALSE),"-")</f>
        <v>-</v>
      </c>
      <c r="D1401" t="s">
        <v>132</v>
      </c>
      <c r="E1401">
        <v>1234.9599392</v>
      </c>
      <c r="F1401">
        <v>92</v>
      </c>
      <c r="G1401">
        <v>125.649767557068</v>
      </c>
      <c r="H1401">
        <v>36.2498168130181</v>
      </c>
      <c r="I1401">
        <v>106.334066665883</v>
      </c>
      <c r="J1401">
        <v>4.5455021615580096</v>
      </c>
      <c r="K1401">
        <v>66.866827282506605</v>
      </c>
      <c r="L1401">
        <v>50.658603732640302</v>
      </c>
      <c r="M1401">
        <v>89.119154021849894</v>
      </c>
      <c r="N1401">
        <v>0.32989959320094298</v>
      </c>
      <c r="O1401">
        <v>1.9239130434782501</v>
      </c>
      <c r="P1401">
        <v>212.925170068027</v>
      </c>
      <c r="Q1401">
        <v>0.14574408962163499</v>
      </c>
    </row>
    <row r="1402" spans="1:17" hidden="1" x14ac:dyDescent="0.3">
      <c r="A1402" t="s">
        <v>2973</v>
      </c>
      <c r="B1402" t="s">
        <v>2974</v>
      </c>
      <c r="C1402" t="str">
        <f>IFERROR(VLOOKUP(Table1[[#This Row],[Ticker]],[1]!Table1[[Symbol]:[Industry]],2,FALSE),"-")</f>
        <v>-</v>
      </c>
      <c r="D1402" t="s">
        <v>1381</v>
      </c>
      <c r="E1402">
        <v>1233.6652505699999</v>
      </c>
      <c r="F1402">
        <v>817.65</v>
      </c>
      <c r="G1402">
        <v>95.840164608985006</v>
      </c>
      <c r="H1402">
        <v>-13.8682035341524</v>
      </c>
      <c r="I1402">
        <v>93.743503005419697</v>
      </c>
      <c r="J1402">
        <v>-4.0316290552712797</v>
      </c>
      <c r="K1402">
        <v>793.089812562715</v>
      </c>
      <c r="L1402">
        <v>598.56039785771804</v>
      </c>
      <c r="M1402">
        <v>39.587552315299298</v>
      </c>
      <c r="N1402">
        <v>0.312212778986519</v>
      </c>
      <c r="O1402">
        <v>25.603864734299499</v>
      </c>
      <c r="P1402">
        <v>144.038203253245</v>
      </c>
      <c r="Q1402">
        <v>0.15107144953393201</v>
      </c>
    </row>
    <row r="1403" spans="1:17" hidden="1" x14ac:dyDescent="0.3">
      <c r="A1403" t="s">
        <v>2975</v>
      </c>
      <c r="B1403" t="s">
        <v>2976</v>
      </c>
      <c r="C1403" t="str">
        <f>IFERROR(VLOOKUP(Table1[[#This Row],[Ticker]],[1]!Table1[[Symbol]:[Industry]],2,FALSE),"-")</f>
        <v>-</v>
      </c>
      <c r="D1403" t="s">
        <v>261</v>
      </c>
      <c r="E1403">
        <v>1231.4969449600001</v>
      </c>
      <c r="F1403">
        <v>1055.8</v>
      </c>
      <c r="G1403">
        <v>14.7839473166456</v>
      </c>
      <c r="H1403">
        <v>0.63076412641034696</v>
      </c>
      <c r="I1403">
        <v>-2.4864011407593898</v>
      </c>
      <c r="J1403">
        <v>4.3911187115762802</v>
      </c>
      <c r="K1403">
        <v>1002.19728966641</v>
      </c>
      <c r="L1403">
        <v>925.517274067279</v>
      </c>
      <c r="M1403">
        <v>57.682781944240197</v>
      </c>
      <c r="N1403">
        <v>1.0455559883302701</v>
      </c>
      <c r="O1403">
        <v>6.0759613563174897</v>
      </c>
      <c r="P1403">
        <v>59.317941753432898</v>
      </c>
      <c r="Q1403">
        <v>7.3462838425274998E-2</v>
      </c>
    </row>
    <row r="1404" spans="1:17" hidden="1" x14ac:dyDescent="0.3">
      <c r="A1404" t="s">
        <v>2977</v>
      </c>
      <c r="B1404" t="s">
        <v>2978</v>
      </c>
      <c r="C1404" t="str">
        <f>IFERROR(VLOOKUP(Table1[[#This Row],[Ticker]],[1]!Table1[[Symbol]:[Industry]],2,FALSE),"-")</f>
        <v>-</v>
      </c>
      <c r="D1404" t="s">
        <v>192</v>
      </c>
      <c r="E1404">
        <v>1219.9363295749999</v>
      </c>
      <c r="F1404">
        <v>550.25</v>
      </c>
      <c r="G1404">
        <v>-34.850521390343097</v>
      </c>
      <c r="H1404">
        <v>-6.7651604457609302</v>
      </c>
      <c r="I1404">
        <v>2.1669404359082902</v>
      </c>
      <c r="J1404">
        <v>-7.1290796744098097</v>
      </c>
      <c r="K1404">
        <v>566.11498020684598</v>
      </c>
      <c r="L1404">
        <v>511.70078261194902</v>
      </c>
      <c r="M1404">
        <v>30.030043362077901</v>
      </c>
      <c r="N1404">
        <v>1.06815692818958</v>
      </c>
      <c r="O1404">
        <v>27.178555202180799</v>
      </c>
      <c r="P1404">
        <v>40.981296438636903</v>
      </c>
      <c r="Q1404">
        <v>5.9832969870728003E-2</v>
      </c>
    </row>
    <row r="1405" spans="1:17" hidden="1" x14ac:dyDescent="0.3">
      <c r="A1405" t="s">
        <v>2979</v>
      </c>
      <c r="B1405" t="s">
        <v>2980</v>
      </c>
      <c r="C1405" t="str">
        <f>IFERROR(VLOOKUP(Table1[[#This Row],[Ticker]],[1]!Table1[[Symbol]:[Industry]],2,FALSE),"-")</f>
        <v>-</v>
      </c>
      <c r="D1405" t="s">
        <v>124</v>
      </c>
      <c r="E1405">
        <v>1219.0608144</v>
      </c>
      <c r="F1405">
        <v>140.12</v>
      </c>
      <c r="G1405">
        <v>-43.670680452077498</v>
      </c>
      <c r="H1405">
        <v>-9.7275334374947597</v>
      </c>
      <c r="I1405">
        <v>-13.055928096012</v>
      </c>
      <c r="J1405">
        <v>1.7602911943514601</v>
      </c>
      <c r="K1405">
        <v>141.75399786972901</v>
      </c>
      <c r="L1405">
        <v>143.93098474934601</v>
      </c>
      <c r="M1405">
        <v>53.9389957386229</v>
      </c>
      <c r="N1405">
        <v>2.3326125871704302</v>
      </c>
      <c r="O1405">
        <v>38.666856979731598</v>
      </c>
      <c r="P1405">
        <v>20.2746781115879</v>
      </c>
      <c r="Q1405">
        <v>3.1403314438551003E-2</v>
      </c>
    </row>
    <row r="1406" spans="1:17" hidden="1" x14ac:dyDescent="0.3">
      <c r="A1406" t="s">
        <v>2981</v>
      </c>
      <c r="B1406" t="s">
        <v>2982</v>
      </c>
      <c r="C1406" t="str">
        <f>IFERROR(VLOOKUP(Table1[[#This Row],[Ticker]],[1]!Table1[[Symbol]:[Industry]],2,FALSE),"-")</f>
        <v>-</v>
      </c>
      <c r="D1406" t="s">
        <v>21</v>
      </c>
      <c r="E1406">
        <v>1218.44112</v>
      </c>
      <c r="F1406">
        <v>1027.7</v>
      </c>
      <c r="G1406">
        <v>-35.461730717453598</v>
      </c>
      <c r="H1406">
        <v>-7.8637744207189897</v>
      </c>
      <c r="I1406">
        <v>-26.242344378269401</v>
      </c>
      <c r="J1406">
        <v>-3.1371556144679098</v>
      </c>
      <c r="K1406">
        <v>1049.78507838982</v>
      </c>
      <c r="L1406">
        <v>1080.95580121527</v>
      </c>
      <c r="M1406">
        <v>52.156814545874497</v>
      </c>
      <c r="N1406">
        <v>0.595145751179881</v>
      </c>
      <c r="O1406">
        <v>42.784859394765</v>
      </c>
      <c r="P1406">
        <v>7.5506252943331198</v>
      </c>
      <c r="Q1406">
        <v>0.100170211507109</v>
      </c>
    </row>
    <row r="1407" spans="1:17" hidden="1" x14ac:dyDescent="0.3">
      <c r="A1407" t="s">
        <v>2983</v>
      </c>
      <c r="B1407" t="s">
        <v>2984</v>
      </c>
      <c r="C1407" t="str">
        <f>IFERROR(VLOOKUP(Table1[[#This Row],[Ticker]],[1]!Table1[[Symbol]:[Industry]],2,FALSE),"-")</f>
        <v>-</v>
      </c>
      <c r="D1407" t="s">
        <v>516</v>
      </c>
      <c r="E1407">
        <v>1215.57390392</v>
      </c>
      <c r="F1407">
        <v>100.4</v>
      </c>
      <c r="G1407">
        <v>30.7407165743798</v>
      </c>
      <c r="H1407">
        <v>-10.049955236007699</v>
      </c>
      <c r="I1407">
        <v>38.056134836549802</v>
      </c>
      <c r="J1407">
        <v>-6.8950873729522399</v>
      </c>
      <c r="K1407">
        <v>98.015001765907002</v>
      </c>
      <c r="L1407">
        <v>86.406287782052502</v>
      </c>
      <c r="M1407">
        <v>35.804523963487703</v>
      </c>
      <c r="N1407">
        <v>1.06205900197868</v>
      </c>
      <c r="O1407">
        <v>26.2450199203187</v>
      </c>
      <c r="P1407">
        <v>73.402417962003398</v>
      </c>
      <c r="Q1407">
        <v>-5.5283524777998999E-2</v>
      </c>
    </row>
    <row r="1408" spans="1:17" hidden="1" x14ac:dyDescent="0.3">
      <c r="A1408" t="s">
        <v>2985</v>
      </c>
      <c r="B1408" t="s">
        <v>2986</v>
      </c>
      <c r="C1408" t="str">
        <f>IFERROR(VLOOKUP(Table1[[#This Row],[Ticker]],[1]!Table1[[Symbol]:[Industry]],2,FALSE),"-")</f>
        <v>-</v>
      </c>
      <c r="D1408" t="s">
        <v>185</v>
      </c>
      <c r="E1408">
        <v>1211.7058099999999</v>
      </c>
      <c r="F1408">
        <v>133</v>
      </c>
      <c r="G1408">
        <v>-16.416743791934199</v>
      </c>
      <c r="H1408">
        <v>-10.4457003359782</v>
      </c>
      <c r="I1408">
        <v>-11.373985903447601</v>
      </c>
      <c r="J1408">
        <v>-0.94449326214971097</v>
      </c>
      <c r="K1408">
        <v>137.85909077393401</v>
      </c>
      <c r="L1408">
        <v>131.66190276804599</v>
      </c>
      <c r="M1408">
        <v>34.535805892048003</v>
      </c>
      <c r="N1408">
        <v>0.54078067396308305</v>
      </c>
      <c r="O1408">
        <v>17.293233082706699</v>
      </c>
      <c r="P1408">
        <v>22.0183486238532</v>
      </c>
      <c r="Q1408">
        <v>7.2901728520034001E-2</v>
      </c>
    </row>
    <row r="1409" spans="1:17" hidden="1" x14ac:dyDescent="0.3">
      <c r="A1409" t="s">
        <v>2987</v>
      </c>
      <c r="B1409" t="s">
        <v>2988</v>
      </c>
      <c r="C1409" t="str">
        <f>IFERROR(VLOOKUP(Table1[[#This Row],[Ticker]],[1]!Table1[[Symbol]:[Industry]],2,FALSE),"-")</f>
        <v>-</v>
      </c>
      <c r="D1409" t="s">
        <v>54</v>
      </c>
      <c r="E1409">
        <v>1209.4806353399999</v>
      </c>
      <c r="F1409">
        <v>382.95</v>
      </c>
      <c r="G1409">
        <v>-50.084475781060803</v>
      </c>
      <c r="H1409">
        <v>-11.3992414756896</v>
      </c>
      <c r="I1409">
        <v>13.7443376043489</v>
      </c>
      <c r="J1409">
        <v>-2.5817411139593802</v>
      </c>
      <c r="K1409">
        <v>380.74036425435003</v>
      </c>
      <c r="L1409">
        <v>357.68846661330099</v>
      </c>
      <c r="M1409">
        <v>44.241521850959799</v>
      </c>
      <c r="N1409">
        <v>0.73539419243858295</v>
      </c>
      <c r="O1409">
        <v>34.064499281890498</v>
      </c>
      <c r="P1409">
        <v>45.442461071021597</v>
      </c>
      <c r="Q1409">
        <v>-1.9979038568046999E-2</v>
      </c>
    </row>
    <row r="1410" spans="1:17" hidden="1" x14ac:dyDescent="0.3">
      <c r="A1410" t="s">
        <v>2989</v>
      </c>
      <c r="B1410" t="s">
        <v>2990</v>
      </c>
      <c r="C1410" t="str">
        <f>IFERROR(VLOOKUP(Table1[[#This Row],[Ticker]],[1]!Table1[[Symbol]:[Industry]],2,FALSE),"-")</f>
        <v>-</v>
      </c>
      <c r="D1410" t="s">
        <v>644</v>
      </c>
      <c r="E1410">
        <v>1209.3866481699999</v>
      </c>
      <c r="F1410">
        <v>138.59</v>
      </c>
      <c r="G1410">
        <v>-55.782754290621902</v>
      </c>
      <c r="H1410">
        <v>-10.3830011304218</v>
      </c>
      <c r="I1410">
        <v>-24.275186841232198</v>
      </c>
      <c r="J1410">
        <v>-3.2349001303841201</v>
      </c>
      <c r="K1410">
        <v>147.681356676191</v>
      </c>
      <c r="L1410">
        <v>157.79841340674199</v>
      </c>
      <c r="M1410">
        <v>29.659873809234</v>
      </c>
      <c r="N1410">
        <v>0.49060142145531899</v>
      </c>
      <c r="O1410">
        <v>44.274478678115202</v>
      </c>
      <c r="P1410">
        <v>9.6439873417721405</v>
      </c>
      <c r="Q1410">
        <v>4.9643167064213997E-2</v>
      </c>
    </row>
    <row r="1411" spans="1:17" hidden="1" x14ac:dyDescent="0.3">
      <c r="A1411" t="s">
        <v>2991</v>
      </c>
      <c r="B1411" t="s">
        <v>2992</v>
      </c>
      <c r="C1411" t="str">
        <f>IFERROR(VLOOKUP(Table1[[#This Row],[Ticker]],[1]!Table1[[Symbol]:[Industry]],2,FALSE),"-")</f>
        <v>-</v>
      </c>
      <c r="D1411" t="s">
        <v>1007</v>
      </c>
      <c r="E1411">
        <v>1204.7432980000001</v>
      </c>
      <c r="F1411">
        <v>853.6</v>
      </c>
      <c r="G1411">
        <v>28.6296273971071</v>
      </c>
      <c r="H1411">
        <v>12.8546509274654</v>
      </c>
      <c r="I1411">
        <v>3.6911414084203602</v>
      </c>
      <c r="J1411">
        <v>-5.0174052263370301</v>
      </c>
      <c r="K1411">
        <v>799.20606320603497</v>
      </c>
      <c r="L1411">
        <v>742.839628382971</v>
      </c>
      <c r="M1411">
        <v>50.004731658830103</v>
      </c>
      <c r="N1411">
        <v>0.65251430145554801</v>
      </c>
      <c r="O1411">
        <v>16.529990627928701</v>
      </c>
      <c r="P1411">
        <v>68.762356662712506</v>
      </c>
      <c r="Q1411">
        <v>0.117144096067878</v>
      </c>
    </row>
    <row r="1412" spans="1:17" hidden="1" x14ac:dyDescent="0.3">
      <c r="A1412" t="s">
        <v>2993</v>
      </c>
      <c r="B1412" t="s">
        <v>2994</v>
      </c>
      <c r="C1412" t="str">
        <f>IFERROR(VLOOKUP(Table1[[#This Row],[Ticker]],[1]!Table1[[Symbol]:[Industry]],2,FALSE),"-")</f>
        <v>-</v>
      </c>
      <c r="D1412" t="s">
        <v>2737</v>
      </c>
      <c r="E1412">
        <v>1203.28125</v>
      </c>
      <c r="F1412">
        <v>15.1</v>
      </c>
      <c r="G1412">
        <v>33.1568671989995</v>
      </c>
      <c r="H1412">
        <v>5.8584954682175603</v>
      </c>
      <c r="I1412">
        <v>62.508165354952197</v>
      </c>
      <c r="J1412">
        <v>-6.0105765159895803</v>
      </c>
      <c r="K1412">
        <v>14.185686707968999</v>
      </c>
      <c r="L1412">
        <v>14.1078385137036</v>
      </c>
      <c r="M1412">
        <v>45.5337394237784</v>
      </c>
      <c r="N1412">
        <v>4.1161523653559504</v>
      </c>
      <c r="O1412">
        <v>18.8741721854304</v>
      </c>
      <c r="P1412">
        <v>98.1627296587926</v>
      </c>
      <c r="Q1412">
        <v>0.22309517173551399</v>
      </c>
    </row>
    <row r="1413" spans="1:17" hidden="1" x14ac:dyDescent="0.3">
      <c r="A1413" t="s">
        <v>2995</v>
      </c>
      <c r="B1413" t="s">
        <v>2996</v>
      </c>
      <c r="C1413" t="str">
        <f>IFERROR(VLOOKUP(Table1[[#This Row],[Ticker]],[1]!Table1[[Symbol]:[Industry]],2,FALSE),"-")</f>
        <v>-</v>
      </c>
      <c r="D1413" t="s">
        <v>644</v>
      </c>
      <c r="E1413">
        <v>1202.4000000000001</v>
      </c>
      <c r="F1413">
        <v>120.24</v>
      </c>
      <c r="G1413">
        <v>-40.391489937525101</v>
      </c>
      <c r="H1413">
        <v>-7.6835757291934303</v>
      </c>
      <c r="I1413">
        <v>-5.4817300302510397</v>
      </c>
      <c r="J1413">
        <v>4.3332718512035902</v>
      </c>
      <c r="K1413">
        <v>119.596556590725</v>
      </c>
      <c r="L1413">
        <v>121.92301632408</v>
      </c>
      <c r="M1413">
        <v>65.3990784987989</v>
      </c>
      <c r="N1413">
        <v>0.91832759304977396</v>
      </c>
      <c r="O1413">
        <v>28.908848968729199</v>
      </c>
      <c r="P1413">
        <v>19.8803589232303</v>
      </c>
      <c r="Q1413">
        <v>5.1599419692089999E-3</v>
      </c>
    </row>
    <row r="1414" spans="1:17" hidden="1" x14ac:dyDescent="0.3">
      <c r="A1414" t="s">
        <v>2997</v>
      </c>
      <c r="B1414" t="s">
        <v>2998</v>
      </c>
      <c r="C1414" t="str">
        <f>IFERROR(VLOOKUP(Table1[[#This Row],[Ticker]],[1]!Table1[[Symbol]:[Industry]],2,FALSE),"-")</f>
        <v>-</v>
      </c>
      <c r="D1414" t="s">
        <v>132</v>
      </c>
      <c r="E1414">
        <v>1200.6592416000001</v>
      </c>
      <c r="F1414">
        <v>982.8</v>
      </c>
      <c r="G1414">
        <v>36.2775875382628</v>
      </c>
      <c r="H1414">
        <v>-1.78826428288276</v>
      </c>
      <c r="I1414">
        <v>-8.6365367025099093</v>
      </c>
      <c r="J1414">
        <v>-7.7958859773683704</v>
      </c>
      <c r="K1414">
        <v>947.28345451619498</v>
      </c>
      <c r="L1414">
        <v>870.71450187774997</v>
      </c>
      <c r="M1414">
        <v>47.415225064831702</v>
      </c>
      <c r="N1414">
        <v>2.9276555645747</v>
      </c>
      <c r="O1414">
        <v>21.052096052096001</v>
      </c>
      <c r="P1414">
        <v>75.499999999999901</v>
      </c>
    </row>
    <row r="1415" spans="1:17" hidden="1" x14ac:dyDescent="0.3">
      <c r="A1415" t="s">
        <v>2999</v>
      </c>
      <c r="B1415" t="s">
        <v>3000</v>
      </c>
      <c r="C1415" t="str">
        <f>IFERROR(VLOOKUP(Table1[[#This Row],[Ticker]],[1]!Table1[[Symbol]:[Industry]],2,FALSE),"-")</f>
        <v>-</v>
      </c>
      <c r="D1415" t="s">
        <v>21</v>
      </c>
      <c r="E1415">
        <v>1196.8721572500001</v>
      </c>
      <c r="F1415">
        <v>1362.35</v>
      </c>
      <c r="G1415">
        <v>403.16381070345398</v>
      </c>
      <c r="H1415">
        <v>-3.9844726244119499</v>
      </c>
      <c r="I1415">
        <v>41.143626272804298</v>
      </c>
      <c r="J1415">
        <v>5.0087919614931602</v>
      </c>
      <c r="K1415">
        <v>1363.80840707261</v>
      </c>
      <c r="L1415">
        <v>1084.9480513721801</v>
      </c>
      <c r="M1415">
        <v>58.092191131723098</v>
      </c>
      <c r="N1415">
        <v>1.0249010325218999</v>
      </c>
      <c r="O1415">
        <v>33.479763175965097</v>
      </c>
      <c r="P1415">
        <v>490.77250860369799</v>
      </c>
    </row>
    <row r="1416" spans="1:17" hidden="1" x14ac:dyDescent="0.3">
      <c r="A1416" t="s">
        <v>3001</v>
      </c>
      <c r="B1416" t="s">
        <v>3002</v>
      </c>
      <c r="C1416" t="str">
        <f>IFERROR(VLOOKUP(Table1[[#This Row],[Ticker]],[1]!Table1[[Symbol]:[Industry]],2,FALSE),"-")</f>
        <v>-</v>
      </c>
      <c r="D1416" t="s">
        <v>21</v>
      </c>
      <c r="E1416">
        <v>1188.7728287350001</v>
      </c>
      <c r="F1416">
        <v>727.55</v>
      </c>
      <c r="G1416">
        <v>204.051504968637</v>
      </c>
      <c r="H1416">
        <v>-7.4572940054666397</v>
      </c>
      <c r="I1416">
        <v>5.1717941320272001</v>
      </c>
      <c r="J1416">
        <v>7.4336494208617099</v>
      </c>
      <c r="K1416">
        <v>674.34059524902295</v>
      </c>
      <c r="L1416">
        <v>546.194726901639</v>
      </c>
      <c r="M1416">
        <v>56.336908273889499</v>
      </c>
      <c r="N1416">
        <v>0.67147256675086797</v>
      </c>
      <c r="O1416">
        <v>5.1474125489657103</v>
      </c>
      <c r="P1416">
        <v>246.45238095238</v>
      </c>
      <c r="Q1416">
        <v>0.126278354434917</v>
      </c>
    </row>
    <row r="1417" spans="1:17" hidden="1" x14ac:dyDescent="0.3">
      <c r="A1417" t="s">
        <v>3003</v>
      </c>
      <c r="B1417" t="s">
        <v>3004</v>
      </c>
      <c r="C1417" t="str">
        <f>IFERROR(VLOOKUP(Table1[[#This Row],[Ticker]],[1]!Table1[[Symbol]:[Industry]],2,FALSE),"-")</f>
        <v>-</v>
      </c>
      <c r="D1417" t="s">
        <v>185</v>
      </c>
      <c r="E1417">
        <v>1187.9000000000001</v>
      </c>
      <c r="F1417">
        <v>118.79</v>
      </c>
      <c r="G1417">
        <v>77.470588875553005</v>
      </c>
      <c r="H1417">
        <v>0.93298214362166498</v>
      </c>
      <c r="I1417">
        <v>28.687168734332101</v>
      </c>
      <c r="J1417">
        <v>-2.7144437386206102</v>
      </c>
      <c r="K1417">
        <v>112.915419407282</v>
      </c>
      <c r="L1417">
        <v>92.848225079893595</v>
      </c>
      <c r="M1417">
        <v>37.7747587187771</v>
      </c>
      <c r="N1417">
        <v>0.55501789672750101</v>
      </c>
      <c r="O1417">
        <v>16.5923057496422</v>
      </c>
      <c r="P1417">
        <v>135.22772277227699</v>
      </c>
      <c r="Q1417">
        <v>6.3480103938697005E-2</v>
      </c>
    </row>
    <row r="1418" spans="1:17" hidden="1" x14ac:dyDescent="0.3">
      <c r="A1418" t="s">
        <v>3005</v>
      </c>
      <c r="B1418" t="s">
        <v>3006</v>
      </c>
      <c r="C1418" t="str">
        <f>IFERROR(VLOOKUP(Table1[[#This Row],[Ticker]],[1]!Table1[[Symbol]:[Industry]],2,FALSE),"-")</f>
        <v>-</v>
      </c>
      <c r="D1418" t="s">
        <v>124</v>
      </c>
      <c r="E1418">
        <v>1185.081702</v>
      </c>
      <c r="F1418">
        <v>930</v>
      </c>
      <c r="G1418">
        <v>644.81477450908005</v>
      </c>
      <c r="H1418">
        <v>-5.07578056186399</v>
      </c>
      <c r="I1418">
        <v>56.8110849395119</v>
      </c>
      <c r="J1418">
        <v>-6.1600482651840904</v>
      </c>
      <c r="K1418">
        <v>925.79291595967595</v>
      </c>
      <c r="L1418">
        <v>683.47260700737502</v>
      </c>
      <c r="M1418">
        <v>33.173406858465697</v>
      </c>
      <c r="N1418">
        <v>0.92202644449601001</v>
      </c>
      <c r="O1418">
        <v>16.9569892473118</v>
      </c>
      <c r="P1418">
        <v>748.15321477428097</v>
      </c>
      <c r="Q1418">
        <v>0.17025456107370199</v>
      </c>
    </row>
    <row r="1419" spans="1:17" hidden="1" x14ac:dyDescent="0.3">
      <c r="A1419" t="s">
        <v>3007</v>
      </c>
      <c r="B1419" t="s">
        <v>3008</v>
      </c>
      <c r="C1419" t="str">
        <f>IFERROR(VLOOKUP(Table1[[#This Row],[Ticker]],[1]!Table1[[Symbol]:[Industry]],2,FALSE),"-")</f>
        <v>-</v>
      </c>
      <c r="D1419" t="s">
        <v>185</v>
      </c>
      <c r="E1419">
        <v>1182.84944032</v>
      </c>
      <c r="F1419">
        <v>745.6</v>
      </c>
      <c r="G1419">
        <v>44.051924945711498</v>
      </c>
      <c r="H1419">
        <v>-12.8782122518184</v>
      </c>
      <c r="I1419">
        <v>12.7989309921618</v>
      </c>
      <c r="J1419">
        <v>-4.3415538037098704</v>
      </c>
      <c r="K1419">
        <v>837.28231475704297</v>
      </c>
      <c r="L1419">
        <v>754.68857211588795</v>
      </c>
      <c r="M1419">
        <v>18.654093726808</v>
      </c>
      <c r="N1419">
        <v>0.50416148224166102</v>
      </c>
      <c r="O1419">
        <v>46.801233905579302</v>
      </c>
      <c r="P1419">
        <v>99.892761394101797</v>
      </c>
      <c r="Q1419">
        <v>0.18103931928733799</v>
      </c>
    </row>
    <row r="1420" spans="1:17" hidden="1" x14ac:dyDescent="0.3">
      <c r="A1420" t="s">
        <v>3009</v>
      </c>
      <c r="B1420" t="s">
        <v>3010</v>
      </c>
      <c r="C1420" t="str">
        <f>IFERROR(VLOOKUP(Table1[[#This Row],[Ticker]],[1]!Table1[[Symbol]:[Industry]],2,FALSE),"-")</f>
        <v>-</v>
      </c>
      <c r="E1420">
        <v>1176.76380204</v>
      </c>
      <c r="F1420">
        <v>473.4</v>
      </c>
      <c r="G1420">
        <v>86.948955825156304</v>
      </c>
      <c r="H1420">
        <v>6.9674063593066604</v>
      </c>
      <c r="I1420">
        <v>101.39599656188101</v>
      </c>
      <c r="J1420">
        <v>6.3664097206457599</v>
      </c>
      <c r="M1420">
        <v>73.198497982507405</v>
      </c>
      <c r="O1420">
        <v>2.9784537389100101</v>
      </c>
      <c r="P1420">
        <v>130.70175438596399</v>
      </c>
    </row>
    <row r="1421" spans="1:17" hidden="1" x14ac:dyDescent="0.3">
      <c r="A1421" t="s">
        <v>3011</v>
      </c>
      <c r="B1421" t="s">
        <v>3012</v>
      </c>
      <c r="C1421" t="str">
        <f>IFERROR(VLOOKUP(Table1[[#This Row],[Ticker]],[1]!Table1[[Symbol]:[Industry]],2,FALSE),"-")</f>
        <v>-</v>
      </c>
      <c r="D1421" t="s">
        <v>83</v>
      </c>
      <c r="E1421">
        <v>1165.401350136</v>
      </c>
      <c r="F1421">
        <v>121.23</v>
      </c>
      <c r="G1421">
        <v>-18.839228810254301</v>
      </c>
      <c r="H1421">
        <v>12.560818798324</v>
      </c>
      <c r="I1421">
        <v>4.8710615138539799</v>
      </c>
      <c r="J1421">
        <v>-2.6717506152589299</v>
      </c>
      <c r="K1421">
        <v>114.88016339619099</v>
      </c>
      <c r="L1421">
        <v>108.866940380144</v>
      </c>
      <c r="M1421">
        <v>43.721223593145098</v>
      </c>
      <c r="N1421">
        <v>2.3792609220227399</v>
      </c>
      <c r="O1421">
        <v>34.9830899942258</v>
      </c>
      <c r="P1421">
        <v>38.707093821510298</v>
      </c>
      <c r="Q1421">
        <v>-4.4448428987252001E-2</v>
      </c>
    </row>
    <row r="1422" spans="1:17" hidden="1" x14ac:dyDescent="0.3">
      <c r="A1422" t="s">
        <v>3013</v>
      </c>
      <c r="B1422" t="s">
        <v>3014</v>
      </c>
      <c r="C1422" t="str">
        <f>IFERROR(VLOOKUP(Table1[[#This Row],[Ticker]],[1]!Table1[[Symbol]:[Industry]],2,FALSE),"-")</f>
        <v>-</v>
      </c>
      <c r="D1422" t="s">
        <v>138</v>
      </c>
      <c r="E1422">
        <v>1163.6148430399901</v>
      </c>
      <c r="F1422">
        <v>234.32</v>
      </c>
      <c r="G1422">
        <v>9.7532148902377198</v>
      </c>
      <c r="H1422">
        <v>-7.0940297843076801</v>
      </c>
      <c r="I1422">
        <v>53.269988468154601</v>
      </c>
      <c r="J1422">
        <v>-3.5850331378721201</v>
      </c>
      <c r="K1422">
        <v>231.36237968850901</v>
      </c>
      <c r="L1422">
        <v>191.64306604463999</v>
      </c>
      <c r="M1422">
        <v>32.402190550156398</v>
      </c>
      <c r="N1422">
        <v>0.87770802077691501</v>
      </c>
      <c r="O1422">
        <v>20.348241720723799</v>
      </c>
      <c r="P1422">
        <v>81.221964423820495</v>
      </c>
    </row>
    <row r="1423" spans="1:17" hidden="1" x14ac:dyDescent="0.3">
      <c r="A1423" t="s">
        <v>3015</v>
      </c>
      <c r="B1423" t="s">
        <v>3016</v>
      </c>
      <c r="C1423" t="str">
        <f>IFERROR(VLOOKUP(Table1[[#This Row],[Ticker]],[1]!Table1[[Symbol]:[Industry]],2,FALSE),"-")</f>
        <v>-</v>
      </c>
      <c r="D1423" t="s">
        <v>467</v>
      </c>
      <c r="E1423">
        <v>1161.7437282840001</v>
      </c>
      <c r="F1423">
        <v>138.78</v>
      </c>
      <c r="G1423">
        <v>-45.494179867141803</v>
      </c>
      <c r="H1423">
        <v>-3.3068022730555402</v>
      </c>
      <c r="I1423">
        <v>-31.808960990859799</v>
      </c>
      <c r="J1423">
        <v>-3.5599749835432402</v>
      </c>
      <c r="K1423">
        <v>141.83482295145399</v>
      </c>
      <c r="L1423">
        <v>154.792309242302</v>
      </c>
      <c r="M1423">
        <v>44.352744573649296</v>
      </c>
      <c r="N1423">
        <v>1.10980487927796</v>
      </c>
      <c r="O1423">
        <v>61.514627467934801</v>
      </c>
      <c r="P1423">
        <v>5.0567751703255199</v>
      </c>
      <c r="Q1423">
        <v>2.4416882770494999E-2</v>
      </c>
    </row>
    <row r="1424" spans="1:17" hidden="1" x14ac:dyDescent="0.3">
      <c r="A1424" t="s">
        <v>3017</v>
      </c>
      <c r="B1424" t="s">
        <v>3018</v>
      </c>
      <c r="C1424" t="str">
        <f>IFERROR(VLOOKUP(Table1[[#This Row],[Ticker]],[1]!Table1[[Symbol]:[Industry]],2,FALSE),"-")</f>
        <v>-</v>
      </c>
      <c r="D1424" t="s">
        <v>21</v>
      </c>
      <c r="E1424">
        <v>1160.76355825</v>
      </c>
      <c r="F1424">
        <v>278.75</v>
      </c>
      <c r="G1424">
        <v>-40.597965930833503</v>
      </c>
      <c r="H1424">
        <v>-8.2352545317824397</v>
      </c>
      <c r="I1424">
        <v>-26.1509251941083</v>
      </c>
      <c r="J1424">
        <v>-10.813565851887599</v>
      </c>
      <c r="M1424">
        <v>25.632214566480901</v>
      </c>
      <c r="O1424">
        <v>25.130044843049301</v>
      </c>
      <c r="P1424">
        <v>2.1623602712112802</v>
      </c>
    </row>
    <row r="1425" spans="1:17" hidden="1" x14ac:dyDescent="0.3">
      <c r="A1425" t="s">
        <v>3019</v>
      </c>
      <c r="B1425" t="s">
        <v>3020</v>
      </c>
      <c r="C1425" t="str">
        <f>IFERROR(VLOOKUP(Table1[[#This Row],[Ticker]],[1]!Table1[[Symbol]:[Industry]],2,FALSE),"-")</f>
        <v>-</v>
      </c>
      <c r="D1425" t="s">
        <v>606</v>
      </c>
      <c r="E1425">
        <v>1158.9219450000001</v>
      </c>
      <c r="F1425">
        <v>463.55</v>
      </c>
      <c r="G1425">
        <v>-8.3008292398998993</v>
      </c>
      <c r="H1425">
        <v>-12.6238747570517</v>
      </c>
      <c r="I1425">
        <v>7.5319109671761</v>
      </c>
      <c r="J1425">
        <v>0.27221857462696802</v>
      </c>
      <c r="K1425">
        <v>481.64766709679799</v>
      </c>
      <c r="L1425">
        <v>447.59742039312101</v>
      </c>
      <c r="M1425">
        <v>51.627123722602597</v>
      </c>
      <c r="N1425">
        <v>0.20038035652217001</v>
      </c>
      <c r="O1425">
        <v>26.0705425520439</v>
      </c>
      <c r="P1425">
        <v>34.557329462989799</v>
      </c>
    </row>
    <row r="1426" spans="1:17" hidden="1" x14ac:dyDescent="0.3">
      <c r="A1426" t="s">
        <v>3021</v>
      </c>
      <c r="B1426" t="s">
        <v>3022</v>
      </c>
      <c r="C1426" t="str">
        <f>IFERROR(VLOOKUP(Table1[[#This Row],[Ticker]],[1]!Table1[[Symbol]:[Industry]],2,FALSE),"-")</f>
        <v>-</v>
      </c>
      <c r="D1426" t="s">
        <v>287</v>
      </c>
      <c r="E1426">
        <v>1157.660382644</v>
      </c>
      <c r="F1426">
        <v>17.559999999999999</v>
      </c>
      <c r="G1426">
        <v>-41.792742776517102</v>
      </c>
      <c r="H1426">
        <v>-24.659661590338899</v>
      </c>
      <c r="I1426">
        <v>-44.237330994121699</v>
      </c>
      <c r="J1426">
        <v>-9.8290654870973402</v>
      </c>
      <c r="K1426">
        <v>20.722745326076701</v>
      </c>
      <c r="L1426">
        <v>23.312143667122299</v>
      </c>
      <c r="M1426">
        <v>12.801033912037401</v>
      </c>
      <c r="N1426">
        <v>2.14697947087895</v>
      </c>
      <c r="O1426">
        <v>139.179954441913</v>
      </c>
      <c r="P1426">
        <v>0.63037249283668295</v>
      </c>
      <c r="Q1426">
        <v>4.4236116441896997E-2</v>
      </c>
    </row>
    <row r="1427" spans="1:17" hidden="1" x14ac:dyDescent="0.3">
      <c r="A1427" t="s">
        <v>3023</v>
      </c>
      <c r="B1427" t="s">
        <v>3024</v>
      </c>
      <c r="C1427" t="str">
        <f>IFERROR(VLOOKUP(Table1[[#This Row],[Ticker]],[1]!Table1[[Symbol]:[Industry]],2,FALSE),"-")</f>
        <v>-</v>
      </c>
      <c r="D1427" t="s">
        <v>606</v>
      </c>
      <c r="E1427">
        <v>1153.0258275599999</v>
      </c>
      <c r="F1427">
        <v>70.38</v>
      </c>
      <c r="G1427">
        <v>-3.16393906655812</v>
      </c>
      <c r="H1427">
        <v>-12.241133818158699</v>
      </c>
      <c r="I1427">
        <v>20.3496449573238</v>
      </c>
      <c r="J1427">
        <v>-5.9147584224086298</v>
      </c>
      <c r="K1427">
        <v>68.754490497073206</v>
      </c>
      <c r="L1427">
        <v>62.692332706120801</v>
      </c>
      <c r="M1427">
        <v>46.363616158858498</v>
      </c>
      <c r="N1427">
        <v>0.92347456021344798</v>
      </c>
      <c r="O1427">
        <v>12.034668940039699</v>
      </c>
      <c r="P1427">
        <v>58.157303370786501</v>
      </c>
      <c r="Q1427">
        <v>-9.8773111009670001E-3</v>
      </c>
    </row>
    <row r="1428" spans="1:17" hidden="1" x14ac:dyDescent="0.3">
      <c r="A1428" t="s">
        <v>3025</v>
      </c>
      <c r="B1428" t="s">
        <v>3026</v>
      </c>
      <c r="C1428" t="str">
        <f>IFERROR(VLOOKUP(Table1[[#This Row],[Ticker]],[1]!Table1[[Symbol]:[Industry]],2,FALSE),"-")</f>
        <v>-</v>
      </c>
      <c r="D1428" t="s">
        <v>1267</v>
      </c>
      <c r="E1428">
        <v>1147.1845175799999</v>
      </c>
      <c r="F1428">
        <v>435.55</v>
      </c>
      <c r="G1428">
        <v>48.701980879601003</v>
      </c>
      <c r="H1428">
        <v>30.125686340866299</v>
      </c>
      <c r="I1428">
        <v>92.7432609500475</v>
      </c>
      <c r="J1428">
        <v>10.273089929654599</v>
      </c>
      <c r="K1428">
        <v>339.32435976662902</v>
      </c>
      <c r="L1428">
        <v>284.81495444261202</v>
      </c>
      <c r="M1428">
        <v>80.965114220401105</v>
      </c>
      <c r="N1428">
        <v>1.8560978223976801</v>
      </c>
      <c r="O1428">
        <v>5.0855240500516397</v>
      </c>
      <c r="P1428">
        <v>139.31318681318601</v>
      </c>
      <c r="Q1428">
        <v>0.155109162923211</v>
      </c>
    </row>
    <row r="1429" spans="1:17" hidden="1" x14ac:dyDescent="0.3">
      <c r="A1429" t="s">
        <v>3027</v>
      </c>
      <c r="B1429" t="s">
        <v>3028</v>
      </c>
      <c r="C1429" t="str">
        <f>IFERROR(VLOOKUP(Table1[[#This Row],[Ticker]],[1]!Table1[[Symbol]:[Industry]],2,FALSE),"-")</f>
        <v>-</v>
      </c>
      <c r="D1429" t="s">
        <v>2507</v>
      </c>
      <c r="E1429">
        <v>1133.5889999999999</v>
      </c>
      <c r="F1429">
        <v>1895</v>
      </c>
      <c r="G1429">
        <v>190.050739936143</v>
      </c>
      <c r="H1429">
        <v>17.293979339185299</v>
      </c>
      <c r="I1429">
        <v>173.00660885537499</v>
      </c>
      <c r="J1429">
        <v>0.66328106323223701</v>
      </c>
      <c r="K1429">
        <v>1610.72039779085</v>
      </c>
      <c r="L1429">
        <v>1086.08000646293</v>
      </c>
      <c r="M1429">
        <v>59.958452936139601</v>
      </c>
      <c r="N1429">
        <v>0.37630031659882401</v>
      </c>
      <c r="O1429">
        <v>8.81530343007916</v>
      </c>
      <c r="P1429">
        <v>252.23048327137499</v>
      </c>
    </row>
    <row r="1430" spans="1:17" hidden="1" x14ac:dyDescent="0.3">
      <c r="A1430" t="s">
        <v>3029</v>
      </c>
      <c r="B1430" t="s">
        <v>3030</v>
      </c>
      <c r="C1430" t="str">
        <f>IFERROR(VLOOKUP(Table1[[#This Row],[Ticker]],[1]!Table1[[Symbol]:[Industry]],2,FALSE),"-")</f>
        <v>-</v>
      </c>
      <c r="D1430" t="s">
        <v>217</v>
      </c>
      <c r="E1430">
        <v>1132.3537836</v>
      </c>
      <c r="F1430">
        <v>717.6</v>
      </c>
      <c r="G1430">
        <v>-6.5724854040780096</v>
      </c>
      <c r="H1430">
        <v>-6.6545584651386598</v>
      </c>
      <c r="I1430">
        <v>30.364413075011502</v>
      </c>
      <c r="J1430">
        <v>7.0426699212028501</v>
      </c>
      <c r="K1430">
        <v>717.14319373777198</v>
      </c>
      <c r="L1430">
        <v>651.02496500330199</v>
      </c>
      <c r="M1430">
        <v>62.393239049359401</v>
      </c>
      <c r="N1430">
        <v>1.13970545867105</v>
      </c>
      <c r="O1430">
        <v>33.772296544035598</v>
      </c>
      <c r="P1430">
        <v>65.326575279345604</v>
      </c>
      <c r="Q1430">
        <v>0.18562576614151199</v>
      </c>
    </row>
    <row r="1431" spans="1:17" hidden="1" x14ac:dyDescent="0.3">
      <c r="A1431" t="s">
        <v>3031</v>
      </c>
      <c r="B1431" t="s">
        <v>3032</v>
      </c>
      <c r="C1431" t="str">
        <f>IFERROR(VLOOKUP(Table1[[#This Row],[Ticker]],[1]!Table1[[Symbol]:[Industry]],2,FALSE),"-")</f>
        <v>-</v>
      </c>
      <c r="D1431" t="s">
        <v>3033</v>
      </c>
      <c r="E1431">
        <v>1131.7966928999999</v>
      </c>
      <c r="F1431">
        <v>1318.7</v>
      </c>
      <c r="G1431">
        <v>40.873051462457902</v>
      </c>
      <c r="H1431">
        <v>-13.3118476690373</v>
      </c>
      <c r="I1431">
        <v>54.003872320529702</v>
      </c>
      <c r="J1431">
        <v>-4.2978819373529698</v>
      </c>
      <c r="K1431">
        <v>1318.9744156147599</v>
      </c>
      <c r="L1431">
        <v>1028.15745210657</v>
      </c>
      <c r="M1431">
        <v>33.308969802277304</v>
      </c>
      <c r="N1431">
        <v>0.49879789097300198</v>
      </c>
      <c r="O1431">
        <v>17.540001516645098</v>
      </c>
      <c r="P1431">
        <v>99.803030303030297</v>
      </c>
      <c r="Q1431">
        <v>9.1480295033364994E-2</v>
      </c>
    </row>
    <row r="1432" spans="1:17" hidden="1" x14ac:dyDescent="0.3">
      <c r="A1432" t="s">
        <v>3034</v>
      </c>
      <c r="B1432" t="s">
        <v>3035</v>
      </c>
      <c r="C1432" t="str">
        <f>IFERROR(VLOOKUP(Table1[[#This Row],[Ticker]],[1]!Table1[[Symbol]:[Industry]],2,FALSE),"-")</f>
        <v>-</v>
      </c>
      <c r="D1432" t="s">
        <v>400</v>
      </c>
      <c r="E1432">
        <v>1129.0901265</v>
      </c>
      <c r="F1432">
        <v>145.25</v>
      </c>
      <c r="G1432">
        <v>-20.180299510260198</v>
      </c>
      <c r="H1432">
        <v>22.0281106827244</v>
      </c>
      <c r="I1432">
        <v>-8.2922792104623504</v>
      </c>
      <c r="J1432">
        <v>-2.6776265888367701</v>
      </c>
      <c r="K1432">
        <v>126.718001060503</v>
      </c>
      <c r="L1432">
        <v>121.586111621063</v>
      </c>
      <c r="M1432">
        <v>67.742470279417404</v>
      </c>
      <c r="N1432">
        <v>0.67224042596178601</v>
      </c>
      <c r="O1432">
        <v>17.590361445783099</v>
      </c>
      <c r="P1432">
        <v>48.898001025115299</v>
      </c>
      <c r="Q1432">
        <v>2.3027651543610001E-3</v>
      </c>
    </row>
    <row r="1433" spans="1:17" hidden="1" x14ac:dyDescent="0.3">
      <c r="A1433" t="s">
        <v>3036</v>
      </c>
      <c r="B1433" t="s">
        <v>3037</v>
      </c>
      <c r="C1433" t="str">
        <f>IFERROR(VLOOKUP(Table1[[#This Row],[Ticker]],[1]!Table1[[Symbol]:[Industry]],2,FALSE),"-")</f>
        <v>-</v>
      </c>
      <c r="D1433" t="s">
        <v>1472</v>
      </c>
      <c r="E1433">
        <v>1127.6530764520001</v>
      </c>
      <c r="F1433">
        <v>88.97</v>
      </c>
      <c r="G1433">
        <v>8.6695421234391503</v>
      </c>
      <c r="H1433">
        <v>-11.396682439376701</v>
      </c>
      <c r="I1433">
        <v>36.534942088690997</v>
      </c>
      <c r="J1433">
        <v>3.00750108542135</v>
      </c>
      <c r="K1433">
        <v>84.134041387758401</v>
      </c>
      <c r="L1433">
        <v>73.603748604338705</v>
      </c>
      <c r="M1433">
        <v>57.406698814599302</v>
      </c>
      <c r="N1433">
        <v>0.61697354813902905</v>
      </c>
      <c r="O1433">
        <v>10.3742834663369</v>
      </c>
      <c r="P1433">
        <v>74.450980392156794</v>
      </c>
      <c r="Q1433">
        <v>-2.9064155242349999E-2</v>
      </c>
    </row>
    <row r="1434" spans="1:17" hidden="1" x14ac:dyDescent="0.3">
      <c r="A1434" t="s">
        <v>3038</v>
      </c>
      <c r="B1434" t="s">
        <v>3039</v>
      </c>
      <c r="C1434" t="str">
        <f>IFERROR(VLOOKUP(Table1[[#This Row],[Ticker]],[1]!Table1[[Symbol]:[Industry]],2,FALSE),"-")</f>
        <v>-</v>
      </c>
      <c r="D1434" t="s">
        <v>264</v>
      </c>
      <c r="E1434">
        <v>1121.62535136</v>
      </c>
      <c r="F1434">
        <v>406.4</v>
      </c>
      <c r="G1434">
        <v>-47.809605174539499</v>
      </c>
      <c r="H1434">
        <v>-2.4772700524354101</v>
      </c>
      <c r="I1434">
        <v>-12.9222990954751</v>
      </c>
      <c r="J1434">
        <v>-3.63685243847844</v>
      </c>
      <c r="K1434">
        <v>412.66465817708001</v>
      </c>
      <c r="L1434">
        <v>429.85646024599799</v>
      </c>
      <c r="M1434">
        <v>34.679648556987402</v>
      </c>
      <c r="N1434">
        <v>1.1467187648230699</v>
      </c>
      <c r="O1434">
        <v>27.202263779527499</v>
      </c>
      <c r="P1434">
        <v>10.404781309426699</v>
      </c>
      <c r="Q1434">
        <v>-0.13900042280333999</v>
      </c>
    </row>
    <row r="1435" spans="1:17" hidden="1" x14ac:dyDescent="0.3">
      <c r="A1435" t="s">
        <v>3040</v>
      </c>
      <c r="B1435" t="s">
        <v>3041</v>
      </c>
      <c r="C1435" t="str">
        <f>IFERROR(VLOOKUP(Table1[[#This Row],[Ticker]],[1]!Table1[[Symbol]:[Industry]],2,FALSE),"-")</f>
        <v>-</v>
      </c>
      <c r="D1435" t="s">
        <v>46</v>
      </c>
      <c r="E1435">
        <v>1119.8164382799901</v>
      </c>
      <c r="F1435">
        <v>28.1</v>
      </c>
      <c r="G1435">
        <v>112.85217189430401</v>
      </c>
      <c r="H1435">
        <v>1768.6918288015499</v>
      </c>
      <c r="I1435">
        <v>127.29921263102899</v>
      </c>
      <c r="J1435">
        <v>17.5129618466</v>
      </c>
      <c r="K1435">
        <v>11.5630385767706</v>
      </c>
      <c r="L1435">
        <v>4.7455916554117996</v>
      </c>
      <c r="M1435">
        <v>93.033270884732701</v>
      </c>
      <c r="N1435">
        <v>1.1653221298582399</v>
      </c>
      <c r="O1435">
        <v>2.06405693950177</v>
      </c>
      <c r="P1435">
        <v>157.79816513761401</v>
      </c>
    </row>
    <row r="1436" spans="1:17" hidden="1" x14ac:dyDescent="0.3">
      <c r="A1436" t="s">
        <v>3042</v>
      </c>
      <c r="B1436" t="s">
        <v>3043</v>
      </c>
      <c r="C1436" t="str">
        <f>IFERROR(VLOOKUP(Table1[[#This Row],[Ticker]],[1]!Table1[[Symbol]:[Industry]],2,FALSE),"-")</f>
        <v>-</v>
      </c>
      <c r="D1436" t="s">
        <v>132</v>
      </c>
      <c r="E1436">
        <v>1116.6605872799901</v>
      </c>
      <c r="F1436">
        <v>578.9</v>
      </c>
      <c r="G1436">
        <v>323.22910295851301</v>
      </c>
      <c r="H1436">
        <v>37.488459367134503</v>
      </c>
      <c r="I1436">
        <v>81.393837171574305</v>
      </c>
      <c r="J1436">
        <v>3.95095346637371</v>
      </c>
      <c r="K1436">
        <v>489.261103918961</v>
      </c>
      <c r="L1436">
        <v>373.070802484414</v>
      </c>
      <c r="M1436">
        <v>51.704592024140098</v>
      </c>
      <c r="N1436">
        <v>0.70493684542857804</v>
      </c>
      <c r="O1436">
        <v>10.381758507514199</v>
      </c>
      <c r="P1436">
        <v>403.39130434782601</v>
      </c>
      <c r="Q1436">
        <v>0.27320682280182101</v>
      </c>
    </row>
    <row r="1437" spans="1:17" hidden="1" x14ac:dyDescent="0.3">
      <c r="A1437" t="s">
        <v>3044</v>
      </c>
      <c r="B1437" t="s">
        <v>3045</v>
      </c>
      <c r="C1437" t="str">
        <f>IFERROR(VLOOKUP(Table1[[#This Row],[Ticker]],[1]!Table1[[Symbol]:[Industry]],2,FALSE),"-")</f>
        <v>-</v>
      </c>
      <c r="D1437" t="s">
        <v>21</v>
      </c>
      <c r="E1437">
        <v>1116.3247200000001</v>
      </c>
      <c r="F1437">
        <v>593.75</v>
      </c>
      <c r="G1437">
        <v>38.283014459978197</v>
      </c>
      <c r="H1437">
        <v>12.326366954161299</v>
      </c>
      <c r="I1437">
        <v>5.17478219926676</v>
      </c>
      <c r="J1437">
        <v>-6.19228717480624</v>
      </c>
      <c r="K1437">
        <v>532.65476584644102</v>
      </c>
      <c r="L1437">
        <v>476.65582365458602</v>
      </c>
      <c r="M1437">
        <v>60.833296453918202</v>
      </c>
      <c r="N1437">
        <v>2.8303391036449899</v>
      </c>
      <c r="O1437">
        <v>16.362105263157801</v>
      </c>
      <c r="P1437">
        <v>92.775974025973994</v>
      </c>
    </row>
    <row r="1438" spans="1:17" hidden="1" x14ac:dyDescent="0.3">
      <c r="A1438" t="s">
        <v>3046</v>
      </c>
      <c r="B1438" t="s">
        <v>3047</v>
      </c>
      <c r="C1438" t="str">
        <f>IFERROR(VLOOKUP(Table1[[#This Row],[Ticker]],[1]!Table1[[Symbol]:[Industry]],2,FALSE),"-")</f>
        <v>-</v>
      </c>
      <c r="D1438" t="s">
        <v>264</v>
      </c>
      <c r="E1438">
        <v>1114.4323370100001</v>
      </c>
      <c r="F1438">
        <v>91.47</v>
      </c>
      <c r="G1438">
        <v>-8.5985400329214094</v>
      </c>
      <c r="H1438">
        <v>-11.4615454315779</v>
      </c>
      <c r="I1438">
        <v>-4.9984766701290102</v>
      </c>
      <c r="J1438">
        <v>-6.2797432794092298</v>
      </c>
      <c r="K1438">
        <v>91.067715295095596</v>
      </c>
      <c r="L1438">
        <v>87.910882810984006</v>
      </c>
      <c r="M1438">
        <v>35.466557346804301</v>
      </c>
      <c r="N1438">
        <v>0.52025993952098404</v>
      </c>
      <c r="O1438">
        <v>27.910790423089502</v>
      </c>
      <c r="P1438">
        <v>34.514705882352899</v>
      </c>
      <c r="Q1438">
        <v>0.155492992300889</v>
      </c>
    </row>
    <row r="1439" spans="1:17" hidden="1" x14ac:dyDescent="0.3">
      <c r="A1439" t="s">
        <v>3048</v>
      </c>
      <c r="B1439" t="s">
        <v>3049</v>
      </c>
      <c r="C1439" t="str">
        <f>IFERROR(VLOOKUP(Table1[[#This Row],[Ticker]],[1]!Table1[[Symbol]:[Industry]],2,FALSE),"-")</f>
        <v>-</v>
      </c>
      <c r="D1439" t="s">
        <v>392</v>
      </c>
      <c r="E1439">
        <v>1113.95887616</v>
      </c>
      <c r="F1439">
        <v>329.6</v>
      </c>
      <c r="G1439">
        <v>22.731175881588399</v>
      </c>
      <c r="H1439">
        <v>-17.259027355055299</v>
      </c>
      <c r="I1439">
        <v>28.4849867678058</v>
      </c>
      <c r="J1439">
        <v>-5.6592385292707501</v>
      </c>
      <c r="K1439">
        <v>332.29863204425197</v>
      </c>
      <c r="L1439">
        <v>281.14301608000102</v>
      </c>
      <c r="M1439">
        <v>43.100601929581899</v>
      </c>
      <c r="N1439">
        <v>0.34445149530625602</v>
      </c>
      <c r="O1439">
        <v>18.2190533980582</v>
      </c>
      <c r="P1439">
        <v>67.352119827367304</v>
      </c>
    </row>
    <row r="1440" spans="1:17" hidden="1" x14ac:dyDescent="0.3">
      <c r="A1440" t="s">
        <v>3050</v>
      </c>
      <c r="B1440" t="s">
        <v>3051</v>
      </c>
      <c r="C1440" t="str">
        <f>IFERROR(VLOOKUP(Table1[[#This Row],[Ticker]],[1]!Table1[[Symbol]:[Industry]],2,FALSE),"-")</f>
        <v>-</v>
      </c>
      <c r="D1440" t="s">
        <v>106</v>
      </c>
      <c r="E1440">
        <v>1113.7879681249999</v>
      </c>
      <c r="F1440">
        <v>2626.75</v>
      </c>
      <c r="G1440">
        <v>152.36876115956201</v>
      </c>
      <c r="H1440">
        <v>-8.5174169405415494</v>
      </c>
      <c r="I1440">
        <v>67.102760006671005</v>
      </c>
      <c r="J1440">
        <v>5.6870008247578898</v>
      </c>
      <c r="K1440">
        <v>2715.1278413592199</v>
      </c>
      <c r="L1440">
        <v>2263.9075243542302</v>
      </c>
      <c r="M1440">
        <v>47.156228699672504</v>
      </c>
      <c r="N1440">
        <v>1.0887612470283701</v>
      </c>
      <c r="O1440">
        <v>35.071856857333202</v>
      </c>
      <c r="P1440">
        <v>182.43105209397299</v>
      </c>
      <c r="Q1440">
        <v>0.108850122778984</v>
      </c>
    </row>
    <row r="1441" spans="1:17" hidden="1" x14ac:dyDescent="0.3">
      <c r="A1441" t="s">
        <v>3052</v>
      </c>
      <c r="B1441" t="s">
        <v>3053</v>
      </c>
      <c r="C1441" t="str">
        <f>IFERROR(VLOOKUP(Table1[[#This Row],[Ticker]],[1]!Table1[[Symbol]:[Industry]],2,FALSE),"-")</f>
        <v>-</v>
      </c>
      <c r="D1441" t="s">
        <v>438</v>
      </c>
      <c r="E1441">
        <v>1111.6148831999999</v>
      </c>
      <c r="F1441">
        <v>224.1</v>
      </c>
      <c r="G1441">
        <v>92.448931918199904</v>
      </c>
      <c r="H1441">
        <v>-5.1454549908898404</v>
      </c>
      <c r="I1441">
        <v>42.545649611134699</v>
      </c>
      <c r="J1441">
        <v>-6.4882937209387297</v>
      </c>
      <c r="K1441">
        <v>221.151053706569</v>
      </c>
      <c r="L1441">
        <v>172.46888487215401</v>
      </c>
      <c r="M1441">
        <v>39.239262008264603</v>
      </c>
      <c r="N1441">
        <v>1.1769139977379099</v>
      </c>
      <c r="O1441">
        <v>20.481927710843301</v>
      </c>
      <c r="P1441">
        <v>153.506787330316</v>
      </c>
      <c r="Q1441">
        <v>5.8864908998112003E-2</v>
      </c>
    </row>
    <row r="1442" spans="1:17" hidden="1" x14ac:dyDescent="0.3">
      <c r="A1442" t="s">
        <v>3054</v>
      </c>
      <c r="B1442" t="s">
        <v>3055</v>
      </c>
      <c r="C1442" t="str">
        <f>IFERROR(VLOOKUP(Table1[[#This Row],[Ticker]],[1]!Table1[[Symbol]:[Industry]],2,FALSE),"-")</f>
        <v>-</v>
      </c>
      <c r="D1442" t="s">
        <v>185</v>
      </c>
      <c r="E1442">
        <v>1105.3407500000001</v>
      </c>
      <c r="F1442">
        <v>102.11</v>
      </c>
      <c r="G1442">
        <v>-37.2937500722648</v>
      </c>
      <c r="H1442">
        <v>-9.4043004520594096</v>
      </c>
      <c r="I1442">
        <v>-26.9974209679296</v>
      </c>
      <c r="J1442">
        <v>-1.0702217147703701</v>
      </c>
      <c r="K1442">
        <v>105.676817974892</v>
      </c>
      <c r="L1442">
        <v>109.145938317716</v>
      </c>
      <c r="M1442">
        <v>44.721883868828598</v>
      </c>
      <c r="N1442">
        <v>0.66474687047879699</v>
      </c>
      <c r="O1442">
        <v>41.024385466653598</v>
      </c>
      <c r="P1442">
        <v>13.1412742382271</v>
      </c>
      <c r="Q1442">
        <v>9.9647417294900006E-3</v>
      </c>
    </row>
    <row r="1443" spans="1:17" hidden="1" x14ac:dyDescent="0.3">
      <c r="A1443" t="s">
        <v>3056</v>
      </c>
      <c r="B1443" t="s">
        <v>3057</v>
      </c>
      <c r="C1443" t="str">
        <f>IFERROR(VLOOKUP(Table1[[#This Row],[Ticker]],[1]!Table1[[Symbol]:[Industry]],2,FALSE),"-")</f>
        <v>-</v>
      </c>
      <c r="D1443" t="s">
        <v>400</v>
      </c>
      <c r="E1443">
        <v>1105.0532592</v>
      </c>
      <c r="F1443">
        <v>106.14</v>
      </c>
      <c r="G1443">
        <v>17.989846719479001</v>
      </c>
      <c r="H1443">
        <v>32.372629743835901</v>
      </c>
      <c r="I1443">
        <v>80.620170024151804</v>
      </c>
      <c r="J1443">
        <v>-6.90651224143941</v>
      </c>
      <c r="K1443">
        <v>92.316760232452793</v>
      </c>
      <c r="L1443">
        <v>75.160841082459797</v>
      </c>
      <c r="M1443">
        <v>50.134169956709002</v>
      </c>
      <c r="N1443">
        <v>0.88588125713940802</v>
      </c>
      <c r="O1443">
        <v>16.7231957791595</v>
      </c>
      <c r="P1443">
        <v>115.731707317073</v>
      </c>
      <c r="Q1443">
        <v>0.116326680418137</v>
      </c>
    </row>
    <row r="1444" spans="1:17" hidden="1" x14ac:dyDescent="0.3">
      <c r="A1444" t="s">
        <v>3058</v>
      </c>
      <c r="B1444" t="s">
        <v>3059</v>
      </c>
      <c r="C1444" t="str">
        <f>IFERROR(VLOOKUP(Table1[[#This Row],[Ticker]],[1]!Table1[[Symbol]:[Industry]],2,FALSE),"-")</f>
        <v>-</v>
      </c>
      <c r="D1444" t="s">
        <v>606</v>
      </c>
      <c r="E1444">
        <v>1103.7601108480001</v>
      </c>
      <c r="F1444">
        <v>217.57</v>
      </c>
      <c r="G1444">
        <v>194.39573359575999</v>
      </c>
      <c r="H1444">
        <v>57.784773930330203</v>
      </c>
      <c r="I1444">
        <v>139.60700856953</v>
      </c>
      <c r="J1444">
        <v>8.8979914115563599</v>
      </c>
      <c r="K1444">
        <v>158.21336720539799</v>
      </c>
      <c r="L1444">
        <v>114.61575849069899</v>
      </c>
      <c r="M1444">
        <v>96.947388776480594</v>
      </c>
      <c r="N1444">
        <v>6.9342611332375806E-2</v>
      </c>
      <c r="O1444">
        <v>0</v>
      </c>
      <c r="P1444">
        <v>237.579519006982</v>
      </c>
      <c r="Q1444">
        <v>5.8911845149166003E-2</v>
      </c>
    </row>
    <row r="1445" spans="1:17" hidden="1" x14ac:dyDescent="0.3">
      <c r="A1445" t="s">
        <v>3060</v>
      </c>
      <c r="B1445" t="s">
        <v>3061</v>
      </c>
      <c r="C1445" t="str">
        <f>IFERROR(VLOOKUP(Table1[[#This Row],[Ticker]],[1]!Table1[[Symbol]:[Industry]],2,FALSE),"-")</f>
        <v>-</v>
      </c>
      <c r="D1445" t="s">
        <v>273</v>
      </c>
      <c r="E1445">
        <v>1102.5814147200001</v>
      </c>
      <c r="F1445">
        <v>255.4</v>
      </c>
      <c r="G1445">
        <v>50.633932324179497</v>
      </c>
      <c r="H1445">
        <v>-11.332954345908799</v>
      </c>
      <c r="I1445">
        <v>7.5446571815504297</v>
      </c>
      <c r="J1445">
        <v>4.4474747532337604</v>
      </c>
      <c r="K1445">
        <v>267.22343506689401</v>
      </c>
      <c r="L1445">
        <v>243.71440850907399</v>
      </c>
      <c r="M1445">
        <v>56.679539895434303</v>
      </c>
      <c r="N1445">
        <v>0.81954023911521101</v>
      </c>
      <c r="O1445">
        <v>32.341425215348401</v>
      </c>
      <c r="P1445">
        <v>97.525135344160802</v>
      </c>
      <c r="Q1445">
        <v>9.3162261725531006E-2</v>
      </c>
    </row>
    <row r="1446" spans="1:17" hidden="1" x14ac:dyDescent="0.3">
      <c r="A1446" t="s">
        <v>3062</v>
      </c>
      <c r="B1446" t="s">
        <v>3063</v>
      </c>
      <c r="C1446" t="str">
        <f>IFERROR(VLOOKUP(Table1[[#This Row],[Ticker]],[1]!Table1[[Symbol]:[Industry]],2,FALSE),"-")</f>
        <v>-</v>
      </c>
      <c r="D1446" t="s">
        <v>431</v>
      </c>
      <c r="E1446">
        <v>1101.94442514</v>
      </c>
      <c r="F1446">
        <v>44.85</v>
      </c>
      <c r="G1446">
        <v>-0.86543402918404699</v>
      </c>
      <c r="H1446">
        <v>-21.3400508209943</v>
      </c>
      <c r="I1446">
        <v>-34.262679085501397</v>
      </c>
      <c r="J1446">
        <v>-3.9024314667120099</v>
      </c>
      <c r="K1446">
        <v>48.069485894044597</v>
      </c>
      <c r="L1446">
        <v>50.683241421371598</v>
      </c>
      <c r="M1446">
        <v>44.033216613846399</v>
      </c>
      <c r="N1446">
        <v>1.1302688853924301</v>
      </c>
      <c r="O1446">
        <v>83.946488294314307</v>
      </c>
      <c r="P1446">
        <v>33.681073025335301</v>
      </c>
    </row>
    <row r="1447" spans="1:17" hidden="1" x14ac:dyDescent="0.3">
      <c r="A1447" t="s">
        <v>3064</v>
      </c>
      <c r="B1447" t="s">
        <v>3065</v>
      </c>
      <c r="C1447" t="str">
        <f>IFERROR(VLOOKUP(Table1[[#This Row],[Ticker]],[1]!Table1[[Symbol]:[Industry]],2,FALSE),"-")</f>
        <v>-</v>
      </c>
      <c r="D1447" t="s">
        <v>54</v>
      </c>
      <c r="E1447">
        <v>1097.9195490049999</v>
      </c>
      <c r="F1447">
        <v>414.55</v>
      </c>
      <c r="G1447">
        <v>-35.040548964937898</v>
      </c>
      <c r="H1447">
        <v>-5.6405530569965103</v>
      </c>
      <c r="I1447">
        <v>29.354202528912101</v>
      </c>
      <c r="J1447">
        <v>0.23111331202794</v>
      </c>
      <c r="K1447">
        <v>393.114596842178</v>
      </c>
      <c r="L1447">
        <v>365.589379293295</v>
      </c>
      <c r="M1447">
        <v>54.366345167239601</v>
      </c>
      <c r="N1447">
        <v>0.75225741437817695</v>
      </c>
      <c r="O1447">
        <v>8.9977083584609794</v>
      </c>
      <c r="P1447">
        <v>51.516812865497002</v>
      </c>
      <c r="Q1447">
        <v>9.2582176783055997E-2</v>
      </c>
    </row>
    <row r="1448" spans="1:17" hidden="1" x14ac:dyDescent="0.3">
      <c r="A1448" t="s">
        <v>3066</v>
      </c>
      <c r="B1448" t="s">
        <v>3067</v>
      </c>
      <c r="C1448" t="str">
        <f>IFERROR(VLOOKUP(Table1[[#This Row],[Ticker]],[1]!Table1[[Symbol]:[Industry]],2,FALSE),"-")</f>
        <v>-</v>
      </c>
      <c r="D1448" t="s">
        <v>467</v>
      </c>
      <c r="E1448">
        <v>1097.1118420149901</v>
      </c>
      <c r="F1448">
        <v>1018.85</v>
      </c>
      <c r="G1448">
        <v>159.40806080035</v>
      </c>
      <c r="H1448">
        <v>-5.6522467192824397</v>
      </c>
      <c r="I1448">
        <v>-39.122352665215097</v>
      </c>
      <c r="J1448">
        <v>7.1397549515980296</v>
      </c>
      <c r="K1448">
        <v>1047.8421770813</v>
      </c>
      <c r="L1448">
        <v>1126.1233271142801</v>
      </c>
      <c r="M1448">
        <v>61.386120282056801</v>
      </c>
      <c r="N1448">
        <v>1.42283860973956</v>
      </c>
      <c r="O1448">
        <v>116.852333513274</v>
      </c>
      <c r="P1448">
        <v>195.747460087082</v>
      </c>
      <c r="Q1448">
        <v>0.17824667205076</v>
      </c>
    </row>
    <row r="1449" spans="1:17" hidden="1" x14ac:dyDescent="0.3">
      <c r="A1449" t="s">
        <v>3068</v>
      </c>
      <c r="B1449" t="s">
        <v>3069</v>
      </c>
      <c r="C1449" t="str">
        <f>IFERROR(VLOOKUP(Table1[[#This Row],[Ticker]],[1]!Table1[[Symbol]:[Industry]],2,FALSE),"-")</f>
        <v>-</v>
      </c>
      <c r="D1449" t="s">
        <v>392</v>
      </c>
      <c r="E1449">
        <v>1090.830826896</v>
      </c>
      <c r="F1449">
        <v>54.71</v>
      </c>
      <c r="G1449">
        <v>-63.655278330770699</v>
      </c>
      <c r="H1449">
        <v>-10.862663308059901</v>
      </c>
      <c r="I1449">
        <v>-21.4982995912614</v>
      </c>
      <c r="J1449">
        <v>-2.3357790605426998</v>
      </c>
      <c r="K1449">
        <v>59.503761747115099</v>
      </c>
      <c r="L1449">
        <v>67.046154716136598</v>
      </c>
      <c r="M1449">
        <v>36.567633666214597</v>
      </c>
      <c r="N1449">
        <v>0.43822737196150302</v>
      </c>
      <c r="O1449">
        <v>55.364649972582697</v>
      </c>
      <c r="P1449">
        <v>2.2616822429906498</v>
      </c>
      <c r="Q1449">
        <v>-7.5533669846892998E-2</v>
      </c>
    </row>
    <row r="1450" spans="1:17" hidden="1" x14ac:dyDescent="0.3">
      <c r="A1450" t="s">
        <v>3070</v>
      </c>
      <c r="B1450" t="s">
        <v>3071</v>
      </c>
      <c r="C1450" t="str">
        <f>IFERROR(VLOOKUP(Table1[[#This Row],[Ticker]],[1]!Table1[[Symbol]:[Industry]],2,FALSE),"-")</f>
        <v>-</v>
      </c>
      <c r="D1450" t="s">
        <v>400</v>
      </c>
      <c r="E1450">
        <v>1090.3462118100001</v>
      </c>
      <c r="F1450">
        <v>85.95</v>
      </c>
      <c r="G1450">
        <v>-20.556282166323701</v>
      </c>
      <c r="H1450">
        <v>-24.635958220079701</v>
      </c>
      <c r="I1450">
        <v>42.987409569226401</v>
      </c>
      <c r="J1450">
        <v>-19.036561847040801</v>
      </c>
      <c r="K1450">
        <v>95.369557435035503</v>
      </c>
      <c r="L1450">
        <v>76.438240851237197</v>
      </c>
      <c r="M1450">
        <v>14.7646670842006</v>
      </c>
      <c r="N1450">
        <v>0.73910077055679302</v>
      </c>
      <c r="O1450">
        <v>57.882489819662503</v>
      </c>
      <c r="P1450">
        <v>84.4420600858369</v>
      </c>
      <c r="Q1450">
        <v>5.9150690684826E-2</v>
      </c>
    </row>
    <row r="1451" spans="1:17" hidden="1" x14ac:dyDescent="0.3">
      <c r="A1451" t="s">
        <v>3072</v>
      </c>
      <c r="B1451" t="s">
        <v>3073</v>
      </c>
      <c r="C1451" t="str">
        <f>IFERROR(VLOOKUP(Table1[[#This Row],[Ticker]],[1]!Table1[[Symbol]:[Industry]],2,FALSE),"-")</f>
        <v>-</v>
      </c>
      <c r="D1451" t="s">
        <v>546</v>
      </c>
      <c r="E1451">
        <v>1089.296</v>
      </c>
      <c r="F1451">
        <v>6500</v>
      </c>
      <c r="G1451">
        <v>48.597060072048997</v>
      </c>
      <c r="H1451">
        <v>-10.795916296488301</v>
      </c>
      <c r="I1451">
        <v>14.3229032261486</v>
      </c>
      <c r="J1451">
        <v>-4.8150097370894702</v>
      </c>
      <c r="K1451">
        <v>6404.9789442220699</v>
      </c>
      <c r="L1451">
        <v>5471.3870919792798</v>
      </c>
      <c r="M1451">
        <v>48.330316899358998</v>
      </c>
      <c r="N1451">
        <v>0.44202579751385301</v>
      </c>
      <c r="O1451">
        <v>7.3030769230769197</v>
      </c>
      <c r="P1451">
        <v>87.758167480285394</v>
      </c>
      <c r="Q1451">
        <v>0.178928012610508</v>
      </c>
    </row>
    <row r="1452" spans="1:17" hidden="1" x14ac:dyDescent="0.3">
      <c r="A1452" t="s">
        <v>3074</v>
      </c>
      <c r="B1452" t="s">
        <v>3075</v>
      </c>
      <c r="C1452" t="str">
        <f>IFERROR(VLOOKUP(Table1[[#This Row],[Ticker]],[1]!Table1[[Symbol]:[Industry]],2,FALSE),"-")</f>
        <v>-</v>
      </c>
      <c r="D1452" t="s">
        <v>46</v>
      </c>
      <c r="E1452">
        <v>1087.17515968</v>
      </c>
      <c r="F1452">
        <v>450.4</v>
      </c>
      <c r="G1452">
        <v>49.570979402585301</v>
      </c>
      <c r="H1452">
        <v>5.4783995449561598</v>
      </c>
      <c r="I1452">
        <v>64.018020139310593</v>
      </c>
      <c r="J1452">
        <v>-2.7517155044404</v>
      </c>
      <c r="M1452">
        <v>42.061777187665101</v>
      </c>
      <c r="O1452">
        <v>54.407193605683801</v>
      </c>
      <c r="P1452">
        <v>102.01838977349099</v>
      </c>
    </row>
    <row r="1453" spans="1:17" hidden="1" x14ac:dyDescent="0.3">
      <c r="A1453" t="s">
        <v>3076</v>
      </c>
      <c r="B1453" t="s">
        <v>3077</v>
      </c>
      <c r="C1453" t="str">
        <f>IFERROR(VLOOKUP(Table1[[#This Row],[Ticker]],[1]!Table1[[Symbol]:[Industry]],2,FALSE),"-")</f>
        <v>-</v>
      </c>
      <c r="D1453" t="s">
        <v>606</v>
      </c>
      <c r="E1453">
        <v>1086.1065998449999</v>
      </c>
      <c r="F1453">
        <v>301.14999999999998</v>
      </c>
      <c r="G1453">
        <v>-19.605458787678199</v>
      </c>
      <c r="H1453">
        <v>-9.3863707421122395</v>
      </c>
      <c r="I1453">
        <v>-7.2251958142422703</v>
      </c>
      <c r="J1453">
        <v>2.5044293454292501</v>
      </c>
      <c r="K1453">
        <v>311.84435031165901</v>
      </c>
      <c r="L1453">
        <v>299.64128694493598</v>
      </c>
      <c r="M1453">
        <v>45.435257888739201</v>
      </c>
      <c r="N1453">
        <v>0.36996690223730699</v>
      </c>
      <c r="O1453">
        <v>27.677237257180799</v>
      </c>
      <c r="P1453">
        <v>33.844444444444399</v>
      </c>
      <c r="Q1453">
        <v>-4.849855316644E-2</v>
      </c>
    </row>
    <row r="1454" spans="1:17" hidden="1" x14ac:dyDescent="0.3">
      <c r="A1454" t="s">
        <v>3078</v>
      </c>
      <c r="B1454" t="s">
        <v>3079</v>
      </c>
      <c r="C1454" t="str">
        <f>IFERROR(VLOOKUP(Table1[[#This Row],[Ticker]],[1]!Table1[[Symbol]:[Industry]],2,FALSE),"-")</f>
        <v>-</v>
      </c>
      <c r="D1454" t="s">
        <v>549</v>
      </c>
      <c r="E1454">
        <v>1082.925869165</v>
      </c>
      <c r="F1454">
        <v>728.15</v>
      </c>
      <c r="G1454">
        <v>-37.507016869306803</v>
      </c>
      <c r="H1454">
        <v>19.1605702253392</v>
      </c>
      <c r="I1454">
        <v>24.332459556517701</v>
      </c>
      <c r="J1454">
        <v>5.7036385308458302</v>
      </c>
      <c r="K1454">
        <v>646.30712954033902</v>
      </c>
      <c r="L1454">
        <v>617.25442187623196</v>
      </c>
      <c r="M1454">
        <v>63.356599041683999</v>
      </c>
      <c r="N1454">
        <v>2.2036276184639401</v>
      </c>
      <c r="O1454">
        <v>23.600906406646899</v>
      </c>
      <c r="P1454">
        <v>57.199913644214099</v>
      </c>
      <c r="Q1454">
        <v>0.11645618497516599</v>
      </c>
    </row>
    <row r="1455" spans="1:17" hidden="1" x14ac:dyDescent="0.3">
      <c r="A1455" t="s">
        <v>3080</v>
      </c>
      <c r="B1455" t="s">
        <v>3081</v>
      </c>
      <c r="C1455" t="str">
        <f>IFERROR(VLOOKUP(Table1[[#This Row],[Ticker]],[1]!Table1[[Symbol]:[Industry]],2,FALSE),"-")</f>
        <v>-</v>
      </c>
      <c r="D1455" t="s">
        <v>232</v>
      </c>
      <c r="E1455">
        <v>1082.4095032499999</v>
      </c>
      <c r="F1455">
        <v>586.5</v>
      </c>
      <c r="G1455">
        <v>130.87755514220899</v>
      </c>
      <c r="H1455">
        <v>16.286330519763901</v>
      </c>
      <c r="I1455">
        <v>66.423346490554707</v>
      </c>
      <c r="J1455">
        <v>6.3080963235165797</v>
      </c>
      <c r="K1455">
        <v>504.09436668142399</v>
      </c>
      <c r="L1455">
        <v>394.534766357602</v>
      </c>
      <c r="M1455">
        <v>85.887671186021507</v>
      </c>
      <c r="N1455">
        <v>0.24898894600060201</v>
      </c>
      <c r="O1455">
        <v>0</v>
      </c>
      <c r="P1455">
        <v>191.42857142857099</v>
      </c>
      <c r="Q1455">
        <v>0.11086852983204599</v>
      </c>
    </row>
    <row r="1456" spans="1:17" hidden="1" x14ac:dyDescent="0.3">
      <c r="A1456" t="s">
        <v>3082</v>
      </c>
      <c r="B1456" t="s">
        <v>3083</v>
      </c>
      <c r="C1456" t="str">
        <f>IFERROR(VLOOKUP(Table1[[#This Row],[Ticker]],[1]!Table1[[Symbol]:[Industry]],2,FALSE),"-")</f>
        <v>-</v>
      </c>
      <c r="D1456" t="s">
        <v>431</v>
      </c>
      <c r="E1456">
        <v>1079.5861324559901</v>
      </c>
      <c r="F1456">
        <v>43.94</v>
      </c>
      <c r="G1456">
        <v>-26.384946919085699</v>
      </c>
      <c r="H1456">
        <v>-17.410401314888801</v>
      </c>
      <c r="I1456">
        <v>-24.340853185506901</v>
      </c>
      <c r="J1456">
        <v>-0.93557546260400903</v>
      </c>
      <c r="K1456">
        <v>46.5649758282389</v>
      </c>
      <c r="L1456">
        <v>46.298505190961201</v>
      </c>
      <c r="M1456">
        <v>34.403475710970298</v>
      </c>
      <c r="N1456">
        <v>0.37051875928476002</v>
      </c>
      <c r="O1456">
        <v>37.687756030951299</v>
      </c>
      <c r="P1456">
        <v>27.732558139534799</v>
      </c>
    </row>
    <row r="1457" spans="1:17" hidden="1" x14ac:dyDescent="0.3">
      <c r="A1457" t="s">
        <v>3084</v>
      </c>
      <c r="B1457" t="s">
        <v>3085</v>
      </c>
      <c r="C1457" t="str">
        <f>IFERROR(VLOOKUP(Table1[[#This Row],[Ticker]],[1]!Table1[[Symbol]:[Industry]],2,FALSE),"-")</f>
        <v>-</v>
      </c>
      <c r="E1457">
        <v>1077.2094320000001</v>
      </c>
      <c r="F1457">
        <v>2.06</v>
      </c>
      <c r="G1457">
        <v>296.27773487597199</v>
      </c>
      <c r="H1457">
        <v>-9.0859489762268808</v>
      </c>
      <c r="I1457">
        <v>-61.1079357761189</v>
      </c>
      <c r="J1457">
        <v>-4.2193358031802504</v>
      </c>
      <c r="K1457">
        <v>2.4225805586360898</v>
      </c>
      <c r="L1457">
        <v>2.45299886536879</v>
      </c>
      <c r="M1457">
        <v>35.757250885360101</v>
      </c>
      <c r="N1457">
        <v>1.2224284592421999</v>
      </c>
      <c r="O1457">
        <v>100.485436893203</v>
      </c>
      <c r="P1457">
        <v>345.40540540540502</v>
      </c>
    </row>
    <row r="1458" spans="1:17" hidden="1" x14ac:dyDescent="0.3">
      <c r="A1458" t="s">
        <v>3086</v>
      </c>
      <c r="B1458" t="s">
        <v>3087</v>
      </c>
      <c r="C1458" t="str">
        <f>IFERROR(VLOOKUP(Table1[[#This Row],[Ticker]],[1]!Table1[[Symbol]:[Industry]],2,FALSE),"-")</f>
        <v>-</v>
      </c>
      <c r="D1458" t="s">
        <v>473</v>
      </c>
      <c r="E1458">
        <v>1075.23702</v>
      </c>
      <c r="F1458">
        <v>33.869999999999997</v>
      </c>
      <c r="G1458">
        <v>78.031929895638896</v>
      </c>
      <c r="H1458">
        <v>9.6208975569903998</v>
      </c>
      <c r="I1458">
        <v>50.5975227996638</v>
      </c>
      <c r="J1458">
        <v>-3.1617070472699398</v>
      </c>
      <c r="K1458">
        <v>32.411952905223899</v>
      </c>
      <c r="L1458">
        <v>26.879951528751</v>
      </c>
      <c r="M1458">
        <v>36.368025552763903</v>
      </c>
      <c r="N1458">
        <v>1.19589129949768</v>
      </c>
      <c r="O1458">
        <v>11.898435193386399</v>
      </c>
      <c r="P1458">
        <v>116.191489361702</v>
      </c>
      <c r="Q1458">
        <v>0.16497706880809401</v>
      </c>
    </row>
    <row r="1459" spans="1:17" hidden="1" x14ac:dyDescent="0.3">
      <c r="A1459" t="s">
        <v>3088</v>
      </c>
      <c r="B1459" t="s">
        <v>3089</v>
      </c>
      <c r="C1459" t="str">
        <f>IFERROR(VLOOKUP(Table1[[#This Row],[Ticker]],[1]!Table1[[Symbol]:[Industry]],2,FALSE),"-")</f>
        <v>-</v>
      </c>
      <c r="D1459" t="s">
        <v>546</v>
      </c>
      <c r="E1459">
        <v>1070.36026728</v>
      </c>
      <c r="F1459">
        <v>91.55</v>
      </c>
      <c r="G1459">
        <v>86.875979168489394</v>
      </c>
      <c r="H1459">
        <v>-0.53525235686072603</v>
      </c>
      <c r="I1459">
        <v>20.676496289721701</v>
      </c>
      <c r="J1459">
        <v>6.6281264439985099</v>
      </c>
      <c r="K1459">
        <v>92.507746878914304</v>
      </c>
      <c r="L1459">
        <v>79.171876407877605</v>
      </c>
      <c r="M1459">
        <v>47.870347533991101</v>
      </c>
      <c r="N1459">
        <v>1.76488210616247</v>
      </c>
      <c r="O1459">
        <v>29.601310759147999</v>
      </c>
      <c r="P1459">
        <v>135.182919605785</v>
      </c>
      <c r="Q1459">
        <v>8.0583059719189998E-2</v>
      </c>
    </row>
    <row r="1460" spans="1:17" hidden="1" x14ac:dyDescent="0.3">
      <c r="A1460" t="s">
        <v>3090</v>
      </c>
      <c r="B1460" t="s">
        <v>3091</v>
      </c>
      <c r="C1460" t="str">
        <f>IFERROR(VLOOKUP(Table1[[#This Row],[Ticker]],[1]!Table1[[Symbol]:[Industry]],2,FALSE),"-")</f>
        <v>-</v>
      </c>
      <c r="D1460" t="s">
        <v>103</v>
      </c>
      <c r="E1460">
        <v>1067.4350400000001</v>
      </c>
      <c r="F1460">
        <v>430.4</v>
      </c>
      <c r="G1460">
        <v>-19.230173276683601</v>
      </c>
      <c r="H1460">
        <v>-12.0776747445483</v>
      </c>
      <c r="I1460">
        <v>-4.7831325399583502</v>
      </c>
      <c r="J1460">
        <v>6.3949018790721404</v>
      </c>
      <c r="K1460">
        <v>447.227801370424</v>
      </c>
      <c r="M1460">
        <v>57.646989646134301</v>
      </c>
      <c r="O1460">
        <v>36.605483271375398</v>
      </c>
      <c r="P1460">
        <v>19.224376731301899</v>
      </c>
    </row>
    <row r="1461" spans="1:17" hidden="1" x14ac:dyDescent="0.3">
      <c r="A1461" t="s">
        <v>3092</v>
      </c>
      <c r="B1461" t="s">
        <v>3093</v>
      </c>
      <c r="C1461" t="str">
        <f>IFERROR(VLOOKUP(Table1[[#This Row],[Ticker]],[1]!Table1[[Symbol]:[Industry]],2,FALSE),"-")</f>
        <v>-</v>
      </c>
      <c r="D1461" t="s">
        <v>252</v>
      </c>
      <c r="E1461">
        <v>1064.568541802</v>
      </c>
      <c r="F1461">
        <v>20.260000000000002</v>
      </c>
      <c r="G1461">
        <v>71.869265911398202</v>
      </c>
      <c r="H1461">
        <v>-14.169594419422801</v>
      </c>
      <c r="I1461">
        <v>-14.165633576747201</v>
      </c>
      <c r="J1461">
        <v>-3.5481992969213798</v>
      </c>
      <c r="K1461">
        <v>21.1517885860797</v>
      </c>
      <c r="L1461">
        <v>19.905745163952599</v>
      </c>
      <c r="M1461">
        <v>31.3862199160952</v>
      </c>
      <c r="N1461">
        <v>0.54506144860941597</v>
      </c>
      <c r="O1461">
        <v>105.57749259624801</v>
      </c>
      <c r="P1461">
        <v>130.22727272727201</v>
      </c>
      <c r="Q1461">
        <v>9.7999153628653995E-2</v>
      </c>
    </row>
    <row r="1462" spans="1:17" hidden="1" x14ac:dyDescent="0.3">
      <c r="A1462" t="s">
        <v>3094</v>
      </c>
      <c r="B1462" t="s">
        <v>3095</v>
      </c>
      <c r="C1462" t="str">
        <f>IFERROR(VLOOKUP(Table1[[#This Row],[Ticker]],[1]!Table1[[Symbol]:[Industry]],2,FALSE),"-")</f>
        <v>-</v>
      </c>
      <c r="D1462" t="s">
        <v>644</v>
      </c>
      <c r="E1462">
        <v>1063.53495</v>
      </c>
      <c r="F1462">
        <v>112.01</v>
      </c>
      <c r="G1462">
        <v>78.761989178059096</v>
      </c>
      <c r="H1462">
        <v>-15.3038891162866</v>
      </c>
      <c r="I1462">
        <v>56.548842782298998</v>
      </c>
      <c r="J1462">
        <v>-9.4620511245767194</v>
      </c>
      <c r="K1462">
        <v>116.39742778024799</v>
      </c>
      <c r="L1462">
        <v>93.576873406570598</v>
      </c>
      <c r="M1462">
        <v>25.689315453199299</v>
      </c>
      <c r="N1462">
        <v>0.31239744733507302</v>
      </c>
      <c r="O1462">
        <v>21.864119275064699</v>
      </c>
      <c r="P1462">
        <v>158.68360277136199</v>
      </c>
      <c r="Q1462">
        <v>0.100667248637482</v>
      </c>
    </row>
    <row r="1463" spans="1:17" hidden="1" x14ac:dyDescent="0.3">
      <c r="A1463" t="s">
        <v>3096</v>
      </c>
      <c r="B1463" t="s">
        <v>3097</v>
      </c>
      <c r="C1463" t="str">
        <f>IFERROR(VLOOKUP(Table1[[#This Row],[Ticker]],[1]!Table1[[Symbol]:[Industry]],2,FALSE),"-")</f>
        <v>-</v>
      </c>
      <c r="D1463" t="s">
        <v>117</v>
      </c>
      <c r="E1463">
        <v>1061.40139776</v>
      </c>
      <c r="F1463">
        <v>356.4</v>
      </c>
      <c r="G1463">
        <v>95.391815349440606</v>
      </c>
      <c r="H1463">
        <v>-11.3143497588445</v>
      </c>
      <c r="I1463">
        <v>-8.2622148235418909</v>
      </c>
      <c r="J1463">
        <v>-5.65180645048396</v>
      </c>
      <c r="K1463">
        <v>364.31904983709899</v>
      </c>
      <c r="L1463">
        <v>313.80114030888899</v>
      </c>
      <c r="M1463">
        <v>39.227782291810897</v>
      </c>
      <c r="N1463">
        <v>0.59601612240684299</v>
      </c>
      <c r="O1463">
        <v>18.799102132435401</v>
      </c>
      <c r="P1463">
        <v>161.866274797942</v>
      </c>
      <c r="Q1463">
        <v>9.6558968459717995E-2</v>
      </c>
    </row>
    <row r="1464" spans="1:17" hidden="1" x14ac:dyDescent="0.3">
      <c r="A1464" t="s">
        <v>3098</v>
      </c>
      <c r="B1464" t="s">
        <v>3099</v>
      </c>
      <c r="C1464" t="str">
        <f>IFERROR(VLOOKUP(Table1[[#This Row],[Ticker]],[1]!Table1[[Symbol]:[Industry]],2,FALSE),"-")</f>
        <v>-</v>
      </c>
      <c r="D1464" t="s">
        <v>997</v>
      </c>
      <c r="E1464">
        <v>1060.54175025</v>
      </c>
      <c r="F1464">
        <v>159.75</v>
      </c>
      <c r="G1464">
        <v>-43.9531787183858</v>
      </c>
      <c r="H1464">
        <v>13.0600779851731</v>
      </c>
      <c r="I1464">
        <v>17.223511921047901</v>
      </c>
      <c r="J1464">
        <v>16.383738824837401</v>
      </c>
      <c r="K1464">
        <v>138.02868690834799</v>
      </c>
      <c r="L1464">
        <v>140.07752979026401</v>
      </c>
      <c r="M1464">
        <v>80.124848401466906</v>
      </c>
      <c r="N1464">
        <v>2.45285526217631</v>
      </c>
      <c r="O1464">
        <v>15.6807511737089</v>
      </c>
      <c r="P1464">
        <v>42.1263345195729</v>
      </c>
      <c r="Q1464">
        <v>-3.8764401288906999E-2</v>
      </c>
    </row>
    <row r="1465" spans="1:17" hidden="1" x14ac:dyDescent="0.3">
      <c r="A1465" t="s">
        <v>3100</v>
      </c>
      <c r="B1465" t="s">
        <v>3101</v>
      </c>
      <c r="C1465" t="str">
        <f>IFERROR(VLOOKUP(Table1[[#This Row],[Ticker]],[1]!Table1[[Symbol]:[Industry]],2,FALSE),"-")</f>
        <v>-</v>
      </c>
      <c r="D1465" t="s">
        <v>606</v>
      </c>
      <c r="E1465">
        <v>1059.770747135</v>
      </c>
      <c r="F1465">
        <v>2412.65</v>
      </c>
      <c r="G1465">
        <v>8.9391512311587302</v>
      </c>
      <c r="H1465">
        <v>-12.9051580157749</v>
      </c>
      <c r="I1465">
        <v>13.6817702135214</v>
      </c>
      <c r="J1465">
        <v>-6.8371151192694901</v>
      </c>
      <c r="K1465">
        <v>2506.6579096068299</v>
      </c>
      <c r="L1465">
        <v>2177.2381914212501</v>
      </c>
      <c r="M1465">
        <v>24.872223372241098</v>
      </c>
      <c r="N1465">
        <v>1.0041088293659099</v>
      </c>
      <c r="O1465">
        <v>28.447972146809501</v>
      </c>
      <c r="P1465">
        <v>59.2508250825082</v>
      </c>
      <c r="Q1465">
        <v>5.0460387285543001E-2</v>
      </c>
    </row>
    <row r="1466" spans="1:17" hidden="1" x14ac:dyDescent="0.3">
      <c r="A1466" t="s">
        <v>3102</v>
      </c>
      <c r="B1466" t="s">
        <v>3103</v>
      </c>
      <c r="C1466" t="str">
        <f>IFERROR(VLOOKUP(Table1[[#This Row],[Ticker]],[1]!Table1[[Symbol]:[Industry]],2,FALSE),"-")</f>
        <v>-</v>
      </c>
      <c r="D1466" t="s">
        <v>287</v>
      </c>
      <c r="E1466">
        <v>1057.7774999999999</v>
      </c>
      <c r="F1466">
        <v>8136.75</v>
      </c>
      <c r="G1466">
        <v>8.2471090772304905</v>
      </c>
      <c r="H1466">
        <v>-0.57003037734720996</v>
      </c>
      <c r="I1466">
        <v>-25.203562825919398</v>
      </c>
      <c r="J1466">
        <v>0.42059632351658199</v>
      </c>
      <c r="K1466">
        <v>8098.5342321136104</v>
      </c>
      <c r="L1466">
        <v>8038.1742150815198</v>
      </c>
      <c r="M1466">
        <v>54.646776286456998</v>
      </c>
      <c r="N1466">
        <v>0.81300995247915298</v>
      </c>
      <c r="O1466">
        <v>23.5259778166958</v>
      </c>
      <c r="P1466">
        <v>42.723708790485901</v>
      </c>
      <c r="Q1466">
        <v>0.18682416293408699</v>
      </c>
    </row>
    <row r="1467" spans="1:17" hidden="1" x14ac:dyDescent="0.3">
      <c r="A1467" t="s">
        <v>3104</v>
      </c>
      <c r="B1467" t="s">
        <v>3105</v>
      </c>
      <c r="C1467" t="str">
        <f>IFERROR(VLOOKUP(Table1[[#This Row],[Ticker]],[1]!Table1[[Symbol]:[Industry]],2,FALSE),"-")</f>
        <v>-</v>
      </c>
      <c r="D1467" t="s">
        <v>1618</v>
      </c>
      <c r="E1467">
        <v>1057.0423249999999</v>
      </c>
      <c r="F1467">
        <v>101.81</v>
      </c>
      <c r="G1467">
        <v>768.19625259236705</v>
      </c>
      <c r="H1467">
        <v>49.711363877062396</v>
      </c>
      <c r="I1467">
        <v>393.27788220266302</v>
      </c>
      <c r="J1467">
        <v>6.7132892983648</v>
      </c>
      <c r="K1467">
        <v>71.455504177579201</v>
      </c>
      <c r="L1467">
        <v>42.8491375778367</v>
      </c>
      <c r="M1467">
        <v>99.722462716359303</v>
      </c>
      <c r="N1467">
        <v>1.2703148558238</v>
      </c>
      <c r="O1467">
        <v>0</v>
      </c>
      <c r="P1467">
        <v>971.68421052631504</v>
      </c>
    </row>
    <row r="1468" spans="1:17" hidden="1" x14ac:dyDescent="0.3">
      <c r="A1468" t="s">
        <v>3106</v>
      </c>
      <c r="B1468" t="s">
        <v>3107</v>
      </c>
      <c r="C1468" t="str">
        <f>IFERROR(VLOOKUP(Table1[[#This Row],[Ticker]],[1]!Table1[[Symbol]:[Industry]],2,FALSE),"-")</f>
        <v>-</v>
      </c>
      <c r="D1468" t="s">
        <v>54</v>
      </c>
      <c r="E1468">
        <v>1056.36085555</v>
      </c>
      <c r="F1468">
        <v>822.25</v>
      </c>
      <c r="G1468">
        <v>34.337715690361399</v>
      </c>
      <c r="H1468">
        <v>-4.0241451185794999</v>
      </c>
      <c r="I1468">
        <v>5.54931469469087</v>
      </c>
      <c r="J1468">
        <v>-6.3541146591423798</v>
      </c>
      <c r="K1468">
        <v>822.88167897200299</v>
      </c>
      <c r="L1468">
        <v>718.56316416434504</v>
      </c>
      <c r="M1468">
        <v>34.993714793021702</v>
      </c>
      <c r="N1468">
        <v>0.474112975892797</v>
      </c>
      <c r="O1468">
        <v>15.5427181514137</v>
      </c>
      <c r="P1468">
        <v>78.342912916169595</v>
      </c>
      <c r="Q1468">
        <v>8.5500674513803998E-2</v>
      </c>
    </row>
    <row r="1469" spans="1:17" hidden="1" x14ac:dyDescent="0.3">
      <c r="A1469" t="s">
        <v>3108</v>
      </c>
      <c r="B1469" t="s">
        <v>3109</v>
      </c>
      <c r="C1469" t="str">
        <f>IFERROR(VLOOKUP(Table1[[#This Row],[Ticker]],[1]!Table1[[Symbol]:[Industry]],2,FALSE),"-")</f>
        <v>-</v>
      </c>
      <c r="D1469" t="s">
        <v>294</v>
      </c>
      <c r="E1469">
        <v>1053.8300533500001</v>
      </c>
      <c r="F1469">
        <v>432.45</v>
      </c>
      <c r="G1469">
        <v>-39.486291605306903</v>
      </c>
      <c r="H1469">
        <v>-12.0573816961078</v>
      </c>
      <c r="I1469">
        <v>-4.93039400201231</v>
      </c>
      <c r="J1469">
        <v>-2.2051745244161398</v>
      </c>
      <c r="K1469">
        <v>433.857665847644</v>
      </c>
      <c r="L1469">
        <v>433.86206485699802</v>
      </c>
      <c r="M1469">
        <v>52.660909029687801</v>
      </c>
      <c r="N1469">
        <v>0.48010164264219501</v>
      </c>
      <c r="O1469">
        <v>18.3026939530581</v>
      </c>
      <c r="P1469">
        <v>19.576939029448301</v>
      </c>
      <c r="Q1469">
        <v>-1.1640631874859999E-3</v>
      </c>
    </row>
    <row r="1470" spans="1:17" hidden="1" x14ac:dyDescent="0.3">
      <c r="A1470" t="s">
        <v>3110</v>
      </c>
      <c r="B1470" t="s">
        <v>3111</v>
      </c>
      <c r="C1470" t="str">
        <f>IFERROR(VLOOKUP(Table1[[#This Row],[Ticker]],[1]!Table1[[Symbol]:[Industry]],2,FALSE),"-")</f>
        <v>-</v>
      </c>
      <c r="D1470" t="s">
        <v>1825</v>
      </c>
      <c r="E1470">
        <v>1053.0044</v>
      </c>
      <c r="F1470">
        <v>453.1</v>
      </c>
      <c r="G1470">
        <v>19.704712757445801</v>
      </c>
      <c r="H1470">
        <v>-29.6500955970745</v>
      </c>
      <c r="I1470">
        <v>9.1241317344296107</v>
      </c>
      <c r="J1470">
        <v>-12.0679282666473</v>
      </c>
      <c r="K1470">
        <v>528.26802519285002</v>
      </c>
      <c r="L1470">
        <v>447.59098633586802</v>
      </c>
      <c r="M1470">
        <v>29.7884932019094</v>
      </c>
      <c r="N1470">
        <v>0.84311213020411802</v>
      </c>
      <c r="O1470">
        <v>45.133524608254199</v>
      </c>
      <c r="P1470">
        <v>69.700374531835195</v>
      </c>
    </row>
    <row r="1471" spans="1:17" hidden="1" x14ac:dyDescent="0.3">
      <c r="A1471" t="s">
        <v>3112</v>
      </c>
      <c r="B1471" t="s">
        <v>3113</v>
      </c>
      <c r="C1471" t="str">
        <f>IFERROR(VLOOKUP(Table1[[#This Row],[Ticker]],[1]!Table1[[Symbol]:[Industry]],2,FALSE),"-")</f>
        <v>-</v>
      </c>
      <c r="D1471" t="s">
        <v>467</v>
      </c>
      <c r="E1471">
        <v>1051.6934513889901</v>
      </c>
      <c r="F1471">
        <v>146.09</v>
      </c>
      <c r="G1471">
        <v>-36.156828364695997</v>
      </c>
      <c r="H1471">
        <v>-15.2940250763672</v>
      </c>
      <c r="I1471">
        <v>-35.816743708592398</v>
      </c>
      <c r="J1471">
        <v>-6.0200675904957404</v>
      </c>
      <c r="K1471">
        <v>158.61189013200101</v>
      </c>
      <c r="L1471">
        <v>161.80160129633299</v>
      </c>
      <c r="M1471">
        <v>25.204829170371301</v>
      </c>
      <c r="N1471">
        <v>0.67002722033858897</v>
      </c>
      <c r="O1471">
        <v>48.572797590526299</v>
      </c>
      <c r="P1471">
        <v>15.076801890507999</v>
      </c>
      <c r="Q1471">
        <v>4.2025171950713001E-2</v>
      </c>
    </row>
    <row r="1472" spans="1:17" hidden="1" x14ac:dyDescent="0.3">
      <c r="A1472" t="s">
        <v>3114</v>
      </c>
      <c r="B1472" t="s">
        <v>3115</v>
      </c>
      <c r="C1472" t="str">
        <f>IFERROR(VLOOKUP(Table1[[#This Row],[Ticker]],[1]!Table1[[Symbol]:[Industry]],2,FALSE),"-")</f>
        <v>-</v>
      </c>
      <c r="D1472" t="s">
        <v>3116</v>
      </c>
      <c r="E1472">
        <v>1050.9419690899999</v>
      </c>
      <c r="F1472">
        <v>220.46</v>
      </c>
      <c r="G1472">
        <v>10.8449511020671</v>
      </c>
      <c r="H1472">
        <v>1.70770181742392</v>
      </c>
      <c r="I1472">
        <v>-35.294376454084997</v>
      </c>
      <c r="J1472">
        <v>11.267873551239299</v>
      </c>
      <c r="K1472">
        <v>216.64047649250401</v>
      </c>
      <c r="L1472">
        <v>225.21589875400801</v>
      </c>
      <c r="M1472">
        <v>62.482341767796399</v>
      </c>
      <c r="N1472">
        <v>1.36252590776194</v>
      </c>
      <c r="O1472">
        <v>62.750612355982902</v>
      </c>
      <c r="P1472">
        <v>47.267869071476298</v>
      </c>
      <c r="Q1472">
        <v>-1.857533114169E-3</v>
      </c>
    </row>
    <row r="1473" spans="1:17" hidden="1" x14ac:dyDescent="0.3">
      <c r="A1473" t="s">
        <v>3117</v>
      </c>
      <c r="B1473" t="s">
        <v>3118</v>
      </c>
      <c r="C1473" t="str">
        <f>IFERROR(VLOOKUP(Table1[[#This Row],[Ticker]],[1]!Table1[[Symbol]:[Industry]],2,FALSE),"-")</f>
        <v>-</v>
      </c>
      <c r="D1473" t="s">
        <v>54</v>
      </c>
      <c r="E1473">
        <v>1050.2076113549999</v>
      </c>
      <c r="F1473">
        <v>1609.65</v>
      </c>
      <c r="G1473">
        <v>158.35139594751601</v>
      </c>
      <c r="H1473">
        <v>-11.521574056695499</v>
      </c>
      <c r="I1473">
        <v>24.673573344942401</v>
      </c>
      <c r="J1473">
        <v>-1.67521112989956</v>
      </c>
      <c r="K1473">
        <v>1618.29008595254</v>
      </c>
      <c r="L1473">
        <v>1333.87457088101</v>
      </c>
      <c r="M1473">
        <v>46.134188745290402</v>
      </c>
      <c r="N1473">
        <v>0.68306709314819603</v>
      </c>
      <c r="O1473">
        <v>15.1803187028235</v>
      </c>
      <c r="P1473">
        <v>213.680210464776</v>
      </c>
      <c r="Q1473">
        <v>0.126686288913478</v>
      </c>
    </row>
    <row r="1474" spans="1:17" hidden="1" x14ac:dyDescent="0.3">
      <c r="A1474" t="s">
        <v>3119</v>
      </c>
      <c r="B1474" t="s">
        <v>3120</v>
      </c>
      <c r="C1474" t="str">
        <f>IFERROR(VLOOKUP(Table1[[#This Row],[Ticker]],[1]!Table1[[Symbol]:[Industry]],2,FALSE),"-")</f>
        <v>-</v>
      </c>
      <c r="D1474" t="s">
        <v>261</v>
      </c>
      <c r="E1474">
        <v>1049.64615</v>
      </c>
      <c r="F1474">
        <v>828.45</v>
      </c>
      <c r="G1474">
        <v>-23.360306441597402</v>
      </c>
      <c r="H1474">
        <v>7.50849546821755</v>
      </c>
      <c r="I1474">
        <v>-8.9132657048722006</v>
      </c>
      <c r="J1474">
        <v>7.0778923124515698</v>
      </c>
      <c r="M1474">
        <v>72.039519192434895</v>
      </c>
      <c r="O1474">
        <v>5.0153901864928399</v>
      </c>
      <c r="P1474">
        <v>21.473607038123099</v>
      </c>
    </row>
    <row r="1475" spans="1:17" hidden="1" x14ac:dyDescent="0.3">
      <c r="A1475" t="s">
        <v>3121</v>
      </c>
      <c r="B1475" t="s">
        <v>3122</v>
      </c>
      <c r="C1475" t="str">
        <f>IFERROR(VLOOKUP(Table1[[#This Row],[Ticker]],[1]!Table1[[Symbol]:[Industry]],2,FALSE),"-")</f>
        <v>-</v>
      </c>
      <c r="D1475" t="s">
        <v>546</v>
      </c>
      <c r="E1475">
        <v>1048.7625062750001</v>
      </c>
      <c r="F1475">
        <v>200.75</v>
      </c>
      <c r="G1475">
        <v>115.062307437773</v>
      </c>
      <c r="H1475">
        <v>0.13217967874387501</v>
      </c>
      <c r="I1475">
        <v>29.824823551474299</v>
      </c>
      <c r="J1475">
        <v>5.5224780439466796</v>
      </c>
      <c r="K1475">
        <v>183.71226189288001</v>
      </c>
      <c r="L1475">
        <v>153.81329505036601</v>
      </c>
      <c r="M1475">
        <v>63.180233957664498</v>
      </c>
      <c r="N1475">
        <v>0.57360334998130402</v>
      </c>
      <c r="O1475">
        <v>6.9489414694894096</v>
      </c>
      <c r="P1475">
        <v>159.19948353776601</v>
      </c>
      <c r="Q1475">
        <v>4.6798884618486997E-2</v>
      </c>
    </row>
    <row r="1476" spans="1:17" hidden="1" x14ac:dyDescent="0.3">
      <c r="A1476" t="s">
        <v>3123</v>
      </c>
      <c r="B1476" t="s">
        <v>3124</v>
      </c>
      <c r="C1476" t="str">
        <f>IFERROR(VLOOKUP(Table1[[#This Row],[Ticker]],[1]!Table1[[Symbol]:[Industry]],2,FALSE),"-")</f>
        <v>-</v>
      </c>
      <c r="D1476" t="s">
        <v>467</v>
      </c>
      <c r="E1476">
        <v>1046.7740818299999</v>
      </c>
      <c r="F1476">
        <v>296.64999999999998</v>
      </c>
      <c r="G1476">
        <v>96.207749161498498</v>
      </c>
      <c r="H1476">
        <v>-11.386191935539699</v>
      </c>
      <c r="I1476">
        <v>89.117394449211304</v>
      </c>
      <c r="J1476">
        <v>-2.7115814905127702</v>
      </c>
      <c r="K1476">
        <v>289.36698530482198</v>
      </c>
      <c r="L1476">
        <v>217.921089995839</v>
      </c>
      <c r="M1476">
        <v>40.524296898126899</v>
      </c>
      <c r="N1476">
        <v>0.32190645926425598</v>
      </c>
      <c r="O1476">
        <v>17.309961233777098</v>
      </c>
      <c r="P1476">
        <v>135.43650793650701</v>
      </c>
      <c r="Q1476">
        <v>0.148161452265198</v>
      </c>
    </row>
    <row r="1477" spans="1:17" hidden="1" x14ac:dyDescent="0.3">
      <c r="A1477" t="s">
        <v>3125</v>
      </c>
      <c r="B1477" t="s">
        <v>3126</v>
      </c>
      <c r="C1477" t="str">
        <f>IFERROR(VLOOKUP(Table1[[#This Row],[Ticker]],[1]!Table1[[Symbol]:[Industry]],2,FALSE),"-")</f>
        <v>-</v>
      </c>
      <c r="D1477" t="s">
        <v>74</v>
      </c>
      <c r="E1477">
        <v>1046.22</v>
      </c>
      <c r="F1477">
        <v>174.37</v>
      </c>
      <c r="G1477">
        <v>10.6191828438809</v>
      </c>
      <c r="H1477">
        <v>-15.3306393406355</v>
      </c>
      <c r="I1477">
        <v>19.1314107836848</v>
      </c>
      <c r="J1477">
        <v>-3.5619941442680498</v>
      </c>
      <c r="K1477">
        <v>185.54177904944299</v>
      </c>
      <c r="L1477">
        <v>161.305724837333</v>
      </c>
      <c r="M1477">
        <v>31.044099811787198</v>
      </c>
      <c r="N1477">
        <v>0.12362070189999699</v>
      </c>
      <c r="O1477">
        <v>44.520272982737801</v>
      </c>
      <c r="P1477">
        <v>59.9724770642202</v>
      </c>
      <c r="Q1477">
        <v>4.8555586567813003E-2</v>
      </c>
    </row>
    <row r="1478" spans="1:17" hidden="1" x14ac:dyDescent="0.3">
      <c r="A1478" t="s">
        <v>3127</v>
      </c>
      <c r="B1478" t="s">
        <v>3128</v>
      </c>
      <c r="C1478" t="str">
        <f>IFERROR(VLOOKUP(Table1[[#This Row],[Ticker]],[1]!Table1[[Symbol]:[Industry]],2,FALSE),"-")</f>
        <v>-</v>
      </c>
      <c r="D1478" t="s">
        <v>546</v>
      </c>
      <c r="E1478">
        <v>1044.96126</v>
      </c>
      <c r="F1478">
        <v>1300.3499999999999</v>
      </c>
      <c r="G1478">
        <v>69.297393339525598</v>
      </c>
      <c r="H1478">
        <v>-1.2252823792879299</v>
      </c>
      <c r="I1478">
        <v>-16.4258439040658</v>
      </c>
      <c r="J1478">
        <v>2.5074306430431998</v>
      </c>
      <c r="K1478">
        <v>1253.0144855982801</v>
      </c>
      <c r="L1478">
        <v>1173.1140734727201</v>
      </c>
      <c r="M1478">
        <v>62.633457505760397</v>
      </c>
      <c r="N1478">
        <v>0.60305386530905103</v>
      </c>
      <c r="O1478">
        <v>24.566462875379699</v>
      </c>
      <c r="P1478">
        <v>112.302040816326</v>
      </c>
      <c r="Q1478">
        <v>0.165889675616888</v>
      </c>
    </row>
    <row r="1479" spans="1:17" hidden="1" x14ac:dyDescent="0.3">
      <c r="A1479" t="s">
        <v>3129</v>
      </c>
      <c r="B1479" t="s">
        <v>3130</v>
      </c>
      <c r="C1479" t="str">
        <f>IFERROR(VLOOKUP(Table1[[#This Row],[Ticker]],[1]!Table1[[Symbol]:[Industry]],2,FALSE),"-")</f>
        <v>-</v>
      </c>
      <c r="D1479" t="s">
        <v>3131</v>
      </c>
      <c r="E1479">
        <v>1034.3828120000001</v>
      </c>
      <c r="F1479">
        <v>6.55</v>
      </c>
      <c r="G1479">
        <v>-72.685455615800294</v>
      </c>
      <c r="H1479">
        <v>19.9395010548097</v>
      </c>
      <c r="I1479">
        <v>-47.900050471459402</v>
      </c>
      <c r="J1479">
        <v>-9.4823954233884908</v>
      </c>
      <c r="K1479">
        <v>6.8929272429047996</v>
      </c>
      <c r="L1479">
        <v>8.4805195113898204</v>
      </c>
      <c r="M1479">
        <v>38.055843406928098</v>
      </c>
      <c r="N1479">
        <v>0.45741370304428203</v>
      </c>
      <c r="O1479">
        <v>159.54198473282401</v>
      </c>
      <c r="P1479">
        <v>44.911504424778698</v>
      </c>
      <c r="Q1479">
        <v>3.5745384487776997E-2</v>
      </c>
    </row>
    <row r="1480" spans="1:17" hidden="1" x14ac:dyDescent="0.3">
      <c r="A1480" t="s">
        <v>3132</v>
      </c>
      <c r="B1480" t="s">
        <v>3133</v>
      </c>
      <c r="C1480" t="str">
        <f>IFERROR(VLOOKUP(Table1[[#This Row],[Ticker]],[1]!Table1[[Symbol]:[Industry]],2,FALSE),"-")</f>
        <v>-</v>
      </c>
      <c r="E1480">
        <v>1032.8192550000001</v>
      </c>
      <c r="F1480">
        <v>186.3</v>
      </c>
      <c r="G1480">
        <v>426.68226072439302</v>
      </c>
      <c r="H1480">
        <v>-16.876038234460101</v>
      </c>
      <c r="I1480">
        <v>16.133934387079201</v>
      </c>
      <c r="J1480">
        <v>-2.3390411308391701</v>
      </c>
      <c r="K1480">
        <v>212.82944926407399</v>
      </c>
      <c r="L1480">
        <v>180.10797360907799</v>
      </c>
      <c r="M1480">
        <v>38.6369814192118</v>
      </c>
      <c r="N1480">
        <v>0.20081624454114699</v>
      </c>
      <c r="O1480">
        <v>120.289855072463</v>
      </c>
      <c r="P1480">
        <v>531.83139534883696</v>
      </c>
      <c r="Q1480">
        <v>0.14799279241180099</v>
      </c>
    </row>
    <row r="1481" spans="1:17" hidden="1" x14ac:dyDescent="0.3">
      <c r="A1481" t="s">
        <v>3134</v>
      </c>
      <c r="B1481" t="s">
        <v>3135</v>
      </c>
      <c r="C1481" t="str">
        <f>IFERROR(VLOOKUP(Table1[[#This Row],[Ticker]],[1]!Table1[[Symbol]:[Industry]],2,FALSE),"-")</f>
        <v>-</v>
      </c>
      <c r="D1481" t="s">
        <v>54</v>
      </c>
      <c r="E1481">
        <v>1031.5555199999999</v>
      </c>
      <c r="F1481">
        <v>205.85</v>
      </c>
      <c r="G1481">
        <v>25.940847812053001</v>
      </c>
      <c r="H1481">
        <v>-9.0650339435471405</v>
      </c>
      <c r="I1481">
        <v>-35.758958640138097</v>
      </c>
      <c r="J1481">
        <v>-2.5277954893489101</v>
      </c>
      <c r="K1481">
        <v>214.070002439175</v>
      </c>
      <c r="L1481">
        <v>204.798972526326</v>
      </c>
      <c r="M1481">
        <v>46.154320104517403</v>
      </c>
      <c r="N1481">
        <v>0.51444528748274998</v>
      </c>
      <c r="O1481">
        <v>28.734515423852301</v>
      </c>
      <c r="P1481">
        <v>65.341365461847303</v>
      </c>
      <c r="Q1481">
        <v>4.7153905187005997E-2</v>
      </c>
    </row>
    <row r="1482" spans="1:17" hidden="1" x14ac:dyDescent="0.3">
      <c r="A1482" t="s">
        <v>3136</v>
      </c>
      <c r="B1482" t="s">
        <v>3137</v>
      </c>
      <c r="C1482" t="str">
        <f>IFERROR(VLOOKUP(Table1[[#This Row],[Ticker]],[1]!Table1[[Symbol]:[Industry]],2,FALSE),"-")</f>
        <v>-</v>
      </c>
      <c r="D1482" t="s">
        <v>261</v>
      </c>
      <c r="E1482">
        <v>1030.1401495549901</v>
      </c>
      <c r="F1482">
        <v>3358.85</v>
      </c>
      <c r="G1482">
        <v>-25.147622511402201</v>
      </c>
      <c r="H1482">
        <v>-10.474837865115701</v>
      </c>
      <c r="I1482">
        <v>-10.7005817746769</v>
      </c>
      <c r="J1482">
        <v>-4.64726081934056</v>
      </c>
      <c r="O1482">
        <v>9.2635872396802501</v>
      </c>
      <c r="P1482">
        <v>11.220198675496601</v>
      </c>
    </row>
    <row r="1483" spans="1:17" hidden="1" x14ac:dyDescent="0.3">
      <c r="A1483" t="s">
        <v>3138</v>
      </c>
      <c r="B1483" t="s">
        <v>3139</v>
      </c>
      <c r="C1483" t="str">
        <f>IFERROR(VLOOKUP(Table1[[#This Row],[Ticker]],[1]!Table1[[Symbol]:[Industry]],2,FALSE),"-")</f>
        <v>-</v>
      </c>
      <c r="D1483" t="s">
        <v>185</v>
      </c>
      <c r="E1483">
        <v>1027.9716519999999</v>
      </c>
      <c r="F1483">
        <v>953.45</v>
      </c>
      <c r="G1483">
        <v>-48.048681895112601</v>
      </c>
      <c r="H1483">
        <v>-9.7199397978666404</v>
      </c>
      <c r="I1483">
        <v>-38.540208628074602</v>
      </c>
      <c r="J1483">
        <v>-0.90991714449688799</v>
      </c>
      <c r="K1483">
        <v>1021.96739893286</v>
      </c>
      <c r="L1483">
        <v>1110.6751327239199</v>
      </c>
      <c r="M1483">
        <v>38.4639202592112</v>
      </c>
      <c r="N1483">
        <v>1.15787501253019</v>
      </c>
      <c r="O1483">
        <v>59.945461219780697</v>
      </c>
      <c r="P1483">
        <v>1.85887506009294</v>
      </c>
      <c r="Q1483">
        <v>6.3569632411207999E-2</v>
      </c>
    </row>
    <row r="1484" spans="1:17" hidden="1" x14ac:dyDescent="0.3">
      <c r="A1484" t="s">
        <v>3140</v>
      </c>
      <c r="B1484" t="s">
        <v>3141</v>
      </c>
      <c r="C1484" t="str">
        <f>IFERROR(VLOOKUP(Table1[[#This Row],[Ticker]],[1]!Table1[[Symbol]:[Industry]],2,FALSE),"-")</f>
        <v>-</v>
      </c>
      <c r="D1484" t="s">
        <v>132</v>
      </c>
      <c r="E1484">
        <v>1027.1615925000001</v>
      </c>
      <c r="F1484">
        <v>246.65</v>
      </c>
      <c r="G1484">
        <v>17.6650092551745</v>
      </c>
      <c r="H1484">
        <v>-20.054316540858999</v>
      </c>
      <c r="I1484">
        <v>-18.2083800401515</v>
      </c>
      <c r="J1484">
        <v>-4.5844036764834097</v>
      </c>
      <c r="K1484">
        <v>274.234390009707</v>
      </c>
      <c r="L1484">
        <v>256.38791579408598</v>
      </c>
      <c r="M1484">
        <v>36.63417404826</v>
      </c>
      <c r="N1484">
        <v>0.53009801596803596</v>
      </c>
      <c r="O1484">
        <v>53.030610176363197</v>
      </c>
      <c r="P1484">
        <v>63.128306878306802</v>
      </c>
    </row>
    <row r="1485" spans="1:17" hidden="1" x14ac:dyDescent="0.3">
      <c r="A1485" t="s">
        <v>3142</v>
      </c>
      <c r="B1485" t="s">
        <v>3143</v>
      </c>
      <c r="C1485" t="str">
        <f>IFERROR(VLOOKUP(Table1[[#This Row],[Ticker]],[1]!Table1[[Symbol]:[Industry]],2,FALSE),"-")</f>
        <v>-</v>
      </c>
      <c r="D1485" t="s">
        <v>261</v>
      </c>
      <c r="E1485">
        <v>1026.37919313</v>
      </c>
      <c r="F1485">
        <v>730.05</v>
      </c>
      <c r="G1485">
        <v>121.63994710915701</v>
      </c>
      <c r="H1485">
        <v>-7.5846709729191</v>
      </c>
      <c r="I1485">
        <v>85.908197016346193</v>
      </c>
      <c r="J1485">
        <v>-1.8863481209278601</v>
      </c>
      <c r="K1485">
        <v>724.18092948352501</v>
      </c>
      <c r="L1485">
        <v>581.37486476519803</v>
      </c>
      <c r="M1485">
        <v>50.944428543959901</v>
      </c>
      <c r="N1485">
        <v>0.36421077730090601</v>
      </c>
      <c r="O1485">
        <v>54.783918909663697</v>
      </c>
      <c r="P1485">
        <v>174.816487859966</v>
      </c>
      <c r="Q1485">
        <v>0.18935946504277501</v>
      </c>
    </row>
    <row r="1486" spans="1:17" hidden="1" x14ac:dyDescent="0.3">
      <c r="A1486" t="s">
        <v>3144</v>
      </c>
      <c r="B1486" t="s">
        <v>3145</v>
      </c>
      <c r="C1486" t="str">
        <f>IFERROR(VLOOKUP(Table1[[#This Row],[Ticker]],[1]!Table1[[Symbol]:[Industry]],2,FALSE),"-")</f>
        <v>-</v>
      </c>
      <c r="D1486" t="s">
        <v>516</v>
      </c>
      <c r="E1486">
        <v>1025.7508560799999</v>
      </c>
      <c r="F1486">
        <v>734.15</v>
      </c>
      <c r="G1486">
        <v>-29.789192843223798</v>
      </c>
      <c r="H1486">
        <v>-9.66698223878881</v>
      </c>
      <c r="I1486">
        <v>-14.069702129563099</v>
      </c>
      <c r="J1486">
        <v>-5.2174348013704099</v>
      </c>
      <c r="K1486">
        <v>767.47982986524005</v>
      </c>
      <c r="M1486">
        <v>29.561066860610602</v>
      </c>
      <c r="N1486">
        <v>0.56285297782758203</v>
      </c>
      <c r="O1486">
        <v>39.201797997684402</v>
      </c>
      <c r="P1486">
        <v>16.912174536189099</v>
      </c>
    </row>
    <row r="1487" spans="1:17" hidden="1" x14ac:dyDescent="0.3">
      <c r="A1487" t="s">
        <v>3146</v>
      </c>
      <c r="B1487" t="s">
        <v>3147</v>
      </c>
      <c r="C1487" t="str">
        <f>IFERROR(VLOOKUP(Table1[[#This Row],[Ticker]],[1]!Table1[[Symbol]:[Industry]],2,FALSE),"-")</f>
        <v>-</v>
      </c>
      <c r="D1487" t="s">
        <v>467</v>
      </c>
      <c r="E1487">
        <v>1025.24543238</v>
      </c>
      <c r="F1487">
        <v>234.91</v>
      </c>
      <c r="G1487">
        <v>21.060391310775099</v>
      </c>
      <c r="H1487">
        <v>20.168959963679299</v>
      </c>
      <c r="I1487">
        <v>39.0107663151216</v>
      </c>
      <c r="J1487">
        <v>-9.0064809921958293</v>
      </c>
      <c r="K1487">
        <v>218.18974881588801</v>
      </c>
      <c r="L1487">
        <v>183.15956533919501</v>
      </c>
      <c r="M1487">
        <v>33.811700129794197</v>
      </c>
      <c r="N1487">
        <v>0.35509913843215002</v>
      </c>
      <c r="O1487">
        <v>22.344727768081299</v>
      </c>
      <c r="P1487">
        <v>67.792857142857102</v>
      </c>
      <c r="Q1487">
        <v>-3.7313373761380997E-2</v>
      </c>
    </row>
    <row r="1488" spans="1:17" hidden="1" x14ac:dyDescent="0.3">
      <c r="A1488" t="s">
        <v>3148</v>
      </c>
      <c r="B1488" t="s">
        <v>3149</v>
      </c>
      <c r="C1488" t="str">
        <f>IFERROR(VLOOKUP(Table1[[#This Row],[Ticker]],[1]!Table1[[Symbol]:[Industry]],2,FALSE),"-")</f>
        <v>-</v>
      </c>
      <c r="D1488" t="s">
        <v>294</v>
      </c>
      <c r="E1488">
        <v>1024.9460806500001</v>
      </c>
      <c r="F1488">
        <v>163.69999999999999</v>
      </c>
      <c r="G1488">
        <v>455.67568746359302</v>
      </c>
      <c r="H1488">
        <v>-17.6603724563107</v>
      </c>
      <c r="I1488">
        <v>150.61646287844999</v>
      </c>
      <c r="J1488">
        <v>-4.24701971023869</v>
      </c>
      <c r="K1488">
        <v>183.463221257859</v>
      </c>
      <c r="L1488">
        <v>149.870902960943</v>
      </c>
      <c r="M1488">
        <v>45.150125839746998</v>
      </c>
      <c r="N1488">
        <v>0.43972341283653799</v>
      </c>
      <c r="O1488">
        <v>89.433858159102996</v>
      </c>
      <c r="P1488">
        <v>524.978447745018</v>
      </c>
      <c r="Q1488">
        <v>0.19169841224564599</v>
      </c>
    </row>
    <row r="1489" spans="1:17" hidden="1" x14ac:dyDescent="0.3">
      <c r="A1489" t="s">
        <v>3150</v>
      </c>
      <c r="B1489" t="s">
        <v>3151</v>
      </c>
      <c r="C1489" t="str">
        <f>IFERROR(VLOOKUP(Table1[[#This Row],[Ticker]],[1]!Table1[[Symbol]:[Industry]],2,FALSE),"-")</f>
        <v>-</v>
      </c>
      <c r="D1489" t="s">
        <v>644</v>
      </c>
      <c r="E1489">
        <v>1020.400079118</v>
      </c>
      <c r="F1489">
        <v>48.09</v>
      </c>
      <c r="G1489">
        <v>-41.6113219578152</v>
      </c>
      <c r="H1489">
        <v>-6.2379024032519403</v>
      </c>
      <c r="I1489">
        <v>-0.894260562443705</v>
      </c>
      <c r="J1489">
        <v>2.9038482236251602</v>
      </c>
      <c r="K1489">
        <v>49.197722419301599</v>
      </c>
      <c r="L1489">
        <v>49.126848994779699</v>
      </c>
      <c r="M1489">
        <v>50.421703761428397</v>
      </c>
      <c r="N1489">
        <v>0.32644184038540203</v>
      </c>
      <c r="O1489">
        <v>29.3408192971511</v>
      </c>
      <c r="P1489">
        <v>19.626865671641699</v>
      </c>
      <c r="Q1489">
        <v>3.6673638187958997E-2</v>
      </c>
    </row>
    <row r="1490" spans="1:17" hidden="1" x14ac:dyDescent="0.3">
      <c r="A1490" t="s">
        <v>3152</v>
      </c>
      <c r="B1490" t="s">
        <v>3153</v>
      </c>
      <c r="C1490" t="str">
        <f>IFERROR(VLOOKUP(Table1[[#This Row],[Ticker]],[1]!Table1[[Symbol]:[Industry]],2,FALSE),"-")</f>
        <v>-</v>
      </c>
      <c r="D1490" t="s">
        <v>273</v>
      </c>
      <c r="E1490">
        <v>1019.4316391999999</v>
      </c>
      <c r="F1490">
        <v>636.5</v>
      </c>
      <c r="G1490">
        <v>17.3407257932354</v>
      </c>
      <c r="H1490">
        <v>-3.2223596343766601</v>
      </c>
      <c r="I1490">
        <v>14.3707697614837</v>
      </c>
      <c r="J1490">
        <v>-0.432428178780499</v>
      </c>
      <c r="K1490">
        <v>568.04728109023802</v>
      </c>
      <c r="L1490">
        <v>545.26778133426103</v>
      </c>
      <c r="M1490">
        <v>81.717861139315801</v>
      </c>
      <c r="N1490">
        <v>1.0684583848506499</v>
      </c>
      <c r="O1490">
        <v>14.6897093479968</v>
      </c>
      <c r="P1490">
        <v>61.139240506329102</v>
      </c>
    </row>
    <row r="1491" spans="1:17" hidden="1" x14ac:dyDescent="0.3">
      <c r="A1491" t="s">
        <v>3154</v>
      </c>
      <c r="B1491" t="s">
        <v>3155</v>
      </c>
      <c r="C1491" t="str">
        <f>IFERROR(VLOOKUP(Table1[[#This Row],[Ticker]],[1]!Table1[[Symbol]:[Industry]],2,FALSE),"-")</f>
        <v>-</v>
      </c>
      <c r="D1491" t="s">
        <v>261</v>
      </c>
      <c r="E1491">
        <v>1012.706843598</v>
      </c>
      <c r="F1491">
        <v>190.86</v>
      </c>
      <c r="G1491">
        <v>31.544798682066599</v>
      </c>
      <c r="H1491">
        <v>5.4721318318539298</v>
      </c>
      <c r="I1491">
        <v>42.258819704645802</v>
      </c>
      <c r="J1491">
        <v>-9.7300039037884201</v>
      </c>
      <c r="K1491">
        <v>184.53059463203701</v>
      </c>
      <c r="L1491">
        <v>152.690721723715</v>
      </c>
      <c r="M1491">
        <v>37.449182790453499</v>
      </c>
      <c r="N1491">
        <v>0.37679938397814999</v>
      </c>
      <c r="O1491">
        <v>18.028921722728601</v>
      </c>
      <c r="P1491">
        <v>78.207282913165301</v>
      </c>
    </row>
    <row r="1492" spans="1:17" hidden="1" x14ac:dyDescent="0.3">
      <c r="A1492" t="s">
        <v>3156</v>
      </c>
      <c r="B1492" t="s">
        <v>3157</v>
      </c>
      <c r="C1492" t="str">
        <f>IFERROR(VLOOKUP(Table1[[#This Row],[Ticker]],[1]!Table1[[Symbol]:[Industry]],2,FALSE),"-")</f>
        <v>-</v>
      </c>
      <c r="D1492" t="s">
        <v>114</v>
      </c>
      <c r="E1492">
        <v>1011.22932522</v>
      </c>
      <c r="F1492">
        <v>138.30000000000001</v>
      </c>
      <c r="G1492">
        <v>-62.645352893281398</v>
      </c>
      <c r="H1492">
        <v>-7.2749821652600701</v>
      </c>
      <c r="I1492">
        <v>-12.6366157744206</v>
      </c>
      <c r="J1492">
        <v>-0.45610715832544102</v>
      </c>
      <c r="K1492">
        <v>140.34171826959499</v>
      </c>
      <c r="L1492">
        <v>148.809933700192</v>
      </c>
      <c r="M1492">
        <v>53.840054735498398</v>
      </c>
      <c r="N1492">
        <v>0.64869211149864403</v>
      </c>
      <c r="O1492">
        <v>60.665220535068599</v>
      </c>
      <c r="P1492">
        <v>9.5011876484560602</v>
      </c>
      <c r="Q1492">
        <v>3.5379981495014E-2</v>
      </c>
    </row>
    <row r="1493" spans="1:17" hidden="1" x14ac:dyDescent="0.3">
      <c r="A1493" t="s">
        <v>3158</v>
      </c>
      <c r="B1493" t="s">
        <v>3159</v>
      </c>
      <c r="C1493" t="str">
        <f>IFERROR(VLOOKUP(Table1[[#This Row],[Ticker]],[1]!Table1[[Symbol]:[Industry]],2,FALSE),"-")</f>
        <v>-</v>
      </c>
      <c r="D1493" t="s">
        <v>264</v>
      </c>
      <c r="E1493">
        <v>1010.449233495</v>
      </c>
      <c r="F1493">
        <v>80.23</v>
      </c>
      <c r="G1493">
        <v>-36.635796697918401</v>
      </c>
      <c r="H1493">
        <v>-5.61959045477363</v>
      </c>
      <c r="I1493">
        <v>-9.9844456418252605</v>
      </c>
      <c r="J1493">
        <v>-2.3965969850336002</v>
      </c>
      <c r="K1493">
        <v>80.5035439233083</v>
      </c>
      <c r="L1493">
        <v>79.047732961909205</v>
      </c>
      <c r="M1493">
        <v>44.554291102185601</v>
      </c>
      <c r="N1493">
        <v>1.02685250045188</v>
      </c>
      <c r="O1493">
        <v>25.825750965972802</v>
      </c>
      <c r="P1493">
        <v>21.930091185410301</v>
      </c>
      <c r="Q1493">
        <v>-7.9273199316866994E-2</v>
      </c>
    </row>
    <row r="1494" spans="1:17" hidden="1" x14ac:dyDescent="0.3">
      <c r="A1494" t="s">
        <v>3160</v>
      </c>
      <c r="B1494" t="s">
        <v>3161</v>
      </c>
      <c r="C1494" t="str">
        <f>IFERROR(VLOOKUP(Table1[[#This Row],[Ticker]],[1]!Table1[[Symbol]:[Industry]],2,FALSE),"-")</f>
        <v>-</v>
      </c>
      <c r="D1494" t="s">
        <v>264</v>
      </c>
      <c r="E1494">
        <v>1009.4284548000001</v>
      </c>
      <c r="F1494">
        <v>94.26</v>
      </c>
      <c r="G1494">
        <v>-53.031005841665298</v>
      </c>
      <c r="H1494">
        <v>-11.0799965952744</v>
      </c>
      <c r="I1494">
        <v>-3.4769838786871698</v>
      </c>
      <c r="J1494">
        <v>-1.54679901299639</v>
      </c>
      <c r="K1494">
        <v>95.588995082686495</v>
      </c>
      <c r="L1494">
        <v>96.617394167423996</v>
      </c>
      <c r="M1494">
        <v>41.906891633551098</v>
      </c>
      <c r="N1494">
        <v>0.542488438111146</v>
      </c>
      <c r="O1494">
        <v>40.833863781031098</v>
      </c>
      <c r="P1494">
        <v>27.052163364334799</v>
      </c>
      <c r="Q1494">
        <v>4.5938955109849001E-2</v>
      </c>
    </row>
    <row r="1495" spans="1:17" hidden="1" x14ac:dyDescent="0.3">
      <c r="A1495" t="s">
        <v>3162</v>
      </c>
      <c r="B1495" t="s">
        <v>3163</v>
      </c>
      <c r="C1495" t="str">
        <f>IFERROR(VLOOKUP(Table1[[#This Row],[Ticker]],[1]!Table1[[Symbol]:[Industry]],2,FALSE),"-")</f>
        <v>-</v>
      </c>
      <c r="D1495" t="s">
        <v>467</v>
      </c>
      <c r="E1495">
        <v>1007.39802982</v>
      </c>
      <c r="F1495">
        <v>418.6</v>
      </c>
      <c r="G1495">
        <v>371.56015066252297</v>
      </c>
      <c r="H1495">
        <v>127.215677865117</v>
      </c>
      <c r="I1495">
        <v>472.32879501421701</v>
      </c>
      <c r="J1495">
        <v>12.4683854391628</v>
      </c>
      <c r="K1495">
        <v>239.808476171233</v>
      </c>
      <c r="L1495">
        <v>135.98116994638499</v>
      </c>
      <c r="M1495">
        <v>98.537554022855602</v>
      </c>
      <c r="N1495">
        <v>2.6541224741974001</v>
      </c>
      <c r="O1495">
        <v>3.6789297658862798</v>
      </c>
      <c r="P1495">
        <v>619.24398625429501</v>
      </c>
    </row>
    <row r="1496" spans="1:17" hidden="1" x14ac:dyDescent="0.3">
      <c r="A1496" t="s">
        <v>3164</v>
      </c>
      <c r="B1496" t="s">
        <v>3165</v>
      </c>
      <c r="C1496" t="str">
        <f>IFERROR(VLOOKUP(Table1[[#This Row],[Ticker]],[1]!Table1[[Symbol]:[Industry]],2,FALSE),"-")</f>
        <v>-</v>
      </c>
      <c r="D1496" t="s">
        <v>997</v>
      </c>
      <c r="E1496">
        <v>1001.5875</v>
      </c>
      <c r="F1496">
        <v>89.03</v>
      </c>
      <c r="G1496">
        <v>-52.207062988460002</v>
      </c>
      <c r="H1496">
        <v>1.86375347751078</v>
      </c>
      <c r="I1496">
        <v>14.749064722137099</v>
      </c>
      <c r="J1496">
        <v>2.8694728963146501</v>
      </c>
      <c r="K1496">
        <v>83.458541413728696</v>
      </c>
      <c r="L1496">
        <v>83.588404545984503</v>
      </c>
      <c r="M1496">
        <v>63.4823480765887</v>
      </c>
      <c r="N1496">
        <v>1.2707943253959799</v>
      </c>
      <c r="O1496">
        <v>27.7097607548017</v>
      </c>
      <c r="P1496">
        <v>39.000780640124901</v>
      </c>
      <c r="Q1496">
        <v>9.4361369517646995E-2</v>
      </c>
    </row>
    <row r="1497" spans="1:17" hidden="1" x14ac:dyDescent="0.3">
      <c r="A1497" t="s">
        <v>3166</v>
      </c>
      <c r="B1497" t="s">
        <v>3167</v>
      </c>
      <c r="C1497" t="str">
        <f>IFERROR(VLOOKUP(Table1[[#This Row],[Ticker]],[1]!Table1[[Symbol]:[Industry]],2,FALSE),"-")</f>
        <v>-</v>
      </c>
      <c r="D1497" t="s">
        <v>467</v>
      </c>
      <c r="E1497">
        <v>1001.11705833</v>
      </c>
      <c r="F1497">
        <v>273.3</v>
      </c>
      <c r="G1497">
        <v>-35.326672794613501</v>
      </c>
      <c r="H1497">
        <v>-5.3847967725366104</v>
      </c>
      <c r="I1497">
        <v>-3.1352159540840199</v>
      </c>
      <c r="J1497">
        <v>-3.1039723321268302</v>
      </c>
      <c r="K1497">
        <v>268.15774032201398</v>
      </c>
      <c r="L1497">
        <v>265.50530895323999</v>
      </c>
      <c r="M1497">
        <v>46.878498960427798</v>
      </c>
      <c r="N1497">
        <v>2.3261788404787</v>
      </c>
      <c r="O1497">
        <v>14.0870837907061</v>
      </c>
      <c r="P1497">
        <v>21.1973392461197</v>
      </c>
      <c r="Q1497">
        <v>-8.7487486119745994E-2</v>
      </c>
    </row>
    <row r="1498" spans="1:17" hidden="1" x14ac:dyDescent="0.3">
      <c r="A1498" t="s">
        <v>3168</v>
      </c>
      <c r="B1498" t="s">
        <v>3169</v>
      </c>
      <c r="C1498" t="str">
        <f>IFERROR(VLOOKUP(Table1[[#This Row],[Ticker]],[1]!Table1[[Symbol]:[Industry]],2,FALSE),"-")</f>
        <v>-</v>
      </c>
      <c r="D1498" t="s">
        <v>1963</v>
      </c>
      <c r="E1498">
        <v>999.2</v>
      </c>
      <c r="F1498">
        <v>312.25</v>
      </c>
      <c r="G1498">
        <v>75.389467931600194</v>
      </c>
      <c r="H1498">
        <v>45.327276986876598</v>
      </c>
      <c r="I1498">
        <v>56.013783933540402</v>
      </c>
      <c r="J1498">
        <v>11.2252977567813</v>
      </c>
      <c r="K1498">
        <v>238.953644165708</v>
      </c>
      <c r="L1498">
        <v>193.21750498216699</v>
      </c>
      <c r="M1498">
        <v>69.037840397421405</v>
      </c>
      <c r="N1498">
        <v>0.36548974700139902</v>
      </c>
      <c r="O1498">
        <v>7.2858286629303404</v>
      </c>
      <c r="P1498">
        <v>130.783444198078</v>
      </c>
      <c r="Q1498">
        <v>0.154791444566796</v>
      </c>
    </row>
    <row r="1499" spans="1:17" hidden="1" x14ac:dyDescent="0.3">
      <c r="A1499" t="s">
        <v>3170</v>
      </c>
      <c r="B1499" t="s">
        <v>3171</v>
      </c>
      <c r="C1499" t="str">
        <f>IFERROR(VLOOKUP(Table1[[#This Row],[Ticker]],[1]!Table1[[Symbol]:[Industry]],2,FALSE),"-")</f>
        <v>-</v>
      </c>
      <c r="D1499" t="s">
        <v>264</v>
      </c>
      <c r="E1499">
        <v>999.18109605999996</v>
      </c>
      <c r="F1499">
        <v>41.23</v>
      </c>
      <c r="G1499">
        <v>-62.812834234811803</v>
      </c>
      <c r="H1499">
        <v>-2.3637129992248598</v>
      </c>
      <c r="I1499">
        <v>-0.42909994858420902</v>
      </c>
      <c r="J1499">
        <v>-5.7242042793120698</v>
      </c>
      <c r="K1499">
        <v>41.484652264726499</v>
      </c>
      <c r="L1499">
        <v>44.167649305496198</v>
      </c>
      <c r="M1499">
        <v>38.149389702300503</v>
      </c>
      <c r="N1499">
        <v>0.389439536282152</v>
      </c>
      <c r="O1499">
        <v>47.950521464952701</v>
      </c>
      <c r="P1499">
        <v>24.939393939393899</v>
      </c>
      <c r="Q1499">
        <v>3.7612233006736003E-2</v>
      </c>
    </row>
    <row r="1500" spans="1:17" hidden="1" x14ac:dyDescent="0.3">
      <c r="A1500" t="s">
        <v>3172</v>
      </c>
      <c r="B1500" t="s">
        <v>3173</v>
      </c>
      <c r="C1500" t="str">
        <f>IFERROR(VLOOKUP(Table1[[#This Row],[Ticker]],[1]!Table1[[Symbol]:[Industry]],2,FALSE),"-")</f>
        <v>-</v>
      </c>
      <c r="D1500" t="s">
        <v>606</v>
      </c>
      <c r="E1500">
        <v>997.49840256000005</v>
      </c>
      <c r="F1500">
        <v>6.92</v>
      </c>
      <c r="G1500">
        <v>170.067440214605</v>
      </c>
      <c r="H1500">
        <v>43.797654525342203</v>
      </c>
      <c r="I1500">
        <v>96.243485412511504</v>
      </c>
      <c r="J1500">
        <v>2.0511518790721399</v>
      </c>
      <c r="K1500">
        <v>5.6330122464097903</v>
      </c>
      <c r="L1500">
        <v>4.3605574420720004</v>
      </c>
      <c r="M1500">
        <v>63.529536367573002</v>
      </c>
      <c r="N1500">
        <v>0.66052447436316497</v>
      </c>
      <c r="O1500">
        <v>6.2138728323699297</v>
      </c>
      <c r="P1500">
        <v>239.21568627450901</v>
      </c>
      <c r="Q1500">
        <v>9.4051814287286997E-2</v>
      </c>
    </row>
    <row r="1501" spans="1:17" hidden="1" x14ac:dyDescent="0.3">
      <c r="A1501" t="s">
        <v>3174</v>
      </c>
      <c r="B1501" t="s">
        <v>3175</v>
      </c>
      <c r="C1501" t="str">
        <f>IFERROR(VLOOKUP(Table1[[#This Row],[Ticker]],[1]!Table1[[Symbol]:[Industry]],2,FALSE),"-")</f>
        <v>-</v>
      </c>
      <c r="D1501" t="s">
        <v>606</v>
      </c>
      <c r="E1501">
        <v>991.63175325199995</v>
      </c>
      <c r="F1501">
        <v>210.53</v>
      </c>
      <c r="G1501">
        <v>-21.942768621878699</v>
      </c>
      <c r="H1501">
        <v>-8.8431102409706508</v>
      </c>
      <c r="I1501">
        <v>3.9288431630990499</v>
      </c>
      <c r="J1501">
        <v>-2.4544128998739301</v>
      </c>
      <c r="K1501">
        <v>218.566524799543</v>
      </c>
      <c r="L1501">
        <v>208.00641473232901</v>
      </c>
      <c r="M1501">
        <v>36.081787870867601</v>
      </c>
      <c r="N1501">
        <v>0.35287363702310798</v>
      </c>
      <c r="O1501">
        <v>28.2477556642758</v>
      </c>
      <c r="P1501">
        <v>32.367180132033901</v>
      </c>
      <c r="Q1501">
        <v>-7.8871418940480009E-3</v>
      </c>
    </row>
    <row r="1502" spans="1:17" hidden="1" x14ac:dyDescent="0.3">
      <c r="A1502" t="s">
        <v>3176</v>
      </c>
      <c r="B1502" t="s">
        <v>3177</v>
      </c>
      <c r="C1502" t="str">
        <f>IFERROR(VLOOKUP(Table1[[#This Row],[Ticker]],[1]!Table1[[Symbol]:[Industry]],2,FALSE),"-")</f>
        <v>-</v>
      </c>
      <c r="D1502" t="s">
        <v>3178</v>
      </c>
      <c r="E1502">
        <v>991.41497000000004</v>
      </c>
      <c r="F1502">
        <v>1725.1</v>
      </c>
      <c r="G1502">
        <v>-17.6016343614627</v>
      </c>
      <c r="H1502">
        <v>35.145945718027001</v>
      </c>
      <c r="I1502">
        <v>95.834956837164697</v>
      </c>
      <c r="J1502">
        <v>-5.8641951017441301</v>
      </c>
      <c r="K1502">
        <v>1421.5357851609001</v>
      </c>
      <c r="L1502">
        <v>1148.68787319993</v>
      </c>
      <c r="M1502">
        <v>53.585287431116903</v>
      </c>
      <c r="N1502">
        <v>0.46680759102769898</v>
      </c>
      <c r="O1502">
        <v>18.311981914091898</v>
      </c>
      <c r="P1502">
        <v>115.368289637952</v>
      </c>
      <c r="Q1502">
        <v>-8.2868857864120005E-3</v>
      </c>
    </row>
    <row r="1503" spans="1:17" hidden="1" x14ac:dyDescent="0.3">
      <c r="A1503" t="s">
        <v>3179</v>
      </c>
      <c r="B1503" t="s">
        <v>3180</v>
      </c>
      <c r="C1503" t="str">
        <f>IFERROR(VLOOKUP(Table1[[#This Row],[Ticker]],[1]!Table1[[Symbol]:[Industry]],2,FALSE),"-")</f>
        <v>-</v>
      </c>
      <c r="D1503" t="s">
        <v>261</v>
      </c>
      <c r="E1503">
        <v>991.36377000000005</v>
      </c>
      <c r="F1503">
        <v>929</v>
      </c>
      <c r="G1503">
        <v>43.8387708466826</v>
      </c>
      <c r="H1503">
        <v>-7.52304135141957</v>
      </c>
      <c r="I1503">
        <v>25.700849753596799</v>
      </c>
      <c r="J1503">
        <v>-7.2038855417683898</v>
      </c>
      <c r="K1503">
        <v>920.18608228739504</v>
      </c>
      <c r="L1503">
        <v>769.10327151371098</v>
      </c>
      <c r="M1503">
        <v>44.361515414869501</v>
      </c>
      <c r="N1503">
        <v>0.86644951140065096</v>
      </c>
      <c r="O1503">
        <v>19.590958019375599</v>
      </c>
      <c r="P1503">
        <v>91.744066047471605</v>
      </c>
      <c r="Q1503">
        <v>0.15060353991478001</v>
      </c>
    </row>
    <row r="1504" spans="1:17" hidden="1" x14ac:dyDescent="0.3">
      <c r="A1504" t="s">
        <v>3181</v>
      </c>
      <c r="B1504" t="s">
        <v>3182</v>
      </c>
      <c r="C1504" t="str">
        <f>IFERROR(VLOOKUP(Table1[[#This Row],[Ticker]],[1]!Table1[[Symbol]:[Industry]],2,FALSE),"-")</f>
        <v>-</v>
      </c>
      <c r="D1504" t="s">
        <v>287</v>
      </c>
      <c r="E1504">
        <v>986.89636177499995</v>
      </c>
      <c r="F1504">
        <v>359.85</v>
      </c>
      <c r="G1504">
        <v>-13.2654086321105</v>
      </c>
      <c r="H1504">
        <v>-6.2830913990874899</v>
      </c>
      <c r="I1504">
        <v>-17.574173118038701</v>
      </c>
      <c r="J1504">
        <v>-2.5776012549093799</v>
      </c>
      <c r="K1504">
        <v>362.38426286911698</v>
      </c>
      <c r="L1504">
        <v>355.20469335338402</v>
      </c>
      <c r="M1504">
        <v>41.0609250624791</v>
      </c>
      <c r="N1504">
        <v>0.65426113397285601</v>
      </c>
      <c r="O1504">
        <v>24.774211477004201</v>
      </c>
      <c r="P1504">
        <v>28.3803068141277</v>
      </c>
      <c r="Q1504">
        <v>0.12571166254833099</v>
      </c>
    </row>
    <row r="1505" spans="1:17" hidden="1" x14ac:dyDescent="0.3">
      <c r="A1505" t="s">
        <v>3183</v>
      </c>
      <c r="B1505" t="s">
        <v>3184</v>
      </c>
      <c r="C1505" t="str">
        <f>IFERROR(VLOOKUP(Table1[[#This Row],[Ticker]],[1]!Table1[[Symbol]:[Industry]],2,FALSE),"-")</f>
        <v>-</v>
      </c>
      <c r="D1505" t="s">
        <v>1550</v>
      </c>
      <c r="E1505">
        <v>984.752049239999</v>
      </c>
      <c r="F1505">
        <v>35.82</v>
      </c>
      <c r="G1505">
        <v>-3.4631193126837401</v>
      </c>
      <c r="H1505">
        <v>-9.1941361107297901</v>
      </c>
      <c r="I1505">
        <v>2.9086302907094499</v>
      </c>
      <c r="J1505">
        <v>0.89537046242115903</v>
      </c>
      <c r="K1505">
        <v>36.336527956638299</v>
      </c>
      <c r="L1505">
        <v>34.514021231282101</v>
      </c>
      <c r="M1505">
        <v>41.560946120658798</v>
      </c>
      <c r="N1505">
        <v>0.59038725926710001</v>
      </c>
      <c r="O1505">
        <v>26.884422110552698</v>
      </c>
      <c r="P1505">
        <v>32.617549055905101</v>
      </c>
      <c r="Q1505">
        <v>4.0908614930827002E-2</v>
      </c>
    </row>
    <row r="1506" spans="1:17" hidden="1" x14ac:dyDescent="0.3">
      <c r="A1506" t="s">
        <v>3185</v>
      </c>
      <c r="B1506" t="s">
        <v>3186</v>
      </c>
      <c r="C1506" t="str">
        <f>IFERROR(VLOOKUP(Table1[[#This Row],[Ticker]],[1]!Table1[[Symbol]:[Industry]],2,FALSE),"-")</f>
        <v>-</v>
      </c>
      <c r="D1506" t="s">
        <v>143</v>
      </c>
      <c r="E1506">
        <v>984.22658117999902</v>
      </c>
      <c r="F1506">
        <v>438.3</v>
      </c>
      <c r="G1506">
        <v>-2.0584394150544698</v>
      </c>
      <c r="H1506">
        <v>0.79418506173288195</v>
      </c>
      <c r="I1506">
        <v>-24.142987051741802</v>
      </c>
      <c r="J1506">
        <v>-3.6614833225011099</v>
      </c>
      <c r="K1506">
        <v>446.31997717684601</v>
      </c>
      <c r="L1506">
        <v>429.51531019568699</v>
      </c>
      <c r="M1506">
        <v>40.052483800290602</v>
      </c>
      <c r="N1506">
        <v>0.30041886537575302</v>
      </c>
      <c r="O1506">
        <v>21.6062057951174</v>
      </c>
      <c r="P1506">
        <v>43.3993129396368</v>
      </c>
      <c r="Q1506">
        <v>5.7772258752284998E-2</v>
      </c>
    </row>
    <row r="1507" spans="1:17" hidden="1" x14ac:dyDescent="0.3">
      <c r="A1507" t="s">
        <v>3187</v>
      </c>
      <c r="B1507" t="s">
        <v>3188</v>
      </c>
      <c r="C1507" t="str">
        <f>IFERROR(VLOOKUP(Table1[[#This Row],[Ticker]],[1]!Table1[[Symbol]:[Industry]],2,FALSE),"-")</f>
        <v>-</v>
      </c>
      <c r="D1507" t="s">
        <v>606</v>
      </c>
      <c r="E1507">
        <v>983.30319999999995</v>
      </c>
      <c r="F1507">
        <v>294.05</v>
      </c>
      <c r="G1507">
        <v>-9.5890965147061102</v>
      </c>
      <c r="H1507">
        <v>-6.4813682455814003</v>
      </c>
      <c r="I1507">
        <v>41.740609557456303</v>
      </c>
      <c r="J1507">
        <v>-1.98799607717425</v>
      </c>
      <c r="K1507">
        <v>274.238980303826</v>
      </c>
      <c r="L1507">
        <v>239.33423558535901</v>
      </c>
      <c r="M1507">
        <v>51.697605284679902</v>
      </c>
      <c r="N1507">
        <v>0.52812033754209897</v>
      </c>
      <c r="O1507">
        <v>10.1853426288046</v>
      </c>
      <c r="P1507">
        <v>66.129943502824801</v>
      </c>
      <c r="Q1507">
        <v>5.8774551643555002E-2</v>
      </c>
    </row>
    <row r="1508" spans="1:17" hidden="1" x14ac:dyDescent="0.3">
      <c r="A1508" t="s">
        <v>3189</v>
      </c>
      <c r="B1508" t="s">
        <v>3190</v>
      </c>
      <c r="C1508" t="str">
        <f>IFERROR(VLOOKUP(Table1[[#This Row],[Ticker]],[1]!Table1[[Symbol]:[Industry]],2,FALSE),"-")</f>
        <v>-</v>
      </c>
      <c r="D1508" t="s">
        <v>185</v>
      </c>
      <c r="E1508">
        <v>982.97528</v>
      </c>
      <c r="F1508">
        <v>808.9</v>
      </c>
      <c r="G1508">
        <v>-11.7840045087557</v>
      </c>
      <c r="H1508">
        <v>1.9427521773701899</v>
      </c>
      <c r="I1508">
        <v>-8.1032723950162104</v>
      </c>
      <c r="J1508">
        <v>9.1699778079539307</v>
      </c>
      <c r="K1508">
        <v>789.661794358218</v>
      </c>
      <c r="L1508">
        <v>766.99212528407804</v>
      </c>
      <c r="M1508">
        <v>58.1522477142124</v>
      </c>
      <c r="N1508">
        <v>1.80275395268113</v>
      </c>
      <c r="O1508">
        <v>15.589071578687101</v>
      </c>
      <c r="P1508">
        <v>22.858444714459299</v>
      </c>
      <c r="Q1508">
        <v>4.8446675670367999E-2</v>
      </c>
    </row>
    <row r="1509" spans="1:17" hidden="1" x14ac:dyDescent="0.3">
      <c r="A1509" t="s">
        <v>3191</v>
      </c>
      <c r="B1509" t="s">
        <v>3192</v>
      </c>
      <c r="C1509" t="str">
        <f>IFERROR(VLOOKUP(Table1[[#This Row],[Ticker]],[1]!Table1[[Symbol]:[Industry]],2,FALSE),"-")</f>
        <v>-</v>
      </c>
      <c r="D1509" t="s">
        <v>606</v>
      </c>
      <c r="E1509">
        <v>980.09137499999997</v>
      </c>
      <c r="F1509">
        <v>1711.95</v>
      </c>
      <c r="G1509">
        <v>-20.917941653815699</v>
      </c>
      <c r="H1509">
        <v>-6.2017315776194604</v>
      </c>
      <c r="I1509">
        <v>2.2764149700621101</v>
      </c>
      <c r="J1509">
        <v>-2.6756187046899398</v>
      </c>
      <c r="K1509">
        <v>1742.07615454967</v>
      </c>
      <c r="L1509">
        <v>1672.79109635025</v>
      </c>
      <c r="M1509">
        <v>34.95496907794</v>
      </c>
      <c r="N1509">
        <v>0.52068005440633103</v>
      </c>
      <c r="O1509">
        <v>28.371155699640699</v>
      </c>
      <c r="P1509">
        <v>23.5485151373001</v>
      </c>
      <c r="Q1509">
        <v>-2.5294592027409999E-2</v>
      </c>
    </row>
    <row r="1510" spans="1:17" hidden="1" x14ac:dyDescent="0.3">
      <c r="A1510" t="s">
        <v>3193</v>
      </c>
      <c r="B1510" t="s">
        <v>3194</v>
      </c>
      <c r="C1510" t="str">
        <f>IFERROR(VLOOKUP(Table1[[#This Row],[Ticker]],[1]!Table1[[Symbol]:[Industry]],2,FALSE),"-")</f>
        <v>-</v>
      </c>
      <c r="D1510" t="s">
        <v>167</v>
      </c>
      <c r="E1510">
        <v>979.01670502000002</v>
      </c>
      <c r="F1510">
        <v>385.4</v>
      </c>
      <c r="G1510">
        <v>28.6806982067015</v>
      </c>
      <c r="H1510">
        <v>-12.1516784126555</v>
      </c>
      <c r="I1510">
        <v>31.194575270329999</v>
      </c>
      <c r="J1510">
        <v>-1.5044036764834099</v>
      </c>
      <c r="K1510">
        <v>361.704268798209</v>
      </c>
      <c r="L1510">
        <v>297.18577040522098</v>
      </c>
      <c r="M1510">
        <v>54.772928710170703</v>
      </c>
      <c r="N1510">
        <v>0.22662219624921701</v>
      </c>
      <c r="O1510">
        <v>18.811624286455601</v>
      </c>
      <c r="P1510">
        <v>111.062431544359</v>
      </c>
      <c r="Q1510">
        <v>8.7104169240951004E-2</v>
      </c>
    </row>
    <row r="1511" spans="1:17" hidden="1" x14ac:dyDescent="0.3">
      <c r="A1511" t="s">
        <v>3195</v>
      </c>
      <c r="B1511" t="s">
        <v>3196</v>
      </c>
      <c r="C1511" t="str">
        <f>IFERROR(VLOOKUP(Table1[[#This Row],[Ticker]],[1]!Table1[[Symbol]:[Industry]],2,FALSE),"-")</f>
        <v>-</v>
      </c>
      <c r="D1511" t="s">
        <v>400</v>
      </c>
      <c r="E1511">
        <v>974.83277250000003</v>
      </c>
      <c r="F1511">
        <v>306.45</v>
      </c>
      <c r="G1511">
        <v>-21.885213933184701</v>
      </c>
      <c r="H1511">
        <v>-11.769099159376999</v>
      </c>
      <c r="I1511">
        <v>-15.838519202354499</v>
      </c>
      <c r="J1511">
        <v>-2.65775000526834</v>
      </c>
      <c r="K1511">
        <v>313.01618053184399</v>
      </c>
      <c r="L1511">
        <v>326.15160510485299</v>
      </c>
      <c r="M1511">
        <v>48.803036872428201</v>
      </c>
      <c r="N1511">
        <v>0.247339473022919</v>
      </c>
      <c r="O1511">
        <v>65.361396638929605</v>
      </c>
      <c r="P1511">
        <v>14.5393384414128</v>
      </c>
      <c r="Q1511">
        <v>-1.7601244408419999E-3</v>
      </c>
    </row>
    <row r="1512" spans="1:17" hidden="1" x14ac:dyDescent="0.3">
      <c r="A1512" t="s">
        <v>3197</v>
      </c>
      <c r="B1512" t="s">
        <v>3198</v>
      </c>
      <c r="C1512" t="str">
        <f>IFERROR(VLOOKUP(Table1[[#This Row],[Ticker]],[1]!Table1[[Symbol]:[Industry]],2,FALSE),"-")</f>
        <v>-</v>
      </c>
      <c r="D1512" t="s">
        <v>24</v>
      </c>
      <c r="E1512">
        <v>966.75917296399996</v>
      </c>
      <c r="F1512">
        <v>38.21</v>
      </c>
      <c r="G1512">
        <v>-2.58980520866095</v>
      </c>
      <c r="H1512">
        <v>-8.85791296459929</v>
      </c>
      <c r="I1512">
        <v>-23.633751554722799</v>
      </c>
      <c r="J1512">
        <v>0.80161911244767703</v>
      </c>
      <c r="K1512">
        <v>39.6173856819346</v>
      </c>
      <c r="L1512">
        <v>38.977658625396302</v>
      </c>
      <c r="M1512">
        <v>51.695958995820199</v>
      </c>
      <c r="N1512">
        <v>0.42960331943968499</v>
      </c>
      <c r="O1512">
        <v>54.409840355927699</v>
      </c>
      <c r="P1512">
        <v>45.5619047619047</v>
      </c>
      <c r="Q1512">
        <v>8.1208019077578006E-2</v>
      </c>
    </row>
    <row r="1513" spans="1:17" hidden="1" x14ac:dyDescent="0.3">
      <c r="A1513" t="s">
        <v>3199</v>
      </c>
      <c r="B1513" t="s">
        <v>3200</v>
      </c>
      <c r="C1513" t="str">
        <f>IFERROR(VLOOKUP(Table1[[#This Row],[Ticker]],[1]!Table1[[Symbol]:[Industry]],2,FALSE),"-")</f>
        <v>-</v>
      </c>
      <c r="D1513" t="s">
        <v>138</v>
      </c>
      <c r="E1513">
        <v>965.88012987499997</v>
      </c>
      <c r="F1513">
        <v>473.15</v>
      </c>
      <c r="G1513">
        <v>54.201659198148299</v>
      </c>
      <c r="H1513">
        <v>-24.767346431817899</v>
      </c>
      <c r="I1513">
        <v>68.648699934873605</v>
      </c>
      <c r="J1513">
        <v>-0.91288581934056501</v>
      </c>
      <c r="K1513">
        <v>485.313948059084</v>
      </c>
      <c r="M1513">
        <v>55.716541194341403</v>
      </c>
      <c r="N1513">
        <v>0.92725742915057097</v>
      </c>
      <c r="O1513">
        <v>54.274542956779001</v>
      </c>
      <c r="P1513">
        <v>97.063723448562996</v>
      </c>
    </row>
    <row r="1514" spans="1:17" hidden="1" x14ac:dyDescent="0.3">
      <c r="A1514" t="s">
        <v>3201</v>
      </c>
      <c r="B1514" t="s">
        <v>3202</v>
      </c>
      <c r="C1514" t="str">
        <f>IFERROR(VLOOKUP(Table1[[#This Row],[Ticker]],[1]!Table1[[Symbol]:[Industry]],2,FALSE),"-")</f>
        <v>-</v>
      </c>
      <c r="D1514" t="s">
        <v>80</v>
      </c>
      <c r="E1514">
        <v>965.81053207999901</v>
      </c>
      <c r="F1514">
        <v>213.52</v>
      </c>
      <c r="G1514">
        <v>-37.858327874875201</v>
      </c>
      <c r="H1514">
        <v>-11.425171213037601</v>
      </c>
      <c r="I1514">
        <v>-2.2235783354808798</v>
      </c>
      <c r="J1514">
        <v>-2.8796583532754099</v>
      </c>
      <c r="K1514">
        <v>222.03056998654</v>
      </c>
      <c r="L1514">
        <v>220.336809063939</v>
      </c>
      <c r="M1514">
        <v>36.762384018444102</v>
      </c>
      <c r="N1514">
        <v>0.261479149897062</v>
      </c>
      <c r="O1514">
        <v>21.7684526039715</v>
      </c>
      <c r="P1514">
        <v>18.622222222222199</v>
      </c>
      <c r="Q1514">
        <v>-5.1210223385849997E-2</v>
      </c>
    </row>
    <row r="1515" spans="1:17" hidden="1" x14ac:dyDescent="0.3">
      <c r="A1515" t="s">
        <v>3203</v>
      </c>
      <c r="B1515" t="s">
        <v>3204</v>
      </c>
      <c r="C1515" t="str">
        <f>IFERROR(VLOOKUP(Table1[[#This Row],[Ticker]],[1]!Table1[[Symbol]:[Industry]],2,FALSE),"-")</f>
        <v>-</v>
      </c>
      <c r="D1515" t="s">
        <v>606</v>
      </c>
      <c r="E1515">
        <v>962.93120816399903</v>
      </c>
      <c r="F1515">
        <v>100.74</v>
      </c>
      <c r="G1515">
        <v>-4.69073973951651</v>
      </c>
      <c r="H1515">
        <v>-15.330574153732501</v>
      </c>
      <c r="I1515">
        <v>12.416110658375199</v>
      </c>
      <c r="J1515">
        <v>-6.3329751050548397</v>
      </c>
      <c r="K1515">
        <v>103.822286778332</v>
      </c>
      <c r="L1515">
        <v>91.008252773094895</v>
      </c>
      <c r="M1515">
        <v>32.8501415290716</v>
      </c>
      <c r="N1515">
        <v>0.41763111313051099</v>
      </c>
      <c r="O1515">
        <v>22.096486003573499</v>
      </c>
      <c r="P1515">
        <v>47.820983125458497</v>
      </c>
    </row>
    <row r="1516" spans="1:17" hidden="1" x14ac:dyDescent="0.3">
      <c r="A1516" t="s">
        <v>3205</v>
      </c>
      <c r="B1516" t="s">
        <v>3206</v>
      </c>
      <c r="C1516" t="str">
        <f>IFERROR(VLOOKUP(Table1[[#This Row],[Ticker]],[1]!Table1[[Symbol]:[Industry]],2,FALSE),"-")</f>
        <v>-</v>
      </c>
      <c r="D1516" t="s">
        <v>86</v>
      </c>
      <c r="E1516">
        <v>960.69817205699997</v>
      </c>
      <c r="F1516">
        <v>106.73</v>
      </c>
      <c r="G1516">
        <v>16.5999881088804</v>
      </c>
      <c r="H1516">
        <v>-2.1600413582777498</v>
      </c>
      <c r="I1516">
        <v>-0.91541652419372699</v>
      </c>
      <c r="J1516">
        <v>-5.9652331695709702</v>
      </c>
      <c r="K1516">
        <v>97.800353642655296</v>
      </c>
      <c r="L1516">
        <v>92.652951649582604</v>
      </c>
      <c r="M1516">
        <v>58.689442918473297</v>
      </c>
      <c r="N1516">
        <v>1.43746915326878</v>
      </c>
      <c r="O1516">
        <v>30.516255973016001</v>
      </c>
      <c r="P1516">
        <v>69.278350515463899</v>
      </c>
      <c r="Q1516">
        <v>-2.5961461331745001E-2</v>
      </c>
    </row>
    <row r="1517" spans="1:17" hidden="1" x14ac:dyDescent="0.3">
      <c r="A1517" t="s">
        <v>3207</v>
      </c>
      <c r="B1517" t="s">
        <v>3208</v>
      </c>
      <c r="C1517" t="str">
        <f>IFERROR(VLOOKUP(Table1[[#This Row],[Ticker]],[1]!Table1[[Symbol]:[Industry]],2,FALSE),"-")</f>
        <v>-</v>
      </c>
      <c r="D1517" t="s">
        <v>252</v>
      </c>
      <c r="E1517">
        <v>959.43517770000005</v>
      </c>
      <c r="F1517">
        <v>635.54999999999995</v>
      </c>
      <c r="G1517">
        <v>370.49400704659899</v>
      </c>
      <c r="H1517">
        <v>-10.389652679930499</v>
      </c>
      <c r="I1517">
        <v>49.096080147075</v>
      </c>
      <c r="J1517">
        <v>3.6439311718762299</v>
      </c>
      <c r="K1517">
        <v>658.24308519419196</v>
      </c>
      <c r="L1517">
        <v>526.44919413887601</v>
      </c>
      <c r="M1517">
        <v>51.7723924606506</v>
      </c>
      <c r="N1517">
        <v>1.0919465439957201</v>
      </c>
      <c r="O1517">
        <v>28.4714027220517</v>
      </c>
      <c r="P1517">
        <v>408.43999999999897</v>
      </c>
      <c r="Q1517">
        <v>0.21378368138957199</v>
      </c>
    </row>
    <row r="1518" spans="1:17" hidden="1" x14ac:dyDescent="0.3">
      <c r="A1518" t="s">
        <v>3209</v>
      </c>
      <c r="B1518" t="s">
        <v>3210</v>
      </c>
      <c r="C1518" t="str">
        <f>IFERROR(VLOOKUP(Table1[[#This Row],[Ticker]],[1]!Table1[[Symbol]:[Industry]],2,FALSE),"-")</f>
        <v>-</v>
      </c>
      <c r="D1518" t="s">
        <v>161</v>
      </c>
      <c r="E1518">
        <v>959.24879999999996</v>
      </c>
      <c r="F1518">
        <v>391.85</v>
      </c>
      <c r="G1518">
        <v>40.799766934922502</v>
      </c>
      <c r="H1518">
        <v>-18.771939314391101</v>
      </c>
      <c r="I1518">
        <v>55.246807671647801</v>
      </c>
      <c r="J1518">
        <v>-7.6801756479798504</v>
      </c>
      <c r="K1518">
        <v>427.21493991746098</v>
      </c>
      <c r="M1518">
        <v>34.294931240417</v>
      </c>
      <c r="N1518">
        <v>0.66538199954658805</v>
      </c>
      <c r="O1518">
        <v>41.635830037003899</v>
      </c>
      <c r="P1518">
        <v>92.271835132482806</v>
      </c>
    </row>
    <row r="1519" spans="1:17" hidden="1" x14ac:dyDescent="0.3">
      <c r="A1519" t="s">
        <v>3211</v>
      </c>
      <c r="B1519" t="s">
        <v>3212</v>
      </c>
      <c r="C1519" t="str">
        <f>IFERROR(VLOOKUP(Table1[[#This Row],[Ticker]],[1]!Table1[[Symbol]:[Industry]],2,FALSE),"-")</f>
        <v>-</v>
      </c>
      <c r="D1519" t="s">
        <v>138</v>
      </c>
      <c r="E1519">
        <v>953.85930716999997</v>
      </c>
      <c r="F1519">
        <v>757.95</v>
      </c>
      <c r="G1519">
        <v>85.967390009522305</v>
      </c>
      <c r="H1519">
        <v>-28.7415045317824</v>
      </c>
      <c r="I1519">
        <v>3.9001274394914698</v>
      </c>
      <c r="J1519">
        <v>-9.5044036764834097</v>
      </c>
      <c r="K1519">
        <v>916.104235402168</v>
      </c>
      <c r="L1519">
        <v>765.38658116579199</v>
      </c>
      <c r="M1519">
        <v>25.791198631019199</v>
      </c>
      <c r="N1519">
        <v>1.17034128662035</v>
      </c>
      <c r="O1519">
        <v>90.315983903951405</v>
      </c>
      <c r="P1519">
        <v>141.770334928229</v>
      </c>
    </row>
    <row r="1520" spans="1:17" hidden="1" x14ac:dyDescent="0.3">
      <c r="A1520" t="s">
        <v>3213</v>
      </c>
      <c r="B1520" t="s">
        <v>3214</v>
      </c>
      <c r="C1520" t="str">
        <f>IFERROR(VLOOKUP(Table1[[#This Row],[Ticker]],[1]!Table1[[Symbol]:[Industry]],2,FALSE),"-")</f>
        <v>-</v>
      </c>
      <c r="D1520" t="s">
        <v>21</v>
      </c>
      <c r="E1520">
        <v>952.19504370000004</v>
      </c>
      <c r="F1520">
        <v>90.9</v>
      </c>
      <c r="G1520">
        <v>-8.5119902593316095</v>
      </c>
      <c r="H1520">
        <v>-8.5206778227204296</v>
      </c>
      <c r="I1520">
        <v>-12.2624800520167</v>
      </c>
      <c r="J1520">
        <v>-4.5719539116266397</v>
      </c>
      <c r="K1520">
        <v>92.758623893816306</v>
      </c>
      <c r="L1520">
        <v>91.945730794285893</v>
      </c>
      <c r="M1520">
        <v>37.561945099779003</v>
      </c>
      <c r="N1520">
        <v>0.61294698735721898</v>
      </c>
      <c r="O1520">
        <v>36.633663366336599</v>
      </c>
      <c r="P1520">
        <v>37.104072398189999</v>
      </c>
    </row>
    <row r="1521" spans="1:17" hidden="1" x14ac:dyDescent="0.3">
      <c r="A1521" t="s">
        <v>3215</v>
      </c>
      <c r="B1521" t="s">
        <v>3216</v>
      </c>
      <c r="C1521" t="str">
        <f>IFERROR(VLOOKUP(Table1[[#This Row],[Ticker]],[1]!Table1[[Symbol]:[Industry]],2,FALSE),"-")</f>
        <v>-</v>
      </c>
      <c r="D1521" t="s">
        <v>546</v>
      </c>
      <c r="E1521">
        <v>951.75179524999999</v>
      </c>
      <c r="F1521">
        <v>283.7</v>
      </c>
      <c r="G1521">
        <v>56.9252419202328</v>
      </c>
      <c r="H1521">
        <v>-4.8542704892292496</v>
      </c>
      <c r="I1521">
        <v>39.062352403877902</v>
      </c>
      <c r="J1521">
        <v>-5.8389268789311402</v>
      </c>
      <c r="K1521">
        <v>274.31372835654099</v>
      </c>
      <c r="L1521">
        <v>219.942006728065</v>
      </c>
      <c r="M1521">
        <v>41.6312801674813</v>
      </c>
      <c r="N1521">
        <v>0.799689461292444</v>
      </c>
      <c r="O1521">
        <v>16.179062389848401</v>
      </c>
      <c r="P1521">
        <v>115.25037936267</v>
      </c>
      <c r="Q1521">
        <v>0.13393853526697699</v>
      </c>
    </row>
    <row r="1522" spans="1:17" hidden="1" x14ac:dyDescent="0.3">
      <c r="A1522" t="s">
        <v>3217</v>
      </c>
      <c r="B1522" t="s">
        <v>3218</v>
      </c>
      <c r="C1522" t="str">
        <f>IFERROR(VLOOKUP(Table1[[#This Row],[Ticker]],[1]!Table1[[Symbol]:[Industry]],2,FALSE),"-")</f>
        <v>-</v>
      </c>
      <c r="D1522" t="s">
        <v>773</v>
      </c>
      <c r="E1522">
        <v>948.64410224999995</v>
      </c>
      <c r="F1522">
        <v>419.25</v>
      </c>
      <c r="G1522">
        <v>-57.810725780216103</v>
      </c>
      <c r="H1522">
        <v>-3.82839773566592</v>
      </c>
      <c r="I1522">
        <v>-21.784389431847099</v>
      </c>
      <c r="J1522">
        <v>-4.4600111531189199</v>
      </c>
      <c r="K1522">
        <v>423.763694459389</v>
      </c>
      <c r="L1522">
        <v>454.603447459064</v>
      </c>
      <c r="M1522">
        <v>45.472011510755102</v>
      </c>
      <c r="N1522">
        <v>0.43433261071026202</v>
      </c>
      <c r="O1522">
        <v>76.505664877757894</v>
      </c>
      <c r="P1522">
        <v>25.4113072090936</v>
      </c>
      <c r="Q1522">
        <v>5.5228861160353998E-2</v>
      </c>
    </row>
    <row r="1523" spans="1:17" hidden="1" x14ac:dyDescent="0.3">
      <c r="A1523" t="s">
        <v>3219</v>
      </c>
      <c r="B1523" t="s">
        <v>3220</v>
      </c>
      <c r="C1523" t="str">
        <f>IFERROR(VLOOKUP(Table1[[#This Row],[Ticker]],[1]!Table1[[Symbol]:[Industry]],2,FALSE),"-")</f>
        <v>-</v>
      </c>
      <c r="D1523" t="s">
        <v>21</v>
      </c>
      <c r="E1523">
        <v>948.15836999999999</v>
      </c>
      <c r="F1523">
        <v>747.7</v>
      </c>
      <c r="G1523">
        <v>-5.0852851495484996</v>
      </c>
      <c r="H1523">
        <v>-6.0174389102966899</v>
      </c>
      <c r="I1523">
        <v>-1.9022539186151901</v>
      </c>
      <c r="J1523">
        <v>-1.4440009919196499</v>
      </c>
      <c r="K1523">
        <v>750.21204624912696</v>
      </c>
      <c r="L1523">
        <v>704.18880300389696</v>
      </c>
      <c r="M1523">
        <v>51.366404711731903</v>
      </c>
      <c r="N1523">
        <v>0.890641266735826</v>
      </c>
      <c r="O1523">
        <v>10.5991707904239</v>
      </c>
      <c r="P1523">
        <v>41.0488587059045</v>
      </c>
      <c r="Q1523">
        <v>0.12949638336010999</v>
      </c>
    </row>
    <row r="1524" spans="1:17" hidden="1" x14ac:dyDescent="0.3">
      <c r="A1524" t="s">
        <v>3221</v>
      </c>
      <c r="B1524" t="s">
        <v>3222</v>
      </c>
      <c r="C1524" t="str">
        <f>IFERROR(VLOOKUP(Table1[[#This Row],[Ticker]],[1]!Table1[[Symbol]:[Industry]],2,FALSE),"-")</f>
        <v>-</v>
      </c>
      <c r="D1524" t="s">
        <v>264</v>
      </c>
      <c r="E1524">
        <v>942.08999538499995</v>
      </c>
      <c r="F1524">
        <v>1686.65</v>
      </c>
      <c r="G1524">
        <v>-49.1824226341569</v>
      </c>
      <c r="H1524">
        <v>-8.7986473889252892</v>
      </c>
      <c r="I1524">
        <v>-24.497056468438402</v>
      </c>
      <c r="J1524">
        <v>-2.8484422624489398</v>
      </c>
      <c r="K1524">
        <v>1723.14743127363</v>
      </c>
      <c r="L1524">
        <v>1770.77052509447</v>
      </c>
      <c r="M1524">
        <v>38.4645708665849</v>
      </c>
      <c r="N1524">
        <v>0.95589420104521206</v>
      </c>
      <c r="O1524">
        <v>29.546734651528102</v>
      </c>
      <c r="P1524">
        <v>11.698675496688701</v>
      </c>
      <c r="Q1524">
        <v>-7.2171319650019994E-2</v>
      </c>
    </row>
    <row r="1525" spans="1:17" hidden="1" x14ac:dyDescent="0.3">
      <c r="A1525" t="s">
        <v>3223</v>
      </c>
      <c r="B1525" t="s">
        <v>3224</v>
      </c>
      <c r="C1525" t="str">
        <f>IFERROR(VLOOKUP(Table1[[#This Row],[Ticker]],[1]!Table1[[Symbol]:[Industry]],2,FALSE),"-")</f>
        <v>-</v>
      </c>
      <c r="D1525" t="s">
        <v>138</v>
      </c>
      <c r="E1525">
        <v>940.56524998500004</v>
      </c>
      <c r="F1525">
        <v>203.95</v>
      </c>
      <c r="G1525">
        <v>232.00548772531599</v>
      </c>
      <c r="H1525">
        <v>4.9424870427304501</v>
      </c>
      <c r="I1525">
        <v>48.979111895014</v>
      </c>
      <c r="J1525">
        <v>-9.2205899292550306</v>
      </c>
      <c r="K1525">
        <v>204.83632327084899</v>
      </c>
      <c r="L1525">
        <v>156.56143643921399</v>
      </c>
      <c r="M1525">
        <v>36.470032549386801</v>
      </c>
      <c r="N1525">
        <v>0.328280943549631</v>
      </c>
      <c r="O1525">
        <v>31.600882569257099</v>
      </c>
      <c r="P1525">
        <v>315.37678207739299</v>
      </c>
      <c r="Q1525">
        <v>0.178963065451724</v>
      </c>
    </row>
    <row r="1526" spans="1:17" hidden="1" x14ac:dyDescent="0.3">
      <c r="A1526" t="s">
        <v>3225</v>
      </c>
      <c r="B1526" t="s">
        <v>3226</v>
      </c>
      <c r="C1526" t="str">
        <f>IFERROR(VLOOKUP(Table1[[#This Row],[Ticker]],[1]!Table1[[Symbol]:[Industry]],2,FALSE),"-")</f>
        <v>-</v>
      </c>
      <c r="D1526" t="s">
        <v>261</v>
      </c>
      <c r="E1526">
        <v>940.18399999999997</v>
      </c>
      <c r="F1526">
        <v>1678.9</v>
      </c>
      <c r="G1526">
        <v>-9.5551803864425402</v>
      </c>
      <c r="H1526">
        <v>-8.6555101340233307</v>
      </c>
      <c r="I1526">
        <v>7.4914030613508498</v>
      </c>
      <c r="J1526">
        <v>-1.83308314128854</v>
      </c>
      <c r="K1526">
        <v>1672.1781000658</v>
      </c>
      <c r="L1526">
        <v>1538.8703175373801</v>
      </c>
      <c r="M1526">
        <v>39.591851474525299</v>
      </c>
      <c r="N1526">
        <v>0.60599597307095798</v>
      </c>
      <c r="O1526">
        <v>12.272916790755801</v>
      </c>
      <c r="P1526">
        <v>33.013785453969199</v>
      </c>
      <c r="Q1526">
        <v>4.2587376967413999E-2</v>
      </c>
    </row>
    <row r="1527" spans="1:17" hidden="1" x14ac:dyDescent="0.3">
      <c r="A1527" t="s">
        <v>3227</v>
      </c>
      <c r="B1527" t="s">
        <v>3228</v>
      </c>
      <c r="C1527" t="str">
        <f>IFERROR(VLOOKUP(Table1[[#This Row],[Ticker]],[1]!Table1[[Symbol]:[Industry]],2,FALSE),"-")</f>
        <v>-</v>
      </c>
      <c r="D1527" t="s">
        <v>261</v>
      </c>
      <c r="E1527">
        <v>936.17620032999901</v>
      </c>
      <c r="F1527">
        <v>147.69999999999999</v>
      </c>
      <c r="G1527">
        <v>12.3825064246387</v>
      </c>
      <c r="H1527">
        <v>-9.1910425194621101</v>
      </c>
      <c r="I1527">
        <v>-11.533339487856701</v>
      </c>
      <c r="J1527">
        <v>-1.6788886103804599</v>
      </c>
      <c r="K1527">
        <v>155.97504898525699</v>
      </c>
      <c r="L1527">
        <v>142.70487922598301</v>
      </c>
      <c r="M1527">
        <v>32.841894446878598</v>
      </c>
      <c r="N1527">
        <v>0.357029508098058</v>
      </c>
      <c r="O1527">
        <v>31.3473256601218</v>
      </c>
      <c r="P1527">
        <v>58.137044967880001</v>
      </c>
      <c r="Q1527">
        <v>0.255186684948494</v>
      </c>
    </row>
    <row r="1528" spans="1:17" hidden="1" x14ac:dyDescent="0.3">
      <c r="A1528" t="s">
        <v>3229</v>
      </c>
      <c r="B1528" t="s">
        <v>3230</v>
      </c>
      <c r="C1528" t="str">
        <f>IFERROR(VLOOKUP(Table1[[#This Row],[Ticker]],[1]!Table1[[Symbol]:[Industry]],2,FALSE),"-")</f>
        <v>-</v>
      </c>
      <c r="D1528" t="s">
        <v>467</v>
      </c>
      <c r="E1528">
        <v>935.55</v>
      </c>
      <c r="F1528">
        <v>311.85000000000002</v>
      </c>
      <c r="G1528">
        <v>22.025481830830799</v>
      </c>
      <c r="H1528">
        <v>-8.7446161852296491</v>
      </c>
      <c r="I1528">
        <v>23.645712705050599</v>
      </c>
      <c r="J1528">
        <v>2.43013095734036</v>
      </c>
      <c r="K1528">
        <v>305.07723537456098</v>
      </c>
      <c r="L1528">
        <v>272.88957342135097</v>
      </c>
      <c r="M1528">
        <v>56.043143955449203</v>
      </c>
      <c r="N1528">
        <v>0.62231436709181398</v>
      </c>
      <c r="O1528">
        <v>14.381914381914299</v>
      </c>
      <c r="P1528">
        <v>67.616232195646305</v>
      </c>
      <c r="Q1528">
        <v>7.4285980410140002E-3</v>
      </c>
    </row>
    <row r="1529" spans="1:17" hidden="1" x14ac:dyDescent="0.3">
      <c r="A1529" t="s">
        <v>3231</v>
      </c>
      <c r="B1529" t="s">
        <v>3232</v>
      </c>
      <c r="C1529" t="str">
        <f>IFERROR(VLOOKUP(Table1[[#This Row],[Ticker]],[1]!Table1[[Symbol]:[Industry]],2,FALSE),"-")</f>
        <v>-</v>
      </c>
      <c r="D1529" t="s">
        <v>21</v>
      </c>
      <c r="E1529">
        <v>933.1479822</v>
      </c>
      <c r="F1529">
        <v>293</v>
      </c>
      <c r="G1529">
        <v>123.79022683411</v>
      </c>
      <c r="H1529">
        <v>-2.0720888666353101</v>
      </c>
      <c r="I1529">
        <v>58.2184079211575</v>
      </c>
      <c r="J1529">
        <v>-9.2540542433416206</v>
      </c>
      <c r="K1529">
        <v>304.33477709116301</v>
      </c>
      <c r="L1529">
        <v>245.365921602545</v>
      </c>
      <c r="M1529">
        <v>28.782598756018601</v>
      </c>
      <c r="N1529">
        <v>0.178229417807858</v>
      </c>
      <c r="O1529">
        <v>25.5972696245733</v>
      </c>
      <c r="P1529">
        <v>157.65036932817401</v>
      </c>
      <c r="Q1529">
        <v>0.11479235836276</v>
      </c>
    </row>
    <row r="1530" spans="1:17" hidden="1" x14ac:dyDescent="0.3">
      <c r="A1530" t="s">
        <v>3233</v>
      </c>
      <c r="B1530" t="s">
        <v>3234</v>
      </c>
      <c r="C1530" t="str">
        <f>IFERROR(VLOOKUP(Table1[[#This Row],[Ticker]],[1]!Table1[[Symbol]:[Industry]],2,FALSE),"-")</f>
        <v>-</v>
      </c>
      <c r="D1530" t="s">
        <v>46</v>
      </c>
      <c r="E1530">
        <v>932.82957925499898</v>
      </c>
      <c r="F1530">
        <v>379.05</v>
      </c>
      <c r="G1530">
        <v>361.743349210139</v>
      </c>
      <c r="H1530">
        <v>2.81475761762049</v>
      </c>
      <c r="I1530">
        <v>47.338548295365101</v>
      </c>
      <c r="J1530">
        <v>11.3090074022337</v>
      </c>
      <c r="K1530">
        <v>324.16599768802303</v>
      </c>
      <c r="L1530">
        <v>285.91036878696798</v>
      </c>
      <c r="M1530">
        <v>63.752851255030897</v>
      </c>
      <c r="N1530">
        <v>0.80503064351378895</v>
      </c>
      <c r="O1530">
        <v>22.793826671942998</v>
      </c>
      <c r="P1530">
        <v>419.24657534246501</v>
      </c>
    </row>
    <row r="1531" spans="1:17" hidden="1" x14ac:dyDescent="0.3">
      <c r="A1531" t="s">
        <v>3235</v>
      </c>
      <c r="B1531" t="s">
        <v>3236</v>
      </c>
      <c r="C1531" t="str">
        <f>IFERROR(VLOOKUP(Table1[[#This Row],[Ticker]],[1]!Table1[[Symbol]:[Industry]],2,FALSE),"-")</f>
        <v>-</v>
      </c>
      <c r="D1531" t="s">
        <v>397</v>
      </c>
      <c r="E1531">
        <v>932.37701842000001</v>
      </c>
      <c r="F1531">
        <v>6.99</v>
      </c>
      <c r="G1531">
        <v>-60.789557128475202</v>
      </c>
      <c r="H1531">
        <v>-3.03800598950839</v>
      </c>
      <c r="I1531">
        <v>-26.897849299845301</v>
      </c>
      <c r="J1531">
        <v>-7.31521448729423</v>
      </c>
      <c r="K1531">
        <v>7.4122592436842396</v>
      </c>
      <c r="L1531">
        <v>8.2988710334617792</v>
      </c>
      <c r="M1531">
        <v>45.092784332523699</v>
      </c>
      <c r="N1531">
        <v>0.694366052785098</v>
      </c>
      <c r="O1531">
        <v>64.520743919885504</v>
      </c>
      <c r="P1531">
        <v>6.7175572519084099</v>
      </c>
    </row>
    <row r="1532" spans="1:17" hidden="1" x14ac:dyDescent="0.3">
      <c r="A1532" t="s">
        <v>3237</v>
      </c>
      <c r="B1532" t="s">
        <v>3238</v>
      </c>
      <c r="C1532" t="str">
        <f>IFERROR(VLOOKUP(Table1[[#This Row],[Ticker]],[1]!Table1[[Symbol]:[Industry]],2,FALSE),"-")</f>
        <v>-</v>
      </c>
      <c r="D1532" t="s">
        <v>516</v>
      </c>
      <c r="E1532">
        <v>931.85040000000004</v>
      </c>
      <c r="F1532">
        <v>1493.35</v>
      </c>
      <c r="G1532">
        <v>3.4028122078480498</v>
      </c>
      <c r="H1532">
        <v>10.5459097604619</v>
      </c>
      <c r="I1532">
        <v>29.3435132006699</v>
      </c>
      <c r="J1532">
        <v>-6.8744553115952902</v>
      </c>
      <c r="K1532">
        <v>1411.29155989273</v>
      </c>
      <c r="L1532">
        <v>1194.2618390184</v>
      </c>
      <c r="M1532">
        <v>43.609093280203197</v>
      </c>
      <c r="N1532">
        <v>2.1845654007092499</v>
      </c>
      <c r="O1532">
        <v>12.5657079720092</v>
      </c>
      <c r="P1532">
        <v>86.668749999999903</v>
      </c>
      <c r="Q1532">
        <v>3.6666264108209001E-2</v>
      </c>
    </row>
    <row r="1533" spans="1:17" hidden="1" x14ac:dyDescent="0.3">
      <c r="A1533" t="s">
        <v>3239</v>
      </c>
      <c r="B1533" t="s">
        <v>3240</v>
      </c>
      <c r="C1533" t="str">
        <f>IFERROR(VLOOKUP(Table1[[#This Row],[Ticker]],[1]!Table1[[Symbol]:[Industry]],2,FALSE),"-")</f>
        <v>-</v>
      </c>
      <c r="D1533" t="s">
        <v>46</v>
      </c>
      <c r="E1533">
        <v>930.50744999999995</v>
      </c>
      <c r="F1533">
        <v>389</v>
      </c>
      <c r="G1533">
        <v>-2.32783589133735</v>
      </c>
      <c r="H1533">
        <v>-11.276634620167799</v>
      </c>
      <c r="I1533">
        <v>-42.810841360795003</v>
      </c>
      <c r="J1533">
        <v>-1.5044036764834099</v>
      </c>
      <c r="K1533">
        <v>395.88774017040902</v>
      </c>
      <c r="L1533">
        <v>389.0877765857</v>
      </c>
      <c r="M1533">
        <v>58.137720564125303</v>
      </c>
      <c r="N1533">
        <v>0.25869120654396699</v>
      </c>
      <c r="O1533">
        <v>157.50642673521801</v>
      </c>
      <c r="P1533">
        <v>36.971830985915503</v>
      </c>
    </row>
    <row r="1534" spans="1:17" hidden="1" x14ac:dyDescent="0.3">
      <c r="A1534" t="s">
        <v>3241</v>
      </c>
      <c r="B1534" t="s">
        <v>3242</v>
      </c>
      <c r="C1534" t="str">
        <f>IFERROR(VLOOKUP(Table1[[#This Row],[Ticker]],[1]!Table1[[Symbol]:[Industry]],2,FALSE),"-")</f>
        <v>-</v>
      </c>
      <c r="D1534" t="s">
        <v>467</v>
      </c>
      <c r="E1534">
        <v>930.31965000000002</v>
      </c>
      <c r="F1534">
        <v>84.69</v>
      </c>
      <c r="G1534">
        <v>-36.209353809182701</v>
      </c>
      <c r="H1534">
        <v>2.2160018295407098</v>
      </c>
      <c r="I1534">
        <v>4.5871134094962898</v>
      </c>
      <c r="J1534">
        <v>0.76029862474633902</v>
      </c>
      <c r="K1534">
        <v>80.959525991299301</v>
      </c>
      <c r="L1534">
        <v>80.096377649364896</v>
      </c>
      <c r="M1534">
        <v>55.0019268624483</v>
      </c>
      <c r="N1534">
        <v>1.6027196026600301</v>
      </c>
      <c r="O1534">
        <v>39.863029873656799</v>
      </c>
      <c r="P1534">
        <v>28.318181818181799</v>
      </c>
      <c r="Q1534">
        <v>-1.1395120560776E-2</v>
      </c>
    </row>
    <row r="1535" spans="1:17" hidden="1" x14ac:dyDescent="0.3">
      <c r="A1535" t="s">
        <v>3243</v>
      </c>
      <c r="B1535" t="s">
        <v>3244</v>
      </c>
      <c r="C1535" t="str">
        <f>IFERROR(VLOOKUP(Table1[[#This Row],[Ticker]],[1]!Table1[[Symbol]:[Industry]],2,FALSE),"-")</f>
        <v>-</v>
      </c>
      <c r="D1535" t="s">
        <v>21</v>
      </c>
      <c r="E1535">
        <v>930.07821698500004</v>
      </c>
      <c r="F1535">
        <v>1909.55</v>
      </c>
      <c r="G1535">
        <v>150.79125983339199</v>
      </c>
      <c r="H1535">
        <v>25.402258402030299</v>
      </c>
      <c r="I1535">
        <v>-11.2115424540671</v>
      </c>
      <c r="J1535">
        <v>1.0450880303116601</v>
      </c>
      <c r="K1535">
        <v>1777.1356877572</v>
      </c>
      <c r="L1535">
        <v>1631.5610063404899</v>
      </c>
      <c r="M1535">
        <v>52.876360064912703</v>
      </c>
      <c r="N1535">
        <v>0.77367402052552503</v>
      </c>
      <c r="O1535">
        <v>20.970909376554602</v>
      </c>
      <c r="P1535">
        <v>206.60725754656301</v>
      </c>
      <c r="Q1535">
        <v>0.158193019908171</v>
      </c>
    </row>
    <row r="1536" spans="1:17" hidden="1" x14ac:dyDescent="0.3">
      <c r="A1536" t="s">
        <v>3245</v>
      </c>
      <c r="B1536" t="s">
        <v>3246</v>
      </c>
      <c r="C1536" t="str">
        <f>IFERROR(VLOOKUP(Table1[[#This Row],[Ticker]],[1]!Table1[[Symbol]:[Industry]],2,FALSE),"-")</f>
        <v>-</v>
      </c>
      <c r="D1536" t="s">
        <v>431</v>
      </c>
      <c r="E1536">
        <v>927.82394783999996</v>
      </c>
      <c r="F1536">
        <v>38.97</v>
      </c>
      <c r="G1536">
        <v>-88.148247750183202</v>
      </c>
      <c r="H1536">
        <v>-30.320214472586599</v>
      </c>
      <c r="I1536">
        <v>-63.030030284420299</v>
      </c>
      <c r="J1536">
        <v>-16.553400410034499</v>
      </c>
      <c r="K1536">
        <v>46.838102817970302</v>
      </c>
      <c r="L1536">
        <v>57.9828098688509</v>
      </c>
      <c r="M1536">
        <v>32.562895187948399</v>
      </c>
      <c r="N1536">
        <v>1.27103538049062</v>
      </c>
      <c r="O1536">
        <v>182.26841159866501</v>
      </c>
      <c r="P1536">
        <v>15.125553914327901</v>
      </c>
      <c r="Q1536">
        <v>6.8295138779780995E-2</v>
      </c>
    </row>
    <row r="1537" spans="1:17" hidden="1" x14ac:dyDescent="0.3">
      <c r="A1537" t="s">
        <v>3247</v>
      </c>
      <c r="B1537" t="s">
        <v>3248</v>
      </c>
      <c r="C1537" t="str">
        <f>IFERROR(VLOOKUP(Table1[[#This Row],[Ticker]],[1]!Table1[[Symbol]:[Industry]],2,FALSE),"-")</f>
        <v>-</v>
      </c>
      <c r="D1537" t="s">
        <v>392</v>
      </c>
      <c r="E1537">
        <v>925.84171749999996</v>
      </c>
      <c r="F1537">
        <v>595</v>
      </c>
      <c r="G1537">
        <v>-49.9023467258735</v>
      </c>
      <c r="H1537">
        <v>-5.4852762784769196</v>
      </c>
      <c r="I1537">
        <v>-13.705575617472499</v>
      </c>
      <c r="J1537">
        <v>2.9777228129758</v>
      </c>
      <c r="K1537">
        <v>574.44881488482599</v>
      </c>
      <c r="L1537">
        <v>618.71377900769596</v>
      </c>
      <c r="M1537">
        <v>70.332818024240694</v>
      </c>
      <c r="N1537">
        <v>0.85618390595924299</v>
      </c>
      <c r="O1537">
        <v>30.7226890756302</v>
      </c>
      <c r="P1537">
        <v>20.714140799350702</v>
      </c>
      <c r="Q1537">
        <v>-7.1982860108506005E-2</v>
      </c>
    </row>
    <row r="1538" spans="1:17" hidden="1" x14ac:dyDescent="0.3">
      <c r="A1538" t="s">
        <v>3249</v>
      </c>
      <c r="B1538" t="s">
        <v>3250</v>
      </c>
      <c r="C1538" t="str">
        <f>IFERROR(VLOOKUP(Table1[[#This Row],[Ticker]],[1]!Table1[[Symbol]:[Industry]],2,FALSE),"-")</f>
        <v>-</v>
      </c>
      <c r="D1538" t="s">
        <v>994</v>
      </c>
      <c r="E1538">
        <v>923.74900000000002</v>
      </c>
      <c r="F1538">
        <v>2008.15</v>
      </c>
      <c r="G1538">
        <v>151.542495445876</v>
      </c>
      <c r="H1538">
        <v>-14.2625614295376</v>
      </c>
      <c r="I1538">
        <v>109.415801740813</v>
      </c>
      <c r="J1538">
        <v>4.6860725139927704</v>
      </c>
      <c r="K1538">
        <v>1927.3920428664001</v>
      </c>
      <c r="L1538">
        <v>1494.4949141145401</v>
      </c>
      <c r="M1538">
        <v>65.066092511815498</v>
      </c>
      <c r="N1538">
        <v>0.48104340207683</v>
      </c>
      <c r="O1538">
        <v>15.016308542688501</v>
      </c>
      <c r="P1538">
        <v>193.117793022916</v>
      </c>
      <c r="Q1538">
        <v>0.16884065164046599</v>
      </c>
    </row>
    <row r="1539" spans="1:17" hidden="1" x14ac:dyDescent="0.3">
      <c r="A1539" t="s">
        <v>3251</v>
      </c>
      <c r="B1539" t="s">
        <v>3252</v>
      </c>
      <c r="C1539" t="str">
        <f>IFERROR(VLOOKUP(Table1[[#This Row],[Ticker]],[1]!Table1[[Symbol]:[Industry]],2,FALSE),"-")</f>
        <v>-</v>
      </c>
      <c r="D1539" t="s">
        <v>185</v>
      </c>
      <c r="E1539">
        <v>923.29444159499997</v>
      </c>
      <c r="F1539">
        <v>1194.45</v>
      </c>
      <c r="G1539">
        <v>16.2496259686142</v>
      </c>
      <c r="H1539">
        <v>-10.8436334449369</v>
      </c>
      <c r="I1539">
        <v>45.652543813849903</v>
      </c>
      <c r="J1539">
        <v>-2.0044036764834101</v>
      </c>
      <c r="K1539">
        <v>1132.20380574316</v>
      </c>
      <c r="L1539">
        <v>962.67677108959299</v>
      </c>
      <c r="M1539">
        <v>45.562681044350299</v>
      </c>
      <c r="N1539">
        <v>6.7462081553050904E-2</v>
      </c>
      <c r="O1539">
        <v>14.6971409435304</v>
      </c>
      <c r="P1539">
        <v>85.776498950151606</v>
      </c>
      <c r="Q1539">
        <v>1.7294761598745E-2</v>
      </c>
    </row>
    <row r="1540" spans="1:17" hidden="1" x14ac:dyDescent="0.3">
      <c r="A1540" t="s">
        <v>3253</v>
      </c>
      <c r="B1540" t="s">
        <v>3254</v>
      </c>
      <c r="C1540" t="str">
        <f>IFERROR(VLOOKUP(Table1[[#This Row],[Ticker]],[1]!Table1[[Symbol]:[Industry]],2,FALSE),"-")</f>
        <v>-</v>
      </c>
      <c r="D1540" t="s">
        <v>185</v>
      </c>
      <c r="E1540">
        <v>922.93013800000006</v>
      </c>
      <c r="F1540">
        <v>1937</v>
      </c>
      <c r="G1540">
        <v>25.863259905392201</v>
      </c>
      <c r="H1540">
        <v>-7.3048211146970097</v>
      </c>
      <c r="I1540">
        <v>-20.303842208867401</v>
      </c>
      <c r="J1540">
        <v>-2.1710703431500802</v>
      </c>
      <c r="K1540">
        <v>1993.2792459817499</v>
      </c>
      <c r="L1540">
        <v>1921.5904772702499</v>
      </c>
      <c r="M1540">
        <v>41.622710469155798</v>
      </c>
      <c r="N1540">
        <v>2.2117278958463098</v>
      </c>
      <c r="O1540">
        <v>29.550851832730999</v>
      </c>
      <c r="P1540">
        <v>77.649378639886194</v>
      </c>
      <c r="Q1540">
        <v>0.19538558641442999</v>
      </c>
    </row>
    <row r="1541" spans="1:17" hidden="1" x14ac:dyDescent="0.3">
      <c r="A1541" t="s">
        <v>3255</v>
      </c>
      <c r="B1541" t="s">
        <v>3256</v>
      </c>
      <c r="C1541" t="str">
        <f>IFERROR(VLOOKUP(Table1[[#This Row],[Ticker]],[1]!Table1[[Symbol]:[Industry]],2,FALSE),"-")</f>
        <v>-</v>
      </c>
      <c r="D1541" t="s">
        <v>54</v>
      </c>
      <c r="E1541">
        <v>921.36007722600004</v>
      </c>
      <c r="F1541">
        <v>281.37</v>
      </c>
      <c r="G1541">
        <v>290.97280126493303</v>
      </c>
      <c r="H1541">
        <v>8.0937895858646201</v>
      </c>
      <c r="I1541">
        <v>80.097204484028396</v>
      </c>
      <c r="J1541">
        <v>-1.7609092526915899</v>
      </c>
      <c r="K1541">
        <v>228.358176862085</v>
      </c>
      <c r="L1541">
        <v>170.54209748821199</v>
      </c>
      <c r="M1541">
        <v>72.488789567811395</v>
      </c>
      <c r="N1541">
        <v>0.67963610509963401</v>
      </c>
      <c r="O1541">
        <v>3.1382165831467401</v>
      </c>
      <c r="P1541">
        <v>323.75</v>
      </c>
      <c r="Q1541">
        <v>0.114627387574374</v>
      </c>
    </row>
    <row r="1542" spans="1:17" hidden="1" x14ac:dyDescent="0.3">
      <c r="A1542" t="s">
        <v>3257</v>
      </c>
      <c r="B1542" t="s">
        <v>3258</v>
      </c>
      <c r="C1542" t="str">
        <f>IFERROR(VLOOKUP(Table1[[#This Row],[Ticker]],[1]!Table1[[Symbol]:[Industry]],2,FALSE),"-")</f>
        <v>-</v>
      </c>
      <c r="D1542" t="s">
        <v>18</v>
      </c>
      <c r="E1542">
        <v>920.44344221999995</v>
      </c>
      <c r="F1542">
        <v>895.45</v>
      </c>
      <c r="G1542">
        <v>2.1508506885755798</v>
      </c>
      <c r="H1542">
        <v>-6.8886955430183896</v>
      </c>
      <c r="I1542">
        <v>-44.139015034672298</v>
      </c>
      <c r="J1542">
        <v>-3.0324172588263698</v>
      </c>
      <c r="K1542">
        <v>909.530567490556</v>
      </c>
      <c r="L1542">
        <v>949.40568548460703</v>
      </c>
      <c r="M1542">
        <v>52.468885773173</v>
      </c>
      <c r="N1542">
        <v>0.94824532182759302</v>
      </c>
      <c r="O1542">
        <v>76.670947568261695</v>
      </c>
      <c r="P1542">
        <v>37.7615384615384</v>
      </c>
      <c r="Q1542">
        <v>0.19729603217344999</v>
      </c>
    </row>
    <row r="1543" spans="1:17" hidden="1" x14ac:dyDescent="0.3">
      <c r="A1543" t="s">
        <v>3259</v>
      </c>
      <c r="B1543" t="s">
        <v>3260</v>
      </c>
      <c r="C1543" t="str">
        <f>IFERROR(VLOOKUP(Table1[[#This Row],[Ticker]],[1]!Table1[[Symbol]:[Industry]],2,FALSE),"-")</f>
        <v>-</v>
      </c>
      <c r="D1543" t="s">
        <v>431</v>
      </c>
      <c r="E1543">
        <v>918.97375967999994</v>
      </c>
      <c r="F1543">
        <v>44.4</v>
      </c>
      <c r="G1543">
        <v>172.37744044019101</v>
      </c>
      <c r="H1543">
        <v>-11.128446402043499</v>
      </c>
      <c r="I1543">
        <v>95.131380463197303</v>
      </c>
      <c r="J1543">
        <v>10.0814219078342</v>
      </c>
      <c r="K1543">
        <v>45.529917801091003</v>
      </c>
      <c r="L1543">
        <v>37.335303775825999</v>
      </c>
      <c r="M1543">
        <v>53.325030454526498</v>
      </c>
      <c r="N1543">
        <v>0.33949715830750199</v>
      </c>
      <c r="O1543">
        <v>61.126126126126103</v>
      </c>
      <c r="P1543">
        <v>222.90909090909</v>
      </c>
      <c r="Q1543">
        <v>0.115445654417122</v>
      </c>
    </row>
    <row r="1544" spans="1:17" hidden="1" x14ac:dyDescent="0.3">
      <c r="A1544" t="s">
        <v>3261</v>
      </c>
      <c r="B1544" t="s">
        <v>3262</v>
      </c>
      <c r="C1544" t="str">
        <f>IFERROR(VLOOKUP(Table1[[#This Row],[Ticker]],[1]!Table1[[Symbol]:[Industry]],2,FALSE),"-")</f>
        <v>-</v>
      </c>
      <c r="D1544" t="s">
        <v>54</v>
      </c>
      <c r="E1544">
        <v>918.79719408999995</v>
      </c>
      <c r="F1544">
        <v>40.97</v>
      </c>
      <c r="G1544">
        <v>31.7609538753753</v>
      </c>
      <c r="H1544">
        <v>0.69593452390141797</v>
      </c>
      <c r="I1544">
        <v>17.78279881229</v>
      </c>
      <c r="J1544">
        <v>-8.9660808631380604</v>
      </c>
      <c r="K1544">
        <v>39.945445644329098</v>
      </c>
      <c r="L1544">
        <v>34.181052183338203</v>
      </c>
      <c r="M1544">
        <v>31.9319453082061</v>
      </c>
      <c r="N1544">
        <v>1.56280197952818</v>
      </c>
      <c r="O1544">
        <v>37.905784720527201</v>
      </c>
      <c r="P1544">
        <v>90.558139534883693</v>
      </c>
      <c r="Q1544">
        <v>2.8624220093770001E-2</v>
      </c>
    </row>
    <row r="1545" spans="1:17" hidden="1" x14ac:dyDescent="0.3">
      <c r="A1545" t="s">
        <v>3263</v>
      </c>
      <c r="B1545" t="s">
        <v>3264</v>
      </c>
      <c r="C1545" t="str">
        <f>IFERROR(VLOOKUP(Table1[[#This Row],[Ticker]],[1]!Table1[[Symbol]:[Industry]],2,FALSE),"-")</f>
        <v>-</v>
      </c>
      <c r="D1545" t="s">
        <v>217</v>
      </c>
      <c r="E1545">
        <v>918.10873949999996</v>
      </c>
      <c r="F1545">
        <v>890.65</v>
      </c>
      <c r="G1545">
        <v>43.833945425155598</v>
      </c>
      <c r="H1545">
        <v>-17.590474109800098</v>
      </c>
      <c r="I1545">
        <v>106.099727348767</v>
      </c>
      <c r="J1545">
        <v>-3.59601515551212</v>
      </c>
      <c r="K1545">
        <v>848.74021344611901</v>
      </c>
      <c r="L1545">
        <v>645.19611440691301</v>
      </c>
      <c r="M1545">
        <v>39.448038806852203</v>
      </c>
      <c r="N1545">
        <v>0.56059331753192099</v>
      </c>
      <c r="O1545">
        <v>16.0893729298826</v>
      </c>
      <c r="P1545">
        <v>165.93447060931101</v>
      </c>
      <c r="Q1545">
        <v>0.247837918159311</v>
      </c>
    </row>
    <row r="1546" spans="1:17" hidden="1" x14ac:dyDescent="0.3">
      <c r="A1546" t="s">
        <v>3265</v>
      </c>
      <c r="B1546" t="s">
        <v>3266</v>
      </c>
      <c r="C1546" t="str">
        <f>IFERROR(VLOOKUP(Table1[[#This Row],[Ticker]],[1]!Table1[[Symbol]:[Industry]],2,FALSE),"-")</f>
        <v>-</v>
      </c>
      <c r="D1546" t="s">
        <v>743</v>
      </c>
      <c r="E1546">
        <v>914.47248698600004</v>
      </c>
      <c r="F1546">
        <v>215.77</v>
      </c>
      <c r="G1546">
        <v>-13.665964950909601</v>
      </c>
      <c r="H1546">
        <v>21.0149506104495</v>
      </c>
      <c r="I1546">
        <v>-21.136464304647401</v>
      </c>
      <c r="J1546">
        <v>1.1685804107684901</v>
      </c>
      <c r="K1546">
        <v>214.62462105020501</v>
      </c>
      <c r="L1546">
        <v>217.13275846284</v>
      </c>
      <c r="M1546">
        <v>42.468657851368697</v>
      </c>
      <c r="N1546">
        <v>1.14458550495281</v>
      </c>
      <c r="O1546">
        <v>54.331000602493297</v>
      </c>
      <c r="P1546">
        <v>27.825829383886202</v>
      </c>
    </row>
    <row r="1547" spans="1:17" hidden="1" x14ac:dyDescent="0.3">
      <c r="A1547" t="s">
        <v>3267</v>
      </c>
      <c r="B1547" t="s">
        <v>1500</v>
      </c>
      <c r="C1547" t="str">
        <f>IFERROR(VLOOKUP(Table1[[#This Row],[Ticker]],[1]!Table1[[Symbol]:[Industry]],2,FALSE),"-")</f>
        <v>-</v>
      </c>
      <c r="D1547" t="s">
        <v>278</v>
      </c>
      <c r="E1547">
        <v>913.78391999999997</v>
      </c>
      <c r="F1547">
        <v>2279.9</v>
      </c>
      <c r="G1547">
        <v>631.39240072865005</v>
      </c>
      <c r="H1547">
        <v>-1.8131821769486201</v>
      </c>
      <c r="I1547">
        <v>83.591726688577594</v>
      </c>
      <c r="J1547">
        <v>0.43525149593037499</v>
      </c>
      <c r="K1547">
        <v>2135.7978482987601</v>
      </c>
      <c r="L1547">
        <v>1384.9329625293101</v>
      </c>
      <c r="M1547">
        <v>38.4537487084527</v>
      </c>
      <c r="N1547">
        <v>0.64219469149046604</v>
      </c>
      <c r="O1547">
        <v>25.275231369796899</v>
      </c>
      <c r="P1547">
        <v>711.35231316725901</v>
      </c>
    </row>
    <row r="1548" spans="1:17" hidden="1" x14ac:dyDescent="0.3">
      <c r="A1548" t="s">
        <v>3268</v>
      </c>
      <c r="B1548" t="s">
        <v>3269</v>
      </c>
      <c r="C1548" t="str">
        <f>IFERROR(VLOOKUP(Table1[[#This Row],[Ticker]],[1]!Table1[[Symbol]:[Industry]],2,FALSE),"-")</f>
        <v>-</v>
      </c>
      <c r="D1548" t="s">
        <v>431</v>
      </c>
      <c r="E1548">
        <v>911.28470647500001</v>
      </c>
      <c r="F1548">
        <v>321.75</v>
      </c>
      <c r="G1548">
        <v>-0.69591794688906095</v>
      </c>
      <c r="H1548">
        <v>-6.4826487801086703</v>
      </c>
      <c r="I1548">
        <v>27.192230061360299</v>
      </c>
      <c r="J1548">
        <v>0.471568501828311</v>
      </c>
      <c r="K1548">
        <v>318.77235954851898</v>
      </c>
      <c r="L1548">
        <v>282.20705163742599</v>
      </c>
      <c r="M1548">
        <v>49.482902778201399</v>
      </c>
      <c r="N1548">
        <v>0.35345425292406901</v>
      </c>
      <c r="O1548">
        <v>16.472416472416398</v>
      </c>
      <c r="P1548">
        <v>70.103092783505105</v>
      </c>
      <c r="Q1548">
        <v>9.0362318493287005E-2</v>
      </c>
    </row>
    <row r="1549" spans="1:17" hidden="1" x14ac:dyDescent="0.3">
      <c r="A1549" t="s">
        <v>3270</v>
      </c>
      <c r="B1549" t="s">
        <v>3271</v>
      </c>
      <c r="C1549" t="str">
        <f>IFERROR(VLOOKUP(Table1[[#This Row],[Ticker]],[1]!Table1[[Symbol]:[Industry]],2,FALSE),"-")</f>
        <v>-</v>
      </c>
      <c r="D1549" t="s">
        <v>397</v>
      </c>
      <c r="E1549">
        <v>910.29888000000005</v>
      </c>
      <c r="F1549">
        <v>9.3000000000000007</v>
      </c>
      <c r="G1549">
        <v>36.313710355842701</v>
      </c>
      <c r="H1549">
        <v>2.5983144727424499</v>
      </c>
      <c r="I1549">
        <v>-22.945542613725699</v>
      </c>
      <c r="J1549">
        <v>-4.6709001014067901</v>
      </c>
      <c r="K1549">
        <v>9.4620571114399397</v>
      </c>
      <c r="L1549">
        <v>8.5309471908151195</v>
      </c>
      <c r="M1549">
        <v>38.683007836820799</v>
      </c>
      <c r="N1549">
        <v>1.21642463346907</v>
      </c>
      <c r="O1549">
        <v>67.204301075268802</v>
      </c>
      <c r="P1549">
        <v>132.5</v>
      </c>
      <c r="Q1549">
        <v>0.180287680062653</v>
      </c>
    </row>
    <row r="1550" spans="1:17" hidden="1" x14ac:dyDescent="0.3">
      <c r="A1550" t="s">
        <v>3272</v>
      </c>
      <c r="B1550" t="s">
        <v>3273</v>
      </c>
      <c r="C1550" t="str">
        <f>IFERROR(VLOOKUP(Table1[[#This Row],[Ticker]],[1]!Table1[[Symbol]:[Industry]],2,FALSE),"-")</f>
        <v>-</v>
      </c>
      <c r="D1550" t="s">
        <v>3274</v>
      </c>
      <c r="E1550">
        <v>909.02700000000004</v>
      </c>
      <c r="F1550">
        <v>460.5</v>
      </c>
      <c r="G1550">
        <v>180.488107387382</v>
      </c>
      <c r="H1550">
        <v>-13.164458623598801</v>
      </c>
      <c r="I1550">
        <v>88.589635306534106</v>
      </c>
      <c r="J1550">
        <v>-1.4279761188897799</v>
      </c>
      <c r="K1550">
        <v>469.701285761137</v>
      </c>
      <c r="M1550">
        <v>52.337067971119403</v>
      </c>
      <c r="N1550">
        <v>0.36763215550772599</v>
      </c>
      <c r="O1550">
        <v>45.472312703583</v>
      </c>
      <c r="P1550">
        <v>228.92857142857099</v>
      </c>
    </row>
    <row r="1551" spans="1:17" hidden="1" x14ac:dyDescent="0.3">
      <c r="A1551" t="s">
        <v>3275</v>
      </c>
      <c r="B1551" t="s">
        <v>3276</v>
      </c>
      <c r="C1551" t="str">
        <f>IFERROR(VLOOKUP(Table1[[#This Row],[Ticker]],[1]!Table1[[Symbol]:[Industry]],2,FALSE),"-")</f>
        <v>-</v>
      </c>
      <c r="D1551" t="s">
        <v>132</v>
      </c>
      <c r="E1551">
        <v>908.56920000000002</v>
      </c>
      <c r="F1551">
        <v>924</v>
      </c>
      <c r="G1551">
        <v>-0.33256317282172099</v>
      </c>
      <c r="H1551">
        <v>-7.8031460728209598</v>
      </c>
      <c r="I1551">
        <v>-2.9887524309962399</v>
      </c>
      <c r="J1551">
        <v>-1.86525895735809</v>
      </c>
      <c r="K1551">
        <v>958.34665735029796</v>
      </c>
      <c r="L1551">
        <v>909.12878296515203</v>
      </c>
      <c r="M1551">
        <v>37.913986270500402</v>
      </c>
      <c r="N1551">
        <v>0.52503387913812405</v>
      </c>
      <c r="O1551">
        <v>27.1645021645021</v>
      </c>
      <c r="P1551">
        <v>37.838442604609497</v>
      </c>
      <c r="Q1551">
        <v>-4.5009493283860004E-3</v>
      </c>
    </row>
    <row r="1552" spans="1:17" hidden="1" x14ac:dyDescent="0.3">
      <c r="A1552" t="s">
        <v>3277</v>
      </c>
      <c r="B1552" t="s">
        <v>3278</v>
      </c>
      <c r="C1552" t="str">
        <f>IFERROR(VLOOKUP(Table1[[#This Row],[Ticker]],[1]!Table1[[Symbol]:[Industry]],2,FALSE),"-")</f>
        <v>-</v>
      </c>
      <c r="E1552">
        <v>907.56688807399996</v>
      </c>
      <c r="F1552">
        <v>16.940000000000001</v>
      </c>
      <c r="G1552">
        <v>652.32271685839396</v>
      </c>
      <c r="H1552">
        <v>-77.045157217125194</v>
      </c>
      <c r="I1552">
        <v>-48.372147662423799</v>
      </c>
      <c r="J1552">
        <v>-19.939902304113701</v>
      </c>
      <c r="K1552">
        <v>44.854095711144403</v>
      </c>
      <c r="L1552">
        <v>36.600356898744202</v>
      </c>
      <c r="M1552">
        <v>0.71273037070524503</v>
      </c>
      <c r="N1552">
        <v>1.0988404560071301</v>
      </c>
      <c r="O1552">
        <v>427.27272727272702</v>
      </c>
      <c r="P1552">
        <v>685.09991559346099</v>
      </c>
      <c r="Q1552">
        <v>0.23439647572324601</v>
      </c>
    </row>
    <row r="1553" spans="1:17" hidden="1" x14ac:dyDescent="0.3">
      <c r="A1553" t="s">
        <v>3279</v>
      </c>
      <c r="B1553" t="s">
        <v>3280</v>
      </c>
      <c r="C1553" t="str">
        <f>IFERROR(VLOOKUP(Table1[[#This Row],[Ticker]],[1]!Table1[[Symbol]:[Industry]],2,FALSE),"-")</f>
        <v>-</v>
      </c>
      <c r="D1553" t="s">
        <v>114</v>
      </c>
      <c r="E1553">
        <v>899.85680000000002</v>
      </c>
      <c r="F1553">
        <v>412.4</v>
      </c>
      <c r="G1553">
        <v>18.202116659405402</v>
      </c>
      <c r="H1553">
        <v>-14.319964581250099</v>
      </c>
      <c r="I1553">
        <v>-11.5461082831676</v>
      </c>
      <c r="J1553">
        <v>-1.2776733662208899</v>
      </c>
      <c r="K1553">
        <v>404.669583534266</v>
      </c>
      <c r="L1553">
        <v>355.08553676588201</v>
      </c>
      <c r="M1553">
        <v>40.430708146620901</v>
      </c>
      <c r="N1553">
        <v>1.30100865845025</v>
      </c>
      <c r="O1553">
        <v>20.0048496605237</v>
      </c>
      <c r="P1553">
        <v>63.878402543214698</v>
      </c>
      <c r="Q1553">
        <v>0.15285444054633801</v>
      </c>
    </row>
    <row r="1554" spans="1:17" hidden="1" x14ac:dyDescent="0.3">
      <c r="A1554" t="s">
        <v>3281</v>
      </c>
      <c r="B1554" t="s">
        <v>3282</v>
      </c>
      <c r="C1554" t="str">
        <f>IFERROR(VLOOKUP(Table1[[#This Row],[Ticker]],[1]!Table1[[Symbol]:[Industry]],2,FALSE),"-")</f>
        <v>-</v>
      </c>
      <c r="D1554" t="s">
        <v>217</v>
      </c>
      <c r="E1554">
        <v>898.78177872000003</v>
      </c>
      <c r="F1554">
        <v>394.45</v>
      </c>
      <c r="G1554">
        <v>249.25669957001799</v>
      </c>
      <c r="H1554">
        <v>-23.1982055627102</v>
      </c>
      <c r="I1554">
        <v>287.90053201195701</v>
      </c>
      <c r="J1554">
        <v>0.39163656600336699</v>
      </c>
      <c r="K1554">
        <v>360.46291714114199</v>
      </c>
      <c r="L1554">
        <v>232.501017514974</v>
      </c>
      <c r="M1554">
        <v>42.3683383349602</v>
      </c>
      <c r="N1554">
        <v>0.34043820101833699</v>
      </c>
      <c r="O1554">
        <v>24.388388895931001</v>
      </c>
      <c r="P1554">
        <v>466.33165829145702</v>
      </c>
      <c r="Q1554">
        <v>0.17951254738231401</v>
      </c>
    </row>
    <row r="1555" spans="1:17" hidden="1" x14ac:dyDescent="0.3">
      <c r="A1555" t="s">
        <v>3283</v>
      </c>
      <c r="B1555" t="s">
        <v>3284</v>
      </c>
      <c r="C1555" t="str">
        <f>IFERROR(VLOOKUP(Table1[[#This Row],[Ticker]],[1]!Table1[[Symbol]:[Industry]],2,FALSE),"-")</f>
        <v>-</v>
      </c>
      <c r="D1555" t="s">
        <v>117</v>
      </c>
      <c r="E1555">
        <v>897.10137153999995</v>
      </c>
      <c r="F1555">
        <v>2878.7</v>
      </c>
      <c r="G1555">
        <v>5.7083932214448696</v>
      </c>
      <c r="H1555">
        <v>-8.0103460763896202</v>
      </c>
      <c r="I1555">
        <v>-8.5608538991991008</v>
      </c>
      <c r="J1555">
        <v>-2.7024976179401801</v>
      </c>
      <c r="K1555">
        <v>2958.9922822763301</v>
      </c>
      <c r="L1555">
        <v>2793.2262738853701</v>
      </c>
      <c r="M1555">
        <v>38.447958935512503</v>
      </c>
      <c r="N1555">
        <v>0.61602587026186095</v>
      </c>
      <c r="O1555">
        <v>24.049049918365899</v>
      </c>
      <c r="P1555">
        <v>46.1269035532994</v>
      </c>
      <c r="Q1555">
        <v>0.105687918309917</v>
      </c>
    </row>
    <row r="1556" spans="1:17" hidden="1" x14ac:dyDescent="0.3">
      <c r="A1556" t="s">
        <v>3285</v>
      </c>
      <c r="B1556" t="s">
        <v>3286</v>
      </c>
      <c r="C1556" t="str">
        <f>IFERROR(VLOOKUP(Table1[[#This Row],[Ticker]],[1]!Table1[[Symbol]:[Industry]],2,FALSE),"-")</f>
        <v>-</v>
      </c>
      <c r="D1556" t="s">
        <v>379</v>
      </c>
      <c r="E1556">
        <v>896.79283999999996</v>
      </c>
      <c r="F1556">
        <v>433.25</v>
      </c>
      <c r="G1556">
        <v>198.707116490641</v>
      </c>
      <c r="H1556">
        <v>196.69956107169699</v>
      </c>
      <c r="I1556">
        <v>136.29811117591601</v>
      </c>
      <c r="J1556">
        <v>13.0608436709053</v>
      </c>
      <c r="K1556">
        <v>275.50627000840399</v>
      </c>
      <c r="L1556">
        <v>202.21084067512601</v>
      </c>
      <c r="M1556">
        <v>84.109497815859996</v>
      </c>
      <c r="N1556">
        <v>1.57082452431289</v>
      </c>
      <c r="O1556">
        <v>0.73860357761108497</v>
      </c>
      <c r="P1556">
        <v>243.84920634920601</v>
      </c>
    </row>
    <row r="1557" spans="1:17" hidden="1" x14ac:dyDescent="0.3">
      <c r="A1557" t="s">
        <v>3287</v>
      </c>
      <c r="B1557" t="s">
        <v>3288</v>
      </c>
      <c r="C1557" t="str">
        <f>IFERROR(VLOOKUP(Table1[[#This Row],[Ticker]],[1]!Table1[[Symbol]:[Industry]],2,FALSE),"-")</f>
        <v>-</v>
      </c>
      <c r="D1557" t="s">
        <v>124</v>
      </c>
      <c r="E1557">
        <v>895.01634918399998</v>
      </c>
      <c r="F1557">
        <v>271.36</v>
      </c>
      <c r="G1557">
        <v>-25.094659052526701</v>
      </c>
      <c r="H1557">
        <v>16.055682647819001</v>
      </c>
      <c r="I1557">
        <v>-10.647618315801401</v>
      </c>
      <c r="J1557">
        <v>7.8052450921883603</v>
      </c>
      <c r="K1557">
        <v>240.703728722314</v>
      </c>
      <c r="M1557">
        <v>64.109792456262696</v>
      </c>
      <c r="O1557">
        <v>9.3381485849056407</v>
      </c>
      <c r="P1557">
        <v>29.280609814197199</v>
      </c>
    </row>
    <row r="1558" spans="1:17" hidden="1" x14ac:dyDescent="0.3">
      <c r="A1558" t="s">
        <v>3289</v>
      </c>
      <c r="B1558" t="s">
        <v>3290</v>
      </c>
      <c r="C1558" t="str">
        <f>IFERROR(VLOOKUP(Table1[[#This Row],[Ticker]],[1]!Table1[[Symbol]:[Industry]],2,FALSE),"-")</f>
        <v>-</v>
      </c>
      <c r="D1558" t="s">
        <v>606</v>
      </c>
      <c r="E1558">
        <v>893.20687499999997</v>
      </c>
      <c r="F1558">
        <v>968.75</v>
      </c>
      <c r="G1558">
        <v>-12.360791028416299</v>
      </c>
      <c r="H1558">
        <v>-13.7225396658965</v>
      </c>
      <c r="I1558">
        <v>-3.18782722042469</v>
      </c>
      <c r="J1558">
        <v>-4.3651503969677696</v>
      </c>
      <c r="K1558">
        <v>1000.81374542687</v>
      </c>
      <c r="L1558">
        <v>953.58843125273904</v>
      </c>
      <c r="M1558">
        <v>38.514518470406998</v>
      </c>
      <c r="N1558">
        <v>0.55098990361559597</v>
      </c>
      <c r="O1558">
        <v>23.344516129032201</v>
      </c>
      <c r="P1558">
        <v>23.881074168797898</v>
      </c>
      <c r="Q1558">
        <v>-3.0025588249435999E-2</v>
      </c>
    </row>
    <row r="1559" spans="1:17" hidden="1" x14ac:dyDescent="0.3">
      <c r="A1559" t="s">
        <v>3291</v>
      </c>
      <c r="B1559" t="s">
        <v>3292</v>
      </c>
      <c r="C1559" t="str">
        <f>IFERROR(VLOOKUP(Table1[[#This Row],[Ticker]],[1]!Table1[[Symbol]:[Industry]],2,FALSE),"-")</f>
        <v>-</v>
      </c>
      <c r="D1559" t="s">
        <v>294</v>
      </c>
      <c r="E1559">
        <v>891.95500000000004</v>
      </c>
      <c r="F1559">
        <v>435.1</v>
      </c>
      <c r="G1559">
        <v>-57.448251366645302</v>
      </c>
      <c r="H1559">
        <v>-16.666698330231998</v>
      </c>
      <c r="I1559">
        <v>-38.023771878001497</v>
      </c>
      <c r="J1559">
        <v>-6.3366887917873997</v>
      </c>
      <c r="K1559">
        <v>500.79904396329903</v>
      </c>
      <c r="L1559">
        <v>515.449497594072</v>
      </c>
      <c r="M1559">
        <v>13.2511699870832</v>
      </c>
      <c r="N1559">
        <v>0.94329183955739904</v>
      </c>
      <c r="O1559">
        <v>69.593196966214606</v>
      </c>
      <c r="P1559">
        <v>14.199475065616801</v>
      </c>
      <c r="Q1559">
        <v>0.11654044072377499</v>
      </c>
    </row>
    <row r="1560" spans="1:17" hidden="1" x14ac:dyDescent="0.3">
      <c r="A1560" t="s">
        <v>3293</v>
      </c>
      <c r="B1560" t="s">
        <v>3294</v>
      </c>
      <c r="C1560" t="str">
        <f>IFERROR(VLOOKUP(Table1[[#This Row],[Ticker]],[1]!Table1[[Symbol]:[Industry]],2,FALSE),"-")</f>
        <v>-</v>
      </c>
      <c r="D1560" t="s">
        <v>80</v>
      </c>
      <c r="E1560">
        <v>891.09228987999995</v>
      </c>
      <c r="F1560">
        <v>103.13</v>
      </c>
      <c r="G1560">
        <v>-13.2061842423127</v>
      </c>
      <c r="H1560">
        <v>-14.032808879608501</v>
      </c>
      <c r="I1560">
        <v>-22.573426336316999</v>
      </c>
      <c r="J1560">
        <v>-2.8675237067749699</v>
      </c>
      <c r="K1560">
        <v>109.75309808073401</v>
      </c>
      <c r="L1560">
        <v>108.001134232453</v>
      </c>
      <c r="M1560">
        <v>29.551506510185199</v>
      </c>
      <c r="N1560">
        <v>0.55458128633697801</v>
      </c>
      <c r="O1560">
        <v>72.549209735285501</v>
      </c>
      <c r="P1560">
        <v>28.111801242236002</v>
      </c>
      <c r="Q1560">
        <v>-3.7470762361360002E-2</v>
      </c>
    </row>
    <row r="1561" spans="1:17" hidden="1" x14ac:dyDescent="0.3">
      <c r="A1561" t="s">
        <v>3295</v>
      </c>
      <c r="B1561" t="s">
        <v>3296</v>
      </c>
      <c r="C1561" t="str">
        <f>IFERROR(VLOOKUP(Table1[[#This Row],[Ticker]],[1]!Table1[[Symbol]:[Industry]],2,FALSE),"-")</f>
        <v>-</v>
      </c>
      <c r="D1561" t="s">
        <v>1000</v>
      </c>
      <c r="E1561">
        <v>888.96991000000003</v>
      </c>
      <c r="F1561">
        <v>587.29999999999995</v>
      </c>
      <c r="G1561">
        <v>3.64556549257586</v>
      </c>
      <c r="H1561">
        <v>8.3762469475075108</v>
      </c>
      <c r="I1561">
        <v>10.5202149722599</v>
      </c>
      <c r="J1561">
        <v>6.1012301263334798</v>
      </c>
      <c r="K1561">
        <v>531.35664445157397</v>
      </c>
      <c r="L1561">
        <v>487.42494130354402</v>
      </c>
      <c r="M1561">
        <v>61.016684576294402</v>
      </c>
      <c r="N1561">
        <v>0.62800722037186696</v>
      </c>
      <c r="O1561">
        <v>7.0662353141494902</v>
      </c>
      <c r="P1561">
        <v>49.706856997195999</v>
      </c>
    </row>
    <row r="1562" spans="1:17" hidden="1" x14ac:dyDescent="0.3">
      <c r="A1562" t="s">
        <v>3297</v>
      </c>
      <c r="B1562" t="s">
        <v>3298</v>
      </c>
      <c r="C1562" t="str">
        <f>IFERROR(VLOOKUP(Table1[[#This Row],[Ticker]],[1]!Table1[[Symbol]:[Industry]],2,FALSE),"-")</f>
        <v>-</v>
      </c>
      <c r="D1562" t="s">
        <v>46</v>
      </c>
      <c r="E1562">
        <v>888.63492759999997</v>
      </c>
      <c r="F1562">
        <v>419.75</v>
      </c>
      <c r="G1562">
        <v>-75.773056683053099</v>
      </c>
      <c r="H1562">
        <v>-13.9675914883041</v>
      </c>
      <c r="I1562">
        <v>-38.415831487155899</v>
      </c>
      <c r="J1562">
        <v>-7.5629622350419696</v>
      </c>
      <c r="K1562">
        <v>450.16016270490599</v>
      </c>
      <c r="L1562">
        <v>514.87845405305802</v>
      </c>
      <c r="M1562">
        <v>39.4261440830483</v>
      </c>
      <c r="N1562">
        <v>0.82840414449646405</v>
      </c>
      <c r="O1562">
        <v>105.681953543776</v>
      </c>
      <c r="P1562">
        <v>2.8799019607843102</v>
      </c>
      <c r="Q1562">
        <v>0.16433991218772501</v>
      </c>
    </row>
    <row r="1563" spans="1:17" hidden="1" x14ac:dyDescent="0.3">
      <c r="A1563" t="s">
        <v>3299</v>
      </c>
      <c r="B1563" t="s">
        <v>3300</v>
      </c>
      <c r="C1563" t="str">
        <f>IFERROR(VLOOKUP(Table1[[#This Row],[Ticker]],[1]!Table1[[Symbol]:[Industry]],2,FALSE),"-")</f>
        <v>-</v>
      </c>
      <c r="D1563" t="s">
        <v>400</v>
      </c>
      <c r="E1563">
        <v>887.58225149999998</v>
      </c>
      <c r="F1563">
        <v>271.95</v>
      </c>
      <c r="G1563">
        <v>11.667245709377999</v>
      </c>
      <c r="H1563">
        <v>-12.0581711984491</v>
      </c>
      <c r="I1563">
        <v>-14.0348559849183</v>
      </c>
      <c r="J1563">
        <v>5.3636224874257801</v>
      </c>
      <c r="K1563">
        <v>292.09856294643799</v>
      </c>
      <c r="L1563">
        <v>276.77586733714702</v>
      </c>
      <c r="M1563">
        <v>42.202367905170597</v>
      </c>
      <c r="N1563">
        <v>1.10695261013697</v>
      </c>
      <c r="O1563">
        <v>37.1575657289943</v>
      </c>
      <c r="P1563">
        <v>54.517045454545404</v>
      </c>
      <c r="Q1563">
        <v>8.4480666449986003E-2</v>
      </c>
    </row>
    <row r="1564" spans="1:17" hidden="1" x14ac:dyDescent="0.3">
      <c r="A1564" t="s">
        <v>3301</v>
      </c>
      <c r="B1564" t="s">
        <v>3302</v>
      </c>
      <c r="C1564" t="str">
        <f>IFERROR(VLOOKUP(Table1[[#This Row],[Ticker]],[1]!Table1[[Symbol]:[Industry]],2,FALSE),"-")</f>
        <v>-</v>
      </c>
      <c r="D1564" t="s">
        <v>1503</v>
      </c>
      <c r="E1564">
        <v>884.26780009499998</v>
      </c>
      <c r="F1564">
        <v>486.05</v>
      </c>
      <c r="G1564">
        <v>120.902341974745</v>
      </c>
      <c r="H1564">
        <v>-14.687166632239</v>
      </c>
      <c r="I1564">
        <v>57.743017151088303</v>
      </c>
      <c r="J1564">
        <v>0.46247002952072302</v>
      </c>
      <c r="K1564">
        <v>483.805973770234</v>
      </c>
      <c r="L1564">
        <v>382.50730277894598</v>
      </c>
      <c r="M1564">
        <v>42.320412782368102</v>
      </c>
      <c r="N1564">
        <v>0.16528734841482301</v>
      </c>
      <c r="O1564">
        <v>17.066145458286101</v>
      </c>
      <c r="P1564">
        <v>167.06043956043899</v>
      </c>
      <c r="Q1564">
        <v>0.10398141969429001</v>
      </c>
    </row>
    <row r="1565" spans="1:17" hidden="1" x14ac:dyDescent="0.3">
      <c r="A1565" t="s">
        <v>3303</v>
      </c>
      <c r="B1565" t="s">
        <v>3304</v>
      </c>
      <c r="C1565" t="str">
        <f>IFERROR(VLOOKUP(Table1[[#This Row],[Ticker]],[1]!Table1[[Symbol]:[Industry]],2,FALSE),"-")</f>
        <v>-</v>
      </c>
      <c r="D1565" t="s">
        <v>117</v>
      </c>
      <c r="E1565">
        <v>882.32982747999995</v>
      </c>
      <c r="F1565">
        <v>684.05</v>
      </c>
      <c r="G1565">
        <v>119.17311468616199</v>
      </c>
      <c r="H1565">
        <v>1.70417826062416</v>
      </c>
      <c r="I1565">
        <v>31.352555349580001</v>
      </c>
      <c r="J1565">
        <v>-1.97008643905685</v>
      </c>
      <c r="K1565">
        <v>648.67916710868701</v>
      </c>
      <c r="L1565">
        <v>548.34989100985104</v>
      </c>
      <c r="M1565">
        <v>50.807631665675899</v>
      </c>
      <c r="N1565">
        <v>0.44693122176671801</v>
      </c>
      <c r="O1565">
        <v>16.402309772677398</v>
      </c>
      <c r="P1565">
        <v>180.47741215884199</v>
      </c>
      <c r="Q1565">
        <v>0.122505031156598</v>
      </c>
    </row>
    <row r="1566" spans="1:17" hidden="1" x14ac:dyDescent="0.3">
      <c r="A1566" t="s">
        <v>3305</v>
      </c>
      <c r="B1566" t="s">
        <v>3306</v>
      </c>
      <c r="C1566" t="str">
        <f>IFERROR(VLOOKUP(Table1[[#This Row],[Ticker]],[1]!Table1[[Symbol]:[Industry]],2,FALSE),"-")</f>
        <v>-</v>
      </c>
      <c r="D1566" t="s">
        <v>294</v>
      </c>
      <c r="E1566">
        <v>879.58255545300005</v>
      </c>
      <c r="F1566">
        <v>82.73</v>
      </c>
      <c r="G1566">
        <v>-55.603691272379798</v>
      </c>
      <c r="H1566">
        <v>-10.0815045317824</v>
      </c>
      <c r="I1566">
        <v>17.070823998385499</v>
      </c>
      <c r="J1566">
        <v>-4.4942031840458601</v>
      </c>
      <c r="K1566">
        <v>82.668959399840404</v>
      </c>
      <c r="L1566">
        <v>84.121619892145404</v>
      </c>
      <c r="M1566">
        <v>41.004462874867698</v>
      </c>
      <c r="N1566">
        <v>0.84919584367309597</v>
      </c>
      <c r="O1566">
        <v>55.203674604133901</v>
      </c>
      <c r="P1566">
        <v>38.925272879932798</v>
      </c>
      <c r="Q1566">
        <v>-2.3767850763667001E-2</v>
      </c>
    </row>
    <row r="1567" spans="1:17" hidden="1" x14ac:dyDescent="0.3">
      <c r="A1567" t="s">
        <v>3307</v>
      </c>
      <c r="B1567" t="s">
        <v>3308</v>
      </c>
      <c r="C1567" t="str">
        <f>IFERROR(VLOOKUP(Table1[[#This Row],[Ticker]],[1]!Table1[[Symbol]:[Industry]],2,FALSE),"-")</f>
        <v>-</v>
      </c>
      <c r="D1567" t="s">
        <v>132</v>
      </c>
      <c r="E1567">
        <v>879.12908716000004</v>
      </c>
      <c r="F1567">
        <v>420.4</v>
      </c>
      <c r="G1567">
        <v>81.7125971833009</v>
      </c>
      <c r="H1567">
        <v>4.6719669708082296</v>
      </c>
      <c r="I1567">
        <v>46.242165352608097</v>
      </c>
      <c r="J1567">
        <v>5.34543172488402</v>
      </c>
      <c r="K1567">
        <v>389.48013498595901</v>
      </c>
      <c r="L1567">
        <v>325.69294958277402</v>
      </c>
      <c r="M1567">
        <v>59.465011616508697</v>
      </c>
      <c r="N1567">
        <v>2.3817015102787602</v>
      </c>
      <c r="O1567">
        <v>13.5823025689819</v>
      </c>
      <c r="P1567">
        <v>134.40200724839599</v>
      </c>
      <c r="Q1567">
        <v>0.10406056169714401</v>
      </c>
    </row>
    <row r="1568" spans="1:17" hidden="1" x14ac:dyDescent="0.3">
      <c r="A1568" t="s">
        <v>3309</v>
      </c>
      <c r="B1568" t="s">
        <v>3310</v>
      </c>
      <c r="C1568" t="str">
        <f>IFERROR(VLOOKUP(Table1[[#This Row],[Ticker]],[1]!Table1[[Symbol]:[Industry]],2,FALSE),"-")</f>
        <v>-</v>
      </c>
      <c r="D1568" t="s">
        <v>753</v>
      </c>
      <c r="E1568">
        <v>875.43042120999996</v>
      </c>
      <c r="F1568">
        <v>289.24</v>
      </c>
      <c r="G1568">
        <v>1.35376027068392</v>
      </c>
      <c r="H1568">
        <v>0.18143702806983</v>
      </c>
      <c r="I1568">
        <v>0.69864858602100399</v>
      </c>
      <c r="J1568">
        <v>1.1697344991443299</v>
      </c>
      <c r="K1568">
        <v>275.84674141084798</v>
      </c>
      <c r="L1568">
        <v>254.63045718303701</v>
      </c>
      <c r="M1568">
        <v>62.3816521735951</v>
      </c>
      <c r="N1568">
        <v>0.66390819722692995</v>
      </c>
      <c r="O1568">
        <v>1.1098050062231899</v>
      </c>
      <c r="P1568">
        <v>40.203587009209897</v>
      </c>
      <c r="Q1568">
        <v>1.7242551089885001E-2</v>
      </c>
    </row>
    <row r="1569" spans="1:17" hidden="1" x14ac:dyDescent="0.3">
      <c r="A1569" t="s">
        <v>3311</v>
      </c>
      <c r="B1569" t="s">
        <v>3312</v>
      </c>
      <c r="C1569" t="str">
        <f>IFERROR(VLOOKUP(Table1[[#This Row],[Ticker]],[1]!Table1[[Symbol]:[Industry]],2,FALSE),"-")</f>
        <v>-</v>
      </c>
      <c r="D1569" t="s">
        <v>392</v>
      </c>
      <c r="E1569">
        <v>875.01681482999902</v>
      </c>
      <c r="F1569">
        <v>208.05</v>
      </c>
      <c r="G1569">
        <v>-11.2537489396619</v>
      </c>
      <c r="H1569">
        <v>-8.6356308166576294</v>
      </c>
      <c r="I1569">
        <v>4.8857140774658001</v>
      </c>
      <c r="J1569">
        <v>-2.8424318454975102</v>
      </c>
      <c r="K1569">
        <v>200.533160443333</v>
      </c>
      <c r="L1569">
        <v>194.10978023404701</v>
      </c>
      <c r="M1569">
        <v>72.599750881514893</v>
      </c>
      <c r="N1569">
        <v>1.18995459155785</v>
      </c>
      <c r="O1569">
        <v>24.008651766402298</v>
      </c>
      <c r="P1569">
        <v>53.769401330376901</v>
      </c>
      <c r="Q1569">
        <v>4.3520371837196002E-2</v>
      </c>
    </row>
    <row r="1570" spans="1:17" hidden="1" x14ac:dyDescent="0.3">
      <c r="A1570" t="s">
        <v>3313</v>
      </c>
      <c r="B1570" t="s">
        <v>3314</v>
      </c>
      <c r="C1570" t="str">
        <f>IFERROR(VLOOKUP(Table1[[#This Row],[Ticker]],[1]!Table1[[Symbol]:[Industry]],2,FALSE),"-")</f>
        <v>-</v>
      </c>
      <c r="D1570" t="s">
        <v>592</v>
      </c>
      <c r="E1570">
        <v>872.61839999999995</v>
      </c>
      <c r="F1570">
        <v>512.1</v>
      </c>
      <c r="G1570">
        <v>72.103777460172594</v>
      </c>
      <c r="H1570">
        <v>9.4644557331182195</v>
      </c>
      <c r="I1570">
        <v>68.772509155476897</v>
      </c>
      <c r="J1570">
        <v>3.5565719332726702</v>
      </c>
      <c r="K1570">
        <v>469.14917579905898</v>
      </c>
      <c r="L1570">
        <v>383.73053708510798</v>
      </c>
      <c r="M1570">
        <v>64.445467367037693</v>
      </c>
      <c r="N1570">
        <v>0.29313235196769499</v>
      </c>
      <c r="O1570">
        <v>8.3772700644405305</v>
      </c>
      <c r="P1570">
        <v>110.1785347835</v>
      </c>
      <c r="Q1570">
        <v>9.6266608844878004E-2</v>
      </c>
    </row>
    <row r="1571" spans="1:17" hidden="1" x14ac:dyDescent="0.3">
      <c r="A1571" t="s">
        <v>3315</v>
      </c>
      <c r="B1571" t="s">
        <v>3316</v>
      </c>
      <c r="C1571" t="str">
        <f>IFERROR(VLOOKUP(Table1[[#This Row],[Ticker]],[1]!Table1[[Symbol]:[Industry]],2,FALSE),"-")</f>
        <v>-</v>
      </c>
      <c r="D1571" t="s">
        <v>549</v>
      </c>
      <c r="E1571">
        <v>870.70483920000004</v>
      </c>
      <c r="F1571">
        <v>609</v>
      </c>
      <c r="G1571">
        <v>-50.784603649236701</v>
      </c>
      <c r="H1571">
        <v>-11.5675445934157</v>
      </c>
      <c r="I1571">
        <v>-36.563240705108001</v>
      </c>
      <c r="J1571">
        <v>-4.3043071280885403</v>
      </c>
      <c r="K1571">
        <v>629.955799533245</v>
      </c>
      <c r="L1571">
        <v>692.85472305008398</v>
      </c>
      <c r="M1571">
        <v>43.150382683428397</v>
      </c>
      <c r="N1571">
        <v>0.55774865637637205</v>
      </c>
      <c r="O1571">
        <v>60.919540229885001</v>
      </c>
      <c r="P1571">
        <v>8.4981293425975402</v>
      </c>
      <c r="Q1571">
        <v>-1.5791479707760001E-3</v>
      </c>
    </row>
    <row r="1572" spans="1:17" hidden="1" x14ac:dyDescent="0.3">
      <c r="A1572" t="s">
        <v>3317</v>
      </c>
      <c r="B1572" t="s">
        <v>3318</v>
      </c>
      <c r="C1572" t="str">
        <f>IFERROR(VLOOKUP(Table1[[#This Row],[Ticker]],[1]!Table1[[Symbol]:[Industry]],2,FALSE),"-")</f>
        <v>-</v>
      </c>
      <c r="D1572" t="s">
        <v>54</v>
      </c>
      <c r="E1572">
        <v>870.26558497999997</v>
      </c>
      <c r="F1572">
        <v>301.39999999999998</v>
      </c>
      <c r="G1572">
        <v>49.447710575695297</v>
      </c>
      <c r="H1572">
        <v>-8.4517939208499602</v>
      </c>
      <c r="I1572">
        <v>86.703855607101005</v>
      </c>
      <c r="J1572">
        <v>4.1090120340196599</v>
      </c>
      <c r="K1572">
        <v>270.92537511682099</v>
      </c>
      <c r="L1572">
        <v>211.889331834042</v>
      </c>
      <c r="M1572">
        <v>63.280537498128098</v>
      </c>
      <c r="N1572">
        <v>0.47189710495208498</v>
      </c>
      <c r="O1572">
        <v>10.318513603185099</v>
      </c>
      <c r="P1572">
        <v>108.65351332641001</v>
      </c>
      <c r="Q1572">
        <v>2.7006149565360002E-3</v>
      </c>
    </row>
    <row r="1573" spans="1:17" hidden="1" x14ac:dyDescent="0.3">
      <c r="A1573" t="s">
        <v>3319</v>
      </c>
      <c r="B1573" t="s">
        <v>3320</v>
      </c>
      <c r="C1573" t="str">
        <f>IFERROR(VLOOKUP(Table1[[#This Row],[Ticker]],[1]!Table1[[Symbol]:[Industry]],2,FALSE),"-")</f>
        <v>-</v>
      </c>
      <c r="D1573" t="s">
        <v>3321</v>
      </c>
      <c r="E1573">
        <v>869.63758430999997</v>
      </c>
      <c r="F1573">
        <v>424.05</v>
      </c>
      <c r="G1573">
        <v>122.328832247036</v>
      </c>
      <c r="H1573">
        <v>-6.7116799703789303</v>
      </c>
      <c r="I1573">
        <v>18.460164582303999</v>
      </c>
      <c r="J1573">
        <v>2.3789710133428699</v>
      </c>
      <c r="K1573">
        <v>368.72404765444401</v>
      </c>
      <c r="L1573">
        <v>287.84455992270301</v>
      </c>
      <c r="M1573">
        <v>75.505933219745799</v>
      </c>
      <c r="N1573">
        <v>1.04457964850676</v>
      </c>
      <c r="O1573">
        <v>3.2897064025468601</v>
      </c>
      <c r="P1573">
        <v>182.84142071035501</v>
      </c>
    </row>
    <row r="1574" spans="1:17" hidden="1" x14ac:dyDescent="0.3">
      <c r="A1574" t="s">
        <v>3322</v>
      </c>
      <c r="B1574" t="s">
        <v>3323</v>
      </c>
      <c r="C1574" t="str">
        <f>IFERROR(VLOOKUP(Table1[[#This Row],[Ticker]],[1]!Table1[[Symbol]:[Industry]],2,FALSE),"-")</f>
        <v>-</v>
      </c>
      <c r="D1574" t="s">
        <v>431</v>
      </c>
      <c r="E1574">
        <v>869.4222939</v>
      </c>
      <c r="F1574">
        <v>600.29999999999995</v>
      </c>
      <c r="G1574">
        <v>193.91667881595299</v>
      </c>
      <c r="H1574">
        <v>-3.8852020107740302</v>
      </c>
      <c r="I1574">
        <v>107.814125294181</v>
      </c>
      <c r="J1574">
        <v>-3.3865640692821</v>
      </c>
      <c r="K1574">
        <v>575.54305958629402</v>
      </c>
      <c r="M1574">
        <v>42.257896590981296</v>
      </c>
      <c r="N1574">
        <v>0.58922776654282005</v>
      </c>
      <c r="O1574">
        <v>13.8597367982675</v>
      </c>
      <c r="P1574">
        <v>280.90101522842599</v>
      </c>
    </row>
    <row r="1575" spans="1:17" hidden="1" x14ac:dyDescent="0.3">
      <c r="A1575" t="s">
        <v>3324</v>
      </c>
      <c r="B1575" t="s">
        <v>3325</v>
      </c>
      <c r="C1575" t="str">
        <f>IFERROR(VLOOKUP(Table1[[#This Row],[Ticker]],[1]!Table1[[Symbol]:[Industry]],2,FALSE),"-")</f>
        <v>-</v>
      </c>
      <c r="E1575">
        <v>868.83918749999998</v>
      </c>
      <c r="F1575">
        <v>127.5</v>
      </c>
      <c r="G1575">
        <v>174.30372612042399</v>
      </c>
      <c r="H1575">
        <v>10.5977321235139</v>
      </c>
      <c r="I1575">
        <v>387.02061489107598</v>
      </c>
      <c r="J1575">
        <v>-2.1403337241781601</v>
      </c>
      <c r="K1575">
        <v>104.531075300091</v>
      </c>
      <c r="M1575">
        <v>55.658080551376202</v>
      </c>
      <c r="N1575">
        <v>1.2163259592800899</v>
      </c>
      <c r="O1575">
        <v>9.1372549019607696</v>
      </c>
      <c r="P1575">
        <v>457.01179554390501</v>
      </c>
    </row>
    <row r="1576" spans="1:17" hidden="1" x14ac:dyDescent="0.3">
      <c r="A1576" t="s">
        <v>3326</v>
      </c>
      <c r="B1576" t="s">
        <v>3327</v>
      </c>
      <c r="C1576" t="str">
        <f>IFERROR(VLOOKUP(Table1[[#This Row],[Ticker]],[1]!Table1[[Symbol]:[Industry]],2,FALSE),"-")</f>
        <v>-</v>
      </c>
      <c r="D1576" t="s">
        <v>261</v>
      </c>
      <c r="E1576">
        <v>866.34659116</v>
      </c>
      <c r="F1576">
        <v>252.1</v>
      </c>
      <c r="G1576">
        <v>-21.768832376633899</v>
      </c>
      <c r="H1576">
        <v>-9.9529298279230396</v>
      </c>
      <c r="I1576">
        <v>-7.8568889361150198</v>
      </c>
      <c r="J1576">
        <v>-5.8471946434781996</v>
      </c>
      <c r="K1576">
        <v>257.367827525405</v>
      </c>
      <c r="L1576">
        <v>253.97054515519901</v>
      </c>
      <c r="M1576">
        <v>44.008395234019098</v>
      </c>
      <c r="N1576">
        <v>0.74945134952330605</v>
      </c>
      <c r="O1576">
        <v>30.3252677508925</v>
      </c>
      <c r="P1576">
        <v>27.258960121150899</v>
      </c>
      <c r="Q1576">
        <v>0.115392509163455</v>
      </c>
    </row>
    <row r="1577" spans="1:17" hidden="1" x14ac:dyDescent="0.3">
      <c r="A1577" t="s">
        <v>3328</v>
      </c>
      <c r="B1577" t="s">
        <v>3329</v>
      </c>
      <c r="C1577" t="str">
        <f>IFERROR(VLOOKUP(Table1[[#This Row],[Ticker]],[1]!Table1[[Symbol]:[Industry]],2,FALSE),"-")</f>
        <v>-</v>
      </c>
      <c r="D1577" t="s">
        <v>3330</v>
      </c>
      <c r="E1577">
        <v>861.05316689999995</v>
      </c>
      <c r="F1577">
        <v>312.75</v>
      </c>
      <c r="G1577">
        <v>-67.478106971834293</v>
      </c>
      <c r="H1577">
        <v>-12.288563355311799</v>
      </c>
      <c r="I1577">
        <v>-11.370513675495699</v>
      </c>
      <c r="J1577">
        <v>-3.74599769889935</v>
      </c>
      <c r="K1577">
        <v>327.50991555831399</v>
      </c>
      <c r="L1577">
        <v>376.41164844444802</v>
      </c>
      <c r="M1577">
        <v>25.065342696362301</v>
      </c>
      <c r="N1577">
        <v>0.48708403484809498</v>
      </c>
      <c r="O1577">
        <v>62.430055955235801</v>
      </c>
      <c r="P1577">
        <v>16.654233494964501</v>
      </c>
      <c r="Q1577">
        <v>-2.2298873159952E-2</v>
      </c>
    </row>
    <row r="1578" spans="1:17" hidden="1" x14ac:dyDescent="0.3">
      <c r="A1578" t="s">
        <v>3331</v>
      </c>
      <c r="B1578" t="s">
        <v>3332</v>
      </c>
      <c r="C1578" t="str">
        <f>IFERROR(VLOOKUP(Table1[[#This Row],[Ticker]],[1]!Table1[[Symbol]:[Industry]],2,FALSE),"-")</f>
        <v>-</v>
      </c>
      <c r="D1578" t="s">
        <v>2208</v>
      </c>
      <c r="E1578">
        <v>859.09272410000005</v>
      </c>
      <c r="F1578">
        <v>31.33</v>
      </c>
      <c r="G1578">
        <v>-59.661679481857497</v>
      </c>
      <c r="H1578">
        <v>-9.4216192545357806</v>
      </c>
      <c r="I1578">
        <v>-12.198721683978</v>
      </c>
      <c r="J1578">
        <v>-3.34408830197619</v>
      </c>
      <c r="K1578">
        <v>29.778585917659601</v>
      </c>
      <c r="L1578">
        <v>34.211783767865903</v>
      </c>
      <c r="M1578">
        <v>72.200023838857206</v>
      </c>
      <c r="N1578">
        <v>0.96284598009550704</v>
      </c>
      <c r="O1578">
        <v>88.317906160229796</v>
      </c>
      <c r="P1578">
        <v>20.453671664744299</v>
      </c>
      <c r="Q1578">
        <v>3.1895006323301001E-2</v>
      </c>
    </row>
    <row r="1579" spans="1:17" hidden="1" x14ac:dyDescent="0.3">
      <c r="A1579" t="s">
        <v>3333</v>
      </c>
      <c r="B1579" t="s">
        <v>3334</v>
      </c>
      <c r="C1579" t="str">
        <f>IFERROR(VLOOKUP(Table1[[#This Row],[Ticker]],[1]!Table1[[Symbol]:[Industry]],2,FALSE),"-")</f>
        <v>-</v>
      </c>
      <c r="D1579" t="s">
        <v>21</v>
      </c>
      <c r="E1579">
        <v>858.95927615999994</v>
      </c>
      <c r="F1579">
        <v>425.35</v>
      </c>
      <c r="G1579">
        <v>133.73282632759</v>
      </c>
      <c r="H1579">
        <v>-14.236387260993499</v>
      </c>
      <c r="I1579">
        <v>63.249351073163602</v>
      </c>
      <c r="J1579">
        <v>-5.1407673128470499</v>
      </c>
      <c r="K1579">
        <v>407.12143078253001</v>
      </c>
      <c r="L1579">
        <v>310.84975907109498</v>
      </c>
      <c r="M1579">
        <v>43.314723457622698</v>
      </c>
      <c r="N1579">
        <v>0.33379006314786103</v>
      </c>
      <c r="O1579">
        <v>20.559539203009201</v>
      </c>
      <c r="P1579">
        <v>190.34129692832701</v>
      </c>
    </row>
    <row r="1580" spans="1:17" hidden="1" x14ac:dyDescent="0.3">
      <c r="A1580" t="s">
        <v>3335</v>
      </c>
      <c r="B1580" t="s">
        <v>3336</v>
      </c>
      <c r="C1580" t="str">
        <f>IFERROR(VLOOKUP(Table1[[#This Row],[Ticker]],[1]!Table1[[Symbol]:[Industry]],2,FALSE),"-")</f>
        <v>-</v>
      </c>
      <c r="D1580" t="s">
        <v>127</v>
      </c>
      <c r="E1580">
        <v>855.91398945000003</v>
      </c>
      <c r="F1580">
        <v>343.25</v>
      </c>
      <c r="G1580">
        <v>250.314319122076</v>
      </c>
      <c r="H1580">
        <v>78.386245715987599</v>
      </c>
      <c r="I1580">
        <v>147.03512998001199</v>
      </c>
      <c r="J1580">
        <v>21.612262990183201</v>
      </c>
      <c r="K1580">
        <v>258.68785327741602</v>
      </c>
      <c r="L1580">
        <v>186.957533329782</v>
      </c>
      <c r="M1580">
        <v>61.791825983446998</v>
      </c>
      <c r="N1580">
        <v>1.35512207443796</v>
      </c>
      <c r="O1580">
        <v>9.2352512745812003</v>
      </c>
      <c r="P1580">
        <v>308.63095238095201</v>
      </c>
    </row>
    <row r="1581" spans="1:17" hidden="1" x14ac:dyDescent="0.3">
      <c r="A1581" t="s">
        <v>3337</v>
      </c>
      <c r="B1581" t="s">
        <v>3338</v>
      </c>
      <c r="C1581" t="str">
        <f>IFERROR(VLOOKUP(Table1[[#This Row],[Ticker]],[1]!Table1[[Symbol]:[Industry]],2,FALSE),"-")</f>
        <v>-</v>
      </c>
      <c r="D1581" t="s">
        <v>516</v>
      </c>
      <c r="E1581">
        <v>852.80958475199998</v>
      </c>
      <c r="F1581">
        <v>79.92</v>
      </c>
      <c r="G1581">
        <v>-46.749211652181501</v>
      </c>
      <c r="H1581">
        <v>-14.7794355662651</v>
      </c>
      <c r="I1581">
        <v>-12.685742928942499</v>
      </c>
      <c r="J1581">
        <v>-4.9262690254642596</v>
      </c>
      <c r="K1581">
        <v>81.887138292279403</v>
      </c>
      <c r="L1581">
        <v>84.7559406460459</v>
      </c>
      <c r="M1581">
        <v>45.722153781957203</v>
      </c>
      <c r="N1581">
        <v>1.93917834378292</v>
      </c>
      <c r="O1581">
        <v>30.630630630630598</v>
      </c>
      <c r="P1581">
        <v>12.4050632911392</v>
      </c>
    </row>
    <row r="1582" spans="1:17" hidden="1" x14ac:dyDescent="0.3">
      <c r="A1582" t="s">
        <v>3339</v>
      </c>
      <c r="B1582" t="s">
        <v>3340</v>
      </c>
      <c r="C1582" t="str">
        <f>IFERROR(VLOOKUP(Table1[[#This Row],[Ticker]],[1]!Table1[[Symbol]:[Industry]],2,FALSE),"-")</f>
        <v>-</v>
      </c>
      <c r="D1582" t="s">
        <v>287</v>
      </c>
      <c r="E1582">
        <v>849.22105617</v>
      </c>
      <c r="F1582">
        <v>134.46</v>
      </c>
      <c r="G1582">
        <v>5038.7612628033903</v>
      </c>
      <c r="H1582">
        <v>6.8443051510222404</v>
      </c>
      <c r="I1582">
        <v>205.279950304908</v>
      </c>
      <c r="J1582">
        <v>-6.1044036764834102</v>
      </c>
      <c r="K1582">
        <v>111.16035959261301</v>
      </c>
      <c r="L1582">
        <v>55.004306426104201</v>
      </c>
      <c r="M1582">
        <v>67.827769611195393</v>
      </c>
      <c r="N1582">
        <v>0.64944900196666899</v>
      </c>
      <c r="O1582">
        <v>6.5744459318756601</v>
      </c>
      <c r="P1582">
        <v>5278.4</v>
      </c>
      <c r="Q1582">
        <v>0.14563762616144399</v>
      </c>
    </row>
    <row r="1583" spans="1:17" hidden="1" x14ac:dyDescent="0.3">
      <c r="A1583" t="s">
        <v>3341</v>
      </c>
      <c r="B1583" t="s">
        <v>3342</v>
      </c>
      <c r="C1583" t="str">
        <f>IFERROR(VLOOKUP(Table1[[#This Row],[Ticker]],[1]!Table1[[Symbol]:[Industry]],2,FALSE),"-")</f>
        <v>-</v>
      </c>
      <c r="D1583" t="s">
        <v>232</v>
      </c>
      <c r="E1583">
        <v>847.52427562499997</v>
      </c>
      <c r="F1583">
        <v>806.25</v>
      </c>
      <c r="G1583">
        <v>18.5034092018882</v>
      </c>
      <c r="H1583">
        <v>-12.433190337937599</v>
      </c>
      <c r="I1583">
        <v>8.1701950258998508</v>
      </c>
      <c r="J1583">
        <v>-3.0554090712847799</v>
      </c>
      <c r="K1583">
        <v>827.22417015839301</v>
      </c>
      <c r="L1583">
        <v>753.09988982545599</v>
      </c>
      <c r="M1583">
        <v>38.715704267449198</v>
      </c>
      <c r="N1583">
        <v>0.42501343272551401</v>
      </c>
      <c r="O1583">
        <v>20.266666666666602</v>
      </c>
      <c r="P1583">
        <v>64.641617316724506</v>
      </c>
      <c r="Q1583">
        <v>0.16874688831454401</v>
      </c>
    </row>
    <row r="1584" spans="1:17" hidden="1" x14ac:dyDescent="0.3">
      <c r="A1584" t="s">
        <v>3343</v>
      </c>
      <c r="B1584" t="s">
        <v>3344</v>
      </c>
      <c r="C1584" t="str">
        <f>IFERROR(VLOOKUP(Table1[[#This Row],[Ticker]],[1]!Table1[[Symbol]:[Industry]],2,FALSE),"-")</f>
        <v>-</v>
      </c>
      <c r="D1584" t="s">
        <v>379</v>
      </c>
      <c r="E1584">
        <v>843.38152623999997</v>
      </c>
      <c r="F1584">
        <v>4.54</v>
      </c>
      <c r="G1584">
        <v>-47.1168213765758</v>
      </c>
      <c r="H1584">
        <v>-14.742514632792499</v>
      </c>
      <c r="I1584">
        <v>-26.612986281169398</v>
      </c>
      <c r="J1584">
        <v>-1.7286189231201801</v>
      </c>
      <c r="K1584">
        <v>4.8105340239066701</v>
      </c>
      <c r="L1584">
        <v>5.0681557988002099</v>
      </c>
      <c r="M1584">
        <v>48.0233163800333</v>
      </c>
      <c r="N1584">
        <v>0.86051153664692304</v>
      </c>
      <c r="O1584">
        <v>76.211453744493298</v>
      </c>
      <c r="P1584">
        <v>13.216957605985</v>
      </c>
      <c r="Q1584">
        <v>3.2953969139706003E-2</v>
      </c>
    </row>
    <row r="1585" spans="1:17" hidden="1" x14ac:dyDescent="0.3">
      <c r="A1585" t="s">
        <v>3345</v>
      </c>
      <c r="B1585" t="s">
        <v>3346</v>
      </c>
      <c r="C1585" t="str">
        <f>IFERROR(VLOOKUP(Table1[[#This Row],[Ticker]],[1]!Table1[[Symbol]:[Industry]],2,FALSE),"-")</f>
        <v>-</v>
      </c>
      <c r="D1585" t="s">
        <v>1381</v>
      </c>
      <c r="E1585">
        <v>843.36417300000005</v>
      </c>
      <c r="F1585">
        <v>156.9</v>
      </c>
      <c r="G1585">
        <v>20.2213385638122</v>
      </c>
      <c r="H1585">
        <v>16.199795659422101</v>
      </c>
      <c r="I1585">
        <v>-8.3406732454494392</v>
      </c>
      <c r="J1585">
        <v>-3.5199075524524099</v>
      </c>
      <c r="K1585">
        <v>144.499206283707</v>
      </c>
      <c r="L1585">
        <v>138.32724704032501</v>
      </c>
      <c r="M1585">
        <v>56.558111646670604</v>
      </c>
      <c r="N1585">
        <v>1.2212482103742299</v>
      </c>
      <c r="O1585">
        <v>20.395156150414198</v>
      </c>
      <c r="P1585">
        <v>54.733727810650798</v>
      </c>
      <c r="Q1585">
        <v>0.138749938519873</v>
      </c>
    </row>
    <row r="1586" spans="1:17" hidden="1" x14ac:dyDescent="0.3">
      <c r="A1586" t="s">
        <v>3347</v>
      </c>
      <c r="B1586" t="s">
        <v>3348</v>
      </c>
      <c r="C1586" t="str">
        <f>IFERROR(VLOOKUP(Table1[[#This Row],[Ticker]],[1]!Table1[[Symbol]:[Industry]],2,FALSE),"-")</f>
        <v>-</v>
      </c>
      <c r="D1586" t="s">
        <v>164</v>
      </c>
      <c r="E1586">
        <v>842.67506942</v>
      </c>
      <c r="F1586">
        <v>91.72</v>
      </c>
      <c r="G1586">
        <v>-32.558667266534897</v>
      </c>
      <c r="H1586">
        <v>-12.645083772188</v>
      </c>
      <c r="I1586">
        <v>-21.117651374069801</v>
      </c>
      <c r="J1586">
        <v>-5.8661607824265598</v>
      </c>
      <c r="K1586">
        <v>97.587640588927599</v>
      </c>
      <c r="L1586">
        <v>98.8396779992175</v>
      </c>
      <c r="M1586">
        <v>13.556168093421199</v>
      </c>
      <c r="N1586">
        <v>0.84718979125838301</v>
      </c>
      <c r="O1586">
        <v>42.825992150021797</v>
      </c>
      <c r="P1586">
        <v>7.6399483628681804</v>
      </c>
      <c r="Q1586">
        <v>-2.0366931300952001E-2</v>
      </c>
    </row>
    <row r="1587" spans="1:17" hidden="1" x14ac:dyDescent="0.3">
      <c r="A1587" t="s">
        <v>3349</v>
      </c>
      <c r="B1587" t="s">
        <v>3350</v>
      </c>
      <c r="C1587" t="str">
        <f>IFERROR(VLOOKUP(Table1[[#This Row],[Ticker]],[1]!Table1[[Symbol]:[Industry]],2,FALSE),"-")</f>
        <v>-</v>
      </c>
      <c r="D1587" t="s">
        <v>146</v>
      </c>
      <c r="E1587">
        <v>840.75673433999998</v>
      </c>
      <c r="F1587">
        <v>977.8</v>
      </c>
      <c r="G1587">
        <v>-66.384396154859303</v>
      </c>
      <c r="H1587">
        <v>-2.7824688120988301</v>
      </c>
      <c r="I1587">
        <v>-38.682049824187203</v>
      </c>
      <c r="J1587">
        <v>3.79767965684991</v>
      </c>
      <c r="K1587">
        <v>1009.76726387337</v>
      </c>
      <c r="L1587">
        <v>1104.8270908858599</v>
      </c>
      <c r="M1587">
        <v>43.220857015558799</v>
      </c>
      <c r="N1587">
        <v>0.96887154106095297</v>
      </c>
      <c r="O1587">
        <v>65.166700756800907</v>
      </c>
      <c r="P1587">
        <v>8.4396140623266902</v>
      </c>
      <c r="Q1587">
        <v>9.1825146659276005E-2</v>
      </c>
    </row>
    <row r="1588" spans="1:17" hidden="1" x14ac:dyDescent="0.3">
      <c r="A1588" t="s">
        <v>3351</v>
      </c>
      <c r="B1588" t="s">
        <v>3352</v>
      </c>
      <c r="C1588" t="str">
        <f>IFERROR(VLOOKUP(Table1[[#This Row],[Ticker]],[1]!Table1[[Symbol]:[Industry]],2,FALSE),"-")</f>
        <v>-</v>
      </c>
      <c r="D1588" t="s">
        <v>379</v>
      </c>
      <c r="E1588">
        <v>838.29824099999996</v>
      </c>
      <c r="F1588">
        <v>107.47</v>
      </c>
      <c r="G1588">
        <v>129.664803706936</v>
      </c>
      <c r="H1588">
        <v>-14.5070507502698</v>
      </c>
      <c r="I1588">
        <v>59.7477210405983</v>
      </c>
      <c r="J1588">
        <v>-3.9864474986490599</v>
      </c>
      <c r="K1588">
        <v>108.748064394366</v>
      </c>
      <c r="L1588">
        <v>87.510055534966099</v>
      </c>
      <c r="M1588">
        <v>37.5306212193683</v>
      </c>
      <c r="N1588">
        <v>0.14024155721610301</v>
      </c>
      <c r="O1588">
        <v>26.546943333023101</v>
      </c>
      <c r="P1588">
        <v>168.33957553058599</v>
      </c>
      <c r="Q1588">
        <v>9.0935277301677997E-2</v>
      </c>
    </row>
    <row r="1589" spans="1:17" hidden="1" x14ac:dyDescent="0.3">
      <c r="A1589" t="s">
        <v>3353</v>
      </c>
      <c r="B1589" t="s">
        <v>3354</v>
      </c>
      <c r="C1589" t="str">
        <f>IFERROR(VLOOKUP(Table1[[#This Row],[Ticker]],[1]!Table1[[Symbol]:[Industry]],2,FALSE),"-")</f>
        <v>-</v>
      </c>
      <c r="D1589" t="s">
        <v>54</v>
      </c>
      <c r="E1589">
        <v>836.95530729999996</v>
      </c>
      <c r="F1589">
        <v>1466.5</v>
      </c>
      <c r="G1589">
        <v>53.895408189577097</v>
      </c>
      <c r="H1589">
        <v>-10.668990384652201</v>
      </c>
      <c r="I1589">
        <v>19.195044796238498</v>
      </c>
      <c r="J1589">
        <v>-2.72466200415167</v>
      </c>
      <c r="K1589">
        <v>1423.3482020265801</v>
      </c>
      <c r="L1589">
        <v>1226.29431090242</v>
      </c>
      <c r="M1589">
        <v>41.669494683956401</v>
      </c>
      <c r="N1589">
        <v>0.20198183515093601</v>
      </c>
      <c r="O1589">
        <v>19.601091033071899</v>
      </c>
      <c r="P1589">
        <v>95.5202986467568</v>
      </c>
      <c r="Q1589">
        <v>8.8129269741975005E-2</v>
      </c>
    </row>
    <row r="1590" spans="1:17" hidden="1" x14ac:dyDescent="0.3">
      <c r="A1590" t="s">
        <v>3355</v>
      </c>
      <c r="B1590" t="s">
        <v>3356</v>
      </c>
      <c r="C1590" t="str">
        <f>IFERROR(VLOOKUP(Table1[[#This Row],[Ticker]],[1]!Table1[[Symbol]:[Industry]],2,FALSE),"-")</f>
        <v>-</v>
      </c>
      <c r="D1590" t="s">
        <v>546</v>
      </c>
      <c r="E1590">
        <v>836.50570240299999</v>
      </c>
      <c r="F1590">
        <v>148.03</v>
      </c>
      <c r="G1590">
        <v>58.847396734189203</v>
      </c>
      <c r="H1590">
        <v>-12.689718481182799</v>
      </c>
      <c r="I1590">
        <v>36.918924329923101</v>
      </c>
      <c r="J1590">
        <v>-0.87231848239204801</v>
      </c>
      <c r="K1590">
        <v>153.944364722156</v>
      </c>
      <c r="L1590">
        <v>134.92019334986401</v>
      </c>
      <c r="M1590">
        <v>45.705874441292799</v>
      </c>
      <c r="N1590">
        <v>0.12675825999287901</v>
      </c>
      <c r="O1590">
        <v>27.7308653651287</v>
      </c>
      <c r="P1590">
        <v>96.979374584164901</v>
      </c>
      <c r="Q1590">
        <v>8.2965332976626005E-2</v>
      </c>
    </row>
    <row r="1591" spans="1:17" hidden="1" x14ac:dyDescent="0.3">
      <c r="A1591" t="s">
        <v>3357</v>
      </c>
      <c r="B1591" t="s">
        <v>3358</v>
      </c>
      <c r="C1591" t="str">
        <f>IFERROR(VLOOKUP(Table1[[#This Row],[Ticker]],[1]!Table1[[Symbol]:[Industry]],2,FALSE),"-")</f>
        <v>-</v>
      </c>
      <c r="D1591" t="s">
        <v>80</v>
      </c>
      <c r="E1591">
        <v>834.91703749999999</v>
      </c>
      <c r="F1591">
        <v>596.04999999999995</v>
      </c>
      <c r="G1591">
        <v>-21.031791910919399</v>
      </c>
      <c r="H1591">
        <v>-14.8650019645822</v>
      </c>
      <c r="I1591">
        <v>-16.074196426888001</v>
      </c>
      <c r="J1591">
        <v>-6.8915286864301004</v>
      </c>
      <c r="K1591">
        <v>639.23431660882898</v>
      </c>
      <c r="L1591">
        <v>618.426035482624</v>
      </c>
      <c r="M1591">
        <v>18.530804856397101</v>
      </c>
      <c r="N1591">
        <v>0.64519942542058795</v>
      </c>
      <c r="O1591">
        <v>23.311802701115599</v>
      </c>
      <c r="P1591">
        <v>22.8969072164948</v>
      </c>
      <c r="Q1591">
        <v>-9.0494102066901005E-2</v>
      </c>
    </row>
    <row r="1592" spans="1:17" hidden="1" x14ac:dyDescent="0.3">
      <c r="A1592" t="s">
        <v>3359</v>
      </c>
      <c r="B1592" t="s">
        <v>3360</v>
      </c>
      <c r="C1592" t="str">
        <f>IFERROR(VLOOKUP(Table1[[#This Row],[Ticker]],[1]!Table1[[Symbol]:[Industry]],2,FALSE),"-")</f>
        <v>-</v>
      </c>
      <c r="D1592" t="s">
        <v>185</v>
      </c>
      <c r="E1592">
        <v>832.97159999999997</v>
      </c>
      <c r="F1592">
        <v>564</v>
      </c>
      <c r="G1592">
        <v>4.9685577675590604</v>
      </c>
      <c r="H1592">
        <v>-11.148808648648201</v>
      </c>
      <c r="I1592">
        <v>26.638355046254599</v>
      </c>
      <c r="J1592">
        <v>-1.46887969779779</v>
      </c>
      <c r="K1592">
        <v>568.78939494454903</v>
      </c>
      <c r="L1592">
        <v>493.98048707205197</v>
      </c>
      <c r="M1592">
        <v>39.3441528099195</v>
      </c>
      <c r="N1592">
        <v>0.18672819353652301</v>
      </c>
      <c r="O1592">
        <v>18.794326241134701</v>
      </c>
      <c r="P1592">
        <v>50.4</v>
      </c>
      <c r="Q1592">
        <v>4.6020409621752002E-2</v>
      </c>
    </row>
    <row r="1593" spans="1:17" hidden="1" x14ac:dyDescent="0.3">
      <c r="A1593" t="s">
        <v>3361</v>
      </c>
      <c r="B1593" t="s">
        <v>3362</v>
      </c>
      <c r="C1593" t="str">
        <f>IFERROR(VLOOKUP(Table1[[#This Row],[Ticker]],[1]!Table1[[Symbol]:[Industry]],2,FALSE),"-")</f>
        <v>-</v>
      </c>
      <c r="D1593" t="s">
        <v>606</v>
      </c>
      <c r="E1593">
        <v>830.593434</v>
      </c>
      <c r="F1593">
        <v>759</v>
      </c>
      <c r="G1593">
        <v>-32.247397410563003</v>
      </c>
      <c r="H1593">
        <v>-7.5261199163978203</v>
      </c>
      <c r="I1593">
        <v>-25.412241612223699</v>
      </c>
      <c r="J1593">
        <v>-2.3616774151130802</v>
      </c>
      <c r="K1593">
        <v>790.92576233072202</v>
      </c>
      <c r="L1593">
        <v>813.85687195530897</v>
      </c>
      <c r="M1593">
        <v>34.6463932798138</v>
      </c>
      <c r="N1593">
        <v>0.46788842660596303</v>
      </c>
      <c r="O1593">
        <v>31.581027667984099</v>
      </c>
      <c r="P1593">
        <v>7.6595744680851103</v>
      </c>
    </row>
    <row r="1594" spans="1:17" hidden="1" x14ac:dyDescent="0.3">
      <c r="A1594" t="s">
        <v>3363</v>
      </c>
      <c r="B1594" t="s">
        <v>3364</v>
      </c>
      <c r="C1594" t="str">
        <f>IFERROR(VLOOKUP(Table1[[#This Row],[Ticker]],[1]!Table1[[Symbol]:[Industry]],2,FALSE),"-")</f>
        <v>-</v>
      </c>
      <c r="D1594" t="s">
        <v>546</v>
      </c>
      <c r="E1594">
        <v>829.46936963999997</v>
      </c>
      <c r="F1594">
        <v>35.159999999999997</v>
      </c>
      <c r="G1594">
        <v>70.237121257044905</v>
      </c>
      <c r="H1594">
        <v>1.56868655102011</v>
      </c>
      <c r="I1594">
        <v>27.621906318495899</v>
      </c>
      <c r="J1594">
        <v>-10.9778021563965</v>
      </c>
      <c r="K1594">
        <v>30.787654293314901</v>
      </c>
      <c r="L1594">
        <v>25.149353169592899</v>
      </c>
      <c r="M1594">
        <v>53.405516368836203</v>
      </c>
      <c r="N1594">
        <v>1.4067238477462201</v>
      </c>
      <c r="O1594">
        <v>20.875995449374301</v>
      </c>
      <c r="P1594">
        <v>140.027980543159</v>
      </c>
      <c r="Q1594">
        <v>0.17878022957845099</v>
      </c>
    </row>
    <row r="1595" spans="1:17" hidden="1" x14ac:dyDescent="0.3">
      <c r="A1595" t="s">
        <v>3365</v>
      </c>
      <c r="B1595" t="s">
        <v>3366</v>
      </c>
      <c r="C1595" t="str">
        <f>IFERROR(VLOOKUP(Table1[[#This Row],[Ticker]],[1]!Table1[[Symbol]:[Industry]],2,FALSE),"-")</f>
        <v>-</v>
      </c>
      <c r="D1595" t="s">
        <v>138</v>
      </c>
      <c r="E1595">
        <v>825.79524300000003</v>
      </c>
      <c r="F1595">
        <v>805</v>
      </c>
      <c r="G1595">
        <v>19.310464216001002</v>
      </c>
      <c r="H1595">
        <v>-13.482725732554099</v>
      </c>
      <c r="I1595">
        <v>25.4198420016588</v>
      </c>
      <c r="J1595">
        <v>-1.5790491106710101</v>
      </c>
      <c r="K1595">
        <v>821.03132180001296</v>
      </c>
      <c r="L1595">
        <v>715.84514615484898</v>
      </c>
      <c r="M1595">
        <v>38.8489312131519</v>
      </c>
      <c r="N1595">
        <v>0.145699229794165</v>
      </c>
      <c r="O1595">
        <v>21.329192546583801</v>
      </c>
      <c r="P1595">
        <v>63.617886178861703</v>
      </c>
      <c r="Q1595">
        <v>0.13355886741262701</v>
      </c>
    </row>
    <row r="1596" spans="1:17" hidden="1" x14ac:dyDescent="0.3">
      <c r="A1596" t="s">
        <v>3367</v>
      </c>
      <c r="B1596" t="s">
        <v>3368</v>
      </c>
      <c r="C1596" t="str">
        <f>IFERROR(VLOOKUP(Table1[[#This Row],[Ticker]],[1]!Table1[[Symbol]:[Industry]],2,FALSE),"-")</f>
        <v>-</v>
      </c>
      <c r="D1596" t="s">
        <v>264</v>
      </c>
      <c r="E1596">
        <v>825.03841657999999</v>
      </c>
      <c r="F1596">
        <v>91.7</v>
      </c>
      <c r="G1596">
        <v>-31.057842107223902</v>
      </c>
      <c r="H1596">
        <v>-13.894383752178101</v>
      </c>
      <c r="I1596">
        <v>-4.0622452257554604</v>
      </c>
      <c r="J1596">
        <v>-2.1081772613890801</v>
      </c>
      <c r="K1596">
        <v>95.794500048477204</v>
      </c>
      <c r="L1596">
        <v>93.166443234029202</v>
      </c>
      <c r="M1596">
        <v>28.729373974004702</v>
      </c>
      <c r="N1596">
        <v>0.25918447466189398</v>
      </c>
      <c r="O1596">
        <v>24.318429661941099</v>
      </c>
      <c r="P1596">
        <v>21.296296296296301</v>
      </c>
      <c r="Q1596">
        <v>-7.9182300052692001E-2</v>
      </c>
    </row>
    <row r="1597" spans="1:17" hidden="1" x14ac:dyDescent="0.3">
      <c r="A1597" t="s">
        <v>3369</v>
      </c>
      <c r="B1597" t="s">
        <v>3370</v>
      </c>
      <c r="C1597" t="str">
        <f>IFERROR(VLOOKUP(Table1[[#This Row],[Ticker]],[1]!Table1[[Symbol]:[Industry]],2,FALSE),"-")</f>
        <v>-</v>
      </c>
      <c r="D1597" t="s">
        <v>74</v>
      </c>
      <c r="E1597">
        <v>824.62000463999902</v>
      </c>
      <c r="F1597">
        <v>5.26</v>
      </c>
      <c r="G1597">
        <v>14.600964182441899</v>
      </c>
      <c r="H1597">
        <v>-21.669368308872201</v>
      </c>
      <c r="I1597">
        <v>-12.281770901566899</v>
      </c>
      <c r="J1597">
        <v>-0.56278409079602099</v>
      </c>
      <c r="K1597">
        <v>6.19830976317267</v>
      </c>
      <c r="L1597">
        <v>5.59456402641338</v>
      </c>
      <c r="M1597">
        <v>33.2907463280863</v>
      </c>
      <c r="N1597">
        <v>9.6178085941126396E-2</v>
      </c>
      <c r="O1597">
        <v>95.817490494296493</v>
      </c>
      <c r="P1597">
        <v>77.546176132165996</v>
      </c>
      <c r="Q1597">
        <v>7.4780179492502E-2</v>
      </c>
    </row>
    <row r="1598" spans="1:17" hidden="1" x14ac:dyDescent="0.3">
      <c r="A1598" t="s">
        <v>3371</v>
      </c>
      <c r="B1598" t="s">
        <v>3372</v>
      </c>
      <c r="C1598" t="str">
        <f>IFERROR(VLOOKUP(Table1[[#This Row],[Ticker]],[1]!Table1[[Symbol]:[Industry]],2,FALSE),"-")</f>
        <v>-</v>
      </c>
      <c r="D1598" t="s">
        <v>494</v>
      </c>
      <c r="E1598">
        <v>822.61419378599999</v>
      </c>
      <c r="F1598">
        <v>38.94</v>
      </c>
      <c r="G1598">
        <v>-55.9724650072557</v>
      </c>
      <c r="H1598">
        <v>-6.1682220890343302</v>
      </c>
      <c r="I1598">
        <v>-39.504247067167</v>
      </c>
      <c r="J1598">
        <v>9.7024928752407291</v>
      </c>
      <c r="K1598">
        <v>41.370173920067003</v>
      </c>
      <c r="L1598">
        <v>49.269706602677701</v>
      </c>
      <c r="M1598">
        <v>63.486877164910801</v>
      </c>
      <c r="N1598">
        <v>0.35373071464862499</v>
      </c>
      <c r="O1598">
        <v>91.705187467899293</v>
      </c>
      <c r="P1598">
        <v>16.936936936936899</v>
      </c>
      <c r="Q1598">
        <v>2.5985199703614001E-2</v>
      </c>
    </row>
    <row r="1599" spans="1:17" hidden="1" x14ac:dyDescent="0.3">
      <c r="A1599" t="s">
        <v>3373</v>
      </c>
      <c r="B1599" t="s">
        <v>3374</v>
      </c>
      <c r="C1599" t="str">
        <f>IFERROR(VLOOKUP(Table1[[#This Row],[Ticker]],[1]!Table1[[Symbol]:[Industry]],2,FALSE),"-")</f>
        <v>-</v>
      </c>
      <c r="D1599" t="s">
        <v>217</v>
      </c>
      <c r="E1599">
        <v>821.13950711999996</v>
      </c>
      <c r="F1599">
        <v>1546.8</v>
      </c>
      <c r="G1599">
        <v>-30.115753191826201</v>
      </c>
      <c r="H1599">
        <v>-10.7340377429597</v>
      </c>
      <c r="I1599">
        <v>-18.879873496460501</v>
      </c>
      <c r="J1599">
        <v>-1.5174101146703201</v>
      </c>
      <c r="K1599">
        <v>1610.7355074500099</v>
      </c>
      <c r="L1599">
        <v>1607.0765013213099</v>
      </c>
      <c r="M1599">
        <v>41.5063819748692</v>
      </c>
      <c r="N1599">
        <v>0.23072509404581201</v>
      </c>
      <c r="O1599">
        <v>30.915438324282299</v>
      </c>
      <c r="P1599">
        <v>19.6102690999071</v>
      </c>
      <c r="Q1599">
        <v>0.133591723577384</v>
      </c>
    </row>
    <row r="1600" spans="1:17" hidden="1" x14ac:dyDescent="0.3">
      <c r="A1600" t="s">
        <v>3375</v>
      </c>
      <c r="B1600" t="s">
        <v>3376</v>
      </c>
      <c r="C1600" t="str">
        <f>IFERROR(VLOOKUP(Table1[[#This Row],[Ticker]],[1]!Table1[[Symbol]:[Industry]],2,FALSE),"-")</f>
        <v>-</v>
      </c>
      <c r="D1600" t="s">
        <v>546</v>
      </c>
      <c r="E1600">
        <v>821.13570000000004</v>
      </c>
      <c r="F1600">
        <v>383.35</v>
      </c>
      <c r="G1600">
        <v>932.97203673893898</v>
      </c>
      <c r="H1600">
        <v>49.679990027856199</v>
      </c>
      <c r="I1600">
        <v>462.32721855421801</v>
      </c>
      <c r="J1600">
        <v>6.70057689066787</v>
      </c>
      <c r="K1600">
        <v>254.60445434193699</v>
      </c>
      <c r="L1600">
        <v>137.24753702906401</v>
      </c>
      <c r="M1600">
        <v>99.990839422041205</v>
      </c>
      <c r="N1600">
        <v>0.40261537898000599</v>
      </c>
      <c r="O1600">
        <v>0</v>
      </c>
      <c r="P1600">
        <v>1096.09984399376</v>
      </c>
    </row>
    <row r="1601" spans="1:17" hidden="1" x14ac:dyDescent="0.3">
      <c r="A1601" t="s">
        <v>3377</v>
      </c>
      <c r="B1601" t="s">
        <v>3378</v>
      </c>
      <c r="C1601" t="str">
        <f>IFERROR(VLOOKUP(Table1[[#This Row],[Ticker]],[1]!Table1[[Symbol]:[Industry]],2,FALSE),"-")</f>
        <v>-</v>
      </c>
      <c r="D1601" t="s">
        <v>3379</v>
      </c>
      <c r="E1601">
        <v>820.07905252499995</v>
      </c>
      <c r="F1601">
        <v>791.75</v>
      </c>
      <c r="G1601">
        <v>172.564104774382</v>
      </c>
      <c r="H1601">
        <v>-21.477257094083999</v>
      </c>
      <c r="I1601">
        <v>31.056634454489</v>
      </c>
      <c r="J1601">
        <v>-7.2532244312003904</v>
      </c>
      <c r="K1601">
        <v>825.55940772643896</v>
      </c>
      <c r="L1601">
        <v>632.895654950981</v>
      </c>
      <c r="M1601">
        <v>25.9407035204834</v>
      </c>
      <c r="N1601">
        <v>0.51162650964369405</v>
      </c>
      <c r="O1601">
        <v>34.385854120618802</v>
      </c>
      <c r="P1601">
        <v>228.186528497409</v>
      </c>
    </row>
    <row r="1602" spans="1:17" hidden="1" x14ac:dyDescent="0.3">
      <c r="A1602" t="s">
        <v>3380</v>
      </c>
      <c r="B1602" t="s">
        <v>3381</v>
      </c>
      <c r="C1602" t="str">
        <f>IFERROR(VLOOKUP(Table1[[#This Row],[Ticker]],[1]!Table1[[Symbol]:[Industry]],2,FALSE),"-")</f>
        <v>-</v>
      </c>
      <c r="D1602" t="s">
        <v>606</v>
      </c>
      <c r="E1602">
        <v>817.30752187500002</v>
      </c>
      <c r="F1602">
        <v>1399.05</v>
      </c>
      <c r="G1602">
        <v>-11.1471183177658</v>
      </c>
      <c r="H1602">
        <v>-9.1614705470755506</v>
      </c>
      <c r="I1602">
        <v>-6.5000952510488599</v>
      </c>
      <c r="J1602">
        <v>-2.9773126717490599</v>
      </c>
      <c r="K1602">
        <v>1443.5450435697501</v>
      </c>
      <c r="L1602">
        <v>1390.80677571052</v>
      </c>
      <c r="M1602">
        <v>31.138297391547798</v>
      </c>
      <c r="N1602">
        <v>0.29796781490419799</v>
      </c>
      <c r="O1602">
        <v>18.180193702869801</v>
      </c>
      <c r="P1602">
        <v>23.8097345132743</v>
      </c>
      <c r="Q1602">
        <v>-6.1876479643732003E-2</v>
      </c>
    </row>
    <row r="1603" spans="1:17" hidden="1" x14ac:dyDescent="0.3">
      <c r="A1603" t="s">
        <v>3382</v>
      </c>
      <c r="B1603" t="s">
        <v>3383</v>
      </c>
      <c r="C1603" t="str">
        <f>IFERROR(VLOOKUP(Table1[[#This Row],[Ticker]],[1]!Table1[[Symbol]:[Industry]],2,FALSE),"-")</f>
        <v>-</v>
      </c>
      <c r="D1603" t="s">
        <v>54</v>
      </c>
      <c r="E1603">
        <v>816.08797270000002</v>
      </c>
      <c r="F1603">
        <v>786.5</v>
      </c>
      <c r="G1603">
        <v>82.495827130541898</v>
      </c>
      <c r="H1603">
        <v>-0.90391449868918206</v>
      </c>
      <c r="I1603">
        <v>67.911850052807296</v>
      </c>
      <c r="J1603">
        <v>2.3072846352048901</v>
      </c>
      <c r="K1603">
        <v>702.64730987240796</v>
      </c>
      <c r="L1603">
        <v>549.935148209163</v>
      </c>
      <c r="M1603">
        <v>48.360263115661901</v>
      </c>
      <c r="N1603">
        <v>0.83622069513629604</v>
      </c>
      <c r="O1603">
        <v>9.9682136045772403</v>
      </c>
      <c r="P1603">
        <v>154.77810171687699</v>
      </c>
      <c r="Q1603">
        <v>3.1624935315300001E-4</v>
      </c>
    </row>
    <row r="1604" spans="1:17" hidden="1" x14ac:dyDescent="0.3">
      <c r="A1604" t="s">
        <v>3384</v>
      </c>
      <c r="B1604" t="s">
        <v>3385</v>
      </c>
      <c r="C1604" t="str">
        <f>IFERROR(VLOOKUP(Table1[[#This Row],[Ticker]],[1]!Table1[[Symbol]:[Industry]],2,FALSE),"-")</f>
        <v>-</v>
      </c>
      <c r="D1604" t="s">
        <v>494</v>
      </c>
      <c r="E1604">
        <v>813.639062276</v>
      </c>
      <c r="F1604">
        <v>168.68</v>
      </c>
      <c r="G1604">
        <v>-47.757037444743801</v>
      </c>
      <c r="H1604">
        <v>-16.661711812653198</v>
      </c>
      <c r="I1604">
        <v>-21.080230065219101</v>
      </c>
      <c r="J1604">
        <v>-2.3438025964176701</v>
      </c>
      <c r="K1604">
        <v>173.42947881869901</v>
      </c>
      <c r="L1604">
        <v>185.19008863667099</v>
      </c>
      <c r="M1604">
        <v>41.890898062852102</v>
      </c>
      <c r="N1604">
        <v>0.61162395623655497</v>
      </c>
      <c r="O1604">
        <v>70.203936447711598</v>
      </c>
      <c r="P1604">
        <v>10.392670157068</v>
      </c>
      <c r="Q1604">
        <v>8.0132858338945998E-2</v>
      </c>
    </row>
    <row r="1605" spans="1:17" hidden="1" x14ac:dyDescent="0.3">
      <c r="A1605" t="s">
        <v>3386</v>
      </c>
      <c r="B1605" t="s">
        <v>3387</v>
      </c>
      <c r="C1605" t="str">
        <f>IFERROR(VLOOKUP(Table1[[#This Row],[Ticker]],[1]!Table1[[Symbol]:[Industry]],2,FALSE),"-")</f>
        <v>-</v>
      </c>
      <c r="D1605" t="s">
        <v>261</v>
      </c>
      <c r="E1605">
        <v>813.59790982499999</v>
      </c>
      <c r="F1605">
        <v>2065.75</v>
      </c>
      <c r="G1605">
        <v>177.05428316624</v>
      </c>
      <c r="H1605">
        <v>-5.6730820051177799</v>
      </c>
      <c r="I1605">
        <v>51.292537735944698</v>
      </c>
      <c r="J1605">
        <v>3.9282169102893301</v>
      </c>
      <c r="K1605">
        <v>1933.2647868885299</v>
      </c>
      <c r="L1605">
        <v>1475.4449232668401</v>
      </c>
      <c r="M1605">
        <v>48.545855884772898</v>
      </c>
      <c r="N1605">
        <v>0.51965924690689003</v>
      </c>
      <c r="O1605">
        <v>16.742103352293299</v>
      </c>
      <c r="P1605">
        <v>243.718801996672</v>
      </c>
      <c r="Q1605">
        <v>0.18335153226655801</v>
      </c>
    </row>
    <row r="1606" spans="1:17" hidden="1" x14ac:dyDescent="0.3">
      <c r="A1606" t="s">
        <v>3388</v>
      </c>
      <c r="B1606" t="s">
        <v>3389</v>
      </c>
      <c r="C1606" t="str">
        <f>IFERROR(VLOOKUP(Table1[[#This Row],[Ticker]],[1]!Table1[[Symbol]:[Industry]],2,FALSE),"-")</f>
        <v>-</v>
      </c>
      <c r="D1606" t="s">
        <v>438</v>
      </c>
      <c r="E1606">
        <v>812.94615732499994</v>
      </c>
      <c r="F1606">
        <v>68.05</v>
      </c>
      <c r="G1606">
        <v>341.10859513679901</v>
      </c>
      <c r="H1606">
        <v>-4.2070476029434696</v>
      </c>
      <c r="I1606">
        <v>-3.69067012772119</v>
      </c>
      <c r="J1606">
        <v>-5.6508148860916396</v>
      </c>
      <c r="K1606">
        <v>68.660816790016398</v>
      </c>
      <c r="L1606">
        <v>56.479793221657303</v>
      </c>
      <c r="M1606">
        <v>42.564197215770498</v>
      </c>
      <c r="N1606">
        <v>0.79949735666213695</v>
      </c>
      <c r="O1606">
        <v>37.354886113152098</v>
      </c>
      <c r="P1606">
        <v>471.84873949579799</v>
      </c>
      <c r="Q1606">
        <v>0.10529985971252</v>
      </c>
    </row>
    <row r="1607" spans="1:17" hidden="1" x14ac:dyDescent="0.3">
      <c r="A1607" t="s">
        <v>3390</v>
      </c>
      <c r="B1607" t="s">
        <v>3391</v>
      </c>
      <c r="C1607" t="str">
        <f>IFERROR(VLOOKUP(Table1[[#This Row],[Ticker]],[1]!Table1[[Symbol]:[Industry]],2,FALSE),"-")</f>
        <v>-</v>
      </c>
      <c r="D1607" t="s">
        <v>467</v>
      </c>
      <c r="E1607">
        <v>812.81452672</v>
      </c>
      <c r="F1607">
        <v>604.4</v>
      </c>
      <c r="G1607">
        <v>22.975925862279201</v>
      </c>
      <c r="H1607">
        <v>-8.5498603269306894</v>
      </c>
      <c r="I1607">
        <v>9.93809327500351</v>
      </c>
      <c r="J1607">
        <v>-0.47923281467311901</v>
      </c>
      <c r="K1607">
        <v>613.93266852151703</v>
      </c>
      <c r="L1607">
        <v>558.65136611166895</v>
      </c>
      <c r="M1607">
        <v>42.918490663528701</v>
      </c>
      <c r="N1607">
        <v>0.399572015291628</v>
      </c>
      <c r="O1607">
        <v>22.9649238914626</v>
      </c>
      <c r="P1607">
        <v>83.207032434070896</v>
      </c>
      <c r="Q1607">
        <v>9.6937543175367E-2</v>
      </c>
    </row>
    <row r="1608" spans="1:17" hidden="1" x14ac:dyDescent="0.3">
      <c r="A1608" t="s">
        <v>3392</v>
      </c>
      <c r="B1608" t="s">
        <v>3393</v>
      </c>
      <c r="C1608" t="str">
        <f>IFERROR(VLOOKUP(Table1[[#This Row],[Ticker]],[1]!Table1[[Symbol]:[Industry]],2,FALSE),"-")</f>
        <v>-</v>
      </c>
      <c r="D1608" t="s">
        <v>606</v>
      </c>
      <c r="E1608">
        <v>811.38783999999998</v>
      </c>
      <c r="F1608">
        <v>402.8</v>
      </c>
      <c r="G1608">
        <v>23.3468322726855</v>
      </c>
      <c r="H1608">
        <v>-7.0264924252449097</v>
      </c>
      <c r="I1608">
        <v>-2.2996236471960798</v>
      </c>
      <c r="J1608">
        <v>-3.22307749413334</v>
      </c>
      <c r="K1608">
        <v>415.888365380805</v>
      </c>
      <c r="L1608">
        <v>374.69123432186802</v>
      </c>
      <c r="M1608">
        <v>50.35731137226</v>
      </c>
      <c r="N1608">
        <v>0.93382284040483199</v>
      </c>
      <c r="O1608">
        <v>14.200595829195599</v>
      </c>
      <c r="P1608">
        <v>78.151260504201602</v>
      </c>
    </row>
    <row r="1609" spans="1:17" hidden="1" x14ac:dyDescent="0.3">
      <c r="A1609" t="s">
        <v>3394</v>
      </c>
      <c r="B1609" t="s">
        <v>3395</v>
      </c>
      <c r="C1609" t="str">
        <f>IFERROR(VLOOKUP(Table1[[#This Row],[Ticker]],[1]!Table1[[Symbol]:[Industry]],2,FALSE),"-")</f>
        <v>-</v>
      </c>
      <c r="D1609" t="s">
        <v>327</v>
      </c>
      <c r="E1609">
        <v>808.25160734999997</v>
      </c>
      <c r="F1609">
        <v>120.78</v>
      </c>
      <c r="G1609">
        <v>-56.062259710676102</v>
      </c>
      <c r="H1609">
        <v>9.3018916946326495</v>
      </c>
      <c r="I1609">
        <v>-33.273819970172099</v>
      </c>
      <c r="J1609">
        <v>8.8776105805079908</v>
      </c>
      <c r="K1609">
        <v>117.92988394887701</v>
      </c>
      <c r="L1609">
        <v>140.46104067306601</v>
      </c>
      <c r="M1609">
        <v>70.889184426868297</v>
      </c>
      <c r="N1609">
        <v>0.248696507592295</v>
      </c>
      <c r="O1609">
        <v>80.327868852459005</v>
      </c>
      <c r="P1609">
        <v>56.857142857142797</v>
      </c>
      <c r="Q1609">
        <v>0.17808587215562299</v>
      </c>
    </row>
    <row r="1610" spans="1:17" hidden="1" x14ac:dyDescent="0.3">
      <c r="A1610" t="s">
        <v>3396</v>
      </c>
      <c r="B1610" t="s">
        <v>3397</v>
      </c>
      <c r="C1610" t="str">
        <f>IFERROR(VLOOKUP(Table1[[#This Row],[Ticker]],[1]!Table1[[Symbol]:[Industry]],2,FALSE),"-")</f>
        <v>-</v>
      </c>
      <c r="D1610" t="s">
        <v>83</v>
      </c>
      <c r="E1610">
        <v>806.84333249999997</v>
      </c>
      <c r="F1610">
        <v>1649</v>
      </c>
      <c r="G1610">
        <v>73.605779988337801</v>
      </c>
      <c r="H1610">
        <v>9.4761425270410893</v>
      </c>
      <c r="I1610">
        <v>104.50767983949601</v>
      </c>
      <c r="J1610">
        <v>-2.7480599560340602E-2</v>
      </c>
      <c r="K1610">
        <v>1440.7963934977699</v>
      </c>
      <c r="L1610">
        <v>1076.3522412458799</v>
      </c>
      <c r="M1610">
        <v>52.640467360796599</v>
      </c>
      <c r="N1610">
        <v>0.50784958013873605</v>
      </c>
      <c r="O1610">
        <v>4.6088538508186803</v>
      </c>
      <c r="P1610">
        <v>135.57142857142799</v>
      </c>
      <c r="Q1610">
        <v>0.18354210937097101</v>
      </c>
    </row>
    <row r="1611" spans="1:17" hidden="1" x14ac:dyDescent="0.3">
      <c r="A1611" t="s">
        <v>3398</v>
      </c>
      <c r="B1611" t="s">
        <v>3399</v>
      </c>
      <c r="C1611" t="str">
        <f>IFERROR(VLOOKUP(Table1[[#This Row],[Ticker]],[1]!Table1[[Symbol]:[Industry]],2,FALSE),"-")</f>
        <v>-</v>
      </c>
      <c r="D1611" t="s">
        <v>264</v>
      </c>
      <c r="E1611">
        <v>806.29551240000001</v>
      </c>
      <c r="F1611">
        <v>94.89</v>
      </c>
      <c r="G1611">
        <v>-6.4088407646309298</v>
      </c>
      <c r="H1611">
        <v>-10.3260283413062</v>
      </c>
      <c r="I1611">
        <v>-5.7144447298863597</v>
      </c>
      <c r="J1611">
        <v>-4.8296019681246696</v>
      </c>
      <c r="K1611">
        <v>100.156536618676</v>
      </c>
      <c r="L1611">
        <v>96.188813844360396</v>
      </c>
      <c r="M1611">
        <v>33.7888811113503</v>
      </c>
      <c r="N1611">
        <v>0.82431115276785805</v>
      </c>
      <c r="O1611">
        <v>33.733797028137801</v>
      </c>
      <c r="P1611">
        <v>29.986301369863</v>
      </c>
      <c r="Q1611">
        <v>-5.4302060892609E-2</v>
      </c>
    </row>
    <row r="1612" spans="1:17" hidden="1" x14ac:dyDescent="0.3">
      <c r="A1612" t="s">
        <v>3400</v>
      </c>
      <c r="B1612" t="s">
        <v>3401</v>
      </c>
      <c r="C1612" t="str">
        <f>IFERROR(VLOOKUP(Table1[[#This Row],[Ticker]],[1]!Table1[[Symbol]:[Industry]],2,FALSE),"-")</f>
        <v>-</v>
      </c>
      <c r="D1612" t="s">
        <v>2144</v>
      </c>
      <c r="E1612">
        <v>805.54051566999999</v>
      </c>
      <c r="F1612">
        <v>792.85</v>
      </c>
      <c r="G1612">
        <v>225.16862519269799</v>
      </c>
      <c r="H1612">
        <v>-22.341299613749602</v>
      </c>
      <c r="I1612">
        <v>4.0799083904190798</v>
      </c>
      <c r="J1612">
        <v>-7.0044036764834097</v>
      </c>
      <c r="K1612">
        <v>957.05890475200295</v>
      </c>
      <c r="L1612">
        <v>798.07169973557802</v>
      </c>
      <c r="M1612">
        <v>19.619765623913601</v>
      </c>
      <c r="N1612">
        <v>0.71480938416422202</v>
      </c>
      <c r="O1612">
        <v>76.578167370877196</v>
      </c>
      <c r="P1612">
        <v>303.69144602851298</v>
      </c>
    </row>
    <row r="1613" spans="1:17" hidden="1" x14ac:dyDescent="0.3">
      <c r="A1613" t="s">
        <v>3402</v>
      </c>
      <c r="B1613" t="s">
        <v>3403</v>
      </c>
      <c r="C1613" t="str">
        <f>IFERROR(VLOOKUP(Table1[[#This Row],[Ticker]],[1]!Table1[[Symbol]:[Industry]],2,FALSE),"-")</f>
        <v>-</v>
      </c>
      <c r="D1613" t="s">
        <v>1570</v>
      </c>
      <c r="E1613">
        <v>803.80500240000003</v>
      </c>
      <c r="F1613">
        <v>669.65</v>
      </c>
      <c r="G1613">
        <v>-41.668355197651401</v>
      </c>
      <c r="H1613">
        <v>-4.08599183986051</v>
      </c>
      <c r="I1613">
        <v>14.8275274261965</v>
      </c>
      <c r="J1613">
        <v>-0.941132071545149</v>
      </c>
      <c r="K1613">
        <v>651.84669537412901</v>
      </c>
      <c r="L1613">
        <v>609.40952181890805</v>
      </c>
      <c r="M1613">
        <v>58.9440694860034</v>
      </c>
      <c r="N1613">
        <v>0.33795979223512701</v>
      </c>
      <c r="O1613">
        <v>14.522511759874501</v>
      </c>
      <c r="P1613">
        <v>43.856068743286698</v>
      </c>
      <c r="Q1613">
        <v>1.4178874335659E-2</v>
      </c>
    </row>
    <row r="1614" spans="1:17" hidden="1" x14ac:dyDescent="0.3">
      <c r="A1614" t="s">
        <v>3404</v>
      </c>
      <c r="B1614" t="s">
        <v>3405</v>
      </c>
      <c r="C1614" t="str">
        <f>IFERROR(VLOOKUP(Table1[[#This Row],[Ticker]],[1]!Table1[[Symbol]:[Industry]],2,FALSE),"-")</f>
        <v>-</v>
      </c>
      <c r="D1614" t="s">
        <v>80</v>
      </c>
      <c r="E1614">
        <v>802.91151153999999</v>
      </c>
      <c r="F1614">
        <v>87.11</v>
      </c>
      <c r="G1614">
        <v>-44.295736063659596</v>
      </c>
      <c r="H1614">
        <v>-10.6404332945033</v>
      </c>
      <c r="I1614">
        <v>-9.7818713939797597</v>
      </c>
      <c r="J1614">
        <v>-2.5084650483245698</v>
      </c>
      <c r="K1614">
        <v>91.443548493598001</v>
      </c>
      <c r="L1614">
        <v>93.069823615585193</v>
      </c>
      <c r="M1614">
        <v>30.172025836730199</v>
      </c>
      <c r="N1614">
        <v>0.72326606799047</v>
      </c>
      <c r="O1614">
        <v>59.797956606589302</v>
      </c>
      <c r="P1614">
        <v>14.618421052631501</v>
      </c>
      <c r="Q1614">
        <v>-4.4518147691658003E-2</v>
      </c>
    </row>
    <row r="1615" spans="1:17" hidden="1" x14ac:dyDescent="0.3">
      <c r="A1615" t="s">
        <v>3406</v>
      </c>
      <c r="B1615" t="s">
        <v>3407</v>
      </c>
      <c r="C1615" t="str">
        <f>IFERROR(VLOOKUP(Table1[[#This Row],[Ticker]],[1]!Table1[[Symbol]:[Industry]],2,FALSE),"-")</f>
        <v>-</v>
      </c>
      <c r="D1615" t="s">
        <v>132</v>
      </c>
      <c r="E1615">
        <v>798.39768594600002</v>
      </c>
      <c r="F1615">
        <v>30.66</v>
      </c>
      <c r="G1615">
        <v>170.78715770057701</v>
      </c>
      <c r="H1615">
        <v>-4.24070292857603</v>
      </c>
      <c r="I1615">
        <v>-41.871305130510699</v>
      </c>
      <c r="J1615">
        <v>-7.1837259231103401</v>
      </c>
      <c r="K1615">
        <v>31.064490598611901</v>
      </c>
      <c r="L1615">
        <v>26.409590223150101</v>
      </c>
      <c r="M1615">
        <v>29.8666123423431</v>
      </c>
      <c r="N1615">
        <v>0.31706260334222203</v>
      </c>
      <c r="O1615">
        <v>41.7155903457273</v>
      </c>
      <c r="P1615">
        <v>206.6</v>
      </c>
      <c r="Q1615">
        <v>0.140583713233083</v>
      </c>
    </row>
    <row r="1616" spans="1:17" hidden="1" x14ac:dyDescent="0.3">
      <c r="A1616" t="s">
        <v>3408</v>
      </c>
      <c r="B1616" t="s">
        <v>3409</v>
      </c>
      <c r="C1616" t="str">
        <f>IFERROR(VLOOKUP(Table1[[#This Row],[Ticker]],[1]!Table1[[Symbol]:[Industry]],2,FALSE),"-")</f>
        <v>-</v>
      </c>
      <c r="D1616" t="s">
        <v>467</v>
      </c>
      <c r="E1616">
        <v>794.10000600000001</v>
      </c>
      <c r="F1616">
        <v>305.55</v>
      </c>
      <c r="G1616">
        <v>-2.9492828650855101</v>
      </c>
      <c r="H1616">
        <v>-8.16143010163821</v>
      </c>
      <c r="I1616">
        <v>12.948037490380599</v>
      </c>
      <c r="J1616">
        <v>-2.5382831102356</v>
      </c>
      <c r="K1616">
        <v>315.68298161473302</v>
      </c>
      <c r="L1616">
        <v>286.23403914449898</v>
      </c>
      <c r="M1616">
        <v>32.031150802163097</v>
      </c>
      <c r="N1616">
        <v>0.18952032442011399</v>
      </c>
      <c r="O1616">
        <v>30.4041891670757</v>
      </c>
      <c r="P1616">
        <v>38.226645555304202</v>
      </c>
      <c r="Q1616">
        <v>-1.009689560658E-2</v>
      </c>
    </row>
    <row r="1617" spans="1:17" hidden="1" x14ac:dyDescent="0.3">
      <c r="A1617" t="s">
        <v>3410</v>
      </c>
      <c r="B1617" t="s">
        <v>3411</v>
      </c>
      <c r="C1617" t="str">
        <f>IFERROR(VLOOKUP(Table1[[#This Row],[Ticker]],[1]!Table1[[Symbol]:[Industry]],2,FALSE),"-")</f>
        <v>-</v>
      </c>
      <c r="D1617" t="s">
        <v>132</v>
      </c>
      <c r="E1617">
        <v>789.85382355000002</v>
      </c>
      <c r="F1617">
        <v>18.149999999999999</v>
      </c>
      <c r="G1617">
        <v>18.472801264933501</v>
      </c>
      <c r="H1617">
        <v>0.12600576839415101</v>
      </c>
      <c r="I1617">
        <v>3.0745242759063398</v>
      </c>
      <c r="J1617">
        <v>3.6344031752590502</v>
      </c>
      <c r="K1617">
        <v>16.941282624414701</v>
      </c>
      <c r="L1617">
        <v>14.323213523856801</v>
      </c>
      <c r="M1617">
        <v>59.630898827261397</v>
      </c>
      <c r="N1617">
        <v>0.241729008160327</v>
      </c>
      <c r="O1617">
        <v>9.6418732782369094</v>
      </c>
      <c r="P1617">
        <v>93.085106382978694</v>
      </c>
      <c r="Q1617">
        <v>2.7302019941990999E-2</v>
      </c>
    </row>
    <row r="1618" spans="1:17" hidden="1" x14ac:dyDescent="0.3">
      <c r="A1618" t="s">
        <v>3412</v>
      </c>
      <c r="B1618" t="s">
        <v>3413</v>
      </c>
      <c r="C1618" t="str">
        <f>IFERROR(VLOOKUP(Table1[[#This Row],[Ticker]],[1]!Table1[[Symbol]:[Industry]],2,FALSE),"-")</f>
        <v>-</v>
      </c>
      <c r="D1618" t="s">
        <v>146</v>
      </c>
      <c r="E1618">
        <v>789.76027647000001</v>
      </c>
      <c r="F1618">
        <v>115.06</v>
      </c>
      <c r="G1618">
        <v>41.204656103643302</v>
      </c>
      <c r="H1618">
        <v>22.094093695691701</v>
      </c>
      <c r="I1618">
        <v>27.963548295365101</v>
      </c>
      <c r="J1618">
        <v>-3.3091400089070402</v>
      </c>
      <c r="K1618">
        <v>101.29197599565001</v>
      </c>
      <c r="L1618">
        <v>86.869369391242998</v>
      </c>
      <c r="M1618">
        <v>59.392674524336101</v>
      </c>
      <c r="N1618">
        <v>0.66232938331907898</v>
      </c>
      <c r="O1618">
        <v>12.211020337215301</v>
      </c>
      <c r="P1618">
        <v>100.569436374201</v>
      </c>
      <c r="Q1618">
        <v>0.123459725808232</v>
      </c>
    </row>
    <row r="1619" spans="1:17" hidden="1" x14ac:dyDescent="0.3">
      <c r="A1619" t="s">
        <v>3414</v>
      </c>
      <c r="B1619" t="s">
        <v>3415</v>
      </c>
      <c r="C1619" t="str">
        <f>IFERROR(VLOOKUP(Table1[[#This Row],[Ticker]],[1]!Table1[[Symbol]:[Industry]],2,FALSE),"-")</f>
        <v>-</v>
      </c>
      <c r="D1619" t="s">
        <v>467</v>
      </c>
      <c r="E1619">
        <v>788.716283489999</v>
      </c>
      <c r="F1619">
        <v>243.9</v>
      </c>
      <c r="G1619">
        <v>-16.9927221150806</v>
      </c>
      <c r="H1619">
        <v>-8.0628144047052093</v>
      </c>
      <c r="I1619">
        <v>34.8733595895985</v>
      </c>
      <c r="J1619">
        <v>-5.1705503223492402</v>
      </c>
      <c r="K1619">
        <v>245.057055679044</v>
      </c>
      <c r="L1619">
        <v>217.050959879705</v>
      </c>
      <c r="M1619">
        <v>32.4245642419653</v>
      </c>
      <c r="N1619">
        <v>0.224319039362296</v>
      </c>
      <c r="O1619">
        <v>14.8011480114801</v>
      </c>
      <c r="P1619">
        <v>57.202707057686098</v>
      </c>
      <c r="Q1619">
        <v>-5.0706930075540002E-3</v>
      </c>
    </row>
    <row r="1620" spans="1:17" hidden="1" x14ac:dyDescent="0.3">
      <c r="A1620" t="s">
        <v>3416</v>
      </c>
      <c r="B1620" t="s">
        <v>3417</v>
      </c>
      <c r="C1620" t="str">
        <f>IFERROR(VLOOKUP(Table1[[#This Row],[Ticker]],[1]!Table1[[Symbol]:[Industry]],2,FALSE),"-")</f>
        <v>-</v>
      </c>
      <c r="D1620" t="s">
        <v>185</v>
      </c>
      <c r="E1620">
        <v>786.37708660999999</v>
      </c>
      <c r="F1620">
        <v>225.46</v>
      </c>
      <c r="G1620">
        <v>116.901649548433</v>
      </c>
      <c r="H1620">
        <v>16.787468429036</v>
      </c>
      <c r="I1620">
        <v>7.6392240555196196</v>
      </c>
      <c r="J1620">
        <v>5.8297578141997999</v>
      </c>
      <c r="K1620">
        <v>190.90949258083299</v>
      </c>
      <c r="L1620">
        <v>171.249596178438</v>
      </c>
      <c r="M1620">
        <v>85.804059785216197</v>
      </c>
      <c r="N1620">
        <v>3.38115537886942</v>
      </c>
      <c r="O1620">
        <v>0.59877583606848805</v>
      </c>
      <c r="Q1620">
        <v>0.164383431973779</v>
      </c>
    </row>
    <row r="1621" spans="1:17" hidden="1" x14ac:dyDescent="0.3">
      <c r="A1621" t="s">
        <v>3418</v>
      </c>
      <c r="B1621" t="s">
        <v>3419</v>
      </c>
      <c r="C1621" t="str">
        <f>IFERROR(VLOOKUP(Table1[[#This Row],[Ticker]],[1]!Table1[[Symbol]:[Industry]],2,FALSE),"-")</f>
        <v>-</v>
      </c>
      <c r="D1621" t="s">
        <v>407</v>
      </c>
      <c r="E1621">
        <v>784.131768857</v>
      </c>
      <c r="F1621">
        <v>198.47</v>
      </c>
      <c r="G1621">
        <v>-49.874107674080598</v>
      </c>
      <c r="H1621">
        <v>-19.8520308475719</v>
      </c>
      <c r="I1621">
        <v>-35.427066937355299</v>
      </c>
      <c r="J1621">
        <v>-3.8680400401197801</v>
      </c>
      <c r="M1621">
        <v>26.215786855126201</v>
      </c>
      <c r="O1621">
        <v>20.622764145714701</v>
      </c>
      <c r="P1621">
        <v>3.8566195709052802</v>
      </c>
    </row>
    <row r="1622" spans="1:17" hidden="1" x14ac:dyDescent="0.3">
      <c r="A1622" t="s">
        <v>3420</v>
      </c>
      <c r="B1622" t="s">
        <v>3421</v>
      </c>
      <c r="C1622" t="str">
        <f>IFERROR(VLOOKUP(Table1[[#This Row],[Ticker]],[1]!Table1[[Symbol]:[Industry]],2,FALSE),"-")</f>
        <v>-</v>
      </c>
      <c r="D1622" t="s">
        <v>392</v>
      </c>
      <c r="E1622">
        <v>783.67273599999999</v>
      </c>
      <c r="F1622">
        <v>80.8</v>
      </c>
      <c r="G1622">
        <v>-9.2297981234456206</v>
      </c>
      <c r="H1622">
        <v>-10.7561982213264</v>
      </c>
      <c r="I1622">
        <v>7.3308062318299303</v>
      </c>
      <c r="J1622">
        <v>-6.4810936531733896</v>
      </c>
      <c r="K1622">
        <v>82.537890414122998</v>
      </c>
      <c r="L1622">
        <v>76.837859010635</v>
      </c>
      <c r="M1622">
        <v>40.829425358758698</v>
      </c>
      <c r="N1622">
        <v>0.312854052097848</v>
      </c>
      <c r="O1622">
        <v>23.589108910891099</v>
      </c>
      <c r="P1622">
        <v>36.256323777402997</v>
      </c>
      <c r="Q1622">
        <v>2.6434119710700001E-2</v>
      </c>
    </row>
    <row r="1623" spans="1:17" hidden="1" x14ac:dyDescent="0.3">
      <c r="A1623" t="s">
        <v>3422</v>
      </c>
      <c r="B1623" t="s">
        <v>3423</v>
      </c>
      <c r="C1623" t="str">
        <f>IFERROR(VLOOKUP(Table1[[#This Row],[Ticker]],[1]!Table1[[Symbol]:[Industry]],2,FALSE),"-")</f>
        <v>-</v>
      </c>
      <c r="D1623" t="s">
        <v>287</v>
      </c>
      <c r="E1623">
        <v>781.93628862000003</v>
      </c>
      <c r="F1623">
        <v>596.85</v>
      </c>
      <c r="G1623">
        <v>-2.2325793124942201</v>
      </c>
      <c r="H1623">
        <v>-3.33381222409013</v>
      </c>
      <c r="I1623">
        <v>17.317569274386098</v>
      </c>
      <c r="J1623">
        <v>-4.7925890550734902</v>
      </c>
      <c r="K1623">
        <v>564.43029500617195</v>
      </c>
      <c r="L1623">
        <v>497.220690993912</v>
      </c>
      <c r="M1623">
        <v>53.4236508340162</v>
      </c>
      <c r="N1623">
        <v>0.67622492355880304</v>
      </c>
      <c r="O1623">
        <v>12.926195861606701</v>
      </c>
      <c r="P1623">
        <v>52.218821729150697</v>
      </c>
      <c r="Q1623">
        <v>-1.0731173772927999E-2</v>
      </c>
    </row>
    <row r="1624" spans="1:17" hidden="1" x14ac:dyDescent="0.3">
      <c r="A1624" t="s">
        <v>3424</v>
      </c>
      <c r="B1624" t="s">
        <v>3425</v>
      </c>
      <c r="C1624" t="str">
        <f>IFERROR(VLOOKUP(Table1[[#This Row],[Ticker]],[1]!Table1[[Symbol]:[Industry]],2,FALSE),"-")</f>
        <v>-</v>
      </c>
      <c r="D1624" t="s">
        <v>3426</v>
      </c>
      <c r="E1624">
        <v>781.59135131999994</v>
      </c>
      <c r="F1624">
        <v>854.1</v>
      </c>
      <c r="G1624">
        <v>31.6942050777585</v>
      </c>
      <c r="H1624">
        <v>-7.0531273774973897</v>
      </c>
      <c r="I1624">
        <v>-3.12141718765792</v>
      </c>
      <c r="J1624">
        <v>1.9243102440950901</v>
      </c>
      <c r="K1624">
        <v>791.69830174996105</v>
      </c>
      <c r="L1624">
        <v>753.52004903569298</v>
      </c>
      <c r="M1624">
        <v>74.493345210630096</v>
      </c>
      <c r="N1624">
        <v>1.5636201482521499</v>
      </c>
      <c r="O1624">
        <v>18.1360496428989</v>
      </c>
      <c r="P1624">
        <v>73.509395632300595</v>
      </c>
      <c r="Q1624">
        <v>7.7211148592841006E-2</v>
      </c>
    </row>
    <row r="1625" spans="1:17" hidden="1" x14ac:dyDescent="0.3">
      <c r="A1625" t="s">
        <v>3427</v>
      </c>
      <c r="B1625" t="s">
        <v>3428</v>
      </c>
      <c r="C1625" t="str">
        <f>IFERROR(VLOOKUP(Table1[[#This Row],[Ticker]],[1]!Table1[[Symbol]:[Industry]],2,FALSE),"-")</f>
        <v>-</v>
      </c>
      <c r="D1625" t="s">
        <v>708</v>
      </c>
      <c r="E1625">
        <v>780.42640510000001</v>
      </c>
      <c r="F1625">
        <v>33.5</v>
      </c>
      <c r="G1625">
        <v>-37.199452658033501</v>
      </c>
      <c r="H1625">
        <v>-16.194332706809099</v>
      </c>
      <c r="I1625">
        <v>24.832235164052001</v>
      </c>
      <c r="J1625">
        <v>-1.9249503872073599</v>
      </c>
      <c r="K1625">
        <v>35.718538995806497</v>
      </c>
      <c r="L1625">
        <v>33.518321949135597</v>
      </c>
      <c r="M1625">
        <v>41.465642501943996</v>
      </c>
      <c r="N1625">
        <v>0.1638446698454</v>
      </c>
      <c r="O1625">
        <v>57.313432835820898</v>
      </c>
      <c r="P1625">
        <v>44.086021505376301</v>
      </c>
      <c r="Q1625">
        <v>-1.9392725607934001E-2</v>
      </c>
    </row>
    <row r="1626" spans="1:17" hidden="1" x14ac:dyDescent="0.3">
      <c r="A1626" t="s">
        <v>3429</v>
      </c>
      <c r="B1626" t="s">
        <v>3430</v>
      </c>
      <c r="C1626" t="str">
        <f>IFERROR(VLOOKUP(Table1[[#This Row],[Ticker]],[1]!Table1[[Symbol]:[Industry]],2,FALSE),"-")</f>
        <v>-</v>
      </c>
      <c r="D1626" t="s">
        <v>397</v>
      </c>
      <c r="E1626">
        <v>780.3125</v>
      </c>
      <c r="F1626">
        <v>249.7</v>
      </c>
      <c r="G1626">
        <v>-21.079591935692601</v>
      </c>
      <c r="H1626">
        <v>-13.517989947698799</v>
      </c>
      <c r="I1626">
        <v>9.1328333237619592</v>
      </c>
      <c r="J1626">
        <v>0.12210234761297201</v>
      </c>
      <c r="K1626">
        <v>255.86823281223101</v>
      </c>
      <c r="L1626">
        <v>239.81142521088699</v>
      </c>
      <c r="M1626">
        <v>41.5766366511155</v>
      </c>
      <c r="N1626">
        <v>0.27287070054458401</v>
      </c>
      <c r="O1626">
        <v>29.755706848217802</v>
      </c>
      <c r="P1626">
        <v>32.607541157726999</v>
      </c>
      <c r="Q1626">
        <v>-4.9503727084119001E-2</v>
      </c>
    </row>
    <row r="1627" spans="1:17" hidden="1" x14ac:dyDescent="0.3">
      <c r="A1627" t="s">
        <v>3431</v>
      </c>
      <c r="B1627" t="s">
        <v>3432</v>
      </c>
      <c r="C1627" t="str">
        <f>IFERROR(VLOOKUP(Table1[[#This Row],[Ticker]],[1]!Table1[[Symbol]:[Industry]],2,FALSE),"-")</f>
        <v>-</v>
      </c>
      <c r="D1627" t="s">
        <v>606</v>
      </c>
      <c r="E1627">
        <v>776.53904999999997</v>
      </c>
      <c r="F1627">
        <v>69.989999999999995</v>
      </c>
      <c r="G1627">
        <v>504.07448461343199</v>
      </c>
      <c r="H1627">
        <v>-4.6555870553706704</v>
      </c>
      <c r="I1627">
        <v>40.846553395791197</v>
      </c>
      <c r="J1627">
        <v>-1.57477665326033</v>
      </c>
      <c r="K1627">
        <v>70.308828189592703</v>
      </c>
      <c r="L1627">
        <v>53.649829764456797</v>
      </c>
      <c r="M1627">
        <v>35.806218183713703</v>
      </c>
      <c r="N1627">
        <v>0.30049887945662801</v>
      </c>
      <c r="O1627">
        <v>18.074010572938999</v>
      </c>
      <c r="P1627">
        <v>536.851683348498</v>
      </c>
      <c r="Q1627">
        <v>0.217477171805287</v>
      </c>
    </row>
    <row r="1628" spans="1:17" hidden="1" x14ac:dyDescent="0.3">
      <c r="A1628" t="s">
        <v>3433</v>
      </c>
      <c r="B1628" t="s">
        <v>3434</v>
      </c>
      <c r="C1628" t="str">
        <f>IFERROR(VLOOKUP(Table1[[#This Row],[Ticker]],[1]!Table1[[Symbol]:[Industry]],2,FALSE),"-")</f>
        <v>-</v>
      </c>
      <c r="D1628" t="s">
        <v>54</v>
      </c>
      <c r="E1628">
        <v>776.16499295999995</v>
      </c>
      <c r="F1628">
        <v>131.36000000000001</v>
      </c>
      <c r="G1628">
        <v>14.569968959829801</v>
      </c>
      <c r="H1628">
        <v>-12.211927066993701</v>
      </c>
      <c r="I1628">
        <v>18.4319450729759</v>
      </c>
      <c r="J1628">
        <v>-6.9438849444949504</v>
      </c>
      <c r="K1628">
        <v>140.256473560845</v>
      </c>
      <c r="L1628">
        <v>122.533158893494</v>
      </c>
      <c r="M1628">
        <v>28.736608709995298</v>
      </c>
      <c r="N1628">
        <v>6.6222220677595103E-2</v>
      </c>
      <c r="O1628">
        <v>41.595615103532197</v>
      </c>
      <c r="P1628">
        <v>60.488698839340202</v>
      </c>
      <c r="Q1628">
        <v>6.3782774889505997E-2</v>
      </c>
    </row>
    <row r="1629" spans="1:17" hidden="1" x14ac:dyDescent="0.3">
      <c r="A1629" t="s">
        <v>3435</v>
      </c>
      <c r="B1629" t="s">
        <v>3436</v>
      </c>
      <c r="C1629" t="str">
        <f>IFERROR(VLOOKUP(Table1[[#This Row],[Ticker]],[1]!Table1[[Symbol]:[Industry]],2,FALSE),"-")</f>
        <v>-</v>
      </c>
      <c r="D1629" t="s">
        <v>287</v>
      </c>
      <c r="E1629">
        <v>775.44</v>
      </c>
      <c r="F1629">
        <v>1436</v>
      </c>
      <c r="G1629">
        <v>26.3981047067115</v>
      </c>
      <c r="H1629">
        <v>-13.4030328585281</v>
      </c>
      <c r="I1629">
        <v>-15.4685126417994</v>
      </c>
      <c r="J1629">
        <v>-7.5997321733306604</v>
      </c>
      <c r="K1629">
        <v>1462.99755283376</v>
      </c>
      <c r="L1629">
        <v>1404.8013354891</v>
      </c>
      <c r="M1629">
        <v>56.0620249422456</v>
      </c>
      <c r="N1629">
        <v>0.83270314553737002</v>
      </c>
      <c r="O1629">
        <v>39.206128133704702</v>
      </c>
      <c r="P1629">
        <v>75.764993880048905</v>
      </c>
      <c r="Q1629">
        <v>0.12533025780524801</v>
      </c>
    </row>
    <row r="1630" spans="1:17" hidden="1" x14ac:dyDescent="0.3">
      <c r="A1630" t="s">
        <v>3437</v>
      </c>
      <c r="B1630" t="s">
        <v>3438</v>
      </c>
      <c r="C1630" t="str">
        <f>IFERROR(VLOOKUP(Table1[[#This Row],[Ticker]],[1]!Table1[[Symbol]:[Industry]],2,FALSE),"-")</f>
        <v>-</v>
      </c>
      <c r="D1630" t="s">
        <v>762</v>
      </c>
      <c r="E1630">
        <v>774.79527889999997</v>
      </c>
      <c r="F1630">
        <v>532.54999999999995</v>
      </c>
      <c r="G1630">
        <v>-13.103041431695599</v>
      </c>
      <c r="H1630">
        <v>-1.1683862522125401</v>
      </c>
      <c r="I1630">
        <v>-0.27429455342872</v>
      </c>
      <c r="J1630">
        <v>-1.43160833538525</v>
      </c>
      <c r="K1630">
        <v>476.00555590608002</v>
      </c>
      <c r="L1630">
        <v>452.11185553938401</v>
      </c>
      <c r="M1630">
        <v>75.413829745502497</v>
      </c>
      <c r="N1630">
        <v>2.1751438434982702</v>
      </c>
      <c r="O1630">
        <v>7.4077551403624202</v>
      </c>
      <c r="P1630">
        <v>39.740225662555702</v>
      </c>
    </row>
    <row r="1631" spans="1:17" hidden="1" x14ac:dyDescent="0.3">
      <c r="A1631" t="s">
        <v>3439</v>
      </c>
      <c r="B1631" t="s">
        <v>3440</v>
      </c>
      <c r="C1631" t="str">
        <f>IFERROR(VLOOKUP(Table1[[#This Row],[Ticker]],[1]!Table1[[Symbol]:[Industry]],2,FALSE),"-")</f>
        <v>-</v>
      </c>
      <c r="D1631" t="s">
        <v>46</v>
      </c>
      <c r="E1631">
        <v>773.91308500000002</v>
      </c>
      <c r="F1631">
        <v>916.85</v>
      </c>
      <c r="G1631">
        <v>557.88193497491397</v>
      </c>
      <c r="H1631">
        <v>5.1949734556389497</v>
      </c>
      <c r="I1631">
        <v>33.654922813925701</v>
      </c>
      <c r="J1631">
        <v>-6.0674945557664302</v>
      </c>
      <c r="K1631">
        <v>763.26137543489494</v>
      </c>
      <c r="L1631">
        <v>569.82124676549995</v>
      </c>
      <c r="M1631">
        <v>58.196655308052101</v>
      </c>
      <c r="N1631">
        <v>1.5532096755073901</v>
      </c>
      <c r="O1631">
        <v>9.0690952718547102</v>
      </c>
      <c r="P1631">
        <v>657.72727272727195</v>
      </c>
    </row>
    <row r="1632" spans="1:17" hidden="1" x14ac:dyDescent="0.3">
      <c r="A1632" t="s">
        <v>3441</v>
      </c>
      <c r="B1632" t="s">
        <v>3442</v>
      </c>
      <c r="C1632" t="str">
        <f>IFERROR(VLOOKUP(Table1[[#This Row],[Ticker]],[1]!Table1[[Symbol]:[Industry]],2,FALSE),"-")</f>
        <v>-</v>
      </c>
      <c r="D1632" t="s">
        <v>1000</v>
      </c>
      <c r="E1632">
        <v>773.87199999999996</v>
      </c>
      <c r="F1632">
        <v>2418.35</v>
      </c>
      <c r="G1632">
        <v>17.1793957958444</v>
      </c>
      <c r="H1632">
        <v>-25.296877563952101</v>
      </c>
      <c r="I1632">
        <v>32.675149525854899</v>
      </c>
      <c r="J1632">
        <v>-6.4976422127289704</v>
      </c>
      <c r="K1632">
        <v>2503.4934571540898</v>
      </c>
      <c r="L1632">
        <v>2213.1277647248698</v>
      </c>
      <c r="M1632">
        <v>50.1589098885336</v>
      </c>
      <c r="N1632">
        <v>0.74546535176543105</v>
      </c>
      <c r="O1632">
        <v>23.638017656666701</v>
      </c>
      <c r="P1632">
        <v>60.0814192096379</v>
      </c>
      <c r="Q1632">
        <v>-3.7883126015800003E-2</v>
      </c>
    </row>
    <row r="1633" spans="1:17" hidden="1" x14ac:dyDescent="0.3">
      <c r="A1633" t="s">
        <v>3443</v>
      </c>
      <c r="B1633" t="s">
        <v>3444</v>
      </c>
      <c r="C1633" t="str">
        <f>IFERROR(VLOOKUP(Table1[[#This Row],[Ticker]],[1]!Table1[[Symbol]:[Industry]],2,FALSE),"-")</f>
        <v>-</v>
      </c>
      <c r="D1633" t="s">
        <v>473</v>
      </c>
      <c r="E1633">
        <v>773.40513979499997</v>
      </c>
      <c r="F1633">
        <v>633.45000000000005</v>
      </c>
      <c r="G1633">
        <v>176.222801264933</v>
      </c>
      <c r="H1633">
        <v>32.914004032396001</v>
      </c>
      <c r="I1633">
        <v>130.081606707541</v>
      </c>
      <c r="J1633">
        <v>9.4834823497919594</v>
      </c>
      <c r="K1633">
        <v>528.49367168914102</v>
      </c>
      <c r="L1633">
        <v>422.63220861910997</v>
      </c>
      <c r="M1633">
        <v>62.912206021463</v>
      </c>
      <c r="N1633">
        <v>1.7872876082910001</v>
      </c>
      <c r="O1633">
        <v>7.3249664535480301</v>
      </c>
      <c r="P1633">
        <v>213.744427934621</v>
      </c>
      <c r="Q1633">
        <v>8.8349260439909996E-2</v>
      </c>
    </row>
    <row r="1634" spans="1:17" hidden="1" x14ac:dyDescent="0.3">
      <c r="A1634" t="s">
        <v>3445</v>
      </c>
      <c r="B1634" t="s">
        <v>3446</v>
      </c>
      <c r="C1634" t="str">
        <f>IFERROR(VLOOKUP(Table1[[#This Row],[Ticker]],[1]!Table1[[Symbol]:[Industry]],2,FALSE),"-")</f>
        <v>-</v>
      </c>
      <c r="D1634" t="s">
        <v>167</v>
      </c>
      <c r="E1634">
        <v>772.44002764799995</v>
      </c>
      <c r="F1634">
        <v>142.82</v>
      </c>
      <c r="G1634">
        <v>37.652395537009902</v>
      </c>
      <c r="H1634">
        <v>7.5424954682175498</v>
      </c>
      <c r="I1634">
        <v>-18.630332518410899</v>
      </c>
      <c r="J1634">
        <v>0.11890236018589199</v>
      </c>
      <c r="K1634">
        <v>135.02796808957601</v>
      </c>
      <c r="L1634">
        <v>134.805189279621</v>
      </c>
      <c r="M1634">
        <v>66.0002446685439</v>
      </c>
      <c r="N1634">
        <v>1.4004633377521101</v>
      </c>
      <c r="O1634">
        <v>22.5318582831536</v>
      </c>
      <c r="P1634">
        <v>70.429594272076301</v>
      </c>
      <c r="Q1634">
        <v>0.126350039021356</v>
      </c>
    </row>
    <row r="1635" spans="1:17" hidden="1" x14ac:dyDescent="0.3">
      <c r="A1635" t="s">
        <v>3447</v>
      </c>
      <c r="B1635" t="s">
        <v>3448</v>
      </c>
      <c r="C1635" t="str">
        <f>IFERROR(VLOOKUP(Table1[[#This Row],[Ticker]],[1]!Table1[[Symbol]:[Industry]],2,FALSE),"-")</f>
        <v>-</v>
      </c>
      <c r="D1635" t="s">
        <v>46</v>
      </c>
      <c r="E1635">
        <v>766.42959359999998</v>
      </c>
      <c r="F1635">
        <v>64</v>
      </c>
      <c r="G1635">
        <v>91.390927359504502</v>
      </c>
      <c r="H1635">
        <v>-14.074415218698901</v>
      </c>
      <c r="I1635">
        <v>-5.9508779281040898</v>
      </c>
      <c r="J1635">
        <v>-2.34345783361537</v>
      </c>
      <c r="K1635">
        <v>64.768828806194406</v>
      </c>
      <c r="L1635">
        <v>54.943533068624802</v>
      </c>
      <c r="M1635">
        <v>39.997826369792797</v>
      </c>
      <c r="N1635">
        <v>0.242841580256906</v>
      </c>
      <c r="O1635">
        <v>32.953125</v>
      </c>
      <c r="P1635">
        <v>149.027237354085</v>
      </c>
      <c r="Q1635">
        <v>0.102037820714804</v>
      </c>
    </row>
    <row r="1636" spans="1:17" hidden="1" x14ac:dyDescent="0.3">
      <c r="A1636" t="s">
        <v>3449</v>
      </c>
      <c r="B1636" t="s">
        <v>3450</v>
      </c>
      <c r="C1636" t="str">
        <f>IFERROR(VLOOKUP(Table1[[#This Row],[Ticker]],[1]!Table1[[Symbol]:[Industry]],2,FALSE),"-")</f>
        <v>-</v>
      </c>
      <c r="D1636" t="s">
        <v>1503</v>
      </c>
      <c r="E1636">
        <v>765.06234139599997</v>
      </c>
      <c r="F1636">
        <v>217.24</v>
      </c>
      <c r="G1636">
        <v>-56.2168463121589</v>
      </c>
      <c r="H1636">
        <v>-10.0023740969998</v>
      </c>
      <c r="I1636">
        <v>-26.103454538353802</v>
      </c>
      <c r="J1636">
        <v>-6.5349446886998201</v>
      </c>
      <c r="K1636">
        <v>229.458462145212</v>
      </c>
      <c r="L1636">
        <v>236.14438331434701</v>
      </c>
      <c r="M1636">
        <v>32.930832033323</v>
      </c>
      <c r="N1636">
        <v>2.4924089423889302</v>
      </c>
      <c r="O1636">
        <v>54.207328300497103</v>
      </c>
      <c r="P1636">
        <v>5.9448914898805096</v>
      </c>
      <c r="Q1636">
        <v>5.9272779872698002E-2</v>
      </c>
    </row>
    <row r="1637" spans="1:17" hidden="1" x14ac:dyDescent="0.3">
      <c r="A1637" t="s">
        <v>3451</v>
      </c>
      <c r="B1637" t="s">
        <v>3452</v>
      </c>
      <c r="C1637" t="str">
        <f>IFERROR(VLOOKUP(Table1[[#This Row],[Ticker]],[1]!Table1[[Symbol]:[Industry]],2,FALSE),"-")</f>
        <v>-</v>
      </c>
      <c r="D1637" t="s">
        <v>708</v>
      </c>
      <c r="E1637">
        <v>764.85</v>
      </c>
      <c r="F1637">
        <v>254.95</v>
      </c>
      <c r="G1637">
        <v>-57.747769659139301</v>
      </c>
      <c r="H1637">
        <v>-12.2341637617212</v>
      </c>
      <c r="I1637">
        <v>-5.8687552634492102</v>
      </c>
      <c r="J1637">
        <v>-1.9309255841995701</v>
      </c>
      <c r="K1637">
        <v>265.28486585265301</v>
      </c>
      <c r="L1637">
        <v>260.77854980318602</v>
      </c>
      <c r="M1637">
        <v>32.416678693676502</v>
      </c>
      <c r="N1637">
        <v>0.16469607340081599</v>
      </c>
      <c r="O1637">
        <v>39.105707001372799</v>
      </c>
      <c r="P1637">
        <v>21.9856459330143</v>
      </c>
      <c r="Q1637">
        <v>9.7962257766657998E-2</v>
      </c>
    </row>
    <row r="1638" spans="1:17" hidden="1" x14ac:dyDescent="0.3">
      <c r="A1638" t="s">
        <v>3453</v>
      </c>
      <c r="B1638" t="s">
        <v>3454</v>
      </c>
      <c r="C1638" t="str">
        <f>IFERROR(VLOOKUP(Table1[[#This Row],[Ticker]],[1]!Table1[[Symbol]:[Industry]],2,FALSE),"-")</f>
        <v>-</v>
      </c>
      <c r="D1638" t="s">
        <v>1381</v>
      </c>
      <c r="E1638">
        <v>764.81802000000005</v>
      </c>
      <c r="F1638">
        <v>755</v>
      </c>
      <c r="G1638">
        <v>114.76378487149</v>
      </c>
      <c r="H1638">
        <v>-7.0867412668863303E-2</v>
      </c>
      <c r="I1638">
        <v>38.9615086683255</v>
      </c>
      <c r="J1638">
        <v>-0.70333558569569998</v>
      </c>
      <c r="K1638">
        <v>726.07052324673202</v>
      </c>
      <c r="L1638">
        <v>524.50426815283402</v>
      </c>
      <c r="M1638">
        <v>51.142458142495599</v>
      </c>
      <c r="N1638">
        <v>0.85268948655256704</v>
      </c>
      <c r="O1638">
        <v>10.927152317880701</v>
      </c>
      <c r="P1638">
        <v>147.54098360655701</v>
      </c>
    </row>
    <row r="1639" spans="1:17" hidden="1" x14ac:dyDescent="0.3">
      <c r="A1639" t="s">
        <v>3455</v>
      </c>
      <c r="B1639" t="s">
        <v>3456</v>
      </c>
      <c r="C1639" t="str">
        <f>IFERROR(VLOOKUP(Table1[[#This Row],[Ticker]],[1]!Table1[[Symbol]:[Industry]],2,FALSE),"-")</f>
        <v>-</v>
      </c>
      <c r="D1639" t="s">
        <v>1007</v>
      </c>
      <c r="E1639">
        <v>761.95874188999903</v>
      </c>
      <c r="F1639">
        <v>408.55</v>
      </c>
      <c r="G1639">
        <v>-17.237040364025599</v>
      </c>
      <c r="H1639">
        <v>-12.8269526240628</v>
      </c>
      <c r="I1639">
        <v>43.503868541567698</v>
      </c>
      <c r="J1639">
        <v>4.35237381712271</v>
      </c>
      <c r="K1639">
        <v>397.97212237206298</v>
      </c>
      <c r="L1639">
        <v>358.273219679237</v>
      </c>
      <c r="M1639">
        <v>46.039598551838402</v>
      </c>
      <c r="N1639">
        <v>0.11314583756122699</v>
      </c>
      <c r="O1639">
        <v>19.936360298617</v>
      </c>
      <c r="P1639">
        <v>71.659663865546193</v>
      </c>
      <c r="Q1639">
        <v>8.2331413964513003E-2</v>
      </c>
    </row>
    <row r="1640" spans="1:17" hidden="1" x14ac:dyDescent="0.3">
      <c r="A1640" t="s">
        <v>3457</v>
      </c>
      <c r="B1640" t="s">
        <v>3458</v>
      </c>
      <c r="C1640" t="str">
        <f>IFERROR(VLOOKUP(Table1[[#This Row],[Ticker]],[1]!Table1[[Symbol]:[Industry]],2,FALSE),"-")</f>
        <v>-</v>
      </c>
      <c r="D1640" t="s">
        <v>1595</v>
      </c>
      <c r="E1640">
        <v>759.46498348</v>
      </c>
      <c r="F1640">
        <v>50.8</v>
      </c>
      <c r="G1640">
        <v>1500.27226946113</v>
      </c>
      <c r="H1640">
        <v>12.558495468217499</v>
      </c>
      <c r="I1640">
        <v>303.24660548713598</v>
      </c>
      <c r="J1640">
        <v>6.1230811981924704</v>
      </c>
      <c r="K1640">
        <v>41.444704437432001</v>
      </c>
      <c r="L1640">
        <v>25.995286115978502</v>
      </c>
      <c r="M1640">
        <v>79.959209261458497</v>
      </c>
      <c r="N1640">
        <v>0.80464932492035601</v>
      </c>
      <c r="O1640">
        <v>0</v>
      </c>
      <c r="P1640">
        <v>1837.4514206501201</v>
      </c>
      <c r="Q1640">
        <v>0.275761435051179</v>
      </c>
    </row>
    <row r="1641" spans="1:17" hidden="1" x14ac:dyDescent="0.3">
      <c r="A1641" t="s">
        <v>3459</v>
      </c>
      <c r="B1641" t="s">
        <v>3460</v>
      </c>
      <c r="C1641" t="str">
        <f>IFERROR(VLOOKUP(Table1[[#This Row],[Ticker]],[1]!Table1[[Symbol]:[Industry]],2,FALSE),"-")</f>
        <v>-</v>
      </c>
      <c r="D1641" t="s">
        <v>606</v>
      </c>
      <c r="E1641">
        <v>758.46849999999995</v>
      </c>
      <c r="F1641">
        <v>496.25</v>
      </c>
      <c r="G1641">
        <v>255.67681300661599</v>
      </c>
      <c r="H1641">
        <v>-3.7469228503754999</v>
      </c>
      <c r="I1641">
        <v>462.07919872680498</v>
      </c>
      <c r="J1641">
        <v>-12.089989262069</v>
      </c>
      <c r="K1641">
        <v>441.77083722075702</v>
      </c>
      <c r="L1641">
        <v>270.35409478620301</v>
      </c>
      <c r="M1641">
        <v>34.665874673759397</v>
      </c>
      <c r="N1641">
        <v>0.31777777777777699</v>
      </c>
      <c r="O1641">
        <v>11.8387909319899</v>
      </c>
      <c r="P1641">
        <v>483.82352941176401</v>
      </c>
    </row>
    <row r="1642" spans="1:17" hidden="1" x14ac:dyDescent="0.3">
      <c r="A1642" t="s">
        <v>3461</v>
      </c>
      <c r="B1642" t="s">
        <v>3462</v>
      </c>
      <c r="C1642" t="str">
        <f>IFERROR(VLOOKUP(Table1[[#This Row],[Ticker]],[1]!Table1[[Symbol]:[Industry]],2,FALSE),"-")</f>
        <v>-</v>
      </c>
      <c r="D1642" t="s">
        <v>473</v>
      </c>
      <c r="E1642">
        <v>758.40061797500005</v>
      </c>
      <c r="F1642">
        <v>0.91</v>
      </c>
      <c r="G1642">
        <v>-103.666514154132</v>
      </c>
      <c r="H1642">
        <v>-30.051340597356202</v>
      </c>
      <c r="I1642">
        <v>-78.867885665296896</v>
      </c>
      <c r="J1642">
        <v>-12.288717401973599</v>
      </c>
      <c r="K1642">
        <v>1.2881858757864899</v>
      </c>
      <c r="L1642">
        <v>2.0264466916046202</v>
      </c>
      <c r="M1642">
        <v>11.6953617930311</v>
      </c>
      <c r="N1642">
        <v>0.249247347995003</v>
      </c>
      <c r="O1642">
        <v>372.52747252747201</v>
      </c>
      <c r="P1642">
        <v>0</v>
      </c>
    </row>
    <row r="1643" spans="1:17" hidden="1" x14ac:dyDescent="0.3">
      <c r="A1643" t="s">
        <v>3463</v>
      </c>
      <c r="B1643" t="s">
        <v>3464</v>
      </c>
      <c r="C1643" t="str">
        <f>IFERROR(VLOOKUP(Table1[[#This Row],[Ticker]],[1]!Table1[[Symbol]:[Industry]],2,FALSE),"-")</f>
        <v>-</v>
      </c>
      <c r="D1643" t="s">
        <v>546</v>
      </c>
      <c r="E1643">
        <v>752.9</v>
      </c>
      <c r="F1643">
        <v>752.9</v>
      </c>
      <c r="G1643">
        <v>201.177114859965</v>
      </c>
      <c r="H1643">
        <v>90.156935000077098</v>
      </c>
      <c r="I1643">
        <v>146.49573014798301</v>
      </c>
      <c r="J1643">
        <v>8.8048746740320407</v>
      </c>
      <c r="K1643">
        <v>495.48379459859399</v>
      </c>
      <c r="L1643">
        <v>353.506223962793</v>
      </c>
      <c r="M1643">
        <v>93.778829868724898</v>
      </c>
      <c r="N1643">
        <v>0.62930441290706896</v>
      </c>
      <c r="O1643">
        <v>0</v>
      </c>
      <c r="P1643">
        <v>266.91033138401502</v>
      </c>
      <c r="Q1643">
        <v>0.157536857499362</v>
      </c>
    </row>
    <row r="1644" spans="1:17" hidden="1" x14ac:dyDescent="0.3">
      <c r="A1644" t="s">
        <v>3465</v>
      </c>
      <c r="B1644" t="s">
        <v>3466</v>
      </c>
      <c r="C1644" t="str">
        <f>IFERROR(VLOOKUP(Table1[[#This Row],[Ticker]],[1]!Table1[[Symbol]:[Industry]],2,FALSE),"-")</f>
        <v>-</v>
      </c>
      <c r="D1644" t="s">
        <v>74</v>
      </c>
      <c r="E1644">
        <v>751.9294989</v>
      </c>
      <c r="F1644">
        <v>117.55</v>
      </c>
      <c r="G1644">
        <v>-20.611168200715198</v>
      </c>
      <c r="H1644">
        <v>-11.616394926361901</v>
      </c>
      <c r="I1644">
        <v>-5.7343725577281202</v>
      </c>
      <c r="J1644">
        <v>11.796567197302901</v>
      </c>
      <c r="K1644">
        <v>116.50389484362</v>
      </c>
      <c r="L1644">
        <v>115.338888172015</v>
      </c>
      <c r="M1644">
        <v>67.1487811669613</v>
      </c>
      <c r="N1644">
        <v>0.751367118967877</v>
      </c>
      <c r="O1644">
        <v>19.353466609953198</v>
      </c>
      <c r="P1644">
        <v>33.6554860716316</v>
      </c>
      <c r="Q1644">
        <v>0.166824735999582</v>
      </c>
    </row>
    <row r="1645" spans="1:17" hidden="1" x14ac:dyDescent="0.3">
      <c r="A1645" t="s">
        <v>3467</v>
      </c>
      <c r="B1645" t="s">
        <v>3468</v>
      </c>
      <c r="C1645" t="str">
        <f>IFERROR(VLOOKUP(Table1[[#This Row],[Ticker]],[1]!Table1[[Symbol]:[Industry]],2,FALSE),"-")</f>
        <v>-</v>
      </c>
      <c r="D1645" t="s">
        <v>217</v>
      </c>
      <c r="E1645">
        <v>749.34514650000006</v>
      </c>
      <c r="F1645">
        <v>29.85</v>
      </c>
      <c r="G1645">
        <v>44.164117210398899</v>
      </c>
      <c r="H1645">
        <v>-13.799013689291501</v>
      </c>
      <c r="I1645">
        <v>-32.9712789591646</v>
      </c>
      <c r="J1645">
        <v>-3.3189863224748302</v>
      </c>
      <c r="K1645">
        <v>30.4702786055879</v>
      </c>
      <c r="L1645">
        <v>31.1372703870781</v>
      </c>
      <c r="M1645">
        <v>43.284217365096801</v>
      </c>
      <c r="N1645">
        <v>0.82255189069809997</v>
      </c>
      <c r="O1645">
        <v>142.47906197654899</v>
      </c>
      <c r="P1645">
        <v>85.981308411214897</v>
      </c>
      <c r="Q1645">
        <v>0.12928214608110999</v>
      </c>
    </row>
    <row r="1646" spans="1:17" hidden="1" x14ac:dyDescent="0.3">
      <c r="A1646" t="s">
        <v>3469</v>
      </c>
      <c r="B1646" t="s">
        <v>3470</v>
      </c>
      <c r="C1646" t="str">
        <f>IFERROR(VLOOKUP(Table1[[#This Row],[Ticker]],[1]!Table1[[Symbol]:[Industry]],2,FALSE),"-")</f>
        <v>-</v>
      </c>
      <c r="D1646" t="s">
        <v>21</v>
      </c>
      <c r="E1646">
        <v>749.15772054499996</v>
      </c>
      <c r="F1646">
        <v>240.65</v>
      </c>
      <c r="G1646">
        <v>36.7543264498578</v>
      </c>
      <c r="H1646">
        <v>22.1550787631896</v>
      </c>
      <c r="I1646">
        <v>55.361650013206997</v>
      </c>
      <c r="J1646">
        <v>12.6826069177128</v>
      </c>
      <c r="K1646">
        <v>215.28119558050199</v>
      </c>
      <c r="L1646">
        <v>181.616228272287</v>
      </c>
      <c r="M1646">
        <v>54.696167194519397</v>
      </c>
      <c r="N1646">
        <v>0.12895577715452999</v>
      </c>
      <c r="O1646">
        <v>21.7535840432162</v>
      </c>
      <c r="P1646">
        <v>86.550387596899199</v>
      </c>
      <c r="Q1646">
        <v>3.4087604896403001E-2</v>
      </c>
    </row>
    <row r="1647" spans="1:17" hidden="1" x14ac:dyDescent="0.3">
      <c r="A1647" t="s">
        <v>3471</v>
      </c>
      <c r="B1647" t="s">
        <v>3472</v>
      </c>
      <c r="C1647" t="str">
        <f>IFERROR(VLOOKUP(Table1[[#This Row],[Ticker]],[1]!Table1[[Symbol]:[Industry]],2,FALSE),"-")</f>
        <v>-</v>
      </c>
      <c r="D1647" t="s">
        <v>467</v>
      </c>
      <c r="E1647">
        <v>747.51232991500001</v>
      </c>
      <c r="F1647">
        <v>407.65</v>
      </c>
      <c r="G1647">
        <v>-44.119086512360802</v>
      </c>
      <c r="H1647">
        <v>-8.9243613384655696</v>
      </c>
      <c r="I1647">
        <v>10.164719858238801</v>
      </c>
      <c r="J1647">
        <v>-3.4805453803031501</v>
      </c>
      <c r="K1647">
        <v>408.08931922817101</v>
      </c>
      <c r="L1647">
        <v>405.753477522418</v>
      </c>
      <c r="M1647">
        <v>40.5986849153958</v>
      </c>
      <c r="N1647">
        <v>1.30854450759465</v>
      </c>
      <c r="O1647">
        <v>19.3303078621366</v>
      </c>
      <c r="P1647">
        <v>30.908798972382701</v>
      </c>
      <c r="Q1647">
        <v>4.2435902240735998E-2</v>
      </c>
    </row>
    <row r="1648" spans="1:17" hidden="1" x14ac:dyDescent="0.3">
      <c r="A1648" t="s">
        <v>3473</v>
      </c>
      <c r="B1648" t="s">
        <v>3474</v>
      </c>
      <c r="C1648" t="str">
        <f>IFERROR(VLOOKUP(Table1[[#This Row],[Ticker]],[1]!Table1[[Symbol]:[Industry]],2,FALSE),"-")</f>
        <v>-</v>
      </c>
      <c r="D1648" t="s">
        <v>431</v>
      </c>
      <c r="E1648">
        <v>747.10506032499995</v>
      </c>
      <c r="F1648">
        <v>340.25</v>
      </c>
      <c r="G1648">
        <v>-62.608091702688597</v>
      </c>
      <c r="H1648">
        <v>-2.54902574922462</v>
      </c>
      <c r="I1648">
        <v>12.686399568081599</v>
      </c>
      <c r="J1648">
        <v>9.2240521241831406</v>
      </c>
      <c r="K1648">
        <v>334.02627907496202</v>
      </c>
      <c r="L1648">
        <v>321.45182736316701</v>
      </c>
      <c r="M1648">
        <v>56.519438510185303</v>
      </c>
      <c r="N1648">
        <v>0.63563346941391297</v>
      </c>
      <c r="O1648">
        <v>48.6113152094048</v>
      </c>
      <c r="P1648">
        <v>47.806255430060801</v>
      </c>
      <c r="Q1648">
        <v>-1.9274124510234001E-2</v>
      </c>
    </row>
    <row r="1649" spans="1:17" hidden="1" x14ac:dyDescent="0.3">
      <c r="A1649" t="s">
        <v>3475</v>
      </c>
      <c r="B1649" t="s">
        <v>3476</v>
      </c>
      <c r="C1649" t="str">
        <f>IFERROR(VLOOKUP(Table1[[#This Row],[Ticker]],[1]!Table1[[Symbol]:[Industry]],2,FALSE),"-")</f>
        <v>-</v>
      </c>
      <c r="D1649" t="s">
        <v>21</v>
      </c>
      <c r="E1649">
        <v>743.68522735199997</v>
      </c>
      <c r="F1649">
        <v>22.59</v>
      </c>
      <c r="G1649">
        <v>1.6870869792193</v>
      </c>
      <c r="H1649">
        <v>25.4359225081222</v>
      </c>
      <c r="I1649">
        <v>10.7555562873731</v>
      </c>
      <c r="J1649">
        <v>23.082019597903301</v>
      </c>
      <c r="K1649">
        <v>17.413581606759799</v>
      </c>
      <c r="L1649">
        <v>17.445806644729899</v>
      </c>
      <c r="M1649">
        <v>85.827491529034106</v>
      </c>
      <c r="N1649">
        <v>3.73379019685221</v>
      </c>
      <c r="O1649">
        <v>16.865869853917602</v>
      </c>
      <c r="P1649">
        <v>61.935483870967701</v>
      </c>
      <c r="Q1649">
        <v>4.3663405068952998E-2</v>
      </c>
    </row>
    <row r="1650" spans="1:17" hidden="1" x14ac:dyDescent="0.3">
      <c r="A1650" t="s">
        <v>3477</v>
      </c>
      <c r="B1650" t="s">
        <v>3478</v>
      </c>
      <c r="C1650" t="str">
        <f>IFERROR(VLOOKUP(Table1[[#This Row],[Ticker]],[1]!Table1[[Symbol]:[Industry]],2,FALSE),"-")</f>
        <v>-</v>
      </c>
      <c r="D1650" t="s">
        <v>46</v>
      </c>
      <c r="E1650">
        <v>742.08428323099997</v>
      </c>
      <c r="F1650">
        <v>195.59</v>
      </c>
      <c r="G1650">
        <v>129.05680394230899</v>
      </c>
      <c r="H1650">
        <v>-17.6719393143911</v>
      </c>
      <c r="I1650">
        <v>63.953159802218003</v>
      </c>
      <c r="J1650">
        <v>-2.9674578636755302</v>
      </c>
      <c r="K1650">
        <v>198.63489810066901</v>
      </c>
      <c r="L1650">
        <v>150.476140063457</v>
      </c>
      <c r="M1650">
        <v>31.6086148603396</v>
      </c>
      <c r="N1650">
        <v>0.16901789533206699</v>
      </c>
      <c r="O1650">
        <v>20.681016411881998</v>
      </c>
      <c r="P1650">
        <v>175.091420534458</v>
      </c>
      <c r="Q1650">
        <v>0.101056025890203</v>
      </c>
    </row>
    <row r="1651" spans="1:17" hidden="1" x14ac:dyDescent="0.3">
      <c r="A1651" t="s">
        <v>3479</v>
      </c>
      <c r="B1651" t="s">
        <v>3480</v>
      </c>
      <c r="C1651" t="str">
        <f>IFERROR(VLOOKUP(Table1[[#This Row],[Ticker]],[1]!Table1[[Symbol]:[Industry]],2,FALSE),"-")</f>
        <v>-</v>
      </c>
      <c r="D1651" t="s">
        <v>546</v>
      </c>
      <c r="E1651">
        <v>738.34596224999996</v>
      </c>
      <c r="F1651">
        <v>1921.05</v>
      </c>
      <c r="G1651">
        <v>18.832776799619101</v>
      </c>
      <c r="H1651">
        <v>-10.305997950062499</v>
      </c>
      <c r="I1651">
        <v>3.5677448539066998</v>
      </c>
      <c r="J1651">
        <v>-2.1207525926495099</v>
      </c>
      <c r="K1651">
        <v>2019.6537230460101</v>
      </c>
      <c r="L1651">
        <v>1876.87357679972</v>
      </c>
      <c r="M1651">
        <v>43.310599349443599</v>
      </c>
      <c r="N1651">
        <v>0.74726520271074703</v>
      </c>
      <c r="O1651">
        <v>45.753624320033303</v>
      </c>
      <c r="P1651">
        <v>92.104999999999905</v>
      </c>
      <c r="Q1651">
        <v>0.223095519752703</v>
      </c>
    </row>
    <row r="1652" spans="1:17" hidden="1" x14ac:dyDescent="0.3">
      <c r="A1652" t="s">
        <v>3481</v>
      </c>
      <c r="B1652" t="s">
        <v>3482</v>
      </c>
      <c r="C1652" t="str">
        <f>IFERROR(VLOOKUP(Table1[[#This Row],[Ticker]],[1]!Table1[[Symbol]:[Industry]],2,FALSE),"-")</f>
        <v>-</v>
      </c>
      <c r="D1652" t="s">
        <v>86</v>
      </c>
      <c r="E1652">
        <v>737.90688399999999</v>
      </c>
      <c r="F1652">
        <v>657.8</v>
      </c>
      <c r="G1652">
        <v>9.9280838335418906</v>
      </c>
      <c r="H1652">
        <v>-6.3180623952839099</v>
      </c>
      <c r="I1652">
        <v>-27.848727461889901</v>
      </c>
      <c r="J1652">
        <v>-1.9924283029568699</v>
      </c>
      <c r="K1652">
        <v>655.77051849776399</v>
      </c>
      <c r="L1652">
        <v>642.47325647814705</v>
      </c>
      <c r="M1652">
        <v>41.678624438714799</v>
      </c>
      <c r="N1652">
        <v>0.46352241469199701</v>
      </c>
      <c r="O1652">
        <v>46.868349042261997</v>
      </c>
      <c r="P1652">
        <v>46.830357142857103</v>
      </c>
      <c r="Q1652">
        <v>0.23255396954997501</v>
      </c>
    </row>
    <row r="1653" spans="1:17" hidden="1" x14ac:dyDescent="0.3">
      <c r="A1653" t="s">
        <v>3483</v>
      </c>
      <c r="B1653" t="s">
        <v>3484</v>
      </c>
      <c r="C1653" t="str">
        <f>IFERROR(VLOOKUP(Table1[[#This Row],[Ticker]],[1]!Table1[[Symbol]:[Industry]],2,FALSE),"-")</f>
        <v>-</v>
      </c>
      <c r="D1653" t="s">
        <v>3485</v>
      </c>
      <c r="E1653">
        <v>737.33708430000001</v>
      </c>
      <c r="F1653">
        <v>783</v>
      </c>
      <c r="G1653">
        <v>126.49432444374099</v>
      </c>
      <c r="H1653">
        <v>-7.3505954408733398</v>
      </c>
      <c r="I1653">
        <v>48.9775343093511</v>
      </c>
      <c r="J1653">
        <v>-2.4484984561946299</v>
      </c>
      <c r="K1653">
        <v>805.52394728076194</v>
      </c>
      <c r="L1653">
        <v>636.65620719942604</v>
      </c>
      <c r="M1653">
        <v>34.744118703061901</v>
      </c>
      <c r="N1653">
        <v>0.61769119013027796</v>
      </c>
      <c r="O1653">
        <v>25.0319284802043</v>
      </c>
      <c r="P1653">
        <v>182.56946950559299</v>
      </c>
    </row>
    <row r="1654" spans="1:17" hidden="1" x14ac:dyDescent="0.3">
      <c r="A1654" t="s">
        <v>3486</v>
      </c>
      <c r="B1654" t="s">
        <v>3487</v>
      </c>
      <c r="C1654" t="str">
        <f>IFERROR(VLOOKUP(Table1[[#This Row],[Ticker]],[1]!Table1[[Symbol]:[Industry]],2,FALSE),"-")</f>
        <v>-</v>
      </c>
      <c r="D1654" t="s">
        <v>185</v>
      </c>
      <c r="E1654">
        <v>737.15016000000003</v>
      </c>
      <c r="F1654">
        <v>131.54</v>
      </c>
      <c r="G1654">
        <v>-42.309523356799502</v>
      </c>
      <c r="H1654">
        <v>-6.5366384215730294E-2</v>
      </c>
      <c r="I1654">
        <v>-0.88372942691257705</v>
      </c>
      <c r="J1654">
        <v>-0.74814564124179295</v>
      </c>
      <c r="K1654">
        <v>128.79674747271599</v>
      </c>
      <c r="L1654">
        <v>129.525656527286</v>
      </c>
      <c r="M1654">
        <v>53.542199352416901</v>
      </c>
      <c r="N1654">
        <v>3.1024114025596599</v>
      </c>
      <c r="O1654">
        <v>20.4956667173483</v>
      </c>
      <c r="P1654">
        <v>21.6836262719704</v>
      </c>
      <c r="Q1654">
        <v>5.5333387455383999E-2</v>
      </c>
    </row>
    <row r="1655" spans="1:17" hidden="1" x14ac:dyDescent="0.3">
      <c r="A1655" t="s">
        <v>3488</v>
      </c>
      <c r="B1655" t="s">
        <v>3489</v>
      </c>
      <c r="C1655" t="str">
        <f>IFERROR(VLOOKUP(Table1[[#This Row],[Ticker]],[1]!Table1[[Symbol]:[Industry]],2,FALSE),"-")</f>
        <v>-</v>
      </c>
      <c r="D1655" t="s">
        <v>1503</v>
      </c>
      <c r="E1655">
        <v>735.22500000000002</v>
      </c>
      <c r="F1655">
        <v>490.15</v>
      </c>
      <c r="G1655">
        <v>1108.7374922476999</v>
      </c>
      <c r="H1655">
        <v>73.769484887189094</v>
      </c>
      <c r="I1655">
        <v>644.66797400663995</v>
      </c>
      <c r="J1655">
        <v>6.7153913916395398</v>
      </c>
      <c r="K1655">
        <v>308.22841542310698</v>
      </c>
      <c r="L1655">
        <v>159.97241394228101</v>
      </c>
      <c r="M1655">
        <v>100</v>
      </c>
      <c r="N1655">
        <v>0.83191654195376996</v>
      </c>
      <c r="O1655">
        <v>0</v>
      </c>
      <c r="P1655">
        <v>1141.5146909827699</v>
      </c>
    </row>
    <row r="1656" spans="1:17" hidden="1" x14ac:dyDescent="0.3">
      <c r="A1656" t="s">
        <v>3490</v>
      </c>
      <c r="B1656" t="s">
        <v>3491</v>
      </c>
      <c r="C1656" t="str">
        <f>IFERROR(VLOOKUP(Table1[[#This Row],[Ticker]],[1]!Table1[[Symbol]:[Industry]],2,FALSE),"-")</f>
        <v>-</v>
      </c>
      <c r="D1656" t="s">
        <v>54</v>
      </c>
      <c r="E1656">
        <v>733.82705550000003</v>
      </c>
      <c r="F1656">
        <v>580.04999999999995</v>
      </c>
      <c r="G1656">
        <v>-45.1100030878208</v>
      </c>
      <c r="H1656">
        <v>27.7353427588579</v>
      </c>
      <c r="I1656">
        <v>33.2772648976337</v>
      </c>
      <c r="J1656">
        <v>17.982034740590802</v>
      </c>
      <c r="K1656">
        <v>453.18416475484599</v>
      </c>
      <c r="L1656">
        <v>497.02908561127902</v>
      </c>
      <c r="M1656">
        <v>84.518445723305405</v>
      </c>
      <c r="N1656">
        <v>3.2665678185331202</v>
      </c>
      <c r="O1656">
        <v>25.782260149987</v>
      </c>
      <c r="P1656">
        <v>63.187508791672499</v>
      </c>
      <c r="Q1656">
        <v>1.842558032614E-3</v>
      </c>
    </row>
    <row r="1657" spans="1:17" hidden="1" x14ac:dyDescent="0.3">
      <c r="A1657" t="s">
        <v>3492</v>
      </c>
      <c r="B1657" t="s">
        <v>3493</v>
      </c>
      <c r="C1657" t="str">
        <f>IFERROR(VLOOKUP(Table1[[#This Row],[Ticker]],[1]!Table1[[Symbol]:[Industry]],2,FALSE),"-")</f>
        <v>-</v>
      </c>
      <c r="D1657" t="s">
        <v>644</v>
      </c>
      <c r="E1657">
        <v>733.12748790000001</v>
      </c>
      <c r="F1657">
        <v>121.18</v>
      </c>
      <c r="G1657">
        <v>-44.130527191540402</v>
      </c>
      <c r="H1657">
        <v>-10.9870702810179</v>
      </c>
      <c r="I1657">
        <v>-12.726672159561099</v>
      </c>
      <c r="J1657">
        <v>-5.9505815235972896</v>
      </c>
      <c r="K1657">
        <v>127.52591616390001</v>
      </c>
      <c r="L1657">
        <v>126.27456608736099</v>
      </c>
      <c r="M1657">
        <v>25.184512203415299</v>
      </c>
      <c r="N1657">
        <v>0.29563092158836601</v>
      </c>
      <c r="O1657">
        <v>25.3507179402541</v>
      </c>
      <c r="P1657">
        <v>20.517155643958201</v>
      </c>
      <c r="Q1657">
        <v>-6.2561335501621004E-2</v>
      </c>
    </row>
    <row r="1658" spans="1:17" hidden="1" x14ac:dyDescent="0.3">
      <c r="A1658" t="s">
        <v>3494</v>
      </c>
      <c r="B1658" t="s">
        <v>3495</v>
      </c>
      <c r="C1658" t="str">
        <f>IFERROR(VLOOKUP(Table1[[#This Row],[Ticker]],[1]!Table1[[Symbol]:[Industry]],2,FALSE),"-")</f>
        <v>-</v>
      </c>
      <c r="D1658" t="s">
        <v>294</v>
      </c>
      <c r="E1658">
        <v>730.78236468</v>
      </c>
      <c r="F1658">
        <v>649.79999999999995</v>
      </c>
      <c r="G1658">
        <v>-31.4892398892265</v>
      </c>
      <c r="H1658">
        <v>9.8777262374483197</v>
      </c>
      <c r="I1658">
        <v>30.2974723767732</v>
      </c>
      <c r="J1658">
        <v>5.3735858400296203E-2</v>
      </c>
      <c r="K1658">
        <v>600.50571558901197</v>
      </c>
      <c r="L1658">
        <v>551.31219175843296</v>
      </c>
      <c r="M1658">
        <v>60.2174603811062</v>
      </c>
      <c r="N1658">
        <v>1.0836564683824701</v>
      </c>
      <c r="O1658">
        <v>12.040771512065399</v>
      </c>
      <c r="P1658">
        <v>58.681318681318601</v>
      </c>
      <c r="Q1658">
        <v>0.13521619771086499</v>
      </c>
    </row>
    <row r="1659" spans="1:17" hidden="1" x14ac:dyDescent="0.3">
      <c r="A1659" t="s">
        <v>3496</v>
      </c>
      <c r="B1659" t="s">
        <v>3497</v>
      </c>
      <c r="C1659" t="str">
        <f>IFERROR(VLOOKUP(Table1[[#This Row],[Ticker]],[1]!Table1[[Symbol]:[Industry]],2,FALSE),"-")</f>
        <v>-</v>
      </c>
      <c r="D1659" t="s">
        <v>261</v>
      </c>
      <c r="E1659">
        <v>729.46999400000004</v>
      </c>
      <c r="F1659">
        <v>451.55</v>
      </c>
      <c r="G1659">
        <v>-45.326825925925299</v>
      </c>
      <c r="H1659">
        <v>-23.9150994416445</v>
      </c>
      <c r="I1659">
        <v>-48.425366605818503</v>
      </c>
      <c r="J1659">
        <v>-3.0669036764834101</v>
      </c>
      <c r="K1659">
        <v>528.27688774444005</v>
      </c>
      <c r="L1659">
        <v>559.40907486483695</v>
      </c>
      <c r="M1659">
        <v>23.700861467699099</v>
      </c>
      <c r="N1659">
        <v>1.37087686938526</v>
      </c>
      <c r="O1659">
        <v>88.306942752740497</v>
      </c>
      <c r="P1659">
        <v>5.9976525821596196</v>
      </c>
      <c r="Q1659">
        <v>2.6394981565597001E-2</v>
      </c>
    </row>
    <row r="1660" spans="1:17" hidden="1" x14ac:dyDescent="0.3">
      <c r="A1660" t="s">
        <v>3498</v>
      </c>
      <c r="B1660" t="s">
        <v>3499</v>
      </c>
      <c r="C1660" t="str">
        <f>IFERROR(VLOOKUP(Table1[[#This Row],[Ticker]],[1]!Table1[[Symbol]:[Industry]],2,FALSE),"-")</f>
        <v>-</v>
      </c>
      <c r="D1660" t="s">
        <v>467</v>
      </c>
      <c r="E1660">
        <v>728.83776713500004</v>
      </c>
      <c r="F1660">
        <v>827.5</v>
      </c>
      <c r="G1660">
        <v>-94.140300967733793</v>
      </c>
      <c r="H1660">
        <v>21.9455524790033</v>
      </c>
      <c r="I1660">
        <v>30.3403414626721</v>
      </c>
      <c r="J1660">
        <v>-7.0516559183781</v>
      </c>
      <c r="K1660">
        <v>708.39762342799202</v>
      </c>
      <c r="L1660">
        <v>671.12849102016901</v>
      </c>
      <c r="M1660">
        <v>63.107239387996302</v>
      </c>
      <c r="N1660">
        <v>3.6872331159262299</v>
      </c>
      <c r="O1660">
        <v>10.9365558912386</v>
      </c>
      <c r="P1660">
        <v>352.06227806610201</v>
      </c>
      <c r="Q1660">
        <v>-7.2192462271711999E-2</v>
      </c>
    </row>
    <row r="1661" spans="1:17" hidden="1" x14ac:dyDescent="0.3">
      <c r="A1661" t="s">
        <v>3500</v>
      </c>
      <c r="B1661" t="s">
        <v>3501</v>
      </c>
      <c r="C1661" t="str">
        <f>IFERROR(VLOOKUP(Table1[[#This Row],[Ticker]],[1]!Table1[[Symbol]:[Industry]],2,FALSE),"-")</f>
        <v>-</v>
      </c>
      <c r="D1661" t="s">
        <v>379</v>
      </c>
      <c r="E1661">
        <v>728.45339999999999</v>
      </c>
      <c r="F1661">
        <v>630.15</v>
      </c>
      <c r="G1661">
        <v>-9.7610933177896904</v>
      </c>
      <c r="H1661">
        <v>39.235207796984596</v>
      </c>
      <c r="I1661">
        <v>24.771919894244199</v>
      </c>
      <c r="J1661">
        <v>22.644532493729301</v>
      </c>
      <c r="K1661">
        <v>396.33409515019798</v>
      </c>
      <c r="L1661">
        <v>411.609007397862</v>
      </c>
      <c r="M1661">
        <v>90.117471067671104</v>
      </c>
      <c r="N1661">
        <v>5.0107697759665104</v>
      </c>
      <c r="O1661">
        <v>0</v>
      </c>
      <c r="P1661">
        <v>103.274193548387</v>
      </c>
      <c r="Q1661">
        <v>0.24519917700327701</v>
      </c>
    </row>
    <row r="1662" spans="1:17" hidden="1" x14ac:dyDescent="0.3">
      <c r="A1662" t="s">
        <v>3502</v>
      </c>
      <c r="B1662" t="s">
        <v>3503</v>
      </c>
      <c r="C1662" t="str">
        <f>IFERROR(VLOOKUP(Table1[[#This Row],[Ticker]],[1]!Table1[[Symbol]:[Industry]],2,FALSE),"-")</f>
        <v>-</v>
      </c>
      <c r="D1662" t="s">
        <v>467</v>
      </c>
      <c r="E1662">
        <v>726.87754959999995</v>
      </c>
      <c r="F1662">
        <v>800.6</v>
      </c>
      <c r="G1662">
        <v>-34.199349815531797</v>
      </c>
      <c r="H1662">
        <v>-9.5823329341492993</v>
      </c>
      <c r="I1662">
        <v>-23.550946443943101</v>
      </c>
      <c r="J1662">
        <v>-1.7217949808312401</v>
      </c>
      <c r="K1662">
        <v>819.53550998534195</v>
      </c>
      <c r="L1662">
        <v>843.32120456719599</v>
      </c>
      <c r="M1662">
        <v>34.199661301507398</v>
      </c>
      <c r="N1662">
        <v>0.81563372288305402</v>
      </c>
      <c r="O1662">
        <v>47.889083187609202</v>
      </c>
      <c r="P1662">
        <v>9.2820092820092803</v>
      </c>
      <c r="Q1662">
        <v>0.109167493762944</v>
      </c>
    </row>
    <row r="1663" spans="1:17" hidden="1" x14ac:dyDescent="0.3">
      <c r="A1663" t="s">
        <v>3504</v>
      </c>
      <c r="B1663" t="s">
        <v>3505</v>
      </c>
      <c r="C1663" t="str">
        <f>IFERROR(VLOOKUP(Table1[[#This Row],[Ticker]],[1]!Table1[[Symbol]:[Industry]],2,FALSE),"-")</f>
        <v>-</v>
      </c>
      <c r="D1663" t="s">
        <v>546</v>
      </c>
      <c r="E1663">
        <v>724.17264970500003</v>
      </c>
      <c r="F1663">
        <v>413.85</v>
      </c>
      <c r="G1663">
        <v>272.36230199914797</v>
      </c>
      <c r="H1663">
        <v>-6.2580503537246503</v>
      </c>
      <c r="I1663">
        <v>114.365934214197</v>
      </c>
      <c r="J1663">
        <v>-1.6973374760734199</v>
      </c>
      <c r="K1663">
        <v>355.888606413513</v>
      </c>
      <c r="L1663">
        <v>249.43026884413101</v>
      </c>
      <c r="M1663">
        <v>54.249360958818102</v>
      </c>
      <c r="N1663">
        <v>0.77967461085717904</v>
      </c>
      <c r="O1663">
        <v>6.7174096895010003</v>
      </c>
      <c r="P1663">
        <v>315.30356246864</v>
      </c>
      <c r="Q1663">
        <v>0.13574506973815501</v>
      </c>
    </row>
    <row r="1664" spans="1:17" hidden="1" x14ac:dyDescent="0.3">
      <c r="A1664" t="s">
        <v>3506</v>
      </c>
      <c r="B1664" t="s">
        <v>3507</v>
      </c>
      <c r="C1664" t="str">
        <f>IFERROR(VLOOKUP(Table1[[#This Row],[Ticker]],[1]!Table1[[Symbol]:[Industry]],2,FALSE),"-")</f>
        <v>-</v>
      </c>
      <c r="D1664" t="s">
        <v>117</v>
      </c>
      <c r="E1664">
        <v>721.90499999999997</v>
      </c>
      <c r="F1664">
        <v>141.55000000000001</v>
      </c>
      <c r="G1664">
        <v>-33.408999366867</v>
      </c>
      <c r="H1664">
        <v>-5.3752571523274897</v>
      </c>
      <c r="I1664">
        <v>-3.34234321361326</v>
      </c>
      <c r="J1664">
        <v>-6.1688332066847504</v>
      </c>
      <c r="K1664">
        <v>140.606009002528</v>
      </c>
      <c r="L1664">
        <v>138.767949084371</v>
      </c>
      <c r="M1664">
        <v>40.083679920924503</v>
      </c>
      <c r="N1664">
        <v>1.1798156801198201</v>
      </c>
      <c r="O1664">
        <v>16.354645001766102</v>
      </c>
      <c r="P1664">
        <v>19.957627118644002</v>
      </c>
      <c r="Q1664">
        <v>-7.5403255790776003E-2</v>
      </c>
    </row>
    <row r="1665" spans="1:17" hidden="1" x14ac:dyDescent="0.3">
      <c r="A1665" t="s">
        <v>3508</v>
      </c>
      <c r="B1665" t="s">
        <v>3509</v>
      </c>
      <c r="C1665" t="str">
        <f>IFERROR(VLOOKUP(Table1[[#This Row],[Ticker]],[1]!Table1[[Symbol]:[Industry]],2,FALSE),"-")</f>
        <v>-</v>
      </c>
      <c r="D1665" t="s">
        <v>3510</v>
      </c>
      <c r="E1665">
        <v>719.75989500000003</v>
      </c>
      <c r="F1665">
        <v>599.65</v>
      </c>
      <c r="G1665">
        <v>2.4313694723743899</v>
      </c>
      <c r="H1665">
        <v>-1.1106743561021</v>
      </c>
      <c r="I1665">
        <v>59.739626708414598</v>
      </c>
      <c r="J1665">
        <v>-0.411231796227783</v>
      </c>
      <c r="K1665">
        <v>581.48526611325497</v>
      </c>
      <c r="L1665">
        <v>502.92603423007199</v>
      </c>
      <c r="M1665">
        <v>60.467769562053398</v>
      </c>
      <c r="N1665">
        <v>0.468873517786561</v>
      </c>
      <c r="O1665">
        <v>12.2321354123238</v>
      </c>
      <c r="P1665">
        <v>80.617469879517998</v>
      </c>
      <c r="Q1665">
        <v>0.101346234378763</v>
      </c>
    </row>
    <row r="1666" spans="1:17" hidden="1" x14ac:dyDescent="0.3">
      <c r="A1666" t="s">
        <v>3511</v>
      </c>
      <c r="B1666" t="s">
        <v>3512</v>
      </c>
      <c r="C1666" t="str">
        <f>IFERROR(VLOOKUP(Table1[[#This Row],[Ticker]],[1]!Table1[[Symbol]:[Industry]],2,FALSE),"-")</f>
        <v>-</v>
      </c>
      <c r="D1666" t="s">
        <v>1618</v>
      </c>
      <c r="E1666">
        <v>717.43113813900004</v>
      </c>
      <c r="F1666">
        <v>97.59</v>
      </c>
      <c r="G1666">
        <v>9.1718921740244994</v>
      </c>
      <c r="H1666">
        <v>-0.68893536182195902</v>
      </c>
      <c r="I1666">
        <v>-31.8908311604314</v>
      </c>
      <c r="J1666">
        <v>5.4296622575825104</v>
      </c>
      <c r="K1666">
        <v>94.263811190701304</v>
      </c>
      <c r="L1666">
        <v>94.384202210129203</v>
      </c>
      <c r="M1666">
        <v>71.853244967755899</v>
      </c>
      <c r="N1666">
        <v>2.1422178924817801</v>
      </c>
      <c r="O1666">
        <v>31.1097448509068</v>
      </c>
      <c r="P1666">
        <v>47.416918429002997</v>
      </c>
      <c r="Q1666">
        <v>1.0735314744516E-2</v>
      </c>
    </row>
    <row r="1667" spans="1:17" hidden="1" x14ac:dyDescent="0.3">
      <c r="A1667" t="s">
        <v>3513</v>
      </c>
      <c r="B1667" t="s">
        <v>3514</v>
      </c>
      <c r="C1667" t="str">
        <f>IFERROR(VLOOKUP(Table1[[#This Row],[Ticker]],[1]!Table1[[Symbol]:[Industry]],2,FALSE),"-")</f>
        <v>-</v>
      </c>
      <c r="D1667" t="s">
        <v>606</v>
      </c>
      <c r="E1667">
        <v>716.95675800000004</v>
      </c>
      <c r="F1667">
        <v>85.86</v>
      </c>
      <c r="G1667">
        <v>38.600046773915601</v>
      </c>
      <c r="H1667">
        <v>-15.6039875498616</v>
      </c>
      <c r="I1667">
        <v>42.909278621377098</v>
      </c>
      <c r="J1667">
        <v>-1.5513300021520999</v>
      </c>
      <c r="K1667">
        <v>93.132321626750993</v>
      </c>
      <c r="L1667">
        <v>80.515889762076398</v>
      </c>
      <c r="M1667">
        <v>33.514584416687299</v>
      </c>
      <c r="N1667">
        <v>0.12182697441812999</v>
      </c>
      <c r="O1667">
        <v>38.457954810155996</v>
      </c>
      <c r="P1667">
        <v>94.033898305084705</v>
      </c>
      <c r="Q1667">
        <v>4.7507107880920003E-2</v>
      </c>
    </row>
    <row r="1668" spans="1:17" hidden="1" x14ac:dyDescent="0.3">
      <c r="A1668" t="s">
        <v>3515</v>
      </c>
      <c r="B1668" t="s">
        <v>3516</v>
      </c>
      <c r="C1668" t="str">
        <f>IFERROR(VLOOKUP(Table1[[#This Row],[Ticker]],[1]!Table1[[Symbol]:[Industry]],2,FALSE),"-")</f>
        <v>-</v>
      </c>
      <c r="D1668" t="s">
        <v>397</v>
      </c>
      <c r="E1668">
        <v>712.27164031999996</v>
      </c>
      <c r="F1668">
        <v>143.16</v>
      </c>
      <c r="G1668">
        <v>64.277171533343704</v>
      </c>
      <c r="H1668">
        <v>-11.661372081451301</v>
      </c>
      <c r="I1668">
        <v>36.186841461993403</v>
      </c>
      <c r="J1668">
        <v>-8.0912300237888104</v>
      </c>
      <c r="K1668">
        <v>136.588747800297</v>
      </c>
      <c r="L1668">
        <v>113.635934854249</v>
      </c>
      <c r="M1668">
        <v>45.3009705557931</v>
      </c>
      <c r="N1668">
        <v>0.207588260993888</v>
      </c>
      <c r="O1668">
        <v>16.443140542050799</v>
      </c>
      <c r="P1668">
        <v>107.02819956616</v>
      </c>
    </row>
    <row r="1669" spans="1:17" hidden="1" x14ac:dyDescent="0.3">
      <c r="A1669" t="s">
        <v>3517</v>
      </c>
      <c r="B1669" t="s">
        <v>3518</v>
      </c>
      <c r="C1669" t="str">
        <f>IFERROR(VLOOKUP(Table1[[#This Row],[Ticker]],[1]!Table1[[Symbol]:[Industry]],2,FALSE),"-")</f>
        <v>-</v>
      </c>
      <c r="D1669" t="s">
        <v>261</v>
      </c>
      <c r="E1669">
        <v>711.54</v>
      </c>
      <c r="F1669">
        <v>1581.2</v>
      </c>
      <c r="G1669">
        <v>32.456094540444298</v>
      </c>
      <c r="H1669">
        <v>-7.3711537505799303</v>
      </c>
      <c r="I1669">
        <v>-39.505646227257202</v>
      </c>
      <c r="J1669">
        <v>-3.94342806672732</v>
      </c>
      <c r="K1669">
        <v>1668.76318348207</v>
      </c>
      <c r="L1669">
        <v>1551.9311961113499</v>
      </c>
      <c r="M1669">
        <v>35.668109550770303</v>
      </c>
      <c r="N1669">
        <v>0.775048990372326</v>
      </c>
      <c r="O1669">
        <v>32.810523652921802</v>
      </c>
      <c r="P1669">
        <v>80.589898066984503</v>
      </c>
      <c r="Q1669">
        <v>0.10147018316468</v>
      </c>
    </row>
    <row r="1670" spans="1:17" hidden="1" x14ac:dyDescent="0.3">
      <c r="A1670" t="s">
        <v>3519</v>
      </c>
      <c r="B1670" t="s">
        <v>3520</v>
      </c>
      <c r="C1670" t="str">
        <f>IFERROR(VLOOKUP(Table1[[#This Row],[Ticker]],[1]!Table1[[Symbol]:[Industry]],2,FALSE),"-")</f>
        <v>-</v>
      </c>
      <c r="D1670" t="s">
        <v>46</v>
      </c>
      <c r="E1670">
        <v>711.27629000000002</v>
      </c>
      <c r="F1670">
        <v>592.75</v>
      </c>
      <c r="G1670">
        <v>318.84184888398102</v>
      </c>
      <c r="H1670">
        <v>-7.5462042706858199</v>
      </c>
      <c r="I1670">
        <v>333.28888962070602</v>
      </c>
      <c r="J1670">
        <v>-6.2891692389734102</v>
      </c>
      <c r="K1670">
        <v>557.297296010384</v>
      </c>
      <c r="M1670">
        <v>40.804525119630597</v>
      </c>
      <c r="N1670">
        <v>0.57193080024628995</v>
      </c>
      <c r="O1670">
        <v>30.5778152678194</v>
      </c>
      <c r="P1670">
        <v>381.91056910569102</v>
      </c>
    </row>
    <row r="1671" spans="1:17" hidden="1" x14ac:dyDescent="0.3">
      <c r="A1671" t="s">
        <v>3521</v>
      </c>
      <c r="B1671" t="s">
        <v>3522</v>
      </c>
      <c r="C1671" t="str">
        <f>IFERROR(VLOOKUP(Table1[[#This Row],[Ticker]],[1]!Table1[[Symbol]:[Industry]],2,FALSE),"-")</f>
        <v>-</v>
      </c>
      <c r="D1671" t="s">
        <v>261</v>
      </c>
      <c r="E1671">
        <v>710.30128288000003</v>
      </c>
      <c r="F1671">
        <v>3401.8</v>
      </c>
      <c r="G1671">
        <v>7.94423751876002</v>
      </c>
      <c r="H1671">
        <v>-10.3041723409798</v>
      </c>
      <c r="I1671">
        <v>24.0611690982035</v>
      </c>
      <c r="J1671">
        <v>-1.97151736592815</v>
      </c>
      <c r="K1671">
        <v>3344.0558539335402</v>
      </c>
      <c r="L1671">
        <v>3011.13810249272</v>
      </c>
      <c r="M1671">
        <v>55.044907711492499</v>
      </c>
      <c r="N1671">
        <v>0.62219325991877505</v>
      </c>
      <c r="O1671">
        <v>28.520195190781301</v>
      </c>
      <c r="P1671">
        <v>47.775847089487399</v>
      </c>
      <c r="Q1671">
        <v>2.1745950069621999E-2</v>
      </c>
    </row>
    <row r="1672" spans="1:17" hidden="1" x14ac:dyDescent="0.3">
      <c r="A1672" t="s">
        <v>3523</v>
      </c>
      <c r="B1672" t="s">
        <v>3524</v>
      </c>
      <c r="C1672" t="str">
        <f>IFERROR(VLOOKUP(Table1[[#This Row],[Ticker]],[1]!Table1[[Symbol]:[Industry]],2,FALSE),"-")</f>
        <v>-</v>
      </c>
      <c r="D1672" t="s">
        <v>546</v>
      </c>
      <c r="E1672">
        <v>706.29899999999998</v>
      </c>
      <c r="F1672">
        <v>1070.1500000000001</v>
      </c>
      <c r="G1672">
        <v>15.968370797215201</v>
      </c>
      <c r="H1672">
        <v>-3.4122482318438898</v>
      </c>
      <c r="I1672">
        <v>-0.27720708824736201</v>
      </c>
      <c r="J1672">
        <v>-4.0842562563360101</v>
      </c>
      <c r="K1672">
        <v>1069.7552803154799</v>
      </c>
      <c r="L1672">
        <v>962.06173659240903</v>
      </c>
      <c r="M1672">
        <v>44.309662796839802</v>
      </c>
      <c r="N1672">
        <v>0.883809404580577</v>
      </c>
      <c r="O1672">
        <v>10.264916133252299</v>
      </c>
      <c r="P1672">
        <v>61.849667271627297</v>
      </c>
      <c r="Q1672">
        <v>7.9982353469221001E-2</v>
      </c>
    </row>
    <row r="1673" spans="1:17" hidden="1" x14ac:dyDescent="0.3">
      <c r="A1673" t="s">
        <v>3525</v>
      </c>
      <c r="B1673" t="s">
        <v>3526</v>
      </c>
      <c r="C1673" t="str">
        <f>IFERROR(VLOOKUP(Table1[[#This Row],[Ticker]],[1]!Table1[[Symbol]:[Industry]],2,FALSE),"-")</f>
        <v>-</v>
      </c>
      <c r="D1673" t="s">
        <v>827</v>
      </c>
      <c r="E1673">
        <v>698.75835676499901</v>
      </c>
      <c r="F1673">
        <v>293.45</v>
      </c>
      <c r="G1673">
        <v>10.5439245860569</v>
      </c>
      <c r="H1673">
        <v>-5.1273480566609697</v>
      </c>
      <c r="I1673">
        <v>36.361460346413701</v>
      </c>
      <c r="J1673">
        <v>2.9627085289333901</v>
      </c>
      <c r="K1673">
        <v>285.03903971994498</v>
      </c>
      <c r="M1673">
        <v>51.5393395660018</v>
      </c>
      <c r="N1673">
        <v>0.76963725929243099</v>
      </c>
      <c r="O1673">
        <v>16.868291020616699</v>
      </c>
      <c r="P1673">
        <v>88.896041197296398</v>
      </c>
    </row>
    <row r="1674" spans="1:17" hidden="1" x14ac:dyDescent="0.3">
      <c r="A1674" t="s">
        <v>3527</v>
      </c>
      <c r="B1674" t="s">
        <v>3528</v>
      </c>
      <c r="C1674" t="str">
        <f>IFERROR(VLOOKUP(Table1[[#This Row],[Ticker]],[1]!Table1[[Symbol]:[Industry]],2,FALSE),"-")</f>
        <v>-</v>
      </c>
      <c r="D1674" t="s">
        <v>252</v>
      </c>
      <c r="E1674">
        <v>694.70034235000003</v>
      </c>
      <c r="F1674">
        <v>632.35</v>
      </c>
      <c r="G1674">
        <v>43.315811568470203</v>
      </c>
      <c r="H1674">
        <v>-12.482455850994601</v>
      </c>
      <c r="I1674">
        <v>57.762852305195402</v>
      </c>
      <c r="J1674">
        <v>-7.5650097370894702</v>
      </c>
      <c r="K1674">
        <v>606.82600000000002</v>
      </c>
      <c r="M1674">
        <v>44.625888585255097</v>
      </c>
      <c r="O1674">
        <v>24.930813631691201</v>
      </c>
      <c r="P1674">
        <v>84.897660818713405</v>
      </c>
    </row>
    <row r="1675" spans="1:17" hidden="1" x14ac:dyDescent="0.3">
      <c r="A1675" t="s">
        <v>3529</v>
      </c>
      <c r="B1675" t="s">
        <v>3530</v>
      </c>
      <c r="C1675" t="str">
        <f>IFERROR(VLOOKUP(Table1[[#This Row],[Ticker]],[1]!Table1[[Symbol]:[Industry]],2,FALSE),"-")</f>
        <v>-</v>
      </c>
      <c r="D1675" t="s">
        <v>264</v>
      </c>
      <c r="E1675">
        <v>694.39550999999994</v>
      </c>
      <c r="F1675">
        <v>216.39</v>
      </c>
      <c r="G1675">
        <v>1.3765520398870801</v>
      </c>
      <c r="H1675">
        <v>11.1896843513879</v>
      </c>
      <c r="I1675">
        <v>21.141321215323</v>
      </c>
      <c r="J1675">
        <v>-6.7383082619396504</v>
      </c>
      <c r="K1675">
        <v>209.65784320729301</v>
      </c>
      <c r="L1675">
        <v>186.33746220194499</v>
      </c>
      <c r="M1675">
        <v>38.482436235404997</v>
      </c>
      <c r="N1675">
        <v>2.4862677940350602</v>
      </c>
      <c r="O1675">
        <v>21.3780673783446</v>
      </c>
      <c r="P1675">
        <v>50.479833101529799</v>
      </c>
      <c r="Q1675">
        <v>2.5832464754548999E-2</v>
      </c>
    </row>
    <row r="1676" spans="1:17" hidden="1" x14ac:dyDescent="0.3">
      <c r="A1676" t="s">
        <v>3531</v>
      </c>
      <c r="B1676" t="s">
        <v>3532</v>
      </c>
      <c r="C1676" t="str">
        <f>IFERROR(VLOOKUP(Table1[[#This Row],[Ticker]],[1]!Table1[[Symbol]:[Industry]],2,FALSE),"-")</f>
        <v>-</v>
      </c>
      <c r="D1676" t="s">
        <v>217</v>
      </c>
      <c r="E1676">
        <v>693.48676899999998</v>
      </c>
      <c r="F1676">
        <v>147.1</v>
      </c>
      <c r="G1676">
        <v>71.926391579433997</v>
      </c>
      <c r="H1676">
        <v>2.7552638703719601</v>
      </c>
      <c r="I1676">
        <v>61.983644404208498</v>
      </c>
      <c r="J1676">
        <v>-7.1510913736442898</v>
      </c>
      <c r="K1676">
        <v>143.14492463359801</v>
      </c>
      <c r="L1676">
        <v>122.053039389809</v>
      </c>
      <c r="M1676">
        <v>52.651820556275297</v>
      </c>
      <c r="N1676">
        <v>0.67446800441627797</v>
      </c>
      <c r="O1676">
        <v>19.6464989802855</v>
      </c>
      <c r="P1676">
        <v>104.7035903145</v>
      </c>
      <c r="Q1676">
        <v>6.0578775699475E-2</v>
      </c>
    </row>
    <row r="1677" spans="1:17" hidden="1" x14ac:dyDescent="0.3">
      <c r="A1677" t="s">
        <v>3533</v>
      </c>
      <c r="B1677" t="s">
        <v>3534</v>
      </c>
      <c r="C1677" t="str">
        <f>IFERROR(VLOOKUP(Table1[[#This Row],[Ticker]],[1]!Table1[[Symbol]:[Industry]],2,FALSE),"-")</f>
        <v>-</v>
      </c>
      <c r="D1677" t="s">
        <v>232</v>
      </c>
      <c r="E1677">
        <v>693.30357160200003</v>
      </c>
      <c r="F1677">
        <v>214.47</v>
      </c>
      <c r="G1677">
        <v>15.6963215141547</v>
      </c>
      <c r="H1677">
        <v>-10.083833759106</v>
      </c>
      <c r="I1677">
        <v>-22.090534933499299</v>
      </c>
      <c r="J1677">
        <v>-6.1953603788176101</v>
      </c>
      <c r="K1677">
        <v>215.10984390915701</v>
      </c>
      <c r="L1677">
        <v>215.72429951477</v>
      </c>
      <c r="M1677">
        <v>42.014669077934897</v>
      </c>
      <c r="N1677">
        <v>0.49623294586354399</v>
      </c>
      <c r="O1677">
        <v>61.770877045740598</v>
      </c>
      <c r="P1677">
        <v>52.647686832740199</v>
      </c>
      <c r="Q1677">
        <v>3.3795823788549E-2</v>
      </c>
    </row>
    <row r="1678" spans="1:17" hidden="1" x14ac:dyDescent="0.3">
      <c r="A1678" t="s">
        <v>3535</v>
      </c>
      <c r="B1678" t="s">
        <v>3536</v>
      </c>
      <c r="C1678" t="str">
        <f>IFERROR(VLOOKUP(Table1[[#This Row],[Ticker]],[1]!Table1[[Symbol]:[Industry]],2,FALSE),"-")</f>
        <v>-</v>
      </c>
      <c r="D1678" t="s">
        <v>592</v>
      </c>
      <c r="E1678">
        <v>691.85419038999999</v>
      </c>
      <c r="F1678">
        <v>376.45</v>
      </c>
      <c r="G1678">
        <v>5.2935879878384204</v>
      </c>
      <c r="H1678">
        <v>3.8658962152088399</v>
      </c>
      <c r="I1678">
        <v>3.7353413531504298</v>
      </c>
      <c r="J1678">
        <v>6.4950455869063601</v>
      </c>
      <c r="K1678">
        <v>367.81971917564903</v>
      </c>
      <c r="L1678">
        <v>350.62139261009798</v>
      </c>
      <c r="M1678">
        <v>55.599939670553297</v>
      </c>
      <c r="N1678">
        <v>0.57909303037817295</v>
      </c>
      <c r="O1678">
        <v>16.8813919511223</v>
      </c>
      <c r="P1678">
        <v>42.594696969696898</v>
      </c>
      <c r="Q1678">
        <v>4.0593330248647003E-2</v>
      </c>
    </row>
    <row r="1679" spans="1:17" hidden="1" x14ac:dyDescent="0.3">
      <c r="A1679" t="s">
        <v>3537</v>
      </c>
      <c r="B1679" t="s">
        <v>3538</v>
      </c>
      <c r="C1679" t="str">
        <f>IFERROR(VLOOKUP(Table1[[#This Row],[Ticker]],[1]!Table1[[Symbol]:[Industry]],2,FALSE),"-")</f>
        <v>-</v>
      </c>
      <c r="D1679" t="s">
        <v>54</v>
      </c>
      <c r="E1679">
        <v>689.47214699999995</v>
      </c>
      <c r="F1679">
        <v>317</v>
      </c>
      <c r="G1679">
        <v>-33.668241411320899</v>
      </c>
      <c r="H1679">
        <v>-2.8357069711931602</v>
      </c>
      <c r="I1679">
        <v>-30.749000379885501</v>
      </c>
      <c r="J1679">
        <v>-4.4784374929085198</v>
      </c>
      <c r="K1679">
        <v>324.04752350966498</v>
      </c>
      <c r="L1679">
        <v>335.53080916219898</v>
      </c>
      <c r="M1679">
        <v>40.3505872054034</v>
      </c>
      <c r="N1679">
        <v>0.72031107234062197</v>
      </c>
      <c r="O1679">
        <v>51.104100946372199</v>
      </c>
      <c r="P1679">
        <v>7.4030154158902297</v>
      </c>
      <c r="Q1679">
        <v>5.8010879970695997E-2</v>
      </c>
    </row>
    <row r="1680" spans="1:17" hidden="1" x14ac:dyDescent="0.3">
      <c r="A1680" t="s">
        <v>3539</v>
      </c>
      <c r="B1680" t="s">
        <v>3540</v>
      </c>
      <c r="C1680" t="str">
        <f>IFERROR(VLOOKUP(Table1[[#This Row],[Ticker]],[1]!Table1[[Symbol]:[Industry]],2,FALSE),"-")</f>
        <v>-</v>
      </c>
      <c r="D1680" t="s">
        <v>261</v>
      </c>
      <c r="E1680">
        <v>689.28213404999997</v>
      </c>
      <c r="F1680">
        <v>372.65</v>
      </c>
      <c r="G1680">
        <v>50.613549296429603</v>
      </c>
      <c r="H1680">
        <v>-0.54314387604473202</v>
      </c>
      <c r="I1680">
        <v>-13.711965971389899</v>
      </c>
      <c r="J1680">
        <v>-4.2506408034968697</v>
      </c>
      <c r="K1680">
        <v>388.50035122394502</v>
      </c>
      <c r="L1680">
        <v>367.63749052471297</v>
      </c>
      <c r="M1680">
        <v>40.068326807780103</v>
      </c>
      <c r="N1680">
        <v>1.2513448118942601</v>
      </c>
      <c r="O1680">
        <v>27.666711391385999</v>
      </c>
      <c r="P1680">
        <v>88.207070707070699</v>
      </c>
      <c r="Q1680">
        <v>0.15836800041597701</v>
      </c>
    </row>
    <row r="1681" spans="1:17" hidden="1" x14ac:dyDescent="0.3">
      <c r="A1681" t="s">
        <v>3541</v>
      </c>
      <c r="B1681" t="s">
        <v>3542</v>
      </c>
      <c r="C1681" t="str">
        <f>IFERROR(VLOOKUP(Table1[[#This Row],[Ticker]],[1]!Table1[[Symbol]:[Industry]],2,FALSE),"-")</f>
        <v>-</v>
      </c>
      <c r="D1681" t="s">
        <v>287</v>
      </c>
      <c r="E1681">
        <v>687.96</v>
      </c>
      <c r="F1681">
        <v>147</v>
      </c>
      <c r="G1681">
        <v>-24.649210504099099</v>
      </c>
      <c r="H1681">
        <v>-8.1317909986905494</v>
      </c>
      <c r="I1681">
        <v>-15.4610187401186</v>
      </c>
      <c r="J1681">
        <v>-2.4171825811487202</v>
      </c>
      <c r="K1681">
        <v>146.70598005599601</v>
      </c>
      <c r="L1681">
        <v>144.98623495722899</v>
      </c>
      <c r="M1681">
        <v>52.508221927466501</v>
      </c>
      <c r="N1681">
        <v>0.92714347021978805</v>
      </c>
      <c r="O1681">
        <v>19.727891156462501</v>
      </c>
      <c r="P1681">
        <v>12.4713083397092</v>
      </c>
      <c r="Q1681">
        <v>9.2142157750692996E-2</v>
      </c>
    </row>
    <row r="1682" spans="1:17" hidden="1" x14ac:dyDescent="0.3">
      <c r="A1682" t="s">
        <v>3543</v>
      </c>
      <c r="B1682" t="s">
        <v>3544</v>
      </c>
      <c r="C1682" t="str">
        <f>IFERROR(VLOOKUP(Table1[[#This Row],[Ticker]],[1]!Table1[[Symbol]:[Industry]],2,FALSE),"-")</f>
        <v>-</v>
      </c>
      <c r="D1682" t="s">
        <v>21</v>
      </c>
      <c r="E1682">
        <v>686.30900399999996</v>
      </c>
      <c r="F1682">
        <v>654.9</v>
      </c>
      <c r="G1682">
        <v>82.296692890549295</v>
      </c>
      <c r="H1682">
        <v>-24.7024551266367</v>
      </c>
      <c r="I1682">
        <v>96.743733627274594</v>
      </c>
      <c r="J1682">
        <v>-11.411933399072501</v>
      </c>
      <c r="K1682">
        <v>693.96571977915403</v>
      </c>
      <c r="M1682">
        <v>28.046612514970001</v>
      </c>
      <c r="N1682">
        <v>0.86972849671747998</v>
      </c>
      <c r="O1682">
        <v>37.425561154374698</v>
      </c>
      <c r="P1682">
        <v>150.82343929528901</v>
      </c>
    </row>
    <row r="1683" spans="1:17" hidden="1" x14ac:dyDescent="0.3">
      <c r="A1683" t="s">
        <v>3545</v>
      </c>
      <c r="B1683" t="s">
        <v>3546</v>
      </c>
      <c r="C1683" t="str">
        <f>IFERROR(VLOOKUP(Table1[[#This Row],[Ticker]],[1]!Table1[[Symbol]:[Industry]],2,FALSE),"-")</f>
        <v>-</v>
      </c>
      <c r="D1683" t="s">
        <v>606</v>
      </c>
      <c r="E1683">
        <v>686.27688000000001</v>
      </c>
      <c r="F1683">
        <v>783.6</v>
      </c>
      <c r="G1683">
        <v>-21.4782853056224</v>
      </c>
      <c r="H1683">
        <v>-16.080410375571201</v>
      </c>
      <c r="I1683">
        <v>28.659149823831001</v>
      </c>
      <c r="J1683">
        <v>-6.0603788257098703</v>
      </c>
      <c r="K1683">
        <v>821.46633385032999</v>
      </c>
      <c r="L1683">
        <v>739.74394645560301</v>
      </c>
      <c r="M1683">
        <v>28.506741373641301</v>
      </c>
      <c r="N1683">
        <v>0.37954061552358198</v>
      </c>
      <c r="O1683">
        <v>30.1684532924961</v>
      </c>
      <c r="P1683">
        <v>59.755351681957102</v>
      </c>
      <c r="Q1683">
        <v>-6.2858653114703997E-2</v>
      </c>
    </row>
    <row r="1684" spans="1:17" hidden="1" x14ac:dyDescent="0.3">
      <c r="A1684" t="s">
        <v>3547</v>
      </c>
      <c r="B1684" t="s">
        <v>3548</v>
      </c>
      <c r="C1684" t="str">
        <f>IFERROR(VLOOKUP(Table1[[#This Row],[Ticker]],[1]!Table1[[Symbol]:[Industry]],2,FALSE),"-")</f>
        <v>-</v>
      </c>
      <c r="D1684" t="s">
        <v>287</v>
      </c>
      <c r="E1684">
        <v>686.17098550000003</v>
      </c>
      <c r="F1684">
        <v>74.23</v>
      </c>
      <c r="G1684">
        <v>42.396842562868699</v>
      </c>
      <c r="H1684">
        <v>-5.7901710224082397</v>
      </c>
      <c r="I1684">
        <v>-18.289726731494699</v>
      </c>
      <c r="J1684">
        <v>0.56785262890173605</v>
      </c>
      <c r="K1684">
        <v>75.102387618446201</v>
      </c>
      <c r="L1684">
        <v>70.406037519722801</v>
      </c>
      <c r="M1684">
        <v>42.049617018894601</v>
      </c>
      <c r="N1684">
        <v>0.64886689324258995</v>
      </c>
      <c r="O1684">
        <v>23.467600700525399</v>
      </c>
      <c r="P1684">
        <v>76.738095238095198</v>
      </c>
      <c r="Q1684">
        <v>4.7270160599594997E-2</v>
      </c>
    </row>
    <row r="1685" spans="1:17" hidden="1" x14ac:dyDescent="0.3">
      <c r="A1685" t="s">
        <v>3549</v>
      </c>
      <c r="B1685" t="s">
        <v>3550</v>
      </c>
      <c r="C1685" t="str">
        <f>IFERROR(VLOOKUP(Table1[[#This Row],[Ticker]],[1]!Table1[[Symbol]:[Industry]],2,FALSE),"-")</f>
        <v>-</v>
      </c>
      <c r="D1685" t="s">
        <v>261</v>
      </c>
      <c r="E1685">
        <v>685.99094288999902</v>
      </c>
      <c r="F1685">
        <v>364.1</v>
      </c>
      <c r="G1685">
        <v>42.355076397208698</v>
      </c>
      <c r="H1685">
        <v>-0.83198072225862096</v>
      </c>
      <c r="I1685">
        <v>24.286371574710099</v>
      </c>
      <c r="J1685">
        <v>1.4400407679610301</v>
      </c>
      <c r="K1685">
        <v>365.16966363146901</v>
      </c>
      <c r="M1685">
        <v>50.437100679967699</v>
      </c>
      <c r="N1685">
        <v>0.61620414673046198</v>
      </c>
      <c r="O1685">
        <v>34.578412524031798</v>
      </c>
      <c r="P1685">
        <v>86.717948717948701</v>
      </c>
    </row>
    <row r="1686" spans="1:17" hidden="1" x14ac:dyDescent="0.3">
      <c r="A1686" t="s">
        <v>3551</v>
      </c>
      <c r="B1686" t="s">
        <v>3552</v>
      </c>
      <c r="C1686" t="str">
        <f>IFERROR(VLOOKUP(Table1[[#This Row],[Ticker]],[1]!Table1[[Symbol]:[Industry]],2,FALSE),"-")</f>
        <v>-</v>
      </c>
      <c r="D1686" t="s">
        <v>164</v>
      </c>
      <c r="E1686">
        <v>684.725860514999</v>
      </c>
      <c r="F1686">
        <v>274.55</v>
      </c>
      <c r="G1686">
        <v>-46.603312984909401</v>
      </c>
      <c r="H1686">
        <v>-4.3353637070030304</v>
      </c>
      <c r="I1686">
        <v>-20.311593200054801</v>
      </c>
      <c r="J1686">
        <v>-2.0756282391396201</v>
      </c>
      <c r="K1686">
        <v>287.24864316059399</v>
      </c>
      <c r="L1686">
        <v>301.63771777458697</v>
      </c>
      <c r="M1686">
        <v>34.571903401203201</v>
      </c>
      <c r="N1686">
        <v>0.35664532537939098</v>
      </c>
      <c r="O1686">
        <v>38.4083044982698</v>
      </c>
      <c r="P1686">
        <v>11.946992864424001</v>
      </c>
      <c r="Q1686">
        <v>-3.1624102179454001E-2</v>
      </c>
    </row>
    <row r="1687" spans="1:17" hidden="1" x14ac:dyDescent="0.3">
      <c r="A1687" t="s">
        <v>3553</v>
      </c>
      <c r="B1687" t="s">
        <v>3554</v>
      </c>
      <c r="C1687" t="str">
        <f>IFERROR(VLOOKUP(Table1[[#This Row],[Ticker]],[1]!Table1[[Symbol]:[Industry]],2,FALSE),"-")</f>
        <v>-</v>
      </c>
      <c r="D1687" t="s">
        <v>185</v>
      </c>
      <c r="E1687">
        <v>678.87513000000001</v>
      </c>
      <c r="F1687">
        <v>169.74</v>
      </c>
      <c r="G1687">
        <v>-17.542982849119301</v>
      </c>
      <c r="H1687">
        <v>-3.5241530685840998</v>
      </c>
      <c r="I1687">
        <v>-14.354660295431399</v>
      </c>
      <c r="J1687">
        <v>1.53174090182983</v>
      </c>
      <c r="K1687">
        <v>169.87836021634899</v>
      </c>
      <c r="L1687">
        <v>161.4859191683</v>
      </c>
      <c r="M1687">
        <v>44.187672665954203</v>
      </c>
      <c r="N1687">
        <v>0.54902147985678895</v>
      </c>
      <c r="O1687">
        <v>24.837987510309802</v>
      </c>
      <c r="P1687">
        <v>34.287974683544299</v>
      </c>
      <c r="Q1687">
        <v>-7.6994889721159997E-3</v>
      </c>
    </row>
    <row r="1688" spans="1:17" hidden="1" x14ac:dyDescent="0.3">
      <c r="A1688" t="s">
        <v>3555</v>
      </c>
      <c r="B1688" t="s">
        <v>3556</v>
      </c>
      <c r="C1688" t="str">
        <f>IFERROR(VLOOKUP(Table1[[#This Row],[Ticker]],[1]!Table1[[Symbol]:[Industry]],2,FALSE),"-")</f>
        <v>-</v>
      </c>
      <c r="D1688" t="s">
        <v>644</v>
      </c>
      <c r="E1688">
        <v>678.81248159999996</v>
      </c>
      <c r="F1688">
        <v>26.4</v>
      </c>
      <c r="G1688">
        <v>-12.777198735066399</v>
      </c>
      <c r="H1688">
        <v>-9.1298348728955396</v>
      </c>
      <c r="I1688">
        <v>28.3365086683255</v>
      </c>
      <c r="J1688">
        <v>-10.719420741329801</v>
      </c>
      <c r="K1688">
        <v>25.691834159127598</v>
      </c>
      <c r="L1688">
        <v>22.636540521041599</v>
      </c>
      <c r="M1688">
        <v>39.526413333434</v>
      </c>
      <c r="N1688">
        <v>0.936000970375506</v>
      </c>
      <c r="O1688">
        <v>14.772727272727201</v>
      </c>
      <c r="P1688">
        <v>63.975155279502999</v>
      </c>
      <c r="Q1688">
        <v>8.1832538396591006E-2</v>
      </c>
    </row>
    <row r="1689" spans="1:17" hidden="1" x14ac:dyDescent="0.3">
      <c r="A1689" t="s">
        <v>3557</v>
      </c>
      <c r="B1689" t="s">
        <v>3558</v>
      </c>
      <c r="C1689" t="str">
        <f>IFERROR(VLOOKUP(Table1[[#This Row],[Ticker]],[1]!Table1[[Symbol]:[Industry]],2,FALSE),"-")</f>
        <v>-</v>
      </c>
      <c r="D1689" t="s">
        <v>467</v>
      </c>
      <c r="E1689">
        <v>676.62858119999999</v>
      </c>
      <c r="F1689">
        <v>920.2</v>
      </c>
      <c r="G1689">
        <v>-18.7711279923296</v>
      </c>
      <c r="H1689">
        <v>-10.7730030027304</v>
      </c>
      <c r="I1689">
        <v>-2.3409981067422199</v>
      </c>
      <c r="J1689">
        <v>-1.26492182811896</v>
      </c>
      <c r="K1689">
        <v>952.08876987205599</v>
      </c>
      <c r="L1689">
        <v>900.66576323873005</v>
      </c>
      <c r="M1689">
        <v>38.368441289593399</v>
      </c>
      <c r="N1689">
        <v>1.1548010755921301</v>
      </c>
      <c r="O1689">
        <v>22.256031297543998</v>
      </c>
      <c r="P1689">
        <v>26.054794520547901</v>
      </c>
      <c r="Q1689">
        <v>8.5179159669376003E-2</v>
      </c>
    </row>
    <row r="1690" spans="1:17" hidden="1" x14ac:dyDescent="0.3">
      <c r="A1690" t="s">
        <v>3559</v>
      </c>
      <c r="B1690" t="s">
        <v>3560</v>
      </c>
      <c r="C1690" t="str">
        <f>IFERROR(VLOOKUP(Table1[[#This Row],[Ticker]],[1]!Table1[[Symbol]:[Industry]],2,FALSE),"-")</f>
        <v>-</v>
      </c>
      <c r="D1690" t="s">
        <v>898</v>
      </c>
      <c r="E1690">
        <v>676.62825999999995</v>
      </c>
      <c r="F1690">
        <v>2254</v>
      </c>
      <c r="G1690">
        <v>189.960487404681</v>
      </c>
      <c r="H1690">
        <v>-15.8997059983976</v>
      </c>
      <c r="I1690">
        <v>57.708579896066801</v>
      </c>
      <c r="J1690">
        <v>-6.8810575170973998</v>
      </c>
      <c r="K1690">
        <v>2205.3380367308</v>
      </c>
      <c r="L1690">
        <v>1637.6933777914201</v>
      </c>
      <c r="M1690">
        <v>40.181739851547398</v>
      </c>
      <c r="N1690">
        <v>0.19901741968793399</v>
      </c>
      <c r="O1690">
        <v>24.134871339840199</v>
      </c>
      <c r="P1690">
        <v>241.54102583528999</v>
      </c>
      <c r="Q1690">
        <v>0.12057649689842199</v>
      </c>
    </row>
    <row r="1691" spans="1:17" hidden="1" x14ac:dyDescent="0.3">
      <c r="A1691" t="s">
        <v>3561</v>
      </c>
      <c r="B1691" t="s">
        <v>3562</v>
      </c>
      <c r="C1691" t="str">
        <f>IFERROR(VLOOKUP(Table1[[#This Row],[Ticker]],[1]!Table1[[Symbol]:[Industry]],2,FALSE),"-")</f>
        <v>-</v>
      </c>
      <c r="D1691" t="s">
        <v>753</v>
      </c>
      <c r="E1691">
        <v>676.62342616799901</v>
      </c>
      <c r="F1691">
        <v>950</v>
      </c>
      <c r="G1691">
        <v>-1.3511570107567401</v>
      </c>
      <c r="H1691">
        <v>0.150729162612115</v>
      </c>
      <c r="I1691">
        <v>-0.60729002143960598</v>
      </c>
      <c r="J1691">
        <v>1.1023029827026301</v>
      </c>
      <c r="K1691">
        <v>906.50270386093098</v>
      </c>
      <c r="L1691">
        <v>839.37593476356699</v>
      </c>
      <c r="M1691">
        <v>64.306050640641899</v>
      </c>
      <c r="N1691">
        <v>1.62596123933699</v>
      </c>
      <c r="O1691">
        <v>4.1052631578947398</v>
      </c>
      <c r="P1691">
        <v>40.742825819641702</v>
      </c>
      <c r="Q1691">
        <v>2.0547319375944E-2</v>
      </c>
    </row>
    <row r="1692" spans="1:17" hidden="1" x14ac:dyDescent="0.3">
      <c r="A1692" t="s">
        <v>3563</v>
      </c>
      <c r="B1692" t="s">
        <v>3564</v>
      </c>
      <c r="C1692" t="str">
        <f>IFERROR(VLOOKUP(Table1[[#This Row],[Ticker]],[1]!Table1[[Symbol]:[Industry]],2,FALSE),"-")</f>
        <v>-</v>
      </c>
      <c r="D1692" t="s">
        <v>392</v>
      </c>
      <c r="E1692">
        <v>676.41151839300005</v>
      </c>
      <c r="F1692">
        <v>11.31</v>
      </c>
      <c r="G1692">
        <v>-1.2655708280896401</v>
      </c>
      <c r="H1692">
        <v>-1.40376170107013</v>
      </c>
      <c r="I1692">
        <v>3.9401122719291299</v>
      </c>
      <c r="J1692">
        <v>0.13494058581166099</v>
      </c>
      <c r="K1692">
        <v>10.9381731589152</v>
      </c>
      <c r="L1692">
        <v>11.023447175797401</v>
      </c>
      <c r="M1692">
        <v>63.058609196971702</v>
      </c>
      <c r="N1692">
        <v>1.4101369559962</v>
      </c>
      <c r="O1692">
        <v>40.141467727674602</v>
      </c>
      <c r="P1692">
        <v>41.375</v>
      </c>
      <c r="Q1692">
        <v>9.8381068387570006E-3</v>
      </c>
    </row>
    <row r="1693" spans="1:17" hidden="1" x14ac:dyDescent="0.3">
      <c r="A1693" t="s">
        <v>3565</v>
      </c>
      <c r="B1693" t="s">
        <v>3566</v>
      </c>
      <c r="C1693" t="str">
        <f>IFERROR(VLOOKUP(Table1[[#This Row],[Ticker]],[1]!Table1[[Symbol]:[Industry]],2,FALSE),"-")</f>
        <v>-</v>
      </c>
      <c r="D1693" t="s">
        <v>2350</v>
      </c>
      <c r="E1693">
        <v>674.96955000000003</v>
      </c>
      <c r="F1693">
        <v>17.09</v>
      </c>
      <c r="G1693">
        <v>33.306377552591499</v>
      </c>
      <c r="H1693">
        <v>-39.041203440325901</v>
      </c>
      <c r="I1693">
        <v>-24.497800750903298</v>
      </c>
      <c r="J1693">
        <v>-9.1844884222461207</v>
      </c>
      <c r="K1693">
        <v>22.711046089239801</v>
      </c>
      <c r="L1693">
        <v>20.685985321615401</v>
      </c>
      <c r="M1693">
        <v>4.4618983379800001</v>
      </c>
      <c r="N1693">
        <v>4.2672978276531097E-2</v>
      </c>
      <c r="O1693">
        <v>100.897210844548</v>
      </c>
      <c r="P1693">
        <v>113.092269326683</v>
      </c>
      <c r="Q1693">
        <v>0.219991315007358</v>
      </c>
    </row>
    <row r="1694" spans="1:17" hidden="1" x14ac:dyDescent="0.3">
      <c r="A1694" t="s">
        <v>3567</v>
      </c>
      <c r="B1694" t="s">
        <v>3568</v>
      </c>
      <c r="C1694" t="str">
        <f>IFERROR(VLOOKUP(Table1[[#This Row],[Ticker]],[1]!Table1[[Symbol]:[Industry]],2,FALSE),"-")</f>
        <v>-</v>
      </c>
      <c r="D1694" t="s">
        <v>606</v>
      </c>
      <c r="E1694">
        <v>674.80079999999998</v>
      </c>
      <c r="F1694">
        <v>75</v>
      </c>
      <c r="G1694">
        <v>72.477316864276702</v>
      </c>
      <c r="H1694">
        <v>-3.2360991263770198</v>
      </c>
      <c r="I1694">
        <v>4.8225513612647699</v>
      </c>
      <c r="J1694">
        <v>-1.5842971518495801</v>
      </c>
      <c r="K1694">
        <v>72.447423346745097</v>
      </c>
      <c r="L1694">
        <v>61.715244189741</v>
      </c>
      <c r="M1694">
        <v>60.109087666977302</v>
      </c>
      <c r="N1694">
        <v>0.93243857601839997</v>
      </c>
      <c r="O1694">
        <v>17.3333333333333</v>
      </c>
      <c r="P1694">
        <v>125.496091401082</v>
      </c>
      <c r="Q1694">
        <v>8.1711162688844999E-2</v>
      </c>
    </row>
    <row r="1695" spans="1:17" hidden="1" x14ac:dyDescent="0.3">
      <c r="A1695" t="s">
        <v>3569</v>
      </c>
      <c r="B1695" t="s">
        <v>3570</v>
      </c>
      <c r="C1695" t="str">
        <f>IFERROR(VLOOKUP(Table1[[#This Row],[Ticker]],[1]!Table1[[Symbol]:[Industry]],2,FALSE),"-")</f>
        <v>-</v>
      </c>
      <c r="D1695" t="s">
        <v>232</v>
      </c>
      <c r="E1695">
        <v>673.26984300000004</v>
      </c>
      <c r="F1695">
        <v>298.60000000000002</v>
      </c>
      <c r="G1695">
        <v>148.92091447248001</v>
      </c>
      <c r="H1695">
        <v>23.917598142937099</v>
      </c>
      <c r="I1695">
        <v>28.402028733845601</v>
      </c>
      <c r="J1695">
        <v>9.68962617426285</v>
      </c>
      <c r="K1695">
        <v>244.33244348693501</v>
      </c>
      <c r="L1695">
        <v>201.64492753437801</v>
      </c>
      <c r="M1695">
        <v>89.502836457480598</v>
      </c>
      <c r="N1695">
        <v>0.383551760272831</v>
      </c>
      <c r="O1695">
        <v>0</v>
      </c>
      <c r="P1695">
        <v>192.458374142997</v>
      </c>
      <c r="Q1695">
        <v>0.115612121708088</v>
      </c>
    </row>
    <row r="1696" spans="1:17" hidden="1" x14ac:dyDescent="0.3">
      <c r="A1696" t="s">
        <v>3571</v>
      </c>
      <c r="B1696" t="s">
        <v>3572</v>
      </c>
      <c r="C1696" t="str">
        <f>IFERROR(VLOOKUP(Table1[[#This Row],[Ticker]],[1]!Table1[[Symbol]:[Industry]],2,FALSE),"-")</f>
        <v>-</v>
      </c>
      <c r="D1696" t="s">
        <v>146</v>
      </c>
      <c r="E1696">
        <v>672.90362540000001</v>
      </c>
      <c r="F1696">
        <v>102.68</v>
      </c>
      <c r="G1696">
        <v>-58.586447289979702</v>
      </c>
      <c r="H1696">
        <v>1.85484583318105</v>
      </c>
      <c r="I1696">
        <v>-13.7147733829565</v>
      </c>
      <c r="J1696">
        <v>-1.46522256178071</v>
      </c>
      <c r="K1696">
        <v>99.251006775852403</v>
      </c>
      <c r="L1696">
        <v>108.12941581054601</v>
      </c>
      <c r="M1696">
        <v>53.5585398987796</v>
      </c>
      <c r="N1696">
        <v>2.9014588261800101</v>
      </c>
      <c r="O1696">
        <v>51.879626022594401</v>
      </c>
      <c r="P1696">
        <v>13.646928610957399</v>
      </c>
      <c r="Q1696">
        <v>3.7353392104799002E-2</v>
      </c>
    </row>
    <row r="1697" spans="1:17" hidden="1" x14ac:dyDescent="0.3">
      <c r="A1697" t="s">
        <v>3573</v>
      </c>
      <c r="B1697" t="s">
        <v>3574</v>
      </c>
      <c r="C1697" t="str">
        <f>IFERROR(VLOOKUP(Table1[[#This Row],[Ticker]],[1]!Table1[[Symbol]:[Industry]],2,FALSE),"-")</f>
        <v>-</v>
      </c>
      <c r="D1697" t="s">
        <v>1381</v>
      </c>
      <c r="E1697">
        <v>670.83868684799995</v>
      </c>
      <c r="F1697">
        <v>82.24</v>
      </c>
      <c r="G1697">
        <v>-45.750743708611303</v>
      </c>
      <c r="H1697">
        <v>-32.354548010043302</v>
      </c>
      <c r="I1697">
        <v>-31.3037029718861</v>
      </c>
      <c r="J1697">
        <v>-2.3039263495144402</v>
      </c>
      <c r="O1697">
        <v>20.646887159533001</v>
      </c>
      <c r="P1697">
        <v>3.3036050747393402</v>
      </c>
    </row>
    <row r="1698" spans="1:17" hidden="1" x14ac:dyDescent="0.3">
      <c r="A1698" t="s">
        <v>3575</v>
      </c>
      <c r="B1698" t="s">
        <v>3576</v>
      </c>
      <c r="C1698" t="str">
        <f>IFERROR(VLOOKUP(Table1[[#This Row],[Ticker]],[1]!Table1[[Symbol]:[Industry]],2,FALSE),"-")</f>
        <v>-</v>
      </c>
      <c r="D1698" t="s">
        <v>124</v>
      </c>
      <c r="E1698">
        <v>670.70162059200004</v>
      </c>
      <c r="F1698">
        <v>207.88</v>
      </c>
      <c r="G1698">
        <v>91.957936400068704</v>
      </c>
      <c r="H1698">
        <v>-15.6541627596305</v>
      </c>
      <c r="I1698">
        <v>-22.775113181057701</v>
      </c>
      <c r="J1698">
        <v>-0.72550560222528404</v>
      </c>
      <c r="K1698">
        <v>216.78627911951401</v>
      </c>
      <c r="L1698">
        <v>205.898358288113</v>
      </c>
      <c r="M1698">
        <v>38.677353916784597</v>
      </c>
      <c r="N1698">
        <v>0.91502567116037004</v>
      </c>
      <c r="O1698">
        <v>51.241100634981699</v>
      </c>
      <c r="P1698">
        <v>172.987524622455</v>
      </c>
      <c r="Q1698">
        <v>0.13444623919239701</v>
      </c>
    </row>
    <row r="1699" spans="1:17" hidden="1" x14ac:dyDescent="0.3">
      <c r="A1699" t="s">
        <v>3577</v>
      </c>
      <c r="B1699" t="s">
        <v>3578</v>
      </c>
      <c r="C1699" t="str">
        <f>IFERROR(VLOOKUP(Table1[[#This Row],[Ticker]],[1]!Table1[[Symbol]:[Industry]],2,FALSE),"-")</f>
        <v>-</v>
      </c>
      <c r="D1699" t="s">
        <v>467</v>
      </c>
      <c r="E1699">
        <v>670.06700000000001</v>
      </c>
      <c r="F1699">
        <v>730</v>
      </c>
      <c r="G1699">
        <v>32.0641696741014</v>
      </c>
      <c r="H1699">
        <v>-2.0502534869231401</v>
      </c>
      <c r="I1699">
        <v>51.852847013898</v>
      </c>
      <c r="J1699">
        <v>0.61735474814561497</v>
      </c>
      <c r="K1699">
        <v>676.205498833354</v>
      </c>
      <c r="L1699">
        <v>554.96842100353399</v>
      </c>
      <c r="M1699">
        <v>57.439957584788701</v>
      </c>
      <c r="N1699">
        <v>0.11297651309116501</v>
      </c>
      <c r="O1699">
        <v>6.0410958904109497</v>
      </c>
      <c r="P1699">
        <v>77.831912302070606</v>
      </c>
      <c r="Q1699">
        <v>3.0497835984168001E-2</v>
      </c>
    </row>
    <row r="1700" spans="1:17" hidden="1" x14ac:dyDescent="0.3">
      <c r="A1700" t="s">
        <v>3579</v>
      </c>
      <c r="B1700" t="s">
        <v>3580</v>
      </c>
      <c r="C1700" t="str">
        <f>IFERROR(VLOOKUP(Table1[[#This Row],[Ticker]],[1]!Table1[[Symbol]:[Industry]],2,FALSE),"-")</f>
        <v>-</v>
      </c>
      <c r="D1700" t="s">
        <v>83</v>
      </c>
      <c r="E1700">
        <v>668.10951899999998</v>
      </c>
      <c r="F1700">
        <v>320.10000000000002</v>
      </c>
      <c r="G1700">
        <v>227.29029282848799</v>
      </c>
      <c r="H1700">
        <v>-1.26618153436642</v>
      </c>
      <c r="I1700">
        <v>-3.4136259574149102</v>
      </c>
      <c r="J1700">
        <v>17.9172381145613</v>
      </c>
      <c r="K1700">
        <v>292.09067250611298</v>
      </c>
      <c r="L1700">
        <v>250.89041013843499</v>
      </c>
      <c r="M1700">
        <v>79.499002952220394</v>
      </c>
      <c r="N1700">
        <v>1.1707206361131901</v>
      </c>
      <c r="O1700">
        <v>23.914401749453202</v>
      </c>
      <c r="P1700">
        <v>260.06749156355397</v>
      </c>
    </row>
    <row r="1701" spans="1:17" hidden="1" x14ac:dyDescent="0.3">
      <c r="A1701" t="s">
        <v>3581</v>
      </c>
      <c r="B1701" t="s">
        <v>3582</v>
      </c>
      <c r="C1701" t="str">
        <f>IFERROR(VLOOKUP(Table1[[#This Row],[Ticker]],[1]!Table1[[Symbol]:[Industry]],2,FALSE),"-")</f>
        <v>-</v>
      </c>
      <c r="D1701" t="s">
        <v>46</v>
      </c>
      <c r="E1701">
        <v>666.60880301999998</v>
      </c>
      <c r="F1701">
        <v>233.37</v>
      </c>
      <c r="G1701">
        <v>-66.204669851882798</v>
      </c>
      <c r="H1701">
        <v>-3.9558411301795902</v>
      </c>
      <c r="I1701">
        <v>10.0361786353222</v>
      </c>
      <c r="J1701">
        <v>-2.40712059147027</v>
      </c>
      <c r="K1701">
        <v>235.153032342942</v>
      </c>
      <c r="L1701">
        <v>243.583159433959</v>
      </c>
      <c r="M1701">
        <v>54.591578992153003</v>
      </c>
      <c r="N1701">
        <v>0.55272623949945898</v>
      </c>
      <c r="O1701">
        <v>56.746796931910602</v>
      </c>
      <c r="P1701">
        <v>29.65</v>
      </c>
      <c r="Q1701">
        <v>9.5986998685632E-2</v>
      </c>
    </row>
    <row r="1702" spans="1:17" hidden="1" x14ac:dyDescent="0.3">
      <c r="A1702" t="s">
        <v>3583</v>
      </c>
      <c r="B1702" t="s">
        <v>3584</v>
      </c>
      <c r="C1702" t="str">
        <f>IFERROR(VLOOKUP(Table1[[#This Row],[Ticker]],[1]!Table1[[Symbol]:[Industry]],2,FALSE),"-")</f>
        <v>-</v>
      </c>
      <c r="D1702" t="s">
        <v>2201</v>
      </c>
      <c r="E1702">
        <v>665.63888072500004</v>
      </c>
      <c r="F1702">
        <v>266.35000000000002</v>
      </c>
      <c r="G1702">
        <v>126.066338679899</v>
      </c>
      <c r="H1702">
        <v>4.9866755073565097</v>
      </c>
      <c r="I1702">
        <v>105.681616602163</v>
      </c>
      <c r="J1702">
        <v>20.278205019168698</v>
      </c>
      <c r="K1702">
        <v>260.51317906237199</v>
      </c>
      <c r="M1702">
        <v>60.1683125933409</v>
      </c>
      <c r="N1702">
        <v>0.59635198601958705</v>
      </c>
      <c r="O1702">
        <v>57.687253613666201</v>
      </c>
      <c r="P1702">
        <v>180.36842105263099</v>
      </c>
    </row>
    <row r="1703" spans="1:17" hidden="1" x14ac:dyDescent="0.3">
      <c r="A1703" t="s">
        <v>3585</v>
      </c>
      <c r="B1703" t="s">
        <v>3586</v>
      </c>
      <c r="C1703" t="str">
        <f>IFERROR(VLOOKUP(Table1[[#This Row],[Ticker]],[1]!Table1[[Symbol]:[Industry]],2,FALSE),"-")</f>
        <v>-</v>
      </c>
      <c r="D1703" t="s">
        <v>546</v>
      </c>
      <c r="E1703">
        <v>664.87966119999999</v>
      </c>
      <c r="F1703">
        <v>24.52</v>
      </c>
      <c r="G1703">
        <v>83.258043555682406</v>
      </c>
      <c r="H1703">
        <v>-17.420265593729301</v>
      </c>
      <c r="I1703">
        <v>26.330608963310699</v>
      </c>
      <c r="J1703">
        <v>-8.69837731113501</v>
      </c>
      <c r="K1703">
        <v>25.072789164581899</v>
      </c>
      <c r="L1703">
        <v>20.9615098199003</v>
      </c>
      <c r="M1703">
        <v>35.619264112867</v>
      </c>
      <c r="N1703">
        <v>0.83425220126333699</v>
      </c>
      <c r="O1703">
        <v>20.758564437194099</v>
      </c>
      <c r="P1703">
        <v>154.093264248704</v>
      </c>
      <c r="Q1703">
        <v>2.7275591145038001E-2</v>
      </c>
    </row>
    <row r="1704" spans="1:17" hidden="1" x14ac:dyDescent="0.3">
      <c r="A1704" t="s">
        <v>3587</v>
      </c>
      <c r="B1704" t="s">
        <v>3588</v>
      </c>
      <c r="C1704" t="str">
        <f>IFERROR(VLOOKUP(Table1[[#This Row],[Ticker]],[1]!Table1[[Symbol]:[Industry]],2,FALSE),"-")</f>
        <v>-</v>
      </c>
      <c r="D1704" t="s">
        <v>397</v>
      </c>
      <c r="E1704">
        <v>664.70084999999995</v>
      </c>
      <c r="F1704">
        <v>252.45</v>
      </c>
      <c r="G1704">
        <v>-76.813997671000706</v>
      </c>
      <c r="H1704">
        <v>-15.655183942515499</v>
      </c>
      <c r="I1704">
        <v>-3.9441135941725798</v>
      </c>
      <c r="J1704">
        <v>-2.7884503690904201</v>
      </c>
      <c r="K1704">
        <v>260.15966469725998</v>
      </c>
      <c r="L1704">
        <v>275.44183213933599</v>
      </c>
      <c r="M1704">
        <v>33.376770667275203</v>
      </c>
      <c r="N1704">
        <v>0.35168535068750301</v>
      </c>
      <c r="O1704">
        <v>85.779362249950395</v>
      </c>
      <c r="P1704">
        <v>17.418604651162699</v>
      </c>
      <c r="Q1704">
        <v>9.6477232890110995E-2</v>
      </c>
    </row>
    <row r="1705" spans="1:17" hidden="1" x14ac:dyDescent="0.3">
      <c r="A1705" t="s">
        <v>3589</v>
      </c>
      <c r="B1705" t="s">
        <v>3590</v>
      </c>
      <c r="C1705" t="str">
        <f>IFERROR(VLOOKUP(Table1[[#This Row],[Ticker]],[1]!Table1[[Symbol]:[Industry]],2,FALSE),"-")</f>
        <v>-</v>
      </c>
      <c r="D1705" t="s">
        <v>21</v>
      </c>
      <c r="E1705">
        <v>664.57612031999997</v>
      </c>
      <c r="F1705">
        <v>333.88</v>
      </c>
      <c r="G1705">
        <v>213.03326216602099</v>
      </c>
      <c r="H1705">
        <v>26.39460221861</v>
      </c>
      <c r="I1705">
        <v>164.85898534347299</v>
      </c>
      <c r="J1705">
        <v>8.8910466607735508</v>
      </c>
      <c r="K1705">
        <v>273.09666134075297</v>
      </c>
      <c r="L1705">
        <v>205.699201725855</v>
      </c>
      <c r="M1705">
        <v>89.637436710207496</v>
      </c>
      <c r="N1705">
        <v>0.56518630457727503</v>
      </c>
      <c r="O1705">
        <v>0</v>
      </c>
      <c r="P1705">
        <v>255.191489361702</v>
      </c>
      <c r="Q1705">
        <v>7.6921827953406005E-2</v>
      </c>
    </row>
    <row r="1706" spans="1:17" hidden="1" x14ac:dyDescent="0.3">
      <c r="A1706" t="s">
        <v>3591</v>
      </c>
      <c r="B1706" t="s">
        <v>3592</v>
      </c>
      <c r="C1706" t="str">
        <f>IFERROR(VLOOKUP(Table1[[#This Row],[Ticker]],[1]!Table1[[Symbol]:[Industry]],2,FALSE),"-")</f>
        <v>-</v>
      </c>
      <c r="D1706" t="s">
        <v>3593</v>
      </c>
      <c r="E1706">
        <v>664.56</v>
      </c>
      <c r="F1706">
        <v>166.14</v>
      </c>
      <c r="G1706">
        <v>25.451372693505</v>
      </c>
      <c r="H1706">
        <v>0.62132163738433099</v>
      </c>
      <c r="I1706">
        <v>-5.6164537920996302</v>
      </c>
      <c r="J1706">
        <v>-3.2632272058951801</v>
      </c>
      <c r="K1706">
        <v>153.15598136344801</v>
      </c>
      <c r="M1706">
        <v>50.317132857675098</v>
      </c>
      <c r="N1706">
        <v>1.1964541708855001</v>
      </c>
      <c r="O1706">
        <v>53.695678343565604</v>
      </c>
      <c r="P1706">
        <v>73.062499999999901</v>
      </c>
    </row>
    <row r="1707" spans="1:17" hidden="1" x14ac:dyDescent="0.3">
      <c r="A1707" t="s">
        <v>3594</v>
      </c>
      <c r="B1707" t="s">
        <v>3595</v>
      </c>
      <c r="C1707" t="str">
        <f>IFERROR(VLOOKUP(Table1[[#This Row],[Ticker]],[1]!Table1[[Symbol]:[Industry]],2,FALSE),"-")</f>
        <v>-</v>
      </c>
      <c r="D1707" t="s">
        <v>1000</v>
      </c>
      <c r="E1707">
        <v>663.84605505000002</v>
      </c>
      <c r="F1707">
        <v>265.55</v>
      </c>
      <c r="G1707">
        <v>73.075514443228101</v>
      </c>
      <c r="H1707">
        <v>1.3584954682175601</v>
      </c>
      <c r="I1707">
        <v>90.189669249401305</v>
      </c>
      <c r="J1707">
        <v>-4.82435989684096</v>
      </c>
      <c r="K1707">
        <v>242.11042319173001</v>
      </c>
      <c r="L1707">
        <v>188.604298009579</v>
      </c>
      <c r="M1707">
        <v>53.529554730470799</v>
      </c>
      <c r="N1707">
        <v>0.99172558719873904</v>
      </c>
      <c r="O1707">
        <v>11.7680286198456</v>
      </c>
      <c r="P1707">
        <v>137.09821428571399</v>
      </c>
      <c r="Q1707">
        <v>5.1362305183922E-2</v>
      </c>
    </row>
    <row r="1708" spans="1:17" hidden="1" x14ac:dyDescent="0.3">
      <c r="A1708" t="s">
        <v>3596</v>
      </c>
      <c r="B1708" t="s">
        <v>3597</v>
      </c>
      <c r="C1708" t="str">
        <f>IFERROR(VLOOKUP(Table1[[#This Row],[Ticker]],[1]!Table1[[Symbol]:[Industry]],2,FALSE),"-")</f>
        <v>-</v>
      </c>
      <c r="D1708" t="s">
        <v>217</v>
      </c>
      <c r="E1708">
        <v>662.44687499999998</v>
      </c>
      <c r="F1708">
        <v>557.85</v>
      </c>
      <c r="G1708">
        <v>44.318039360171603</v>
      </c>
      <c r="H1708">
        <v>-22.4986473889252</v>
      </c>
      <c r="I1708">
        <v>54.459063002123401</v>
      </c>
      <c r="J1708">
        <v>-5.5044036764834097</v>
      </c>
      <c r="K1708">
        <v>603.59435401507005</v>
      </c>
      <c r="L1708">
        <v>506.85170582574898</v>
      </c>
      <c r="M1708">
        <v>37.264310875778598</v>
      </c>
      <c r="N1708">
        <v>0.64248704663212397</v>
      </c>
      <c r="O1708">
        <v>56.493681097069</v>
      </c>
      <c r="P1708">
        <v>104.340659340659</v>
      </c>
      <c r="Q1708">
        <v>0.206779740601025</v>
      </c>
    </row>
    <row r="1709" spans="1:17" hidden="1" x14ac:dyDescent="0.3">
      <c r="A1709" t="s">
        <v>3598</v>
      </c>
      <c r="B1709" t="s">
        <v>3599</v>
      </c>
      <c r="C1709" t="str">
        <f>IFERROR(VLOOKUP(Table1[[#This Row],[Ticker]],[1]!Table1[[Symbol]:[Industry]],2,FALSE),"-")</f>
        <v>-</v>
      </c>
      <c r="D1709" t="s">
        <v>606</v>
      </c>
      <c r="E1709">
        <v>657.41612049599996</v>
      </c>
      <c r="F1709">
        <v>152.16</v>
      </c>
      <c r="G1709">
        <v>-23.072800753811801</v>
      </c>
      <c r="H1709">
        <v>-9.9108910157438199</v>
      </c>
      <c r="I1709">
        <v>15.026546646707001</v>
      </c>
      <c r="J1709">
        <v>-0.78254937184765305</v>
      </c>
      <c r="K1709">
        <v>150.24169646290699</v>
      </c>
      <c r="L1709">
        <v>138.13591322652101</v>
      </c>
      <c r="M1709">
        <v>50.904042626647801</v>
      </c>
      <c r="N1709">
        <v>0.26130920937434798</v>
      </c>
      <c r="O1709">
        <v>14.681913774973699</v>
      </c>
      <c r="P1709">
        <v>40.628465804066501</v>
      </c>
      <c r="Q1709">
        <v>1.6925753910012001E-2</v>
      </c>
    </row>
    <row r="1710" spans="1:17" hidden="1" x14ac:dyDescent="0.3">
      <c r="A1710" t="s">
        <v>3600</v>
      </c>
      <c r="B1710" t="s">
        <v>3601</v>
      </c>
      <c r="C1710" t="str">
        <f>IFERROR(VLOOKUP(Table1[[#This Row],[Ticker]],[1]!Table1[[Symbol]:[Industry]],2,FALSE),"-")</f>
        <v>-</v>
      </c>
      <c r="D1710" t="s">
        <v>124</v>
      </c>
      <c r="E1710">
        <v>657.28</v>
      </c>
      <c r="F1710">
        <v>3328</v>
      </c>
      <c r="G1710">
        <v>31.155612456500499</v>
      </c>
      <c r="H1710">
        <v>-3.4692557279546898</v>
      </c>
      <c r="I1710">
        <v>-9.0470003455647294</v>
      </c>
      <c r="J1710">
        <v>1.0478848958112099</v>
      </c>
      <c r="K1710">
        <v>3188.31411222919</v>
      </c>
      <c r="L1710">
        <v>2815.39621362859</v>
      </c>
      <c r="M1710">
        <v>44.522547982663802</v>
      </c>
      <c r="N1710">
        <v>0.55111412678939697</v>
      </c>
      <c r="O1710">
        <v>20.159254807692299</v>
      </c>
      <c r="P1710">
        <v>70.570447439905706</v>
      </c>
      <c r="Q1710">
        <v>0.14576356901271101</v>
      </c>
    </row>
    <row r="1711" spans="1:17" hidden="1" x14ac:dyDescent="0.3">
      <c r="A1711" t="s">
        <v>3602</v>
      </c>
      <c r="B1711" t="s">
        <v>3603</v>
      </c>
      <c r="C1711" t="str">
        <f>IFERROR(VLOOKUP(Table1[[#This Row],[Ticker]],[1]!Table1[[Symbol]:[Industry]],2,FALSE),"-")</f>
        <v>-</v>
      </c>
      <c r="D1711" t="s">
        <v>592</v>
      </c>
      <c r="E1711">
        <v>656.79191537999998</v>
      </c>
      <c r="F1711">
        <v>283.64999999999998</v>
      </c>
      <c r="G1711">
        <v>-10.6984382444272</v>
      </c>
      <c r="H1711">
        <v>-10.213594478872301</v>
      </c>
      <c r="I1711">
        <v>-17.189134643019301</v>
      </c>
      <c r="J1711">
        <v>-2.3550981209278499</v>
      </c>
      <c r="K1711">
        <v>294.46013386089601</v>
      </c>
      <c r="L1711">
        <v>293.11328456786202</v>
      </c>
      <c r="M1711">
        <v>27.1500174136801</v>
      </c>
      <c r="N1711">
        <v>0.54830165565341604</v>
      </c>
      <c r="O1711">
        <v>52.8997003349198</v>
      </c>
      <c r="P1711">
        <v>23.165436387320799</v>
      </c>
      <c r="Q1711">
        <v>2.9506236595618001E-2</v>
      </c>
    </row>
    <row r="1712" spans="1:17" hidden="1" x14ac:dyDescent="0.3">
      <c r="A1712" t="s">
        <v>3604</v>
      </c>
      <c r="B1712" t="s">
        <v>3605</v>
      </c>
      <c r="C1712" t="str">
        <f>IFERROR(VLOOKUP(Table1[[#This Row],[Ticker]],[1]!Table1[[Symbol]:[Industry]],2,FALSE),"-")</f>
        <v>-</v>
      </c>
      <c r="D1712" t="s">
        <v>1169</v>
      </c>
      <c r="E1712">
        <v>656.58783605600001</v>
      </c>
      <c r="F1712">
        <v>64.67</v>
      </c>
      <c r="G1712">
        <v>-30.532139446528799</v>
      </c>
      <c r="H1712">
        <v>-12.447411704778199</v>
      </c>
      <c r="I1712">
        <v>-32.504013340079602</v>
      </c>
      <c r="J1712">
        <v>-2.1711713685579701</v>
      </c>
      <c r="K1712">
        <v>68.321703049699707</v>
      </c>
      <c r="L1712">
        <v>72.402295744401997</v>
      </c>
      <c r="M1712">
        <v>32.481994263435297</v>
      </c>
      <c r="N1712">
        <v>0.23040962038846899</v>
      </c>
      <c r="O1712">
        <v>122.20504097726899</v>
      </c>
      <c r="P1712">
        <v>10.8311910882604</v>
      </c>
      <c r="Q1712">
        <v>-1.703145820671E-3</v>
      </c>
    </row>
    <row r="1713" spans="1:17" hidden="1" x14ac:dyDescent="0.3">
      <c r="A1713" t="s">
        <v>3606</v>
      </c>
      <c r="B1713" t="s">
        <v>3607</v>
      </c>
      <c r="C1713" t="str">
        <f>IFERROR(VLOOKUP(Table1[[#This Row],[Ticker]],[1]!Table1[[Symbol]:[Industry]],2,FALSE),"-")</f>
        <v>-</v>
      </c>
      <c r="D1713" t="s">
        <v>86</v>
      </c>
      <c r="E1713">
        <v>656.09043329999997</v>
      </c>
      <c r="F1713">
        <v>49.47</v>
      </c>
      <c r="G1713">
        <v>-31.9209296219165</v>
      </c>
      <c r="H1713">
        <v>50.485494527483702</v>
      </c>
      <c r="I1713">
        <v>49.081009514349198</v>
      </c>
      <c r="J1713">
        <v>8.8704289875058695</v>
      </c>
      <c r="K1713">
        <v>36.038278052802397</v>
      </c>
      <c r="L1713">
        <v>35.171198719834898</v>
      </c>
      <c r="M1713">
        <v>99.693100516720804</v>
      </c>
      <c r="N1713">
        <v>1.1865233325508</v>
      </c>
      <c r="O1713">
        <v>57.974530018192802</v>
      </c>
      <c r="P1713">
        <v>134.78879924062599</v>
      </c>
      <c r="Q1713">
        <v>0.111664285519993</v>
      </c>
    </row>
    <row r="1714" spans="1:17" hidden="1" x14ac:dyDescent="0.3">
      <c r="A1714" t="s">
        <v>3608</v>
      </c>
      <c r="B1714" t="s">
        <v>3609</v>
      </c>
      <c r="C1714" t="str">
        <f>IFERROR(VLOOKUP(Table1[[#This Row],[Ticker]],[1]!Table1[[Symbol]:[Industry]],2,FALSE),"-")</f>
        <v>-</v>
      </c>
      <c r="D1714" t="s">
        <v>132</v>
      </c>
      <c r="E1714">
        <v>652.18909900000006</v>
      </c>
      <c r="F1714">
        <v>377.35</v>
      </c>
      <c r="G1714">
        <v>558.05319265559604</v>
      </c>
      <c r="H1714">
        <v>-12.6563158074632</v>
      </c>
      <c r="I1714">
        <v>205.46938706338901</v>
      </c>
      <c r="J1714">
        <v>5.0395918962891404</v>
      </c>
      <c r="K1714">
        <v>337.32312183373398</v>
      </c>
      <c r="L1714">
        <v>208.15345461666701</v>
      </c>
      <c r="M1714">
        <v>43.104471833397902</v>
      </c>
      <c r="N1714">
        <v>0.100527488274586</v>
      </c>
      <c r="O1714">
        <v>17.781900092752</v>
      </c>
      <c r="P1714">
        <v>670.96671679198005</v>
      </c>
      <c r="Q1714">
        <v>0.183489039926263</v>
      </c>
    </row>
    <row r="1715" spans="1:17" hidden="1" x14ac:dyDescent="0.3">
      <c r="A1715" t="s">
        <v>3610</v>
      </c>
      <c r="B1715" t="s">
        <v>3611</v>
      </c>
      <c r="C1715" t="str">
        <f>IFERROR(VLOOKUP(Table1[[#This Row],[Ticker]],[1]!Table1[[Symbol]:[Industry]],2,FALSE),"-")</f>
        <v>-</v>
      </c>
      <c r="D1715" t="s">
        <v>1688</v>
      </c>
      <c r="E1715">
        <v>651.53970000000004</v>
      </c>
      <c r="F1715">
        <v>64.099999999999994</v>
      </c>
      <c r="G1715">
        <v>-4.4488704067380898</v>
      </c>
      <c r="H1715">
        <v>0.66895298455743202</v>
      </c>
      <c r="I1715">
        <v>-4.8788305647128301</v>
      </c>
      <c r="J1715">
        <v>1.3687008725987899</v>
      </c>
      <c r="K1715">
        <v>61.635702768636897</v>
      </c>
      <c r="L1715">
        <v>58.702320259625701</v>
      </c>
      <c r="M1715">
        <v>63.305866194264297</v>
      </c>
      <c r="N1715">
        <v>1.10113035971944</v>
      </c>
      <c r="O1715">
        <v>1.0140405616224599</v>
      </c>
      <c r="P1715">
        <v>33.125649013499398</v>
      </c>
      <c r="Q1715">
        <v>-3.0371808196612001E-2</v>
      </c>
    </row>
    <row r="1716" spans="1:17" hidden="1" x14ac:dyDescent="0.3">
      <c r="A1716" t="s">
        <v>3612</v>
      </c>
      <c r="B1716" t="s">
        <v>3613</v>
      </c>
      <c r="C1716" t="str">
        <f>IFERROR(VLOOKUP(Table1[[#This Row],[Ticker]],[1]!Table1[[Symbol]:[Industry]],2,FALSE),"-")</f>
        <v>-</v>
      </c>
      <c r="D1716" t="s">
        <v>261</v>
      </c>
      <c r="E1716">
        <v>651.21922500000005</v>
      </c>
      <c r="F1716">
        <v>102.75</v>
      </c>
      <c r="G1716">
        <v>-5.2166773197963803</v>
      </c>
      <c r="H1716">
        <v>11.544263947353</v>
      </c>
      <c r="I1716">
        <v>12.8121521484361</v>
      </c>
      <c r="J1716">
        <v>7.8195552202174898</v>
      </c>
      <c r="K1716">
        <v>87.993385161471295</v>
      </c>
      <c r="L1716">
        <v>84.535365188793605</v>
      </c>
      <c r="M1716">
        <v>72.393373433149904</v>
      </c>
      <c r="N1716">
        <v>3.79325103584884</v>
      </c>
      <c r="O1716">
        <v>21.4111922141119</v>
      </c>
      <c r="P1716">
        <v>46.785714285714199</v>
      </c>
      <c r="Q1716">
        <v>2.8804310446264001E-2</v>
      </c>
    </row>
    <row r="1717" spans="1:17" hidden="1" x14ac:dyDescent="0.3">
      <c r="A1717" t="s">
        <v>3614</v>
      </c>
      <c r="B1717" t="s">
        <v>3615</v>
      </c>
      <c r="C1717" t="str">
        <f>IFERROR(VLOOKUP(Table1[[#This Row],[Ticker]],[1]!Table1[[Symbol]:[Industry]],2,FALSE),"-")</f>
        <v>-</v>
      </c>
      <c r="D1717" t="s">
        <v>294</v>
      </c>
      <c r="E1717">
        <v>651.19169493999902</v>
      </c>
      <c r="F1717">
        <v>253.3</v>
      </c>
      <c r="G1717">
        <v>389.49084250204697</v>
      </c>
      <c r="H1717">
        <v>-21.845977375232899</v>
      </c>
      <c r="I1717">
        <v>18.8111522344688</v>
      </c>
      <c r="J1717">
        <v>-3.7119508462947399</v>
      </c>
      <c r="K1717">
        <v>278.52970280260502</v>
      </c>
      <c r="L1717">
        <v>212.492689918114</v>
      </c>
      <c r="M1717">
        <v>29.268790839754899</v>
      </c>
      <c r="N1717">
        <v>0.64370676835699003</v>
      </c>
      <c r="O1717">
        <v>44.9467035136202</v>
      </c>
      <c r="P1717">
        <v>431.02725366876302</v>
      </c>
      <c r="Q1717">
        <v>0.159413790472029</v>
      </c>
    </row>
    <row r="1718" spans="1:17" hidden="1" x14ac:dyDescent="0.3">
      <c r="A1718" t="s">
        <v>3616</v>
      </c>
      <c r="B1718" t="s">
        <v>3617</v>
      </c>
      <c r="C1718" t="str">
        <f>IFERROR(VLOOKUP(Table1[[#This Row],[Ticker]],[1]!Table1[[Symbol]:[Industry]],2,FALSE),"-")</f>
        <v>-</v>
      </c>
      <c r="D1718" t="s">
        <v>261</v>
      </c>
      <c r="E1718">
        <v>648.99796500000002</v>
      </c>
      <c r="F1718">
        <v>417.55</v>
      </c>
      <c r="G1718">
        <v>45.894414838206998</v>
      </c>
      <c r="H1718">
        <v>-3.7105408688996002</v>
      </c>
      <c r="I1718">
        <v>13.3168238530632</v>
      </c>
      <c r="J1718">
        <v>-7.0279276617232798</v>
      </c>
      <c r="K1718">
        <v>391.89589308347098</v>
      </c>
      <c r="L1718">
        <v>339.907673790807</v>
      </c>
      <c r="M1718">
        <v>49.359349880572097</v>
      </c>
      <c r="N1718">
        <v>0.74657040377859896</v>
      </c>
      <c r="O1718">
        <v>14.157248036268101</v>
      </c>
      <c r="P1718">
        <v>87.313860585681695</v>
      </c>
      <c r="Q1718">
        <v>0.10794728104540099</v>
      </c>
    </row>
    <row r="1719" spans="1:17" hidden="1" x14ac:dyDescent="0.3">
      <c r="A1719" t="s">
        <v>3618</v>
      </c>
      <c r="B1719" t="s">
        <v>3619</v>
      </c>
      <c r="C1719" t="str">
        <f>IFERROR(VLOOKUP(Table1[[#This Row],[Ticker]],[1]!Table1[[Symbol]:[Industry]],2,FALSE),"-")</f>
        <v>-</v>
      </c>
      <c r="D1719" t="s">
        <v>324</v>
      </c>
      <c r="E1719">
        <v>646.89250000000004</v>
      </c>
      <c r="F1719">
        <v>263.5</v>
      </c>
      <c r="G1719">
        <v>-38.434198377028402</v>
      </c>
      <c r="H1719">
        <v>-12.572539014541</v>
      </c>
      <c r="I1719">
        <v>-23.987157640303099</v>
      </c>
      <c r="J1719">
        <v>0.44290445639173398</v>
      </c>
      <c r="K1719">
        <v>285.56880660392699</v>
      </c>
      <c r="M1719">
        <v>41.165174641294101</v>
      </c>
      <c r="N1719">
        <v>0.405067973735318</v>
      </c>
      <c r="O1719">
        <v>61.290322580645103</v>
      </c>
      <c r="P1719">
        <v>38.684210526315702</v>
      </c>
    </row>
    <row r="1720" spans="1:17" hidden="1" x14ac:dyDescent="0.3">
      <c r="A1720" t="s">
        <v>3620</v>
      </c>
      <c r="B1720" t="s">
        <v>3621</v>
      </c>
      <c r="C1720" t="str">
        <f>IFERROR(VLOOKUP(Table1[[#This Row],[Ticker]],[1]!Table1[[Symbol]:[Industry]],2,FALSE),"-")</f>
        <v>-</v>
      </c>
      <c r="D1720" t="s">
        <v>114</v>
      </c>
      <c r="E1720">
        <v>646.55908899999997</v>
      </c>
      <c r="F1720">
        <v>290</v>
      </c>
      <c r="G1720">
        <v>-19.051708538987899</v>
      </c>
      <c r="H1720">
        <v>14.6451251136682</v>
      </c>
      <c r="I1720">
        <v>-2.7923093927634399</v>
      </c>
      <c r="J1720">
        <v>-11.423758515193001</v>
      </c>
      <c r="K1720">
        <v>261.34200367780102</v>
      </c>
      <c r="L1720">
        <v>256.29949837842798</v>
      </c>
      <c r="M1720">
        <v>43.966735481833801</v>
      </c>
      <c r="N1720">
        <v>1.25849822425164</v>
      </c>
      <c r="O1720">
        <v>14.810344827586199</v>
      </c>
      <c r="P1720">
        <v>36.150234741783997</v>
      </c>
      <c r="Q1720">
        <v>0.17354701539348699</v>
      </c>
    </row>
    <row r="1721" spans="1:17" hidden="1" x14ac:dyDescent="0.3">
      <c r="A1721" t="s">
        <v>3622</v>
      </c>
      <c r="B1721" t="s">
        <v>3623</v>
      </c>
      <c r="C1721" t="str">
        <f>IFERROR(VLOOKUP(Table1[[#This Row],[Ticker]],[1]!Table1[[Symbol]:[Industry]],2,FALSE),"-")</f>
        <v>-</v>
      </c>
      <c r="D1721" t="s">
        <v>294</v>
      </c>
      <c r="E1721">
        <v>644.50151870000002</v>
      </c>
      <c r="F1721">
        <v>3.77</v>
      </c>
      <c r="G1721">
        <v>9.4869522083298197</v>
      </c>
      <c r="H1721">
        <v>-13.290153180431</v>
      </c>
      <c r="I1721">
        <v>-13.6079357761189</v>
      </c>
      <c r="J1721">
        <v>-7.6155147875945302</v>
      </c>
      <c r="K1721">
        <v>3.6993845597060502</v>
      </c>
      <c r="L1721">
        <v>3.7973250736907498</v>
      </c>
      <c r="M1721">
        <v>66.196718901029598</v>
      </c>
      <c r="N1721">
        <v>1.0934001255486501</v>
      </c>
      <c r="O1721">
        <v>76.392572944297001</v>
      </c>
      <c r="P1721">
        <v>57.0833333333333</v>
      </c>
      <c r="Q1721">
        <v>9.4746726444968996E-2</v>
      </c>
    </row>
    <row r="1722" spans="1:17" hidden="1" x14ac:dyDescent="0.3">
      <c r="A1722" t="s">
        <v>3624</v>
      </c>
      <c r="B1722" t="s">
        <v>3625</v>
      </c>
      <c r="C1722" t="str">
        <f>IFERROR(VLOOKUP(Table1[[#This Row],[Ticker]],[1]!Table1[[Symbol]:[Industry]],2,FALSE),"-")</f>
        <v>-</v>
      </c>
      <c r="D1722" t="s">
        <v>124</v>
      </c>
      <c r="E1722">
        <v>643.96765415000004</v>
      </c>
      <c r="F1722">
        <v>260.35000000000002</v>
      </c>
      <c r="G1722">
        <v>139.697945168648</v>
      </c>
      <c r="H1722">
        <v>-0.56892388662113702</v>
      </c>
      <c r="I1722">
        <v>86.750582450654505</v>
      </c>
      <c r="J1722">
        <v>-7.6498582219379498</v>
      </c>
      <c r="K1722">
        <v>275.53407672388897</v>
      </c>
      <c r="M1722">
        <v>32.959337804646502</v>
      </c>
      <c r="N1722">
        <v>0.463912194000689</v>
      </c>
      <c r="O1722">
        <v>51.2963318609563</v>
      </c>
      <c r="P1722">
        <v>189.11715713492501</v>
      </c>
    </row>
    <row r="1723" spans="1:17" hidden="1" x14ac:dyDescent="0.3">
      <c r="A1723" t="s">
        <v>3626</v>
      </c>
      <c r="B1723" t="s">
        <v>3627</v>
      </c>
      <c r="C1723" t="str">
        <f>IFERROR(VLOOKUP(Table1[[#This Row],[Ticker]],[1]!Table1[[Symbol]:[Industry]],2,FALSE),"-")</f>
        <v>-</v>
      </c>
      <c r="D1723" t="s">
        <v>3426</v>
      </c>
      <c r="E1723">
        <v>643.18799999999999</v>
      </c>
      <c r="F1723">
        <v>260.39999999999998</v>
      </c>
      <c r="G1723">
        <v>-50.110532068399699</v>
      </c>
      <c r="H1723">
        <v>-16.269411508526598</v>
      </c>
      <c r="I1723">
        <v>-35.6634913316744</v>
      </c>
      <c r="J1723">
        <v>-9.4310218834754398</v>
      </c>
      <c r="K1723">
        <v>291.76681917578401</v>
      </c>
      <c r="M1723">
        <v>32.016541239692501</v>
      </c>
      <c r="O1723">
        <v>47.004608294930897</v>
      </c>
      <c r="P1723">
        <v>1.71874999999999</v>
      </c>
    </row>
    <row r="1724" spans="1:17" hidden="1" x14ac:dyDescent="0.3">
      <c r="A1724" t="s">
        <v>3628</v>
      </c>
      <c r="B1724" t="s">
        <v>3629</v>
      </c>
      <c r="C1724" t="str">
        <f>IFERROR(VLOOKUP(Table1[[#This Row],[Ticker]],[1]!Table1[[Symbol]:[Industry]],2,FALSE),"-")</f>
        <v>-</v>
      </c>
      <c r="D1724" t="s">
        <v>1503</v>
      </c>
      <c r="E1724">
        <v>639.57594735999999</v>
      </c>
      <c r="F1724">
        <v>263.2</v>
      </c>
      <c r="G1724">
        <v>93.436810719166502</v>
      </c>
      <c r="H1724">
        <v>-12.5362413738877</v>
      </c>
      <c r="I1724">
        <v>88.0202928052652</v>
      </c>
      <c r="J1724">
        <v>8.3742066207120498</v>
      </c>
      <c r="K1724">
        <v>278.06530472557199</v>
      </c>
      <c r="L1724">
        <v>247.45002813107101</v>
      </c>
      <c r="M1724">
        <v>62.592894297578503</v>
      </c>
      <c r="N1724">
        <v>0.80130922433322604</v>
      </c>
      <c r="O1724">
        <v>75.531914893617</v>
      </c>
      <c r="P1724">
        <v>134.58110516933999</v>
      </c>
    </row>
    <row r="1725" spans="1:17" hidden="1" x14ac:dyDescent="0.3">
      <c r="A1725" t="s">
        <v>3630</v>
      </c>
      <c r="B1725" t="s">
        <v>3631</v>
      </c>
      <c r="C1725" t="str">
        <f>IFERROR(VLOOKUP(Table1[[#This Row],[Ticker]],[1]!Table1[[Symbol]:[Industry]],2,FALSE),"-")</f>
        <v>-</v>
      </c>
      <c r="D1725" t="s">
        <v>400</v>
      </c>
      <c r="E1725">
        <v>638.65770638999902</v>
      </c>
      <c r="F1725">
        <v>388.3</v>
      </c>
      <c r="G1725">
        <v>-44.697352982542803</v>
      </c>
      <c r="H1725">
        <v>8.5937895858646201</v>
      </c>
      <c r="I1725">
        <v>25.059797688512599</v>
      </c>
      <c r="J1725">
        <v>7.9794581179144197</v>
      </c>
      <c r="K1725">
        <v>342.865128597546</v>
      </c>
      <c r="L1725">
        <v>330.96515553696503</v>
      </c>
      <c r="M1725">
        <v>67.475194454212698</v>
      </c>
      <c r="N1725">
        <v>1.75122312423701</v>
      </c>
      <c r="O1725">
        <v>18.465104300798298</v>
      </c>
      <c r="P1725">
        <v>48.206106870229</v>
      </c>
      <c r="Q1725">
        <v>-1.6676926193902999E-2</v>
      </c>
    </row>
    <row r="1726" spans="1:17" hidden="1" x14ac:dyDescent="0.3">
      <c r="A1726" t="s">
        <v>3632</v>
      </c>
      <c r="B1726" t="s">
        <v>3633</v>
      </c>
      <c r="C1726" t="str">
        <f>IFERROR(VLOOKUP(Table1[[#This Row],[Ticker]],[1]!Table1[[Symbol]:[Industry]],2,FALSE),"-")</f>
        <v>-</v>
      </c>
      <c r="D1726" t="s">
        <v>167</v>
      </c>
      <c r="E1726">
        <v>638.61459436999996</v>
      </c>
      <c r="F1726">
        <v>37.85</v>
      </c>
      <c r="G1726">
        <v>-33.276672972710898</v>
      </c>
      <c r="H1726">
        <v>-7.8161077063856101</v>
      </c>
      <c r="I1726">
        <v>-46.276093654156803</v>
      </c>
      <c r="J1726">
        <v>-4.9262627163199699</v>
      </c>
      <c r="K1726">
        <v>39.513206635384797</v>
      </c>
      <c r="L1726">
        <v>43.081757558691201</v>
      </c>
      <c r="M1726">
        <v>43.447479967056701</v>
      </c>
      <c r="N1726">
        <v>1.0856333547163901</v>
      </c>
      <c r="O1726">
        <v>65.653896961690805</v>
      </c>
      <c r="P1726">
        <v>8.1428571428571406</v>
      </c>
      <c r="Q1726">
        <v>0.149066532187492</v>
      </c>
    </row>
    <row r="1727" spans="1:17" hidden="1" x14ac:dyDescent="0.3">
      <c r="A1727" t="s">
        <v>3634</v>
      </c>
      <c r="B1727" t="s">
        <v>3635</v>
      </c>
      <c r="C1727" t="str">
        <f>IFERROR(VLOOKUP(Table1[[#This Row],[Ticker]],[1]!Table1[[Symbol]:[Industry]],2,FALSE),"-")</f>
        <v>-</v>
      </c>
      <c r="D1727" t="s">
        <v>46</v>
      </c>
      <c r="E1727">
        <v>638.6</v>
      </c>
      <c r="F1727">
        <v>41.2</v>
      </c>
      <c r="G1727">
        <v>-11.9560843655649</v>
      </c>
      <c r="H1727">
        <v>-10.5775775911431</v>
      </c>
      <c r="I1727">
        <v>3.5633331259192298</v>
      </c>
      <c r="J1727">
        <v>-13.8448292083983</v>
      </c>
      <c r="K1727">
        <v>43.1294653093899</v>
      </c>
      <c r="L1727">
        <v>37.906482124029303</v>
      </c>
      <c r="M1727">
        <v>38.966605696770202</v>
      </c>
      <c r="N1727">
        <v>0.99533850440545202</v>
      </c>
      <c r="O1727">
        <v>48.058252427184399</v>
      </c>
      <c r="Q1727">
        <v>0.11569042990391699</v>
      </c>
    </row>
    <row r="1728" spans="1:17" hidden="1" x14ac:dyDescent="0.3">
      <c r="A1728" t="s">
        <v>3636</v>
      </c>
      <c r="B1728" t="s">
        <v>3637</v>
      </c>
      <c r="C1728" t="str">
        <f>IFERROR(VLOOKUP(Table1[[#This Row],[Ticker]],[1]!Table1[[Symbol]:[Industry]],2,FALSE),"-")</f>
        <v>-</v>
      </c>
      <c r="D1728" t="s">
        <v>3116</v>
      </c>
      <c r="E1728">
        <v>637.49577677499997</v>
      </c>
      <c r="F1728">
        <v>15.73</v>
      </c>
      <c r="G1728">
        <v>-23.160473996390401</v>
      </c>
      <c r="H1728">
        <v>-3.6805820461962702</v>
      </c>
      <c r="I1728">
        <v>-21.827090513678499</v>
      </c>
      <c r="J1728">
        <v>0.17301567835529</v>
      </c>
      <c r="K1728">
        <v>17.554188103108</v>
      </c>
      <c r="L1728">
        <v>18.2783419644805</v>
      </c>
      <c r="M1728">
        <v>56.499225589365402</v>
      </c>
      <c r="N1728">
        <v>0.86166658061881096</v>
      </c>
      <c r="O1728">
        <v>560.52129688493301</v>
      </c>
      <c r="P1728">
        <v>17.8277153558052</v>
      </c>
      <c r="Q1728">
        <v>-6.9299329929222997E-2</v>
      </c>
    </row>
    <row r="1729" spans="1:17" hidden="1" x14ac:dyDescent="0.3">
      <c r="A1729" t="s">
        <v>3638</v>
      </c>
      <c r="B1729" t="s">
        <v>3639</v>
      </c>
      <c r="C1729" t="str">
        <f>IFERROR(VLOOKUP(Table1[[#This Row],[Ticker]],[1]!Table1[[Symbol]:[Industry]],2,FALSE),"-")</f>
        <v>-</v>
      </c>
      <c r="D1729" t="s">
        <v>1503</v>
      </c>
      <c r="E1729">
        <v>637.32125961999998</v>
      </c>
      <c r="F1729">
        <v>357.85</v>
      </c>
      <c r="G1729">
        <v>-11.266163081416099</v>
      </c>
      <c r="H1729">
        <v>-13.7557865731759</v>
      </c>
      <c r="I1729">
        <v>46.274257825025899</v>
      </c>
      <c r="J1729">
        <v>5.6168084447286999</v>
      </c>
      <c r="K1729">
        <v>322.71248802286902</v>
      </c>
      <c r="M1729">
        <v>65.043110566950006</v>
      </c>
      <c r="N1729">
        <v>0.98098828722169196</v>
      </c>
      <c r="O1729">
        <v>10.6469191001816</v>
      </c>
      <c r="P1729">
        <v>90.853333333333296</v>
      </c>
    </row>
    <row r="1730" spans="1:17" hidden="1" x14ac:dyDescent="0.3">
      <c r="A1730" t="s">
        <v>3640</v>
      </c>
      <c r="B1730" t="s">
        <v>3641</v>
      </c>
      <c r="C1730" t="str">
        <f>IFERROR(VLOOKUP(Table1[[#This Row],[Ticker]],[1]!Table1[[Symbol]:[Industry]],2,FALSE),"-")</f>
        <v>-</v>
      </c>
      <c r="D1730" t="s">
        <v>132</v>
      </c>
      <c r="E1730">
        <v>637.21659079999995</v>
      </c>
      <c r="F1730">
        <v>157</v>
      </c>
      <c r="G1730">
        <v>423.960389917415</v>
      </c>
      <c r="H1730">
        <v>20.1185722436494</v>
      </c>
      <c r="I1730">
        <v>181.002539809094</v>
      </c>
      <c r="J1730">
        <v>-2.61375391420132</v>
      </c>
      <c r="K1730">
        <v>126.228911996734</v>
      </c>
      <c r="L1730">
        <v>85.515222578605105</v>
      </c>
      <c r="M1730">
        <v>73.013920571564</v>
      </c>
      <c r="N1730">
        <v>0.93256401217597995</v>
      </c>
      <c r="O1730">
        <v>0.47770700636942098</v>
      </c>
      <c r="P1730">
        <v>481.48148148148101</v>
      </c>
      <c r="Q1730">
        <v>0.195067969589968</v>
      </c>
    </row>
    <row r="1731" spans="1:17" hidden="1" x14ac:dyDescent="0.3">
      <c r="A1731" t="s">
        <v>3642</v>
      </c>
      <c r="B1731" t="s">
        <v>3643</v>
      </c>
      <c r="C1731" t="str">
        <f>IFERROR(VLOOKUP(Table1[[#This Row],[Ticker]],[1]!Table1[[Symbol]:[Industry]],2,FALSE),"-")</f>
        <v>-</v>
      </c>
      <c r="D1731" t="s">
        <v>431</v>
      </c>
      <c r="E1731">
        <v>637.09884999999997</v>
      </c>
      <c r="F1731">
        <v>60.26</v>
      </c>
      <c r="G1731">
        <v>7.8857331043360004</v>
      </c>
      <c r="H1731">
        <v>17.441427001486598</v>
      </c>
      <c r="I1731">
        <v>19.092875068933601</v>
      </c>
      <c r="J1731">
        <v>-8.0726693591402494</v>
      </c>
      <c r="K1731">
        <v>54.065485407804999</v>
      </c>
      <c r="L1731">
        <v>50.4373643915808</v>
      </c>
      <c r="M1731">
        <v>38.980957664597099</v>
      </c>
      <c r="N1731">
        <v>1.2018687562030601</v>
      </c>
      <c r="O1731">
        <v>44.374377696647798</v>
      </c>
      <c r="P1731">
        <v>88.371366051891201</v>
      </c>
      <c r="Q1731">
        <v>0.13552248937629599</v>
      </c>
    </row>
    <row r="1732" spans="1:17" hidden="1" x14ac:dyDescent="0.3">
      <c r="A1732" t="s">
        <v>3644</v>
      </c>
      <c r="B1732" t="s">
        <v>3645</v>
      </c>
      <c r="C1732" t="str">
        <f>IFERROR(VLOOKUP(Table1[[#This Row],[Ticker]],[1]!Table1[[Symbol]:[Industry]],2,FALSE),"-")</f>
        <v>-</v>
      </c>
      <c r="D1732" t="s">
        <v>185</v>
      </c>
      <c r="E1732">
        <v>636.79200000000003</v>
      </c>
      <c r="F1732">
        <v>202.8</v>
      </c>
      <c r="G1732">
        <v>34.756878092690698</v>
      </c>
      <c r="H1732">
        <v>-7.7359670724990499</v>
      </c>
      <c r="I1732">
        <v>25.908817819582001</v>
      </c>
      <c r="J1732">
        <v>1.3859125290501699</v>
      </c>
      <c r="K1732">
        <v>194.65744861259699</v>
      </c>
      <c r="L1732">
        <v>167.97640880815001</v>
      </c>
      <c r="M1732">
        <v>44.427232606399201</v>
      </c>
      <c r="N1732">
        <v>0.56371720333048103</v>
      </c>
      <c r="O1732">
        <v>18.343195266272101</v>
      </c>
      <c r="P1732">
        <v>72.522330923011495</v>
      </c>
      <c r="Q1732">
        <v>9.3704055944791004E-2</v>
      </c>
    </row>
    <row r="1733" spans="1:17" hidden="1" x14ac:dyDescent="0.3">
      <c r="A1733" t="s">
        <v>3646</v>
      </c>
      <c r="B1733" t="s">
        <v>3647</v>
      </c>
      <c r="C1733" t="str">
        <f>IFERROR(VLOOKUP(Table1[[#This Row],[Ticker]],[1]!Table1[[Symbol]:[Industry]],2,FALSE),"-")</f>
        <v>-</v>
      </c>
      <c r="D1733" t="s">
        <v>1381</v>
      </c>
      <c r="E1733">
        <v>636.29978789999996</v>
      </c>
      <c r="F1733">
        <v>1060.5</v>
      </c>
      <c r="G1733">
        <v>-33.896079853947498</v>
      </c>
      <c r="H1733">
        <v>-14.1521428296547</v>
      </c>
      <c r="I1733">
        <v>-0.86228028456177996</v>
      </c>
      <c r="J1733">
        <v>-2.1352447979787401</v>
      </c>
      <c r="K1733">
        <v>1101.1600988672899</v>
      </c>
      <c r="L1733">
        <v>1039.9956914618499</v>
      </c>
      <c r="M1733">
        <v>29.7492246846857</v>
      </c>
      <c r="N1733">
        <v>0.752360123889804</v>
      </c>
      <c r="O1733">
        <v>15.766148043375701</v>
      </c>
      <c r="P1733">
        <v>32.5625</v>
      </c>
      <c r="Q1733">
        <v>1.0645152161424001E-2</v>
      </c>
    </row>
    <row r="1734" spans="1:17" hidden="1" x14ac:dyDescent="0.3">
      <c r="A1734" t="s">
        <v>3648</v>
      </c>
      <c r="B1734" t="s">
        <v>3649</v>
      </c>
      <c r="C1734" t="str">
        <f>IFERROR(VLOOKUP(Table1[[#This Row],[Ticker]],[1]!Table1[[Symbol]:[Industry]],2,FALSE),"-")</f>
        <v>-</v>
      </c>
      <c r="D1734" t="s">
        <v>124</v>
      </c>
      <c r="E1734">
        <v>634.82068401999902</v>
      </c>
      <c r="F1734">
        <v>409.55</v>
      </c>
      <c r="G1734">
        <v>-64.005946478653996</v>
      </c>
      <c r="H1734">
        <v>-5.6945139849354902</v>
      </c>
      <c r="I1734">
        <v>-22.986193384210001</v>
      </c>
      <c r="J1734">
        <v>-1.6493137115033401</v>
      </c>
      <c r="K1734">
        <v>423.03207987644203</v>
      </c>
      <c r="L1734">
        <v>462.58106540423501</v>
      </c>
      <c r="M1734">
        <v>42.867647460736002</v>
      </c>
      <c r="N1734">
        <v>1.2043214682754799</v>
      </c>
      <c r="O1734">
        <v>66.389940178244402</v>
      </c>
      <c r="P1734">
        <v>6.3628100246721102</v>
      </c>
      <c r="Q1734">
        <v>6.3915092588430006E-2</v>
      </c>
    </row>
    <row r="1735" spans="1:17" hidden="1" x14ac:dyDescent="0.3">
      <c r="A1735" t="s">
        <v>3650</v>
      </c>
      <c r="B1735" t="s">
        <v>3651</v>
      </c>
      <c r="C1735" t="str">
        <f>IFERROR(VLOOKUP(Table1[[#This Row],[Ticker]],[1]!Table1[[Symbol]:[Industry]],2,FALSE),"-")</f>
        <v>-</v>
      </c>
      <c r="D1735" t="s">
        <v>467</v>
      </c>
      <c r="E1735">
        <v>633.99026183000001</v>
      </c>
      <c r="F1735">
        <v>145.1</v>
      </c>
      <c r="G1735">
        <v>-29.1343415922092</v>
      </c>
      <c r="H1735">
        <v>10.186587369798101</v>
      </c>
      <c r="I1735">
        <v>19.9261545314349</v>
      </c>
      <c r="J1735">
        <v>-8.3640388866340807</v>
      </c>
      <c r="K1735">
        <v>134.74345237522201</v>
      </c>
      <c r="L1735">
        <v>127.093741635748</v>
      </c>
      <c r="M1735">
        <v>50.635647272636398</v>
      </c>
      <c r="N1735">
        <v>3.1437477637731601</v>
      </c>
      <c r="O1735">
        <v>21.9159200551344</v>
      </c>
      <c r="P1735">
        <v>42.885278188084698</v>
      </c>
      <c r="Q1735">
        <v>-4.0144180740028998E-2</v>
      </c>
    </row>
    <row r="1736" spans="1:17" hidden="1" x14ac:dyDescent="0.3">
      <c r="A1736" t="s">
        <v>3652</v>
      </c>
      <c r="B1736" t="s">
        <v>3653</v>
      </c>
      <c r="C1736" t="str">
        <f>IFERROR(VLOOKUP(Table1[[#This Row],[Ticker]],[1]!Table1[[Symbol]:[Industry]],2,FALSE),"-")</f>
        <v>-</v>
      </c>
      <c r="D1736" t="s">
        <v>997</v>
      </c>
      <c r="E1736">
        <v>633.59565940000005</v>
      </c>
      <c r="F1736">
        <v>55.88</v>
      </c>
      <c r="G1736">
        <v>22.015045032246601</v>
      </c>
      <c r="H1736">
        <v>-0.49277654743801902</v>
      </c>
      <c r="I1736">
        <v>47.979365811182603</v>
      </c>
      <c r="J1736">
        <v>-1.08930933686077</v>
      </c>
      <c r="K1736">
        <v>52.1749849511409</v>
      </c>
      <c r="L1736">
        <v>43.838296502322997</v>
      </c>
      <c r="M1736">
        <v>57.9844374962111</v>
      </c>
      <c r="N1736">
        <v>0.18832259792881001</v>
      </c>
      <c r="O1736">
        <v>9.8783106657122293</v>
      </c>
      <c r="P1736">
        <v>79.967793880837306</v>
      </c>
      <c r="Q1736">
        <v>8.4153971205675998E-2</v>
      </c>
    </row>
    <row r="1737" spans="1:17" hidden="1" x14ac:dyDescent="0.3">
      <c r="A1737" t="s">
        <v>3654</v>
      </c>
      <c r="B1737" t="s">
        <v>3655</v>
      </c>
      <c r="C1737" t="str">
        <f>IFERROR(VLOOKUP(Table1[[#This Row],[Ticker]],[1]!Table1[[Symbol]:[Industry]],2,FALSE),"-")</f>
        <v>-</v>
      </c>
      <c r="D1737" t="s">
        <v>379</v>
      </c>
      <c r="E1737">
        <v>632.6249904</v>
      </c>
      <c r="F1737">
        <v>171.98</v>
      </c>
      <c r="G1737">
        <v>-27.4940643610229</v>
      </c>
      <c r="H1737">
        <v>-11.4797120024565</v>
      </c>
      <c r="I1737">
        <v>4.2063578548829401</v>
      </c>
      <c r="J1737">
        <v>-6.7548297581811303</v>
      </c>
      <c r="K1737">
        <v>178.254091174677</v>
      </c>
      <c r="L1737">
        <v>177.987693306084</v>
      </c>
      <c r="M1737">
        <v>30.590640655363998</v>
      </c>
      <c r="N1737">
        <v>0.46514857806027698</v>
      </c>
      <c r="O1737">
        <v>39.173159669729003</v>
      </c>
      <c r="P1737">
        <v>27.961309523809501</v>
      </c>
    </row>
    <row r="1738" spans="1:17" hidden="1" x14ac:dyDescent="0.3">
      <c r="A1738" t="s">
        <v>3656</v>
      </c>
      <c r="B1738" t="s">
        <v>3657</v>
      </c>
      <c r="C1738" t="str">
        <f>IFERROR(VLOOKUP(Table1[[#This Row],[Ticker]],[1]!Table1[[Symbol]:[Industry]],2,FALSE),"-")</f>
        <v>-</v>
      </c>
      <c r="D1738" t="s">
        <v>400</v>
      </c>
      <c r="E1738">
        <v>628.86429099999998</v>
      </c>
      <c r="F1738">
        <v>593.5</v>
      </c>
      <c r="G1738">
        <v>47.508341969672301</v>
      </c>
      <c r="H1738">
        <v>-5.5385534922116797</v>
      </c>
      <c r="I1738">
        <v>7.7720410880287698</v>
      </c>
      <c r="J1738">
        <v>4.35213791928983</v>
      </c>
      <c r="K1738">
        <v>571.71066224424203</v>
      </c>
      <c r="L1738">
        <v>507.77057811413499</v>
      </c>
      <c r="M1738">
        <v>65.7712214135572</v>
      </c>
      <c r="N1738">
        <v>0.48467774745811898</v>
      </c>
      <c r="O1738">
        <v>7.0008424599831303</v>
      </c>
      <c r="P1738">
        <v>91.451612903225794</v>
      </c>
      <c r="Q1738">
        <v>5.8834187978662002E-2</v>
      </c>
    </row>
    <row r="1739" spans="1:17" hidden="1" x14ac:dyDescent="0.3">
      <c r="A1739" t="s">
        <v>3658</v>
      </c>
      <c r="B1739" t="s">
        <v>3659</v>
      </c>
      <c r="C1739" t="str">
        <f>IFERROR(VLOOKUP(Table1[[#This Row],[Ticker]],[1]!Table1[[Symbol]:[Industry]],2,FALSE),"-")</f>
        <v>-</v>
      </c>
      <c r="D1739" t="s">
        <v>431</v>
      </c>
      <c r="E1739">
        <v>626.20646199999999</v>
      </c>
      <c r="F1739">
        <v>458.5</v>
      </c>
      <c r="G1739">
        <v>22.069136962333101</v>
      </c>
      <c r="H1739">
        <v>-11.167355729764701</v>
      </c>
      <c r="I1739">
        <v>-38.081623824892198</v>
      </c>
      <c r="J1739">
        <v>0.269051701090953</v>
      </c>
      <c r="K1739">
        <v>467.383530669241</v>
      </c>
      <c r="L1739">
        <v>454.23670936513503</v>
      </c>
      <c r="M1739">
        <v>59.526288397945898</v>
      </c>
      <c r="N1739">
        <v>0.84845438572030496</v>
      </c>
      <c r="O1739">
        <v>45.779716466739302</v>
      </c>
      <c r="P1739">
        <v>82.705718270571793</v>
      </c>
      <c r="Q1739">
        <v>0.24107072437306501</v>
      </c>
    </row>
    <row r="1740" spans="1:17" hidden="1" x14ac:dyDescent="0.3">
      <c r="A1740" t="s">
        <v>3660</v>
      </c>
      <c r="B1740" t="s">
        <v>3661</v>
      </c>
      <c r="C1740" t="str">
        <f>IFERROR(VLOOKUP(Table1[[#This Row],[Ticker]],[1]!Table1[[Symbol]:[Industry]],2,FALSE),"-")</f>
        <v>-</v>
      </c>
      <c r="D1740" t="s">
        <v>287</v>
      </c>
      <c r="E1740">
        <v>625.304189014999</v>
      </c>
      <c r="F1740">
        <v>356.95</v>
      </c>
      <c r="G1740">
        <v>-6.9576710649923799</v>
      </c>
      <c r="H1740">
        <v>-12.9928181502619</v>
      </c>
      <c r="I1740">
        <v>1.4517211962897201</v>
      </c>
      <c r="J1740">
        <v>-5.2757256381038804</v>
      </c>
      <c r="K1740">
        <v>374.42724025802403</v>
      </c>
      <c r="L1740">
        <v>344.86562423596598</v>
      </c>
      <c r="M1740">
        <v>30.680896214400299</v>
      </c>
      <c r="N1740">
        <v>0.39821681608123199</v>
      </c>
      <c r="O1740">
        <v>19.0642947191483</v>
      </c>
      <c r="P1740">
        <v>44.514170040485801</v>
      </c>
      <c r="Q1740">
        <v>3.4579471841940997E-2</v>
      </c>
    </row>
    <row r="1741" spans="1:17" hidden="1" x14ac:dyDescent="0.3">
      <c r="A1741" t="s">
        <v>3662</v>
      </c>
      <c r="B1741" t="s">
        <v>3663</v>
      </c>
      <c r="C1741" t="str">
        <f>IFERROR(VLOOKUP(Table1[[#This Row],[Ticker]],[1]!Table1[[Symbol]:[Industry]],2,FALSE),"-")</f>
        <v>-</v>
      </c>
      <c r="D1741" t="s">
        <v>606</v>
      </c>
      <c r="E1741">
        <v>625.195174436</v>
      </c>
      <c r="F1741">
        <v>32.619999999999997</v>
      </c>
      <c r="G1741">
        <v>102.746266968904</v>
      </c>
      <c r="H1741">
        <v>-17.853658628364101</v>
      </c>
      <c r="I1741">
        <v>60.900611232427998</v>
      </c>
      <c r="J1741">
        <v>-7.41616838236577</v>
      </c>
      <c r="K1741">
        <v>35.485270370733801</v>
      </c>
      <c r="L1741">
        <v>29.749257170676302</v>
      </c>
      <c r="M1741">
        <v>40.677414379687697</v>
      </c>
      <c r="N1741">
        <v>9.1691155361799198E-2</v>
      </c>
      <c r="O1741">
        <v>58.1851624770079</v>
      </c>
      <c r="P1741">
        <v>150.923076923076</v>
      </c>
      <c r="Q1741">
        <v>5.5647897318766001E-2</v>
      </c>
    </row>
    <row r="1742" spans="1:17" hidden="1" x14ac:dyDescent="0.3">
      <c r="A1742" t="s">
        <v>3664</v>
      </c>
      <c r="B1742" t="s">
        <v>3665</v>
      </c>
      <c r="C1742" t="str">
        <f>IFERROR(VLOOKUP(Table1[[#This Row],[Ticker]],[1]!Table1[[Symbol]:[Industry]],2,FALSE),"-")</f>
        <v>-</v>
      </c>
      <c r="D1742" t="s">
        <v>294</v>
      </c>
      <c r="E1742">
        <v>624.57786314500004</v>
      </c>
      <c r="F1742">
        <v>423.05</v>
      </c>
      <c r="G1742">
        <v>84.617456968941795</v>
      </c>
      <c r="H1742">
        <v>10.2293036045562</v>
      </c>
      <c r="I1742">
        <v>42.464216764106503</v>
      </c>
      <c r="J1742">
        <v>-5.6557798232724101</v>
      </c>
      <c r="K1742">
        <v>369.14185342347901</v>
      </c>
      <c r="L1742">
        <v>296.60207794945802</v>
      </c>
      <c r="M1742">
        <v>60.163335484526002</v>
      </c>
      <c r="N1742">
        <v>0.97035544531276696</v>
      </c>
      <c r="O1742">
        <v>6.3704053894338699</v>
      </c>
      <c r="P1742">
        <v>122.306883867577</v>
      </c>
      <c r="Q1742">
        <v>8.9696321618600999E-2</v>
      </c>
    </row>
    <row r="1743" spans="1:17" hidden="1" x14ac:dyDescent="0.3">
      <c r="A1743" t="s">
        <v>3666</v>
      </c>
      <c r="B1743" t="s">
        <v>3667</v>
      </c>
      <c r="C1743" t="str">
        <f>IFERROR(VLOOKUP(Table1[[#This Row],[Ticker]],[1]!Table1[[Symbol]:[Industry]],2,FALSE),"-")</f>
        <v>-</v>
      </c>
      <c r="D1743" t="s">
        <v>606</v>
      </c>
      <c r="E1743">
        <v>624.20799999999997</v>
      </c>
      <c r="F1743">
        <v>120.04</v>
      </c>
      <c r="G1743">
        <v>-24.9245482409064</v>
      </c>
      <c r="H1743">
        <v>-14.617882484538301</v>
      </c>
      <c r="I1743">
        <v>1.8300021618190201</v>
      </c>
      <c r="J1743">
        <v>-6.22940367648342</v>
      </c>
      <c r="K1743">
        <v>125.169878576808</v>
      </c>
      <c r="L1743">
        <v>116.189246373335</v>
      </c>
      <c r="M1743">
        <v>47.700596373031303</v>
      </c>
      <c r="N1743">
        <v>0.117257401415266</v>
      </c>
      <c r="O1743">
        <v>28.957014328557101</v>
      </c>
      <c r="P1743">
        <v>36.331629755820501</v>
      </c>
      <c r="Q1743">
        <v>6.7247548221167006E-2</v>
      </c>
    </row>
    <row r="1744" spans="1:17" hidden="1" x14ac:dyDescent="0.3">
      <c r="A1744" t="s">
        <v>3668</v>
      </c>
      <c r="B1744" t="s">
        <v>3669</v>
      </c>
      <c r="C1744" t="str">
        <f>IFERROR(VLOOKUP(Table1[[#This Row],[Ticker]],[1]!Table1[[Symbol]:[Industry]],2,FALSE),"-")</f>
        <v>-</v>
      </c>
      <c r="D1744" t="s">
        <v>294</v>
      </c>
      <c r="E1744">
        <v>623.92869629999996</v>
      </c>
      <c r="F1744">
        <v>441</v>
      </c>
      <c r="G1744">
        <v>99.328064422828305</v>
      </c>
      <c r="H1744">
        <v>2.8645487369826901</v>
      </c>
      <c r="I1744">
        <v>50.8947076962098</v>
      </c>
      <c r="J1744">
        <v>-2.5187833443019398</v>
      </c>
      <c r="K1744">
        <v>426.00091742766199</v>
      </c>
      <c r="L1744">
        <v>349.45641013675902</v>
      </c>
      <c r="M1744">
        <v>49.989612326557904</v>
      </c>
      <c r="N1744">
        <v>0.30545373095517597</v>
      </c>
      <c r="O1744">
        <v>26.746031746031701</v>
      </c>
      <c r="P1744">
        <v>143.377483443708</v>
      </c>
      <c r="Q1744">
        <v>0.13294908537580299</v>
      </c>
    </row>
    <row r="1745" spans="1:17" hidden="1" x14ac:dyDescent="0.3">
      <c r="A1745" t="s">
        <v>3670</v>
      </c>
      <c r="B1745" t="s">
        <v>3671</v>
      </c>
      <c r="C1745" t="str">
        <f>IFERROR(VLOOKUP(Table1[[#This Row],[Ticker]],[1]!Table1[[Symbol]:[Industry]],2,FALSE),"-")</f>
        <v>-</v>
      </c>
      <c r="D1745" t="s">
        <v>106</v>
      </c>
      <c r="E1745">
        <v>623.88326400000005</v>
      </c>
      <c r="F1745">
        <v>696</v>
      </c>
      <c r="G1745">
        <v>0.23897633629420001</v>
      </c>
      <c r="H1745">
        <v>-9.2048509858487506</v>
      </c>
      <c r="I1745">
        <v>-6.7022510215969504</v>
      </c>
      <c r="J1745">
        <v>2.1850715337224398</v>
      </c>
      <c r="K1745">
        <v>718.85842773348395</v>
      </c>
      <c r="L1745">
        <v>696.65008944571002</v>
      </c>
      <c r="M1745">
        <v>52.7769552780208</v>
      </c>
      <c r="N1745">
        <v>1.0240983788962601</v>
      </c>
      <c r="O1745">
        <v>52.1264367816092</v>
      </c>
      <c r="P1745">
        <v>37.549407114624501</v>
      </c>
      <c r="Q1745">
        <v>5.0249634190532001E-2</v>
      </c>
    </row>
    <row r="1746" spans="1:17" hidden="1" x14ac:dyDescent="0.3">
      <c r="A1746" t="s">
        <v>3672</v>
      </c>
      <c r="B1746" t="s">
        <v>3673</v>
      </c>
      <c r="C1746" t="str">
        <f>IFERROR(VLOOKUP(Table1[[#This Row],[Ticker]],[1]!Table1[[Symbol]:[Industry]],2,FALSE),"-")</f>
        <v>-</v>
      </c>
      <c r="D1746" t="s">
        <v>124</v>
      </c>
      <c r="E1746">
        <v>623.80799999999999</v>
      </c>
      <c r="F1746">
        <v>547.20000000000005</v>
      </c>
      <c r="G1746">
        <v>64.625398667531002</v>
      </c>
      <c r="H1746">
        <v>0.67485274297699605</v>
      </c>
      <c r="I1746">
        <v>15.705359454200201</v>
      </c>
      <c r="J1746">
        <v>4.1096314112358696</v>
      </c>
      <c r="K1746">
        <v>564.56262078204497</v>
      </c>
      <c r="L1746">
        <v>540.94305869244704</v>
      </c>
      <c r="M1746">
        <v>68.509218150882106</v>
      </c>
      <c r="N1746">
        <v>0.82322501069458598</v>
      </c>
      <c r="O1746">
        <v>73.793859649122794</v>
      </c>
      <c r="P1746">
        <v>134.296724470134</v>
      </c>
      <c r="Q1746">
        <v>0.167578433248148</v>
      </c>
    </row>
    <row r="1747" spans="1:17" hidden="1" x14ac:dyDescent="0.3">
      <c r="A1747" t="s">
        <v>3674</v>
      </c>
      <c r="B1747" t="s">
        <v>3675</v>
      </c>
      <c r="C1747" t="str">
        <f>IFERROR(VLOOKUP(Table1[[#This Row],[Ticker]],[1]!Table1[[Symbol]:[Industry]],2,FALSE),"-")</f>
        <v>-</v>
      </c>
      <c r="D1747" t="s">
        <v>606</v>
      </c>
      <c r="E1747">
        <v>623.43674999999996</v>
      </c>
      <c r="F1747">
        <v>543.29999999999995</v>
      </c>
      <c r="G1747">
        <v>212.39433874905001</v>
      </c>
      <c r="H1747">
        <v>9.4605362845440908</v>
      </c>
      <c r="I1747">
        <v>71.468968639213401</v>
      </c>
      <c r="J1747">
        <v>-2.4960806731187999</v>
      </c>
      <c r="K1747">
        <v>502.31894068722301</v>
      </c>
      <c r="L1747">
        <v>359.78322682576498</v>
      </c>
      <c r="M1747">
        <v>41.732872996430103</v>
      </c>
      <c r="N1747">
        <v>0.62598621705020996</v>
      </c>
      <c r="O1747">
        <v>20.927664273881799</v>
      </c>
      <c r="P1747">
        <v>271.61422708618301</v>
      </c>
      <c r="Q1747">
        <v>0.107652001070035</v>
      </c>
    </row>
    <row r="1748" spans="1:17" hidden="1" x14ac:dyDescent="0.3">
      <c r="A1748" t="s">
        <v>3676</v>
      </c>
      <c r="B1748" t="s">
        <v>3677</v>
      </c>
      <c r="C1748" t="str">
        <f>IFERROR(VLOOKUP(Table1[[#This Row],[Ticker]],[1]!Table1[[Symbol]:[Industry]],2,FALSE),"-")</f>
        <v>-</v>
      </c>
      <c r="D1748" t="s">
        <v>467</v>
      </c>
      <c r="E1748">
        <v>622.58452044799901</v>
      </c>
      <c r="F1748">
        <v>3.52</v>
      </c>
      <c r="G1748">
        <v>-40.145619787697903</v>
      </c>
      <c r="H1748">
        <v>-14.9242808813968</v>
      </c>
      <c r="I1748">
        <v>-20.5523802205633</v>
      </c>
      <c r="J1748">
        <v>-0.63735165336202304</v>
      </c>
      <c r="K1748">
        <v>3.7239457593127101</v>
      </c>
      <c r="L1748">
        <v>3.7939980931114898</v>
      </c>
      <c r="M1748">
        <v>38.322548442663198</v>
      </c>
      <c r="N1748">
        <v>0.63040524087094996</v>
      </c>
      <c r="O1748">
        <v>60.511363636363598</v>
      </c>
      <c r="P1748">
        <v>17.3333333333333</v>
      </c>
      <c r="Q1748">
        <v>6.0468046073120001E-2</v>
      </c>
    </row>
    <row r="1749" spans="1:17" hidden="1" x14ac:dyDescent="0.3">
      <c r="A1749" t="s">
        <v>3678</v>
      </c>
      <c r="B1749" t="s">
        <v>3679</v>
      </c>
      <c r="C1749" t="str">
        <f>IFERROR(VLOOKUP(Table1[[#This Row],[Ticker]],[1]!Table1[[Symbol]:[Industry]],2,FALSE),"-")</f>
        <v>-</v>
      </c>
      <c r="D1749" t="s">
        <v>146</v>
      </c>
      <c r="E1749">
        <v>622.00420080000004</v>
      </c>
      <c r="F1749">
        <v>51.99</v>
      </c>
      <c r="G1749">
        <v>0.70162026364989305</v>
      </c>
      <c r="H1749">
        <v>-0.62180009828490101</v>
      </c>
      <c r="I1749">
        <v>-13.617167061785199</v>
      </c>
      <c r="J1749">
        <v>-4.9255525970834801</v>
      </c>
      <c r="K1749">
        <v>53.5516711365417</v>
      </c>
      <c r="L1749">
        <v>50.512616777782199</v>
      </c>
      <c r="M1749">
        <v>30.490124255976301</v>
      </c>
      <c r="N1749">
        <v>0.66376622287570097</v>
      </c>
      <c r="O1749">
        <v>39.161377187920699</v>
      </c>
      <c r="P1749">
        <v>48.119658119658098</v>
      </c>
      <c r="Q1749">
        <v>5.1171854533053E-2</v>
      </c>
    </row>
    <row r="1750" spans="1:17" hidden="1" x14ac:dyDescent="0.3">
      <c r="A1750" t="s">
        <v>3680</v>
      </c>
      <c r="B1750" t="s">
        <v>3681</v>
      </c>
      <c r="C1750" t="str">
        <f>IFERROR(VLOOKUP(Table1[[#This Row],[Ticker]],[1]!Table1[[Symbol]:[Industry]],2,FALSE),"-")</f>
        <v>-</v>
      </c>
      <c r="D1750" t="s">
        <v>264</v>
      </c>
      <c r="E1750">
        <v>620.68993</v>
      </c>
      <c r="F1750">
        <v>135.1</v>
      </c>
      <c r="G1750">
        <v>-16.060136100077202</v>
      </c>
      <c r="H1750">
        <v>1.2959954682175501</v>
      </c>
      <c r="I1750">
        <v>-10.465886541255299</v>
      </c>
      <c r="J1750">
        <v>-4.2652498579104403</v>
      </c>
      <c r="K1750">
        <v>132.210438122798</v>
      </c>
      <c r="L1750">
        <v>127.697789113583</v>
      </c>
      <c r="M1750">
        <v>49.673337778650499</v>
      </c>
      <c r="N1750">
        <v>0.79462211310778197</v>
      </c>
      <c r="O1750">
        <v>13.175425610658699</v>
      </c>
      <c r="P1750">
        <v>35.099999999999902</v>
      </c>
      <c r="Q1750">
        <v>5.7100148924620002E-2</v>
      </c>
    </row>
    <row r="1751" spans="1:17" hidden="1" x14ac:dyDescent="0.3">
      <c r="A1751" t="s">
        <v>3682</v>
      </c>
      <c r="B1751" t="s">
        <v>3683</v>
      </c>
      <c r="C1751" t="str">
        <f>IFERROR(VLOOKUP(Table1[[#This Row],[Ticker]],[1]!Table1[[Symbol]:[Industry]],2,FALSE),"-")</f>
        <v>-</v>
      </c>
      <c r="D1751" t="s">
        <v>1503</v>
      </c>
      <c r="E1751">
        <v>618.72241721800003</v>
      </c>
      <c r="F1751">
        <v>114.37</v>
      </c>
      <c r="G1751">
        <v>26.401646080521601</v>
      </c>
      <c r="H1751">
        <v>26.470607129631301</v>
      </c>
      <c r="I1751">
        <v>15.4359238730038</v>
      </c>
      <c r="J1751">
        <v>1.5934897559825001</v>
      </c>
      <c r="K1751">
        <v>102.24044017291099</v>
      </c>
      <c r="L1751">
        <v>90.205782437958803</v>
      </c>
      <c r="M1751">
        <v>48.610501686440699</v>
      </c>
      <c r="N1751">
        <v>0.37890908200593698</v>
      </c>
      <c r="O1751">
        <v>15.939494622715699</v>
      </c>
      <c r="P1751">
        <v>79.263322884012496</v>
      </c>
      <c r="Q1751">
        <v>9.7237785492670994E-2</v>
      </c>
    </row>
    <row r="1752" spans="1:17" hidden="1" x14ac:dyDescent="0.3">
      <c r="A1752" t="s">
        <v>3684</v>
      </c>
      <c r="B1752" t="s">
        <v>3685</v>
      </c>
      <c r="C1752" t="str">
        <f>IFERROR(VLOOKUP(Table1[[#This Row],[Ticker]],[1]!Table1[[Symbol]:[Industry]],2,FALSE),"-")</f>
        <v>-</v>
      </c>
      <c r="D1752" t="s">
        <v>644</v>
      </c>
      <c r="E1752">
        <v>618.5591895</v>
      </c>
      <c r="F1752">
        <v>363.45</v>
      </c>
      <c r="G1752">
        <v>-34.653548627074997</v>
      </c>
      <c r="H1752">
        <v>-18.233053827557001</v>
      </c>
      <c r="I1752">
        <v>-34.8264245118391</v>
      </c>
      <c r="J1752">
        <v>-11.7239158716053</v>
      </c>
      <c r="K1752">
        <v>416.80801965533601</v>
      </c>
      <c r="L1752">
        <v>426.83427222387201</v>
      </c>
      <c r="M1752">
        <v>15.2068742227697</v>
      </c>
      <c r="N1752">
        <v>0.88124123768124996</v>
      </c>
      <c r="O1752">
        <v>50.777273352593198</v>
      </c>
      <c r="P1752">
        <v>10.102999091184399</v>
      </c>
      <c r="Q1752">
        <v>-7.8272418718969995E-3</v>
      </c>
    </row>
    <row r="1753" spans="1:17" hidden="1" x14ac:dyDescent="0.3">
      <c r="A1753" t="s">
        <v>3686</v>
      </c>
      <c r="B1753" t="s">
        <v>3687</v>
      </c>
      <c r="C1753" t="str">
        <f>IFERROR(VLOOKUP(Table1[[#This Row],[Ticker]],[1]!Table1[[Symbol]:[Industry]],2,FALSE),"-")</f>
        <v>-</v>
      </c>
      <c r="D1753" t="s">
        <v>743</v>
      </c>
      <c r="E1753">
        <v>616.83726971999999</v>
      </c>
      <c r="F1753">
        <v>85.84</v>
      </c>
      <c r="G1753">
        <v>314.306134598266</v>
      </c>
      <c r="H1753">
        <v>-9.6190326216700797</v>
      </c>
      <c r="I1753">
        <v>42.720498662071599</v>
      </c>
      <c r="J1753">
        <v>-0.621664800186155</v>
      </c>
      <c r="K1753">
        <v>81.768153873030002</v>
      </c>
      <c r="L1753">
        <v>66.056437148512202</v>
      </c>
      <c r="M1753">
        <v>57.117233069887803</v>
      </c>
      <c r="N1753">
        <v>0.876390047751331</v>
      </c>
      <c r="O1753">
        <v>10.3215284249766</v>
      </c>
      <c r="P1753">
        <v>376.888888888888</v>
      </c>
      <c r="Q1753">
        <v>0.11593952009822101</v>
      </c>
    </row>
    <row r="1754" spans="1:17" hidden="1" x14ac:dyDescent="0.3">
      <c r="A1754" t="s">
        <v>3688</v>
      </c>
      <c r="B1754" t="s">
        <v>3689</v>
      </c>
      <c r="C1754" t="str">
        <f>IFERROR(VLOOKUP(Table1[[#This Row],[Ticker]],[1]!Table1[[Symbol]:[Industry]],2,FALSE),"-")</f>
        <v>-</v>
      </c>
      <c r="D1754" t="s">
        <v>397</v>
      </c>
      <c r="E1754">
        <v>616.72940913000002</v>
      </c>
      <c r="F1754">
        <v>1795.55</v>
      </c>
      <c r="G1754">
        <v>72.663304697427805</v>
      </c>
      <c r="H1754">
        <v>3.5180046706715502</v>
      </c>
      <c r="I1754">
        <v>71.675133006949807</v>
      </c>
      <c r="J1754">
        <v>6.3441312228864897</v>
      </c>
      <c r="K1754">
        <v>1490.9270774916499</v>
      </c>
      <c r="L1754">
        <v>1206.2752242030001</v>
      </c>
      <c r="M1754">
        <v>64.395174230790204</v>
      </c>
      <c r="N1754">
        <v>0.80556745182012801</v>
      </c>
      <c r="O1754">
        <v>5.2602266714934096</v>
      </c>
      <c r="P1754">
        <v>112.49112426035499</v>
      </c>
    </row>
    <row r="1755" spans="1:17" hidden="1" x14ac:dyDescent="0.3">
      <c r="A1755" t="s">
        <v>3690</v>
      </c>
      <c r="B1755" t="s">
        <v>3691</v>
      </c>
      <c r="C1755" t="str">
        <f>IFERROR(VLOOKUP(Table1[[#This Row],[Ticker]],[1]!Table1[[Symbol]:[Industry]],2,FALSE),"-")</f>
        <v>-</v>
      </c>
      <c r="D1755" t="s">
        <v>546</v>
      </c>
      <c r="E1755">
        <v>616.46571562500003</v>
      </c>
      <c r="F1755">
        <v>567.54999999999995</v>
      </c>
      <c r="G1755">
        <v>168.39021967830499</v>
      </c>
      <c r="H1755">
        <v>1.5174992996351799</v>
      </c>
      <c r="I1755">
        <v>122.667718859408</v>
      </c>
      <c r="J1755">
        <v>-0.38214090276079399</v>
      </c>
      <c r="K1755">
        <v>510.42330355541202</v>
      </c>
      <c r="L1755">
        <v>370.37568476967402</v>
      </c>
      <c r="M1755">
        <v>84.185197992711906</v>
      </c>
      <c r="N1755">
        <v>0.81854357601599603</v>
      </c>
      <c r="O1755">
        <v>1.48885560743547</v>
      </c>
      <c r="P1755">
        <v>202.69333333333299</v>
      </c>
      <c r="Q1755">
        <v>0.37861066923721198</v>
      </c>
    </row>
    <row r="1756" spans="1:17" hidden="1" x14ac:dyDescent="0.3">
      <c r="A1756" t="s">
        <v>3692</v>
      </c>
      <c r="B1756" t="s">
        <v>3693</v>
      </c>
      <c r="C1756" t="str">
        <f>IFERROR(VLOOKUP(Table1[[#This Row],[Ticker]],[1]!Table1[[Symbol]:[Industry]],2,FALSE),"-")</f>
        <v>-</v>
      </c>
      <c r="D1756" t="s">
        <v>261</v>
      </c>
      <c r="E1756">
        <v>616.03396722000002</v>
      </c>
      <c r="F1756">
        <v>179.55</v>
      </c>
      <c r="G1756">
        <v>104.25250423523001</v>
      </c>
      <c r="H1756">
        <v>17.754328801550798</v>
      </c>
      <c r="I1756">
        <v>12.204193146697</v>
      </c>
      <c r="J1756">
        <v>2.1415827980828701</v>
      </c>
      <c r="K1756">
        <v>156.27019876646699</v>
      </c>
      <c r="L1756">
        <v>129.02388166262199</v>
      </c>
      <c r="M1756">
        <v>59.303070565938199</v>
      </c>
      <c r="N1756">
        <v>1.2409795511336099</v>
      </c>
      <c r="O1756">
        <v>11.278195488721799</v>
      </c>
      <c r="P1756">
        <v>156.5</v>
      </c>
      <c r="Q1756">
        <v>0.121109213166757</v>
      </c>
    </row>
    <row r="1757" spans="1:17" hidden="1" x14ac:dyDescent="0.3">
      <c r="A1757" t="s">
        <v>3694</v>
      </c>
      <c r="B1757" t="s">
        <v>3695</v>
      </c>
      <c r="C1757" t="str">
        <f>IFERROR(VLOOKUP(Table1[[#This Row],[Ticker]],[1]!Table1[[Symbol]:[Industry]],2,FALSE),"-")</f>
        <v>-</v>
      </c>
      <c r="D1757" t="s">
        <v>111</v>
      </c>
      <c r="E1757">
        <v>614.19289800000001</v>
      </c>
      <c r="F1757">
        <v>155.1</v>
      </c>
      <c r="G1757">
        <v>-56.635814346259302</v>
      </c>
      <c r="H1757">
        <v>-9.9043444109365204</v>
      </c>
      <c r="I1757">
        <v>-42.188773609534003</v>
      </c>
      <c r="J1757">
        <v>-9.6478215685684798</v>
      </c>
      <c r="M1757">
        <v>31.594749177746699</v>
      </c>
      <c r="O1757">
        <v>37.898130238555702</v>
      </c>
      <c r="P1757">
        <v>2.6472534745201899</v>
      </c>
    </row>
    <row r="1758" spans="1:17" hidden="1" x14ac:dyDescent="0.3">
      <c r="A1758" t="s">
        <v>3696</v>
      </c>
      <c r="B1758" t="s">
        <v>3697</v>
      </c>
      <c r="C1758" t="str">
        <f>IFERROR(VLOOKUP(Table1[[#This Row],[Ticker]],[1]!Table1[[Symbol]:[Industry]],2,FALSE),"-")</f>
        <v>-</v>
      </c>
      <c r="D1758" t="s">
        <v>606</v>
      </c>
      <c r="E1758">
        <v>614.08507522499997</v>
      </c>
      <c r="F1758">
        <v>249.75</v>
      </c>
      <c r="G1758">
        <v>-34.508459801365802</v>
      </c>
      <c r="H1758">
        <v>-25.617351508601999</v>
      </c>
      <c r="I1758">
        <v>20.496968182870599</v>
      </c>
      <c r="J1758">
        <v>-5.8035791770723399</v>
      </c>
      <c r="K1758">
        <v>273.43920187521599</v>
      </c>
      <c r="L1758">
        <v>250.815799242319</v>
      </c>
      <c r="M1758">
        <v>39.445784193070303</v>
      </c>
      <c r="N1758">
        <v>0.160782515061864</v>
      </c>
      <c r="O1758">
        <v>48.948948948948903</v>
      </c>
      <c r="P1758">
        <v>49.282725642558198</v>
      </c>
      <c r="Q1758">
        <v>2.3567116767449999E-3</v>
      </c>
    </row>
    <row r="1759" spans="1:17" hidden="1" x14ac:dyDescent="0.3">
      <c r="A1759" t="s">
        <v>3698</v>
      </c>
      <c r="B1759" t="s">
        <v>3699</v>
      </c>
      <c r="C1759" t="str">
        <f>IFERROR(VLOOKUP(Table1[[#This Row],[Ticker]],[1]!Table1[[Symbol]:[Industry]],2,FALSE),"-")</f>
        <v>-</v>
      </c>
      <c r="D1759" t="s">
        <v>400</v>
      </c>
      <c r="E1759">
        <v>613.29656403000001</v>
      </c>
      <c r="F1759">
        <v>227.3</v>
      </c>
      <c r="G1759">
        <v>18.052263773228201</v>
      </c>
      <c r="H1759">
        <v>8.5834954682175599</v>
      </c>
      <c r="I1759">
        <v>9.9429796991757993</v>
      </c>
      <c r="J1759">
        <v>14.6833849330599</v>
      </c>
      <c r="K1759">
        <v>196.021459761724</v>
      </c>
      <c r="L1759">
        <v>178.996464423286</v>
      </c>
      <c r="M1759">
        <v>77.090565749256101</v>
      </c>
      <c r="N1759">
        <v>2.71888867194206</v>
      </c>
      <c r="O1759">
        <v>5.1473823141223001</v>
      </c>
      <c r="P1759">
        <v>64.710144927536206</v>
      </c>
      <c r="Q1759">
        <v>5.4883091842709002E-2</v>
      </c>
    </row>
    <row r="1760" spans="1:17" hidden="1" x14ac:dyDescent="0.3">
      <c r="A1760" t="s">
        <v>3700</v>
      </c>
      <c r="B1760" t="s">
        <v>3701</v>
      </c>
      <c r="C1760" t="str">
        <f>IFERROR(VLOOKUP(Table1[[#This Row],[Ticker]],[1]!Table1[[Symbol]:[Industry]],2,FALSE),"-")</f>
        <v>-</v>
      </c>
      <c r="D1760" t="s">
        <v>592</v>
      </c>
      <c r="E1760">
        <v>613.06362839999997</v>
      </c>
      <c r="F1760">
        <v>44.36</v>
      </c>
      <c r="G1760">
        <v>-29.9730272402807</v>
      </c>
      <c r="H1760">
        <v>-5.7115000734676702</v>
      </c>
      <c r="I1760">
        <v>-15.7636840099018</v>
      </c>
      <c r="J1760">
        <v>-2.86026053356276</v>
      </c>
      <c r="K1760">
        <v>44.474088161919099</v>
      </c>
      <c r="L1760">
        <v>45.733158514271103</v>
      </c>
      <c r="M1760">
        <v>51.541114272635099</v>
      </c>
      <c r="N1760">
        <v>1.1472467367986099</v>
      </c>
      <c r="O1760">
        <v>43.372407574391303</v>
      </c>
      <c r="P1760">
        <v>12.161820480404501</v>
      </c>
      <c r="Q1760">
        <v>0.12989764500824499</v>
      </c>
    </row>
    <row r="1761" spans="1:17" hidden="1" x14ac:dyDescent="0.3">
      <c r="A1761" t="s">
        <v>3702</v>
      </c>
      <c r="B1761" t="s">
        <v>3703</v>
      </c>
      <c r="C1761" t="str">
        <f>IFERROR(VLOOKUP(Table1[[#This Row],[Ticker]],[1]!Table1[[Symbol]:[Industry]],2,FALSE),"-")</f>
        <v>-</v>
      </c>
      <c r="D1761" t="s">
        <v>392</v>
      </c>
      <c r="E1761">
        <v>612.67484727800002</v>
      </c>
      <c r="F1761">
        <v>68.06</v>
      </c>
      <c r="G1761">
        <v>-14.9243848822525</v>
      </c>
      <c r="H1761">
        <v>-18.640241107903702</v>
      </c>
      <c r="I1761">
        <v>16.042991063850302</v>
      </c>
      <c r="J1761">
        <v>-3.7307754087442699</v>
      </c>
      <c r="K1761">
        <v>71.779854596136403</v>
      </c>
      <c r="M1761">
        <v>36.177977899251601</v>
      </c>
      <c r="N1761">
        <v>0.102655823313115</v>
      </c>
      <c r="O1761">
        <v>38.113429327064303</v>
      </c>
      <c r="P1761">
        <v>51.244444444444397</v>
      </c>
    </row>
    <row r="1762" spans="1:17" hidden="1" x14ac:dyDescent="0.3">
      <c r="A1762" t="s">
        <v>3704</v>
      </c>
      <c r="B1762" t="s">
        <v>3705</v>
      </c>
      <c r="C1762" t="str">
        <f>IFERROR(VLOOKUP(Table1[[#This Row],[Ticker]],[1]!Table1[[Symbol]:[Industry]],2,FALSE),"-")</f>
        <v>-</v>
      </c>
      <c r="D1762" t="s">
        <v>185</v>
      </c>
      <c r="E1762">
        <v>611.59796800000004</v>
      </c>
      <c r="F1762">
        <v>502.1</v>
      </c>
      <c r="G1762">
        <v>-14.816432847600099</v>
      </c>
      <c r="H1762">
        <v>11.630616819630999</v>
      </c>
      <c r="I1762">
        <v>-21.7631804043417</v>
      </c>
      <c r="J1762">
        <v>20.3992107813479</v>
      </c>
      <c r="K1762">
        <v>464.78565301944002</v>
      </c>
      <c r="L1762">
        <v>466.23472619994402</v>
      </c>
      <c r="M1762">
        <v>66.615416302004505</v>
      </c>
      <c r="N1762">
        <v>2.9438934096553102</v>
      </c>
      <c r="O1762">
        <v>27.6339374626568</v>
      </c>
      <c r="P1762">
        <v>35.336927223719599</v>
      </c>
      <c r="Q1762">
        <v>0.15101157975884</v>
      </c>
    </row>
    <row r="1763" spans="1:17" hidden="1" x14ac:dyDescent="0.3">
      <c r="A1763" t="s">
        <v>3706</v>
      </c>
      <c r="B1763" t="s">
        <v>3707</v>
      </c>
      <c r="C1763" t="str">
        <f>IFERROR(VLOOKUP(Table1[[#This Row],[Ticker]],[1]!Table1[[Symbol]:[Industry]],2,FALSE),"-")</f>
        <v>-</v>
      </c>
      <c r="D1763" t="s">
        <v>46</v>
      </c>
      <c r="E1763">
        <v>609.85683600000004</v>
      </c>
      <c r="F1763">
        <v>265.8</v>
      </c>
      <c r="G1763">
        <v>-15.1665792660398</v>
      </c>
      <c r="H1763">
        <v>-4.3454823301173002</v>
      </c>
      <c r="I1763">
        <v>-0.71953852931458595</v>
      </c>
      <c r="J1763">
        <v>-0.59226666978200704</v>
      </c>
      <c r="K1763">
        <v>256.79978949264</v>
      </c>
      <c r="M1763">
        <v>44.144750732763498</v>
      </c>
      <c r="N1763">
        <v>0.21892632658744299</v>
      </c>
      <c r="O1763">
        <v>12.8103837471783</v>
      </c>
      <c r="P1763">
        <v>86.069303465173206</v>
      </c>
    </row>
    <row r="1764" spans="1:17" hidden="1" x14ac:dyDescent="0.3">
      <c r="A1764" t="s">
        <v>3708</v>
      </c>
      <c r="B1764" t="s">
        <v>3709</v>
      </c>
      <c r="C1764" t="str">
        <f>IFERROR(VLOOKUP(Table1[[#This Row],[Ticker]],[1]!Table1[[Symbol]:[Industry]],2,FALSE),"-")</f>
        <v>-</v>
      </c>
      <c r="D1764" t="s">
        <v>341</v>
      </c>
      <c r="E1764">
        <v>609.45805673999996</v>
      </c>
      <c r="F1764">
        <v>20.010000000000002</v>
      </c>
      <c r="G1764">
        <v>55.996386170593901</v>
      </c>
      <c r="H1764">
        <v>6.5813647112032703</v>
      </c>
      <c r="I1764">
        <v>-4.3130639812471099</v>
      </c>
      <c r="J1764">
        <v>-3.3268335830254498</v>
      </c>
      <c r="K1764">
        <v>19.7245325031131</v>
      </c>
      <c r="L1764">
        <v>19.014089113552401</v>
      </c>
      <c r="M1764">
        <v>42.677552924991403</v>
      </c>
      <c r="N1764">
        <v>0.65595147442756097</v>
      </c>
      <c r="O1764">
        <v>43.678160919540197</v>
      </c>
      <c r="P1764">
        <v>88.7735849056604</v>
      </c>
      <c r="Q1764">
        <v>8.3963117021412001E-2</v>
      </c>
    </row>
    <row r="1765" spans="1:17" hidden="1" x14ac:dyDescent="0.3">
      <c r="A1765" t="s">
        <v>3710</v>
      </c>
      <c r="B1765" t="s">
        <v>3711</v>
      </c>
      <c r="C1765" t="str">
        <f>IFERROR(VLOOKUP(Table1[[#This Row],[Ticker]],[1]!Table1[[Symbol]:[Industry]],2,FALSE),"-")</f>
        <v>-</v>
      </c>
      <c r="D1765" t="s">
        <v>21</v>
      </c>
      <c r="E1765">
        <v>606.85889181499999</v>
      </c>
      <c r="F1765">
        <v>413.45</v>
      </c>
      <c r="G1765">
        <v>27.567963180776101</v>
      </c>
      <c r="H1765">
        <v>6.3462868111698398</v>
      </c>
      <c r="I1765">
        <v>14.0797699440127</v>
      </c>
      <c r="J1765">
        <v>12.1319599598802</v>
      </c>
      <c r="K1765">
        <v>367.97812133857099</v>
      </c>
      <c r="L1765">
        <v>332.58165885188703</v>
      </c>
      <c r="M1765">
        <v>79.079823757676607</v>
      </c>
      <c r="N1765">
        <v>1.4031324480762599</v>
      </c>
      <c r="O1765">
        <v>8.7676865400894801</v>
      </c>
      <c r="P1765">
        <v>72.2708333333333</v>
      </c>
    </row>
    <row r="1766" spans="1:17" hidden="1" x14ac:dyDescent="0.3">
      <c r="A1766" t="s">
        <v>3712</v>
      </c>
      <c r="B1766" t="s">
        <v>3713</v>
      </c>
      <c r="C1766" t="str">
        <f>IFERROR(VLOOKUP(Table1[[#This Row],[Ticker]],[1]!Table1[[Symbol]:[Industry]],2,FALSE),"-")</f>
        <v>-</v>
      </c>
      <c r="D1766" t="s">
        <v>185</v>
      </c>
      <c r="E1766">
        <v>602.71112474999995</v>
      </c>
      <c r="F1766">
        <v>5092.5</v>
      </c>
      <c r="G1766">
        <v>185.80271993868999</v>
      </c>
      <c r="H1766">
        <v>3.5810690824745799</v>
      </c>
      <c r="I1766">
        <v>66.851660183476994</v>
      </c>
      <c r="J1766">
        <v>-1.2152947655923201</v>
      </c>
      <c r="K1766">
        <v>4377.9067192008697</v>
      </c>
      <c r="L1766">
        <v>3202.0383700545099</v>
      </c>
      <c r="M1766">
        <v>58.699577461617203</v>
      </c>
      <c r="N1766">
        <v>1.0125019293100701</v>
      </c>
      <c r="O1766">
        <v>9.4648993618065802</v>
      </c>
      <c r="P1766">
        <v>251.20689655172399</v>
      </c>
      <c r="Q1766">
        <v>0.12734520557703599</v>
      </c>
    </row>
    <row r="1767" spans="1:17" hidden="1" x14ac:dyDescent="0.3">
      <c r="A1767" t="s">
        <v>3714</v>
      </c>
      <c r="B1767" t="s">
        <v>3715</v>
      </c>
      <c r="C1767" t="str">
        <f>IFERROR(VLOOKUP(Table1[[#This Row],[Ticker]],[1]!Table1[[Symbol]:[Industry]],2,FALSE),"-")</f>
        <v>-</v>
      </c>
      <c r="D1767" t="s">
        <v>467</v>
      </c>
      <c r="E1767">
        <v>602.30923199999995</v>
      </c>
      <c r="F1767">
        <v>162.33000000000001</v>
      </c>
      <c r="G1767">
        <v>-30.887919297456499</v>
      </c>
      <c r="H1767">
        <v>-0.330127286273453</v>
      </c>
      <c r="I1767">
        <v>-16.4408785607312</v>
      </c>
      <c r="J1767">
        <v>-7.4920194237992099</v>
      </c>
      <c r="K1767">
        <v>167.17669040823699</v>
      </c>
      <c r="M1767">
        <v>29.0683006266296</v>
      </c>
      <c r="N1767">
        <v>0.68781335145774902</v>
      </c>
      <c r="O1767">
        <v>23.513829852769</v>
      </c>
      <c r="P1767">
        <v>17.511220500941</v>
      </c>
    </row>
    <row r="1768" spans="1:17" hidden="1" x14ac:dyDescent="0.3">
      <c r="A1768" t="s">
        <v>3716</v>
      </c>
      <c r="B1768" t="s">
        <v>3717</v>
      </c>
      <c r="C1768" t="str">
        <f>IFERROR(VLOOKUP(Table1[[#This Row],[Ticker]],[1]!Table1[[Symbol]:[Industry]],2,FALSE),"-")</f>
        <v>-</v>
      </c>
      <c r="D1768" t="s">
        <v>1400</v>
      </c>
      <c r="E1768">
        <v>599.97456863999901</v>
      </c>
      <c r="F1768">
        <v>259.2</v>
      </c>
      <c r="G1768">
        <v>25.706445410454801</v>
      </c>
      <c r="H1768">
        <v>-34.130240536099102</v>
      </c>
      <c r="I1768">
        <v>40.153486147179997</v>
      </c>
      <c r="J1768">
        <v>-5.7718029438826699</v>
      </c>
      <c r="K1768">
        <v>292.300176784695</v>
      </c>
      <c r="M1768">
        <v>30.500454380334599</v>
      </c>
      <c r="O1768">
        <v>50.135030864197503</v>
      </c>
      <c r="P1768">
        <v>66.367137355584006</v>
      </c>
    </row>
    <row r="1769" spans="1:17" hidden="1" x14ac:dyDescent="0.3">
      <c r="A1769" t="s">
        <v>3718</v>
      </c>
      <c r="B1769" t="s">
        <v>3719</v>
      </c>
      <c r="C1769" t="str">
        <f>IFERROR(VLOOKUP(Table1[[#This Row],[Ticker]],[1]!Table1[[Symbol]:[Industry]],2,FALSE),"-")</f>
        <v>-</v>
      </c>
      <c r="D1769" t="s">
        <v>217</v>
      </c>
      <c r="E1769">
        <v>599.73397</v>
      </c>
      <c r="F1769">
        <v>265.75</v>
      </c>
      <c r="G1769">
        <v>-41.5325635419333</v>
      </c>
      <c r="H1769">
        <v>-14.5127491669755</v>
      </c>
      <c r="I1769">
        <v>-27.085522805208001</v>
      </c>
      <c r="J1769">
        <v>-8.0880335697218495</v>
      </c>
      <c r="M1769">
        <v>29.230468765739001</v>
      </c>
      <c r="O1769">
        <v>33.189087488240801</v>
      </c>
      <c r="P1769">
        <v>1.8004213752154701</v>
      </c>
    </row>
    <row r="1770" spans="1:17" hidden="1" x14ac:dyDescent="0.3">
      <c r="A1770" t="s">
        <v>3720</v>
      </c>
      <c r="B1770" t="s">
        <v>3721</v>
      </c>
      <c r="C1770" t="str">
        <f>IFERROR(VLOOKUP(Table1[[#This Row],[Ticker]],[1]!Table1[[Symbol]:[Industry]],2,FALSE),"-")</f>
        <v>-</v>
      </c>
      <c r="D1770" t="s">
        <v>132</v>
      </c>
      <c r="E1770">
        <v>599.36499600000002</v>
      </c>
      <c r="F1770">
        <v>11.42</v>
      </c>
      <c r="G1770">
        <v>175.59363834864101</v>
      </c>
      <c r="H1770">
        <v>-26.285340148220701</v>
      </c>
      <c r="I1770">
        <v>-23.975985594044801</v>
      </c>
      <c r="J1770">
        <v>12.5534228439552</v>
      </c>
      <c r="K1770">
        <v>13.0681303016959</v>
      </c>
      <c r="L1770">
        <v>13.431653966250501</v>
      </c>
      <c r="M1770">
        <v>55.930596797422297</v>
      </c>
      <c r="N1770">
        <v>1.06092005620059</v>
      </c>
      <c r="O1770">
        <v>91.681260945709298</v>
      </c>
      <c r="P1770">
        <v>270.37837837837799</v>
      </c>
    </row>
    <row r="1771" spans="1:17" hidden="1" x14ac:dyDescent="0.3">
      <c r="A1771" t="s">
        <v>3722</v>
      </c>
      <c r="B1771" t="s">
        <v>3723</v>
      </c>
      <c r="C1771" t="str">
        <f>IFERROR(VLOOKUP(Table1[[#This Row],[Ticker]],[1]!Table1[[Symbol]:[Industry]],2,FALSE),"-")</f>
        <v>-</v>
      </c>
      <c r="D1771" t="s">
        <v>753</v>
      </c>
      <c r="E1771">
        <v>599.22049201000004</v>
      </c>
      <c r="F1771">
        <v>82.49</v>
      </c>
      <c r="G1771">
        <v>39.1486036826076</v>
      </c>
      <c r="H1771">
        <v>-1.28926760676667</v>
      </c>
      <c r="I1771">
        <v>11.5548994729232</v>
      </c>
      <c r="J1771">
        <v>1.2650198824138299</v>
      </c>
      <c r="K1771">
        <v>78.838017158317896</v>
      </c>
      <c r="L1771">
        <v>69.515703522790801</v>
      </c>
      <c r="M1771">
        <v>47.3837917882664</v>
      </c>
      <c r="N1771">
        <v>0.78434323121814198</v>
      </c>
      <c r="O1771">
        <v>0.61825675839495198</v>
      </c>
      <c r="P1771">
        <v>83.311111111111003</v>
      </c>
      <c r="Q1771">
        <v>1.14306047313E-3</v>
      </c>
    </row>
    <row r="1772" spans="1:17" hidden="1" x14ac:dyDescent="0.3">
      <c r="A1772" t="s">
        <v>3724</v>
      </c>
      <c r="B1772" t="s">
        <v>3725</v>
      </c>
      <c r="C1772" t="str">
        <f>IFERROR(VLOOKUP(Table1[[#This Row],[Ticker]],[1]!Table1[[Symbol]:[Industry]],2,FALSE),"-")</f>
        <v>-</v>
      </c>
      <c r="D1772" t="s">
        <v>750</v>
      </c>
      <c r="E1772">
        <v>597.17952749999995</v>
      </c>
      <c r="F1772">
        <v>108.17</v>
      </c>
      <c r="G1772">
        <v>-11.943865401732999</v>
      </c>
      <c r="H1772">
        <v>-5.0177894069659796</v>
      </c>
      <c r="I1772">
        <v>-7.7042631323153596</v>
      </c>
      <c r="J1772">
        <v>-4.0540041792215398</v>
      </c>
      <c r="K1772">
        <v>111.009063700821</v>
      </c>
      <c r="L1772">
        <v>109.632929631915</v>
      </c>
      <c r="M1772">
        <v>41.783927754169902</v>
      </c>
      <c r="N1772">
        <v>2.1144047716046401</v>
      </c>
      <c r="O1772">
        <v>40.011093648885897</v>
      </c>
      <c r="P1772">
        <v>35.229403675459402</v>
      </c>
      <c r="Q1772">
        <v>-2.1289123774248998E-2</v>
      </c>
    </row>
    <row r="1773" spans="1:17" hidden="1" x14ac:dyDescent="0.3">
      <c r="A1773" t="s">
        <v>3726</v>
      </c>
      <c r="B1773" t="s">
        <v>3727</v>
      </c>
      <c r="C1773" t="str">
        <f>IFERROR(VLOOKUP(Table1[[#This Row],[Ticker]],[1]!Table1[[Symbol]:[Industry]],2,FALSE),"-")</f>
        <v>-</v>
      </c>
      <c r="D1773" t="s">
        <v>287</v>
      </c>
      <c r="E1773">
        <v>596.883017784</v>
      </c>
      <c r="F1773">
        <v>202.47</v>
      </c>
      <c r="G1773">
        <v>-31.819831494976601</v>
      </c>
      <c r="H1773">
        <v>-10.753904512843899</v>
      </c>
      <c r="I1773">
        <v>-36.308687469680002</v>
      </c>
      <c r="J1773">
        <v>-4.3699437205686404</v>
      </c>
      <c r="K1773">
        <v>212.26093688439201</v>
      </c>
      <c r="L1773">
        <v>231.468557525856</v>
      </c>
      <c r="M1773">
        <v>43.586827888631902</v>
      </c>
      <c r="N1773">
        <v>0.39365107734284899</v>
      </c>
      <c r="O1773">
        <v>83.730923099718396</v>
      </c>
      <c r="P1773">
        <v>8.4467059453668902</v>
      </c>
      <c r="Q1773">
        <v>0.12234043333089099</v>
      </c>
    </row>
    <row r="1774" spans="1:17" hidden="1" x14ac:dyDescent="0.3">
      <c r="A1774" t="s">
        <v>3728</v>
      </c>
      <c r="B1774" t="s">
        <v>3729</v>
      </c>
      <c r="C1774" t="str">
        <f>IFERROR(VLOOKUP(Table1[[#This Row],[Ticker]],[1]!Table1[[Symbol]:[Industry]],2,FALSE),"-")</f>
        <v>-</v>
      </c>
      <c r="D1774" t="s">
        <v>54</v>
      </c>
      <c r="E1774">
        <v>596.04297499999996</v>
      </c>
      <c r="F1774">
        <v>283.25</v>
      </c>
      <c r="G1774">
        <v>-42.856563814431397</v>
      </c>
      <c r="H1774">
        <v>-2.47543954983297</v>
      </c>
      <c r="I1774">
        <v>3.8393481478740901</v>
      </c>
      <c r="J1774">
        <v>2.1396175650474301</v>
      </c>
      <c r="K1774">
        <v>280.13917954622599</v>
      </c>
      <c r="M1774">
        <v>53.984602853408497</v>
      </c>
      <c r="N1774">
        <v>0.82759256981178497</v>
      </c>
      <c r="O1774">
        <v>28.5083848190644</v>
      </c>
      <c r="P1774">
        <v>26.450892857142801</v>
      </c>
    </row>
    <row r="1775" spans="1:17" hidden="1" x14ac:dyDescent="0.3">
      <c r="A1775" t="s">
        <v>3730</v>
      </c>
      <c r="B1775" t="s">
        <v>3731</v>
      </c>
      <c r="C1775" t="str">
        <f>IFERROR(VLOOKUP(Table1[[#This Row],[Ticker]],[1]!Table1[[Symbol]:[Industry]],2,FALSE),"-")</f>
        <v>-</v>
      </c>
      <c r="D1775" t="s">
        <v>1818</v>
      </c>
      <c r="E1775">
        <v>595.6481</v>
      </c>
      <c r="F1775">
        <v>238.45</v>
      </c>
      <c r="G1775">
        <v>340.33788063001299</v>
      </c>
      <c r="H1775">
        <v>15.4610595707816</v>
      </c>
      <c r="I1775">
        <v>59.617603195688702</v>
      </c>
      <c r="J1775">
        <v>-1.4189335910133301</v>
      </c>
      <c r="K1775">
        <v>202.62356591887001</v>
      </c>
      <c r="L1775">
        <v>144.34377313547199</v>
      </c>
      <c r="M1775">
        <v>70.932480635419694</v>
      </c>
      <c r="N1775">
        <v>0.80368261875111102</v>
      </c>
      <c r="O1775">
        <v>0.39840637450199101</v>
      </c>
      <c r="P1775">
        <v>422.916666666666</v>
      </c>
      <c r="Q1775">
        <v>0.224649921497035</v>
      </c>
    </row>
    <row r="1776" spans="1:17" hidden="1" x14ac:dyDescent="0.3">
      <c r="A1776" t="s">
        <v>3732</v>
      </c>
      <c r="B1776" t="s">
        <v>3733</v>
      </c>
      <c r="C1776" t="str">
        <f>IFERROR(VLOOKUP(Table1[[#This Row],[Ticker]],[1]!Table1[[Symbol]:[Industry]],2,FALSE),"-")</f>
        <v>-</v>
      </c>
      <c r="D1776" t="s">
        <v>185</v>
      </c>
      <c r="E1776">
        <v>595.53576120000002</v>
      </c>
      <c r="F1776">
        <v>766.55</v>
      </c>
      <c r="G1776">
        <v>-5.5931859894901201</v>
      </c>
      <c r="H1776">
        <v>-1.87035303188851</v>
      </c>
      <c r="I1776">
        <v>-12.2495918825592</v>
      </c>
      <c r="J1776">
        <v>1.0670674632677399</v>
      </c>
      <c r="K1776">
        <v>693.254666678474</v>
      </c>
      <c r="L1776">
        <v>542.79544946107296</v>
      </c>
      <c r="M1776">
        <v>72.794479082948499</v>
      </c>
      <c r="N1776">
        <v>1</v>
      </c>
      <c r="Q1776">
        <v>-5.0546889445763001E-2</v>
      </c>
    </row>
    <row r="1777" spans="1:17" hidden="1" x14ac:dyDescent="0.3">
      <c r="A1777" t="s">
        <v>3734</v>
      </c>
      <c r="B1777" t="s">
        <v>3735</v>
      </c>
      <c r="C1777" t="str">
        <f>IFERROR(VLOOKUP(Table1[[#This Row],[Ticker]],[1]!Table1[[Symbol]:[Industry]],2,FALSE),"-")</f>
        <v>-</v>
      </c>
      <c r="D1777" t="s">
        <v>217</v>
      </c>
      <c r="E1777">
        <v>593.28335000000004</v>
      </c>
      <c r="F1777">
        <v>182.83</v>
      </c>
      <c r="G1777">
        <v>94.906487441770395</v>
      </c>
      <c r="H1777">
        <v>13.366061672504999</v>
      </c>
      <c r="I1777">
        <v>38.605464319255397</v>
      </c>
      <c r="J1777">
        <v>-10.206842700873599</v>
      </c>
      <c r="K1777">
        <v>169.22442963732601</v>
      </c>
      <c r="L1777">
        <v>139.354134312235</v>
      </c>
      <c r="M1777">
        <v>45.943677053988203</v>
      </c>
      <c r="N1777">
        <v>3.5663748485592901</v>
      </c>
      <c r="O1777">
        <v>27.3314007547995</v>
      </c>
      <c r="P1777">
        <v>152.00551343900699</v>
      </c>
      <c r="Q1777">
        <v>8.9479493934845E-2</v>
      </c>
    </row>
    <row r="1778" spans="1:17" hidden="1" x14ac:dyDescent="0.3">
      <c r="A1778" t="s">
        <v>3736</v>
      </c>
      <c r="B1778" t="s">
        <v>3737</v>
      </c>
      <c r="C1778" t="str">
        <f>IFERROR(VLOOKUP(Table1[[#This Row],[Ticker]],[1]!Table1[[Symbol]:[Industry]],2,FALSE),"-")</f>
        <v>-</v>
      </c>
      <c r="D1778" t="s">
        <v>400</v>
      </c>
      <c r="E1778">
        <v>592.80912000000001</v>
      </c>
      <c r="F1778">
        <v>829.8</v>
      </c>
      <c r="G1778">
        <v>109.146999515662</v>
      </c>
      <c r="H1778">
        <v>2.1133341778949801</v>
      </c>
      <c r="I1778">
        <v>38.620853917679199</v>
      </c>
      <c r="J1778">
        <v>8.6620410638627892</v>
      </c>
      <c r="K1778">
        <v>736.76140162617196</v>
      </c>
      <c r="L1778">
        <v>596.67959100316705</v>
      </c>
      <c r="M1778">
        <v>78.1781799150545</v>
      </c>
      <c r="N1778">
        <v>1.2990057330559099</v>
      </c>
      <c r="O1778">
        <v>1.3497228247770501</v>
      </c>
      <c r="P1778">
        <v>152.987804878048</v>
      </c>
      <c r="Q1778">
        <v>0.150941270023767</v>
      </c>
    </row>
    <row r="1779" spans="1:17" hidden="1" x14ac:dyDescent="0.3">
      <c r="A1779" t="s">
        <v>3738</v>
      </c>
      <c r="B1779" t="s">
        <v>3739</v>
      </c>
      <c r="C1779" t="str">
        <f>IFERROR(VLOOKUP(Table1[[#This Row],[Ticker]],[1]!Table1[[Symbol]:[Industry]],2,FALSE),"-")</f>
        <v>-</v>
      </c>
      <c r="D1779" t="s">
        <v>264</v>
      </c>
      <c r="E1779">
        <v>592.71684500000003</v>
      </c>
      <c r="F1779">
        <v>1031.3499999999999</v>
      </c>
      <c r="G1779">
        <v>-19.9688859103467</v>
      </c>
      <c r="H1779">
        <v>-8.6046298424607404</v>
      </c>
      <c r="I1779">
        <v>-5.52184517362143</v>
      </c>
      <c r="J1779">
        <v>-1.7297557891594799</v>
      </c>
      <c r="K1779">
        <v>1052.76455253722</v>
      </c>
      <c r="M1779">
        <v>32.945946275826401</v>
      </c>
      <c r="O1779">
        <v>37.494545983419698</v>
      </c>
      <c r="P1779">
        <v>18.4438702268159</v>
      </c>
    </row>
    <row r="1780" spans="1:17" hidden="1" x14ac:dyDescent="0.3">
      <c r="A1780" t="s">
        <v>3740</v>
      </c>
      <c r="B1780" t="s">
        <v>3741</v>
      </c>
      <c r="C1780" t="str">
        <f>IFERROR(VLOOKUP(Table1[[#This Row],[Ticker]],[1]!Table1[[Symbol]:[Industry]],2,FALSE),"-")</f>
        <v>-</v>
      </c>
      <c r="D1780" t="s">
        <v>431</v>
      </c>
      <c r="E1780">
        <v>591.44169468999996</v>
      </c>
      <c r="F1780">
        <v>37.659999999999997</v>
      </c>
      <c r="G1780">
        <v>24.139467931600201</v>
      </c>
      <c r="H1780">
        <v>-8.5277123041979603</v>
      </c>
      <c r="I1780">
        <v>-19.8726416584718</v>
      </c>
      <c r="J1780">
        <v>-1.0531161798016999</v>
      </c>
      <c r="K1780">
        <v>38.298764608692899</v>
      </c>
      <c r="L1780">
        <v>36.920368268051803</v>
      </c>
      <c r="M1780">
        <v>47.586632350334298</v>
      </c>
      <c r="N1780">
        <v>0.85881810755170995</v>
      </c>
      <c r="O1780">
        <v>30.908125331917098</v>
      </c>
      <c r="P1780">
        <v>61.978494623655898</v>
      </c>
      <c r="Q1780">
        <v>1.0498079606174E-2</v>
      </c>
    </row>
    <row r="1781" spans="1:17" hidden="1" x14ac:dyDescent="0.3">
      <c r="A1781" t="s">
        <v>3742</v>
      </c>
      <c r="B1781" t="s">
        <v>3743</v>
      </c>
      <c r="C1781" t="str">
        <f>IFERROR(VLOOKUP(Table1[[#This Row],[Ticker]],[1]!Table1[[Symbol]:[Industry]],2,FALSE),"-")</f>
        <v>-</v>
      </c>
      <c r="D1781" t="s">
        <v>264</v>
      </c>
      <c r="E1781">
        <v>591.26340000000005</v>
      </c>
      <c r="F1781">
        <v>236.6</v>
      </c>
      <c r="G1781">
        <v>159.863493905626</v>
      </c>
      <c r="H1781">
        <v>22.6044847730303</v>
      </c>
      <c r="I1781">
        <v>23.346488708245602</v>
      </c>
      <c r="J1781">
        <v>-1.985373981795</v>
      </c>
      <c r="K1781">
        <v>215.55716856748501</v>
      </c>
      <c r="L1781">
        <v>189.060458903615</v>
      </c>
      <c r="M1781">
        <v>47.5922116658245</v>
      </c>
      <c r="N1781">
        <v>0.63764812552733297</v>
      </c>
      <c r="O1781">
        <v>24.598478444632299</v>
      </c>
      <c r="P1781">
        <v>213.58515573227299</v>
      </c>
    </row>
    <row r="1782" spans="1:17" hidden="1" x14ac:dyDescent="0.3">
      <c r="A1782" t="s">
        <v>3744</v>
      </c>
      <c r="B1782" t="s">
        <v>3745</v>
      </c>
      <c r="C1782" t="str">
        <f>IFERROR(VLOOKUP(Table1[[#This Row],[Ticker]],[1]!Table1[[Symbol]:[Industry]],2,FALSE),"-")</f>
        <v>-</v>
      </c>
      <c r="D1782" t="s">
        <v>407</v>
      </c>
      <c r="E1782">
        <v>591.19568200000003</v>
      </c>
      <c r="F1782">
        <v>44.66</v>
      </c>
      <c r="G1782">
        <v>-21.5443220227376</v>
      </c>
      <c r="H1782">
        <v>-13.033257109101999</v>
      </c>
      <c r="I1782">
        <v>-3.3752030433861901</v>
      </c>
      <c r="J1782">
        <v>0.51626222477950401</v>
      </c>
      <c r="K1782">
        <v>44.481490573729097</v>
      </c>
      <c r="L1782">
        <v>43.103831924932699</v>
      </c>
      <c r="M1782">
        <v>58.697880535559001</v>
      </c>
      <c r="N1782">
        <v>0.37693029550028501</v>
      </c>
      <c r="O1782">
        <v>21.137483206448699</v>
      </c>
      <c r="P1782">
        <v>18.776595744680801</v>
      </c>
      <c r="Q1782">
        <v>5.2397653492995001E-2</v>
      </c>
    </row>
    <row r="1783" spans="1:17" hidden="1" x14ac:dyDescent="0.3">
      <c r="A1783" t="s">
        <v>3746</v>
      </c>
      <c r="B1783" t="s">
        <v>3747</v>
      </c>
      <c r="C1783" t="str">
        <f>IFERROR(VLOOKUP(Table1[[#This Row],[Ticker]],[1]!Table1[[Symbol]:[Industry]],2,FALSE),"-")</f>
        <v>-</v>
      </c>
      <c r="D1783" t="s">
        <v>124</v>
      </c>
      <c r="E1783">
        <v>590.49721227999999</v>
      </c>
      <c r="F1783">
        <v>531.79999999999995</v>
      </c>
      <c r="G1783">
        <v>82.482870076914907</v>
      </c>
      <c r="H1783">
        <v>70.285105725513304</v>
      </c>
      <c r="I1783">
        <v>89.770018092443394</v>
      </c>
      <c r="J1783">
        <v>18.804384922091401</v>
      </c>
      <c r="K1783">
        <v>349.05813960437303</v>
      </c>
      <c r="L1783">
        <v>276.50215521496</v>
      </c>
      <c r="M1783">
        <v>87.854951964865506</v>
      </c>
      <c r="N1783">
        <v>0.70455260504755302</v>
      </c>
      <c r="O1783">
        <v>0</v>
      </c>
      <c r="P1783">
        <v>177.92004180820399</v>
      </c>
      <c r="Q1783">
        <v>5.4320716744737998E-2</v>
      </c>
    </row>
    <row r="1784" spans="1:17" hidden="1" x14ac:dyDescent="0.3">
      <c r="A1784" t="s">
        <v>3748</v>
      </c>
      <c r="B1784" t="s">
        <v>3749</v>
      </c>
      <c r="C1784" t="str">
        <f>IFERROR(VLOOKUP(Table1[[#This Row],[Ticker]],[1]!Table1[[Symbol]:[Industry]],2,FALSE),"-")</f>
        <v>-</v>
      </c>
      <c r="D1784" t="s">
        <v>232</v>
      </c>
      <c r="E1784">
        <v>590.12002812499998</v>
      </c>
      <c r="F1784">
        <v>453.35</v>
      </c>
      <c r="G1784">
        <v>90.312867166813007</v>
      </c>
      <c r="H1784">
        <v>-24.736332117989299</v>
      </c>
      <c r="I1784">
        <v>78.521774263925394</v>
      </c>
      <c r="J1784">
        <v>-2.81402888943061</v>
      </c>
      <c r="K1784">
        <v>505.528709830987</v>
      </c>
      <c r="L1784">
        <v>385.215063878622</v>
      </c>
      <c r="M1784">
        <v>20.701702171920999</v>
      </c>
      <c r="N1784">
        <v>0.51610500552004401</v>
      </c>
      <c r="O1784">
        <v>53.7443476342781</v>
      </c>
      <c r="P1784">
        <v>138.47974750131499</v>
      </c>
      <c r="Q1784">
        <v>7.6654724869704996E-2</v>
      </c>
    </row>
    <row r="1785" spans="1:17" hidden="1" x14ac:dyDescent="0.3">
      <c r="A1785" t="s">
        <v>3750</v>
      </c>
      <c r="B1785" t="s">
        <v>3751</v>
      </c>
      <c r="C1785" t="str">
        <f>IFERROR(VLOOKUP(Table1[[#This Row],[Ticker]],[1]!Table1[[Symbol]:[Industry]],2,FALSE),"-")</f>
        <v>-</v>
      </c>
      <c r="D1785" t="s">
        <v>111</v>
      </c>
      <c r="E1785">
        <v>588.45052481999903</v>
      </c>
      <c r="F1785">
        <v>72.14</v>
      </c>
      <c r="G1785">
        <v>-36.268837531053002</v>
      </c>
      <c r="H1785">
        <v>8.6969570066790993</v>
      </c>
      <c r="I1785">
        <v>-21.950732480639001</v>
      </c>
      <c r="J1785">
        <v>-4.5701931501676203</v>
      </c>
      <c r="K1785">
        <v>70.584676585424404</v>
      </c>
      <c r="L1785">
        <v>73.395588114319196</v>
      </c>
      <c r="M1785">
        <v>44.198878261473098</v>
      </c>
      <c r="N1785">
        <v>0.68964833452559704</v>
      </c>
      <c r="O1785">
        <v>43.678957582478503</v>
      </c>
      <c r="P1785">
        <v>19.5162359178263</v>
      </c>
      <c r="Q1785">
        <v>5.8289264940872998E-2</v>
      </c>
    </row>
    <row r="1786" spans="1:17" hidden="1" x14ac:dyDescent="0.3">
      <c r="A1786" t="s">
        <v>3752</v>
      </c>
      <c r="B1786" t="s">
        <v>3753</v>
      </c>
      <c r="C1786" t="str">
        <f>IFERROR(VLOOKUP(Table1[[#This Row],[Ticker]],[1]!Table1[[Symbol]:[Industry]],2,FALSE),"-")</f>
        <v>-</v>
      </c>
      <c r="D1786" t="s">
        <v>516</v>
      </c>
      <c r="E1786">
        <v>583.56149579999999</v>
      </c>
      <c r="F1786">
        <v>377.1</v>
      </c>
      <c r="G1786">
        <v>200.79201842548201</v>
      </c>
      <c r="H1786">
        <v>-19.5842862219232</v>
      </c>
      <c r="I1786">
        <v>84.958251705162894</v>
      </c>
      <c r="J1786">
        <v>-1.89100161462774</v>
      </c>
      <c r="K1786">
        <v>409.65285716229602</v>
      </c>
      <c r="L1786">
        <v>332.81895708705298</v>
      </c>
      <c r="M1786">
        <v>39.939665531730597</v>
      </c>
      <c r="N1786">
        <v>1.10844475554231</v>
      </c>
      <c r="O1786">
        <v>38.928666136303299</v>
      </c>
      <c r="P1786">
        <v>272.260612043435</v>
      </c>
      <c r="Q1786">
        <v>0.18316324844717799</v>
      </c>
    </row>
    <row r="1787" spans="1:17" hidden="1" x14ac:dyDescent="0.3">
      <c r="A1787" t="s">
        <v>3754</v>
      </c>
      <c r="B1787" t="s">
        <v>3755</v>
      </c>
      <c r="C1787" t="str">
        <f>IFERROR(VLOOKUP(Table1[[#This Row],[Ticker]],[1]!Table1[[Symbol]:[Industry]],2,FALSE),"-")</f>
        <v>-</v>
      </c>
      <c r="D1787" t="s">
        <v>124</v>
      </c>
      <c r="E1787">
        <v>582.23379050000005</v>
      </c>
      <c r="F1787">
        <v>458.45</v>
      </c>
      <c r="G1787">
        <v>168.339385829794</v>
      </c>
      <c r="H1787">
        <v>32.325245781893798</v>
      </c>
      <c r="I1787">
        <v>98.944723518246505</v>
      </c>
      <c r="J1787">
        <v>9.0119213045340292</v>
      </c>
      <c r="K1787">
        <v>337.192797945905</v>
      </c>
      <c r="L1787">
        <v>259.29114833314901</v>
      </c>
      <c r="M1787">
        <v>73.7999338197952</v>
      </c>
      <c r="N1787">
        <v>1.4984035432060201</v>
      </c>
      <c r="O1787">
        <v>4.4497764205475097</v>
      </c>
      <c r="P1787">
        <v>211.87074829931899</v>
      </c>
    </row>
    <row r="1788" spans="1:17" hidden="1" x14ac:dyDescent="0.3">
      <c r="A1788" t="s">
        <v>3756</v>
      </c>
      <c r="B1788" t="s">
        <v>3757</v>
      </c>
      <c r="C1788" t="str">
        <f>IFERROR(VLOOKUP(Table1[[#This Row],[Ticker]],[1]!Table1[[Symbol]:[Industry]],2,FALSE),"-")</f>
        <v>-</v>
      </c>
      <c r="D1788" t="s">
        <v>400</v>
      </c>
      <c r="E1788">
        <v>581.98048931000005</v>
      </c>
      <c r="F1788">
        <v>2368.85</v>
      </c>
      <c r="G1788">
        <v>-2.6134534743378</v>
      </c>
      <c r="H1788">
        <v>-8.3966065725987598</v>
      </c>
      <c r="I1788">
        <v>13.562049902329701</v>
      </c>
      <c r="J1788">
        <v>-4.9639737890729698</v>
      </c>
      <c r="K1788">
        <v>2326.3227525257298</v>
      </c>
      <c r="L1788">
        <v>2063.8928155038602</v>
      </c>
      <c r="M1788">
        <v>47.713946959774702</v>
      </c>
      <c r="N1788">
        <v>0.29714285714285699</v>
      </c>
      <c r="O1788">
        <v>17.314308630770199</v>
      </c>
      <c r="P1788">
        <v>42.269000930902898</v>
      </c>
      <c r="Q1788">
        <v>-5.8187129760761E-2</v>
      </c>
    </row>
    <row r="1789" spans="1:17" hidden="1" x14ac:dyDescent="0.3">
      <c r="A1789" t="s">
        <v>3758</v>
      </c>
      <c r="B1789" t="s">
        <v>3759</v>
      </c>
      <c r="C1789" t="str">
        <f>IFERROR(VLOOKUP(Table1[[#This Row],[Ticker]],[1]!Table1[[Symbol]:[Industry]],2,FALSE),"-")</f>
        <v>-</v>
      </c>
      <c r="D1789" t="s">
        <v>1000</v>
      </c>
      <c r="E1789">
        <v>581.50800000000004</v>
      </c>
      <c r="F1789">
        <v>292.60000000000002</v>
      </c>
      <c r="G1789">
        <v>-3.8785203209694799</v>
      </c>
      <c r="H1789">
        <v>-0.52165434451651904</v>
      </c>
      <c r="I1789">
        <v>30.955556287373099</v>
      </c>
      <c r="J1789">
        <v>-12.9552716490905</v>
      </c>
      <c r="K1789">
        <v>275.80372016927902</v>
      </c>
      <c r="L1789">
        <v>235.167424737576</v>
      </c>
      <c r="M1789">
        <v>28.820124520765798</v>
      </c>
      <c r="N1789">
        <v>1.8770064328852001</v>
      </c>
      <c r="O1789">
        <v>19.548872180451099</v>
      </c>
      <c r="P1789">
        <v>62.5555555555555</v>
      </c>
      <c r="Q1789">
        <v>0.12877073258081101</v>
      </c>
    </row>
    <row r="1790" spans="1:17" hidden="1" x14ac:dyDescent="0.3">
      <c r="A1790" t="s">
        <v>3760</v>
      </c>
      <c r="B1790" t="s">
        <v>3761</v>
      </c>
      <c r="C1790" t="str">
        <f>IFERROR(VLOOKUP(Table1[[#This Row],[Ticker]],[1]!Table1[[Symbol]:[Industry]],2,FALSE),"-")</f>
        <v>-</v>
      </c>
      <c r="D1790" t="s">
        <v>57</v>
      </c>
      <c r="E1790">
        <v>580.07283453999901</v>
      </c>
      <c r="F1790">
        <v>27.8</v>
      </c>
      <c r="G1790">
        <v>44.292864959201097</v>
      </c>
      <c r="H1790">
        <v>-20.5871944591585</v>
      </c>
      <c r="I1790">
        <v>53.274780273263801</v>
      </c>
      <c r="J1790">
        <v>-5.0551283141645698</v>
      </c>
      <c r="K1790">
        <v>30.166723308409399</v>
      </c>
      <c r="L1790">
        <v>27.493927250345202</v>
      </c>
      <c r="M1790">
        <v>45.455973568179097</v>
      </c>
      <c r="N1790">
        <v>0.27700200072504999</v>
      </c>
      <c r="O1790">
        <v>74.820143884892005</v>
      </c>
      <c r="P1790">
        <v>91.724137931034406</v>
      </c>
      <c r="Q1790">
        <v>0.103167483135747</v>
      </c>
    </row>
    <row r="1791" spans="1:17" hidden="1" x14ac:dyDescent="0.3">
      <c r="A1791" t="s">
        <v>3762</v>
      </c>
      <c r="B1791" t="s">
        <v>3763</v>
      </c>
      <c r="C1791" t="str">
        <f>IFERROR(VLOOKUP(Table1[[#This Row],[Ticker]],[1]!Table1[[Symbol]:[Industry]],2,FALSE),"-")</f>
        <v>-</v>
      </c>
      <c r="D1791" t="s">
        <v>426</v>
      </c>
      <c r="E1791">
        <v>579.04228761000002</v>
      </c>
      <c r="F1791">
        <v>442.1</v>
      </c>
      <c r="G1791">
        <v>-2.8242298932086598</v>
      </c>
      <c r="H1791">
        <v>-15.842662274184701</v>
      </c>
      <c r="I1791">
        <v>25.8642320864599</v>
      </c>
      <c r="J1791">
        <v>-0.79316612314060098</v>
      </c>
      <c r="K1791">
        <v>492.06884773966101</v>
      </c>
      <c r="L1791">
        <v>428.87616691362098</v>
      </c>
      <c r="M1791">
        <v>30.128921136211599</v>
      </c>
      <c r="N1791">
        <v>0.37061931056032199</v>
      </c>
      <c r="O1791">
        <v>58.2108120334766</v>
      </c>
      <c r="P1791">
        <v>65.4875538087217</v>
      </c>
      <c r="Q1791">
        <v>-7.7260893638070004E-3</v>
      </c>
    </row>
    <row r="1792" spans="1:17" hidden="1" x14ac:dyDescent="0.3">
      <c r="A1792" t="s">
        <v>3764</v>
      </c>
      <c r="B1792" t="s">
        <v>3765</v>
      </c>
      <c r="C1792" t="str">
        <f>IFERROR(VLOOKUP(Table1[[#This Row],[Ticker]],[1]!Table1[[Symbol]:[Industry]],2,FALSE),"-")</f>
        <v>-</v>
      </c>
      <c r="D1792" t="s">
        <v>606</v>
      </c>
      <c r="E1792">
        <v>577.65012416100001</v>
      </c>
      <c r="F1792">
        <v>16.61</v>
      </c>
      <c r="G1792">
        <v>-22.1821092635724</v>
      </c>
      <c r="H1792">
        <v>-14.118628714788899</v>
      </c>
      <c r="I1792">
        <v>-13.1203401044377</v>
      </c>
      <c r="J1792">
        <v>-12.3891221751429</v>
      </c>
      <c r="K1792">
        <v>17.172810804301498</v>
      </c>
      <c r="L1792">
        <v>17.446904816008299</v>
      </c>
      <c r="M1792">
        <v>44.5553796915463</v>
      </c>
      <c r="N1792">
        <v>1.6229034792931101</v>
      </c>
      <c r="O1792">
        <v>59.843467790487601</v>
      </c>
      <c r="P1792">
        <v>14.453057708871601</v>
      </c>
      <c r="Q1792">
        <v>4.1022212828920997E-2</v>
      </c>
    </row>
    <row r="1793" spans="1:17" hidden="1" x14ac:dyDescent="0.3">
      <c r="A1793" t="s">
        <v>3766</v>
      </c>
      <c r="B1793" t="s">
        <v>3767</v>
      </c>
      <c r="C1793" t="str">
        <f>IFERROR(VLOOKUP(Table1[[#This Row],[Ticker]],[1]!Table1[[Symbol]:[Industry]],2,FALSE),"-")</f>
        <v>-</v>
      </c>
      <c r="D1793" t="s">
        <v>46</v>
      </c>
      <c r="E1793">
        <v>577.06386427799998</v>
      </c>
      <c r="F1793">
        <v>44.01</v>
      </c>
      <c r="G1793">
        <v>139.73054120301401</v>
      </c>
      <c r="H1793">
        <v>7.6002705256008696</v>
      </c>
      <c r="I1793">
        <v>23.866934085665299</v>
      </c>
      <c r="J1793">
        <v>8.5756363435265897</v>
      </c>
      <c r="K1793">
        <v>35.378667640582798</v>
      </c>
      <c r="L1793">
        <v>30.3706396068164</v>
      </c>
      <c r="M1793">
        <v>87.710464828490601</v>
      </c>
      <c r="N1793">
        <v>1.44815302822762</v>
      </c>
      <c r="O1793">
        <v>17.359690979322799</v>
      </c>
      <c r="Q1793">
        <v>0.165935444627999</v>
      </c>
    </row>
    <row r="1794" spans="1:17" hidden="1" x14ac:dyDescent="0.3">
      <c r="A1794" t="s">
        <v>3768</v>
      </c>
      <c r="B1794" t="s">
        <v>3769</v>
      </c>
      <c r="C1794" t="str">
        <f>IFERROR(VLOOKUP(Table1[[#This Row],[Ticker]],[1]!Table1[[Symbol]:[Industry]],2,FALSE),"-")</f>
        <v>-</v>
      </c>
      <c r="D1794" t="s">
        <v>185</v>
      </c>
      <c r="E1794">
        <v>576.45000000000005</v>
      </c>
      <c r="F1794">
        <v>219.6</v>
      </c>
      <c r="G1794">
        <v>27.749117054407201</v>
      </c>
      <c r="H1794">
        <v>-18.049439424966501</v>
      </c>
      <c r="I1794">
        <v>42.666909450339098</v>
      </c>
      <c r="J1794">
        <v>-7.5114708142925997</v>
      </c>
      <c r="K1794">
        <v>229.658758435793</v>
      </c>
      <c r="L1794">
        <v>191.58953816559699</v>
      </c>
      <c r="M1794">
        <v>44.745526618129198</v>
      </c>
      <c r="N1794">
        <v>0.25002641438051598</v>
      </c>
      <c r="O1794">
        <v>40.255009107468098</v>
      </c>
      <c r="P1794">
        <v>78.536585365853597</v>
      </c>
      <c r="Q1794">
        <v>8.2120828722715006E-2</v>
      </c>
    </row>
    <row r="1795" spans="1:17" hidden="1" x14ac:dyDescent="0.3">
      <c r="A1795" t="s">
        <v>3770</v>
      </c>
      <c r="B1795" t="s">
        <v>3771</v>
      </c>
      <c r="C1795" t="str">
        <f>IFERROR(VLOOKUP(Table1[[#This Row],[Ticker]],[1]!Table1[[Symbol]:[Industry]],2,FALSE),"-")</f>
        <v>-</v>
      </c>
      <c r="D1795" t="s">
        <v>124</v>
      </c>
      <c r="E1795">
        <v>576.37554</v>
      </c>
      <c r="F1795">
        <v>110.29</v>
      </c>
      <c r="G1795">
        <v>57.116051953638802</v>
      </c>
      <c r="H1795">
        <v>-1.10675853381814</v>
      </c>
      <c r="I1795">
        <v>-3.7431450113281399</v>
      </c>
      <c r="J1795">
        <v>-3.0096853666242498</v>
      </c>
      <c r="K1795">
        <v>108.26891312407901</v>
      </c>
      <c r="L1795">
        <v>95.583758557346798</v>
      </c>
      <c r="M1795">
        <v>44.629111306282802</v>
      </c>
      <c r="N1795">
        <v>0.26951432865558</v>
      </c>
      <c r="O1795">
        <v>34.010336385891698</v>
      </c>
      <c r="P1795">
        <v>658.841337553323</v>
      </c>
      <c r="Q1795">
        <v>0.15074704896916299</v>
      </c>
    </row>
    <row r="1796" spans="1:17" hidden="1" x14ac:dyDescent="0.3">
      <c r="A1796" t="s">
        <v>3772</v>
      </c>
      <c r="B1796" t="s">
        <v>3773</v>
      </c>
      <c r="C1796" t="str">
        <f>IFERROR(VLOOKUP(Table1[[#This Row],[Ticker]],[1]!Table1[[Symbol]:[Industry]],2,FALSE),"-")</f>
        <v>-</v>
      </c>
      <c r="D1796" t="s">
        <v>74</v>
      </c>
      <c r="E1796">
        <v>572.64347399999997</v>
      </c>
      <c r="F1796">
        <v>159.9</v>
      </c>
      <c r="G1796">
        <v>301.969946452535</v>
      </c>
      <c r="H1796">
        <v>-4.8959574579910701</v>
      </c>
      <c r="I1796">
        <v>101.52409746707799</v>
      </c>
      <c r="J1796">
        <v>-9.3774941582695295</v>
      </c>
      <c r="K1796">
        <v>142.06329634015299</v>
      </c>
      <c r="L1796">
        <v>100.363685907293</v>
      </c>
      <c r="M1796">
        <v>61.110494434939902</v>
      </c>
      <c r="N1796">
        <v>1.40773153455015</v>
      </c>
      <c r="O1796">
        <v>6.4415259537210696</v>
      </c>
      <c r="P1796">
        <v>334.74714518760197</v>
      </c>
      <c r="Q1796">
        <v>0.13460614417129799</v>
      </c>
    </row>
    <row r="1797" spans="1:17" hidden="1" x14ac:dyDescent="0.3">
      <c r="A1797" t="s">
        <v>3774</v>
      </c>
      <c r="B1797" t="s">
        <v>3775</v>
      </c>
      <c r="C1797" t="str">
        <f>IFERROR(VLOOKUP(Table1[[#This Row],[Ticker]],[1]!Table1[[Symbol]:[Industry]],2,FALSE),"-")</f>
        <v>-</v>
      </c>
      <c r="D1797" t="s">
        <v>1618</v>
      </c>
      <c r="E1797">
        <v>570.37398046199996</v>
      </c>
      <c r="F1797">
        <v>24.66</v>
      </c>
      <c r="G1797">
        <v>-37.380680359824602</v>
      </c>
      <c r="H1797">
        <v>-5.8042952294568497</v>
      </c>
      <c r="I1797">
        <v>-25.623391081047899</v>
      </c>
      <c r="J1797">
        <v>5.2795159215065297</v>
      </c>
      <c r="K1797">
        <v>25.292968650291701</v>
      </c>
      <c r="L1797">
        <v>26.1520582958976</v>
      </c>
      <c r="M1797">
        <v>51.096517433242497</v>
      </c>
      <c r="N1797">
        <v>0.54923097381527397</v>
      </c>
      <c r="O1797">
        <v>49.635036496350303</v>
      </c>
      <c r="P1797">
        <v>10.335570469798601</v>
      </c>
      <c r="Q1797">
        <v>-2.7536048019220001E-2</v>
      </c>
    </row>
    <row r="1798" spans="1:17" hidden="1" x14ac:dyDescent="0.3">
      <c r="A1798" t="s">
        <v>3776</v>
      </c>
      <c r="B1798" t="s">
        <v>3777</v>
      </c>
      <c r="C1798" t="str">
        <f>IFERROR(VLOOKUP(Table1[[#This Row],[Ticker]],[1]!Table1[[Symbol]:[Industry]],2,FALSE),"-")</f>
        <v>-</v>
      </c>
      <c r="E1798">
        <v>569.56959879999999</v>
      </c>
      <c r="F1798">
        <v>38.409999999999997</v>
      </c>
      <c r="G1798">
        <v>351.891570981021</v>
      </c>
      <c r="H1798">
        <v>-14.4004023503817</v>
      </c>
      <c r="I1798">
        <v>50.505006836823597</v>
      </c>
      <c r="J1798">
        <v>-1.30042611401529</v>
      </c>
      <c r="K1798">
        <v>39.933813442810902</v>
      </c>
      <c r="L1798">
        <v>30.8030342609946</v>
      </c>
      <c r="M1798">
        <v>33.790211640766003</v>
      </c>
      <c r="N1798">
        <v>0.36978990024243902</v>
      </c>
      <c r="O1798">
        <v>26.399375162718002</v>
      </c>
      <c r="P1798">
        <v>466.26861270824099</v>
      </c>
      <c r="Q1798">
        <v>0.17914164067912899</v>
      </c>
    </row>
    <row r="1799" spans="1:17" hidden="1" x14ac:dyDescent="0.3">
      <c r="A1799" t="s">
        <v>3778</v>
      </c>
      <c r="B1799" t="s">
        <v>3779</v>
      </c>
      <c r="C1799" t="str">
        <f>IFERROR(VLOOKUP(Table1[[#This Row],[Ticker]],[1]!Table1[[Symbol]:[Industry]],2,FALSE),"-")</f>
        <v>-</v>
      </c>
      <c r="D1799" t="s">
        <v>505</v>
      </c>
      <c r="E1799">
        <v>566.72985444799997</v>
      </c>
      <c r="F1799">
        <v>92.86</v>
      </c>
      <c r="G1799">
        <v>32.866754172532502</v>
      </c>
      <c r="H1799">
        <v>27.744051339698899</v>
      </c>
      <c r="I1799">
        <v>39.998912760397097</v>
      </c>
      <c r="J1799">
        <v>-2.4300340626947001</v>
      </c>
      <c r="K1799">
        <v>79.810975726274805</v>
      </c>
      <c r="L1799">
        <v>69.081441577036898</v>
      </c>
      <c r="M1799">
        <v>51.535705863858198</v>
      </c>
      <c r="N1799">
        <v>0.82241033270485797</v>
      </c>
      <c r="O1799">
        <v>16.077966831789698</v>
      </c>
      <c r="P1799">
        <v>77.790541834194897</v>
      </c>
      <c r="Q1799">
        <v>5.7512195224421997E-2</v>
      </c>
    </row>
    <row r="1800" spans="1:17" hidden="1" x14ac:dyDescent="0.3">
      <c r="A1800" t="s">
        <v>3780</v>
      </c>
      <c r="B1800" t="s">
        <v>3781</v>
      </c>
      <c r="C1800" t="str">
        <f>IFERROR(VLOOKUP(Table1[[#This Row],[Ticker]],[1]!Table1[[Symbol]:[Industry]],2,FALSE),"-")</f>
        <v>-</v>
      </c>
      <c r="E1800">
        <v>565.93825049999998</v>
      </c>
      <c r="F1800">
        <v>226.65</v>
      </c>
      <c r="G1800">
        <v>-10.613667230727399</v>
      </c>
      <c r="H1800">
        <v>-25.918826936154002</v>
      </c>
      <c r="I1800">
        <v>3.83337350599778</v>
      </c>
      <c r="J1800">
        <v>1.3514642396254599</v>
      </c>
      <c r="M1800">
        <v>38.4082090733163</v>
      </c>
      <c r="O1800">
        <v>38.716082064857702</v>
      </c>
      <c r="P1800">
        <v>28.2682512733446</v>
      </c>
    </row>
    <row r="1801" spans="1:17" hidden="1" x14ac:dyDescent="0.3">
      <c r="A1801" t="s">
        <v>3782</v>
      </c>
      <c r="B1801" t="s">
        <v>3783</v>
      </c>
      <c r="C1801" t="str">
        <f>IFERROR(VLOOKUP(Table1[[#This Row],[Ticker]],[1]!Table1[[Symbol]:[Industry]],2,FALSE),"-")</f>
        <v>-</v>
      </c>
      <c r="D1801" t="s">
        <v>54</v>
      </c>
      <c r="E1801">
        <v>563.36363456999902</v>
      </c>
      <c r="F1801">
        <v>350.3</v>
      </c>
      <c r="G1801">
        <v>8.4728012649336009</v>
      </c>
      <c r="H1801">
        <v>3.2826354270531901</v>
      </c>
      <c r="I1801">
        <v>-28.4174269921809</v>
      </c>
      <c r="J1801">
        <v>-1.6540228277347799</v>
      </c>
      <c r="K1801">
        <v>354.60901495226699</v>
      </c>
      <c r="L1801">
        <v>338.95895740607398</v>
      </c>
      <c r="M1801">
        <v>31.243919870588201</v>
      </c>
      <c r="N1801">
        <v>0.77663239773749004</v>
      </c>
      <c r="O1801">
        <v>34.170710819297703</v>
      </c>
      <c r="Q1801">
        <v>6.5035147281006997E-2</v>
      </c>
    </row>
    <row r="1802" spans="1:17" hidden="1" x14ac:dyDescent="0.3">
      <c r="A1802" t="s">
        <v>3784</v>
      </c>
      <c r="B1802" t="s">
        <v>3785</v>
      </c>
      <c r="C1802" t="str">
        <f>IFERROR(VLOOKUP(Table1[[#This Row],[Ticker]],[1]!Table1[[Symbol]:[Industry]],2,FALSE),"-")</f>
        <v>-</v>
      </c>
      <c r="D1802" t="s">
        <v>546</v>
      </c>
      <c r="E1802">
        <v>563.22530595000001</v>
      </c>
      <c r="F1802">
        <v>489.1</v>
      </c>
      <c r="G1802">
        <v>116.763617591464</v>
      </c>
      <c r="H1802">
        <v>-9.40340929368719</v>
      </c>
      <c r="I1802">
        <v>17.286090441974899</v>
      </c>
      <c r="J1802">
        <v>-10.5953127673925</v>
      </c>
      <c r="K1802">
        <v>527.11321476956005</v>
      </c>
      <c r="L1802">
        <v>452.482509624702</v>
      </c>
      <c r="M1802">
        <v>20.570761086176699</v>
      </c>
      <c r="N1802">
        <v>0.80707555999251201</v>
      </c>
      <c r="O1802">
        <v>26.150071560008101</v>
      </c>
      <c r="P1802">
        <v>163.95035078251399</v>
      </c>
      <c r="Q1802">
        <v>0.18731863841621399</v>
      </c>
    </row>
    <row r="1803" spans="1:17" hidden="1" x14ac:dyDescent="0.3">
      <c r="A1803" t="s">
        <v>3786</v>
      </c>
      <c r="B1803" t="s">
        <v>3787</v>
      </c>
      <c r="C1803" t="str">
        <f>IFERROR(VLOOKUP(Table1[[#This Row],[Ticker]],[1]!Table1[[Symbol]:[Industry]],2,FALSE),"-")</f>
        <v>-</v>
      </c>
      <c r="D1803" t="s">
        <v>327</v>
      </c>
      <c r="E1803">
        <v>559.59819583699903</v>
      </c>
      <c r="F1803">
        <v>24.23</v>
      </c>
      <c r="G1803">
        <v>-16.286814119681701</v>
      </c>
      <c r="H1803">
        <v>-20.805888093426201</v>
      </c>
      <c r="I1803">
        <v>10.210956060014199</v>
      </c>
      <c r="J1803">
        <v>-0.34737888309498299</v>
      </c>
      <c r="K1803">
        <v>25.029979228915401</v>
      </c>
      <c r="L1803">
        <v>22.455605258166202</v>
      </c>
      <c r="M1803">
        <v>37.926040480619697</v>
      </c>
      <c r="N1803">
        <v>0.383221542274574</v>
      </c>
      <c r="O1803">
        <v>36.153528683450197</v>
      </c>
      <c r="P1803">
        <v>56.322580645161203</v>
      </c>
      <c r="Q1803">
        <v>3.1461886369353001E-2</v>
      </c>
    </row>
    <row r="1804" spans="1:17" hidden="1" x14ac:dyDescent="0.3">
      <c r="A1804" t="s">
        <v>3788</v>
      </c>
      <c r="B1804" t="s">
        <v>3789</v>
      </c>
      <c r="C1804" t="str">
        <f>IFERROR(VLOOKUP(Table1[[#This Row],[Ticker]],[1]!Table1[[Symbol]:[Industry]],2,FALSE),"-")</f>
        <v>-</v>
      </c>
      <c r="D1804" t="s">
        <v>400</v>
      </c>
      <c r="E1804">
        <v>558.15925728599996</v>
      </c>
      <c r="F1804">
        <v>29.34</v>
      </c>
      <c r="G1804">
        <v>-27.464923071031901</v>
      </c>
      <c r="H1804">
        <v>7.4615959538357997</v>
      </c>
      <c r="I1804">
        <v>3.7672202788124101</v>
      </c>
      <c r="J1804">
        <v>-7.7231536764834097</v>
      </c>
      <c r="K1804">
        <v>26.617220569391701</v>
      </c>
      <c r="L1804">
        <v>25.867339927048</v>
      </c>
      <c r="M1804">
        <v>62.311166451480901</v>
      </c>
      <c r="N1804">
        <v>2.8378498932899001</v>
      </c>
      <c r="O1804">
        <v>24.2672119972733</v>
      </c>
      <c r="P1804">
        <v>31.3927451858486</v>
      </c>
      <c r="Q1804">
        <v>5.8485352987769003E-2</v>
      </c>
    </row>
    <row r="1805" spans="1:17" hidden="1" x14ac:dyDescent="0.3">
      <c r="A1805" t="s">
        <v>3790</v>
      </c>
      <c r="B1805" t="s">
        <v>3791</v>
      </c>
      <c r="C1805" t="str">
        <f>IFERROR(VLOOKUP(Table1[[#This Row],[Ticker]],[1]!Table1[[Symbol]:[Industry]],2,FALSE),"-")</f>
        <v>-</v>
      </c>
      <c r="D1805" t="s">
        <v>21</v>
      </c>
      <c r="E1805">
        <v>553.11</v>
      </c>
      <c r="F1805">
        <v>447.5</v>
      </c>
      <c r="G1805">
        <v>29.654743188708501</v>
      </c>
      <c r="H1805">
        <v>40.670995468217498</v>
      </c>
      <c r="I1805">
        <v>141.240607662911</v>
      </c>
      <c r="J1805">
        <v>-6.5676948157239199</v>
      </c>
      <c r="K1805">
        <v>362.52872341093303</v>
      </c>
      <c r="M1805">
        <v>53.057128155609703</v>
      </c>
      <c r="N1805">
        <v>1.3945172824791401</v>
      </c>
      <c r="O1805">
        <v>20.6592178770949</v>
      </c>
      <c r="P1805">
        <v>215.14084507042199</v>
      </c>
    </row>
    <row r="1806" spans="1:17" hidden="1" x14ac:dyDescent="0.3">
      <c r="A1806" t="s">
        <v>3792</v>
      </c>
      <c r="B1806" t="s">
        <v>3793</v>
      </c>
      <c r="C1806" t="str">
        <f>IFERROR(VLOOKUP(Table1[[#This Row],[Ticker]],[1]!Table1[[Symbol]:[Industry]],2,FALSE),"-")</f>
        <v>-</v>
      </c>
      <c r="D1806" t="s">
        <v>392</v>
      </c>
      <c r="E1806">
        <v>551.68461200000002</v>
      </c>
      <c r="F1806">
        <v>667.6</v>
      </c>
      <c r="G1806">
        <v>61.631653914904398</v>
      </c>
      <c r="H1806">
        <v>9.32516213488422</v>
      </c>
      <c r="I1806">
        <v>12.7645891788802</v>
      </c>
      <c r="J1806">
        <v>-7.1741512278698103</v>
      </c>
      <c r="K1806">
        <v>628.02813571392903</v>
      </c>
      <c r="L1806">
        <v>540.08972347377198</v>
      </c>
      <c r="M1806">
        <v>47.069033730398097</v>
      </c>
      <c r="N1806">
        <v>1.7104770152445099</v>
      </c>
      <c r="O1806">
        <v>23.576992210904699</v>
      </c>
      <c r="P1806">
        <v>99.224112205311798</v>
      </c>
      <c r="Q1806">
        <v>5.9610858316795003E-2</v>
      </c>
    </row>
    <row r="1807" spans="1:17" hidden="1" x14ac:dyDescent="0.3">
      <c r="A1807" t="s">
        <v>3794</v>
      </c>
      <c r="B1807" t="s">
        <v>3795</v>
      </c>
      <c r="C1807" t="str">
        <f>IFERROR(VLOOKUP(Table1[[#This Row],[Ticker]],[1]!Table1[[Symbol]:[Industry]],2,FALSE),"-")</f>
        <v>-</v>
      </c>
      <c r="D1807" t="s">
        <v>606</v>
      </c>
      <c r="E1807">
        <v>551.62525240000002</v>
      </c>
      <c r="F1807">
        <v>297.39999999999998</v>
      </c>
      <c r="G1807">
        <v>183.942716067915</v>
      </c>
      <c r="H1807">
        <v>-10.930812707883</v>
      </c>
      <c r="I1807">
        <v>50.168425571063899</v>
      </c>
      <c r="J1807">
        <v>3.2407632830947799</v>
      </c>
      <c r="K1807">
        <v>292.39701006010301</v>
      </c>
      <c r="L1807">
        <v>226.51382712668999</v>
      </c>
      <c r="M1807">
        <v>62.990823428374803</v>
      </c>
      <c r="N1807">
        <v>0.65910851348496502</v>
      </c>
      <c r="O1807">
        <v>22.629455279085398</v>
      </c>
      <c r="P1807">
        <v>235.28748590755299</v>
      </c>
      <c r="Q1807">
        <v>0.20448403695776299</v>
      </c>
    </row>
    <row r="1808" spans="1:17" hidden="1" x14ac:dyDescent="0.3">
      <c r="A1808" t="s">
        <v>3796</v>
      </c>
      <c r="B1808" t="s">
        <v>3797</v>
      </c>
      <c r="C1808" t="str">
        <f>IFERROR(VLOOKUP(Table1[[#This Row],[Ticker]],[1]!Table1[[Symbol]:[Industry]],2,FALSE),"-")</f>
        <v>-</v>
      </c>
      <c r="D1808" t="s">
        <v>27</v>
      </c>
      <c r="E1808">
        <v>551.59506405000002</v>
      </c>
      <c r="F1808">
        <v>2.0099999999999998</v>
      </c>
      <c r="G1808">
        <v>-21.110532068399699</v>
      </c>
      <c r="H1808">
        <v>-14.186959077236899</v>
      </c>
      <c r="I1808">
        <v>3.4880238198406701</v>
      </c>
      <c r="J1808">
        <v>-5.3691379760003102</v>
      </c>
      <c r="K1808">
        <v>1.9244080556091501</v>
      </c>
      <c r="L1808">
        <v>1.7925900746469401</v>
      </c>
      <c r="M1808">
        <v>33.079594141490098</v>
      </c>
      <c r="N1808">
        <v>1.0574038727294399</v>
      </c>
      <c r="O1808">
        <v>21.890547263681601</v>
      </c>
      <c r="P1808">
        <v>38.620689655172399</v>
      </c>
      <c r="Q1808">
        <v>-1.7777464680217001E-2</v>
      </c>
    </row>
    <row r="1809" spans="1:17" hidden="1" x14ac:dyDescent="0.3">
      <c r="A1809" t="s">
        <v>3798</v>
      </c>
      <c r="B1809" t="s">
        <v>3799</v>
      </c>
      <c r="C1809" t="str">
        <f>IFERROR(VLOOKUP(Table1[[#This Row],[Ticker]],[1]!Table1[[Symbol]:[Industry]],2,FALSE),"-")</f>
        <v>-</v>
      </c>
      <c r="D1809" t="s">
        <v>21</v>
      </c>
      <c r="E1809">
        <v>551.35755191800001</v>
      </c>
      <c r="F1809">
        <v>13.03</v>
      </c>
      <c r="G1809">
        <v>-76.419067247177097</v>
      </c>
      <c r="H1809">
        <v>14.5513205803251</v>
      </c>
      <c r="I1809">
        <v>-20.653996079300601</v>
      </c>
      <c r="J1809">
        <v>-5.4783921157897799</v>
      </c>
      <c r="K1809">
        <v>12.6715109514896</v>
      </c>
      <c r="L1809">
        <v>15.623003602222401</v>
      </c>
      <c r="M1809">
        <v>43.199968251543503</v>
      </c>
      <c r="N1809">
        <v>1.2597904999077001</v>
      </c>
      <c r="O1809">
        <v>115.656178050652</v>
      </c>
      <c r="P1809">
        <v>36.439790575916199</v>
      </c>
      <c r="Q1809">
        <v>0.142396487331864</v>
      </c>
    </row>
    <row r="1810" spans="1:17" hidden="1" x14ac:dyDescent="0.3">
      <c r="A1810" t="s">
        <v>3800</v>
      </c>
      <c r="B1810" t="s">
        <v>3801</v>
      </c>
      <c r="C1810" t="str">
        <f>IFERROR(VLOOKUP(Table1[[#This Row],[Ticker]],[1]!Table1[[Symbol]:[Industry]],2,FALSE),"-")</f>
        <v>-</v>
      </c>
      <c r="D1810" t="s">
        <v>261</v>
      </c>
      <c r="E1810">
        <v>550.71579853999901</v>
      </c>
      <c r="F1810">
        <v>500.45</v>
      </c>
      <c r="G1810">
        <v>79.637911621470096</v>
      </c>
      <c r="H1810">
        <v>-11.9896311232702</v>
      </c>
      <c r="I1810">
        <v>4.0292552045928396</v>
      </c>
      <c r="J1810">
        <v>1.18685728511318</v>
      </c>
      <c r="K1810">
        <v>518.81265376075805</v>
      </c>
      <c r="L1810">
        <v>462.34753818622897</v>
      </c>
      <c r="M1810">
        <v>43.122989344941999</v>
      </c>
      <c r="N1810">
        <v>0.61588888631933703</v>
      </c>
      <c r="O1810">
        <v>33.679688280547502</v>
      </c>
      <c r="P1810">
        <v>126.704416761041</v>
      </c>
      <c r="Q1810">
        <v>0.10464657119812</v>
      </c>
    </row>
    <row r="1811" spans="1:17" hidden="1" x14ac:dyDescent="0.3">
      <c r="A1811" t="s">
        <v>3802</v>
      </c>
      <c r="B1811" t="s">
        <v>3803</v>
      </c>
      <c r="C1811" t="str">
        <f>IFERROR(VLOOKUP(Table1[[#This Row],[Ticker]],[1]!Table1[[Symbol]:[Industry]],2,FALSE),"-")</f>
        <v>-</v>
      </c>
      <c r="D1811" t="s">
        <v>467</v>
      </c>
      <c r="E1811">
        <v>549.86023799999998</v>
      </c>
      <c r="F1811">
        <v>562</v>
      </c>
      <c r="G1811">
        <v>-26.368034671826699</v>
      </c>
      <c r="H1811">
        <v>-6.7009414452339504</v>
      </c>
      <c r="I1811">
        <v>-10.8526288340649</v>
      </c>
      <c r="J1811">
        <v>2.3470659632475201</v>
      </c>
      <c r="K1811">
        <v>561.82811481321903</v>
      </c>
      <c r="L1811">
        <v>547.88341974498201</v>
      </c>
      <c r="M1811">
        <v>55.360501314568602</v>
      </c>
      <c r="N1811">
        <v>0.20886695793606799</v>
      </c>
      <c r="O1811">
        <v>23.3807829181494</v>
      </c>
      <c r="P1811">
        <v>25.980721811253002</v>
      </c>
    </row>
    <row r="1812" spans="1:17" hidden="1" x14ac:dyDescent="0.3">
      <c r="A1812" t="s">
        <v>3804</v>
      </c>
      <c r="B1812" t="s">
        <v>3805</v>
      </c>
      <c r="C1812" t="str">
        <f>IFERROR(VLOOKUP(Table1[[#This Row],[Ticker]],[1]!Table1[[Symbol]:[Industry]],2,FALSE),"-")</f>
        <v>-</v>
      </c>
      <c r="D1812" t="s">
        <v>185</v>
      </c>
      <c r="E1812">
        <v>547.92222122600003</v>
      </c>
      <c r="F1812">
        <v>44.83</v>
      </c>
      <c r="G1812">
        <v>-10.457962718695301</v>
      </c>
      <c r="H1812">
        <v>-22.211529995587401</v>
      </c>
      <c r="I1812">
        <v>4.1561807994730504</v>
      </c>
      <c r="J1812">
        <v>-6.8313307706969004</v>
      </c>
      <c r="K1812">
        <v>47.838942423559203</v>
      </c>
      <c r="L1812">
        <v>42.327207887300403</v>
      </c>
      <c r="M1812">
        <v>20.563706468604899</v>
      </c>
      <c r="N1812">
        <v>0.15278977011066799</v>
      </c>
      <c r="O1812">
        <v>44.479143430738297</v>
      </c>
      <c r="P1812">
        <v>63.018181818181802</v>
      </c>
      <c r="Q1812">
        <v>7.3111687536028994E-2</v>
      </c>
    </row>
    <row r="1813" spans="1:17" hidden="1" x14ac:dyDescent="0.3">
      <c r="A1813" t="s">
        <v>3806</v>
      </c>
      <c r="B1813" t="s">
        <v>3807</v>
      </c>
      <c r="C1813" t="str">
        <f>IFERROR(VLOOKUP(Table1[[#This Row],[Ticker]],[1]!Table1[[Symbol]:[Industry]],2,FALSE),"-")</f>
        <v>-</v>
      </c>
      <c r="D1813" t="s">
        <v>54</v>
      </c>
      <c r="E1813">
        <v>547.66485024999997</v>
      </c>
      <c r="F1813">
        <v>174.65</v>
      </c>
      <c r="G1813">
        <v>42.464183463385297</v>
      </c>
      <c r="H1813">
        <v>-8.2666387960144405</v>
      </c>
      <c r="I1813">
        <v>7.0595855914024597</v>
      </c>
      <c r="J1813">
        <v>0.62991618692011098</v>
      </c>
      <c r="K1813">
        <v>178.934167442567</v>
      </c>
      <c r="L1813">
        <v>159.794085432321</v>
      </c>
      <c r="M1813">
        <v>43.237802853030402</v>
      </c>
      <c r="N1813">
        <v>0.70137822788693305</v>
      </c>
      <c r="O1813">
        <v>25.205608655217102</v>
      </c>
      <c r="P1813">
        <v>89.859596588110193</v>
      </c>
      <c r="Q1813">
        <v>0.13558803338077399</v>
      </c>
    </row>
    <row r="1814" spans="1:17" hidden="1" x14ac:dyDescent="0.3">
      <c r="A1814" t="s">
        <v>3808</v>
      </c>
      <c r="B1814" t="s">
        <v>3809</v>
      </c>
      <c r="C1814" t="str">
        <f>IFERROR(VLOOKUP(Table1[[#This Row],[Ticker]],[1]!Table1[[Symbol]:[Industry]],2,FALSE),"-")</f>
        <v>-</v>
      </c>
      <c r="D1814" t="s">
        <v>606</v>
      </c>
      <c r="E1814">
        <v>546.45344</v>
      </c>
      <c r="F1814">
        <v>772.7</v>
      </c>
      <c r="G1814">
        <v>150.26309430522599</v>
      </c>
      <c r="H1814">
        <v>-2.83910132751007</v>
      </c>
      <c r="I1814">
        <v>90.790275019250203</v>
      </c>
      <c r="J1814">
        <v>-4.9854163347112603</v>
      </c>
      <c r="K1814">
        <v>756.84838237403505</v>
      </c>
      <c r="M1814">
        <v>40.915789421247801</v>
      </c>
      <c r="N1814">
        <v>0.45184585273672101</v>
      </c>
      <c r="O1814">
        <v>9.8744661576290795</v>
      </c>
      <c r="P1814">
        <v>197.192307692307</v>
      </c>
    </row>
    <row r="1815" spans="1:17" hidden="1" x14ac:dyDescent="0.3">
      <c r="A1815" t="s">
        <v>3810</v>
      </c>
      <c r="B1815" t="s">
        <v>3811</v>
      </c>
      <c r="C1815" t="str">
        <f>IFERROR(VLOOKUP(Table1[[#This Row],[Ticker]],[1]!Table1[[Symbol]:[Industry]],2,FALSE),"-")</f>
        <v>-</v>
      </c>
      <c r="D1815" t="s">
        <v>46</v>
      </c>
      <c r="E1815">
        <v>546.10985640000001</v>
      </c>
      <c r="F1815">
        <v>31.83</v>
      </c>
      <c r="G1815">
        <v>119.841848883981</v>
      </c>
      <c r="H1815">
        <v>-16.373673381855198</v>
      </c>
      <c r="I1815">
        <v>-2.5847034528866</v>
      </c>
      <c r="J1815">
        <v>-2.0945676109096398</v>
      </c>
      <c r="K1815">
        <v>31.207757025458999</v>
      </c>
      <c r="L1815">
        <v>27.661372493185201</v>
      </c>
      <c r="M1815">
        <v>53.816719055755698</v>
      </c>
      <c r="N1815">
        <v>0.91173376791108196</v>
      </c>
      <c r="O1815">
        <v>26.6101162425384</v>
      </c>
      <c r="P1815">
        <v>165.25</v>
      </c>
      <c r="Q1815">
        <v>-1.3733615182941E-2</v>
      </c>
    </row>
    <row r="1816" spans="1:17" hidden="1" x14ac:dyDescent="0.3">
      <c r="A1816" t="s">
        <v>3812</v>
      </c>
      <c r="B1816" t="s">
        <v>3813</v>
      </c>
      <c r="C1816" t="str">
        <f>IFERROR(VLOOKUP(Table1[[#This Row],[Ticker]],[1]!Table1[[Symbol]:[Industry]],2,FALSE),"-")</f>
        <v>-</v>
      </c>
      <c r="D1816" t="s">
        <v>54</v>
      </c>
      <c r="E1816">
        <v>545.04695540399996</v>
      </c>
      <c r="F1816">
        <v>111.86</v>
      </c>
      <c r="G1816">
        <v>-42.092156173250402</v>
      </c>
      <c r="H1816">
        <v>-11.240978677268799</v>
      </c>
      <c r="I1816">
        <v>-1.1992679459851101</v>
      </c>
      <c r="J1816">
        <v>-5.5559027311336298</v>
      </c>
      <c r="K1816">
        <v>112.484635584854</v>
      </c>
      <c r="L1816">
        <v>109.89738340384601</v>
      </c>
      <c r="M1816">
        <v>49.740321750060502</v>
      </c>
      <c r="N1816">
        <v>0.53916436929404299</v>
      </c>
      <c r="O1816">
        <v>17.4682639013052</v>
      </c>
      <c r="P1816">
        <v>24.9832402234636</v>
      </c>
    </row>
    <row r="1817" spans="1:17" hidden="1" x14ac:dyDescent="0.3">
      <c r="A1817" t="s">
        <v>3814</v>
      </c>
      <c r="B1817" t="s">
        <v>3815</v>
      </c>
      <c r="C1817" t="str">
        <f>IFERROR(VLOOKUP(Table1[[#This Row],[Ticker]],[1]!Table1[[Symbol]:[Industry]],2,FALSE),"-")</f>
        <v>-</v>
      </c>
      <c r="E1817">
        <v>544.50355937500001</v>
      </c>
      <c r="F1817">
        <v>186.95</v>
      </c>
      <c r="G1817">
        <v>654.38069600177505</v>
      </c>
      <c r="H1817">
        <v>-14.053269237664701</v>
      </c>
      <c r="I1817">
        <v>47.332225696829397</v>
      </c>
      <c r="J1817">
        <v>-3.7886676358742699</v>
      </c>
      <c r="K1817">
        <v>164.12044763012901</v>
      </c>
      <c r="L1817">
        <v>134.37492003875201</v>
      </c>
      <c r="M1817">
        <v>79.7250160485479</v>
      </c>
      <c r="N1817">
        <v>0.91060882658905695</v>
      </c>
      <c r="O1817">
        <v>13.800481412142201</v>
      </c>
      <c r="P1817">
        <v>883.94736842105203</v>
      </c>
      <c r="Q1817">
        <v>0.18126377046851799</v>
      </c>
    </row>
    <row r="1818" spans="1:17" hidden="1" x14ac:dyDescent="0.3">
      <c r="A1818" t="s">
        <v>3816</v>
      </c>
      <c r="B1818" t="s">
        <v>3817</v>
      </c>
      <c r="C1818" t="str">
        <f>IFERROR(VLOOKUP(Table1[[#This Row],[Ticker]],[1]!Table1[[Symbol]:[Industry]],2,FALSE),"-")</f>
        <v>-</v>
      </c>
      <c r="D1818" t="s">
        <v>21</v>
      </c>
      <c r="E1818">
        <v>544.28675282100005</v>
      </c>
      <c r="F1818">
        <v>32.130000000000003</v>
      </c>
      <c r="G1818">
        <v>-54.980588565574799</v>
      </c>
      <c r="H1818">
        <v>-11.4187823720524</v>
      </c>
      <c r="I1818">
        <v>-36.781934648087301</v>
      </c>
      <c r="J1818">
        <v>-0.89742340334230697</v>
      </c>
      <c r="K1818">
        <v>34.400079526183603</v>
      </c>
      <c r="L1818">
        <v>38.297492854950697</v>
      </c>
      <c r="M1818">
        <v>37.137131277953301</v>
      </c>
      <c r="N1818">
        <v>0.70178160539638801</v>
      </c>
      <c r="O1818">
        <v>98.879551820728196</v>
      </c>
      <c r="P1818">
        <v>6.2148760330578501</v>
      </c>
      <c r="Q1818">
        <v>1.5069477424835999E-2</v>
      </c>
    </row>
    <row r="1819" spans="1:17" hidden="1" x14ac:dyDescent="0.3">
      <c r="A1819" t="s">
        <v>3818</v>
      </c>
      <c r="B1819" t="s">
        <v>3819</v>
      </c>
      <c r="C1819" t="str">
        <f>IFERROR(VLOOKUP(Table1[[#This Row],[Ticker]],[1]!Table1[[Symbol]:[Industry]],2,FALSE),"-")</f>
        <v>-</v>
      </c>
      <c r="D1819" t="s">
        <v>606</v>
      </c>
      <c r="E1819">
        <v>544.14</v>
      </c>
      <c r="F1819">
        <v>453.45</v>
      </c>
      <c r="G1819">
        <v>64.933723436287394</v>
      </c>
      <c r="H1819">
        <v>-16.689697302866701</v>
      </c>
      <c r="I1819">
        <v>22.931524244649498</v>
      </c>
      <c r="J1819">
        <v>1.77312520821358</v>
      </c>
      <c r="K1819">
        <v>459.17896530014099</v>
      </c>
      <c r="L1819">
        <v>396.65425655250698</v>
      </c>
      <c r="M1819">
        <v>60.0736521722053</v>
      </c>
      <c r="N1819">
        <v>0.41858300716990898</v>
      </c>
      <c r="O1819">
        <v>23.166832065277301</v>
      </c>
      <c r="P1819">
        <v>131.352040816326</v>
      </c>
      <c r="Q1819">
        <v>5.4902210456494002E-2</v>
      </c>
    </row>
    <row r="1820" spans="1:17" hidden="1" x14ac:dyDescent="0.3">
      <c r="A1820" t="s">
        <v>3820</v>
      </c>
      <c r="B1820" t="s">
        <v>3821</v>
      </c>
      <c r="C1820" t="str">
        <f>IFERROR(VLOOKUP(Table1[[#This Row],[Ticker]],[1]!Table1[[Symbol]:[Industry]],2,FALSE),"-")</f>
        <v>-</v>
      </c>
      <c r="D1820" t="s">
        <v>2144</v>
      </c>
      <c r="E1820">
        <v>541.09950000000003</v>
      </c>
      <c r="F1820">
        <v>597.9</v>
      </c>
      <c r="G1820">
        <v>-7.0358738139307597</v>
      </c>
      <c r="H1820">
        <v>-15.6504066089337</v>
      </c>
      <c r="I1820">
        <v>-24.438826340049602</v>
      </c>
      <c r="J1820">
        <v>-3.72952389818039</v>
      </c>
      <c r="K1820">
        <v>632.93502004278696</v>
      </c>
      <c r="L1820">
        <v>615.31457695685594</v>
      </c>
      <c r="M1820">
        <v>37.643361806884897</v>
      </c>
      <c r="N1820">
        <v>0.64146179273922299</v>
      </c>
      <c r="O1820">
        <v>45.3420304398729</v>
      </c>
      <c r="P1820">
        <v>33.459821428571402</v>
      </c>
    </row>
    <row r="1821" spans="1:17" hidden="1" x14ac:dyDescent="0.3">
      <c r="A1821" t="s">
        <v>3822</v>
      </c>
      <c r="B1821" t="s">
        <v>3823</v>
      </c>
      <c r="C1821" t="str">
        <f>IFERROR(VLOOKUP(Table1[[#This Row],[Ticker]],[1]!Table1[[Symbol]:[Industry]],2,FALSE),"-")</f>
        <v>-</v>
      </c>
      <c r="D1821" t="s">
        <v>227</v>
      </c>
      <c r="E1821">
        <v>539.24400000000003</v>
      </c>
      <c r="F1821">
        <v>249.65</v>
      </c>
      <c r="G1821">
        <v>-8.0145800444117299</v>
      </c>
      <c r="H1821">
        <v>-3.7031120389223702</v>
      </c>
      <c r="I1821">
        <v>30.7146181210618</v>
      </c>
      <c r="J1821">
        <v>-0.40101176802407201</v>
      </c>
      <c r="K1821">
        <v>229.90652287508701</v>
      </c>
      <c r="L1821">
        <v>203.854196563588</v>
      </c>
      <c r="M1821">
        <v>62.668193638553198</v>
      </c>
      <c r="N1821">
        <v>0.52113538942386795</v>
      </c>
      <c r="O1821">
        <v>6.1486080512717702</v>
      </c>
      <c r="P1821">
        <v>57.012578616352201</v>
      </c>
      <c r="Q1821">
        <v>-3.5245878529328999E-2</v>
      </c>
    </row>
    <row r="1822" spans="1:17" hidden="1" x14ac:dyDescent="0.3">
      <c r="A1822" t="s">
        <v>3824</v>
      </c>
      <c r="B1822" t="s">
        <v>3825</v>
      </c>
      <c r="C1822" t="str">
        <f>IFERROR(VLOOKUP(Table1[[#This Row],[Ticker]],[1]!Table1[[Symbol]:[Industry]],2,FALSE),"-")</f>
        <v>-</v>
      </c>
      <c r="D1822" t="s">
        <v>261</v>
      </c>
      <c r="E1822">
        <v>538.80802300000005</v>
      </c>
      <c r="F1822">
        <v>1102</v>
      </c>
      <c r="G1822">
        <v>128.174731172582</v>
      </c>
      <c r="H1822">
        <v>-18.693454646962302</v>
      </c>
      <c r="I1822">
        <v>30.760013144187401</v>
      </c>
      <c r="J1822">
        <v>-11.7118725561514</v>
      </c>
      <c r="K1822">
        <v>1111.7011935154701</v>
      </c>
      <c r="L1822">
        <v>900.00329420506296</v>
      </c>
      <c r="M1822">
        <v>35.694464091437197</v>
      </c>
      <c r="N1822">
        <v>1.16074738899193</v>
      </c>
      <c r="O1822">
        <v>23.411978221415598</v>
      </c>
      <c r="P1822">
        <v>189.46677173627501</v>
      </c>
      <c r="Q1822">
        <v>0.16504246338180301</v>
      </c>
    </row>
    <row r="1823" spans="1:17" hidden="1" x14ac:dyDescent="0.3">
      <c r="A1823" t="s">
        <v>3826</v>
      </c>
      <c r="B1823" t="s">
        <v>3827</v>
      </c>
      <c r="C1823" t="str">
        <f>IFERROR(VLOOKUP(Table1[[#This Row],[Ticker]],[1]!Table1[[Symbol]:[Industry]],2,FALSE),"-")</f>
        <v>-</v>
      </c>
      <c r="D1823" t="s">
        <v>2208</v>
      </c>
      <c r="E1823">
        <v>538.75800000000004</v>
      </c>
      <c r="F1823">
        <v>275</v>
      </c>
      <c r="G1823">
        <v>26.182338837187899</v>
      </c>
      <c r="H1823">
        <v>-4.1593616746395696</v>
      </c>
      <c r="I1823">
        <v>-4.00881108501751</v>
      </c>
      <c r="J1823">
        <v>-4.48716229717306</v>
      </c>
      <c r="K1823">
        <v>268.62620434827602</v>
      </c>
      <c r="L1823">
        <v>242.241864022676</v>
      </c>
      <c r="M1823">
        <v>43.907003352854097</v>
      </c>
      <c r="N1823">
        <v>3.50008685079034</v>
      </c>
      <c r="O1823">
        <v>13.090909090908999</v>
      </c>
      <c r="P1823">
        <v>72.143974960876307</v>
      </c>
      <c r="Q1823">
        <v>0.16910809248626399</v>
      </c>
    </row>
    <row r="1824" spans="1:17" hidden="1" x14ac:dyDescent="0.3">
      <c r="A1824" t="s">
        <v>3828</v>
      </c>
      <c r="B1824" t="s">
        <v>3829</v>
      </c>
      <c r="C1824" t="str">
        <f>IFERROR(VLOOKUP(Table1[[#This Row],[Ticker]],[1]!Table1[[Symbol]:[Industry]],2,FALSE),"-")</f>
        <v>-</v>
      </c>
      <c r="D1824" t="s">
        <v>54</v>
      </c>
      <c r="E1824">
        <v>537.23140598800001</v>
      </c>
      <c r="F1824">
        <v>23.62</v>
      </c>
      <c r="G1824">
        <v>153.17921772982399</v>
      </c>
      <c r="H1824">
        <v>18.7331852945203</v>
      </c>
      <c r="I1824">
        <v>33.177218525071297</v>
      </c>
      <c r="J1824">
        <v>-2.6967725159110798</v>
      </c>
      <c r="K1824">
        <v>20.096971609820699</v>
      </c>
      <c r="L1824">
        <v>16.676427399512502</v>
      </c>
      <c r="M1824">
        <v>46.579752549323501</v>
      </c>
      <c r="N1824">
        <v>1.59358277859347</v>
      </c>
      <c r="O1824">
        <v>22.7773073666384</v>
      </c>
      <c r="P1824">
        <v>189.46078431372499</v>
      </c>
      <c r="Q1824">
        <v>0.108167332515186</v>
      </c>
    </row>
    <row r="1825" spans="1:17" hidden="1" x14ac:dyDescent="0.3">
      <c r="A1825" t="s">
        <v>3830</v>
      </c>
      <c r="B1825" t="s">
        <v>3831</v>
      </c>
      <c r="C1825" t="str">
        <f>IFERROR(VLOOKUP(Table1[[#This Row],[Ticker]],[1]!Table1[[Symbol]:[Industry]],2,FALSE),"-")</f>
        <v>-</v>
      </c>
      <c r="D1825" t="s">
        <v>743</v>
      </c>
      <c r="E1825">
        <v>536.42364087999999</v>
      </c>
      <c r="F1825">
        <v>367.55</v>
      </c>
      <c r="G1825">
        <v>-53.469830086884201</v>
      </c>
      <c r="H1825">
        <v>-8.9475356089486109</v>
      </c>
      <c r="I1825">
        <v>-18.871356753583999</v>
      </c>
      <c r="J1825">
        <v>-0.34905846490211601</v>
      </c>
      <c r="K1825">
        <v>375.78974811368403</v>
      </c>
      <c r="L1825">
        <v>391.145843645497</v>
      </c>
      <c r="M1825">
        <v>49.0387358150126</v>
      </c>
      <c r="N1825">
        <v>0.33657058337703599</v>
      </c>
      <c r="O1825">
        <v>30.308801523602199</v>
      </c>
      <c r="P1825">
        <v>21.705298013244999</v>
      </c>
      <c r="Q1825">
        <v>-1.3181087704287E-2</v>
      </c>
    </row>
    <row r="1826" spans="1:17" hidden="1" x14ac:dyDescent="0.3">
      <c r="A1826" t="s">
        <v>3832</v>
      </c>
      <c r="B1826" t="s">
        <v>3833</v>
      </c>
      <c r="C1826" t="str">
        <f>IFERROR(VLOOKUP(Table1[[#This Row],[Ticker]],[1]!Table1[[Symbol]:[Industry]],2,FALSE),"-")</f>
        <v>-</v>
      </c>
      <c r="D1826" t="s">
        <v>327</v>
      </c>
      <c r="E1826">
        <v>535.69676443799995</v>
      </c>
      <c r="F1826">
        <v>109.38</v>
      </c>
      <c r="G1826">
        <v>5.0677918131377497</v>
      </c>
      <c r="H1826">
        <v>-19.371762545855901</v>
      </c>
      <c r="I1826">
        <v>4.1558442413005103</v>
      </c>
      <c r="J1826">
        <v>-0.84911987399148503</v>
      </c>
      <c r="K1826">
        <v>117.349413567475</v>
      </c>
      <c r="L1826">
        <v>107.2393004545</v>
      </c>
      <c r="M1826">
        <v>34.618826622914099</v>
      </c>
      <c r="N1826">
        <v>0.264800735669943</v>
      </c>
      <c r="O1826">
        <v>35.170963613091899</v>
      </c>
      <c r="P1826">
        <v>47.114996637525202</v>
      </c>
      <c r="Q1826">
        <v>-4.9400173834170001E-3</v>
      </c>
    </row>
    <row r="1827" spans="1:17" hidden="1" x14ac:dyDescent="0.3">
      <c r="A1827" t="s">
        <v>3834</v>
      </c>
      <c r="B1827" t="s">
        <v>3835</v>
      </c>
      <c r="C1827" t="str">
        <f>IFERROR(VLOOKUP(Table1[[#This Row],[Ticker]],[1]!Table1[[Symbol]:[Industry]],2,FALSE),"-")</f>
        <v>-</v>
      </c>
      <c r="D1827" t="s">
        <v>1169</v>
      </c>
      <c r="E1827">
        <v>535.05371675599997</v>
      </c>
      <c r="F1827">
        <v>196.04</v>
      </c>
      <c r="G1827">
        <v>11.848400674745401</v>
      </c>
      <c r="H1827">
        <v>22.7084954682175</v>
      </c>
      <c r="I1827">
        <v>20.311991930937399</v>
      </c>
      <c r="J1827">
        <v>11.1324122439145</v>
      </c>
      <c r="K1827">
        <v>173.88610566566501</v>
      </c>
      <c r="L1827">
        <v>161.12778725796699</v>
      </c>
      <c r="M1827">
        <v>58.376568872506397</v>
      </c>
      <c r="N1827">
        <v>1.4916299120190899</v>
      </c>
      <c r="O1827">
        <v>22.423995103040198</v>
      </c>
      <c r="P1827">
        <v>55.340729001584698</v>
      </c>
      <c r="Q1827">
        <v>1.0247964866550999E-2</v>
      </c>
    </row>
    <row r="1828" spans="1:17" hidden="1" x14ac:dyDescent="0.3">
      <c r="A1828" t="s">
        <v>3836</v>
      </c>
      <c r="B1828" t="s">
        <v>3837</v>
      </c>
      <c r="C1828" t="str">
        <f>IFERROR(VLOOKUP(Table1[[#This Row],[Ticker]],[1]!Table1[[Symbol]:[Industry]],2,FALSE),"-")</f>
        <v>-</v>
      </c>
      <c r="D1828" t="s">
        <v>467</v>
      </c>
      <c r="E1828">
        <v>534.31658646000005</v>
      </c>
      <c r="F1828">
        <v>453.3</v>
      </c>
      <c r="G1828">
        <v>51.341404026915697</v>
      </c>
      <c r="H1828">
        <v>-17.702924877271801</v>
      </c>
      <c r="I1828">
        <v>25.460484349002201</v>
      </c>
      <c r="J1828">
        <v>-9.42267974885584</v>
      </c>
      <c r="K1828">
        <v>487.186670431538</v>
      </c>
      <c r="L1828">
        <v>404.15701992884698</v>
      </c>
      <c r="M1828">
        <v>27.464255688343702</v>
      </c>
      <c r="N1828">
        <v>0.13285475767353</v>
      </c>
      <c r="O1828">
        <v>29.9249944848886</v>
      </c>
      <c r="P1828">
        <v>91.386953768207704</v>
      </c>
      <c r="Q1828">
        <v>1.2409265766244E-2</v>
      </c>
    </row>
    <row r="1829" spans="1:17" hidden="1" x14ac:dyDescent="0.3">
      <c r="A1829" t="s">
        <v>3838</v>
      </c>
      <c r="B1829" t="s">
        <v>3839</v>
      </c>
      <c r="C1829" t="str">
        <f>IFERROR(VLOOKUP(Table1[[#This Row],[Ticker]],[1]!Table1[[Symbol]:[Industry]],2,FALSE),"-")</f>
        <v>-</v>
      </c>
      <c r="D1829" t="s">
        <v>546</v>
      </c>
      <c r="E1829">
        <v>532.29292660800002</v>
      </c>
      <c r="F1829">
        <v>31.62</v>
      </c>
      <c r="G1829">
        <v>85.417165842276901</v>
      </c>
      <c r="H1829">
        <v>1.66901299743292</v>
      </c>
      <c r="I1829">
        <v>61.1589621530306</v>
      </c>
      <c r="J1829">
        <v>-0.74491000559734599</v>
      </c>
      <c r="K1829">
        <v>30.612930120275401</v>
      </c>
      <c r="L1829">
        <v>23.902244809020299</v>
      </c>
      <c r="M1829">
        <v>48.0601212157137</v>
      </c>
      <c r="N1829">
        <v>0.28229881143970897</v>
      </c>
      <c r="O1829">
        <v>23.750790638836101</v>
      </c>
      <c r="P1829">
        <v>140.45627376425799</v>
      </c>
      <c r="Q1829">
        <v>5.6948578991518999E-2</v>
      </c>
    </row>
    <row r="1830" spans="1:17" hidden="1" x14ac:dyDescent="0.3">
      <c r="A1830" t="s">
        <v>3840</v>
      </c>
      <c r="B1830" t="s">
        <v>3841</v>
      </c>
      <c r="C1830" t="str">
        <f>IFERROR(VLOOKUP(Table1[[#This Row],[Ticker]],[1]!Table1[[Symbol]:[Industry]],2,FALSE),"-")</f>
        <v>-</v>
      </c>
      <c r="D1830" t="s">
        <v>21</v>
      </c>
      <c r="E1830">
        <v>532.00678845499999</v>
      </c>
      <c r="F1830">
        <v>47.59</v>
      </c>
      <c r="G1830">
        <v>-11.312165554872401</v>
      </c>
      <c r="H1830">
        <v>24.391608050999</v>
      </c>
      <c r="I1830">
        <v>-4.0958805139436096</v>
      </c>
      <c r="J1830">
        <v>7.9070967727528698</v>
      </c>
      <c r="K1830">
        <v>42.286298092689897</v>
      </c>
      <c r="L1830">
        <v>41.529007921039103</v>
      </c>
      <c r="N1830">
        <v>3.95687362505425</v>
      </c>
      <c r="O1830">
        <v>19.1426770329901</v>
      </c>
      <c r="P1830">
        <v>44.212121212121197</v>
      </c>
    </row>
    <row r="1831" spans="1:17" hidden="1" x14ac:dyDescent="0.3">
      <c r="A1831" t="s">
        <v>3842</v>
      </c>
      <c r="B1831" t="s">
        <v>3843</v>
      </c>
      <c r="C1831" t="str">
        <f>IFERROR(VLOOKUP(Table1[[#This Row],[Ticker]],[1]!Table1[[Symbol]:[Industry]],2,FALSE),"-")</f>
        <v>-</v>
      </c>
      <c r="D1831" t="s">
        <v>232</v>
      </c>
      <c r="E1831">
        <v>531.77453308500003</v>
      </c>
      <c r="F1831">
        <v>317.55</v>
      </c>
      <c r="G1831">
        <v>-31.014660680267401</v>
      </c>
      <c r="H1831">
        <v>-6.83408349529057</v>
      </c>
      <c r="I1831">
        <v>-3.8771033939079</v>
      </c>
      <c r="J1831">
        <v>-4.1066631788025498E-2</v>
      </c>
      <c r="K1831">
        <v>322.53601116555302</v>
      </c>
      <c r="L1831">
        <v>310.14096144809997</v>
      </c>
      <c r="M1831">
        <v>39.2761256680106</v>
      </c>
      <c r="N1831">
        <v>0.42121182942878999</v>
      </c>
      <c r="O1831">
        <v>18.012911352542901</v>
      </c>
      <c r="P1831">
        <v>20.512333965844299</v>
      </c>
      <c r="Q1831">
        <v>2.8081749959479999E-3</v>
      </c>
    </row>
    <row r="1832" spans="1:17" hidden="1" x14ac:dyDescent="0.3">
      <c r="A1832" t="s">
        <v>3844</v>
      </c>
      <c r="B1832" t="s">
        <v>3845</v>
      </c>
      <c r="C1832" t="str">
        <f>IFERROR(VLOOKUP(Table1[[#This Row],[Ticker]],[1]!Table1[[Symbol]:[Industry]],2,FALSE),"-")</f>
        <v>-</v>
      </c>
      <c r="D1832" t="s">
        <v>237</v>
      </c>
      <c r="E1832">
        <v>531.39620703000003</v>
      </c>
      <c r="F1832">
        <v>567.29999999999995</v>
      </c>
      <c r="G1832">
        <v>-25.506706156830599</v>
      </c>
      <c r="H1832">
        <v>-11.951041892543399</v>
      </c>
      <c r="I1832">
        <v>17.631495686499999</v>
      </c>
      <c r="J1832">
        <v>-4.6644444512030896</v>
      </c>
      <c r="K1832">
        <v>564.430935176292</v>
      </c>
      <c r="L1832">
        <v>517.249891295417</v>
      </c>
      <c r="M1832">
        <v>39.450526411788402</v>
      </c>
      <c r="N1832">
        <v>9.9931372677481006E-2</v>
      </c>
      <c r="O1832">
        <v>15.230037017451</v>
      </c>
      <c r="P1832">
        <v>46.211340206185497</v>
      </c>
      <c r="Q1832">
        <v>-2.5090269358177E-2</v>
      </c>
    </row>
    <row r="1833" spans="1:17" hidden="1" x14ac:dyDescent="0.3">
      <c r="A1833" t="s">
        <v>3846</v>
      </c>
      <c r="B1833" t="s">
        <v>3847</v>
      </c>
      <c r="C1833" t="str">
        <f>IFERROR(VLOOKUP(Table1[[#This Row],[Ticker]],[1]!Table1[[Symbol]:[Industry]],2,FALSE),"-")</f>
        <v>-</v>
      </c>
      <c r="D1833" t="s">
        <v>2507</v>
      </c>
      <c r="E1833">
        <v>530.06399999999996</v>
      </c>
      <c r="F1833">
        <v>613.5</v>
      </c>
      <c r="G1833">
        <v>436.33226323153798</v>
      </c>
      <c r="H1833">
        <v>-21.218863278306198</v>
      </c>
      <c r="I1833">
        <v>45.729208227089998</v>
      </c>
      <c r="J1833">
        <v>-8.3301612522409805</v>
      </c>
      <c r="K1833">
        <v>600.41506283690796</v>
      </c>
      <c r="L1833">
        <v>455.142332638977</v>
      </c>
      <c r="M1833">
        <v>40.886570675991102</v>
      </c>
      <c r="N1833">
        <v>1.30654689632473</v>
      </c>
      <c r="O1833">
        <v>20.1548492257538</v>
      </c>
      <c r="P1833">
        <v>519.69696969696895</v>
      </c>
      <c r="Q1833">
        <v>0.21214870245827</v>
      </c>
    </row>
    <row r="1834" spans="1:17" hidden="1" x14ac:dyDescent="0.3">
      <c r="A1834" t="s">
        <v>3848</v>
      </c>
      <c r="B1834" t="s">
        <v>3849</v>
      </c>
      <c r="C1834" t="str">
        <f>IFERROR(VLOOKUP(Table1[[#This Row],[Ticker]],[1]!Table1[[Symbol]:[Industry]],2,FALSE),"-")</f>
        <v>-</v>
      </c>
      <c r="D1834" t="s">
        <v>80</v>
      </c>
      <c r="E1834">
        <v>527.89388384399899</v>
      </c>
      <c r="F1834">
        <v>179.71</v>
      </c>
      <c r="G1834">
        <v>-38.7374289810109</v>
      </c>
      <c r="H1834">
        <v>-10.5513595433394</v>
      </c>
      <c r="I1834">
        <v>-12.866542974866899</v>
      </c>
      <c r="J1834">
        <v>0.97299648371798497</v>
      </c>
      <c r="K1834">
        <v>183.70228043154501</v>
      </c>
      <c r="L1834">
        <v>190.884204424751</v>
      </c>
      <c r="M1834">
        <v>56.8717000063168</v>
      </c>
      <c r="N1834">
        <v>0.88115347249936005</v>
      </c>
      <c r="O1834">
        <v>29.069055700851301</v>
      </c>
      <c r="P1834">
        <v>16.467919637070601</v>
      </c>
      <c r="Q1834">
        <v>-0.11277270582428001</v>
      </c>
    </row>
    <row r="1835" spans="1:17" hidden="1" x14ac:dyDescent="0.3">
      <c r="A1835" t="s">
        <v>3850</v>
      </c>
      <c r="B1835" t="s">
        <v>3851</v>
      </c>
      <c r="C1835" t="str">
        <f>IFERROR(VLOOKUP(Table1[[#This Row],[Ticker]],[1]!Table1[[Symbol]:[Industry]],2,FALSE),"-")</f>
        <v>-</v>
      </c>
      <c r="D1835" t="s">
        <v>327</v>
      </c>
      <c r="E1835">
        <v>527.17803098499996</v>
      </c>
      <c r="F1835">
        <v>86.15</v>
      </c>
      <c r="G1835">
        <v>-40.242290034744101</v>
      </c>
      <c r="H1835">
        <v>-21.843827861888901</v>
      </c>
      <c r="I1835">
        <v>-22.661085260973</v>
      </c>
      <c r="J1835">
        <v>-5.3924809885409397</v>
      </c>
      <c r="K1835">
        <v>89.885057682256104</v>
      </c>
      <c r="L1835">
        <v>90.571709106194007</v>
      </c>
      <c r="M1835">
        <v>33.769688769303997</v>
      </c>
      <c r="N1835">
        <v>0.46260508731158601</v>
      </c>
      <c r="O1835">
        <v>56.006964596633701</v>
      </c>
      <c r="P1835">
        <v>13.0577427821522</v>
      </c>
      <c r="Q1835">
        <v>3.0192906422499E-2</v>
      </c>
    </row>
    <row r="1836" spans="1:17" hidden="1" x14ac:dyDescent="0.3">
      <c r="A1836" t="s">
        <v>3852</v>
      </c>
      <c r="B1836" t="s">
        <v>3853</v>
      </c>
      <c r="C1836" t="str">
        <f>IFERROR(VLOOKUP(Table1[[#This Row],[Ticker]],[1]!Table1[[Symbol]:[Industry]],2,FALSE),"-")</f>
        <v>-</v>
      </c>
      <c r="D1836" t="s">
        <v>51</v>
      </c>
      <c r="E1836">
        <v>526.29443549500002</v>
      </c>
      <c r="F1836">
        <v>354.65</v>
      </c>
      <c r="G1836">
        <v>5.4070989466012298</v>
      </c>
      <c r="H1836">
        <v>-10.048008596822999</v>
      </c>
      <c r="I1836">
        <v>11.1750455802602</v>
      </c>
      <c r="J1836">
        <v>-7.4461983409943304</v>
      </c>
      <c r="K1836">
        <v>361.60234939007501</v>
      </c>
      <c r="L1836">
        <v>318.17934428172299</v>
      </c>
      <c r="M1836">
        <v>53.222663112951203</v>
      </c>
      <c r="N1836">
        <v>0.55837188328302001</v>
      </c>
      <c r="O1836">
        <v>16.918088256027001</v>
      </c>
      <c r="P1836">
        <v>52.636109317839399</v>
      </c>
    </row>
    <row r="1837" spans="1:17" hidden="1" x14ac:dyDescent="0.3">
      <c r="A1837" t="s">
        <v>3854</v>
      </c>
      <c r="B1837" t="s">
        <v>3855</v>
      </c>
      <c r="C1837" t="str">
        <f>IFERROR(VLOOKUP(Table1[[#This Row],[Ticker]],[1]!Table1[[Symbol]:[Industry]],2,FALSE),"-")</f>
        <v>-</v>
      </c>
      <c r="D1837" t="s">
        <v>287</v>
      </c>
      <c r="E1837">
        <v>525.82507999999996</v>
      </c>
      <c r="F1837">
        <v>99.89</v>
      </c>
      <c r="G1837">
        <v>-16.693526451510301</v>
      </c>
      <c r="H1837">
        <v>-13.1733048785294</v>
      </c>
      <c r="I1837">
        <v>-35.9126662491662</v>
      </c>
      <c r="J1837">
        <v>-2.9109149384092601</v>
      </c>
      <c r="K1837">
        <v>105.665850421377</v>
      </c>
      <c r="L1837">
        <v>107.49968551204699</v>
      </c>
      <c r="M1837">
        <v>33.1101898505203</v>
      </c>
      <c r="N1837">
        <v>0.41680733245541302</v>
      </c>
      <c r="O1837">
        <v>74.992491740915</v>
      </c>
      <c r="P1837">
        <v>51.1195158850227</v>
      </c>
    </row>
    <row r="1838" spans="1:17" hidden="1" x14ac:dyDescent="0.3">
      <c r="A1838" t="s">
        <v>3856</v>
      </c>
      <c r="B1838" t="s">
        <v>3857</v>
      </c>
      <c r="C1838" t="str">
        <f>IFERROR(VLOOKUP(Table1[[#This Row],[Ticker]],[1]!Table1[[Symbol]:[Industry]],2,FALSE),"-")</f>
        <v>-</v>
      </c>
      <c r="E1838">
        <v>525.40157250000004</v>
      </c>
      <c r="F1838">
        <v>249.75</v>
      </c>
      <c r="G1838">
        <v>-48.273730624763502</v>
      </c>
      <c r="H1838">
        <v>2.4251621348842298</v>
      </c>
      <c r="I1838">
        <v>-33.826689888038302</v>
      </c>
      <c r="J1838">
        <v>1.6647612057435599</v>
      </c>
      <c r="O1838">
        <v>25.725725725725699</v>
      </c>
      <c r="P1838">
        <v>7.1888412017167402</v>
      </c>
    </row>
    <row r="1839" spans="1:17" hidden="1" x14ac:dyDescent="0.3">
      <c r="A1839" t="s">
        <v>3858</v>
      </c>
      <c r="B1839" t="s">
        <v>3859</v>
      </c>
      <c r="C1839" t="str">
        <f>IFERROR(VLOOKUP(Table1[[#This Row],[Ticker]],[1]!Table1[[Symbol]:[Industry]],2,FALSE),"-")</f>
        <v>-</v>
      </c>
      <c r="D1839" t="s">
        <v>217</v>
      </c>
      <c r="E1839">
        <v>525.12054335000005</v>
      </c>
      <c r="F1839">
        <v>217.75</v>
      </c>
      <c r="G1839">
        <v>-66.095220477525402</v>
      </c>
      <c r="H1839">
        <v>-22.482413622691499</v>
      </c>
      <c r="I1839">
        <v>-51.648179740800103</v>
      </c>
      <c r="J1839">
        <v>-4.7172550821058996</v>
      </c>
      <c r="K1839">
        <v>267.273440326708</v>
      </c>
      <c r="M1839">
        <v>28.106954901057001</v>
      </c>
      <c r="O1839">
        <v>82.204362801377698</v>
      </c>
      <c r="P1839">
        <v>1.8475210477081301</v>
      </c>
    </row>
    <row r="1840" spans="1:17" hidden="1" x14ac:dyDescent="0.3">
      <c r="A1840" t="s">
        <v>3860</v>
      </c>
      <c r="B1840" t="s">
        <v>3861</v>
      </c>
      <c r="C1840" t="str">
        <f>IFERROR(VLOOKUP(Table1[[#This Row],[Ticker]],[1]!Table1[[Symbol]:[Industry]],2,FALSE),"-")</f>
        <v>-</v>
      </c>
      <c r="D1840" t="s">
        <v>54</v>
      </c>
      <c r="E1840">
        <v>524.53593000000001</v>
      </c>
      <c r="F1840">
        <v>146.97</v>
      </c>
      <c r="G1840">
        <v>-0.78797556488229503</v>
      </c>
      <c r="H1840">
        <v>-10.3820178164162</v>
      </c>
      <c r="I1840">
        <v>18.322561666930799</v>
      </c>
      <c r="J1840">
        <v>-3.7240925176851301</v>
      </c>
      <c r="K1840">
        <v>140.57397619179599</v>
      </c>
      <c r="L1840">
        <v>125.51878240603</v>
      </c>
      <c r="M1840">
        <v>41.898851311488897</v>
      </c>
      <c r="N1840">
        <v>0.39790211372596401</v>
      </c>
      <c r="O1840">
        <v>17.370892018779301</v>
      </c>
      <c r="P1840">
        <v>50.122574055158303</v>
      </c>
      <c r="Q1840">
        <v>5.6755724705378999E-2</v>
      </c>
    </row>
    <row r="1841" spans="1:17" hidden="1" x14ac:dyDescent="0.3">
      <c r="A1841" t="s">
        <v>3862</v>
      </c>
      <c r="B1841" t="s">
        <v>3863</v>
      </c>
      <c r="C1841" t="str">
        <f>IFERROR(VLOOKUP(Table1[[#This Row],[Ticker]],[1]!Table1[[Symbol]:[Industry]],2,FALSE),"-")</f>
        <v>-</v>
      </c>
      <c r="D1841" t="s">
        <v>261</v>
      </c>
      <c r="E1841">
        <v>524.530215</v>
      </c>
      <c r="F1841">
        <v>463.1</v>
      </c>
      <c r="G1841">
        <v>-12.256704265320099</v>
      </c>
      <c r="H1841">
        <v>39.108495468217498</v>
      </c>
      <c r="I1841">
        <v>2.1903364714051201</v>
      </c>
      <c r="J1841">
        <v>-5.6710703431500802</v>
      </c>
      <c r="K1841">
        <v>420.50369057396301</v>
      </c>
      <c r="M1841">
        <v>46.6765170478497</v>
      </c>
      <c r="N1841">
        <v>0.77032703270326996</v>
      </c>
      <c r="O1841">
        <v>25.566832217663499</v>
      </c>
      <c r="P1841">
        <v>59.689655172413801</v>
      </c>
    </row>
    <row r="1842" spans="1:17" hidden="1" x14ac:dyDescent="0.3">
      <c r="A1842" t="s">
        <v>3864</v>
      </c>
      <c r="B1842" t="s">
        <v>3865</v>
      </c>
      <c r="C1842" t="str">
        <f>IFERROR(VLOOKUP(Table1[[#This Row],[Ticker]],[1]!Table1[[Symbol]:[Industry]],2,FALSE),"-")</f>
        <v>-</v>
      </c>
      <c r="D1842" t="s">
        <v>494</v>
      </c>
      <c r="E1842">
        <v>524.34465599999999</v>
      </c>
      <c r="F1842">
        <v>2016.4</v>
      </c>
      <c r="G1842">
        <v>-0.29362449065116097</v>
      </c>
      <c r="H1842">
        <v>31.794825181018201</v>
      </c>
      <c r="I1842">
        <v>0.72983255432774197</v>
      </c>
      <c r="J1842">
        <v>25.025073520402</v>
      </c>
      <c r="K1842">
        <v>1657.2115140154999</v>
      </c>
      <c r="L1842">
        <v>1647.5036331624999</v>
      </c>
      <c r="M1842">
        <v>79.957926487157394</v>
      </c>
      <c r="N1842">
        <v>2.46691431440903</v>
      </c>
      <c r="O1842">
        <v>31.521523507240602</v>
      </c>
      <c r="P1842">
        <v>49.868073878627897</v>
      </c>
      <c r="Q1842">
        <v>7.4876800768268997E-2</v>
      </c>
    </row>
    <row r="1843" spans="1:17" hidden="1" x14ac:dyDescent="0.3">
      <c r="A1843" t="s">
        <v>3866</v>
      </c>
      <c r="B1843" t="s">
        <v>3867</v>
      </c>
      <c r="C1843" t="str">
        <f>IFERROR(VLOOKUP(Table1[[#This Row],[Ticker]],[1]!Table1[[Symbol]:[Industry]],2,FALSE),"-")</f>
        <v>-</v>
      </c>
      <c r="D1843" t="s">
        <v>124</v>
      </c>
      <c r="E1843">
        <v>523.50648000000001</v>
      </c>
      <c r="F1843">
        <v>19.66</v>
      </c>
      <c r="G1843">
        <v>152.840234678977</v>
      </c>
      <c r="H1843">
        <v>2.7793569108745402</v>
      </c>
      <c r="I1843">
        <v>-3.3593977644230102</v>
      </c>
      <c r="J1843">
        <v>-2.4139297655212402</v>
      </c>
      <c r="K1843">
        <v>20.1304458210627</v>
      </c>
      <c r="L1843">
        <v>17.428991460652401</v>
      </c>
      <c r="M1843">
        <v>37.7986557767926</v>
      </c>
      <c r="N1843">
        <v>4.2013343135502401</v>
      </c>
      <c r="O1843">
        <v>24.618514750762898</v>
      </c>
      <c r="P1843">
        <v>200.918367346938</v>
      </c>
      <c r="Q1843">
        <v>0.14892967693071399</v>
      </c>
    </row>
    <row r="1844" spans="1:17" hidden="1" x14ac:dyDescent="0.3">
      <c r="A1844" t="s">
        <v>3868</v>
      </c>
      <c r="B1844" t="s">
        <v>3869</v>
      </c>
      <c r="C1844" t="str">
        <f>IFERROR(VLOOKUP(Table1[[#This Row],[Ticker]],[1]!Table1[[Symbol]:[Industry]],2,FALSE),"-")</f>
        <v>-</v>
      </c>
      <c r="D1844" t="s">
        <v>400</v>
      </c>
      <c r="E1844">
        <v>521.36254568499999</v>
      </c>
      <c r="F1844">
        <v>54.79</v>
      </c>
      <c r="G1844">
        <v>-57.947917118021799</v>
      </c>
      <c r="H1844">
        <v>-18.4196395800139</v>
      </c>
      <c r="I1844">
        <v>-36.785285249420099</v>
      </c>
      <c r="J1844">
        <v>-10.575275158341601</v>
      </c>
      <c r="K1844">
        <v>61.448783867011699</v>
      </c>
      <c r="L1844">
        <v>67.150882055061999</v>
      </c>
      <c r="M1844">
        <v>29.310866956338799</v>
      </c>
      <c r="N1844">
        <v>1.2065825477127099</v>
      </c>
      <c r="O1844">
        <v>78.846504836649004</v>
      </c>
      <c r="P1844">
        <v>2.7762145938848102</v>
      </c>
      <c r="Q1844">
        <v>-2.7845945365334999E-2</v>
      </c>
    </row>
    <row r="1845" spans="1:17" hidden="1" x14ac:dyDescent="0.3">
      <c r="A1845" t="s">
        <v>3870</v>
      </c>
      <c r="B1845" t="s">
        <v>3871</v>
      </c>
      <c r="C1845" t="str">
        <f>IFERROR(VLOOKUP(Table1[[#This Row],[Ticker]],[1]!Table1[[Symbol]:[Industry]],2,FALSE),"-")</f>
        <v>-</v>
      </c>
      <c r="D1845" t="s">
        <v>124</v>
      </c>
      <c r="E1845">
        <v>521.05679999999995</v>
      </c>
      <c r="F1845">
        <v>367.2</v>
      </c>
      <c r="G1845">
        <v>32.108297448139702</v>
      </c>
      <c r="H1845">
        <v>-8.7467676896771795</v>
      </c>
      <c r="I1845">
        <v>46.852028236476599</v>
      </c>
      <c r="J1845">
        <v>-4.3310703431500901</v>
      </c>
      <c r="K1845">
        <v>361.86490928971</v>
      </c>
      <c r="L1845">
        <v>290.47978009373099</v>
      </c>
      <c r="M1845">
        <v>38.649796723705599</v>
      </c>
      <c r="N1845">
        <v>0.37650530399797799</v>
      </c>
      <c r="O1845">
        <v>17.1023965141612</v>
      </c>
      <c r="P1845">
        <v>92.251308900523497</v>
      </c>
    </row>
    <row r="1846" spans="1:17" hidden="1" x14ac:dyDescent="0.3">
      <c r="A1846" t="s">
        <v>3872</v>
      </c>
      <c r="B1846" t="s">
        <v>3873</v>
      </c>
      <c r="C1846" t="str">
        <f>IFERROR(VLOOKUP(Table1[[#This Row],[Ticker]],[1]!Table1[[Symbol]:[Industry]],2,FALSE),"-")</f>
        <v>-</v>
      </c>
      <c r="D1846" t="s">
        <v>1169</v>
      </c>
      <c r="E1846">
        <v>520.40870475999998</v>
      </c>
      <c r="F1846">
        <v>134.80000000000001</v>
      </c>
      <c r="G1846">
        <v>-6.7958903238514399</v>
      </c>
      <c r="H1846">
        <v>-1.32190917771723</v>
      </c>
      <c r="I1846">
        <v>-17.957857179279301</v>
      </c>
      <c r="J1846">
        <v>3.3792111112847101</v>
      </c>
      <c r="K1846">
        <v>132.246290361332</v>
      </c>
      <c r="L1846">
        <v>127.932573111975</v>
      </c>
      <c r="M1846">
        <v>51.1277992193804</v>
      </c>
      <c r="N1846">
        <v>1.2389117546428401</v>
      </c>
      <c r="O1846">
        <v>28.968842729970302</v>
      </c>
      <c r="P1846">
        <v>31.064657267865801</v>
      </c>
      <c r="Q1846">
        <v>5.3055600237500002E-3</v>
      </c>
    </row>
    <row r="1847" spans="1:17" hidden="1" x14ac:dyDescent="0.3">
      <c r="A1847" t="s">
        <v>3874</v>
      </c>
      <c r="B1847" t="s">
        <v>3875</v>
      </c>
      <c r="C1847" t="str">
        <f>IFERROR(VLOOKUP(Table1[[#This Row],[Ticker]],[1]!Table1[[Symbol]:[Industry]],2,FALSE),"-")</f>
        <v>-</v>
      </c>
      <c r="D1847" t="s">
        <v>397</v>
      </c>
      <c r="E1847">
        <v>519.82274500000005</v>
      </c>
      <c r="F1847">
        <v>52.51</v>
      </c>
      <c r="G1847">
        <v>7.4364194224769697</v>
      </c>
      <c r="H1847">
        <v>-0.95570392755283295</v>
      </c>
      <c r="I1847">
        <v>31.2709816027984</v>
      </c>
      <c r="J1847">
        <v>-7.3221863329049297</v>
      </c>
      <c r="K1847">
        <v>49.019967525343198</v>
      </c>
      <c r="L1847">
        <v>44.319503379508298</v>
      </c>
      <c r="M1847">
        <v>49.842990456436198</v>
      </c>
      <c r="N1847">
        <v>1.0364500436316499</v>
      </c>
      <c r="O1847">
        <v>23.595505617977501</v>
      </c>
      <c r="P1847">
        <v>56.746268656716403</v>
      </c>
      <c r="Q1847">
        <v>5.6970414533029E-2</v>
      </c>
    </row>
    <row r="1848" spans="1:17" hidden="1" x14ac:dyDescent="0.3">
      <c r="A1848" t="s">
        <v>3876</v>
      </c>
      <c r="B1848" t="s">
        <v>3877</v>
      </c>
      <c r="C1848" t="str">
        <f>IFERROR(VLOOKUP(Table1[[#This Row],[Ticker]],[1]!Table1[[Symbol]:[Industry]],2,FALSE),"-")</f>
        <v>-</v>
      </c>
      <c r="D1848" t="s">
        <v>708</v>
      </c>
      <c r="E1848">
        <v>518.97506209999995</v>
      </c>
      <c r="F1848">
        <v>680.35</v>
      </c>
      <c r="G1848">
        <v>110.204944122076</v>
      </c>
      <c r="H1848">
        <v>-2.9439275051596399</v>
      </c>
      <c r="I1848">
        <v>65.597930674273101</v>
      </c>
      <c r="J1848">
        <v>4.2420971011215602</v>
      </c>
      <c r="K1848">
        <v>668.27516285649995</v>
      </c>
      <c r="L1848">
        <v>539.368429545244</v>
      </c>
      <c r="M1848">
        <v>50.007218285657999</v>
      </c>
      <c r="N1848">
        <v>0.97474259349694803</v>
      </c>
      <c r="O1848">
        <v>7.6210773866392403</v>
      </c>
      <c r="P1848">
        <v>189.572249414769</v>
      </c>
      <c r="Q1848">
        <v>0.14208988919916299</v>
      </c>
    </row>
    <row r="1849" spans="1:17" hidden="1" x14ac:dyDescent="0.3">
      <c r="A1849" t="s">
        <v>3878</v>
      </c>
      <c r="B1849" t="s">
        <v>3879</v>
      </c>
      <c r="C1849" t="str">
        <f>IFERROR(VLOOKUP(Table1[[#This Row],[Ticker]],[1]!Table1[[Symbol]:[Industry]],2,FALSE),"-")</f>
        <v>-</v>
      </c>
      <c r="D1849" t="s">
        <v>217</v>
      </c>
      <c r="E1849">
        <v>518.43889999999999</v>
      </c>
      <c r="F1849">
        <v>826</v>
      </c>
      <c r="G1849">
        <v>461.46740558148002</v>
      </c>
      <c r="H1849">
        <v>-7.2558457293941601</v>
      </c>
      <c r="I1849">
        <v>171.49440340516699</v>
      </c>
      <c r="J1849">
        <v>-2.2136235346394399</v>
      </c>
      <c r="K1849">
        <v>848.74762141342705</v>
      </c>
      <c r="L1849">
        <v>610.20057079203298</v>
      </c>
      <c r="M1849">
        <v>34.610444541950798</v>
      </c>
      <c r="N1849">
        <v>0.43889264010803503</v>
      </c>
      <c r="O1849">
        <v>32.826876513317103</v>
      </c>
      <c r="P1849">
        <v>531.73996175908201</v>
      </c>
      <c r="Q1849">
        <v>0.20749629637960301</v>
      </c>
    </row>
    <row r="1850" spans="1:17" hidden="1" x14ac:dyDescent="0.3">
      <c r="A1850" t="s">
        <v>3880</v>
      </c>
      <c r="B1850" t="s">
        <v>3881</v>
      </c>
      <c r="C1850" t="str">
        <f>IFERROR(VLOOKUP(Table1[[#This Row],[Ticker]],[1]!Table1[[Symbol]:[Industry]],2,FALSE),"-")</f>
        <v>-</v>
      </c>
      <c r="D1850" t="s">
        <v>117</v>
      </c>
      <c r="E1850">
        <v>517.32000000000005</v>
      </c>
      <c r="F1850">
        <v>34488</v>
      </c>
      <c r="G1850">
        <v>146.704162691189</v>
      </c>
      <c r="H1850">
        <v>-3.4240418452152701</v>
      </c>
      <c r="I1850">
        <v>75.700616425693298</v>
      </c>
      <c r="J1850">
        <v>-0.25671780010241202</v>
      </c>
      <c r="K1850">
        <v>32240.377446525199</v>
      </c>
      <c r="L1850">
        <v>24094.278911981299</v>
      </c>
      <c r="M1850">
        <v>50.377869954455001</v>
      </c>
      <c r="N1850">
        <v>0.31697590284976801</v>
      </c>
      <c r="O1850">
        <v>12.502899559267</v>
      </c>
      <c r="P1850">
        <v>251.51305127760801</v>
      </c>
      <c r="Q1850">
        <v>8.3711449450448006E-2</v>
      </c>
    </row>
    <row r="1851" spans="1:17" hidden="1" x14ac:dyDescent="0.3">
      <c r="A1851" t="s">
        <v>3882</v>
      </c>
      <c r="B1851" t="s">
        <v>3883</v>
      </c>
      <c r="C1851" t="str">
        <f>IFERROR(VLOOKUP(Table1[[#This Row],[Ticker]],[1]!Table1[[Symbol]:[Industry]],2,FALSE),"-")</f>
        <v>-</v>
      </c>
      <c r="D1851" t="s">
        <v>185</v>
      </c>
      <c r="E1851">
        <v>515.75540186800004</v>
      </c>
      <c r="F1851">
        <v>132.37</v>
      </c>
      <c r="G1851">
        <v>3.47601794017806</v>
      </c>
      <c r="H1851">
        <v>-9.1958736753866894</v>
      </c>
      <c r="I1851">
        <v>-5.9617369457095499</v>
      </c>
      <c r="J1851">
        <v>-9.1772535921663696</v>
      </c>
      <c r="K1851">
        <v>136.92199492922899</v>
      </c>
      <c r="L1851">
        <v>126.31332376222601</v>
      </c>
      <c r="M1851">
        <v>31.099061256214199</v>
      </c>
      <c r="N1851">
        <v>0.37439423085065199</v>
      </c>
      <c r="O1851">
        <v>24.877238044874201</v>
      </c>
      <c r="P1851">
        <v>40.819148936170201</v>
      </c>
      <c r="Q1851">
        <v>7.4913711602255004E-2</v>
      </c>
    </row>
    <row r="1852" spans="1:17" hidden="1" x14ac:dyDescent="0.3">
      <c r="A1852" t="s">
        <v>3884</v>
      </c>
      <c r="B1852" t="s">
        <v>3885</v>
      </c>
      <c r="C1852" t="str">
        <f>IFERROR(VLOOKUP(Table1[[#This Row],[Ticker]],[1]!Table1[[Symbol]:[Industry]],2,FALSE),"-")</f>
        <v>-</v>
      </c>
      <c r="D1852" t="s">
        <v>54</v>
      </c>
      <c r="E1852">
        <v>515.62114999999994</v>
      </c>
      <c r="F1852">
        <v>118.67</v>
      </c>
      <c r="G1852">
        <v>-61.950579815340902</v>
      </c>
      <c r="H1852">
        <v>6.4168896288015</v>
      </c>
      <c r="I1852">
        <v>-36.993626127196499</v>
      </c>
      <c r="J1852">
        <v>-3.2559574742072002</v>
      </c>
      <c r="K1852">
        <v>124.662092958361</v>
      </c>
      <c r="L1852">
        <v>150.12379044876599</v>
      </c>
      <c r="M1852">
        <v>42.677178237210299</v>
      </c>
      <c r="N1852">
        <v>0.54896554332962899</v>
      </c>
      <c r="O1852">
        <v>81.132552456391593</v>
      </c>
      <c r="P1852">
        <v>18.433133732534898</v>
      </c>
    </row>
    <row r="1853" spans="1:17" hidden="1" x14ac:dyDescent="0.3">
      <c r="A1853" t="s">
        <v>3886</v>
      </c>
      <c r="B1853" t="s">
        <v>3887</v>
      </c>
      <c r="C1853" t="str">
        <f>IFERROR(VLOOKUP(Table1[[#This Row],[Ticker]],[1]!Table1[[Symbol]:[Industry]],2,FALSE),"-")</f>
        <v>-</v>
      </c>
      <c r="D1853" t="s">
        <v>546</v>
      </c>
      <c r="E1853">
        <v>514.14684839999995</v>
      </c>
      <c r="F1853">
        <v>207</v>
      </c>
      <c r="G1853">
        <v>103.524171127947</v>
      </c>
      <c r="H1853">
        <v>3.8691337660899001</v>
      </c>
      <c r="I1853">
        <v>64.774662877377494</v>
      </c>
      <c r="J1853">
        <v>0.49049657850383699</v>
      </c>
      <c r="K1853">
        <v>186.69144068447699</v>
      </c>
      <c r="L1853">
        <v>157.066271407508</v>
      </c>
      <c r="M1853">
        <v>79.626926542432798</v>
      </c>
      <c r="N1853">
        <v>0.55365847457774797</v>
      </c>
      <c r="O1853">
        <v>1.44927536231964E-2</v>
      </c>
      <c r="P1853">
        <v>149.397590361445</v>
      </c>
      <c r="Q1853">
        <v>5.3989706529816002E-2</v>
      </c>
    </row>
    <row r="1854" spans="1:17" hidden="1" x14ac:dyDescent="0.3">
      <c r="A1854" t="s">
        <v>3888</v>
      </c>
      <c r="B1854" t="s">
        <v>3889</v>
      </c>
      <c r="C1854" t="str">
        <f>IFERROR(VLOOKUP(Table1[[#This Row],[Ticker]],[1]!Table1[[Symbol]:[Industry]],2,FALSE),"-")</f>
        <v>-</v>
      </c>
      <c r="D1854" t="s">
        <v>46</v>
      </c>
      <c r="E1854">
        <v>512.78572736000001</v>
      </c>
      <c r="F1854">
        <v>400.7</v>
      </c>
      <c r="G1854">
        <v>248.84184888398099</v>
      </c>
      <c r="H1854">
        <v>7.6084954682175496</v>
      </c>
      <c r="I1854">
        <v>263.28888962070602</v>
      </c>
      <c r="J1854">
        <v>13.6238014517217</v>
      </c>
      <c r="K1854">
        <v>319.06291071186399</v>
      </c>
      <c r="M1854">
        <v>78.818563142990698</v>
      </c>
      <c r="N1854">
        <v>0.61294969178051495</v>
      </c>
      <c r="O1854">
        <v>0</v>
      </c>
      <c r="P1854">
        <v>303.931451612903</v>
      </c>
    </row>
    <row r="1855" spans="1:17" hidden="1" x14ac:dyDescent="0.3">
      <c r="A1855" t="s">
        <v>3890</v>
      </c>
      <c r="B1855" t="s">
        <v>3891</v>
      </c>
      <c r="C1855" t="str">
        <f>IFERROR(VLOOKUP(Table1[[#This Row],[Ticker]],[1]!Table1[[Symbol]:[Industry]],2,FALSE),"-")</f>
        <v>-</v>
      </c>
      <c r="D1855" t="s">
        <v>294</v>
      </c>
      <c r="E1855">
        <v>512.480052</v>
      </c>
      <c r="F1855">
        <v>215.1</v>
      </c>
      <c r="G1855">
        <v>10.2414182862101</v>
      </c>
      <c r="H1855">
        <v>-32.396060626081002</v>
      </c>
      <c r="I1855">
        <v>24.688459022935401</v>
      </c>
      <c r="J1855">
        <v>-12.4299860306371</v>
      </c>
      <c r="K1855">
        <v>234.03864153829301</v>
      </c>
      <c r="M1855">
        <v>25.494180803909298</v>
      </c>
      <c r="N1855">
        <v>0.78046557733508104</v>
      </c>
      <c r="O1855">
        <v>46.908414690841397</v>
      </c>
      <c r="P1855">
        <v>57.929515418502199</v>
      </c>
    </row>
    <row r="1856" spans="1:17" hidden="1" x14ac:dyDescent="0.3">
      <c r="A1856" t="s">
        <v>3892</v>
      </c>
      <c r="B1856" t="s">
        <v>3893</v>
      </c>
      <c r="C1856" t="str">
        <f>IFERROR(VLOOKUP(Table1[[#This Row],[Ticker]],[1]!Table1[[Symbol]:[Industry]],2,FALSE),"-")</f>
        <v>-</v>
      </c>
      <c r="D1856" t="s">
        <v>606</v>
      </c>
      <c r="E1856">
        <v>510.14375000000001</v>
      </c>
      <c r="F1856">
        <v>131.65</v>
      </c>
      <c r="G1856">
        <v>-18.794514752382401</v>
      </c>
      <c r="H1856">
        <v>-3.1961920317824402</v>
      </c>
      <c r="I1856">
        <v>4.42042475224161</v>
      </c>
      <c r="J1856">
        <v>-2.5333670911175599</v>
      </c>
      <c r="K1856">
        <v>128.42042538666999</v>
      </c>
      <c r="L1856">
        <v>124.63587836238899</v>
      </c>
      <c r="M1856">
        <v>58.2838688888489</v>
      </c>
      <c r="N1856">
        <v>0.52078675879133396</v>
      </c>
      <c r="O1856">
        <v>17.4325864033421</v>
      </c>
      <c r="P1856">
        <v>30.0246913580247</v>
      </c>
      <c r="Q1856">
        <v>6.3744971201504005E-2</v>
      </c>
    </row>
    <row r="1857" spans="1:17" hidden="1" x14ac:dyDescent="0.3">
      <c r="A1857" t="s">
        <v>3894</v>
      </c>
      <c r="B1857" t="s">
        <v>3895</v>
      </c>
      <c r="C1857" t="str">
        <f>IFERROR(VLOOKUP(Table1[[#This Row],[Ticker]],[1]!Table1[[Symbol]:[Industry]],2,FALSE),"-")</f>
        <v>-</v>
      </c>
      <c r="D1857" t="s">
        <v>74</v>
      </c>
      <c r="E1857">
        <v>510.00180898500003</v>
      </c>
      <c r="F1857">
        <v>170.89</v>
      </c>
      <c r="G1857">
        <v>7.3540025769466899</v>
      </c>
      <c r="H1857">
        <v>-12.576287140478</v>
      </c>
      <c r="I1857">
        <v>26.8610059778695</v>
      </c>
      <c r="J1857">
        <v>-0.52079711910636495</v>
      </c>
      <c r="K1857">
        <v>172.07806158761201</v>
      </c>
      <c r="L1857">
        <v>152.087994928553</v>
      </c>
      <c r="M1857">
        <v>53.053874270936099</v>
      </c>
      <c r="N1857">
        <v>7.5805963848400701E-2</v>
      </c>
      <c r="O1857">
        <v>33.243606998654101</v>
      </c>
      <c r="P1857">
        <v>53.9549549549549</v>
      </c>
      <c r="Q1857">
        <v>5.1808853898819E-2</v>
      </c>
    </row>
    <row r="1858" spans="1:17" hidden="1" x14ac:dyDescent="0.3">
      <c r="A1858" t="s">
        <v>3896</v>
      </c>
      <c r="B1858" t="s">
        <v>3897</v>
      </c>
      <c r="C1858" t="str">
        <f>IFERROR(VLOOKUP(Table1[[#This Row],[Ticker]],[1]!Table1[[Symbol]:[Industry]],2,FALSE),"-")</f>
        <v>-</v>
      </c>
      <c r="D1858" t="s">
        <v>261</v>
      </c>
      <c r="E1858">
        <v>508.83524999999997</v>
      </c>
      <c r="F1858">
        <v>1270.5</v>
      </c>
      <c r="G1858">
        <v>-4.6250906051491096</v>
      </c>
      <c r="H1858">
        <v>-5.8787708367666198</v>
      </c>
      <c r="I1858">
        <v>-22.512065310079802</v>
      </c>
      <c r="J1858">
        <v>-3.2020844192672899</v>
      </c>
      <c r="K1858">
        <v>1317.7519744757101</v>
      </c>
      <c r="L1858">
        <v>1316.22776924389</v>
      </c>
      <c r="M1858">
        <v>42.646984689005002</v>
      </c>
      <c r="N1858">
        <v>0.35728814133209003</v>
      </c>
      <c r="O1858">
        <v>30.731995277449801</v>
      </c>
      <c r="P1858">
        <v>30.307692307692299</v>
      </c>
      <c r="Q1858">
        <v>5.4627793131865998E-2</v>
      </c>
    </row>
    <row r="1859" spans="1:17" hidden="1" x14ac:dyDescent="0.3">
      <c r="A1859" t="s">
        <v>3898</v>
      </c>
      <c r="B1859" t="s">
        <v>3899</v>
      </c>
      <c r="C1859" t="str">
        <f>IFERROR(VLOOKUP(Table1[[#This Row],[Ticker]],[1]!Table1[[Symbol]:[Industry]],2,FALSE),"-")</f>
        <v>-</v>
      </c>
      <c r="E1859">
        <v>507.90111999999999</v>
      </c>
      <c r="F1859">
        <v>424</v>
      </c>
      <c r="G1859">
        <v>145.07339104212801</v>
      </c>
      <c r="H1859">
        <v>22.0089735377273</v>
      </c>
      <c r="I1859">
        <v>172.080800905768</v>
      </c>
      <c r="J1859">
        <v>0.43793690499715598</v>
      </c>
      <c r="K1859">
        <v>320.554272661266</v>
      </c>
      <c r="L1859">
        <v>212.601986445867</v>
      </c>
      <c r="M1859">
        <v>84.458186375826998</v>
      </c>
      <c r="N1859">
        <v>0.53130809340285601</v>
      </c>
      <c r="O1859">
        <v>0.23584905660376501</v>
      </c>
      <c r="P1859">
        <v>205.69574621485199</v>
      </c>
    </row>
    <row r="1860" spans="1:17" hidden="1" x14ac:dyDescent="0.3">
      <c r="A1860" t="s">
        <v>3900</v>
      </c>
      <c r="B1860" t="s">
        <v>3901</v>
      </c>
      <c r="C1860" t="str">
        <f>IFERROR(VLOOKUP(Table1[[#This Row],[Ticker]],[1]!Table1[[Symbol]:[Industry]],2,FALSE),"-")</f>
        <v>-</v>
      </c>
      <c r="D1860" t="s">
        <v>287</v>
      </c>
      <c r="E1860">
        <v>507.85061250000001</v>
      </c>
      <c r="F1860">
        <v>635.25</v>
      </c>
      <c r="G1860">
        <v>37.943037760499202</v>
      </c>
      <c r="H1860">
        <v>-9.7086687108869203</v>
      </c>
      <c r="I1860">
        <v>-9.3772380086318403</v>
      </c>
      <c r="J1860">
        <v>-0.90337560214574197</v>
      </c>
      <c r="K1860">
        <v>636.96820278245104</v>
      </c>
      <c r="L1860">
        <v>584.53566548815297</v>
      </c>
      <c r="M1860">
        <v>41.933182044530596</v>
      </c>
      <c r="N1860">
        <v>0.44996419341405303</v>
      </c>
      <c r="O1860">
        <v>22.9437229437229</v>
      </c>
      <c r="P1860">
        <v>78.340819764177397</v>
      </c>
      <c r="Q1860">
        <v>0.17139911597094201</v>
      </c>
    </row>
    <row r="1861" spans="1:17" hidden="1" x14ac:dyDescent="0.3">
      <c r="A1861" t="s">
        <v>3902</v>
      </c>
      <c r="B1861" t="s">
        <v>3903</v>
      </c>
      <c r="C1861" t="str">
        <f>IFERROR(VLOOKUP(Table1[[#This Row],[Ticker]],[1]!Table1[[Symbol]:[Industry]],2,FALSE),"-")</f>
        <v>-</v>
      </c>
      <c r="D1861" t="s">
        <v>21</v>
      </c>
      <c r="E1861">
        <v>506.28379138299999</v>
      </c>
      <c r="F1861">
        <v>68.63</v>
      </c>
      <c r="G1861">
        <v>7.7141011625794302</v>
      </c>
      <c r="H1861">
        <v>22.275470613643201</v>
      </c>
      <c r="I1861">
        <v>-37.778514805852801</v>
      </c>
      <c r="J1861">
        <v>9.5210396542798907</v>
      </c>
      <c r="K1861">
        <v>63.399496851529399</v>
      </c>
      <c r="L1861">
        <v>64.052681692277702</v>
      </c>
      <c r="M1861">
        <v>59.430781521579704</v>
      </c>
      <c r="N1861">
        <v>2.4737797296467399</v>
      </c>
      <c r="O1861">
        <v>56.272767011511</v>
      </c>
      <c r="P1861">
        <v>67.390243902438996</v>
      </c>
      <c r="Q1861">
        <v>9.6937467147282005E-2</v>
      </c>
    </row>
    <row r="1862" spans="1:17" hidden="1" x14ac:dyDescent="0.3">
      <c r="A1862" t="s">
        <v>3904</v>
      </c>
      <c r="B1862" t="s">
        <v>3905</v>
      </c>
      <c r="C1862" t="str">
        <f>IFERROR(VLOOKUP(Table1[[#This Row],[Ticker]],[1]!Table1[[Symbol]:[Industry]],2,FALSE),"-")</f>
        <v>-</v>
      </c>
      <c r="D1862" t="s">
        <v>2737</v>
      </c>
      <c r="E1862">
        <v>505.35930082299899</v>
      </c>
      <c r="F1862">
        <v>59.41</v>
      </c>
      <c r="G1862">
        <v>157.863195353603</v>
      </c>
      <c r="H1862">
        <v>-21.105272647724401</v>
      </c>
      <c r="I1862">
        <v>-15.4556991238822</v>
      </c>
      <c r="J1862">
        <v>-11.441903676483401</v>
      </c>
      <c r="K1862">
        <v>66.077798167906295</v>
      </c>
      <c r="L1862">
        <v>53.507704568570198</v>
      </c>
      <c r="M1862">
        <v>31.6167342440155</v>
      </c>
      <c r="N1862">
        <v>0.43573501405979298</v>
      </c>
      <c r="O1862">
        <v>64.635583235145603</v>
      </c>
      <c r="P1862">
        <v>192.660098522167</v>
      </c>
    </row>
    <row r="1863" spans="1:17" hidden="1" x14ac:dyDescent="0.3">
      <c r="A1863" t="s">
        <v>3906</v>
      </c>
      <c r="B1863" t="s">
        <v>3907</v>
      </c>
      <c r="C1863" t="str">
        <f>IFERROR(VLOOKUP(Table1[[#This Row],[Ticker]],[1]!Table1[[Symbol]:[Industry]],2,FALSE),"-")</f>
        <v>-</v>
      </c>
      <c r="D1863" t="s">
        <v>1963</v>
      </c>
      <c r="E1863">
        <v>504.73571235999998</v>
      </c>
      <c r="F1863">
        <v>248.6</v>
      </c>
      <c r="G1863">
        <v>-29.9224200838458</v>
      </c>
      <c r="H1863">
        <v>-12.7430082911809</v>
      </c>
      <c r="I1863">
        <v>-7.8167105655783002</v>
      </c>
      <c r="J1863">
        <v>-3.2132898847664899</v>
      </c>
      <c r="K1863">
        <v>252.12700418455799</v>
      </c>
      <c r="L1863">
        <v>250.09410559934099</v>
      </c>
      <c r="M1863">
        <v>44.017617446380697</v>
      </c>
      <c r="N1863">
        <v>0.552973296814674</v>
      </c>
      <c r="O1863">
        <v>28.318584070796401</v>
      </c>
      <c r="P1863">
        <v>27.4871794871794</v>
      </c>
      <c r="Q1863">
        <v>-4.3276262867387998E-2</v>
      </c>
    </row>
    <row r="1864" spans="1:17" hidden="1" x14ac:dyDescent="0.3">
      <c r="A1864" t="s">
        <v>3908</v>
      </c>
      <c r="B1864" t="s">
        <v>3909</v>
      </c>
      <c r="C1864" t="str">
        <f>IFERROR(VLOOKUP(Table1[[#This Row],[Ticker]],[1]!Table1[[Symbol]:[Industry]],2,FALSE),"-")</f>
        <v>-</v>
      </c>
      <c r="D1864" t="s">
        <v>132</v>
      </c>
      <c r="E1864">
        <v>503.39039759999997</v>
      </c>
      <c r="F1864">
        <v>12.78</v>
      </c>
      <c r="G1864">
        <v>52.440192569281301</v>
      </c>
      <c r="H1864">
        <v>-22.754234107463201</v>
      </c>
      <c r="I1864">
        <v>1.1090943381074601</v>
      </c>
      <c r="J1864">
        <v>-4.4323316044113499</v>
      </c>
      <c r="K1864">
        <v>13.599391146052399</v>
      </c>
      <c r="L1864">
        <v>11.7252347636718</v>
      </c>
      <c r="M1864">
        <v>26.206255293268701</v>
      </c>
      <c r="N1864">
        <v>0.59053159462383398</v>
      </c>
      <c r="O1864">
        <v>35.524256651017197</v>
      </c>
      <c r="P1864">
        <v>128.21428571428501</v>
      </c>
      <c r="Q1864">
        <v>8.1399156891376001E-2</v>
      </c>
    </row>
    <row r="1865" spans="1:17" hidden="1" x14ac:dyDescent="0.3">
      <c r="A1865" t="s">
        <v>3910</v>
      </c>
      <c r="B1865" t="s">
        <v>3911</v>
      </c>
      <c r="C1865" t="str">
        <f>IFERROR(VLOOKUP(Table1[[#This Row],[Ticker]],[1]!Table1[[Symbol]:[Industry]],2,FALSE),"-")</f>
        <v>-</v>
      </c>
      <c r="D1865" t="s">
        <v>546</v>
      </c>
      <c r="E1865">
        <v>503</v>
      </c>
      <c r="F1865">
        <v>503</v>
      </c>
      <c r="G1865">
        <v>48.320911075914601</v>
      </c>
      <c r="H1865">
        <v>-12.1686689201455</v>
      </c>
      <c r="I1865">
        <v>30.486410048996099</v>
      </c>
      <c r="J1865">
        <v>8.42267965684991</v>
      </c>
      <c r="K1865">
        <v>456.29744107603301</v>
      </c>
      <c r="L1865">
        <v>385.90297195494003</v>
      </c>
      <c r="M1865">
        <v>55.9681882863024</v>
      </c>
      <c r="N1865">
        <v>0.59843259361742396</v>
      </c>
      <c r="O1865">
        <v>14.1153081510934</v>
      </c>
      <c r="P1865">
        <v>100.31859816806001</v>
      </c>
      <c r="Q1865">
        <v>7.4587956476237005E-2</v>
      </c>
    </row>
    <row r="1866" spans="1:17" hidden="1" x14ac:dyDescent="0.3">
      <c r="A1866" t="s">
        <v>3912</v>
      </c>
      <c r="B1866" t="s">
        <v>3913</v>
      </c>
      <c r="C1866" t="str">
        <f>IFERROR(VLOOKUP(Table1[[#This Row],[Ticker]],[1]!Table1[[Symbol]:[Industry]],2,FALSE),"-")</f>
        <v>-</v>
      </c>
      <c r="D1866" t="s">
        <v>124</v>
      </c>
      <c r="E1866">
        <v>502.47064999999998</v>
      </c>
      <c r="F1866">
        <v>290.95</v>
      </c>
      <c r="G1866">
        <v>53.311704366948298</v>
      </c>
      <c r="H1866">
        <v>-9.3747375138864601</v>
      </c>
      <c r="I1866">
        <v>9.0281260900808302</v>
      </c>
      <c r="J1866">
        <v>-8.1273544961555402</v>
      </c>
      <c r="K1866">
        <v>284.19589202102401</v>
      </c>
      <c r="L1866">
        <v>244.997818940733</v>
      </c>
      <c r="M1866">
        <v>42.199857694190896</v>
      </c>
      <c r="N1866">
        <v>0.32762676499142901</v>
      </c>
      <c r="O1866">
        <v>10.328235091940201</v>
      </c>
      <c r="P1866">
        <v>112.062682215743</v>
      </c>
      <c r="Q1866">
        <v>0.124187122650232</v>
      </c>
    </row>
    <row r="1867" spans="1:17" hidden="1" x14ac:dyDescent="0.3">
      <c r="A1867" t="s">
        <v>3914</v>
      </c>
      <c r="B1867" t="s">
        <v>3915</v>
      </c>
      <c r="C1867" t="str">
        <f>IFERROR(VLOOKUP(Table1[[#This Row],[Ticker]],[1]!Table1[[Symbol]:[Industry]],2,FALSE),"-")</f>
        <v>-</v>
      </c>
      <c r="D1867" t="s">
        <v>117</v>
      </c>
      <c r="E1867">
        <v>500.85414750000001</v>
      </c>
      <c r="F1867">
        <v>1630.65</v>
      </c>
      <c r="G1867">
        <v>10.8607664708353</v>
      </c>
      <c r="H1867">
        <v>-8.0951654123158008</v>
      </c>
      <c r="I1867">
        <v>-2.1042135934943702</v>
      </c>
      <c r="J1867">
        <v>-3.43240855750842</v>
      </c>
      <c r="K1867">
        <v>1651.89139499152</v>
      </c>
      <c r="L1867">
        <v>1546.66737528715</v>
      </c>
      <c r="M1867">
        <v>50.058826326313103</v>
      </c>
      <c r="N1867">
        <v>0.55690941958713802</v>
      </c>
      <c r="O1867">
        <v>31.7879373256063</v>
      </c>
      <c r="P1867">
        <v>66.392857142857096</v>
      </c>
      <c r="Q1867">
        <v>9.1596475569560007E-2</v>
      </c>
    </row>
    <row r="1868" spans="1:17" hidden="1" x14ac:dyDescent="0.3">
      <c r="A1868" t="s">
        <v>3916</v>
      </c>
      <c r="B1868" t="s">
        <v>3917</v>
      </c>
      <c r="C1868" t="str">
        <f>IFERROR(VLOOKUP(Table1[[#This Row],[Ticker]],[1]!Table1[[Symbol]:[Industry]],2,FALSE),"-")</f>
        <v>-</v>
      </c>
      <c r="D1868" t="s">
        <v>1000</v>
      </c>
      <c r="E1868">
        <v>498.98988750000001</v>
      </c>
      <c r="F1868">
        <v>375</v>
      </c>
      <c r="G1868">
        <v>-10.487943884259201</v>
      </c>
      <c r="H1868">
        <v>4.9173189976293203</v>
      </c>
      <c r="I1868">
        <v>70.872667430518604</v>
      </c>
      <c r="J1868">
        <v>6.4666108162702001</v>
      </c>
      <c r="K1868">
        <v>325.09007523956097</v>
      </c>
      <c r="L1868">
        <v>274.400982473456</v>
      </c>
      <c r="M1868">
        <v>79.047661362013599</v>
      </c>
      <c r="N1868">
        <v>0.50652365474827399</v>
      </c>
      <c r="O1868">
        <v>5.0666666666666602</v>
      </c>
      <c r="P1868">
        <v>99.468085106382901</v>
      </c>
      <c r="Q1868">
        <v>0.101662884222008</v>
      </c>
    </row>
    <row r="1869" spans="1:17" hidden="1" x14ac:dyDescent="0.3">
      <c r="A1869" t="s">
        <v>3918</v>
      </c>
      <c r="B1869" t="s">
        <v>3919</v>
      </c>
      <c r="C1869" t="str">
        <f>IFERROR(VLOOKUP(Table1[[#This Row],[Ticker]],[1]!Table1[[Symbol]:[Industry]],2,FALSE),"-")</f>
        <v>-</v>
      </c>
      <c r="D1869" t="s">
        <v>227</v>
      </c>
      <c r="E1869">
        <v>498.53588187499997</v>
      </c>
      <c r="F1869">
        <v>132.25</v>
      </c>
      <c r="G1869">
        <v>-42.089352064231498</v>
      </c>
      <c r="H1869">
        <v>-22.371860197621899</v>
      </c>
      <c r="I1869">
        <v>9.9301850351369101</v>
      </c>
      <c r="J1869">
        <v>-21.961546533626201</v>
      </c>
      <c r="K1869">
        <v>161.280706203177</v>
      </c>
      <c r="L1869">
        <v>144.71137028574</v>
      </c>
      <c r="M1869">
        <v>22.283957252337601</v>
      </c>
      <c r="N1869">
        <v>0.88330516395309</v>
      </c>
      <c r="O1869">
        <v>45.304041001925299</v>
      </c>
      <c r="P1869">
        <v>33.854836918720501</v>
      </c>
      <c r="Q1869">
        <v>0.103524451602069</v>
      </c>
    </row>
    <row r="1870" spans="1:17" hidden="1" x14ac:dyDescent="0.3">
      <c r="A1870" t="s">
        <v>3920</v>
      </c>
      <c r="B1870" t="s">
        <v>3921</v>
      </c>
      <c r="C1870" t="str">
        <f>IFERROR(VLOOKUP(Table1[[#This Row],[Ticker]],[1]!Table1[[Symbol]:[Industry]],2,FALSE),"-")</f>
        <v>-</v>
      </c>
      <c r="D1870" t="s">
        <v>473</v>
      </c>
      <c r="E1870">
        <v>497.20361984799899</v>
      </c>
      <c r="F1870">
        <v>28.84</v>
      </c>
      <c r="G1870">
        <v>60.254022966575299</v>
      </c>
      <c r="H1870">
        <v>24.245459521920399</v>
      </c>
      <c r="I1870">
        <v>-8.5471355392623405</v>
      </c>
      <c r="J1870">
        <v>-7.8311270003738702</v>
      </c>
      <c r="K1870">
        <v>27.148797761911499</v>
      </c>
      <c r="L1870">
        <v>23.5497205630605</v>
      </c>
      <c r="M1870">
        <v>65.927819869228202</v>
      </c>
      <c r="N1870">
        <v>1.1430401857565</v>
      </c>
      <c r="O1870">
        <v>23.092926490984699</v>
      </c>
      <c r="P1870">
        <v>104.125986218956</v>
      </c>
    </row>
    <row r="1871" spans="1:17" hidden="1" x14ac:dyDescent="0.3">
      <c r="A1871" t="s">
        <v>3922</v>
      </c>
      <c r="B1871" t="s">
        <v>3923</v>
      </c>
      <c r="C1871" t="str">
        <f>IFERROR(VLOOKUP(Table1[[#This Row],[Ticker]],[1]!Table1[[Symbol]:[Industry]],2,FALSE),"-")</f>
        <v>-</v>
      </c>
      <c r="D1871" t="s">
        <v>124</v>
      </c>
      <c r="E1871">
        <v>496.62638217</v>
      </c>
      <c r="F1871">
        <v>261.89999999999998</v>
      </c>
      <c r="G1871">
        <v>-74.088123104814301</v>
      </c>
      <c r="H1871">
        <v>1.83832055269381</v>
      </c>
      <c r="I1871">
        <v>-14.9145607624082</v>
      </c>
      <c r="J1871">
        <v>3.9898854137095698</v>
      </c>
      <c r="K1871">
        <v>258.29644910554498</v>
      </c>
      <c r="M1871">
        <v>51.455003949050301</v>
      </c>
      <c r="N1871">
        <v>2.0071713075872499</v>
      </c>
      <c r="O1871">
        <v>70.389461626574999</v>
      </c>
      <c r="P1871">
        <v>18.132611637347701</v>
      </c>
    </row>
    <row r="1872" spans="1:17" hidden="1" x14ac:dyDescent="0.3">
      <c r="A1872" t="s">
        <v>3924</v>
      </c>
      <c r="B1872" t="s">
        <v>3925</v>
      </c>
      <c r="C1872" t="str">
        <f>IFERROR(VLOOKUP(Table1[[#This Row],[Ticker]],[1]!Table1[[Symbol]:[Industry]],2,FALSE),"-")</f>
        <v>-</v>
      </c>
      <c r="D1872" t="s">
        <v>132</v>
      </c>
      <c r="E1872">
        <v>495.4725722</v>
      </c>
      <c r="F1872">
        <v>35.15</v>
      </c>
      <c r="G1872">
        <v>53.694949806047603</v>
      </c>
      <c r="H1872">
        <v>-6.6310043936227201</v>
      </c>
      <c r="I1872">
        <v>16.086668005482899</v>
      </c>
      <c r="J1872">
        <v>-2.00931251238804</v>
      </c>
      <c r="K1872">
        <v>36.5320615111211</v>
      </c>
      <c r="L1872">
        <v>32.608901035025397</v>
      </c>
      <c r="M1872">
        <v>50.801444486821801</v>
      </c>
      <c r="N1872">
        <v>0.87383849270123104</v>
      </c>
      <c r="O1872">
        <v>50.8108108108108</v>
      </c>
      <c r="P1872">
        <v>147.53521126760501</v>
      </c>
      <c r="Q1872">
        <v>2.3590996424735E-2</v>
      </c>
    </row>
    <row r="1873" spans="1:17" hidden="1" x14ac:dyDescent="0.3">
      <c r="A1873" t="s">
        <v>3926</v>
      </c>
      <c r="B1873" t="s">
        <v>3927</v>
      </c>
      <c r="C1873" t="str">
        <f>IFERROR(VLOOKUP(Table1[[#This Row],[Ticker]],[1]!Table1[[Symbol]:[Industry]],2,FALSE),"-")</f>
        <v>-</v>
      </c>
      <c r="D1873" t="s">
        <v>217</v>
      </c>
      <c r="E1873">
        <v>494.94499999999999</v>
      </c>
      <c r="F1873">
        <v>449.95</v>
      </c>
      <c r="G1873">
        <v>51.176194560109302</v>
      </c>
      <c r="H1873">
        <v>-13.0240192862087</v>
      </c>
      <c r="I1873">
        <v>13.484694792049901</v>
      </c>
      <c r="J1873">
        <v>0.23965319976629601</v>
      </c>
      <c r="K1873">
        <v>502.18781355960402</v>
      </c>
      <c r="L1873">
        <v>442.45424234530202</v>
      </c>
      <c r="M1873">
        <v>31.997197776675002</v>
      </c>
      <c r="N1873">
        <v>0.61387470885678697</v>
      </c>
      <c r="O1873">
        <v>48.016446271807901</v>
      </c>
      <c r="P1873">
        <v>97.997799779977996</v>
      </c>
      <c r="Q1873">
        <v>0.19745461443760301</v>
      </c>
    </row>
    <row r="1874" spans="1:17" hidden="1" x14ac:dyDescent="0.3">
      <c r="A1874" t="s">
        <v>3928</v>
      </c>
      <c r="B1874" t="s">
        <v>3929</v>
      </c>
      <c r="C1874" t="str">
        <f>IFERROR(VLOOKUP(Table1[[#This Row],[Ticker]],[1]!Table1[[Symbol]:[Industry]],2,FALSE),"-")</f>
        <v>-</v>
      </c>
      <c r="D1874" t="s">
        <v>1129</v>
      </c>
      <c r="E1874">
        <v>493.6438048</v>
      </c>
      <c r="F1874">
        <v>281.5</v>
      </c>
      <c r="G1874">
        <v>59.307414025083602</v>
      </c>
      <c r="H1874">
        <v>-2.3452082354861399</v>
      </c>
      <c r="I1874">
        <v>144.018397453662</v>
      </c>
      <c r="J1874">
        <v>-1.06804004011978</v>
      </c>
      <c r="K1874">
        <v>269.19114561755703</v>
      </c>
      <c r="L1874">
        <v>210.90252684127699</v>
      </c>
      <c r="M1874">
        <v>62.332186527199298</v>
      </c>
      <c r="N1874">
        <v>0.45436389055322501</v>
      </c>
      <c r="O1874">
        <v>20.7637655417406</v>
      </c>
      <c r="P1874">
        <v>202.52552391187501</v>
      </c>
      <c r="Q1874">
        <v>0.13056749336336501</v>
      </c>
    </row>
    <row r="1875" spans="1:17" hidden="1" x14ac:dyDescent="0.3">
      <c r="A1875" t="s">
        <v>3930</v>
      </c>
      <c r="B1875" t="s">
        <v>3931</v>
      </c>
      <c r="C1875" t="str">
        <f>IFERROR(VLOOKUP(Table1[[#This Row],[Ticker]],[1]!Table1[[Symbol]:[Industry]],2,FALSE),"-")</f>
        <v>-</v>
      </c>
      <c r="D1875" t="s">
        <v>146</v>
      </c>
      <c r="E1875">
        <v>492.62660864999998</v>
      </c>
      <c r="F1875">
        <v>66.33</v>
      </c>
      <c r="G1875">
        <v>166.68104054258501</v>
      </c>
      <c r="H1875">
        <v>-6.1052949786237303</v>
      </c>
      <c r="I1875">
        <v>109.607986331555</v>
      </c>
      <c r="J1875">
        <v>-3.1197882918680202</v>
      </c>
      <c r="K1875">
        <v>64.398197904663206</v>
      </c>
      <c r="L1875">
        <v>51.6683524748967</v>
      </c>
      <c r="M1875">
        <v>52.022307709584602</v>
      </c>
      <c r="N1875">
        <v>1.3611919157150101</v>
      </c>
      <c r="O1875">
        <v>11.261872455902299</v>
      </c>
      <c r="P1875">
        <v>208.511627906976</v>
      </c>
      <c r="Q1875">
        <v>0.121860303095256</v>
      </c>
    </row>
    <row r="1876" spans="1:17" hidden="1" x14ac:dyDescent="0.3">
      <c r="A1876" t="s">
        <v>3932</v>
      </c>
      <c r="B1876" t="s">
        <v>3933</v>
      </c>
      <c r="C1876" t="str">
        <f>IFERROR(VLOOKUP(Table1[[#This Row],[Ticker]],[1]!Table1[[Symbol]:[Industry]],2,FALSE),"-")</f>
        <v>-</v>
      </c>
      <c r="D1876" t="s">
        <v>185</v>
      </c>
      <c r="E1876">
        <v>490.17500000000001</v>
      </c>
      <c r="F1876">
        <v>980.35</v>
      </c>
      <c r="G1876">
        <v>60.664940680920203</v>
      </c>
      <c r="H1876">
        <v>19.060527070926302</v>
      </c>
      <c r="I1876">
        <v>55.091034288939902</v>
      </c>
      <c r="J1876">
        <v>-1.08555550894415</v>
      </c>
      <c r="K1876">
        <v>845.83663969543795</v>
      </c>
      <c r="L1876">
        <v>674.96187526492804</v>
      </c>
      <c r="M1876">
        <v>57.529134223680501</v>
      </c>
      <c r="N1876">
        <v>0.39156014964442498</v>
      </c>
      <c r="O1876">
        <v>7.0026011118477998</v>
      </c>
      <c r="P1876">
        <v>108.585106382978</v>
      </c>
      <c r="Q1876">
        <v>0.103884039234696</v>
      </c>
    </row>
    <row r="1877" spans="1:17" hidden="1" x14ac:dyDescent="0.3">
      <c r="A1877" t="s">
        <v>3934</v>
      </c>
      <c r="B1877" t="s">
        <v>3935</v>
      </c>
      <c r="C1877" t="str">
        <f>IFERROR(VLOOKUP(Table1[[#This Row],[Ticker]],[1]!Table1[[Symbol]:[Industry]],2,FALSE),"-")</f>
        <v>-</v>
      </c>
      <c r="D1877" t="s">
        <v>114</v>
      </c>
      <c r="E1877">
        <v>488.53519999999997</v>
      </c>
      <c r="F1877">
        <v>196.99</v>
      </c>
      <c r="G1877">
        <v>3.1717315616899699</v>
      </c>
      <c r="H1877">
        <v>8.6547195012716305</v>
      </c>
      <c r="I1877">
        <v>32.562220400739598</v>
      </c>
      <c r="J1877">
        <v>-2.0434464976420998</v>
      </c>
      <c r="K1877">
        <v>174.30473006568201</v>
      </c>
      <c r="L1877">
        <v>152.77278050605199</v>
      </c>
      <c r="M1877">
        <v>59.152410493859797</v>
      </c>
      <c r="N1877">
        <v>1.9616556469362201</v>
      </c>
      <c r="O1877">
        <v>27.417635412965101</v>
      </c>
      <c r="P1877">
        <v>58.862903225806399</v>
      </c>
      <c r="Q1877">
        <v>3.9787972677726997E-2</v>
      </c>
    </row>
    <row r="1878" spans="1:17" hidden="1" x14ac:dyDescent="0.3">
      <c r="A1878" t="s">
        <v>3936</v>
      </c>
      <c r="B1878" t="s">
        <v>3937</v>
      </c>
      <c r="C1878" t="str">
        <f>IFERROR(VLOOKUP(Table1[[#This Row],[Ticker]],[1]!Table1[[Symbol]:[Industry]],2,FALSE),"-")</f>
        <v>-</v>
      </c>
      <c r="D1878" t="s">
        <v>167</v>
      </c>
      <c r="E1878">
        <v>487.55</v>
      </c>
      <c r="F1878">
        <v>199</v>
      </c>
      <c r="G1878">
        <v>12.4782757174883</v>
      </c>
      <c r="H1878">
        <v>-1.32616143232215</v>
      </c>
      <c r="I1878">
        <v>2.6792673589103102</v>
      </c>
      <c r="J1878">
        <v>-0.49937855085527699</v>
      </c>
      <c r="K1878">
        <v>195.114535179396</v>
      </c>
      <c r="L1878">
        <v>183.336763477142</v>
      </c>
      <c r="M1878">
        <v>56.721366418962702</v>
      </c>
      <c r="N1878">
        <v>0.92915860735009603</v>
      </c>
      <c r="O1878">
        <v>15.5778894472361</v>
      </c>
      <c r="P1878">
        <v>51.158374477781997</v>
      </c>
      <c r="Q1878">
        <v>9.1101033264544995E-2</v>
      </c>
    </row>
    <row r="1879" spans="1:17" hidden="1" x14ac:dyDescent="0.3">
      <c r="A1879" t="s">
        <v>3938</v>
      </c>
      <c r="B1879" t="s">
        <v>3939</v>
      </c>
      <c r="C1879" t="str">
        <f>IFERROR(VLOOKUP(Table1[[#This Row],[Ticker]],[1]!Table1[[Symbol]:[Industry]],2,FALSE),"-")</f>
        <v>-</v>
      </c>
      <c r="D1879" t="s">
        <v>124</v>
      </c>
      <c r="E1879">
        <v>487.26962876800002</v>
      </c>
      <c r="F1879">
        <v>48.56</v>
      </c>
      <c r="G1879">
        <v>50.468084283801502</v>
      </c>
      <c r="H1879">
        <v>-20.748653601185801</v>
      </c>
      <c r="I1879">
        <v>2.2267056496787001E-2</v>
      </c>
      <c r="J1879">
        <v>-5.0251078173115902</v>
      </c>
      <c r="K1879">
        <v>51.8260363097788</v>
      </c>
      <c r="L1879">
        <v>44.933745347178103</v>
      </c>
      <c r="M1879">
        <v>31.8889303909109</v>
      </c>
      <c r="N1879">
        <v>0.400879080465117</v>
      </c>
      <c r="O1879">
        <v>54.4481054365733</v>
      </c>
      <c r="P1879">
        <v>85.609173435260402</v>
      </c>
      <c r="Q1879">
        <v>0.14937861444125999</v>
      </c>
    </row>
    <row r="1880" spans="1:17" hidden="1" x14ac:dyDescent="0.3">
      <c r="A1880" t="s">
        <v>3940</v>
      </c>
      <c r="B1880" t="s">
        <v>3941</v>
      </c>
      <c r="C1880" t="str">
        <f>IFERROR(VLOOKUP(Table1[[#This Row],[Ticker]],[1]!Table1[[Symbol]:[Industry]],2,FALSE),"-")</f>
        <v>-</v>
      </c>
      <c r="D1880" t="s">
        <v>1825</v>
      </c>
      <c r="E1880">
        <v>486.81432000000001</v>
      </c>
      <c r="F1880">
        <v>358.5</v>
      </c>
      <c r="G1880">
        <v>-53.295988226253598</v>
      </c>
      <c r="H1880">
        <v>-12.9909689788078</v>
      </c>
      <c r="I1880">
        <v>-38.236324218180201</v>
      </c>
      <c r="J1880">
        <v>-4.1767347714539502</v>
      </c>
      <c r="K1880">
        <v>384.87090965305799</v>
      </c>
      <c r="L1880">
        <v>410.30286124442802</v>
      </c>
      <c r="M1880">
        <v>33.501645568760701</v>
      </c>
      <c r="N1880">
        <v>0.43634507507011999</v>
      </c>
      <c r="O1880">
        <v>61.227336122733597</v>
      </c>
      <c r="P1880">
        <v>14.1174598121916</v>
      </c>
    </row>
    <row r="1881" spans="1:17" hidden="1" x14ac:dyDescent="0.3">
      <c r="A1881" t="s">
        <v>3942</v>
      </c>
      <c r="B1881" t="s">
        <v>3943</v>
      </c>
      <c r="C1881" t="str">
        <f>IFERROR(VLOOKUP(Table1[[#This Row],[Ticker]],[1]!Table1[[Symbol]:[Industry]],2,FALSE),"-")</f>
        <v>-</v>
      </c>
      <c r="D1881" t="s">
        <v>135</v>
      </c>
      <c r="E1881">
        <v>486.76481363999898</v>
      </c>
      <c r="F1881">
        <v>54.04</v>
      </c>
      <c r="G1881">
        <v>157.44836517470799</v>
      </c>
      <c r="H1881">
        <v>44.506453271842098</v>
      </c>
      <c r="I1881">
        <v>102.96386329568</v>
      </c>
      <c r="J1881">
        <v>23.8137781416984</v>
      </c>
      <c r="K1881">
        <v>39.234239515618398</v>
      </c>
      <c r="L1881">
        <v>30.1283778079193</v>
      </c>
      <c r="M1881">
        <v>75.548163765717007</v>
      </c>
      <c r="N1881">
        <v>1.38323880376285</v>
      </c>
      <c r="O1881">
        <v>2.0355292376017702</v>
      </c>
      <c r="P1881">
        <v>248.420373952288</v>
      </c>
      <c r="Q1881">
        <v>0.10458043110333</v>
      </c>
    </row>
    <row r="1882" spans="1:17" hidden="1" x14ac:dyDescent="0.3">
      <c r="A1882" t="s">
        <v>3944</v>
      </c>
      <c r="B1882" t="s">
        <v>3945</v>
      </c>
      <c r="C1882" t="str">
        <f>IFERROR(VLOOKUP(Table1[[#This Row],[Ticker]],[1]!Table1[[Symbol]:[Industry]],2,FALSE),"-")</f>
        <v>-</v>
      </c>
      <c r="D1882" t="s">
        <v>606</v>
      </c>
      <c r="E1882">
        <v>486.43791363999998</v>
      </c>
      <c r="F1882">
        <v>142.1</v>
      </c>
      <c r="G1882">
        <v>-38.1069788816353</v>
      </c>
      <c r="H1882">
        <v>-10.0215045317824</v>
      </c>
      <c r="I1882">
        <v>-18.3301579983411</v>
      </c>
      <c r="J1882">
        <v>-3.2421494532765398</v>
      </c>
      <c r="K1882">
        <v>149.22795334670201</v>
      </c>
      <c r="L1882">
        <v>151.02409749360299</v>
      </c>
      <c r="M1882">
        <v>29.3219095583183</v>
      </c>
      <c r="N1882">
        <v>0.40933097924774903</v>
      </c>
      <c r="O1882">
        <v>28.494018296973898</v>
      </c>
      <c r="P1882">
        <v>6.8019541525741998</v>
      </c>
      <c r="Q1882">
        <v>5.1437620880456003E-2</v>
      </c>
    </row>
    <row r="1883" spans="1:17" hidden="1" x14ac:dyDescent="0.3">
      <c r="A1883" t="s">
        <v>3946</v>
      </c>
      <c r="B1883" t="s">
        <v>3947</v>
      </c>
      <c r="C1883" t="str">
        <f>IFERROR(VLOOKUP(Table1[[#This Row],[Ticker]],[1]!Table1[[Symbol]:[Industry]],2,FALSE),"-")</f>
        <v>-</v>
      </c>
      <c r="D1883" t="s">
        <v>997</v>
      </c>
      <c r="E1883">
        <v>485.75321715199999</v>
      </c>
      <c r="F1883">
        <v>124.18</v>
      </c>
      <c r="G1883">
        <v>-21.405001425649299</v>
      </c>
      <c r="H1883">
        <v>-2.3403755134251099</v>
      </c>
      <c r="I1883">
        <v>30.033043913247798</v>
      </c>
      <c r="J1883">
        <v>-1.6306131842663301</v>
      </c>
      <c r="K1883">
        <v>117.334072291864</v>
      </c>
      <c r="L1883">
        <v>108.182186907703</v>
      </c>
      <c r="M1883">
        <v>61.819320788116798</v>
      </c>
      <c r="N1883">
        <v>0.956543357909866</v>
      </c>
      <c r="O1883">
        <v>10.323723626993001</v>
      </c>
      <c r="P1883">
        <v>48.8968824940047</v>
      </c>
      <c r="Q1883">
        <v>3.6702220280010002E-2</v>
      </c>
    </row>
    <row r="1884" spans="1:17" hidden="1" x14ac:dyDescent="0.3">
      <c r="A1884" t="s">
        <v>3948</v>
      </c>
      <c r="B1884" t="s">
        <v>3949</v>
      </c>
      <c r="C1884" t="str">
        <f>IFERROR(VLOOKUP(Table1[[#This Row],[Ticker]],[1]!Table1[[Symbol]:[Industry]],2,FALSE),"-")</f>
        <v>-</v>
      </c>
      <c r="D1884" t="s">
        <v>750</v>
      </c>
      <c r="E1884">
        <v>484.87982418000001</v>
      </c>
      <c r="F1884">
        <v>442.95</v>
      </c>
      <c r="G1884">
        <v>-25.016585670962201</v>
      </c>
      <c r="H1884">
        <v>10.887780798685</v>
      </c>
      <c r="I1884">
        <v>14.349189013789999</v>
      </c>
      <c r="J1884">
        <v>17.6586834788442</v>
      </c>
      <c r="K1884">
        <v>374.025295136995</v>
      </c>
      <c r="L1884">
        <v>381.51592625788197</v>
      </c>
      <c r="M1884">
        <v>86.762727330401603</v>
      </c>
      <c r="N1884">
        <v>4.5531357551975802</v>
      </c>
      <c r="O1884">
        <v>9.24483576024382</v>
      </c>
      <c r="P1884">
        <v>42.794970986460299</v>
      </c>
      <c r="Q1884">
        <v>1.5270433309503E-2</v>
      </c>
    </row>
    <row r="1885" spans="1:17" hidden="1" x14ac:dyDescent="0.3">
      <c r="A1885" t="s">
        <v>3950</v>
      </c>
      <c r="B1885" t="s">
        <v>3951</v>
      </c>
      <c r="C1885" t="str">
        <f>IFERROR(VLOOKUP(Table1[[#This Row],[Ticker]],[1]!Table1[[Symbol]:[Industry]],2,FALSE),"-")</f>
        <v>-</v>
      </c>
      <c r="D1885" t="s">
        <v>1381</v>
      </c>
      <c r="E1885">
        <v>484.80130819999999</v>
      </c>
      <c r="F1885">
        <v>282.26</v>
      </c>
      <c r="G1885">
        <v>-8.0765139548587594</v>
      </c>
      <c r="H1885">
        <v>17.302069135929099</v>
      </c>
      <c r="I1885">
        <v>27.052278262282002</v>
      </c>
      <c r="J1885">
        <v>10.076808227424699</v>
      </c>
      <c r="K1885">
        <v>242.209356417137</v>
      </c>
      <c r="L1885">
        <v>234.00011220021199</v>
      </c>
      <c r="M1885">
        <v>70.907790534149399</v>
      </c>
      <c r="N1885">
        <v>3.5969351861819301</v>
      </c>
      <c r="O1885">
        <v>9.4735350386168697</v>
      </c>
      <c r="P1885">
        <v>56.898276820455798</v>
      </c>
      <c r="Q1885">
        <v>1.0410349169554E-2</v>
      </c>
    </row>
    <row r="1886" spans="1:17" hidden="1" x14ac:dyDescent="0.3">
      <c r="A1886" t="s">
        <v>3952</v>
      </c>
      <c r="B1886" t="s">
        <v>3953</v>
      </c>
      <c r="C1886" t="str">
        <f>IFERROR(VLOOKUP(Table1[[#This Row],[Ticker]],[1]!Table1[[Symbol]:[Industry]],2,FALSE),"-")</f>
        <v>-</v>
      </c>
      <c r="D1886" t="s">
        <v>46</v>
      </c>
      <c r="E1886">
        <v>484.19150000000002</v>
      </c>
      <c r="F1886">
        <v>59.41</v>
      </c>
      <c r="G1886">
        <v>291.57994412207597</v>
      </c>
      <c r="H1886">
        <v>19.517325144288598</v>
      </c>
      <c r="I1886">
        <v>139.41387670881701</v>
      </c>
      <c r="J1886">
        <v>-7.2028163748961198</v>
      </c>
      <c r="K1886">
        <v>52.136743424234403</v>
      </c>
      <c r="L1886">
        <v>37.669050819403701</v>
      </c>
      <c r="M1886">
        <v>49.716199331393099</v>
      </c>
      <c r="N1886">
        <v>0.55726055023361099</v>
      </c>
      <c r="O1886">
        <v>10.604275374516</v>
      </c>
      <c r="P1886">
        <v>346.69172932330798</v>
      </c>
      <c r="Q1886">
        <v>0.113687436001967</v>
      </c>
    </row>
    <row r="1887" spans="1:17" hidden="1" x14ac:dyDescent="0.3">
      <c r="A1887" t="s">
        <v>3954</v>
      </c>
      <c r="B1887" t="s">
        <v>3955</v>
      </c>
      <c r="C1887" t="str">
        <f>IFERROR(VLOOKUP(Table1[[#This Row],[Ticker]],[1]!Table1[[Symbol]:[Industry]],2,FALSE),"-")</f>
        <v>-</v>
      </c>
      <c r="D1887" t="s">
        <v>152</v>
      </c>
      <c r="E1887">
        <v>483.7</v>
      </c>
      <c r="F1887">
        <v>345.5</v>
      </c>
      <c r="G1887">
        <v>313.02925287783597</v>
      </c>
      <c r="H1887">
        <v>31.950442334137001</v>
      </c>
      <c r="I1887">
        <v>158.069842001658</v>
      </c>
      <c r="J1887">
        <v>20.3659666938869</v>
      </c>
      <c r="K1887">
        <v>274.591756699538</v>
      </c>
      <c r="L1887">
        <v>202.43001379592599</v>
      </c>
      <c r="M1887">
        <v>78.297333017450697</v>
      </c>
      <c r="N1887">
        <v>1.50180546577192</v>
      </c>
      <c r="O1887">
        <v>0</v>
      </c>
      <c r="P1887">
        <v>365.63342318059199</v>
      </c>
      <c r="Q1887">
        <v>0.161373366512158</v>
      </c>
    </row>
    <row r="1888" spans="1:17" hidden="1" x14ac:dyDescent="0.3">
      <c r="A1888" t="s">
        <v>3956</v>
      </c>
      <c r="B1888" t="s">
        <v>3957</v>
      </c>
      <c r="C1888" t="str">
        <f>IFERROR(VLOOKUP(Table1[[#This Row],[Ticker]],[1]!Table1[[Symbol]:[Industry]],2,FALSE),"-")</f>
        <v>-</v>
      </c>
      <c r="D1888" t="s">
        <v>51</v>
      </c>
      <c r="E1888">
        <v>483.080954719999</v>
      </c>
      <c r="F1888">
        <v>113.2</v>
      </c>
      <c r="G1888">
        <v>-47.887809908669702</v>
      </c>
      <c r="H1888">
        <v>-12.2887090903752</v>
      </c>
      <c r="I1888">
        <v>-33.440769171944403</v>
      </c>
      <c r="J1888">
        <v>-3.7509071729869201</v>
      </c>
      <c r="K1888">
        <v>113.34926467401201</v>
      </c>
      <c r="M1888">
        <v>45.5991589302538</v>
      </c>
      <c r="N1888">
        <v>0.60241562629263201</v>
      </c>
      <c r="O1888">
        <v>18.3745583038869</v>
      </c>
      <c r="P1888">
        <v>22.1011757092007</v>
      </c>
    </row>
    <row r="1889" spans="1:17" hidden="1" x14ac:dyDescent="0.3">
      <c r="A1889" t="s">
        <v>3958</v>
      </c>
      <c r="B1889" t="s">
        <v>3959</v>
      </c>
      <c r="C1889" t="str">
        <f>IFERROR(VLOOKUP(Table1[[#This Row],[Ticker]],[1]!Table1[[Symbol]:[Industry]],2,FALSE),"-")</f>
        <v>-</v>
      </c>
      <c r="D1889" t="s">
        <v>606</v>
      </c>
      <c r="E1889">
        <v>482.923249577999</v>
      </c>
      <c r="F1889">
        <v>54.18</v>
      </c>
      <c r="G1889">
        <v>7.4039138134458797</v>
      </c>
      <c r="H1889">
        <v>-1.2693885783215699</v>
      </c>
      <c r="I1889">
        <v>32.7995491146295</v>
      </c>
      <c r="J1889">
        <v>-4.4303296024093397</v>
      </c>
      <c r="K1889">
        <v>50.820225814672902</v>
      </c>
      <c r="L1889">
        <v>42.864871280363197</v>
      </c>
      <c r="M1889">
        <v>43.601344414185903</v>
      </c>
      <c r="N1889">
        <v>0.271946762781275</v>
      </c>
      <c r="O1889">
        <v>31.007751937984501</v>
      </c>
      <c r="P1889">
        <v>61.731343283582099</v>
      </c>
      <c r="Q1889">
        <v>4.2619058033897997E-2</v>
      </c>
    </row>
    <row r="1890" spans="1:17" hidden="1" x14ac:dyDescent="0.3">
      <c r="A1890" t="s">
        <v>3960</v>
      </c>
      <c r="B1890" t="s">
        <v>3961</v>
      </c>
      <c r="C1890" t="str">
        <f>IFERROR(VLOOKUP(Table1[[#This Row],[Ticker]],[1]!Table1[[Symbol]:[Industry]],2,FALSE),"-")</f>
        <v>-</v>
      </c>
      <c r="D1890" t="s">
        <v>753</v>
      </c>
      <c r="E1890">
        <v>481.92970355999898</v>
      </c>
      <c r="F1890">
        <v>30.06</v>
      </c>
      <c r="G1890">
        <v>1.53915515233305</v>
      </c>
      <c r="H1890">
        <v>0.155158659041333</v>
      </c>
      <c r="I1890">
        <v>1.0029106797056899</v>
      </c>
      <c r="J1890">
        <v>1.3615123931174</v>
      </c>
      <c r="K1890">
        <v>28.654119524245601</v>
      </c>
      <c r="L1890">
        <v>26.444150484260099</v>
      </c>
      <c r="M1890">
        <v>56.344784633490001</v>
      </c>
      <c r="N1890">
        <v>0.65587615182190095</v>
      </c>
      <c r="O1890">
        <v>0.698602794411185</v>
      </c>
      <c r="P1890">
        <v>50.299999999999898</v>
      </c>
      <c r="Q1890">
        <v>3.3094991646369998E-3</v>
      </c>
    </row>
    <row r="1891" spans="1:17" hidden="1" x14ac:dyDescent="0.3">
      <c r="A1891" t="s">
        <v>3962</v>
      </c>
      <c r="B1891" t="s">
        <v>3963</v>
      </c>
      <c r="C1891" t="str">
        <f>IFERROR(VLOOKUP(Table1[[#This Row],[Ticker]],[1]!Table1[[Symbol]:[Industry]],2,FALSE),"-")</f>
        <v>-</v>
      </c>
      <c r="D1891" t="s">
        <v>606</v>
      </c>
      <c r="E1891">
        <v>479.87074999999999</v>
      </c>
      <c r="F1891">
        <v>1432.45</v>
      </c>
      <c r="G1891">
        <v>4343.6290512649302</v>
      </c>
      <c r="H1891">
        <v>-1.97531567673853</v>
      </c>
      <c r="I1891">
        <v>273.74593342084501</v>
      </c>
      <c r="J1891">
        <v>-1.4729790954778199</v>
      </c>
      <c r="K1891">
        <v>1251.9598595105999</v>
      </c>
      <c r="L1891">
        <v>753.00564453613697</v>
      </c>
      <c r="M1891">
        <v>63.9008456277341</v>
      </c>
      <c r="N1891">
        <v>0.40275632305812298</v>
      </c>
      <c r="O1891">
        <v>0</v>
      </c>
      <c r="P1891">
        <v>4376.40625</v>
      </c>
      <c r="Q1891">
        <v>0.45081134850789001</v>
      </c>
    </row>
    <row r="1892" spans="1:17" hidden="1" x14ac:dyDescent="0.3">
      <c r="A1892" t="s">
        <v>3964</v>
      </c>
      <c r="B1892" t="s">
        <v>3965</v>
      </c>
      <c r="C1892" t="str">
        <f>IFERROR(VLOOKUP(Table1[[#This Row],[Ticker]],[1]!Table1[[Symbol]:[Industry]],2,FALSE),"-")</f>
        <v>-</v>
      </c>
      <c r="D1892" t="s">
        <v>54</v>
      </c>
      <c r="E1892">
        <v>479.17404749999997</v>
      </c>
      <c r="F1892">
        <v>1085.75</v>
      </c>
      <c r="G1892">
        <v>25.426210852577402</v>
      </c>
      <c r="H1892">
        <v>-12.9663776282291</v>
      </c>
      <c r="I1892">
        <v>36.998883489498603</v>
      </c>
      <c r="J1892">
        <v>-1.17107034315009</v>
      </c>
      <c r="K1892">
        <v>1039.6022889953999</v>
      </c>
      <c r="L1892">
        <v>877.61908138323201</v>
      </c>
      <c r="M1892">
        <v>44.239636741107802</v>
      </c>
      <c r="N1892">
        <v>0.46499035986958698</v>
      </c>
      <c r="O1892">
        <v>11.443702509785799</v>
      </c>
      <c r="P1892">
        <v>84.9974441983302</v>
      </c>
      <c r="Q1892">
        <v>8.1829300011170003E-2</v>
      </c>
    </row>
    <row r="1893" spans="1:17" hidden="1" x14ac:dyDescent="0.3">
      <c r="A1893" t="s">
        <v>3966</v>
      </c>
      <c r="B1893" t="s">
        <v>3967</v>
      </c>
      <c r="C1893" t="str">
        <f>IFERROR(VLOOKUP(Table1[[#This Row],[Ticker]],[1]!Table1[[Symbol]:[Industry]],2,FALSE),"-")</f>
        <v>-</v>
      </c>
      <c r="D1893" t="s">
        <v>261</v>
      </c>
      <c r="E1893">
        <v>478.79414984499999</v>
      </c>
      <c r="F1893">
        <v>1464.95</v>
      </c>
      <c r="G1893">
        <v>-44.1829620926909</v>
      </c>
      <c r="H1893">
        <v>-9.8139183248858792</v>
      </c>
      <c r="I1893">
        <v>-18.673695413307101</v>
      </c>
      <c r="J1893">
        <v>-5.4177509860571398</v>
      </c>
      <c r="K1893">
        <v>1440.0645702137199</v>
      </c>
      <c r="L1893">
        <v>1462.85104233017</v>
      </c>
      <c r="M1893">
        <v>61.818260761078598</v>
      </c>
      <c r="N1893">
        <v>0.99135987978963103</v>
      </c>
      <c r="O1893">
        <v>32.086419331717799</v>
      </c>
      <c r="P1893">
        <v>14.44921875</v>
      </c>
      <c r="Q1893">
        <v>0.13966302855423601</v>
      </c>
    </row>
    <row r="1894" spans="1:17" hidden="1" x14ac:dyDescent="0.3">
      <c r="A1894" t="s">
        <v>3968</v>
      </c>
      <c r="B1894" t="s">
        <v>3969</v>
      </c>
      <c r="C1894" t="str">
        <f>IFERROR(VLOOKUP(Table1[[#This Row],[Ticker]],[1]!Table1[[Symbol]:[Industry]],2,FALSE),"-")</f>
        <v>-</v>
      </c>
      <c r="D1894" t="s">
        <v>606</v>
      </c>
      <c r="E1894">
        <v>478.08068232599999</v>
      </c>
      <c r="F1894">
        <v>180.63</v>
      </c>
      <c r="G1894">
        <v>-18.958673215217601</v>
      </c>
      <c r="H1894">
        <v>-9.0579083172713801</v>
      </c>
      <c r="I1894">
        <v>11.853625785442601</v>
      </c>
      <c r="J1894">
        <v>0.13934003368095499</v>
      </c>
      <c r="K1894">
        <v>184.17498365109</v>
      </c>
      <c r="L1894">
        <v>177.98736540624299</v>
      </c>
      <c r="M1894">
        <v>41.7454804958045</v>
      </c>
      <c r="N1894">
        <v>0.484752984593884</v>
      </c>
      <c r="O1894">
        <v>26.9999446382107</v>
      </c>
      <c r="P1894">
        <v>33.207964601769902</v>
      </c>
      <c r="Q1894">
        <v>7.8982398242328999E-2</v>
      </c>
    </row>
    <row r="1895" spans="1:17" hidden="1" x14ac:dyDescent="0.3">
      <c r="A1895" t="s">
        <v>3970</v>
      </c>
      <c r="B1895" t="s">
        <v>3971</v>
      </c>
      <c r="C1895" t="str">
        <f>IFERROR(VLOOKUP(Table1[[#This Row],[Ticker]],[1]!Table1[[Symbol]:[Industry]],2,FALSE),"-")</f>
        <v>-</v>
      </c>
      <c r="D1895" t="s">
        <v>2208</v>
      </c>
      <c r="E1895">
        <v>477.36</v>
      </c>
      <c r="F1895">
        <v>122.4</v>
      </c>
      <c r="G1895">
        <v>147.122183839825</v>
      </c>
      <c r="H1895">
        <v>-0.59983786511577497</v>
      </c>
      <c r="I1895">
        <v>-29.376669626248098</v>
      </c>
      <c r="J1895">
        <v>18.543673246593499</v>
      </c>
      <c r="K1895">
        <v>122.799437931588</v>
      </c>
      <c r="L1895">
        <v>135.66480466035199</v>
      </c>
      <c r="M1895">
        <v>74.395251834292495</v>
      </c>
      <c r="N1895">
        <v>0.65365234632638403</v>
      </c>
      <c r="O1895">
        <v>237.66339869281001</v>
      </c>
      <c r="P1895">
        <v>194.230769230769</v>
      </c>
      <c r="Q1895">
        <v>0.21988983810711299</v>
      </c>
    </row>
    <row r="1896" spans="1:17" hidden="1" x14ac:dyDescent="0.3">
      <c r="A1896" t="s">
        <v>3972</v>
      </c>
      <c r="B1896" t="s">
        <v>3973</v>
      </c>
      <c r="C1896" t="str">
        <f>IFERROR(VLOOKUP(Table1[[#This Row],[Ticker]],[1]!Table1[[Symbol]:[Industry]],2,FALSE),"-")</f>
        <v>-</v>
      </c>
      <c r="D1896" t="s">
        <v>1550</v>
      </c>
      <c r="E1896">
        <v>475.99617387500001</v>
      </c>
      <c r="F1896">
        <v>439.75</v>
      </c>
      <c r="G1896">
        <v>-0.501668580155886</v>
      </c>
      <c r="H1896">
        <v>-11.1762001469378</v>
      </c>
      <c r="I1896">
        <v>50.771937752475999</v>
      </c>
      <c r="J1896">
        <v>-0.32928846911013998</v>
      </c>
      <c r="K1896">
        <v>435.34397536332801</v>
      </c>
      <c r="L1896">
        <v>364.400258543044</v>
      </c>
      <c r="M1896">
        <v>41.762337162368297</v>
      </c>
      <c r="N1896">
        <v>0.30123847915090302</v>
      </c>
      <c r="O1896">
        <v>18.249005116543401</v>
      </c>
      <c r="P1896">
        <v>99.886363636363598</v>
      </c>
      <c r="Q1896">
        <v>0.151623952608579</v>
      </c>
    </row>
    <row r="1897" spans="1:17" hidden="1" x14ac:dyDescent="0.3">
      <c r="A1897" t="s">
        <v>3974</v>
      </c>
      <c r="B1897" t="s">
        <v>3975</v>
      </c>
      <c r="C1897" t="str">
        <f>IFERROR(VLOOKUP(Table1[[#This Row],[Ticker]],[1]!Table1[[Symbol]:[Industry]],2,FALSE),"-")</f>
        <v>-</v>
      </c>
      <c r="D1897" t="s">
        <v>407</v>
      </c>
      <c r="E1897">
        <v>475.82535000000001</v>
      </c>
      <c r="F1897">
        <v>95.07</v>
      </c>
      <c r="G1897">
        <v>51.288628951283997</v>
      </c>
      <c r="H1897">
        <v>-20.009944831654401</v>
      </c>
      <c r="I1897">
        <v>77.488585564995603</v>
      </c>
      <c r="J1897">
        <v>-6.2089538103108897</v>
      </c>
      <c r="K1897">
        <v>95.825970857564599</v>
      </c>
      <c r="L1897">
        <v>75.158331359419805</v>
      </c>
      <c r="M1897">
        <v>36.324654901209598</v>
      </c>
      <c r="N1897">
        <v>0.68852171985305</v>
      </c>
      <c r="O1897">
        <v>19.154307352477101</v>
      </c>
      <c r="P1897">
        <v>112.684563758389</v>
      </c>
      <c r="Q1897">
        <v>8.1991599652262007E-2</v>
      </c>
    </row>
    <row r="1898" spans="1:17" hidden="1" x14ac:dyDescent="0.3">
      <c r="A1898" t="s">
        <v>3976</v>
      </c>
      <c r="B1898" t="s">
        <v>3977</v>
      </c>
      <c r="C1898" t="str">
        <f>IFERROR(VLOOKUP(Table1[[#This Row],[Ticker]],[1]!Table1[[Symbol]:[Industry]],2,FALSE),"-")</f>
        <v>-</v>
      </c>
      <c r="D1898" t="s">
        <v>1236</v>
      </c>
      <c r="E1898">
        <v>475.40514553000003</v>
      </c>
      <c r="F1898">
        <v>226.94</v>
      </c>
      <c r="G1898">
        <v>89.712997343364904</v>
      </c>
      <c r="H1898">
        <v>8.5934771928049394E-2</v>
      </c>
      <c r="I1898">
        <v>8.8070969036196391</v>
      </c>
      <c r="J1898">
        <v>-7.7884782819353404</v>
      </c>
      <c r="K1898">
        <v>226.372549146577</v>
      </c>
      <c r="L1898">
        <v>196.70358486344301</v>
      </c>
      <c r="M1898">
        <v>37.4136641732523</v>
      </c>
      <c r="N1898">
        <v>1.1018329150491999</v>
      </c>
      <c r="O1898">
        <v>20.780823125055001</v>
      </c>
      <c r="P1898">
        <v>126.94</v>
      </c>
      <c r="Q1898">
        <v>0.10696917112180999</v>
      </c>
    </row>
    <row r="1899" spans="1:17" hidden="1" x14ac:dyDescent="0.3">
      <c r="A1899" t="s">
        <v>3978</v>
      </c>
      <c r="B1899" t="s">
        <v>3979</v>
      </c>
      <c r="C1899" t="str">
        <f>IFERROR(VLOOKUP(Table1[[#This Row],[Ticker]],[1]!Table1[[Symbol]:[Industry]],2,FALSE),"-")</f>
        <v>-</v>
      </c>
      <c r="D1899" t="s">
        <v>261</v>
      </c>
      <c r="E1899">
        <v>474.51709766699997</v>
      </c>
      <c r="F1899">
        <v>71.91</v>
      </c>
      <c r="G1899">
        <v>27.058320269156699</v>
      </c>
      <c r="H1899">
        <v>-20.282530172807999</v>
      </c>
      <c r="I1899">
        <v>1.4001117319285801</v>
      </c>
      <c r="J1899">
        <v>-1.6699209178627299</v>
      </c>
      <c r="K1899">
        <v>75.715483397271299</v>
      </c>
      <c r="L1899">
        <v>65.578651327330206</v>
      </c>
      <c r="M1899">
        <v>32.365287599938597</v>
      </c>
      <c r="N1899">
        <v>0.51412288340964196</v>
      </c>
      <c r="O1899">
        <v>30.023640661938501</v>
      </c>
      <c r="P1899">
        <v>66.767161410018502</v>
      </c>
      <c r="Q1899">
        <v>0.120621441116104</v>
      </c>
    </row>
    <row r="1900" spans="1:17" hidden="1" x14ac:dyDescent="0.3">
      <c r="A1900" t="s">
        <v>3980</v>
      </c>
      <c r="B1900" t="s">
        <v>3981</v>
      </c>
      <c r="C1900" t="str">
        <f>IFERROR(VLOOKUP(Table1[[#This Row],[Ticker]],[1]!Table1[[Symbol]:[Industry]],2,FALSE),"-")</f>
        <v>-</v>
      </c>
      <c r="D1900" t="s">
        <v>606</v>
      </c>
      <c r="E1900">
        <v>474.45552149999997</v>
      </c>
      <c r="F1900">
        <v>6821.3</v>
      </c>
      <c r="G1900">
        <v>29.917484881696002</v>
      </c>
      <c r="H1900">
        <v>3.6360954682175599</v>
      </c>
      <c r="I1900">
        <v>50.603804382628901</v>
      </c>
      <c r="J1900">
        <v>-1.2481092786641299</v>
      </c>
      <c r="K1900">
        <v>6491.1655925001896</v>
      </c>
      <c r="L1900">
        <v>5322.0938583330599</v>
      </c>
      <c r="M1900">
        <v>44.855470347964001</v>
      </c>
      <c r="N1900">
        <v>0.326536840625332</v>
      </c>
      <c r="O1900">
        <v>13.9812059284887</v>
      </c>
      <c r="P1900">
        <v>103.620895522388</v>
      </c>
      <c r="Q1900">
        <v>7.3417686207755004E-2</v>
      </c>
    </row>
    <row r="1901" spans="1:17" hidden="1" x14ac:dyDescent="0.3">
      <c r="A1901" t="s">
        <v>3982</v>
      </c>
      <c r="B1901" t="s">
        <v>3983</v>
      </c>
      <c r="C1901" t="str">
        <f>IFERROR(VLOOKUP(Table1[[#This Row],[Ticker]],[1]!Table1[[Symbol]:[Industry]],2,FALSE),"-")</f>
        <v>-</v>
      </c>
      <c r="D1901" t="s">
        <v>606</v>
      </c>
      <c r="E1901">
        <v>474.14610140000002</v>
      </c>
      <c r="F1901">
        <v>59</v>
      </c>
      <c r="G1901">
        <v>-21.0347744926421</v>
      </c>
      <c r="H1901">
        <v>-10.3763288129326</v>
      </c>
      <c r="I1901">
        <v>-5.8420741089226498</v>
      </c>
      <c r="J1901">
        <v>-3.1544036764834198</v>
      </c>
      <c r="K1901">
        <v>60.482381753173499</v>
      </c>
      <c r="L1901">
        <v>59.032077629549597</v>
      </c>
      <c r="M1901">
        <v>33.950263863217998</v>
      </c>
      <c r="N1901">
        <v>0.41577051103642498</v>
      </c>
      <c r="O1901">
        <v>26.949152542372801</v>
      </c>
      <c r="P1901">
        <v>18.236472945891698</v>
      </c>
      <c r="Q1901">
        <v>-3.3378012857403001E-2</v>
      </c>
    </row>
    <row r="1902" spans="1:17" hidden="1" x14ac:dyDescent="0.3">
      <c r="A1902" t="s">
        <v>3984</v>
      </c>
      <c r="B1902" t="s">
        <v>3985</v>
      </c>
      <c r="C1902" t="str">
        <f>IFERROR(VLOOKUP(Table1[[#This Row],[Ticker]],[1]!Table1[[Symbol]:[Industry]],2,FALSE),"-")</f>
        <v>-</v>
      </c>
      <c r="D1902" t="s">
        <v>261</v>
      </c>
      <c r="E1902">
        <v>472.21042721999999</v>
      </c>
      <c r="F1902">
        <v>181.7</v>
      </c>
      <c r="G1902">
        <v>78.017334505609895</v>
      </c>
      <c r="H1902">
        <v>41.619990870056803</v>
      </c>
      <c r="I1902">
        <v>20.266333229729</v>
      </c>
      <c r="J1902">
        <v>-3.6969170454673699</v>
      </c>
      <c r="K1902">
        <v>155.78564594021199</v>
      </c>
      <c r="L1902">
        <v>129.669121995692</v>
      </c>
      <c r="M1902">
        <v>57.859180450253596</v>
      </c>
      <c r="N1902">
        <v>0.86830039808799697</v>
      </c>
      <c r="O1902">
        <v>11.667583929554199</v>
      </c>
      <c r="P1902">
        <v>171.19402985074601</v>
      </c>
      <c r="Q1902">
        <v>7.8764703590177995E-2</v>
      </c>
    </row>
    <row r="1903" spans="1:17" hidden="1" x14ac:dyDescent="0.3">
      <c r="A1903" t="s">
        <v>3986</v>
      </c>
      <c r="B1903" t="s">
        <v>3987</v>
      </c>
      <c r="C1903" t="str">
        <f>IFERROR(VLOOKUP(Table1[[#This Row],[Ticker]],[1]!Table1[[Symbol]:[Industry]],2,FALSE),"-")</f>
        <v>-</v>
      </c>
      <c r="D1903" t="s">
        <v>546</v>
      </c>
      <c r="E1903">
        <v>472.12803000000002</v>
      </c>
      <c r="F1903">
        <v>404.15</v>
      </c>
      <c r="G1903">
        <v>147.78510602022601</v>
      </c>
      <c r="H1903">
        <v>-10.6144839107821</v>
      </c>
      <c r="I1903">
        <v>44.044289570963699</v>
      </c>
      <c r="J1903">
        <v>-6.3725091920709502</v>
      </c>
      <c r="K1903">
        <v>380.66572987146498</v>
      </c>
      <c r="L1903">
        <v>295.31876070242703</v>
      </c>
      <c r="M1903">
        <v>50.513927707900102</v>
      </c>
      <c r="N1903">
        <v>0.253173005919339</v>
      </c>
      <c r="O1903">
        <v>7.6333044661635396</v>
      </c>
      <c r="P1903">
        <v>184.61267605633799</v>
      </c>
      <c r="Q1903">
        <v>0.16551090554318701</v>
      </c>
    </row>
    <row r="1904" spans="1:17" hidden="1" x14ac:dyDescent="0.3">
      <c r="A1904" t="s">
        <v>3988</v>
      </c>
      <c r="B1904" t="s">
        <v>3989</v>
      </c>
      <c r="C1904" t="str">
        <f>IFERROR(VLOOKUP(Table1[[#This Row],[Ticker]],[1]!Table1[[Symbol]:[Industry]],2,FALSE),"-")</f>
        <v>-</v>
      </c>
      <c r="D1904" t="s">
        <v>74</v>
      </c>
      <c r="E1904">
        <v>471.67099282999999</v>
      </c>
      <c r="F1904">
        <v>661.55</v>
      </c>
      <c r="G1904">
        <v>13.542668448110099</v>
      </c>
      <c r="H1904">
        <v>-13.3268192170971</v>
      </c>
      <c r="I1904">
        <v>12.617981352411</v>
      </c>
      <c r="J1904">
        <v>-6.8812152706863197</v>
      </c>
      <c r="K1904">
        <v>654.68692857339704</v>
      </c>
      <c r="L1904">
        <v>584.73161664731401</v>
      </c>
      <c r="M1904">
        <v>45.572910210764803</v>
      </c>
      <c r="N1904">
        <v>0.65563379955884205</v>
      </c>
      <c r="O1904">
        <v>15.032877333534801</v>
      </c>
      <c r="P1904">
        <v>78.773138765031703</v>
      </c>
      <c r="Q1904">
        <v>5.9629963291670002E-2</v>
      </c>
    </row>
    <row r="1905" spans="1:17" hidden="1" x14ac:dyDescent="0.3">
      <c r="A1905" t="s">
        <v>3990</v>
      </c>
      <c r="B1905" t="s">
        <v>3991</v>
      </c>
      <c r="C1905" t="str">
        <f>IFERROR(VLOOKUP(Table1[[#This Row],[Ticker]],[1]!Table1[[Symbol]:[Industry]],2,FALSE),"-")</f>
        <v>-</v>
      </c>
      <c r="D1905" t="s">
        <v>606</v>
      </c>
      <c r="E1905">
        <v>470.235054284</v>
      </c>
      <c r="F1905">
        <v>13.21</v>
      </c>
      <c r="G1905">
        <v>116.767461671135</v>
      </c>
      <c r="H1905">
        <v>24.1798043865175</v>
      </c>
      <c r="I1905">
        <v>85.935594039477806</v>
      </c>
      <c r="J1905">
        <v>16.5572703323271</v>
      </c>
      <c r="K1905">
        <v>10.7240534185187</v>
      </c>
      <c r="L1905">
        <v>8.2398010240697097</v>
      </c>
      <c r="M1905">
        <v>70.519554806235107</v>
      </c>
      <c r="N1905">
        <v>1.30950835017142</v>
      </c>
      <c r="O1905">
        <v>3.1037093111279099</v>
      </c>
      <c r="P1905">
        <v>206.18976736957299</v>
      </c>
      <c r="Q1905">
        <v>0.157913764629415</v>
      </c>
    </row>
    <row r="1906" spans="1:17" hidden="1" x14ac:dyDescent="0.3">
      <c r="A1906" t="s">
        <v>3992</v>
      </c>
      <c r="B1906" t="s">
        <v>3993</v>
      </c>
      <c r="C1906" t="str">
        <f>IFERROR(VLOOKUP(Table1[[#This Row],[Ticker]],[1]!Table1[[Symbol]:[Industry]],2,FALSE),"-")</f>
        <v>-</v>
      </c>
      <c r="D1906" t="s">
        <v>132</v>
      </c>
      <c r="E1906">
        <v>469.9098156</v>
      </c>
      <c r="F1906">
        <v>11.93</v>
      </c>
      <c r="G1906">
        <v>240.035301264933</v>
      </c>
      <c r="H1906">
        <v>10.3010242038497</v>
      </c>
      <c r="I1906">
        <v>98.5789329107497</v>
      </c>
      <c r="J1906">
        <v>1.05969888761915</v>
      </c>
      <c r="K1906">
        <v>10.6060734249782</v>
      </c>
      <c r="L1906">
        <v>8.0745577270829507</v>
      </c>
      <c r="M1906">
        <v>57.019788276662602</v>
      </c>
      <c r="N1906">
        <v>0.89012367933939995</v>
      </c>
      <c r="O1906">
        <v>4.7778709136630404</v>
      </c>
      <c r="P1906">
        <v>326.07142857142799</v>
      </c>
      <c r="Q1906">
        <v>0.15234237970942299</v>
      </c>
    </row>
    <row r="1907" spans="1:17" hidden="1" x14ac:dyDescent="0.3">
      <c r="A1907" t="s">
        <v>3994</v>
      </c>
      <c r="B1907" t="s">
        <v>3995</v>
      </c>
      <c r="C1907" t="str">
        <f>IFERROR(VLOOKUP(Table1[[#This Row],[Ticker]],[1]!Table1[[Symbol]:[Industry]],2,FALSE),"-")</f>
        <v>-</v>
      </c>
      <c r="D1907" t="s">
        <v>264</v>
      </c>
      <c r="E1907">
        <v>469.459087019999</v>
      </c>
      <c r="F1907">
        <v>88.82</v>
      </c>
      <c r="G1907">
        <v>-49.573451662466802</v>
      </c>
      <c r="H1907">
        <v>-9.0259537758429005</v>
      </c>
      <c r="I1907">
        <v>-29.2875514820504</v>
      </c>
      <c r="J1907">
        <v>-2.0212576090676801</v>
      </c>
      <c r="K1907">
        <v>91.688939025124</v>
      </c>
      <c r="L1907">
        <v>97.512704494247203</v>
      </c>
      <c r="M1907">
        <v>47.979352617742002</v>
      </c>
      <c r="N1907">
        <v>0.71957643402034299</v>
      </c>
      <c r="O1907">
        <v>49.121819410042697</v>
      </c>
      <c r="P1907">
        <v>15.365631900246701</v>
      </c>
      <c r="Q1907">
        <v>0.15430036479974399</v>
      </c>
    </row>
    <row r="1908" spans="1:17" hidden="1" x14ac:dyDescent="0.3">
      <c r="A1908" t="s">
        <v>3996</v>
      </c>
      <c r="B1908" t="s">
        <v>3997</v>
      </c>
      <c r="C1908" t="str">
        <f>IFERROR(VLOOKUP(Table1[[#This Row],[Ticker]],[1]!Table1[[Symbol]:[Industry]],2,FALSE),"-")</f>
        <v>-</v>
      </c>
      <c r="D1908" t="s">
        <v>83</v>
      </c>
      <c r="E1908">
        <v>469.21460000000002</v>
      </c>
      <c r="F1908">
        <v>197</v>
      </c>
      <c r="G1908">
        <v>37.711767080597802</v>
      </c>
      <c r="H1908">
        <v>-14.3879571951925</v>
      </c>
      <c r="I1908">
        <v>52.158807817323002</v>
      </c>
      <c r="J1908">
        <v>-5.5835136888443504</v>
      </c>
      <c r="M1908">
        <v>41.178518000010001</v>
      </c>
      <c r="O1908">
        <v>25.786802030456801</v>
      </c>
      <c r="P1908">
        <v>79.009541117673706</v>
      </c>
    </row>
    <row r="1909" spans="1:17" hidden="1" x14ac:dyDescent="0.3">
      <c r="A1909" t="s">
        <v>3998</v>
      </c>
      <c r="B1909" t="s">
        <v>3999</v>
      </c>
      <c r="C1909" t="str">
        <f>IFERROR(VLOOKUP(Table1[[#This Row],[Ticker]],[1]!Table1[[Symbol]:[Industry]],2,FALSE),"-")</f>
        <v>-</v>
      </c>
      <c r="D1909" t="s">
        <v>46</v>
      </c>
      <c r="E1909">
        <v>468.26316972000001</v>
      </c>
      <c r="F1909">
        <v>17.37</v>
      </c>
      <c r="G1909">
        <v>86.540983083115407</v>
      </c>
      <c r="H1909">
        <v>-19.243914170336598</v>
      </c>
      <c r="I1909">
        <v>42.057653636007899</v>
      </c>
      <c r="J1909">
        <v>-9.1646433846647692</v>
      </c>
      <c r="K1909">
        <v>17.692662782949</v>
      </c>
      <c r="L1909">
        <v>13.064248235428</v>
      </c>
      <c r="M1909">
        <v>18.285333031326498</v>
      </c>
      <c r="N1909">
        <v>0.19787082902775899</v>
      </c>
      <c r="O1909">
        <v>37.5935521013241</v>
      </c>
      <c r="P1909">
        <v>202.08695652173901</v>
      </c>
      <c r="Q1909">
        <v>0.115184787535309</v>
      </c>
    </row>
    <row r="1910" spans="1:17" hidden="1" x14ac:dyDescent="0.3">
      <c r="A1910" t="s">
        <v>4000</v>
      </c>
      <c r="B1910" t="s">
        <v>4001</v>
      </c>
      <c r="C1910" t="str">
        <f>IFERROR(VLOOKUP(Table1[[#This Row],[Ticker]],[1]!Table1[[Symbol]:[Industry]],2,FALSE),"-")</f>
        <v>-</v>
      </c>
      <c r="D1910" t="s">
        <v>1381</v>
      </c>
      <c r="E1910">
        <v>467.75882819999998</v>
      </c>
      <c r="F1910">
        <v>228.05</v>
      </c>
      <c r="G1910">
        <v>-42.299118988984198</v>
      </c>
      <c r="H1910">
        <v>-8.7419229418242796</v>
      </c>
      <c r="I1910">
        <v>-30.7533530828265</v>
      </c>
      <c r="J1910">
        <v>-2.4979241948419499</v>
      </c>
      <c r="K1910">
        <v>235.96560704618301</v>
      </c>
      <c r="L1910">
        <v>247.752064567893</v>
      </c>
      <c r="M1910">
        <v>41.476215458099901</v>
      </c>
      <c r="N1910">
        <v>0.98509412746667901</v>
      </c>
      <c r="O1910">
        <v>37.820653365490003</v>
      </c>
      <c r="P1910">
        <v>3.6355373778686499</v>
      </c>
      <c r="Q1910">
        <v>7.7321164296417999E-2</v>
      </c>
    </row>
    <row r="1911" spans="1:17" hidden="1" x14ac:dyDescent="0.3">
      <c r="A1911" t="s">
        <v>4002</v>
      </c>
      <c r="B1911" t="s">
        <v>4003</v>
      </c>
      <c r="C1911" t="str">
        <f>IFERROR(VLOOKUP(Table1[[#This Row],[Ticker]],[1]!Table1[[Symbol]:[Industry]],2,FALSE),"-")</f>
        <v>-</v>
      </c>
      <c r="D1911" t="s">
        <v>264</v>
      </c>
      <c r="E1911">
        <v>467.58163200000001</v>
      </c>
      <c r="F1911">
        <v>336</v>
      </c>
      <c r="G1911">
        <v>-17.944662849898901</v>
      </c>
      <c r="H1911">
        <v>62.810091491242098</v>
      </c>
      <c r="I1911">
        <v>28.3947328313531</v>
      </c>
      <c r="J1911">
        <v>11.1716526615447</v>
      </c>
      <c r="K1911">
        <v>232.493844502191</v>
      </c>
      <c r="L1911">
        <v>219.27280707498099</v>
      </c>
      <c r="M1911">
        <v>76.417974507443901</v>
      </c>
      <c r="N1911">
        <v>2.7313022773063</v>
      </c>
      <c r="O1911">
        <v>10.773809523809501</v>
      </c>
      <c r="P1911">
        <v>88.711036225779196</v>
      </c>
    </row>
    <row r="1912" spans="1:17" hidden="1" x14ac:dyDescent="0.3">
      <c r="A1912" t="s">
        <v>4004</v>
      </c>
      <c r="B1912" t="s">
        <v>4005</v>
      </c>
      <c r="C1912" t="str">
        <f>IFERROR(VLOOKUP(Table1[[#This Row],[Ticker]],[1]!Table1[[Symbol]:[Industry]],2,FALSE),"-")</f>
        <v>-</v>
      </c>
      <c r="D1912" t="s">
        <v>21</v>
      </c>
      <c r="E1912">
        <v>467.41500000000002</v>
      </c>
      <c r="F1912">
        <v>359.55</v>
      </c>
      <c r="G1912">
        <v>76.020710672599094</v>
      </c>
      <c r="H1912">
        <v>-12.7798940910043</v>
      </c>
      <c r="I1912">
        <v>75.758910827569693</v>
      </c>
      <c r="J1912">
        <v>8.0711580800153406</v>
      </c>
      <c r="K1912">
        <v>352.37970194250499</v>
      </c>
      <c r="L1912">
        <v>278.04522681182698</v>
      </c>
      <c r="M1912">
        <v>52.987318328697398</v>
      </c>
      <c r="N1912">
        <v>1.0433818754872299</v>
      </c>
      <c r="O1912">
        <v>27.298011403142802</v>
      </c>
      <c r="Q1912">
        <v>0.16714087040323899</v>
      </c>
    </row>
    <row r="1913" spans="1:17" hidden="1" x14ac:dyDescent="0.3">
      <c r="A1913" t="s">
        <v>4006</v>
      </c>
      <c r="B1913" t="s">
        <v>4007</v>
      </c>
      <c r="C1913" t="str">
        <f>IFERROR(VLOOKUP(Table1[[#This Row],[Ticker]],[1]!Table1[[Symbol]:[Industry]],2,FALSE),"-")</f>
        <v>-</v>
      </c>
      <c r="D1913" t="s">
        <v>997</v>
      </c>
      <c r="E1913">
        <v>467.195560516</v>
      </c>
      <c r="F1913">
        <v>39.31</v>
      </c>
      <c r="G1913">
        <v>-13.8362002479256</v>
      </c>
      <c r="H1913">
        <v>-6.0851755810219297</v>
      </c>
      <c r="I1913">
        <v>12.703175334992199</v>
      </c>
      <c r="J1913">
        <v>-2.6422366219191602</v>
      </c>
      <c r="K1913">
        <v>38.456949361975902</v>
      </c>
      <c r="L1913">
        <v>35.5038869539136</v>
      </c>
      <c r="M1913">
        <v>57.624746331944998</v>
      </c>
      <c r="N1913">
        <v>0.93201385051118002</v>
      </c>
      <c r="O1913">
        <v>18.9264818112439</v>
      </c>
      <c r="P1913">
        <v>46.9532710280373</v>
      </c>
      <c r="Q1913">
        <v>8.2361347628676002E-2</v>
      </c>
    </row>
    <row r="1914" spans="1:17" hidden="1" x14ac:dyDescent="0.3">
      <c r="A1914" t="s">
        <v>4008</v>
      </c>
      <c r="B1914" t="s">
        <v>4009</v>
      </c>
      <c r="C1914" t="str">
        <f>IFERROR(VLOOKUP(Table1[[#This Row],[Ticker]],[1]!Table1[[Symbol]:[Industry]],2,FALSE),"-")</f>
        <v>-</v>
      </c>
      <c r="D1914" t="s">
        <v>21</v>
      </c>
      <c r="E1914">
        <v>466.82468</v>
      </c>
      <c r="F1914">
        <v>37.340000000000003</v>
      </c>
      <c r="G1914">
        <v>6.5511594738888199</v>
      </c>
      <c r="H1914">
        <v>-12.4900501686931</v>
      </c>
      <c r="I1914">
        <v>41.242491574308403</v>
      </c>
      <c r="J1914">
        <v>-6.5431633664059001</v>
      </c>
      <c r="K1914">
        <v>36.795595241233002</v>
      </c>
      <c r="L1914">
        <v>30.4398655451065</v>
      </c>
      <c r="M1914">
        <v>37.330511960359203</v>
      </c>
      <c r="N1914">
        <v>0.208485293813994</v>
      </c>
      <c r="O1914">
        <v>30.637386181038998</v>
      </c>
      <c r="P1914">
        <v>81.703163017031599</v>
      </c>
      <c r="Q1914">
        <v>4.1368897712266997E-2</v>
      </c>
    </row>
    <row r="1915" spans="1:17" hidden="1" x14ac:dyDescent="0.3">
      <c r="A1915" t="s">
        <v>4010</v>
      </c>
      <c r="B1915" t="s">
        <v>4011</v>
      </c>
      <c r="C1915" t="str">
        <f>IFERROR(VLOOKUP(Table1[[#This Row],[Ticker]],[1]!Table1[[Symbol]:[Industry]],2,FALSE),"-")</f>
        <v>-</v>
      </c>
      <c r="D1915" t="s">
        <v>138</v>
      </c>
      <c r="E1915">
        <v>466.4681405</v>
      </c>
      <c r="F1915">
        <v>301.3</v>
      </c>
      <c r="G1915">
        <v>-1.6061060054190199</v>
      </c>
      <c r="H1915">
        <v>-14.5746893870162</v>
      </c>
      <c r="I1915">
        <v>89.105298111813696</v>
      </c>
      <c r="J1915">
        <v>-4.1993026177731103</v>
      </c>
      <c r="K1915">
        <v>319.70230522076201</v>
      </c>
      <c r="L1915">
        <v>274.27466705827999</v>
      </c>
      <c r="M1915">
        <v>27.8325674786504</v>
      </c>
      <c r="N1915">
        <v>0.461759836000946</v>
      </c>
      <c r="O1915">
        <v>32.9903750414868</v>
      </c>
      <c r="P1915">
        <v>129.12547528517101</v>
      </c>
    </row>
    <row r="1916" spans="1:17" hidden="1" x14ac:dyDescent="0.3">
      <c r="A1916" t="s">
        <v>4012</v>
      </c>
      <c r="B1916" t="s">
        <v>4013</v>
      </c>
      <c r="C1916" t="str">
        <f>IFERROR(VLOOKUP(Table1[[#This Row],[Ticker]],[1]!Table1[[Symbol]:[Industry]],2,FALSE),"-")</f>
        <v>-</v>
      </c>
      <c r="D1916" t="s">
        <v>997</v>
      </c>
      <c r="E1916">
        <v>465.50226528000002</v>
      </c>
      <c r="F1916">
        <v>56.16</v>
      </c>
      <c r="G1916">
        <v>-32.4914844493521</v>
      </c>
      <c r="H1916">
        <v>-8.0076638871987296</v>
      </c>
      <c r="I1916">
        <v>-10.9496608664099</v>
      </c>
      <c r="J1916">
        <v>-3.4128006230483101</v>
      </c>
      <c r="K1916">
        <v>56.283403045716099</v>
      </c>
      <c r="L1916">
        <v>55.929727261888203</v>
      </c>
      <c r="M1916">
        <v>53.625993632869999</v>
      </c>
      <c r="N1916">
        <v>1.03413526449936</v>
      </c>
      <c r="O1916">
        <v>27.670940170940099</v>
      </c>
      <c r="P1916">
        <v>18.231578947368401</v>
      </c>
      <c r="Q1916">
        <v>5.1409907899307002E-2</v>
      </c>
    </row>
    <row r="1917" spans="1:17" hidden="1" x14ac:dyDescent="0.3">
      <c r="A1917" t="s">
        <v>4014</v>
      </c>
      <c r="B1917" t="s">
        <v>4015</v>
      </c>
      <c r="C1917" t="str">
        <f>IFERROR(VLOOKUP(Table1[[#This Row],[Ticker]],[1]!Table1[[Symbol]:[Industry]],2,FALSE),"-")</f>
        <v>-</v>
      </c>
      <c r="D1917" t="s">
        <v>1000</v>
      </c>
      <c r="E1917">
        <v>463.44642119999997</v>
      </c>
      <c r="F1917">
        <v>165.6</v>
      </c>
      <c r="G1917">
        <v>266.93315608028399</v>
      </c>
      <c r="H1917">
        <v>46.273837908511197</v>
      </c>
      <c r="I1917">
        <v>327.55029434414598</v>
      </c>
      <c r="J1917">
        <v>6.6901332988663498</v>
      </c>
      <c r="K1917">
        <v>106.724271421393</v>
      </c>
      <c r="L1917">
        <v>64.227630211751503</v>
      </c>
      <c r="M1917">
        <v>98.1055753176839</v>
      </c>
      <c r="N1917">
        <v>0.236901409386059</v>
      </c>
      <c r="O1917">
        <v>0</v>
      </c>
      <c r="P1917">
        <v>380</v>
      </c>
      <c r="Q1917">
        <v>0.104212961224841</v>
      </c>
    </row>
    <row r="1918" spans="1:17" hidden="1" x14ac:dyDescent="0.3">
      <c r="A1918" t="s">
        <v>4016</v>
      </c>
      <c r="B1918" t="s">
        <v>4017</v>
      </c>
      <c r="C1918" t="str">
        <f>IFERROR(VLOOKUP(Table1[[#This Row],[Ticker]],[1]!Table1[[Symbol]:[Industry]],2,FALSE),"-")</f>
        <v>-</v>
      </c>
      <c r="D1918" t="s">
        <v>21</v>
      </c>
      <c r="E1918">
        <v>463.200479116</v>
      </c>
      <c r="F1918">
        <v>116.92</v>
      </c>
      <c r="G1918">
        <v>54.895353431867697</v>
      </c>
      <c r="H1918">
        <v>-32.546093903763101</v>
      </c>
      <c r="I1918">
        <v>-12.5680594004216</v>
      </c>
      <c r="J1918">
        <v>-4.6362495182684</v>
      </c>
      <c r="K1918">
        <v>138.380011596402</v>
      </c>
      <c r="L1918">
        <v>112.864908259929</v>
      </c>
      <c r="M1918">
        <v>18.481847647891101</v>
      </c>
      <c r="N1918">
        <v>0.47199043984294498</v>
      </c>
      <c r="O1918">
        <v>64.984604858022493</v>
      </c>
      <c r="P1918">
        <v>104.763572679509</v>
      </c>
      <c r="Q1918">
        <v>8.1714659909493004E-2</v>
      </c>
    </row>
    <row r="1919" spans="1:17" hidden="1" x14ac:dyDescent="0.3">
      <c r="A1919" t="s">
        <v>4018</v>
      </c>
      <c r="B1919" t="s">
        <v>4019</v>
      </c>
      <c r="C1919" t="str">
        <f>IFERROR(VLOOKUP(Table1[[#This Row],[Ticker]],[1]!Table1[[Symbol]:[Industry]],2,FALSE),"-")</f>
        <v>-</v>
      </c>
      <c r="D1919" t="s">
        <v>46</v>
      </c>
      <c r="E1919">
        <v>462.91640000000001</v>
      </c>
      <c r="F1919">
        <v>187.75</v>
      </c>
      <c r="G1919">
        <v>107.773730156669</v>
      </c>
      <c r="H1919">
        <v>4.2928973678910598</v>
      </c>
      <c r="I1919">
        <v>68.578751907084396</v>
      </c>
      <c r="J1919">
        <v>-6.4513086233883703</v>
      </c>
      <c r="K1919">
        <v>175.29724512078701</v>
      </c>
      <c r="L1919">
        <v>138.278116364417</v>
      </c>
      <c r="M1919">
        <v>49.731887182583399</v>
      </c>
      <c r="N1919">
        <v>0.80871689184031703</v>
      </c>
      <c r="O1919">
        <v>11.2383488681757</v>
      </c>
      <c r="P1919">
        <v>143.83116883116799</v>
      </c>
    </row>
    <row r="1920" spans="1:17" hidden="1" x14ac:dyDescent="0.3">
      <c r="A1920" t="s">
        <v>4020</v>
      </c>
      <c r="B1920" t="s">
        <v>4021</v>
      </c>
      <c r="C1920" t="str">
        <f>IFERROR(VLOOKUP(Table1[[#This Row],[Ticker]],[1]!Table1[[Symbol]:[Industry]],2,FALSE),"-")</f>
        <v>-</v>
      </c>
      <c r="D1920" t="s">
        <v>21</v>
      </c>
      <c r="E1920">
        <v>456.802502</v>
      </c>
      <c r="F1920">
        <v>65.5</v>
      </c>
      <c r="G1920">
        <v>3.9660162962488301</v>
      </c>
      <c r="H1920">
        <v>-10.6312780891235</v>
      </c>
      <c r="I1920">
        <v>-27.3579357761189</v>
      </c>
      <c r="J1920">
        <v>-4.37232820478531</v>
      </c>
      <c r="K1920">
        <v>69.892599419614299</v>
      </c>
      <c r="L1920">
        <v>67.695195133291193</v>
      </c>
      <c r="M1920">
        <v>40.907246743669802</v>
      </c>
      <c r="N1920">
        <v>0.222803648583773</v>
      </c>
      <c r="O1920">
        <v>38.091603053435101</v>
      </c>
      <c r="P1920">
        <v>76.788124156545194</v>
      </c>
      <c r="Q1920">
        <v>0.18011873707183601</v>
      </c>
    </row>
    <row r="1921" spans="1:17" hidden="1" x14ac:dyDescent="0.3">
      <c r="A1921" t="s">
        <v>4022</v>
      </c>
      <c r="B1921" t="s">
        <v>4023</v>
      </c>
      <c r="C1921" t="str">
        <f>IFERROR(VLOOKUP(Table1[[#This Row],[Ticker]],[1]!Table1[[Symbol]:[Industry]],2,FALSE),"-")</f>
        <v>-</v>
      </c>
      <c r="D1921" t="s">
        <v>264</v>
      </c>
      <c r="E1921">
        <v>454.98587500000002</v>
      </c>
      <c r="F1921">
        <v>531.25</v>
      </c>
      <c r="G1921">
        <v>6.7134143672048197</v>
      </c>
      <c r="H1921">
        <v>-2.18248813833981</v>
      </c>
      <c r="I1921">
        <v>73.353046042791803</v>
      </c>
      <c r="J1921">
        <v>-11.1019532382974</v>
      </c>
      <c r="K1921">
        <v>533.14973137871402</v>
      </c>
      <c r="L1921">
        <v>439.74102370964999</v>
      </c>
      <c r="M1921">
        <v>22.402620359991101</v>
      </c>
      <c r="N1921">
        <v>0.14752360193545799</v>
      </c>
      <c r="O1921">
        <v>35.529411764705799</v>
      </c>
      <c r="P1921">
        <v>96.759259259259196</v>
      </c>
      <c r="Q1921">
        <v>-6.4191558244019994E-2</v>
      </c>
    </row>
    <row r="1922" spans="1:17" hidden="1" x14ac:dyDescent="0.3">
      <c r="A1922" t="s">
        <v>4024</v>
      </c>
      <c r="B1922" t="s">
        <v>4025</v>
      </c>
      <c r="C1922" t="str">
        <f>IFERROR(VLOOKUP(Table1[[#This Row],[Ticker]],[1]!Table1[[Symbol]:[Industry]],2,FALSE),"-")</f>
        <v>-</v>
      </c>
      <c r="D1922" t="s">
        <v>264</v>
      </c>
      <c r="E1922">
        <v>454.59909043300001</v>
      </c>
      <c r="F1922">
        <v>82.56</v>
      </c>
      <c r="G1922">
        <v>-32.740848317036502</v>
      </c>
      <c r="H1922">
        <v>-12.7369025835123</v>
      </c>
      <c r="I1922">
        <v>1.6872863976466399</v>
      </c>
      <c r="J1922">
        <v>-2.2661011737630599</v>
      </c>
      <c r="K1922">
        <v>84.990502515100403</v>
      </c>
      <c r="L1922">
        <v>81.751432731841803</v>
      </c>
      <c r="M1922">
        <v>30.104779892449798</v>
      </c>
      <c r="N1922">
        <v>0.429962346658812</v>
      </c>
      <c r="O1922">
        <v>22.6986434108527</v>
      </c>
      <c r="P1922">
        <v>25.090909090909001</v>
      </c>
    </row>
    <row r="1923" spans="1:17" hidden="1" x14ac:dyDescent="0.3">
      <c r="A1923" t="s">
        <v>4026</v>
      </c>
      <c r="B1923" t="s">
        <v>4027</v>
      </c>
      <c r="C1923" t="str">
        <f>IFERROR(VLOOKUP(Table1[[#This Row],[Ticker]],[1]!Table1[[Symbol]:[Industry]],2,FALSE),"-")</f>
        <v>-</v>
      </c>
      <c r="D1923" t="s">
        <v>252</v>
      </c>
      <c r="E1923">
        <v>453.86399866499897</v>
      </c>
      <c r="F1923">
        <v>409.15</v>
      </c>
      <c r="G1923">
        <v>-52.632086469157898</v>
      </c>
      <c r="H1923">
        <v>-17.246279067591399</v>
      </c>
      <c r="I1923">
        <v>-23.465794446289198</v>
      </c>
      <c r="J1923">
        <v>-10.987920159999801</v>
      </c>
      <c r="K1923">
        <v>464.342638094942</v>
      </c>
      <c r="L1923">
        <v>506.228156977521</v>
      </c>
      <c r="M1923">
        <v>28.154011267830299</v>
      </c>
      <c r="N1923">
        <v>1.0566159429795701</v>
      </c>
      <c r="O1923">
        <v>109.15312232677501</v>
      </c>
      <c r="P1923">
        <v>7.1213509621678099</v>
      </c>
      <c r="Q1923">
        <v>0.23400472588076099</v>
      </c>
    </row>
    <row r="1924" spans="1:17" hidden="1" x14ac:dyDescent="0.3">
      <c r="A1924" t="s">
        <v>4028</v>
      </c>
      <c r="B1924" t="s">
        <v>4029</v>
      </c>
      <c r="C1924" t="str">
        <f>IFERROR(VLOOKUP(Table1[[#This Row],[Ticker]],[1]!Table1[[Symbol]:[Industry]],2,FALSE),"-")</f>
        <v>-</v>
      </c>
      <c r="D1924" t="s">
        <v>185</v>
      </c>
      <c r="E1924">
        <v>451.91702926499897</v>
      </c>
      <c r="F1924">
        <v>27.95</v>
      </c>
      <c r="G1924">
        <v>10.556134598266899</v>
      </c>
      <c r="H1924">
        <v>-27.360057560009299</v>
      </c>
      <c r="I1924">
        <v>-31.393921606428201</v>
      </c>
      <c r="J1924">
        <v>-2.2086290285960901</v>
      </c>
      <c r="K1924">
        <v>29.115053975052799</v>
      </c>
      <c r="L1924">
        <v>28.868463717808702</v>
      </c>
      <c r="M1924">
        <v>36.404153805518298</v>
      </c>
      <c r="N1924">
        <v>1.14737733943137</v>
      </c>
      <c r="O1924">
        <v>91.413237924865797</v>
      </c>
      <c r="P1924">
        <v>54.419889502762402</v>
      </c>
      <c r="Q1924">
        <v>4.2759612326383999E-2</v>
      </c>
    </row>
    <row r="1925" spans="1:17" hidden="1" x14ac:dyDescent="0.3">
      <c r="A1925" t="s">
        <v>4030</v>
      </c>
      <c r="B1925" t="s">
        <v>4031</v>
      </c>
      <c r="C1925" t="str">
        <f>IFERROR(VLOOKUP(Table1[[#This Row],[Ticker]],[1]!Table1[[Symbol]:[Industry]],2,FALSE),"-")</f>
        <v>-</v>
      </c>
      <c r="D1925" t="s">
        <v>46</v>
      </c>
      <c r="E1925">
        <v>451.07935229999998</v>
      </c>
      <c r="F1925">
        <v>209.5</v>
      </c>
      <c r="G1925">
        <v>-23.3777209282778</v>
      </c>
      <c r="H1925">
        <v>12.1468166361007</v>
      </c>
      <c r="I1925">
        <v>-8.9306801915526197</v>
      </c>
      <c r="J1925">
        <v>5.9582828906807599</v>
      </c>
      <c r="M1925">
        <v>53.118977226214497</v>
      </c>
      <c r="O1925">
        <v>17.8997613365155</v>
      </c>
      <c r="P1925">
        <v>24.9627199522815</v>
      </c>
    </row>
    <row r="1926" spans="1:17" hidden="1" x14ac:dyDescent="0.3">
      <c r="A1926" t="s">
        <v>4032</v>
      </c>
      <c r="B1926" t="s">
        <v>4033</v>
      </c>
      <c r="C1926" t="str">
        <f>IFERROR(VLOOKUP(Table1[[#This Row],[Ticker]],[1]!Table1[[Symbol]:[Industry]],2,FALSE),"-")</f>
        <v>-</v>
      </c>
      <c r="D1926" t="s">
        <v>54</v>
      </c>
      <c r="E1926">
        <v>450.40066066000003</v>
      </c>
      <c r="F1926">
        <v>336.95</v>
      </c>
      <c r="G1926">
        <v>1.2522364280203</v>
      </c>
      <c r="H1926">
        <v>-8.9776627238728395</v>
      </c>
      <c r="I1926">
        <v>-7.9452276134107498</v>
      </c>
      <c r="J1926">
        <v>-5.0229221950019403</v>
      </c>
      <c r="K1926">
        <v>355.60566074632601</v>
      </c>
      <c r="L1926">
        <v>341.33628758517398</v>
      </c>
      <c r="M1926">
        <v>28.144293893260699</v>
      </c>
      <c r="N1926">
        <v>0.38697752439808197</v>
      </c>
      <c r="O1926">
        <v>27.6153732007716</v>
      </c>
      <c r="P1926">
        <v>49.755555555555503</v>
      </c>
      <c r="Q1926">
        <v>-3.4203727635609998E-2</v>
      </c>
    </row>
    <row r="1927" spans="1:17" hidden="1" x14ac:dyDescent="0.3">
      <c r="A1927" t="s">
        <v>4034</v>
      </c>
      <c r="B1927" t="s">
        <v>4035</v>
      </c>
      <c r="C1927" t="str">
        <f>IFERROR(VLOOKUP(Table1[[#This Row],[Ticker]],[1]!Table1[[Symbol]:[Industry]],2,FALSE),"-")</f>
        <v>-</v>
      </c>
      <c r="D1927" t="s">
        <v>51</v>
      </c>
      <c r="E1927">
        <v>449.5130024</v>
      </c>
      <c r="F1927">
        <v>14.05</v>
      </c>
      <c r="G1927">
        <v>89.532927847211994</v>
      </c>
      <c r="H1927">
        <v>-13.738278725330799</v>
      </c>
      <c r="I1927">
        <v>25.6247600344457</v>
      </c>
      <c r="J1927">
        <v>-4.3319898833799702</v>
      </c>
      <c r="K1927">
        <v>14.074709781750499</v>
      </c>
      <c r="L1927">
        <v>11.159463150269399</v>
      </c>
      <c r="M1927">
        <v>31.697949558862799</v>
      </c>
      <c r="N1927">
        <v>0.216155474657</v>
      </c>
      <c r="O1927">
        <v>50.960854092526603</v>
      </c>
      <c r="P1927">
        <v>133.77703826954999</v>
      </c>
      <c r="Q1927">
        <v>0.13408698775632399</v>
      </c>
    </row>
    <row r="1928" spans="1:17" hidden="1" x14ac:dyDescent="0.3">
      <c r="A1928" t="s">
        <v>4036</v>
      </c>
      <c r="B1928" t="s">
        <v>4037</v>
      </c>
      <c r="C1928" t="str">
        <f>IFERROR(VLOOKUP(Table1[[#This Row],[Ticker]],[1]!Table1[[Symbol]:[Industry]],2,FALSE),"-")</f>
        <v>-</v>
      </c>
      <c r="D1928" t="s">
        <v>261</v>
      </c>
      <c r="E1928">
        <v>449.50180543800002</v>
      </c>
      <c r="F1928">
        <v>163.29</v>
      </c>
      <c r="G1928">
        <v>-7.1695064273740998</v>
      </c>
      <c r="H1928">
        <v>17.696157805879899</v>
      </c>
      <c r="I1928">
        <v>7.32586354840761</v>
      </c>
      <c r="J1928">
        <v>6.4330963235165797</v>
      </c>
      <c r="K1928">
        <v>135.64081598299899</v>
      </c>
      <c r="L1928">
        <v>130.53888783862001</v>
      </c>
      <c r="M1928">
        <v>93.170684914048806</v>
      </c>
      <c r="N1928">
        <v>2.84147325252051</v>
      </c>
      <c r="O1928">
        <v>4.13987384408109</v>
      </c>
      <c r="P1928">
        <v>35.398009950248699</v>
      </c>
      <c r="Q1928">
        <v>6.3906130035832995E-2</v>
      </c>
    </row>
    <row r="1929" spans="1:17" hidden="1" x14ac:dyDescent="0.3">
      <c r="A1929" t="s">
        <v>4038</v>
      </c>
      <c r="B1929" t="s">
        <v>4039</v>
      </c>
      <c r="C1929" t="str">
        <f>IFERROR(VLOOKUP(Table1[[#This Row],[Ticker]],[1]!Table1[[Symbol]:[Industry]],2,FALSE),"-")</f>
        <v>-</v>
      </c>
      <c r="D1929" t="s">
        <v>294</v>
      </c>
      <c r="E1929">
        <v>449.05447420000002</v>
      </c>
      <c r="F1929">
        <v>350.3</v>
      </c>
      <c r="G1929">
        <v>60.651845991603899</v>
      </c>
      <c r="H1929">
        <v>-8.7510935728783199</v>
      </c>
      <c r="I1929">
        <v>4.4313629408563298</v>
      </c>
      <c r="J1929">
        <v>-2.3542620334239199</v>
      </c>
      <c r="K1929">
        <v>355.77656869687598</v>
      </c>
      <c r="L1929">
        <v>315.38133544416098</v>
      </c>
      <c r="M1929">
        <v>43.727823430886502</v>
      </c>
      <c r="N1929">
        <v>0.80978490006492998</v>
      </c>
      <c r="O1929">
        <v>17.385098487011099</v>
      </c>
      <c r="P1929">
        <v>103.072463768115</v>
      </c>
      <c r="Q1929">
        <v>9.5087387879339E-2</v>
      </c>
    </row>
    <row r="1930" spans="1:17" hidden="1" x14ac:dyDescent="0.3">
      <c r="A1930" t="s">
        <v>4040</v>
      </c>
      <c r="B1930" t="s">
        <v>4041</v>
      </c>
      <c r="C1930" t="str">
        <f>IFERROR(VLOOKUP(Table1[[#This Row],[Ticker]],[1]!Table1[[Symbol]:[Industry]],2,FALSE),"-")</f>
        <v>-</v>
      </c>
      <c r="D1930" t="s">
        <v>1400</v>
      </c>
      <c r="E1930">
        <v>448.08895642499999</v>
      </c>
      <c r="F1930">
        <v>195.95</v>
      </c>
      <c r="G1930">
        <v>-17.206570601772398</v>
      </c>
      <c r="H1930">
        <v>18.330631691127699</v>
      </c>
      <c r="I1930">
        <v>-2.7595298650471398</v>
      </c>
      <c r="J1930">
        <v>41.992706150106102</v>
      </c>
      <c r="O1930">
        <v>12.7583567236539</v>
      </c>
      <c r="P1930">
        <v>44.933431952662701</v>
      </c>
    </row>
    <row r="1931" spans="1:17" hidden="1" x14ac:dyDescent="0.3">
      <c r="A1931" t="s">
        <v>4042</v>
      </c>
      <c r="B1931" t="s">
        <v>4043</v>
      </c>
      <c r="C1931" t="str">
        <f>IFERROR(VLOOKUP(Table1[[#This Row],[Ticker]],[1]!Table1[[Symbol]:[Industry]],2,FALSE),"-")</f>
        <v>-</v>
      </c>
      <c r="D1931" t="s">
        <v>46</v>
      </c>
      <c r="E1931">
        <v>447.1968</v>
      </c>
      <c r="F1931">
        <v>251.8</v>
      </c>
      <c r="G1931">
        <v>78.908383442319007</v>
      </c>
      <c r="H1931">
        <v>-17.447564070271</v>
      </c>
      <c r="I1931">
        <v>136.39922996321599</v>
      </c>
      <c r="J1931">
        <v>-6.3120959841757198</v>
      </c>
      <c r="K1931">
        <v>266.49925281067698</v>
      </c>
      <c r="M1931">
        <v>50.407557306018099</v>
      </c>
      <c r="N1931">
        <v>0.53160308230511</v>
      </c>
      <c r="O1931">
        <v>97.299444003177101</v>
      </c>
      <c r="P1931">
        <v>162.291666666666</v>
      </c>
    </row>
    <row r="1932" spans="1:17" hidden="1" x14ac:dyDescent="0.3">
      <c r="A1932" t="s">
        <v>4044</v>
      </c>
      <c r="B1932" t="s">
        <v>4045</v>
      </c>
      <c r="C1932" t="str">
        <f>IFERROR(VLOOKUP(Table1[[#This Row],[Ticker]],[1]!Table1[[Symbol]:[Industry]],2,FALSE),"-")</f>
        <v>-</v>
      </c>
      <c r="D1932" t="s">
        <v>264</v>
      </c>
      <c r="E1932">
        <v>445.35448103999897</v>
      </c>
      <c r="F1932">
        <v>798.7</v>
      </c>
      <c r="G1932">
        <v>308.73745024226901</v>
      </c>
      <c r="H1932">
        <v>2.0757928362940201</v>
      </c>
      <c r="I1932">
        <v>166.665381698358</v>
      </c>
      <c r="J1932">
        <v>5.8737254407761297</v>
      </c>
      <c r="K1932">
        <v>708.19646088581806</v>
      </c>
      <c r="L1932">
        <v>475.83283282835299</v>
      </c>
      <c r="M1932">
        <v>54.443888179035497</v>
      </c>
      <c r="N1932">
        <v>0.337854043695269</v>
      </c>
      <c r="O1932">
        <v>5.1020408163265198</v>
      </c>
      <c r="P1932">
        <v>369.82352941176401</v>
      </c>
      <c r="Q1932">
        <v>0.224423611106529</v>
      </c>
    </row>
    <row r="1933" spans="1:17" hidden="1" x14ac:dyDescent="0.3">
      <c r="A1933" t="s">
        <v>4046</v>
      </c>
      <c r="B1933" t="s">
        <v>4047</v>
      </c>
      <c r="C1933" t="str">
        <f>IFERROR(VLOOKUP(Table1[[#This Row],[Ticker]],[1]!Table1[[Symbol]:[Industry]],2,FALSE),"-")</f>
        <v>-</v>
      </c>
      <c r="D1933" t="s">
        <v>1000</v>
      </c>
      <c r="E1933">
        <v>444.387696995</v>
      </c>
      <c r="F1933">
        <v>240.79</v>
      </c>
      <c r="G1933">
        <v>17.247723383313598</v>
      </c>
      <c r="H1933">
        <v>-3.9345636577464398</v>
      </c>
      <c r="I1933">
        <v>29.939546435156299</v>
      </c>
      <c r="J1933">
        <v>-0.62457535030315503</v>
      </c>
      <c r="K1933">
        <v>229.33291744833599</v>
      </c>
      <c r="L1933">
        <v>198.70044318073701</v>
      </c>
      <c r="M1933">
        <v>64.516864589834299</v>
      </c>
      <c r="N1933">
        <v>0.15921438880775499</v>
      </c>
      <c r="O1933">
        <v>10.0959342165372</v>
      </c>
      <c r="P1933">
        <v>75.630926331145105</v>
      </c>
      <c r="Q1933">
        <v>1.0392562535378E-2</v>
      </c>
    </row>
    <row r="1934" spans="1:17" hidden="1" x14ac:dyDescent="0.3">
      <c r="A1934" t="s">
        <v>4048</v>
      </c>
      <c r="B1934" t="s">
        <v>4049</v>
      </c>
      <c r="C1934" t="str">
        <f>IFERROR(VLOOKUP(Table1[[#This Row],[Ticker]],[1]!Table1[[Symbol]:[Industry]],2,FALSE),"-")</f>
        <v>-</v>
      </c>
      <c r="D1934" t="s">
        <v>132</v>
      </c>
      <c r="E1934">
        <v>442.96272074499899</v>
      </c>
      <c r="F1934">
        <v>117.05</v>
      </c>
      <c r="G1934">
        <v>15.6692185128727</v>
      </c>
      <c r="H1934">
        <v>10.5315723912944</v>
      </c>
      <c r="I1934">
        <v>-8.7840653450889103</v>
      </c>
      <c r="J1934">
        <v>6.4055062334264896</v>
      </c>
      <c r="K1934">
        <v>108.167294643424</v>
      </c>
      <c r="L1934">
        <v>102.956152238957</v>
      </c>
      <c r="M1934">
        <v>57.926357122947003</v>
      </c>
      <c r="N1934">
        <v>0.57790372682896396</v>
      </c>
      <c r="O1934">
        <v>29.987184963690702</v>
      </c>
      <c r="P1934">
        <v>59.904371584699398</v>
      </c>
      <c r="Q1934">
        <v>4.4408559016642001E-2</v>
      </c>
    </row>
    <row r="1935" spans="1:17" hidden="1" x14ac:dyDescent="0.3">
      <c r="A1935" t="s">
        <v>4050</v>
      </c>
      <c r="B1935" t="s">
        <v>4051</v>
      </c>
      <c r="C1935" t="str">
        <f>IFERROR(VLOOKUP(Table1[[#This Row],[Ticker]],[1]!Table1[[Symbol]:[Industry]],2,FALSE),"-")</f>
        <v>-</v>
      </c>
      <c r="D1935" t="s">
        <v>516</v>
      </c>
      <c r="E1935">
        <v>442.82392800000002</v>
      </c>
      <c r="F1935">
        <v>179.7</v>
      </c>
      <c r="G1935">
        <v>-49.292878177575098</v>
      </c>
      <c r="H1935">
        <v>-13.909797214709201</v>
      </c>
      <c r="I1935">
        <v>-34.845837440849799</v>
      </c>
      <c r="J1935">
        <v>-3.6354218296010199</v>
      </c>
      <c r="O1935">
        <v>19.7829716193656</v>
      </c>
      <c r="P1935">
        <v>2.1893659368780098</v>
      </c>
    </row>
    <row r="1936" spans="1:17" hidden="1" x14ac:dyDescent="0.3">
      <c r="A1936" t="s">
        <v>4052</v>
      </c>
      <c r="B1936" t="s">
        <v>4053</v>
      </c>
      <c r="C1936" t="str">
        <f>IFERROR(VLOOKUP(Table1[[#This Row],[Ticker]],[1]!Table1[[Symbol]:[Industry]],2,FALSE),"-")</f>
        <v>-</v>
      </c>
      <c r="D1936" t="s">
        <v>1963</v>
      </c>
      <c r="E1936">
        <v>442.11732172500001</v>
      </c>
      <c r="F1936">
        <v>75.75</v>
      </c>
      <c r="G1936">
        <v>35.369305149506303</v>
      </c>
      <c r="H1936">
        <v>-5.9893864316540801</v>
      </c>
      <c r="I1936">
        <v>36.736372196131697</v>
      </c>
      <c r="J1936">
        <v>4.8476583218558904</v>
      </c>
      <c r="K1936">
        <v>74.831688290829803</v>
      </c>
      <c r="L1936">
        <v>66.412367002595303</v>
      </c>
      <c r="M1936">
        <v>45.208882499228899</v>
      </c>
      <c r="N1936">
        <v>0.74013078678987498</v>
      </c>
      <c r="O1936">
        <v>23.234323432343199</v>
      </c>
      <c r="P1936">
        <v>71.186440677966104</v>
      </c>
      <c r="Q1936">
        <v>5.3506188188182001E-2</v>
      </c>
    </row>
    <row r="1937" spans="1:17" hidden="1" x14ac:dyDescent="0.3">
      <c r="A1937" t="s">
        <v>4054</v>
      </c>
      <c r="B1937" t="s">
        <v>4055</v>
      </c>
      <c r="C1937" t="str">
        <f>IFERROR(VLOOKUP(Table1[[#This Row],[Ticker]],[1]!Table1[[Symbol]:[Industry]],2,FALSE),"-")</f>
        <v>-</v>
      </c>
      <c r="D1937" t="s">
        <v>54</v>
      </c>
      <c r="E1937">
        <v>439.88825850000001</v>
      </c>
      <c r="F1937">
        <v>1455</v>
      </c>
      <c r="G1937">
        <v>149.22687142677</v>
      </c>
      <c r="H1937">
        <v>-4.0100424542028001</v>
      </c>
      <c r="I1937">
        <v>107.829786044559</v>
      </c>
      <c r="J1937">
        <v>-2.1824394274593599</v>
      </c>
      <c r="K1937">
        <v>1333.4492393630801</v>
      </c>
      <c r="L1937">
        <v>926.34904643833295</v>
      </c>
      <c r="M1937">
        <v>35.411515272438002</v>
      </c>
      <c r="N1937">
        <v>0.13484026077238601</v>
      </c>
      <c r="O1937">
        <v>20.250859106529202</v>
      </c>
      <c r="P1937">
        <v>208.23006037496</v>
      </c>
      <c r="Q1937">
        <v>5.6542686977891998E-2</v>
      </c>
    </row>
    <row r="1938" spans="1:17" hidden="1" x14ac:dyDescent="0.3">
      <c r="A1938" t="s">
        <v>4056</v>
      </c>
      <c r="B1938" t="s">
        <v>4057</v>
      </c>
      <c r="C1938" t="str">
        <f>IFERROR(VLOOKUP(Table1[[#This Row],[Ticker]],[1]!Table1[[Symbol]:[Industry]],2,FALSE),"-")</f>
        <v>-</v>
      </c>
      <c r="D1938" t="s">
        <v>185</v>
      </c>
      <c r="E1938">
        <v>439.77366037500002</v>
      </c>
      <c r="F1938">
        <v>198.87</v>
      </c>
      <c r="G1938">
        <v>16.749117054407201</v>
      </c>
      <c r="H1938">
        <v>5.76405102377311</v>
      </c>
      <c r="I1938">
        <v>16.6342125479771</v>
      </c>
      <c r="J1938">
        <v>-2.1095852309497598</v>
      </c>
      <c r="K1938">
        <v>185.57403448304399</v>
      </c>
      <c r="L1938">
        <v>166.87823702102</v>
      </c>
      <c r="M1938">
        <v>52.839928197905799</v>
      </c>
      <c r="N1938">
        <v>0.63603577975655001</v>
      </c>
      <c r="O1938">
        <v>15.150600895057</v>
      </c>
      <c r="P1938">
        <v>55.064327485380097</v>
      </c>
      <c r="Q1938">
        <v>1.1952602775997001E-2</v>
      </c>
    </row>
    <row r="1939" spans="1:17" hidden="1" x14ac:dyDescent="0.3">
      <c r="A1939" t="s">
        <v>4058</v>
      </c>
      <c r="B1939" t="s">
        <v>4059</v>
      </c>
      <c r="C1939" t="str">
        <f>IFERROR(VLOOKUP(Table1[[#This Row],[Ticker]],[1]!Table1[[Symbol]:[Industry]],2,FALSE),"-")</f>
        <v>-</v>
      </c>
      <c r="D1939" t="s">
        <v>152</v>
      </c>
      <c r="E1939">
        <v>439.394677443999</v>
      </c>
      <c r="F1939">
        <v>38.68</v>
      </c>
      <c r="G1939">
        <v>-60.613019630588703</v>
      </c>
      <c r="H1939">
        <v>-18.1647160141775</v>
      </c>
      <c r="I1939">
        <v>-43.730350862371999</v>
      </c>
      <c r="J1939">
        <v>-3.8841505119264399</v>
      </c>
      <c r="K1939">
        <v>40.622032365735798</v>
      </c>
      <c r="L1939">
        <v>46.502563910748897</v>
      </c>
      <c r="M1939">
        <v>31.374448611605601</v>
      </c>
      <c r="N1939">
        <v>0.76650130076308498</v>
      </c>
      <c r="O1939">
        <v>80.584281282316397</v>
      </c>
      <c r="P1939">
        <v>3.0916844349680099</v>
      </c>
      <c r="Q1939">
        <v>-0.108912004960563</v>
      </c>
    </row>
    <row r="1940" spans="1:17" hidden="1" x14ac:dyDescent="0.3">
      <c r="A1940" t="s">
        <v>4060</v>
      </c>
      <c r="B1940" t="s">
        <v>4061</v>
      </c>
      <c r="C1940" t="str">
        <f>IFERROR(VLOOKUP(Table1[[#This Row],[Ticker]],[1]!Table1[[Symbol]:[Industry]],2,FALSE),"-")</f>
        <v>-</v>
      </c>
      <c r="D1940" t="s">
        <v>4062</v>
      </c>
      <c r="E1940">
        <v>438.32097385999998</v>
      </c>
      <c r="F1940">
        <v>176.3</v>
      </c>
      <c r="G1940">
        <v>96.630738805597204</v>
      </c>
      <c r="H1940">
        <v>-1.1514554980356699</v>
      </c>
      <c r="I1940">
        <v>32.935393267210102</v>
      </c>
      <c r="J1940">
        <v>0.6887037003323</v>
      </c>
      <c r="K1940">
        <v>166.49747401782699</v>
      </c>
      <c r="L1940">
        <v>139.04403933057199</v>
      </c>
      <c r="M1940">
        <v>46.332984894682703</v>
      </c>
      <c r="N1940">
        <v>0.91252983776348195</v>
      </c>
      <c r="O1940">
        <v>12.308564946114499</v>
      </c>
      <c r="P1940">
        <v>159.26470588235199</v>
      </c>
    </row>
    <row r="1941" spans="1:17" hidden="1" x14ac:dyDescent="0.3">
      <c r="A1941" t="s">
        <v>4063</v>
      </c>
      <c r="B1941" t="s">
        <v>4064</v>
      </c>
      <c r="C1941" t="str">
        <f>IFERROR(VLOOKUP(Table1[[#This Row],[Ticker]],[1]!Table1[[Symbol]:[Industry]],2,FALSE),"-")</f>
        <v>-</v>
      </c>
      <c r="D1941" t="s">
        <v>124</v>
      </c>
      <c r="E1941">
        <v>437.96056399999998</v>
      </c>
      <c r="F1941">
        <v>380</v>
      </c>
      <c r="G1941">
        <v>-66.690242213327195</v>
      </c>
      <c r="H1941">
        <v>-15.657922629288301</v>
      </c>
      <c r="I1941">
        <v>-42.3301579983411</v>
      </c>
      <c r="J1941">
        <v>-9.2846348753403998</v>
      </c>
      <c r="K1941">
        <v>419.362201841228</v>
      </c>
      <c r="L1941">
        <v>484.5792830112</v>
      </c>
      <c r="M1941">
        <v>56.921344212037802</v>
      </c>
      <c r="N1941">
        <v>5.82629617398688E-2</v>
      </c>
      <c r="O1941">
        <v>120.78947368420999</v>
      </c>
      <c r="P1941">
        <v>9.4943091773519601</v>
      </c>
    </row>
    <row r="1942" spans="1:17" hidden="1" x14ac:dyDescent="0.3">
      <c r="A1942" t="s">
        <v>4065</v>
      </c>
      <c r="B1942" t="s">
        <v>4066</v>
      </c>
      <c r="C1942" t="str">
        <f>IFERROR(VLOOKUP(Table1[[#This Row],[Ticker]],[1]!Table1[[Symbol]:[Industry]],2,FALSE),"-")</f>
        <v>-</v>
      </c>
      <c r="D1942" t="s">
        <v>264</v>
      </c>
      <c r="E1942">
        <v>437.71300293000002</v>
      </c>
      <c r="F1942">
        <v>363.9</v>
      </c>
      <c r="G1942">
        <v>-28.057774274634699</v>
      </c>
      <c r="H1942">
        <v>-8.2943542727150792</v>
      </c>
      <c r="I1942">
        <v>21.335932963086499</v>
      </c>
      <c r="J1942">
        <v>-7.3525049423061999</v>
      </c>
      <c r="K1942">
        <v>378.81415566006399</v>
      </c>
      <c r="L1942">
        <v>333.03078368388702</v>
      </c>
      <c r="M1942">
        <v>23.412809123305301</v>
      </c>
      <c r="N1942">
        <v>0.20398237457271401</v>
      </c>
      <c r="O1942">
        <v>23.385545479527298</v>
      </c>
      <c r="P1942">
        <v>54.851063829787201</v>
      </c>
      <c r="Q1942">
        <v>-6.2031691144408999E-2</v>
      </c>
    </row>
    <row r="1943" spans="1:17" hidden="1" x14ac:dyDescent="0.3">
      <c r="A1943" t="s">
        <v>4067</v>
      </c>
      <c r="B1943" t="s">
        <v>4068</v>
      </c>
      <c r="C1943" t="str">
        <f>IFERROR(VLOOKUP(Table1[[#This Row],[Ticker]],[1]!Table1[[Symbol]:[Industry]],2,FALSE),"-")</f>
        <v>-</v>
      </c>
      <c r="D1943" t="s">
        <v>124</v>
      </c>
      <c r="E1943">
        <v>437.04657945000002</v>
      </c>
      <c r="F1943">
        <v>66.69</v>
      </c>
      <c r="G1943">
        <v>11.7298435184547</v>
      </c>
      <c r="H1943">
        <v>9.9515893429355895</v>
      </c>
      <c r="I1943">
        <v>-5.1043515467282301</v>
      </c>
      <c r="J1943">
        <v>-2.7899044238675699</v>
      </c>
      <c r="K1943">
        <v>59.293275648004098</v>
      </c>
      <c r="L1943">
        <v>57.239913547738603</v>
      </c>
      <c r="M1943">
        <v>65.983720299957696</v>
      </c>
      <c r="N1943">
        <v>2.50067596586084</v>
      </c>
      <c r="O1943">
        <v>60.443844654370899</v>
      </c>
      <c r="P1943">
        <v>68.621997471554906</v>
      </c>
      <c r="Q1943">
        <v>6.4997925423399994E-2</v>
      </c>
    </row>
    <row r="1944" spans="1:17" hidden="1" x14ac:dyDescent="0.3">
      <c r="A1944" t="s">
        <v>4069</v>
      </c>
      <c r="B1944" t="s">
        <v>4070</v>
      </c>
      <c r="C1944" t="str">
        <f>IFERROR(VLOOKUP(Table1[[#This Row],[Ticker]],[1]!Table1[[Symbol]:[Industry]],2,FALSE),"-")</f>
        <v>-</v>
      </c>
      <c r="D1944" t="s">
        <v>467</v>
      </c>
      <c r="E1944">
        <v>436.70760000000001</v>
      </c>
      <c r="F1944">
        <v>411.6</v>
      </c>
      <c r="G1944">
        <v>-12.3911209345399</v>
      </c>
      <c r="H1944">
        <v>-10.674390126965299</v>
      </c>
      <c r="I1944">
        <v>2.4976711518129902</v>
      </c>
      <c r="J1944">
        <v>-5.1839288990353403</v>
      </c>
      <c r="K1944">
        <v>417.53498776808902</v>
      </c>
      <c r="L1944">
        <v>390.78272083799902</v>
      </c>
      <c r="M1944">
        <v>45.577997736972897</v>
      </c>
      <c r="N1944">
        <v>1.1106053433685401</v>
      </c>
      <c r="O1944">
        <v>15.682701652089399</v>
      </c>
      <c r="P1944">
        <v>28.464419475655401</v>
      </c>
      <c r="Q1944">
        <v>-1.0430444566114999E-2</v>
      </c>
    </row>
    <row r="1945" spans="1:17" hidden="1" x14ac:dyDescent="0.3">
      <c r="A1945" t="s">
        <v>4071</v>
      </c>
      <c r="B1945" t="s">
        <v>4072</v>
      </c>
      <c r="C1945" t="str">
        <f>IFERROR(VLOOKUP(Table1[[#This Row],[Ticker]],[1]!Table1[[Symbol]:[Industry]],2,FALSE),"-")</f>
        <v>-</v>
      </c>
      <c r="D1945" t="s">
        <v>606</v>
      </c>
      <c r="E1945">
        <v>436.34683215500002</v>
      </c>
      <c r="F1945">
        <v>190.45</v>
      </c>
      <c r="G1945">
        <v>-24.6591175542546</v>
      </c>
      <c r="H1945">
        <v>8.0664702243850694</v>
      </c>
      <c r="I1945">
        <v>-2.4141506946284301</v>
      </c>
      <c r="J1945">
        <v>11.8212380887314</v>
      </c>
      <c r="K1945">
        <v>180.93913965492899</v>
      </c>
      <c r="L1945">
        <v>180.505031711047</v>
      </c>
      <c r="M1945">
        <v>54.070348621172101</v>
      </c>
      <c r="N1945">
        <v>1.73971354750063</v>
      </c>
      <c r="O1945">
        <v>30.900498818587501</v>
      </c>
      <c r="P1945">
        <v>26.966666666666601</v>
      </c>
      <c r="Q1945">
        <v>0.27021802534641898</v>
      </c>
    </row>
    <row r="1946" spans="1:17" hidden="1" x14ac:dyDescent="0.3">
      <c r="A1946" t="s">
        <v>4073</v>
      </c>
      <c r="B1946" t="s">
        <v>4074</v>
      </c>
      <c r="C1946" t="str">
        <f>IFERROR(VLOOKUP(Table1[[#This Row],[Ticker]],[1]!Table1[[Symbol]:[Industry]],2,FALSE),"-")</f>
        <v>-</v>
      </c>
      <c r="D1946" t="s">
        <v>185</v>
      </c>
      <c r="E1946">
        <v>435.91426515000001</v>
      </c>
      <c r="F1946">
        <v>419.25</v>
      </c>
      <c r="G1946">
        <v>89.872827818305794</v>
      </c>
      <c r="H1946">
        <v>-13.528223281782401</v>
      </c>
      <c r="I1946">
        <v>26.313623267831002</v>
      </c>
      <c r="J1946">
        <v>-9.1360198222542696E-2</v>
      </c>
      <c r="K1946">
        <v>403.33015714778702</v>
      </c>
      <c r="L1946">
        <v>336.61673717965601</v>
      </c>
      <c r="M1946">
        <v>47.511502707019403</v>
      </c>
      <c r="N1946">
        <v>0.573313926949372</v>
      </c>
      <c r="O1946">
        <v>13.536076326773999</v>
      </c>
      <c r="P1946">
        <v>151.49970005998799</v>
      </c>
      <c r="Q1946">
        <v>0.117909713237142</v>
      </c>
    </row>
    <row r="1947" spans="1:17" hidden="1" x14ac:dyDescent="0.3">
      <c r="A1947" t="s">
        <v>4075</v>
      </c>
      <c r="B1947" t="s">
        <v>4076</v>
      </c>
      <c r="C1947" t="str">
        <f>IFERROR(VLOOKUP(Table1[[#This Row],[Ticker]],[1]!Table1[[Symbol]:[Industry]],2,FALSE),"-")</f>
        <v>-</v>
      </c>
      <c r="D1947" t="s">
        <v>261</v>
      </c>
      <c r="E1947">
        <v>435.65600000000001</v>
      </c>
      <c r="F1947">
        <v>369.2</v>
      </c>
      <c r="G1947">
        <v>40.352930221557202</v>
      </c>
      <c r="H1947">
        <v>-15.037544135742801</v>
      </c>
      <c r="I1947">
        <v>52.714548974093397</v>
      </c>
      <c r="J1947">
        <v>-2.3399056625127299</v>
      </c>
      <c r="K1947">
        <v>340.15275801414703</v>
      </c>
      <c r="L1947">
        <v>283.63792273133203</v>
      </c>
      <c r="M1947">
        <v>45.975469534639899</v>
      </c>
      <c r="N1947">
        <v>0.21405825706099099</v>
      </c>
      <c r="O1947">
        <v>12.3239436619718</v>
      </c>
      <c r="P1947">
        <v>79.223300970873694</v>
      </c>
      <c r="Q1947">
        <v>4.192995004438E-2</v>
      </c>
    </row>
    <row r="1948" spans="1:17" hidden="1" x14ac:dyDescent="0.3">
      <c r="A1948" t="s">
        <v>4077</v>
      </c>
      <c r="B1948" t="s">
        <v>4078</v>
      </c>
      <c r="C1948" t="str">
        <f>IFERROR(VLOOKUP(Table1[[#This Row],[Ticker]],[1]!Table1[[Symbol]:[Industry]],2,FALSE),"-")</f>
        <v>-</v>
      </c>
      <c r="D1948" t="s">
        <v>929</v>
      </c>
      <c r="E1948">
        <v>435.48509999999999</v>
      </c>
      <c r="F1948">
        <v>1369.45</v>
      </c>
      <c r="G1948">
        <v>-38.014312137128201</v>
      </c>
      <c r="H1948">
        <v>-8.8299497196004104</v>
      </c>
      <c r="I1948">
        <v>-28.008960267171101</v>
      </c>
      <c r="J1948">
        <v>-1.5916129788090001</v>
      </c>
      <c r="K1948">
        <v>1418.6429864761401</v>
      </c>
      <c r="L1948">
        <v>1444.6791019626701</v>
      </c>
      <c r="M1948">
        <v>39.175310420007797</v>
      </c>
      <c r="N1948">
        <v>0.500977264747685</v>
      </c>
      <c r="O1948">
        <v>31.439629048158</v>
      </c>
      <c r="P1948">
        <v>6.1177838047268498</v>
      </c>
      <c r="Q1948">
        <v>0.12054589197408599</v>
      </c>
    </row>
    <row r="1949" spans="1:17" hidden="1" x14ac:dyDescent="0.3">
      <c r="A1949" t="s">
        <v>4079</v>
      </c>
      <c r="B1949" t="s">
        <v>4080</v>
      </c>
      <c r="C1949" t="str">
        <f>IFERROR(VLOOKUP(Table1[[#This Row],[Ticker]],[1]!Table1[[Symbol]:[Industry]],2,FALSE),"-")</f>
        <v>-</v>
      </c>
      <c r="D1949" t="s">
        <v>523</v>
      </c>
      <c r="E1949">
        <v>434.47500000000002</v>
      </c>
      <c r="F1949">
        <v>579.29999999999995</v>
      </c>
      <c r="G1949">
        <v>-16.194385291717602</v>
      </c>
      <c r="H1949">
        <v>-10.488278725330799</v>
      </c>
      <c r="I1949">
        <v>-14.707941738614799</v>
      </c>
      <c r="J1949">
        <v>0.89889427983621095</v>
      </c>
      <c r="K1949">
        <v>582.96401729537502</v>
      </c>
      <c r="L1949">
        <v>587.55581376927501</v>
      </c>
      <c r="M1949">
        <v>48.250971086519101</v>
      </c>
      <c r="N1949">
        <v>0.74971998146873298</v>
      </c>
      <c r="O1949">
        <v>48.075263248748399</v>
      </c>
      <c r="Q1949">
        <v>7.6124699844290003E-3</v>
      </c>
    </row>
    <row r="1950" spans="1:17" hidden="1" x14ac:dyDescent="0.3">
      <c r="A1950" t="s">
        <v>4081</v>
      </c>
      <c r="B1950" t="s">
        <v>4082</v>
      </c>
      <c r="C1950" t="str">
        <f>IFERROR(VLOOKUP(Table1[[#This Row],[Ticker]],[1]!Table1[[Symbol]:[Industry]],2,FALSE),"-")</f>
        <v>-</v>
      </c>
      <c r="D1950" t="s">
        <v>54</v>
      </c>
      <c r="E1950">
        <v>432.67158921599997</v>
      </c>
      <c r="F1950">
        <v>56.46</v>
      </c>
      <c r="G1950">
        <v>16.0367179755292</v>
      </c>
      <c r="H1950">
        <v>-19.397060087337898</v>
      </c>
      <c r="I1950">
        <v>8.4892490097450999</v>
      </c>
      <c r="J1950">
        <v>-5.92300832764621</v>
      </c>
      <c r="K1950">
        <v>61.661670138029898</v>
      </c>
      <c r="L1950">
        <v>53.411820160218603</v>
      </c>
      <c r="M1950">
        <v>21.048019346547999</v>
      </c>
      <c r="N1950">
        <v>0.34415448504067903</v>
      </c>
      <c r="O1950">
        <v>37.619553666312399</v>
      </c>
      <c r="P1950">
        <v>60.079387581513998</v>
      </c>
      <c r="Q1950">
        <v>5.2757720740894999E-2</v>
      </c>
    </row>
    <row r="1951" spans="1:17" hidden="1" x14ac:dyDescent="0.3">
      <c r="A1951" t="s">
        <v>4083</v>
      </c>
      <c r="B1951" t="s">
        <v>4084</v>
      </c>
      <c r="C1951" t="str">
        <f>IFERROR(VLOOKUP(Table1[[#This Row],[Ticker]],[1]!Table1[[Symbol]:[Industry]],2,FALSE),"-")</f>
        <v>-</v>
      </c>
      <c r="D1951" t="s">
        <v>606</v>
      </c>
      <c r="E1951">
        <v>432.16780499999999</v>
      </c>
      <c r="F1951">
        <v>184.05</v>
      </c>
      <c r="G1951">
        <v>242.83504616289201</v>
      </c>
      <c r="H1951">
        <v>-9.9483455780601098</v>
      </c>
      <c r="I1951">
        <v>185.884718034716</v>
      </c>
      <c r="J1951">
        <v>-9.7422784022938007</v>
      </c>
      <c r="K1951">
        <v>188.84190967353001</v>
      </c>
      <c r="L1951">
        <v>125.964002823936</v>
      </c>
      <c r="M1951">
        <v>14.7305497682158</v>
      </c>
      <c r="N1951">
        <v>0.80803978041995905</v>
      </c>
      <c r="O1951">
        <v>16.1369193154034</v>
      </c>
      <c r="P1951">
        <v>353.88409371146702</v>
      </c>
      <c r="Q1951">
        <v>7.4153411789842E-2</v>
      </c>
    </row>
    <row r="1952" spans="1:17" hidden="1" x14ac:dyDescent="0.3">
      <c r="A1952" t="s">
        <v>4085</v>
      </c>
      <c r="B1952" t="s">
        <v>4086</v>
      </c>
      <c r="C1952" t="str">
        <f>IFERROR(VLOOKUP(Table1[[#This Row],[Ticker]],[1]!Table1[[Symbol]:[Industry]],2,FALSE),"-")</f>
        <v>-</v>
      </c>
      <c r="D1952" t="s">
        <v>185</v>
      </c>
      <c r="E1952">
        <v>431.358</v>
      </c>
      <c r="F1952">
        <v>84.58</v>
      </c>
      <c r="G1952">
        <v>-33.458269660383401</v>
      </c>
      <c r="H1952">
        <v>-5.7786513270960196</v>
      </c>
      <c r="I1952">
        <v>-24.974749609820101</v>
      </c>
      <c r="J1952">
        <v>-3.6419818458978601</v>
      </c>
      <c r="K1952">
        <v>86.729338969493895</v>
      </c>
      <c r="L1952">
        <v>86.418831695092905</v>
      </c>
      <c r="M1952">
        <v>44.332495870193597</v>
      </c>
      <c r="N1952">
        <v>1.27644936890867</v>
      </c>
      <c r="O1952">
        <v>48.853156774651197</v>
      </c>
      <c r="P1952">
        <v>22.5797101449275</v>
      </c>
      <c r="Q1952">
        <v>8.389119143064E-2</v>
      </c>
    </row>
    <row r="1953" spans="1:17" hidden="1" x14ac:dyDescent="0.3">
      <c r="A1953" t="s">
        <v>4087</v>
      </c>
      <c r="B1953" t="s">
        <v>4088</v>
      </c>
      <c r="C1953" t="str">
        <f>IFERROR(VLOOKUP(Table1[[#This Row],[Ticker]],[1]!Table1[[Symbol]:[Industry]],2,FALSE),"-")</f>
        <v>-</v>
      </c>
      <c r="D1953" t="s">
        <v>997</v>
      </c>
      <c r="E1953">
        <v>431.29884600000003</v>
      </c>
      <c r="F1953">
        <v>19.8</v>
      </c>
      <c r="G1953">
        <v>-26.610978895924301</v>
      </c>
      <c r="H1953">
        <v>21.613085431497801</v>
      </c>
      <c r="I1953">
        <v>20.617210422711398</v>
      </c>
      <c r="J1953">
        <v>12.536502901736499</v>
      </c>
      <c r="K1953">
        <v>17.6719178882386</v>
      </c>
      <c r="L1953">
        <v>17.0099414417659</v>
      </c>
      <c r="M1953">
        <v>62.067847432921702</v>
      </c>
      <c r="N1953">
        <v>2.5750602178878501</v>
      </c>
      <c r="O1953">
        <v>11.060606060606</v>
      </c>
      <c r="P1953">
        <v>40.425531914893597</v>
      </c>
      <c r="Q1953">
        <v>-5.6272340034764001E-2</v>
      </c>
    </row>
    <row r="1954" spans="1:17" hidden="1" x14ac:dyDescent="0.3">
      <c r="A1954" t="s">
        <v>4089</v>
      </c>
      <c r="B1954" t="s">
        <v>4090</v>
      </c>
      <c r="C1954" t="str">
        <f>IFERROR(VLOOKUP(Table1[[#This Row],[Ticker]],[1]!Table1[[Symbol]:[Industry]],2,FALSE),"-")</f>
        <v>-</v>
      </c>
      <c r="D1954" t="s">
        <v>264</v>
      </c>
      <c r="E1954">
        <v>430.65498000000002</v>
      </c>
      <c r="F1954">
        <v>39.340000000000003</v>
      </c>
      <c r="G1954">
        <v>1191.8019258440499</v>
      </c>
      <c r="H1954">
        <v>-7.5442621515211901</v>
      </c>
      <c r="I1954">
        <v>239.95763799437199</v>
      </c>
      <c r="J1954">
        <v>-9.2285416075178901</v>
      </c>
      <c r="K1954">
        <v>42.068101110131899</v>
      </c>
      <c r="L1954">
        <v>27.884802611529501</v>
      </c>
      <c r="M1954">
        <v>31.648162728540001</v>
      </c>
      <c r="N1954">
        <v>0.21624812370856</v>
      </c>
      <c r="O1954">
        <v>42.501270971021803</v>
      </c>
      <c r="P1954">
        <v>1265.9722222222199</v>
      </c>
      <c r="Q1954">
        <v>0.181785011307316</v>
      </c>
    </row>
    <row r="1955" spans="1:17" hidden="1" x14ac:dyDescent="0.3">
      <c r="A1955" t="s">
        <v>4091</v>
      </c>
      <c r="B1955" t="s">
        <v>4092</v>
      </c>
      <c r="C1955" t="str">
        <f>IFERROR(VLOOKUP(Table1[[#This Row],[Ticker]],[1]!Table1[[Symbol]:[Industry]],2,FALSE),"-")</f>
        <v>-</v>
      </c>
      <c r="D1955" t="s">
        <v>217</v>
      </c>
      <c r="E1955">
        <v>428.33456000000001</v>
      </c>
      <c r="F1955">
        <v>242.6</v>
      </c>
      <c r="G1955">
        <v>25.474595133165799</v>
      </c>
      <c r="H1955">
        <v>-4.6415045317824299</v>
      </c>
      <c r="I1955">
        <v>-11.692795360978501</v>
      </c>
      <c r="J1955">
        <v>2.6972769957854901</v>
      </c>
      <c r="K1955">
        <v>255.09716743224001</v>
      </c>
      <c r="L1955">
        <v>245.65255611446099</v>
      </c>
      <c r="M1955">
        <v>37.817599904680598</v>
      </c>
      <c r="N1955">
        <v>0.54324686588346605</v>
      </c>
      <c r="O1955">
        <v>52.102225886232397</v>
      </c>
      <c r="P1955">
        <v>66.164383561643803</v>
      </c>
    </row>
    <row r="1956" spans="1:17" hidden="1" x14ac:dyDescent="0.3">
      <c r="A1956" t="s">
        <v>4093</v>
      </c>
      <c r="B1956" t="s">
        <v>4094</v>
      </c>
      <c r="C1956" t="str">
        <f>IFERROR(VLOOKUP(Table1[[#This Row],[Ticker]],[1]!Table1[[Symbol]:[Industry]],2,FALSE),"-")</f>
        <v>-</v>
      </c>
      <c r="D1956" t="s">
        <v>132</v>
      </c>
      <c r="E1956">
        <v>428.15100000000001</v>
      </c>
      <c r="F1956">
        <v>497.85</v>
      </c>
      <c r="G1956">
        <v>873.18360142658196</v>
      </c>
      <c r="H1956">
        <v>14.378246748393099</v>
      </c>
      <c r="I1956">
        <v>296.54484200165803</v>
      </c>
      <c r="J1956">
        <v>14.7098820378023</v>
      </c>
      <c r="K1956">
        <v>365.30247801441499</v>
      </c>
      <c r="L1956">
        <v>221.81812417725499</v>
      </c>
      <c r="M1956">
        <v>83.826402395085296</v>
      </c>
      <c r="N1956">
        <v>3.8280977788872002</v>
      </c>
      <c r="O1956">
        <v>0</v>
      </c>
      <c r="P1956">
        <v>969.495166487647</v>
      </c>
      <c r="Q1956">
        <v>0.18276132696865599</v>
      </c>
    </row>
    <row r="1957" spans="1:17" hidden="1" x14ac:dyDescent="0.3">
      <c r="A1957" t="s">
        <v>4095</v>
      </c>
      <c r="B1957" t="s">
        <v>4096</v>
      </c>
      <c r="C1957" t="str">
        <f>IFERROR(VLOOKUP(Table1[[#This Row],[Ticker]],[1]!Table1[[Symbol]:[Industry]],2,FALSE),"-")</f>
        <v>-</v>
      </c>
      <c r="D1957" t="s">
        <v>997</v>
      </c>
      <c r="E1957">
        <v>427.77129550000001</v>
      </c>
      <c r="F1957">
        <v>497.5</v>
      </c>
      <c r="G1957">
        <v>-17.495076153673701</v>
      </c>
      <c r="H1957">
        <v>-9.2472890008790998</v>
      </c>
      <c r="I1957">
        <v>3.8306768696760498</v>
      </c>
      <c r="J1957">
        <v>3.6604794857790899</v>
      </c>
      <c r="K1957">
        <v>491.82465743146503</v>
      </c>
      <c r="L1957">
        <v>463.59963996047901</v>
      </c>
      <c r="M1957">
        <v>61.546662605877998</v>
      </c>
      <c r="N1957">
        <v>0.59905362475040902</v>
      </c>
      <c r="O1957">
        <v>20.381909547738601</v>
      </c>
      <c r="P1957">
        <v>36.958017894012301</v>
      </c>
      <c r="Q1957">
        <v>6.3605212822176002E-2</v>
      </c>
    </row>
    <row r="1958" spans="1:17" hidden="1" x14ac:dyDescent="0.3">
      <c r="A1958" t="s">
        <v>4097</v>
      </c>
      <c r="B1958" t="s">
        <v>4098</v>
      </c>
      <c r="C1958" t="str">
        <f>IFERROR(VLOOKUP(Table1[[#This Row],[Ticker]],[1]!Table1[[Symbol]:[Industry]],2,FALSE),"-")</f>
        <v>-</v>
      </c>
      <c r="D1958" t="s">
        <v>3485</v>
      </c>
      <c r="E1958">
        <v>427.60034999999999</v>
      </c>
      <c r="F1958">
        <v>250</v>
      </c>
      <c r="G1958">
        <v>117.996018685313</v>
      </c>
      <c r="H1958">
        <v>-13.4329275337317</v>
      </c>
      <c r="I1958">
        <v>13.9449742767911</v>
      </c>
      <c r="J1958">
        <v>-10.790948849030899</v>
      </c>
      <c r="K1958">
        <v>250.86815889829501</v>
      </c>
      <c r="L1958">
        <v>211.762224187973</v>
      </c>
      <c r="M1958">
        <v>49.831843923182703</v>
      </c>
      <c r="N1958">
        <v>0.81490581490581404</v>
      </c>
      <c r="O1958">
        <v>25.6</v>
      </c>
      <c r="P1958">
        <v>183.018867924528</v>
      </c>
    </row>
    <row r="1959" spans="1:17" hidden="1" x14ac:dyDescent="0.3">
      <c r="A1959" t="s">
        <v>4099</v>
      </c>
      <c r="B1959" t="s">
        <v>4100</v>
      </c>
      <c r="C1959" t="str">
        <f>IFERROR(VLOOKUP(Table1[[#This Row],[Ticker]],[1]!Table1[[Symbol]:[Industry]],2,FALSE),"-")</f>
        <v>-</v>
      </c>
      <c r="D1959" t="s">
        <v>167</v>
      </c>
      <c r="E1959">
        <v>427.44264924999999</v>
      </c>
      <c r="F1959">
        <v>412.25</v>
      </c>
      <c r="G1959">
        <v>153.011362790063</v>
      </c>
      <c r="H1959">
        <v>3.7368738465959401</v>
      </c>
      <c r="I1959">
        <v>94.718937608893995</v>
      </c>
      <c r="J1959">
        <v>2.6514404793607298</v>
      </c>
      <c r="K1959">
        <v>348.68400616585097</v>
      </c>
      <c r="L1959">
        <v>264.70953003942299</v>
      </c>
      <c r="M1959">
        <v>75.687515012403594</v>
      </c>
      <c r="N1959">
        <v>0.70039173308118297</v>
      </c>
      <c r="O1959">
        <v>1.1036992116434099</v>
      </c>
      <c r="P1959">
        <v>188.08525506638699</v>
      </c>
    </row>
    <row r="1960" spans="1:17" hidden="1" x14ac:dyDescent="0.3">
      <c r="A1960" t="s">
        <v>4101</v>
      </c>
      <c r="B1960" t="s">
        <v>4102</v>
      </c>
      <c r="C1960" t="str">
        <f>IFERROR(VLOOKUP(Table1[[#This Row],[Ticker]],[1]!Table1[[Symbol]:[Industry]],2,FALSE),"-")</f>
        <v>-</v>
      </c>
      <c r="D1960" t="s">
        <v>264</v>
      </c>
      <c r="E1960">
        <v>424.75089477300003</v>
      </c>
      <c r="F1960">
        <v>83.31</v>
      </c>
      <c r="G1960">
        <v>41.694005453415201</v>
      </c>
      <c r="H1960">
        <v>11.374664969193301</v>
      </c>
      <c r="I1960">
        <v>18.243612493462098</v>
      </c>
      <c r="J1960">
        <v>-7.9770410514693602</v>
      </c>
      <c r="K1960">
        <v>78.922644314443005</v>
      </c>
      <c r="L1960">
        <v>68.320348818280095</v>
      </c>
      <c r="M1960">
        <v>45.571698134265098</v>
      </c>
      <c r="N1960">
        <v>0.91906717765596402</v>
      </c>
      <c r="O1960">
        <v>12.207418077061501</v>
      </c>
      <c r="P1960">
        <v>78.203208556149704</v>
      </c>
      <c r="Q1960">
        <v>3.4311082922419002E-2</v>
      </c>
    </row>
    <row r="1961" spans="1:17" hidden="1" x14ac:dyDescent="0.3">
      <c r="A1961" t="s">
        <v>4103</v>
      </c>
      <c r="B1961" t="s">
        <v>4104</v>
      </c>
      <c r="C1961" t="str">
        <f>IFERROR(VLOOKUP(Table1[[#This Row],[Ticker]],[1]!Table1[[Symbol]:[Industry]],2,FALSE),"-")</f>
        <v>-</v>
      </c>
      <c r="D1961" t="s">
        <v>397</v>
      </c>
      <c r="E1961">
        <v>424.6194385</v>
      </c>
      <c r="F1961">
        <v>3.8</v>
      </c>
      <c r="G1961">
        <v>68.281002323134601</v>
      </c>
      <c r="H1961">
        <v>8.8315493604331294</v>
      </c>
      <c r="I1961">
        <v>41.333707547877303</v>
      </c>
      <c r="J1961">
        <v>1.4847267582991801</v>
      </c>
      <c r="K1961">
        <v>3.28304176537298</v>
      </c>
      <c r="L1961">
        <v>2.7054913358334201</v>
      </c>
      <c r="M1961">
        <v>91.272238424687202</v>
      </c>
      <c r="N1961">
        <v>1.9958363631332701</v>
      </c>
      <c r="O1961">
        <v>2.6315789473684199</v>
      </c>
      <c r="P1961">
        <v>145.16129032257999</v>
      </c>
      <c r="Q1961">
        <v>-1.9574956264820999E-2</v>
      </c>
    </row>
    <row r="1962" spans="1:17" hidden="1" x14ac:dyDescent="0.3">
      <c r="A1962" t="s">
        <v>4105</v>
      </c>
      <c r="B1962" t="s">
        <v>4106</v>
      </c>
      <c r="C1962" t="str">
        <f>IFERROR(VLOOKUP(Table1[[#This Row],[Ticker]],[1]!Table1[[Symbol]:[Industry]],2,FALSE),"-")</f>
        <v>-</v>
      </c>
      <c r="D1962" t="s">
        <v>54</v>
      </c>
      <c r="E1962">
        <v>422.554528</v>
      </c>
      <c r="F1962">
        <v>50.92</v>
      </c>
      <c r="G1962">
        <v>-61.210086999296898</v>
      </c>
      <c r="H1962">
        <v>13.976762447140199</v>
      </c>
      <c r="I1962">
        <v>-17.0975536245836</v>
      </c>
      <c r="J1962">
        <v>4.01642965684991</v>
      </c>
      <c r="K1962">
        <v>44.008822313850999</v>
      </c>
      <c r="L1962">
        <v>52.057308790935998</v>
      </c>
      <c r="M1962">
        <v>82.594855587866505</v>
      </c>
      <c r="N1962">
        <v>0.99841441339214099</v>
      </c>
      <c r="O1962">
        <v>82.541241162608003</v>
      </c>
      <c r="P1962">
        <v>46.321839080459696</v>
      </c>
      <c r="Q1962">
        <v>6.2051358076346E-2</v>
      </c>
    </row>
    <row r="1963" spans="1:17" hidden="1" x14ac:dyDescent="0.3">
      <c r="A1963" t="s">
        <v>4107</v>
      </c>
      <c r="B1963" t="s">
        <v>4108</v>
      </c>
      <c r="C1963" t="str">
        <f>IFERROR(VLOOKUP(Table1[[#This Row],[Ticker]],[1]!Table1[[Symbol]:[Industry]],2,FALSE),"-")</f>
        <v>-</v>
      </c>
      <c r="D1963" t="s">
        <v>46</v>
      </c>
      <c r="E1963">
        <v>421.524</v>
      </c>
      <c r="F1963">
        <v>168.75</v>
      </c>
      <c r="G1963">
        <v>92.0729011983113</v>
      </c>
      <c r="H1963">
        <v>-11.5440567359587</v>
      </c>
      <c r="I1963">
        <v>102.258077295776</v>
      </c>
      <c r="J1963">
        <v>1.7110304071178599</v>
      </c>
      <c r="K1963">
        <v>159.27090912519299</v>
      </c>
      <c r="M1963">
        <v>55.454326112712899</v>
      </c>
      <c r="N1963">
        <v>0.60168762200625503</v>
      </c>
      <c r="O1963">
        <v>13.7777777777777</v>
      </c>
      <c r="P1963">
        <v>167.85714285714201</v>
      </c>
    </row>
    <row r="1964" spans="1:17" hidden="1" x14ac:dyDescent="0.3">
      <c r="A1964" t="s">
        <v>4109</v>
      </c>
      <c r="B1964" t="s">
        <v>4110</v>
      </c>
      <c r="C1964" t="str">
        <f>IFERROR(VLOOKUP(Table1[[#This Row],[Ticker]],[1]!Table1[[Symbol]:[Industry]],2,FALSE),"-")</f>
        <v>-</v>
      </c>
      <c r="D1964" t="s">
        <v>606</v>
      </c>
      <c r="E1964">
        <v>421.46559000000002</v>
      </c>
      <c r="F1964">
        <v>409.5</v>
      </c>
      <c r="G1964">
        <v>343.38559196260798</v>
      </c>
      <c r="H1964">
        <v>58.6624602259268</v>
      </c>
      <c r="I1964">
        <v>58.026431148945598</v>
      </c>
      <c r="J1964">
        <v>4.7438049792918697</v>
      </c>
      <c r="K1964">
        <v>278.45138884820602</v>
      </c>
      <c r="L1964">
        <v>212.22354951403199</v>
      </c>
      <c r="M1964">
        <v>95.361919643551104</v>
      </c>
      <c r="N1964">
        <v>2.3800505050504999</v>
      </c>
      <c r="O1964">
        <v>0</v>
      </c>
      <c r="P1964">
        <v>401.22399020807802</v>
      </c>
      <c r="Q1964">
        <v>0.171028576204552</v>
      </c>
    </row>
    <row r="1965" spans="1:17" hidden="1" x14ac:dyDescent="0.3">
      <c r="A1965" t="s">
        <v>4111</v>
      </c>
      <c r="B1965" t="s">
        <v>4112</v>
      </c>
      <c r="C1965" t="str">
        <f>IFERROR(VLOOKUP(Table1[[#This Row],[Ticker]],[1]!Table1[[Symbol]:[Industry]],2,FALSE),"-")</f>
        <v>-</v>
      </c>
      <c r="D1965" t="s">
        <v>379</v>
      </c>
      <c r="E1965">
        <v>421.22870625000002</v>
      </c>
      <c r="F1965">
        <v>200.75</v>
      </c>
      <c r="G1965">
        <v>-51.501895091341702</v>
      </c>
      <c r="H1965">
        <v>1.31163036372104</v>
      </c>
      <c r="I1965">
        <v>-23.4801698102948</v>
      </c>
      <c r="J1965">
        <v>2.4086398017774502</v>
      </c>
      <c r="K1965">
        <v>167.497021015424</v>
      </c>
      <c r="M1965">
        <v>81.418351408246593</v>
      </c>
      <c r="N1965">
        <v>2.1188133352915202</v>
      </c>
      <c r="O1965">
        <v>35.990037359900299</v>
      </c>
      <c r="P1965">
        <v>33.8333333333333</v>
      </c>
    </row>
    <row r="1966" spans="1:17" hidden="1" x14ac:dyDescent="0.3">
      <c r="A1966" t="s">
        <v>4113</v>
      </c>
      <c r="B1966" t="s">
        <v>4114</v>
      </c>
      <c r="C1966" t="str">
        <f>IFERROR(VLOOKUP(Table1[[#This Row],[Ticker]],[1]!Table1[[Symbol]:[Industry]],2,FALSE),"-")</f>
        <v>-</v>
      </c>
      <c r="D1966" t="s">
        <v>146</v>
      </c>
      <c r="E1966">
        <v>420.44500214999999</v>
      </c>
      <c r="F1966">
        <v>184.5</v>
      </c>
      <c r="G1966">
        <v>-0.18646930639231801</v>
      </c>
      <c r="H1966">
        <v>2.4521799938086999</v>
      </c>
      <c r="I1966">
        <v>20.027547288497999</v>
      </c>
      <c r="J1966">
        <v>0.72416775208801398</v>
      </c>
      <c r="K1966">
        <v>177.35093473597701</v>
      </c>
      <c r="L1966">
        <v>168.15966461730201</v>
      </c>
      <c r="M1966">
        <v>65.653966987702105</v>
      </c>
      <c r="N1966">
        <v>0.87456032485916102</v>
      </c>
      <c r="O1966">
        <v>13.821138211382101</v>
      </c>
      <c r="P1966">
        <v>63.202122954444903</v>
      </c>
    </row>
    <row r="1967" spans="1:17" hidden="1" x14ac:dyDescent="0.3">
      <c r="A1967" t="s">
        <v>4115</v>
      </c>
      <c r="B1967" t="s">
        <v>4116</v>
      </c>
      <c r="C1967" t="str">
        <f>IFERROR(VLOOKUP(Table1[[#This Row],[Ticker]],[1]!Table1[[Symbol]:[Industry]],2,FALSE),"-")</f>
        <v>-</v>
      </c>
      <c r="D1967" t="s">
        <v>21</v>
      </c>
      <c r="E1967">
        <v>418.461322446</v>
      </c>
      <c r="F1967">
        <v>288.27</v>
      </c>
      <c r="G1967">
        <v>131.69069117319</v>
      </c>
      <c r="H1967">
        <v>14.215825686669101</v>
      </c>
      <c r="I1967">
        <v>65.339800587195597</v>
      </c>
      <c r="J1967">
        <v>-0.40979306503532897</v>
      </c>
      <c r="K1967">
        <v>239.08711130347999</v>
      </c>
      <c r="L1967">
        <v>188.873968722782</v>
      </c>
      <c r="M1967">
        <v>65.264771896429906</v>
      </c>
      <c r="N1967">
        <v>1.1301115063292999</v>
      </c>
      <c r="O1967">
        <v>5.4532209387032999</v>
      </c>
      <c r="P1967">
        <v>164.46788990825601</v>
      </c>
      <c r="Q1967">
        <v>0.129167205610352</v>
      </c>
    </row>
    <row r="1968" spans="1:17" hidden="1" x14ac:dyDescent="0.3">
      <c r="A1968" t="s">
        <v>4117</v>
      </c>
      <c r="B1968" t="s">
        <v>4118</v>
      </c>
      <c r="C1968" t="str">
        <f>IFERROR(VLOOKUP(Table1[[#This Row],[Ticker]],[1]!Table1[[Symbol]:[Industry]],2,FALSE),"-")</f>
        <v>-</v>
      </c>
      <c r="D1968" t="s">
        <v>185</v>
      </c>
      <c r="E1968">
        <v>418.41446400000001</v>
      </c>
      <c r="F1968">
        <v>180.9</v>
      </c>
      <c r="G1968">
        <v>-40.079274061738197</v>
      </c>
      <c r="H1968">
        <v>-8.0086000696964792</v>
      </c>
      <c r="I1968">
        <v>6.0424786465540201</v>
      </c>
      <c r="J1968">
        <v>0.51871771079981899</v>
      </c>
      <c r="K1968">
        <v>184.842103370448</v>
      </c>
      <c r="M1968">
        <v>55.520586081422103</v>
      </c>
      <c r="N1968">
        <v>0.61469133926379604</v>
      </c>
      <c r="O1968">
        <v>44.637921503593098</v>
      </c>
      <c r="P1968">
        <v>37.986270022883303</v>
      </c>
    </row>
    <row r="1969" spans="1:17" hidden="1" x14ac:dyDescent="0.3">
      <c r="A1969" t="s">
        <v>4119</v>
      </c>
      <c r="B1969" t="s">
        <v>4120</v>
      </c>
      <c r="C1969" t="str">
        <f>IFERROR(VLOOKUP(Table1[[#This Row],[Ticker]],[1]!Table1[[Symbol]:[Industry]],2,FALSE),"-")</f>
        <v>-</v>
      </c>
      <c r="D1969" t="s">
        <v>467</v>
      </c>
      <c r="E1969">
        <v>417.45510472500001</v>
      </c>
      <c r="F1969">
        <v>560.25</v>
      </c>
      <c r="G1969">
        <v>-9.5505408663761902</v>
      </c>
      <c r="H1969">
        <v>-18.470358507378499</v>
      </c>
      <c r="I1969">
        <v>-5.10259130472756</v>
      </c>
      <c r="J1969">
        <v>-9.3115709119782899</v>
      </c>
      <c r="K1969">
        <v>623.18645268162504</v>
      </c>
      <c r="L1969">
        <v>574.64945834865</v>
      </c>
      <c r="M1969">
        <v>33.123623470971502</v>
      </c>
      <c r="N1969">
        <v>0.71000062466565295</v>
      </c>
      <c r="O1969">
        <v>42.650602409638502</v>
      </c>
      <c r="P1969">
        <v>50.564364418167102</v>
      </c>
      <c r="Q1969">
        <v>2.8236790620018E-2</v>
      </c>
    </row>
    <row r="1970" spans="1:17" hidden="1" x14ac:dyDescent="0.3">
      <c r="A1970" t="s">
        <v>4121</v>
      </c>
      <c r="B1970" t="s">
        <v>4122</v>
      </c>
      <c r="C1970" t="str">
        <f>IFERROR(VLOOKUP(Table1[[#This Row],[Ticker]],[1]!Table1[[Symbol]:[Industry]],2,FALSE),"-")</f>
        <v>-</v>
      </c>
      <c r="D1970" t="s">
        <v>2144</v>
      </c>
      <c r="E1970">
        <v>417.40875</v>
      </c>
      <c r="F1970">
        <v>1855.15</v>
      </c>
      <c r="G1970">
        <v>304.24282482205899</v>
      </c>
      <c r="H1970">
        <v>36.207101045906803</v>
      </c>
      <c r="I1970">
        <v>117.724047371298</v>
      </c>
      <c r="J1970">
        <v>-9.8688412088836195</v>
      </c>
      <c r="K1970">
        <v>1451.80426746379</v>
      </c>
      <c r="L1970">
        <v>1078.6449929031701</v>
      </c>
      <c r="M1970">
        <v>66.552367587879402</v>
      </c>
      <c r="N1970">
        <v>0.84299975625709</v>
      </c>
      <c r="O1970">
        <v>7.4899603805621897</v>
      </c>
      <c r="P1970">
        <v>358.627935723115</v>
      </c>
      <c r="Q1970">
        <v>0.205802156886008</v>
      </c>
    </row>
    <row r="1971" spans="1:17" hidden="1" x14ac:dyDescent="0.3">
      <c r="A1971" t="s">
        <v>4123</v>
      </c>
      <c r="B1971" t="s">
        <v>4124</v>
      </c>
      <c r="C1971" t="str">
        <f>IFERROR(VLOOKUP(Table1[[#This Row],[Ticker]],[1]!Table1[[Symbol]:[Industry]],2,FALSE),"-")</f>
        <v>-</v>
      </c>
      <c r="D1971" t="s">
        <v>261</v>
      </c>
      <c r="E1971">
        <v>417.22380385999998</v>
      </c>
      <c r="F1971">
        <v>75.34</v>
      </c>
      <c r="G1971">
        <v>154.67034037214401</v>
      </c>
      <c r="H1971">
        <v>-8.8566944052001499</v>
      </c>
      <c r="I1971">
        <v>24.062584394401199</v>
      </c>
      <c r="J1971">
        <v>-6.9169036764834102</v>
      </c>
      <c r="K1971">
        <v>71.822344310916293</v>
      </c>
      <c r="L1971">
        <v>56.401174825776103</v>
      </c>
      <c r="M1971">
        <v>37.628263729443198</v>
      </c>
      <c r="N1971">
        <v>0.82151915900995198</v>
      </c>
      <c r="O1971">
        <v>14.1491903371383</v>
      </c>
      <c r="P1971">
        <v>217.89029535864901</v>
      </c>
      <c r="Q1971">
        <v>9.5072219630446E-2</v>
      </c>
    </row>
    <row r="1972" spans="1:17" hidden="1" x14ac:dyDescent="0.3">
      <c r="A1972" t="s">
        <v>4125</v>
      </c>
      <c r="B1972" t="s">
        <v>4126</v>
      </c>
      <c r="C1972" t="str">
        <f>IFERROR(VLOOKUP(Table1[[#This Row],[Ticker]],[1]!Table1[[Symbol]:[Industry]],2,FALSE),"-")</f>
        <v>-</v>
      </c>
      <c r="D1972" t="s">
        <v>3330</v>
      </c>
      <c r="E1972">
        <v>416.84414400000003</v>
      </c>
      <c r="F1972">
        <v>184.85</v>
      </c>
      <c r="G1972">
        <v>-9.2308813978120305</v>
      </c>
      <c r="H1972">
        <v>-18.151253835403601</v>
      </c>
      <c r="I1972">
        <v>5.2161593389132301</v>
      </c>
      <c r="J1972">
        <v>-0.36433852990359999</v>
      </c>
      <c r="K1972">
        <v>208.94918645084201</v>
      </c>
      <c r="M1972">
        <v>41.988283300839598</v>
      </c>
      <c r="N1972">
        <v>0.409282624585115</v>
      </c>
      <c r="O1972">
        <v>75.493643494725404</v>
      </c>
      <c r="P1972">
        <v>29.719298245613999</v>
      </c>
    </row>
    <row r="1973" spans="1:17" hidden="1" x14ac:dyDescent="0.3">
      <c r="A1973" t="s">
        <v>4127</v>
      </c>
      <c r="B1973" t="s">
        <v>4128</v>
      </c>
      <c r="C1973" t="str">
        <f>IFERROR(VLOOKUP(Table1[[#This Row],[Ticker]],[1]!Table1[[Symbol]:[Industry]],2,FALSE),"-")</f>
        <v>-</v>
      </c>
      <c r="D1973" t="s">
        <v>264</v>
      </c>
      <c r="E1973">
        <v>413.4275002</v>
      </c>
      <c r="F1973">
        <v>25.09</v>
      </c>
      <c r="G1973">
        <v>52.078761205050199</v>
      </c>
      <c r="H1973">
        <v>-7.9950398853177802</v>
      </c>
      <c r="I1973">
        <v>12.6888857736487</v>
      </c>
      <c r="J1973">
        <v>-4.58382020808794</v>
      </c>
      <c r="K1973">
        <v>24.832470813759802</v>
      </c>
      <c r="L1973">
        <v>22.738120626999201</v>
      </c>
      <c r="M1973">
        <v>54.268641904876198</v>
      </c>
      <c r="N1973">
        <v>0.27408002782514101</v>
      </c>
      <c r="O1973">
        <v>27.540852929453902</v>
      </c>
      <c r="P1973">
        <v>100.93039123925701</v>
      </c>
      <c r="Q1973">
        <v>8.0408022849658006E-2</v>
      </c>
    </row>
    <row r="1974" spans="1:17" hidden="1" x14ac:dyDescent="0.3">
      <c r="A1974" t="s">
        <v>4129</v>
      </c>
      <c r="B1974" t="s">
        <v>4130</v>
      </c>
      <c r="C1974" t="str">
        <f>IFERROR(VLOOKUP(Table1[[#This Row],[Ticker]],[1]!Table1[[Symbol]:[Industry]],2,FALSE),"-")</f>
        <v>-</v>
      </c>
      <c r="D1974" t="s">
        <v>549</v>
      </c>
      <c r="E1974">
        <v>413.10485999999997</v>
      </c>
      <c r="F1974">
        <v>170.1</v>
      </c>
      <c r="G1974">
        <v>-36.266560437194002</v>
      </c>
      <c r="H1974">
        <v>-21.834900758197499</v>
      </c>
      <c r="I1974">
        <v>-21.819519700468799</v>
      </c>
      <c r="J1974">
        <v>-3.04152371770527E-2</v>
      </c>
      <c r="K1974">
        <v>185.623498236693</v>
      </c>
      <c r="M1974">
        <v>29.82416109611</v>
      </c>
      <c r="N1974">
        <v>0.30257801899592901</v>
      </c>
      <c r="O1974">
        <v>95.002939447383895</v>
      </c>
      <c r="P1974">
        <v>14.506900033658599</v>
      </c>
    </row>
    <row r="1975" spans="1:17" hidden="1" x14ac:dyDescent="0.3">
      <c r="A1975" t="s">
        <v>4131</v>
      </c>
      <c r="B1975" t="s">
        <v>4132</v>
      </c>
      <c r="C1975" t="str">
        <f>IFERROR(VLOOKUP(Table1[[#This Row],[Ticker]],[1]!Table1[[Symbol]:[Industry]],2,FALSE),"-")</f>
        <v>-</v>
      </c>
      <c r="D1975" t="s">
        <v>743</v>
      </c>
      <c r="E1975">
        <v>413.09429931</v>
      </c>
      <c r="F1975">
        <v>92.33</v>
      </c>
      <c r="G1975">
        <v>-62.134505544553697</v>
      </c>
      <c r="H1975">
        <v>6.5532273590924399</v>
      </c>
      <c r="I1975">
        <v>-7.5563127673873201</v>
      </c>
      <c r="J1975">
        <v>15.1499264493492</v>
      </c>
      <c r="K1975">
        <v>87.000168805298202</v>
      </c>
      <c r="L1975">
        <v>97.779376892892202</v>
      </c>
      <c r="M1975">
        <v>60.483670900044899</v>
      </c>
      <c r="N1975">
        <v>4.1968926310409103</v>
      </c>
      <c r="O1975">
        <v>60.077981154554301</v>
      </c>
      <c r="P1975">
        <v>21.502829319647301</v>
      </c>
      <c r="Q1975">
        <v>-7.8445574200874002E-2</v>
      </c>
    </row>
    <row r="1976" spans="1:17" hidden="1" x14ac:dyDescent="0.3">
      <c r="A1976" t="s">
        <v>4133</v>
      </c>
      <c r="B1976" t="s">
        <v>4134</v>
      </c>
      <c r="C1976" t="str">
        <f>IFERROR(VLOOKUP(Table1[[#This Row],[Ticker]],[1]!Table1[[Symbol]:[Industry]],2,FALSE),"-")</f>
        <v>-</v>
      </c>
      <c r="D1976" t="s">
        <v>1000</v>
      </c>
      <c r="E1976">
        <v>411.06085944</v>
      </c>
      <c r="F1976">
        <v>3.85</v>
      </c>
      <c r="G1976">
        <v>-14.032558587299301</v>
      </c>
      <c r="H1976">
        <v>-12.834275616119699</v>
      </c>
      <c r="I1976">
        <v>-7.9478164525295396</v>
      </c>
      <c r="J1976">
        <v>-5.0487074739517697</v>
      </c>
      <c r="K1976">
        <v>4.0164560076643498</v>
      </c>
      <c r="L1976">
        <v>3.96701731370639</v>
      </c>
      <c r="M1976">
        <v>40.068780046585701</v>
      </c>
      <c r="N1976">
        <v>0.79199164547632395</v>
      </c>
      <c r="O1976">
        <v>96.500097219521606</v>
      </c>
      <c r="P1976">
        <v>43.800848619314102</v>
      </c>
      <c r="Q1976">
        <v>0.12740467473835701</v>
      </c>
    </row>
    <row r="1977" spans="1:17" hidden="1" x14ac:dyDescent="0.3">
      <c r="A1977" t="s">
        <v>4135</v>
      </c>
      <c r="B1977" t="s">
        <v>4136</v>
      </c>
      <c r="C1977" t="str">
        <f>IFERROR(VLOOKUP(Table1[[#This Row],[Ticker]],[1]!Table1[[Symbol]:[Industry]],2,FALSE),"-")</f>
        <v>-</v>
      </c>
      <c r="D1977" t="s">
        <v>2819</v>
      </c>
      <c r="E1977">
        <v>410.262</v>
      </c>
      <c r="F1977">
        <v>406.2</v>
      </c>
      <c r="G1977">
        <v>44.062156946256998</v>
      </c>
      <c r="H1977">
        <v>15.5715762613516</v>
      </c>
      <c r="I1977">
        <v>-11.435421156235799</v>
      </c>
      <c r="J1977">
        <v>4.5530375767802802</v>
      </c>
      <c r="K1977">
        <v>342.73374763960999</v>
      </c>
      <c r="L1977">
        <v>318.33670230286799</v>
      </c>
      <c r="M1977">
        <v>74.813843727442503</v>
      </c>
      <c r="N1977">
        <v>1.7635270060386501</v>
      </c>
      <c r="O1977">
        <v>4.6651895617922197</v>
      </c>
      <c r="P1977">
        <v>82.972972972972897</v>
      </c>
      <c r="Q1977">
        <v>0.24597321241402201</v>
      </c>
    </row>
    <row r="1978" spans="1:17" hidden="1" x14ac:dyDescent="0.3">
      <c r="A1978" t="s">
        <v>4137</v>
      </c>
      <c r="B1978" t="s">
        <v>4138</v>
      </c>
      <c r="C1978" t="str">
        <f>IFERROR(VLOOKUP(Table1[[#This Row],[Ticker]],[1]!Table1[[Symbol]:[Industry]],2,FALSE),"-")</f>
        <v>-</v>
      </c>
      <c r="D1978" t="s">
        <v>261</v>
      </c>
      <c r="E1978">
        <v>410.10389279999998</v>
      </c>
      <c r="F1978">
        <v>749.7</v>
      </c>
      <c r="G1978">
        <v>81.361618745653303</v>
      </c>
      <c r="H1978">
        <v>4.6442097539318397</v>
      </c>
      <c r="I1978">
        <v>75.340728077608205</v>
      </c>
      <c r="J1978">
        <v>-8.2060318245412294</v>
      </c>
      <c r="K1978">
        <v>730.65830094008902</v>
      </c>
      <c r="L1978">
        <v>580.53817538920703</v>
      </c>
      <c r="M1978">
        <v>33.356599475805197</v>
      </c>
      <c r="N1978">
        <v>0.90246535960013197</v>
      </c>
      <c r="O1978">
        <v>20.048019207683001</v>
      </c>
      <c r="P1978">
        <v>132.537220843672</v>
      </c>
      <c r="Q1978">
        <v>0.125694503509094</v>
      </c>
    </row>
    <row r="1979" spans="1:17" hidden="1" x14ac:dyDescent="0.3">
      <c r="A1979" t="s">
        <v>4139</v>
      </c>
      <c r="B1979" t="s">
        <v>4140</v>
      </c>
      <c r="C1979" t="str">
        <f>IFERROR(VLOOKUP(Table1[[#This Row],[Ticker]],[1]!Table1[[Symbol]:[Industry]],2,FALSE),"-")</f>
        <v>-</v>
      </c>
      <c r="D1979" t="s">
        <v>1000</v>
      </c>
      <c r="E1979">
        <v>410.08731599999999</v>
      </c>
      <c r="F1979">
        <v>215.79</v>
      </c>
      <c r="G1979">
        <v>-27.9993400314975</v>
      </c>
      <c r="H1979">
        <v>-8.7087017024278701</v>
      </c>
      <c r="I1979">
        <v>4.3126382505932197</v>
      </c>
      <c r="J1979">
        <v>-2.6433558404925201</v>
      </c>
      <c r="K1979">
        <v>221.24528880817101</v>
      </c>
      <c r="L1979">
        <v>212.18951513359599</v>
      </c>
      <c r="M1979">
        <v>42.482994009756702</v>
      </c>
      <c r="N1979">
        <v>0.15278654046700299</v>
      </c>
      <c r="O1979">
        <v>22.4848232077482</v>
      </c>
      <c r="P1979">
        <v>29.099611127729499</v>
      </c>
      <c r="Q1979">
        <v>-7.5455194437882997E-2</v>
      </c>
    </row>
    <row r="1980" spans="1:17" hidden="1" x14ac:dyDescent="0.3">
      <c r="A1980" t="s">
        <v>4141</v>
      </c>
      <c r="B1980" t="s">
        <v>4142</v>
      </c>
      <c r="C1980" t="str">
        <f>IFERROR(VLOOKUP(Table1[[#This Row],[Ticker]],[1]!Table1[[Symbol]:[Industry]],2,FALSE),"-")</f>
        <v>-</v>
      </c>
      <c r="D1980" t="s">
        <v>132</v>
      </c>
      <c r="E1980">
        <v>409.28093220599999</v>
      </c>
      <c r="F1980">
        <v>26.82</v>
      </c>
      <c r="G1980">
        <v>-51.872221359500699</v>
      </c>
      <c r="H1980">
        <v>-20.0684126818471</v>
      </c>
      <c r="I1980">
        <v>-23.893538280031201</v>
      </c>
      <c r="J1980">
        <v>-6.1708273002530101</v>
      </c>
      <c r="K1980">
        <v>29.369423652124201</v>
      </c>
      <c r="L1980">
        <v>31.063910110855399</v>
      </c>
      <c r="M1980">
        <v>35.151108359195298</v>
      </c>
      <c r="N1980">
        <v>0.49719587660175002</v>
      </c>
      <c r="O1980">
        <v>67.039522744220704</v>
      </c>
      <c r="P1980">
        <v>4.3579766536965003</v>
      </c>
      <c r="Q1980">
        <v>-5.9810173798090002E-3</v>
      </c>
    </row>
    <row r="1981" spans="1:17" hidden="1" x14ac:dyDescent="0.3">
      <c r="A1981" t="s">
        <v>4143</v>
      </c>
      <c r="B1981" t="s">
        <v>4144</v>
      </c>
      <c r="C1981" t="str">
        <f>IFERROR(VLOOKUP(Table1[[#This Row],[Ticker]],[1]!Table1[[Symbol]:[Industry]],2,FALSE),"-")</f>
        <v>-</v>
      </c>
      <c r="D1981" t="s">
        <v>2144</v>
      </c>
      <c r="E1981">
        <v>406.73942249999999</v>
      </c>
      <c r="F1981">
        <v>566.45000000000005</v>
      </c>
      <c r="G1981">
        <v>71.496151427212695</v>
      </c>
      <c r="H1981">
        <v>33.810658783269297</v>
      </c>
      <c r="I1981">
        <v>21.189546435156402</v>
      </c>
      <c r="J1981">
        <v>8.7868584594389105</v>
      </c>
      <c r="K1981">
        <v>479.79395357610701</v>
      </c>
      <c r="L1981">
        <v>467.56177121726398</v>
      </c>
      <c r="M1981">
        <v>64.8827267610354</v>
      </c>
      <c r="N1981">
        <v>1.4502940309391901</v>
      </c>
      <c r="O1981">
        <v>14.749757260128799</v>
      </c>
      <c r="P1981">
        <v>114.48315032184701</v>
      </c>
    </row>
    <row r="1982" spans="1:17" hidden="1" x14ac:dyDescent="0.3">
      <c r="A1982" t="s">
        <v>4145</v>
      </c>
      <c r="B1982" t="s">
        <v>4146</v>
      </c>
      <c r="C1982" t="str">
        <f>IFERROR(VLOOKUP(Table1[[#This Row],[Ticker]],[1]!Table1[[Symbol]:[Industry]],2,FALSE),"-")</f>
        <v>-</v>
      </c>
      <c r="D1982" t="s">
        <v>400</v>
      </c>
      <c r="E1982">
        <v>405.99054665400001</v>
      </c>
      <c r="F1982">
        <v>3.74</v>
      </c>
      <c r="G1982">
        <v>-35.6685440895818</v>
      </c>
      <c r="H1982">
        <v>-11.207161097438901</v>
      </c>
      <c r="I1982">
        <v>-29.7045655812795</v>
      </c>
      <c r="J1982">
        <v>-8.5395795558803904</v>
      </c>
      <c r="K1982">
        <v>3.9485505986598102</v>
      </c>
      <c r="L1982">
        <v>4.15167114552467</v>
      </c>
      <c r="M1982">
        <v>42.291140812684802</v>
      </c>
      <c r="N1982">
        <v>1.1185688399403</v>
      </c>
      <c r="O1982">
        <v>86.363636363636303</v>
      </c>
      <c r="P1982">
        <v>35.234871931894901</v>
      </c>
      <c r="Q1982">
        <v>-1.3893320400921999E-2</v>
      </c>
    </row>
    <row r="1983" spans="1:17" hidden="1" x14ac:dyDescent="0.3">
      <c r="A1983" t="s">
        <v>4147</v>
      </c>
      <c r="B1983" t="s">
        <v>4148</v>
      </c>
      <c r="C1983" t="str">
        <f>IFERROR(VLOOKUP(Table1[[#This Row],[Ticker]],[1]!Table1[[Symbol]:[Industry]],2,FALSE),"-")</f>
        <v>-</v>
      </c>
      <c r="D1983" t="s">
        <v>4062</v>
      </c>
      <c r="E1983">
        <v>405.36603680000002</v>
      </c>
      <c r="F1983">
        <v>212.15</v>
      </c>
      <c r="G1983">
        <v>9.4621576175986899</v>
      </c>
      <c r="H1983">
        <v>-23.8271105923885</v>
      </c>
      <c r="I1983">
        <v>42.816822632118402</v>
      </c>
      <c r="J1983">
        <v>-8.7233643201015898</v>
      </c>
      <c r="K1983">
        <v>226.810548901711</v>
      </c>
      <c r="L1983">
        <v>187.38457640884201</v>
      </c>
      <c r="M1983">
        <v>28.964719467512001</v>
      </c>
      <c r="N1983">
        <v>0.72682207223859296</v>
      </c>
      <c r="O1983">
        <v>30.9922224840914</v>
      </c>
      <c r="P1983">
        <v>71.088709677419303</v>
      </c>
      <c r="Q1983">
        <v>9.6947500507877996E-2</v>
      </c>
    </row>
    <row r="1984" spans="1:17" hidden="1" x14ac:dyDescent="0.3">
      <c r="A1984" t="s">
        <v>4149</v>
      </c>
      <c r="B1984" t="s">
        <v>4150</v>
      </c>
      <c r="C1984" t="str">
        <f>IFERROR(VLOOKUP(Table1[[#This Row],[Ticker]],[1]!Table1[[Symbol]:[Industry]],2,FALSE),"-")</f>
        <v>-</v>
      </c>
      <c r="D1984" t="s">
        <v>1270</v>
      </c>
      <c r="E1984">
        <v>404.95746005000001</v>
      </c>
      <c r="F1984">
        <v>307.45</v>
      </c>
      <c r="G1984">
        <v>152.42688289758601</v>
      </c>
      <c r="H1984">
        <v>4.8008746503736797</v>
      </c>
      <c r="I1984">
        <v>-26.0028306710138</v>
      </c>
      <c r="J1984">
        <v>21.162262990183201</v>
      </c>
      <c r="K1984">
        <v>279.551941190869</v>
      </c>
      <c r="L1984">
        <v>282.82146633105702</v>
      </c>
      <c r="M1984">
        <v>84.650253851107706</v>
      </c>
      <c r="N1984">
        <v>0.64301117926495499</v>
      </c>
      <c r="O1984">
        <v>47.9590177264595</v>
      </c>
      <c r="P1984">
        <v>223.461336138874</v>
      </c>
      <c r="Q1984">
        <v>0.14233753564875701</v>
      </c>
    </row>
    <row r="1985" spans="1:17" hidden="1" x14ac:dyDescent="0.3">
      <c r="A1985" t="s">
        <v>4151</v>
      </c>
      <c r="B1985" t="s">
        <v>4152</v>
      </c>
      <c r="C1985" t="str">
        <f>IFERROR(VLOOKUP(Table1[[#This Row],[Ticker]],[1]!Table1[[Symbol]:[Industry]],2,FALSE),"-")</f>
        <v>-</v>
      </c>
      <c r="D1985" t="s">
        <v>132</v>
      </c>
      <c r="E1985">
        <v>404.85791770999998</v>
      </c>
      <c r="F1985">
        <v>118.15</v>
      </c>
      <c r="G1985">
        <v>-27.191854677872399</v>
      </c>
      <c r="H1985">
        <v>-7.2972422367004599</v>
      </c>
      <c r="I1985">
        <v>-24.411239079422199</v>
      </c>
      <c r="J1985">
        <v>-3.3556433459049</v>
      </c>
      <c r="K1985">
        <v>123.517389640693</v>
      </c>
      <c r="L1985">
        <v>124.32126081463799</v>
      </c>
      <c r="M1985">
        <v>39.117169409137198</v>
      </c>
      <c r="N1985">
        <v>1.1240897678261801</v>
      </c>
      <c r="O1985">
        <v>56.495979686838702</v>
      </c>
      <c r="Q1985">
        <v>-1.6338691924740001E-3</v>
      </c>
    </row>
    <row r="1986" spans="1:17" hidden="1" x14ac:dyDescent="0.3">
      <c r="A1986" t="s">
        <v>4153</v>
      </c>
      <c r="B1986" t="s">
        <v>4154</v>
      </c>
      <c r="C1986" t="str">
        <f>IFERROR(VLOOKUP(Table1[[#This Row],[Ticker]],[1]!Table1[[Symbol]:[Industry]],2,FALSE),"-")</f>
        <v>-</v>
      </c>
      <c r="D1986" t="s">
        <v>4155</v>
      </c>
      <c r="E1986">
        <v>403.92645232799998</v>
      </c>
      <c r="F1986">
        <v>62.16</v>
      </c>
      <c r="G1986">
        <v>-86.478474024715496</v>
      </c>
      <c r="H1986">
        <v>-24.904333067452001</v>
      </c>
      <c r="I1986">
        <v>-19.538041024405899</v>
      </c>
      <c r="J1986">
        <v>-7.2030419239671302</v>
      </c>
      <c r="K1986">
        <v>68.457834008436905</v>
      </c>
      <c r="L1986">
        <v>75.623596303668094</v>
      </c>
      <c r="M1986">
        <v>20.474289563424001</v>
      </c>
      <c r="N1986">
        <v>0.21649264475761101</v>
      </c>
      <c r="O1986">
        <v>125.746963422504</v>
      </c>
      <c r="P1986">
        <v>23.235527359238699</v>
      </c>
      <c r="Q1986">
        <v>-0.153168328862374</v>
      </c>
    </row>
    <row r="1987" spans="1:17" hidden="1" x14ac:dyDescent="0.3">
      <c r="A1987" t="s">
        <v>4156</v>
      </c>
      <c r="B1987" t="s">
        <v>4157</v>
      </c>
      <c r="C1987" t="str">
        <f>IFERROR(VLOOKUP(Table1[[#This Row],[Ticker]],[1]!Table1[[Symbol]:[Industry]],2,FALSE),"-")</f>
        <v>-</v>
      </c>
      <c r="D1987" t="s">
        <v>273</v>
      </c>
      <c r="E1987">
        <v>403.83436799999998</v>
      </c>
      <c r="F1987">
        <v>244.95</v>
      </c>
      <c r="G1987">
        <v>3.6471955840647299</v>
      </c>
      <c r="H1987">
        <v>-13.903417824509001</v>
      </c>
      <c r="I1987">
        <v>18.094236320789999</v>
      </c>
      <c r="J1987">
        <v>-3.3454889478012402</v>
      </c>
      <c r="K1987">
        <v>266.04654624254198</v>
      </c>
      <c r="M1987">
        <v>26.870379640529801</v>
      </c>
      <c r="O1987">
        <v>54.643804858134303</v>
      </c>
      <c r="P1987">
        <v>43.245614035087698</v>
      </c>
    </row>
    <row r="1988" spans="1:17" hidden="1" x14ac:dyDescent="0.3">
      <c r="A1988" t="s">
        <v>4158</v>
      </c>
      <c r="B1988" t="s">
        <v>4159</v>
      </c>
      <c r="C1988" t="str">
        <f>IFERROR(VLOOKUP(Table1[[#This Row],[Ticker]],[1]!Table1[[Symbol]:[Industry]],2,FALSE),"-")</f>
        <v>-</v>
      </c>
      <c r="D1988" t="s">
        <v>606</v>
      </c>
      <c r="E1988">
        <v>402.72918611399899</v>
      </c>
      <c r="F1988">
        <v>22.05</v>
      </c>
      <c r="G1988">
        <v>-14.2288116382922</v>
      </c>
      <c r="K1988">
        <v>22.064075533845699</v>
      </c>
      <c r="L1988">
        <v>20.559754299100199</v>
      </c>
      <c r="M1988">
        <v>35.6509857849477</v>
      </c>
      <c r="N1988">
        <v>1</v>
      </c>
      <c r="O1988">
        <v>18.367346938775501</v>
      </c>
      <c r="P1988">
        <v>32.035928143712503</v>
      </c>
      <c r="Q1988">
        <v>2.5042493907753999E-2</v>
      </c>
    </row>
    <row r="1989" spans="1:17" hidden="1" x14ac:dyDescent="0.3">
      <c r="A1989" t="s">
        <v>4160</v>
      </c>
      <c r="B1989" t="s">
        <v>4161</v>
      </c>
      <c r="C1989" t="str">
        <f>IFERROR(VLOOKUP(Table1[[#This Row],[Ticker]],[1]!Table1[[Symbol]:[Industry]],2,FALSE),"-")</f>
        <v>-</v>
      </c>
      <c r="D1989" t="s">
        <v>397</v>
      </c>
      <c r="E1989">
        <v>402.57696221999998</v>
      </c>
      <c r="F1989">
        <v>4666.6499999999996</v>
      </c>
      <c r="G1989">
        <v>-9.8088192884260899</v>
      </c>
      <c r="H1989">
        <v>-29.031987511643401</v>
      </c>
      <c r="I1989">
        <v>6.7525979419941597</v>
      </c>
      <c r="J1989">
        <v>-6.5950077033290597</v>
      </c>
      <c r="K1989">
        <v>4691.7986889576396</v>
      </c>
      <c r="L1989">
        <v>4103.5950401922</v>
      </c>
      <c r="M1989">
        <v>54.096115644738902</v>
      </c>
      <c r="N1989">
        <v>2.2053801790863501</v>
      </c>
      <c r="O1989">
        <v>28.571887756741901</v>
      </c>
      <c r="P1989">
        <v>49.308910574308101</v>
      </c>
      <c r="Q1989">
        <v>7.9070671956424005E-2</v>
      </c>
    </row>
    <row r="1990" spans="1:17" hidden="1" x14ac:dyDescent="0.3">
      <c r="A1990" t="s">
        <v>4162</v>
      </c>
      <c r="B1990" t="s">
        <v>4163</v>
      </c>
      <c r="C1990" t="str">
        <f>IFERROR(VLOOKUP(Table1[[#This Row],[Ticker]],[1]!Table1[[Symbol]:[Industry]],2,FALSE),"-")</f>
        <v>-</v>
      </c>
      <c r="D1990" t="s">
        <v>132</v>
      </c>
      <c r="E1990">
        <v>401.80628779199998</v>
      </c>
      <c r="F1990">
        <v>65.52</v>
      </c>
      <c r="G1990">
        <v>56.586963114644497</v>
      </c>
      <c r="H1990">
        <v>7.5019625903354097</v>
      </c>
      <c r="I1990">
        <v>46.2929575795483</v>
      </c>
      <c r="J1990">
        <v>-0.489019061098807</v>
      </c>
      <c r="K1990">
        <v>57.660418799099098</v>
      </c>
      <c r="L1990">
        <v>48.610086647259998</v>
      </c>
      <c r="M1990">
        <v>60.596950873551798</v>
      </c>
      <c r="N1990">
        <v>0.38951766083779799</v>
      </c>
      <c r="O1990">
        <v>7.4633699633699502</v>
      </c>
      <c r="P1990">
        <v>116.953642384105</v>
      </c>
      <c r="Q1990">
        <v>9.0440910249987003E-2</v>
      </c>
    </row>
    <row r="1991" spans="1:17" hidden="1" x14ac:dyDescent="0.3">
      <c r="A1991" t="s">
        <v>4164</v>
      </c>
      <c r="B1991" t="s">
        <v>4165</v>
      </c>
      <c r="C1991" t="str">
        <f>IFERROR(VLOOKUP(Table1[[#This Row],[Ticker]],[1]!Table1[[Symbol]:[Industry]],2,FALSE),"-")</f>
        <v>-</v>
      </c>
      <c r="D1991" t="s">
        <v>261</v>
      </c>
      <c r="E1991">
        <v>401.45883044999999</v>
      </c>
      <c r="F1991">
        <v>13.83</v>
      </c>
      <c r="G1991">
        <v>-12.5685937806987</v>
      </c>
      <c r="H1991">
        <v>-22.187444069423201</v>
      </c>
      <c r="I1991">
        <v>-20.591642097280999</v>
      </c>
      <c r="J1991">
        <v>-7.5179171899969299</v>
      </c>
      <c r="K1991">
        <v>14.395148528945001</v>
      </c>
      <c r="L1991">
        <v>14.104552405802901</v>
      </c>
      <c r="M1991">
        <v>34.597379210436301</v>
      </c>
      <c r="N1991">
        <v>0.70722469955086698</v>
      </c>
      <c r="O1991">
        <v>55.459146782357102</v>
      </c>
      <c r="P1991">
        <v>38.299999999999997</v>
      </c>
      <c r="Q1991">
        <v>0.11202337011643899</v>
      </c>
    </row>
    <row r="1992" spans="1:17" hidden="1" x14ac:dyDescent="0.3">
      <c r="A1992" t="s">
        <v>4166</v>
      </c>
      <c r="B1992" t="s">
        <v>4167</v>
      </c>
      <c r="C1992" t="str">
        <f>IFERROR(VLOOKUP(Table1[[#This Row],[Ticker]],[1]!Table1[[Symbol]:[Industry]],2,FALSE),"-")</f>
        <v>-</v>
      </c>
      <c r="D1992" t="s">
        <v>431</v>
      </c>
      <c r="E1992">
        <v>400.58676864</v>
      </c>
      <c r="F1992">
        <v>125.46</v>
      </c>
      <c r="G1992">
        <v>130.701975223631</v>
      </c>
      <c r="H1992">
        <v>7.1349607112889002</v>
      </c>
      <c r="I1992">
        <v>107.723896055712</v>
      </c>
      <c r="J1992">
        <v>1.21793452810948</v>
      </c>
      <c r="K1992">
        <v>116.52207294866599</v>
      </c>
      <c r="L1992">
        <v>92.720006673198796</v>
      </c>
      <c r="M1992">
        <v>46.497242572655502</v>
      </c>
      <c r="N1992">
        <v>0.32924314581601899</v>
      </c>
      <c r="O1992">
        <v>12.7849513789255</v>
      </c>
      <c r="P1992">
        <v>194.046875</v>
      </c>
    </row>
    <row r="1993" spans="1:17" hidden="1" x14ac:dyDescent="0.3">
      <c r="A1993" t="s">
        <v>4168</v>
      </c>
      <c r="B1993" t="s">
        <v>4169</v>
      </c>
      <c r="C1993" t="str">
        <f>IFERROR(VLOOKUP(Table1[[#This Row],[Ticker]],[1]!Table1[[Symbol]:[Industry]],2,FALSE),"-")</f>
        <v>-</v>
      </c>
      <c r="D1993" t="s">
        <v>4170</v>
      </c>
      <c r="E1993">
        <v>400.238</v>
      </c>
      <c r="F1993">
        <v>293</v>
      </c>
      <c r="G1993">
        <v>42.6719030613407</v>
      </c>
      <c r="H1993">
        <v>3.7489381427869399</v>
      </c>
      <c r="I1993">
        <v>53.517349333037103</v>
      </c>
      <c r="J1993">
        <v>9.8350179369108002</v>
      </c>
      <c r="K1993">
        <v>258.32967671500398</v>
      </c>
      <c r="L1993">
        <v>217.27353327743799</v>
      </c>
      <c r="M1993">
        <v>74.938668166425998</v>
      </c>
      <c r="N1993">
        <v>0.60945169274656996</v>
      </c>
      <c r="O1993">
        <v>2.3890784982934998</v>
      </c>
      <c r="P1993">
        <v>97.906112799729797</v>
      </c>
    </row>
    <row r="1994" spans="1:17" hidden="1" x14ac:dyDescent="0.3">
      <c r="A1994" t="s">
        <v>4171</v>
      </c>
      <c r="B1994" t="s">
        <v>4172</v>
      </c>
      <c r="C1994" t="str">
        <f>IFERROR(VLOOKUP(Table1[[#This Row],[Ticker]],[1]!Table1[[Symbol]:[Industry]],2,FALSE),"-")</f>
        <v>-</v>
      </c>
      <c r="D1994" t="s">
        <v>74</v>
      </c>
      <c r="E1994">
        <v>399.85176000000001</v>
      </c>
      <c r="F1994">
        <v>294</v>
      </c>
      <c r="G1994">
        <v>-37.938489057646997</v>
      </c>
      <c r="I1994">
        <v>-20.3301579983411</v>
      </c>
      <c r="K1994">
        <v>243.016494830776</v>
      </c>
      <c r="M1994" s="1">
        <v>6.0965434000000003E-8</v>
      </c>
      <c r="N1994">
        <v>1.9158878504672801</v>
      </c>
      <c r="O1994">
        <v>6.12244897959184</v>
      </c>
      <c r="P1994">
        <v>0.34129692832765002</v>
      </c>
    </row>
    <row r="1995" spans="1:17" hidden="1" x14ac:dyDescent="0.3">
      <c r="A1995" t="s">
        <v>4173</v>
      </c>
      <c r="B1995" t="s">
        <v>4174</v>
      </c>
      <c r="C1995" t="str">
        <f>IFERROR(VLOOKUP(Table1[[#This Row],[Ticker]],[1]!Table1[[Symbol]:[Industry]],2,FALSE),"-")</f>
        <v>-</v>
      </c>
      <c r="D1995" t="s">
        <v>1000</v>
      </c>
      <c r="E1995">
        <v>399.80123974999998</v>
      </c>
      <c r="F1995">
        <v>118.25</v>
      </c>
      <c r="G1995">
        <v>95.946205520252704</v>
      </c>
      <c r="H1995">
        <v>-8.5623149872769897</v>
      </c>
      <c r="I1995">
        <v>10.5526757891248</v>
      </c>
      <c r="J1995">
        <v>-8.8294819996223097</v>
      </c>
      <c r="K1995">
        <v>116.152355063524</v>
      </c>
      <c r="L1995">
        <v>91.668816805439107</v>
      </c>
      <c r="M1995">
        <v>26.384260933938201</v>
      </c>
      <c r="N1995">
        <v>0.179236284342218</v>
      </c>
      <c r="O1995">
        <v>28.1860465116279</v>
      </c>
      <c r="P1995">
        <v>159.89010989010899</v>
      </c>
      <c r="Q1995">
        <v>3.2107265473667997E-2</v>
      </c>
    </row>
    <row r="1996" spans="1:17" hidden="1" x14ac:dyDescent="0.3">
      <c r="A1996" t="s">
        <v>4175</v>
      </c>
      <c r="B1996" t="s">
        <v>4176</v>
      </c>
      <c r="C1996" t="str">
        <f>IFERROR(VLOOKUP(Table1[[#This Row],[Ticker]],[1]!Table1[[Symbol]:[Industry]],2,FALSE),"-")</f>
        <v>-</v>
      </c>
      <c r="E1996">
        <v>398.21003999999999</v>
      </c>
      <c r="F1996">
        <v>195.5</v>
      </c>
      <c r="G1996">
        <v>-19.9344858923535</v>
      </c>
      <c r="H1996">
        <v>-18.668653853049399</v>
      </c>
      <c r="I1996">
        <v>-5.4874451556282899</v>
      </c>
      <c r="J1996">
        <v>-6.0030214196349503</v>
      </c>
      <c r="M1996">
        <v>48.213047253486401</v>
      </c>
      <c r="O1996">
        <v>27.3657289002557</v>
      </c>
      <c r="P1996">
        <v>24.720893141945702</v>
      </c>
    </row>
    <row r="1997" spans="1:17" hidden="1" x14ac:dyDescent="0.3">
      <c r="A1997" t="s">
        <v>4177</v>
      </c>
      <c r="B1997" t="s">
        <v>4178</v>
      </c>
      <c r="C1997" t="str">
        <f>IFERROR(VLOOKUP(Table1[[#This Row],[Ticker]],[1]!Table1[[Symbol]:[Industry]],2,FALSE),"-")</f>
        <v>-</v>
      </c>
      <c r="D1997" t="s">
        <v>606</v>
      </c>
      <c r="E1997">
        <v>397.16241367499998</v>
      </c>
      <c r="F1997">
        <v>222.4</v>
      </c>
      <c r="G1997">
        <v>33.752191006603297</v>
      </c>
      <c r="H1997">
        <v>-25.919963375915501</v>
      </c>
      <c r="I1997">
        <v>16.009920527783802</v>
      </c>
      <c r="J1997">
        <v>-5.8661058041429897</v>
      </c>
      <c r="K1997">
        <v>241.515607078491</v>
      </c>
      <c r="L1997">
        <v>205.239150609853</v>
      </c>
      <c r="M1997">
        <v>37.560595350914397</v>
      </c>
      <c r="N1997">
        <v>0.19596503916987701</v>
      </c>
      <c r="O1997">
        <v>41.614208633093497</v>
      </c>
      <c r="P1997">
        <v>91.724137931034406</v>
      </c>
    </row>
    <row r="1998" spans="1:17" hidden="1" x14ac:dyDescent="0.3">
      <c r="A1998" t="s">
        <v>4179</v>
      </c>
      <c r="B1998" t="s">
        <v>4180</v>
      </c>
      <c r="C1998" t="str">
        <f>IFERROR(VLOOKUP(Table1[[#This Row],[Ticker]],[1]!Table1[[Symbol]:[Industry]],2,FALSE),"-")</f>
        <v>-</v>
      </c>
      <c r="D1998" t="s">
        <v>227</v>
      </c>
      <c r="E1998">
        <v>396.97882753599998</v>
      </c>
      <c r="F1998">
        <v>137.47</v>
      </c>
      <c r="G1998">
        <v>-8.8186775448049204</v>
      </c>
      <c r="H1998">
        <v>-4.8382401773668198</v>
      </c>
      <c r="I1998">
        <v>27.217750948191402</v>
      </c>
      <c r="J1998">
        <v>-1.8536215739006501</v>
      </c>
      <c r="K1998">
        <v>129.67054637216</v>
      </c>
      <c r="L1998">
        <v>115.614609031876</v>
      </c>
      <c r="M1998">
        <v>58.6883344452419</v>
      </c>
      <c r="N1998">
        <v>0.59586710957760403</v>
      </c>
      <c r="O1998">
        <v>5.0410998763366504</v>
      </c>
      <c r="P1998">
        <v>59.663182346109103</v>
      </c>
      <c r="Q1998">
        <v>2.588985926923E-3</v>
      </c>
    </row>
    <row r="1999" spans="1:17" hidden="1" x14ac:dyDescent="0.3">
      <c r="A1999" t="s">
        <v>4181</v>
      </c>
      <c r="B1999" t="s">
        <v>4182</v>
      </c>
      <c r="C1999" t="str">
        <f>IFERROR(VLOOKUP(Table1[[#This Row],[Ticker]],[1]!Table1[[Symbol]:[Industry]],2,FALSE),"-")</f>
        <v>-</v>
      </c>
      <c r="D1999" t="s">
        <v>1070</v>
      </c>
      <c r="E1999">
        <v>396.91559999999998</v>
      </c>
      <c r="F1999">
        <v>47.28</v>
      </c>
      <c r="G1999">
        <v>-18.297779848867801</v>
      </c>
      <c r="H1999">
        <v>-14.1598089633816</v>
      </c>
      <c r="I1999">
        <v>-32.987197709532403</v>
      </c>
      <c r="J1999">
        <v>-5.6481064729724899</v>
      </c>
      <c r="K1999">
        <v>49.861866293499503</v>
      </c>
      <c r="L1999">
        <v>52.607250076674802</v>
      </c>
      <c r="M1999">
        <v>40.336472217567099</v>
      </c>
      <c r="N1999">
        <v>1.41095514811312</v>
      </c>
      <c r="O1999">
        <v>108.333333333333</v>
      </c>
      <c r="P1999">
        <v>26.2483311081441</v>
      </c>
      <c r="Q1999">
        <v>5.2168057886353002E-2</v>
      </c>
    </row>
    <row r="2000" spans="1:17" hidden="1" x14ac:dyDescent="0.3">
      <c r="A2000" t="s">
        <v>4183</v>
      </c>
      <c r="B2000" t="s">
        <v>4184</v>
      </c>
      <c r="C2000" t="str">
        <f>IFERROR(VLOOKUP(Table1[[#This Row],[Ticker]],[1]!Table1[[Symbol]:[Industry]],2,FALSE),"-")</f>
        <v>-</v>
      </c>
      <c r="D2000" t="s">
        <v>606</v>
      </c>
      <c r="E2000">
        <v>395.60025497100003</v>
      </c>
      <c r="F2000">
        <v>61.01</v>
      </c>
      <c r="G2000">
        <v>-4.47015351950383</v>
      </c>
      <c r="H2000">
        <v>-0.96577442100700095</v>
      </c>
      <c r="I2000">
        <v>42.011497717821797</v>
      </c>
      <c r="J2000">
        <v>-4.6102860294245804</v>
      </c>
      <c r="K2000">
        <v>59.095234207416802</v>
      </c>
      <c r="L2000">
        <v>52.210822269002499</v>
      </c>
      <c r="M2000">
        <v>43.671900218859903</v>
      </c>
      <c r="N2000">
        <v>0.44162297822582802</v>
      </c>
      <c r="O2000">
        <v>17.5381085068021</v>
      </c>
      <c r="P2000">
        <v>62.6933333333333</v>
      </c>
      <c r="Q2000">
        <v>-1.8548674316430001E-2</v>
      </c>
    </row>
    <row r="2001" spans="1:17" hidden="1" x14ac:dyDescent="0.3">
      <c r="A2001" t="s">
        <v>4185</v>
      </c>
      <c r="B2001" t="s">
        <v>4186</v>
      </c>
      <c r="C2001" t="str">
        <f>IFERROR(VLOOKUP(Table1[[#This Row],[Ticker]],[1]!Table1[[Symbol]:[Industry]],2,FALSE),"-")</f>
        <v>-</v>
      </c>
      <c r="D2001" t="s">
        <v>46</v>
      </c>
      <c r="E2001">
        <v>395.46979260000001</v>
      </c>
      <c r="F2001">
        <v>79.5</v>
      </c>
      <c r="G2001">
        <v>181.312051528648</v>
      </c>
      <c r="H2001">
        <v>2.6918288015508902</v>
      </c>
      <c r="I2001">
        <v>18.691558651089998</v>
      </c>
      <c r="J2001">
        <v>-2.1216876271006999</v>
      </c>
      <c r="K2001">
        <v>74.714946114493401</v>
      </c>
      <c r="L2001">
        <v>56.109402901002603</v>
      </c>
      <c r="M2001">
        <v>39.899114982728896</v>
      </c>
      <c r="N2001">
        <v>0.74604658409285596</v>
      </c>
      <c r="O2001">
        <v>10.691823899371</v>
      </c>
      <c r="P2001">
        <v>214.08925026371401</v>
      </c>
      <c r="Q2001">
        <v>0.227826497606929</v>
      </c>
    </row>
    <row r="2002" spans="1:17" hidden="1" x14ac:dyDescent="0.3">
      <c r="A2002" t="s">
        <v>4187</v>
      </c>
      <c r="B2002" t="s">
        <v>4188</v>
      </c>
      <c r="C2002" t="str">
        <f>IFERROR(VLOOKUP(Table1[[#This Row],[Ticker]],[1]!Table1[[Symbol]:[Industry]],2,FALSE),"-")</f>
        <v>-</v>
      </c>
      <c r="D2002" t="s">
        <v>606</v>
      </c>
      <c r="E2002">
        <v>394.67951411899998</v>
      </c>
      <c r="F2002">
        <v>211.31</v>
      </c>
      <c r="G2002">
        <v>-4.0081554687653602</v>
      </c>
      <c r="H2002">
        <v>-6.2846003256402803</v>
      </c>
      <c r="I2002">
        <v>-11.120619692912401</v>
      </c>
      <c r="J2002">
        <v>-2.4721456119672802</v>
      </c>
      <c r="K2002">
        <v>223.805169620459</v>
      </c>
      <c r="L2002">
        <v>210.24090496560299</v>
      </c>
      <c r="M2002">
        <v>34.7190064773283</v>
      </c>
      <c r="N2002">
        <v>0.236909645147556</v>
      </c>
      <c r="O2002">
        <v>40.930386635748398</v>
      </c>
      <c r="P2002">
        <v>45.230240549828103</v>
      </c>
      <c r="Q2002">
        <v>2.9193882782399999E-4</v>
      </c>
    </row>
    <row r="2003" spans="1:17" hidden="1" x14ac:dyDescent="0.3">
      <c r="A2003" t="s">
        <v>4189</v>
      </c>
      <c r="B2003" t="s">
        <v>4190</v>
      </c>
      <c r="C2003" t="str">
        <f>IFERROR(VLOOKUP(Table1[[#This Row],[Ticker]],[1]!Table1[[Symbol]:[Industry]],2,FALSE),"-")</f>
        <v>-</v>
      </c>
      <c r="D2003" t="s">
        <v>161</v>
      </c>
      <c r="E2003">
        <v>394.39097147500001</v>
      </c>
      <c r="F2003">
        <v>2733.35</v>
      </c>
      <c r="G2003">
        <v>-13.9229754499267</v>
      </c>
      <c r="H2003">
        <v>-10.074655964251701</v>
      </c>
      <c r="I2003">
        <v>9.0987464305632795</v>
      </c>
      <c r="J2003">
        <v>1.5699457658957501</v>
      </c>
      <c r="K2003">
        <v>2762.0078165889699</v>
      </c>
      <c r="L2003">
        <v>2585.8600682183401</v>
      </c>
      <c r="M2003">
        <v>49.842655844870201</v>
      </c>
      <c r="N2003">
        <v>0.43547361729179901</v>
      </c>
      <c r="O2003">
        <v>29.8772568459948</v>
      </c>
      <c r="P2003">
        <v>40.3085057235254</v>
      </c>
      <c r="Q2003">
        <v>-0.106296894237698</v>
      </c>
    </row>
    <row r="2004" spans="1:17" hidden="1" x14ac:dyDescent="0.3">
      <c r="A2004" t="s">
        <v>4191</v>
      </c>
      <c r="B2004" t="s">
        <v>4192</v>
      </c>
      <c r="C2004" t="str">
        <f>IFERROR(VLOOKUP(Table1[[#This Row],[Ticker]],[1]!Table1[[Symbol]:[Industry]],2,FALSE),"-")</f>
        <v>-</v>
      </c>
      <c r="D2004" t="s">
        <v>606</v>
      </c>
      <c r="E2004">
        <v>394.26693829999999</v>
      </c>
      <c r="F2004">
        <v>309.95</v>
      </c>
      <c r="G2004">
        <v>1200.3410808348201</v>
      </c>
      <c r="H2004">
        <v>23.569457205549501</v>
      </c>
      <c r="I2004">
        <v>435.15198485880097</v>
      </c>
      <c r="J2004">
        <v>14.603481695309</v>
      </c>
      <c r="K2004">
        <v>239.488336176388</v>
      </c>
      <c r="L2004">
        <v>147.257844608055</v>
      </c>
      <c r="M2004">
        <v>79.846802782678594</v>
      </c>
      <c r="N2004">
        <v>1.3214285714285701</v>
      </c>
      <c r="O2004">
        <v>2.2745604129698198</v>
      </c>
      <c r="P2004">
        <v>1348.3644859813</v>
      </c>
      <c r="Q2004">
        <v>0.21309950517720699</v>
      </c>
    </row>
    <row r="2005" spans="1:17" hidden="1" x14ac:dyDescent="0.3">
      <c r="A2005" t="s">
        <v>4193</v>
      </c>
      <c r="B2005" t="s">
        <v>4194</v>
      </c>
      <c r="C2005" t="str">
        <f>IFERROR(VLOOKUP(Table1[[#This Row],[Ticker]],[1]!Table1[[Symbol]:[Industry]],2,FALSE),"-")</f>
        <v>-</v>
      </c>
      <c r="D2005" t="s">
        <v>21</v>
      </c>
      <c r="E2005">
        <v>393.58444491</v>
      </c>
      <c r="F2005">
        <v>382.95</v>
      </c>
      <c r="G2005">
        <v>-45.772768427216803</v>
      </c>
      <c r="H2005">
        <v>-9.3262790147129095</v>
      </c>
      <c r="I2005">
        <v>-11.9699302521947</v>
      </c>
      <c r="J2005">
        <v>-3.2385077227261898</v>
      </c>
      <c r="K2005">
        <v>391.44195678619701</v>
      </c>
      <c r="L2005">
        <v>401.06489035838899</v>
      </c>
      <c r="M2005">
        <v>45.483563016167999</v>
      </c>
      <c r="N2005">
        <v>0.54140056969235295</v>
      </c>
      <c r="O2005">
        <v>48.844496670583602</v>
      </c>
      <c r="P2005">
        <v>12.269129287598901</v>
      </c>
      <c r="Q2005">
        <v>0.105041386208153</v>
      </c>
    </row>
    <row r="2006" spans="1:17" hidden="1" x14ac:dyDescent="0.3">
      <c r="A2006" t="s">
        <v>4195</v>
      </c>
      <c r="B2006" t="s">
        <v>4196</v>
      </c>
      <c r="C2006" t="str">
        <f>IFERROR(VLOOKUP(Table1[[#This Row],[Ticker]],[1]!Table1[[Symbol]:[Industry]],2,FALSE),"-")</f>
        <v>-</v>
      </c>
      <c r="D2006" t="s">
        <v>185</v>
      </c>
      <c r="E2006">
        <v>393.25581749999998</v>
      </c>
      <c r="F2006">
        <v>177.45</v>
      </c>
      <c r="G2006">
        <v>-6.3883098461775303</v>
      </c>
      <c r="H2006">
        <v>-10.833214376341999</v>
      </c>
      <c r="I2006">
        <v>-5.7706908242212602</v>
      </c>
      <c r="J2006">
        <v>0.78373191673692699</v>
      </c>
      <c r="K2006">
        <v>186.98745593257399</v>
      </c>
      <c r="L2006">
        <v>173.05786255497699</v>
      </c>
      <c r="M2006">
        <v>31.990683146191898</v>
      </c>
      <c r="N2006">
        <v>0.686070713852731</v>
      </c>
      <c r="O2006">
        <v>32.938856015779102</v>
      </c>
      <c r="P2006">
        <v>45.869297163995</v>
      </c>
      <c r="Q2006">
        <v>9.3570380129833999E-2</v>
      </c>
    </row>
    <row r="2007" spans="1:17" hidden="1" x14ac:dyDescent="0.3">
      <c r="A2007" t="s">
        <v>4197</v>
      </c>
      <c r="B2007" t="s">
        <v>4198</v>
      </c>
      <c r="C2007" t="str">
        <f>IFERROR(VLOOKUP(Table1[[#This Row],[Ticker]],[1]!Table1[[Symbol]:[Industry]],2,FALSE),"-")</f>
        <v>-</v>
      </c>
      <c r="D2007" t="s">
        <v>644</v>
      </c>
      <c r="E2007">
        <v>392.78984758500002</v>
      </c>
      <c r="F2007">
        <v>131.61000000000001</v>
      </c>
      <c r="G2007">
        <v>-40.354445926077602</v>
      </c>
      <c r="H2007">
        <v>-13.6287150399054</v>
      </c>
      <c r="I2007">
        <v>-2.1182374685398</v>
      </c>
      <c r="J2007">
        <v>-2.48221488370416</v>
      </c>
      <c r="K2007">
        <v>137.97653240832699</v>
      </c>
      <c r="L2007">
        <v>133.38998318216599</v>
      </c>
      <c r="M2007">
        <v>28.794243676811501</v>
      </c>
      <c r="N2007">
        <v>1.12761613244644</v>
      </c>
      <c r="O2007">
        <v>24.762556036775301</v>
      </c>
      <c r="P2007">
        <v>22.370990237099001</v>
      </c>
      <c r="Q2007">
        <v>4.2799086744629997E-2</v>
      </c>
    </row>
    <row r="2008" spans="1:17" hidden="1" x14ac:dyDescent="0.3">
      <c r="A2008" t="s">
        <v>4199</v>
      </c>
      <c r="B2008" t="s">
        <v>4200</v>
      </c>
      <c r="C2008" t="str">
        <f>IFERROR(VLOOKUP(Table1[[#This Row],[Ticker]],[1]!Table1[[Symbol]:[Industry]],2,FALSE),"-")</f>
        <v>-</v>
      </c>
      <c r="D2008" t="s">
        <v>46</v>
      </c>
      <c r="E2008">
        <v>392.31215200000003</v>
      </c>
      <c r="F2008">
        <v>340.1</v>
      </c>
      <c r="G2008">
        <v>-44.036168076227497</v>
      </c>
      <c r="H2008">
        <v>-6.6587955980648497</v>
      </c>
      <c r="I2008">
        <v>-29.589127339502198</v>
      </c>
      <c r="J2008">
        <v>2.4870323229048701</v>
      </c>
      <c r="K2008">
        <v>354.84186162237597</v>
      </c>
      <c r="M2008">
        <v>60.653623071128699</v>
      </c>
      <c r="N2008">
        <v>0.80057330057330001</v>
      </c>
      <c r="O2008">
        <v>74.066451043810602</v>
      </c>
      <c r="P2008">
        <v>11.5081967213114</v>
      </c>
    </row>
    <row r="2009" spans="1:17" hidden="1" x14ac:dyDescent="0.3">
      <c r="A2009" t="s">
        <v>4201</v>
      </c>
      <c r="B2009" t="s">
        <v>4202</v>
      </c>
      <c r="C2009" t="str">
        <f>IFERROR(VLOOKUP(Table1[[#This Row],[Ticker]],[1]!Table1[[Symbol]:[Industry]],2,FALSE),"-")</f>
        <v>-</v>
      </c>
      <c r="D2009" t="s">
        <v>124</v>
      </c>
      <c r="E2009">
        <v>391.48731107999998</v>
      </c>
      <c r="F2009">
        <v>205.2</v>
      </c>
      <c r="G2009">
        <v>7.5304935726258897</v>
      </c>
      <c r="H2009">
        <v>-9.0110994339217108</v>
      </c>
      <c r="I2009">
        <v>22.217787207138301</v>
      </c>
      <c r="J2009">
        <v>-4.68412717878756</v>
      </c>
      <c r="K2009">
        <v>212.78086998380999</v>
      </c>
      <c r="L2009">
        <v>193.105061913404</v>
      </c>
      <c r="M2009">
        <v>33.977693088007697</v>
      </c>
      <c r="N2009">
        <v>0.81708307143643499</v>
      </c>
      <c r="O2009">
        <v>26.6569200779727</v>
      </c>
      <c r="P2009">
        <v>75.986277873070307</v>
      </c>
      <c r="Q2009">
        <v>7.4092878742087004E-2</v>
      </c>
    </row>
    <row r="2010" spans="1:17" hidden="1" x14ac:dyDescent="0.3">
      <c r="A2010" t="s">
        <v>4203</v>
      </c>
      <c r="B2010" t="s">
        <v>4204</v>
      </c>
      <c r="C2010" t="str">
        <f>IFERROR(VLOOKUP(Table1[[#This Row],[Ticker]],[1]!Table1[[Symbol]:[Industry]],2,FALSE),"-")</f>
        <v>-</v>
      </c>
      <c r="D2010" t="s">
        <v>264</v>
      </c>
      <c r="E2010">
        <v>391.21643898999997</v>
      </c>
      <c r="F2010">
        <v>316.45</v>
      </c>
      <c r="G2010">
        <v>-24.218022062682099</v>
      </c>
      <c r="H2010">
        <v>-10.9753346361043</v>
      </c>
      <c r="I2010">
        <v>-27.9158722840554</v>
      </c>
      <c r="J2010">
        <v>-4.3787662170490202</v>
      </c>
      <c r="K2010">
        <v>338.651405026254</v>
      </c>
      <c r="L2010">
        <v>350.70091484682899</v>
      </c>
      <c r="M2010">
        <v>28.1258185972702</v>
      </c>
      <c r="N2010">
        <v>0.78168627909022104</v>
      </c>
      <c r="O2010">
        <v>54.4635803444462</v>
      </c>
      <c r="P2010">
        <v>12.9775080328454</v>
      </c>
      <c r="Q2010">
        <v>-3.2558599765185998E-2</v>
      </c>
    </row>
    <row r="2011" spans="1:17" hidden="1" x14ac:dyDescent="0.3">
      <c r="A2011" t="s">
        <v>4205</v>
      </c>
      <c r="B2011" t="s">
        <v>4206</v>
      </c>
      <c r="C2011" t="str">
        <f>IFERROR(VLOOKUP(Table1[[#This Row],[Ticker]],[1]!Table1[[Symbol]:[Industry]],2,FALSE),"-")</f>
        <v>-</v>
      </c>
      <c r="D2011" t="s">
        <v>1567</v>
      </c>
      <c r="E2011">
        <v>390.34908799999999</v>
      </c>
      <c r="F2011">
        <v>31.19</v>
      </c>
      <c r="G2011">
        <v>-3.51901390290725</v>
      </c>
      <c r="H2011">
        <v>35.808906901738503</v>
      </c>
      <c r="I2011">
        <v>29.419723574373201</v>
      </c>
      <c r="J2011">
        <v>-8.5817675733315504</v>
      </c>
      <c r="K2011">
        <v>26.369465487332</v>
      </c>
      <c r="L2011">
        <v>23.400575466070499</v>
      </c>
      <c r="M2011">
        <v>51.632976610289099</v>
      </c>
      <c r="N2011">
        <v>3.2985020474655702</v>
      </c>
      <c r="O2011">
        <v>24.719461365822301</v>
      </c>
      <c r="P2011">
        <v>70.437158469945302</v>
      </c>
      <c r="Q2011">
        <v>6.1413208788170998E-2</v>
      </c>
    </row>
    <row r="2012" spans="1:17" hidden="1" x14ac:dyDescent="0.3">
      <c r="A2012" t="s">
        <v>4207</v>
      </c>
      <c r="B2012" t="s">
        <v>4208</v>
      </c>
      <c r="C2012" t="str">
        <f>IFERROR(VLOOKUP(Table1[[#This Row],[Ticker]],[1]!Table1[[Symbol]:[Industry]],2,FALSE),"-")</f>
        <v>-</v>
      </c>
      <c r="D2012" t="s">
        <v>261</v>
      </c>
      <c r="E2012">
        <v>389.685</v>
      </c>
      <c r="F2012">
        <v>234.75</v>
      </c>
      <c r="G2012">
        <v>-15.3728476472944</v>
      </c>
      <c r="H2012">
        <v>-6.5526156428935503</v>
      </c>
      <c r="I2012">
        <v>-15.369631682551599</v>
      </c>
      <c r="J2012">
        <v>5.3721096407078601</v>
      </c>
      <c r="K2012">
        <v>218.05070661009401</v>
      </c>
      <c r="L2012">
        <v>223.896846790208</v>
      </c>
      <c r="M2012">
        <v>72.584554611013601</v>
      </c>
      <c r="N2012">
        <v>1.4380770190468199</v>
      </c>
      <c r="O2012">
        <v>46.9435569755058</v>
      </c>
      <c r="P2012">
        <v>21.286489279255999</v>
      </c>
      <c r="Q2012">
        <v>0.113493723920295</v>
      </c>
    </row>
    <row r="2013" spans="1:17" hidden="1" x14ac:dyDescent="0.3">
      <c r="A2013" t="s">
        <v>4209</v>
      </c>
      <c r="B2013" t="s">
        <v>4210</v>
      </c>
      <c r="C2013" t="str">
        <f>IFERROR(VLOOKUP(Table1[[#This Row],[Ticker]],[1]!Table1[[Symbol]:[Industry]],2,FALSE),"-")</f>
        <v>-</v>
      </c>
      <c r="D2013" t="s">
        <v>546</v>
      </c>
      <c r="E2013">
        <v>389.53</v>
      </c>
      <c r="F2013">
        <v>3895.3</v>
      </c>
      <c r="G2013">
        <v>89.221490462209402</v>
      </c>
      <c r="H2013">
        <v>16.277245468217501</v>
      </c>
      <c r="I2013">
        <v>60.3082589148229</v>
      </c>
      <c r="J2013">
        <v>7.46208463666781</v>
      </c>
      <c r="K2013">
        <v>3354.1384921539002</v>
      </c>
      <c r="L2013">
        <v>2769.1981807544498</v>
      </c>
      <c r="M2013">
        <v>74.584539446431407</v>
      </c>
      <c r="N2013">
        <v>0.99594288010198595</v>
      </c>
      <c r="O2013">
        <v>1.6609760480578999</v>
      </c>
      <c r="P2013">
        <v>128.845871397937</v>
      </c>
      <c r="Q2013">
        <v>9.0821040893260999E-2</v>
      </c>
    </row>
    <row r="2014" spans="1:17" hidden="1" x14ac:dyDescent="0.3">
      <c r="A2014" t="s">
        <v>4211</v>
      </c>
      <c r="B2014" t="s">
        <v>4212</v>
      </c>
      <c r="C2014" t="str">
        <f>IFERROR(VLOOKUP(Table1[[#This Row],[Ticker]],[1]!Table1[[Symbol]:[Industry]],2,FALSE),"-")</f>
        <v>-</v>
      </c>
      <c r="D2014" t="s">
        <v>185</v>
      </c>
      <c r="E2014">
        <v>389.30652337499998</v>
      </c>
      <c r="F2014">
        <v>989.45</v>
      </c>
      <c r="G2014">
        <v>64.915108957241301</v>
      </c>
      <c r="H2014">
        <v>-18.4353641809052</v>
      </c>
      <c r="I2014">
        <v>30.079921497684001</v>
      </c>
      <c r="J2014">
        <v>-8.8183714214612507</v>
      </c>
      <c r="K2014">
        <v>977.72656122130195</v>
      </c>
      <c r="L2014">
        <v>789.83931910589604</v>
      </c>
      <c r="M2014">
        <v>34.8986470646744</v>
      </c>
      <c r="N2014">
        <v>0.243868233240876</v>
      </c>
      <c r="O2014">
        <v>27.3434736469755</v>
      </c>
      <c r="P2014">
        <v>101.928571428571</v>
      </c>
      <c r="Q2014">
        <v>8.9286060911589998E-2</v>
      </c>
    </row>
    <row r="2015" spans="1:17" hidden="1" x14ac:dyDescent="0.3">
      <c r="A2015" t="s">
        <v>4213</v>
      </c>
      <c r="B2015" t="s">
        <v>4214</v>
      </c>
      <c r="C2015" t="str">
        <f>IFERROR(VLOOKUP(Table1[[#This Row],[Ticker]],[1]!Table1[[Symbol]:[Industry]],2,FALSE),"-")</f>
        <v>-</v>
      </c>
      <c r="D2015" t="s">
        <v>192</v>
      </c>
      <c r="E2015">
        <v>389.13413758799999</v>
      </c>
      <c r="F2015">
        <v>148.26</v>
      </c>
      <c r="G2015">
        <v>30.414876113585201</v>
      </c>
      <c r="H2015">
        <v>9.4046493143713992</v>
      </c>
      <c r="I2015">
        <v>36.834677166493996</v>
      </c>
      <c r="J2015">
        <v>-0.96870149976951503</v>
      </c>
      <c r="K2015">
        <v>126.645231395295</v>
      </c>
      <c r="L2015">
        <v>111.02584827965001</v>
      </c>
      <c r="M2015">
        <v>58.326587190652702</v>
      </c>
      <c r="N2015">
        <v>0.58772831834574402</v>
      </c>
      <c r="O2015">
        <v>25.252934034803701</v>
      </c>
      <c r="P2015">
        <v>102.402730375426</v>
      </c>
      <c r="Q2015">
        <v>2.1896354318127999E-2</v>
      </c>
    </row>
    <row r="2016" spans="1:17" hidden="1" x14ac:dyDescent="0.3">
      <c r="A2016" t="s">
        <v>4215</v>
      </c>
      <c r="B2016" t="s">
        <v>4216</v>
      </c>
      <c r="C2016" t="str">
        <f>IFERROR(VLOOKUP(Table1[[#This Row],[Ticker]],[1]!Table1[[Symbol]:[Industry]],2,FALSE),"-")</f>
        <v>-</v>
      </c>
      <c r="D2016" t="s">
        <v>132</v>
      </c>
      <c r="E2016">
        <v>388.90722254999997</v>
      </c>
      <c r="F2016">
        <v>115.5</v>
      </c>
      <c r="G2016">
        <v>-51.838165798836499</v>
      </c>
      <c r="H2016">
        <v>0.62452548186012002</v>
      </c>
      <c r="I2016">
        <v>6.3325511220042401</v>
      </c>
      <c r="J2016">
        <v>3.2471575507769601</v>
      </c>
      <c r="K2016">
        <v>108.74536672158</v>
      </c>
      <c r="L2016">
        <v>112.37139627411899</v>
      </c>
      <c r="M2016">
        <v>54.399723520984502</v>
      </c>
      <c r="N2016">
        <v>0.44752295607880899</v>
      </c>
      <c r="O2016">
        <v>41.991341991341997</v>
      </c>
      <c r="P2016">
        <v>41.979102642900997</v>
      </c>
      <c r="Q2016">
        <v>9.2310934247085003E-2</v>
      </c>
    </row>
    <row r="2017" spans="1:17" hidden="1" x14ac:dyDescent="0.3">
      <c r="A2017" t="s">
        <v>4217</v>
      </c>
      <c r="B2017" t="s">
        <v>4218</v>
      </c>
      <c r="C2017" t="str">
        <f>IFERROR(VLOOKUP(Table1[[#This Row],[Ticker]],[1]!Table1[[Symbol]:[Industry]],2,FALSE),"-")</f>
        <v>-</v>
      </c>
      <c r="D2017" t="s">
        <v>74</v>
      </c>
      <c r="E2017">
        <v>388.47394200000002</v>
      </c>
      <c r="F2017">
        <v>265.39999999999998</v>
      </c>
      <c r="G2017">
        <v>463.62729564695599</v>
      </c>
      <c r="H2017">
        <v>-12.8278136355227</v>
      </c>
      <c r="I2017">
        <v>111.752200042404</v>
      </c>
      <c r="J2017">
        <v>-10.1099533779235</v>
      </c>
      <c r="K2017">
        <v>248.71869236651099</v>
      </c>
      <c r="L2017">
        <v>169.75436586053101</v>
      </c>
      <c r="M2017">
        <v>40.061589184742097</v>
      </c>
      <c r="N2017">
        <v>0.67818903200922798</v>
      </c>
      <c r="O2017">
        <v>9.4951017332328593</v>
      </c>
      <c r="P2017">
        <v>503.18181818181802</v>
      </c>
      <c r="Q2017">
        <v>0.22076502918059801</v>
      </c>
    </row>
    <row r="2018" spans="1:17" hidden="1" x14ac:dyDescent="0.3">
      <c r="A2018" t="s">
        <v>4219</v>
      </c>
      <c r="B2018" t="s">
        <v>4220</v>
      </c>
      <c r="C2018" t="str">
        <f>IFERROR(VLOOKUP(Table1[[#This Row],[Ticker]],[1]!Table1[[Symbol]:[Industry]],2,FALSE),"-")</f>
        <v>-</v>
      </c>
      <c r="D2018" t="s">
        <v>762</v>
      </c>
      <c r="E2018">
        <v>388.4213125</v>
      </c>
      <c r="F2018">
        <v>299.64999999999998</v>
      </c>
      <c r="G2018">
        <v>-24.483017311141499</v>
      </c>
      <c r="H2018">
        <v>-2.42467605281802</v>
      </c>
      <c r="I2018">
        <v>-27.746723899187501</v>
      </c>
      <c r="J2018">
        <v>3.77892965684992</v>
      </c>
      <c r="K2018">
        <v>294.35442249893799</v>
      </c>
      <c r="L2018">
        <v>292.39420942165799</v>
      </c>
      <c r="M2018">
        <v>43.489070078893</v>
      </c>
      <c r="N2018">
        <v>1.43282588353847</v>
      </c>
      <c r="O2018">
        <v>47.171700317036503</v>
      </c>
      <c r="P2018">
        <v>36.204545454545404</v>
      </c>
    </row>
    <row r="2019" spans="1:17" hidden="1" x14ac:dyDescent="0.3">
      <c r="A2019" t="s">
        <v>4221</v>
      </c>
      <c r="B2019" t="s">
        <v>4222</v>
      </c>
      <c r="C2019" t="str">
        <f>IFERROR(VLOOKUP(Table1[[#This Row],[Ticker]],[1]!Table1[[Symbol]:[Industry]],2,FALSE),"-")</f>
        <v>-</v>
      </c>
      <c r="D2019" t="s">
        <v>124</v>
      </c>
      <c r="E2019">
        <v>387.67004933999999</v>
      </c>
      <c r="F2019">
        <v>149.1</v>
      </c>
      <c r="G2019">
        <v>-7.4830810880075802</v>
      </c>
      <c r="H2019">
        <v>9.4629730801578607</v>
      </c>
      <c r="I2019">
        <v>0.71175816932352698</v>
      </c>
      <c r="J2019">
        <v>1.1130459879461101</v>
      </c>
      <c r="K2019">
        <v>140.29942441501299</v>
      </c>
      <c r="L2019">
        <v>134.94527269258401</v>
      </c>
      <c r="M2019">
        <v>56.812191947927403</v>
      </c>
      <c r="N2019">
        <v>1.2435482760993699</v>
      </c>
      <c r="O2019">
        <v>23.407109322602199</v>
      </c>
      <c r="P2019">
        <v>40.6603773584905</v>
      </c>
      <c r="Q2019">
        <v>2.0068167120108001E-2</v>
      </c>
    </row>
    <row r="2020" spans="1:17" hidden="1" x14ac:dyDescent="0.3">
      <c r="A2020" t="s">
        <v>4223</v>
      </c>
      <c r="B2020" t="s">
        <v>4224</v>
      </c>
      <c r="C2020" t="str">
        <f>IFERROR(VLOOKUP(Table1[[#This Row],[Ticker]],[1]!Table1[[Symbol]:[Industry]],2,FALSE),"-")</f>
        <v>-</v>
      </c>
      <c r="D2020" t="s">
        <v>431</v>
      </c>
      <c r="E2020">
        <v>387.14949000000001</v>
      </c>
      <c r="F2020">
        <v>337.65</v>
      </c>
      <c r="G2020">
        <v>73.232563314963997</v>
      </c>
      <c r="H2020">
        <v>46.261814640991901</v>
      </c>
      <c r="I2020">
        <v>35.286766478455903</v>
      </c>
      <c r="J2020">
        <v>20.4767283989882</v>
      </c>
      <c r="K2020">
        <v>260.97069165315799</v>
      </c>
      <c r="L2020">
        <v>225.98715869389801</v>
      </c>
      <c r="M2020">
        <v>78.413637966010299</v>
      </c>
      <c r="N2020">
        <v>0.241741701564814</v>
      </c>
      <c r="O2020">
        <v>5.8048274840811498</v>
      </c>
      <c r="P2020">
        <v>117.838709677419</v>
      </c>
      <c r="Q2020">
        <v>0.14686703096723699</v>
      </c>
    </row>
    <row r="2021" spans="1:17" hidden="1" x14ac:dyDescent="0.3">
      <c r="A2021" t="s">
        <v>4225</v>
      </c>
      <c r="B2021" t="s">
        <v>4226</v>
      </c>
      <c r="C2021" t="str">
        <f>IFERROR(VLOOKUP(Table1[[#This Row],[Ticker]],[1]!Table1[[Symbol]:[Industry]],2,FALSE),"-")</f>
        <v>-</v>
      </c>
      <c r="D2021" t="s">
        <v>473</v>
      </c>
      <c r="E2021">
        <v>386.96469151500003</v>
      </c>
      <c r="F2021">
        <v>46.85</v>
      </c>
      <c r="G2021">
        <v>-42.333183291050901</v>
      </c>
      <c r="H2021">
        <v>-2.71353843008752</v>
      </c>
      <c r="I2021">
        <v>20.2793094572801</v>
      </c>
      <c r="J2021">
        <v>14.507170955780801</v>
      </c>
      <c r="K2021">
        <v>44.3067577735629</v>
      </c>
      <c r="L2021">
        <v>42.927390442998899</v>
      </c>
      <c r="M2021">
        <v>62.828270579828299</v>
      </c>
      <c r="N2021">
        <v>0.58024349134500097</v>
      </c>
      <c r="O2021">
        <v>27.427961579508999</v>
      </c>
      <c r="P2021">
        <v>63.811188811188799</v>
      </c>
      <c r="Q2021">
        <v>8.9153097753801994E-2</v>
      </c>
    </row>
    <row r="2022" spans="1:17" hidden="1" x14ac:dyDescent="0.3">
      <c r="A2022" t="s">
        <v>4227</v>
      </c>
      <c r="B2022" t="s">
        <v>4228</v>
      </c>
      <c r="C2022" t="str">
        <f>IFERROR(VLOOKUP(Table1[[#This Row],[Ticker]],[1]!Table1[[Symbol]:[Industry]],2,FALSE),"-")</f>
        <v>-</v>
      </c>
      <c r="D2022" t="s">
        <v>397</v>
      </c>
      <c r="E2022">
        <v>386.03250000000003</v>
      </c>
      <c r="F2022">
        <v>367.65</v>
      </c>
      <c r="G2022">
        <v>-41.6506650877743</v>
      </c>
      <c r="H2022">
        <v>-19.3706241706086</v>
      </c>
      <c r="I2022">
        <v>-13.137024951130799</v>
      </c>
      <c r="J2022">
        <v>-2.3574220491868298</v>
      </c>
      <c r="K2022">
        <v>415.96528454122898</v>
      </c>
      <c r="L2022">
        <v>436.466139041872</v>
      </c>
      <c r="M2022">
        <v>24.240899933643099</v>
      </c>
      <c r="N2022">
        <v>0.34202328801496601</v>
      </c>
      <c r="O2022">
        <v>72.582619339045294</v>
      </c>
      <c r="P2022">
        <v>15.522388059701401</v>
      </c>
    </row>
    <row r="2023" spans="1:17" hidden="1" x14ac:dyDescent="0.3">
      <c r="A2023" t="s">
        <v>4229</v>
      </c>
      <c r="B2023" t="s">
        <v>4230</v>
      </c>
      <c r="C2023" t="str">
        <f>IFERROR(VLOOKUP(Table1[[#This Row],[Ticker]],[1]!Table1[[Symbol]:[Industry]],2,FALSE),"-")</f>
        <v>-</v>
      </c>
      <c r="D2023" t="s">
        <v>80</v>
      </c>
      <c r="E2023">
        <v>385.45567151999899</v>
      </c>
      <c r="F2023">
        <v>220.1</v>
      </c>
      <c r="G2023">
        <v>18.390383682515999</v>
      </c>
      <c r="H2023">
        <v>-15.4997879649161</v>
      </c>
      <c r="I2023">
        <v>-19.586326683850299</v>
      </c>
      <c r="J2023">
        <v>-7.7793249776376596</v>
      </c>
      <c r="K2023">
        <v>224.41708745318101</v>
      </c>
      <c r="L2023">
        <v>208.817151581817</v>
      </c>
      <c r="M2023">
        <v>35.147245682438502</v>
      </c>
      <c r="N2023">
        <v>0.65607742468836905</v>
      </c>
      <c r="O2023">
        <v>45.047705588368899</v>
      </c>
      <c r="P2023">
        <v>69.830246913580197</v>
      </c>
      <c r="Q2023">
        <v>0.128512435705986</v>
      </c>
    </row>
    <row r="2024" spans="1:17" hidden="1" x14ac:dyDescent="0.3">
      <c r="A2024" t="s">
        <v>4231</v>
      </c>
      <c r="B2024" t="s">
        <v>4232</v>
      </c>
      <c r="C2024" t="str">
        <f>IFERROR(VLOOKUP(Table1[[#This Row],[Ticker]],[1]!Table1[[Symbol]:[Industry]],2,FALSE),"-")</f>
        <v>-</v>
      </c>
      <c r="D2024" t="s">
        <v>1503</v>
      </c>
      <c r="E2024">
        <v>383.98055540000001</v>
      </c>
      <c r="F2024">
        <v>188.59</v>
      </c>
      <c r="G2024">
        <v>-31.357462246762999</v>
      </c>
      <c r="H2024">
        <v>-12.4792086386602</v>
      </c>
      <c r="I2024">
        <v>-38.317429954217197</v>
      </c>
      <c r="J2024">
        <v>-7.9534242691504202</v>
      </c>
      <c r="K2024">
        <v>194.004919622183</v>
      </c>
      <c r="L2024">
        <v>211.55224475808799</v>
      </c>
      <c r="M2024">
        <v>37.611446441216799</v>
      </c>
      <c r="N2024">
        <v>0.77694433697593601</v>
      </c>
      <c r="O2024">
        <v>102.926984463651</v>
      </c>
      <c r="P2024">
        <v>14.749011256464801</v>
      </c>
      <c r="Q2024">
        <v>0.156860336796036</v>
      </c>
    </row>
    <row r="2025" spans="1:17" hidden="1" x14ac:dyDescent="0.3">
      <c r="A2025" t="s">
        <v>4233</v>
      </c>
      <c r="B2025" t="s">
        <v>4234</v>
      </c>
      <c r="C2025" t="str">
        <f>IFERROR(VLOOKUP(Table1[[#This Row],[Ticker]],[1]!Table1[[Symbol]:[Industry]],2,FALSE),"-")</f>
        <v>-</v>
      </c>
      <c r="D2025" t="s">
        <v>2507</v>
      </c>
      <c r="E2025">
        <v>383.88645000000002</v>
      </c>
      <c r="F2025">
        <v>855</v>
      </c>
      <c r="G2025">
        <v>80.972801264933594</v>
      </c>
      <c r="H2025">
        <v>25.384847971705302</v>
      </c>
      <c r="I2025">
        <v>64.871041915950698</v>
      </c>
      <c r="J2025">
        <v>4.2711322629869404</v>
      </c>
      <c r="K2025">
        <v>683.44402334442304</v>
      </c>
      <c r="L2025">
        <v>544.01223619078098</v>
      </c>
      <c r="M2025">
        <v>79.715462673709098</v>
      </c>
      <c r="N2025">
        <v>0.727329870285361</v>
      </c>
      <c r="O2025">
        <v>0</v>
      </c>
      <c r="P2025">
        <v>140.845070422535</v>
      </c>
      <c r="Q2025">
        <v>0.18749543655790599</v>
      </c>
    </row>
    <row r="2026" spans="1:17" hidden="1" x14ac:dyDescent="0.3">
      <c r="A2026" t="s">
        <v>4235</v>
      </c>
      <c r="B2026" t="s">
        <v>4236</v>
      </c>
      <c r="C2026" t="str">
        <f>IFERROR(VLOOKUP(Table1[[#This Row],[Ticker]],[1]!Table1[[Symbol]:[Industry]],2,FALSE),"-")</f>
        <v>-</v>
      </c>
      <c r="D2026" t="s">
        <v>4237</v>
      </c>
      <c r="E2026">
        <v>382.368826888</v>
      </c>
      <c r="F2026">
        <v>81.11</v>
      </c>
      <c r="G2026">
        <v>-81.972313047625093</v>
      </c>
      <c r="H2026">
        <v>-29.6322452725231</v>
      </c>
      <c r="I2026">
        <v>-44.960641942257901</v>
      </c>
      <c r="J2026">
        <v>-2.7237671687404501</v>
      </c>
      <c r="K2026">
        <v>87.493864239383996</v>
      </c>
      <c r="L2026">
        <v>106.51857347142101</v>
      </c>
      <c r="M2026">
        <v>37.374628965816399</v>
      </c>
      <c r="N2026">
        <v>0.32174456296633402</v>
      </c>
      <c r="O2026">
        <v>118.222167426951</v>
      </c>
      <c r="P2026">
        <v>2.67088607594936</v>
      </c>
      <c r="Q2026">
        <v>-4.2244731345620998E-2</v>
      </c>
    </row>
    <row r="2027" spans="1:17" hidden="1" x14ac:dyDescent="0.3">
      <c r="A2027" t="s">
        <v>4238</v>
      </c>
      <c r="B2027" t="s">
        <v>4239</v>
      </c>
      <c r="C2027" t="str">
        <f>IFERROR(VLOOKUP(Table1[[#This Row],[Ticker]],[1]!Table1[[Symbol]:[Industry]],2,FALSE),"-")</f>
        <v>-</v>
      </c>
      <c r="D2027" t="s">
        <v>132</v>
      </c>
      <c r="E2027">
        <v>382.16249275000001</v>
      </c>
      <c r="F2027">
        <v>155.94999999999999</v>
      </c>
      <c r="G2027">
        <v>-30.009488685642999</v>
      </c>
      <c r="H2027">
        <v>-5.3647749720340103</v>
      </c>
      <c r="I2027">
        <v>-33.689723805668102</v>
      </c>
      <c r="J2027">
        <v>-4.0360492461036603</v>
      </c>
      <c r="K2027">
        <v>165.10228885116999</v>
      </c>
      <c r="L2027">
        <v>165.59780838505301</v>
      </c>
      <c r="M2027">
        <v>30.1699893910735</v>
      </c>
      <c r="N2027">
        <v>0.35845857400472603</v>
      </c>
      <c r="O2027">
        <v>51.8435395960243</v>
      </c>
      <c r="P2027">
        <v>26.737098740349399</v>
      </c>
      <c r="Q2027">
        <v>0.12853345847101999</v>
      </c>
    </row>
    <row r="2028" spans="1:17" hidden="1" x14ac:dyDescent="0.3">
      <c r="A2028" t="s">
        <v>4240</v>
      </c>
      <c r="B2028" t="s">
        <v>4241</v>
      </c>
      <c r="C2028" t="str">
        <f>IFERROR(VLOOKUP(Table1[[#This Row],[Ticker]],[1]!Table1[[Symbol]:[Industry]],2,FALSE),"-")</f>
        <v>-</v>
      </c>
      <c r="D2028" t="s">
        <v>46</v>
      </c>
      <c r="E2028">
        <v>382.07311199999998</v>
      </c>
      <c r="F2028">
        <v>202.5</v>
      </c>
      <c r="G2028">
        <v>-38.084657234014202</v>
      </c>
      <c r="H2028">
        <v>-15.946043976471699</v>
      </c>
      <c r="I2028">
        <v>8.8683344639704202</v>
      </c>
      <c r="J2028">
        <v>-1.4795527818512</v>
      </c>
      <c r="K2028">
        <v>212.60780909165999</v>
      </c>
      <c r="L2028">
        <v>201.90681963553999</v>
      </c>
      <c r="M2028">
        <v>37.106019806917502</v>
      </c>
      <c r="N2028">
        <v>0.508152780880053</v>
      </c>
      <c r="O2028">
        <v>30.2222222222222</v>
      </c>
      <c r="P2028">
        <v>43.5661113080467</v>
      </c>
      <c r="Q2028">
        <v>0.111543286823935</v>
      </c>
    </row>
    <row r="2029" spans="1:17" hidden="1" x14ac:dyDescent="0.3">
      <c r="A2029" t="s">
        <v>4242</v>
      </c>
      <c r="B2029" t="s">
        <v>4243</v>
      </c>
      <c r="C2029" t="str">
        <f>IFERROR(VLOOKUP(Table1[[#This Row],[Ticker]],[1]!Table1[[Symbol]:[Industry]],2,FALSE),"-")</f>
        <v>-</v>
      </c>
      <c r="D2029" t="s">
        <v>4244</v>
      </c>
      <c r="E2029">
        <v>379.6724155</v>
      </c>
      <c r="F2029">
        <v>346.85</v>
      </c>
      <c r="G2029">
        <v>-51.0307928901453</v>
      </c>
      <c r="H2029">
        <v>-11.528372678345599</v>
      </c>
      <c r="I2029">
        <v>-19.300893187491699</v>
      </c>
      <c r="J2029">
        <v>-0.47422375773705799</v>
      </c>
      <c r="K2029">
        <v>364.61983726809501</v>
      </c>
      <c r="L2029">
        <v>382.51114701504002</v>
      </c>
      <c r="M2029">
        <v>41.928171143147502</v>
      </c>
      <c r="N2029">
        <v>1.1564577830994001</v>
      </c>
      <c r="O2029">
        <v>33.487098169237399</v>
      </c>
      <c r="P2029">
        <v>6.70666051376711</v>
      </c>
    </row>
    <row r="2030" spans="1:17" hidden="1" x14ac:dyDescent="0.3">
      <c r="A2030" t="s">
        <v>4245</v>
      </c>
      <c r="B2030" t="s">
        <v>4246</v>
      </c>
      <c r="C2030" t="str">
        <f>IFERROR(VLOOKUP(Table1[[#This Row],[Ticker]],[1]!Table1[[Symbol]:[Industry]],2,FALSE),"-")</f>
        <v>-</v>
      </c>
      <c r="D2030" t="s">
        <v>379</v>
      </c>
      <c r="E2030">
        <v>378.61843231500001</v>
      </c>
      <c r="F2030">
        <v>106.35</v>
      </c>
      <c r="G2030">
        <v>-38.786920343550698</v>
      </c>
      <c r="H2030">
        <v>-14.8936053721185</v>
      </c>
      <c r="I2030">
        <v>-29.594238098466299</v>
      </c>
      <c r="J2030">
        <v>-4.8528199660761802</v>
      </c>
      <c r="K2030">
        <v>117.4124508049</v>
      </c>
      <c r="L2030">
        <v>122.011602850865</v>
      </c>
      <c r="M2030">
        <v>35.983755628667197</v>
      </c>
      <c r="N2030">
        <v>0.62379571643430198</v>
      </c>
      <c r="O2030">
        <v>61.777150916784201</v>
      </c>
      <c r="P2030">
        <v>7.4242424242424203</v>
      </c>
      <c r="Q2030">
        <v>0.13226224368784101</v>
      </c>
    </row>
    <row r="2031" spans="1:17" hidden="1" x14ac:dyDescent="0.3">
      <c r="A2031" t="s">
        <v>4247</v>
      </c>
      <c r="B2031" t="s">
        <v>4248</v>
      </c>
      <c r="C2031" t="str">
        <f>IFERROR(VLOOKUP(Table1[[#This Row],[Ticker]],[1]!Table1[[Symbol]:[Industry]],2,FALSE),"-")</f>
        <v>-</v>
      </c>
      <c r="D2031" t="s">
        <v>592</v>
      </c>
      <c r="E2031">
        <v>378.32629859999997</v>
      </c>
      <c r="F2031">
        <v>214</v>
      </c>
      <c r="G2031">
        <v>-6.5235114194321797</v>
      </c>
      <c r="H2031">
        <v>-17.312809612954599</v>
      </c>
      <c r="I2031">
        <v>52.187770288511402</v>
      </c>
      <c r="J2031">
        <v>-8.5927841161424592</v>
      </c>
      <c r="K2031">
        <v>221.25789839742001</v>
      </c>
      <c r="L2031">
        <v>179.143422451644</v>
      </c>
      <c r="M2031">
        <v>37.475657169426498</v>
      </c>
      <c r="N2031">
        <v>0.35326999082343502</v>
      </c>
      <c r="O2031">
        <v>24.9766355140186</v>
      </c>
      <c r="P2031">
        <v>82.827851345578793</v>
      </c>
      <c r="Q2031">
        <v>0.13242909196691399</v>
      </c>
    </row>
    <row r="2032" spans="1:17" hidden="1" x14ac:dyDescent="0.3">
      <c r="A2032" t="s">
        <v>4249</v>
      </c>
      <c r="B2032" t="s">
        <v>4250</v>
      </c>
      <c r="C2032" t="str">
        <f>IFERROR(VLOOKUP(Table1[[#This Row],[Ticker]],[1]!Table1[[Symbol]:[Industry]],2,FALSE),"-")</f>
        <v>-</v>
      </c>
      <c r="D2032" t="s">
        <v>997</v>
      </c>
      <c r="E2032">
        <v>377.752698019999</v>
      </c>
      <c r="F2032">
        <v>41.06</v>
      </c>
      <c r="G2032">
        <v>-19.819839725437699</v>
      </c>
      <c r="H2032">
        <v>-4.9959349115292699</v>
      </c>
      <c r="I2032">
        <v>27.531298484784902</v>
      </c>
      <c r="J2032">
        <v>-0.86518097129292904</v>
      </c>
      <c r="K2032">
        <v>39.755892944185597</v>
      </c>
      <c r="L2032">
        <v>37.332713116286399</v>
      </c>
      <c r="M2032">
        <v>60.824933694140597</v>
      </c>
      <c r="N2032">
        <v>1.7566576150177</v>
      </c>
      <c r="O2032">
        <v>22.7471992206526</v>
      </c>
      <c r="P2032">
        <v>51.792975970425097</v>
      </c>
      <c r="Q2032">
        <v>3.8657197739813999E-2</v>
      </c>
    </row>
    <row r="2033" spans="1:17" hidden="1" x14ac:dyDescent="0.3">
      <c r="A2033" t="s">
        <v>4251</v>
      </c>
      <c r="B2033" t="s">
        <v>4252</v>
      </c>
      <c r="C2033" t="str">
        <f>IFERROR(VLOOKUP(Table1[[#This Row],[Ticker]],[1]!Table1[[Symbol]:[Industry]],2,FALSE),"-")</f>
        <v>-</v>
      </c>
      <c r="D2033" t="s">
        <v>261</v>
      </c>
      <c r="E2033">
        <v>377.41699999999997</v>
      </c>
      <c r="F2033">
        <v>1110.05</v>
      </c>
      <c r="G2033">
        <v>126.580277900447</v>
      </c>
      <c r="H2033">
        <v>-11.9382524992621</v>
      </c>
      <c r="I2033">
        <v>56.151137191850601</v>
      </c>
      <c r="J2033">
        <v>-2.6016367409296</v>
      </c>
      <c r="K2033">
        <v>1087.0823025848299</v>
      </c>
      <c r="L2033">
        <v>825.036911879434</v>
      </c>
      <c r="M2033">
        <v>31.489584680727599</v>
      </c>
      <c r="N2033">
        <v>0.34540147073875699</v>
      </c>
      <c r="O2033">
        <v>22.517003738570299</v>
      </c>
      <c r="P2033">
        <v>231.308759886584</v>
      </c>
      <c r="Q2033">
        <v>0.19101263340307301</v>
      </c>
    </row>
    <row r="2034" spans="1:17" hidden="1" x14ac:dyDescent="0.3">
      <c r="A2034" t="s">
        <v>4253</v>
      </c>
      <c r="B2034" t="s">
        <v>4254</v>
      </c>
      <c r="C2034" t="str">
        <f>IFERROR(VLOOKUP(Table1[[#This Row],[Ticker]],[1]!Table1[[Symbol]:[Industry]],2,FALSE),"-")</f>
        <v>-</v>
      </c>
      <c r="D2034" t="s">
        <v>114</v>
      </c>
      <c r="E2034">
        <v>377.25233550000002</v>
      </c>
      <c r="F2034">
        <v>154.75</v>
      </c>
      <c r="G2034">
        <v>-28.2163879242555</v>
      </c>
      <c r="H2034">
        <v>-4.1191408360592998</v>
      </c>
      <c r="I2034">
        <v>-0.59359118902111796</v>
      </c>
      <c r="J2034">
        <v>-6.47353947895256</v>
      </c>
      <c r="K2034">
        <v>165.67122402382299</v>
      </c>
      <c r="L2034">
        <v>154.58394198307499</v>
      </c>
      <c r="M2034">
        <v>28.117985448427799</v>
      </c>
      <c r="N2034">
        <v>0.37459122368101999</v>
      </c>
      <c r="O2034">
        <v>38.966074313408697</v>
      </c>
      <c r="P2034">
        <v>26.326530612244898</v>
      </c>
      <c r="Q2034">
        <v>4.7739571563785999E-2</v>
      </c>
    </row>
    <row r="2035" spans="1:17" hidden="1" x14ac:dyDescent="0.3">
      <c r="A2035" t="s">
        <v>4255</v>
      </c>
      <c r="B2035" t="s">
        <v>4256</v>
      </c>
      <c r="C2035" t="str">
        <f>IFERROR(VLOOKUP(Table1[[#This Row],[Ticker]],[1]!Table1[[Symbol]:[Industry]],2,FALSE),"-")</f>
        <v>-</v>
      </c>
      <c r="D2035" t="s">
        <v>606</v>
      </c>
      <c r="E2035">
        <v>375.98056650000001</v>
      </c>
      <c r="F2035">
        <v>93.14</v>
      </c>
      <c r="G2035">
        <v>-7.0821919874280601</v>
      </c>
      <c r="H2035">
        <v>-3.16211435674008</v>
      </c>
      <c r="I2035">
        <v>5.9062032128099897</v>
      </c>
      <c r="J2035">
        <v>-7.8026309966085501</v>
      </c>
      <c r="K2035">
        <v>86.247099910999097</v>
      </c>
      <c r="L2035">
        <v>79.210142520026906</v>
      </c>
      <c r="M2035">
        <v>52.226283152664102</v>
      </c>
      <c r="N2035">
        <v>0.682737212027556</v>
      </c>
      <c r="O2035">
        <v>34.152888125402598</v>
      </c>
      <c r="P2035">
        <v>61.7013888888888</v>
      </c>
      <c r="Q2035">
        <v>0.123333969944609</v>
      </c>
    </row>
    <row r="2036" spans="1:17" hidden="1" x14ac:dyDescent="0.3">
      <c r="A2036" t="s">
        <v>4257</v>
      </c>
      <c r="B2036" t="s">
        <v>4258</v>
      </c>
      <c r="C2036" t="str">
        <f>IFERROR(VLOOKUP(Table1[[#This Row],[Ticker]],[1]!Table1[[Symbol]:[Industry]],2,FALSE),"-")</f>
        <v>-</v>
      </c>
      <c r="D2036" t="s">
        <v>143</v>
      </c>
      <c r="E2036">
        <v>375.39412299999998</v>
      </c>
      <c r="F2036">
        <v>367.9</v>
      </c>
      <c r="G2036">
        <v>139.53960363354901</v>
      </c>
      <c r="H2036">
        <v>46.952983657193897</v>
      </c>
      <c r="I2036">
        <v>50.702692909078998</v>
      </c>
      <c r="J2036">
        <v>-15.937737009816701</v>
      </c>
      <c r="K2036">
        <v>306.33146020489897</v>
      </c>
      <c r="L2036">
        <v>250.06132895252199</v>
      </c>
      <c r="M2036">
        <v>48.820893849784099</v>
      </c>
      <c r="N2036">
        <v>2.1110636804556502</v>
      </c>
      <c r="O2036">
        <v>28.023919543354101</v>
      </c>
      <c r="P2036">
        <v>269.563033651431</v>
      </c>
      <c r="Q2036">
        <v>0.12936713282818199</v>
      </c>
    </row>
    <row r="2037" spans="1:17" hidden="1" x14ac:dyDescent="0.3">
      <c r="A2037" t="s">
        <v>4259</v>
      </c>
      <c r="B2037" t="s">
        <v>4260</v>
      </c>
      <c r="C2037" t="str">
        <f>IFERROR(VLOOKUP(Table1[[#This Row],[Ticker]],[1]!Table1[[Symbol]:[Industry]],2,FALSE),"-")</f>
        <v>-</v>
      </c>
      <c r="D2037" t="s">
        <v>546</v>
      </c>
      <c r="E2037">
        <v>374.41300000000001</v>
      </c>
      <c r="F2037">
        <v>451.1</v>
      </c>
      <c r="G2037">
        <v>527.30474448998405</v>
      </c>
      <c r="H2037">
        <v>1.61436401281849</v>
      </c>
      <c r="I2037">
        <v>50.147899891481401</v>
      </c>
      <c r="J2037">
        <v>-1.99901787740669</v>
      </c>
      <c r="K2037">
        <v>408.46484590060498</v>
      </c>
      <c r="L2037">
        <v>287.07651391841</v>
      </c>
      <c r="M2037">
        <v>44.999318021282399</v>
      </c>
      <c r="N2037">
        <v>0.48934522537919201</v>
      </c>
      <c r="O2037">
        <v>15.8279760585235</v>
      </c>
      <c r="P2037">
        <v>593.89324719273895</v>
      </c>
      <c r="Q2037">
        <v>0.21598815130656701</v>
      </c>
    </row>
    <row r="2038" spans="1:17" hidden="1" x14ac:dyDescent="0.3">
      <c r="A2038" t="s">
        <v>4261</v>
      </c>
      <c r="B2038" t="s">
        <v>4262</v>
      </c>
      <c r="C2038" t="str">
        <f>IFERROR(VLOOKUP(Table1[[#This Row],[Ticker]],[1]!Table1[[Symbol]:[Industry]],2,FALSE),"-")</f>
        <v>-</v>
      </c>
      <c r="D2038" t="s">
        <v>138</v>
      </c>
      <c r="E2038">
        <v>373.75716599999998</v>
      </c>
      <c r="F2038">
        <v>47.7</v>
      </c>
      <c r="G2038">
        <v>939.13291362448399</v>
      </c>
      <c r="H2038">
        <v>23.355211395967899</v>
      </c>
      <c r="I2038">
        <v>72.089003678305502</v>
      </c>
      <c r="J2038">
        <v>25.587987627864401</v>
      </c>
      <c r="K2038">
        <v>40.623488387247697</v>
      </c>
      <c r="L2038">
        <v>31.773806654509301</v>
      </c>
      <c r="M2038">
        <v>81.315422335432302</v>
      </c>
      <c r="N2038">
        <v>0.82567580508633098</v>
      </c>
      <c r="O2038">
        <v>13.207547169811299</v>
      </c>
      <c r="P2038">
        <v>1033.01662707838</v>
      </c>
      <c r="Q2038">
        <v>0.282144446451634</v>
      </c>
    </row>
    <row r="2039" spans="1:17" hidden="1" x14ac:dyDescent="0.3">
      <c r="A2039" t="s">
        <v>4263</v>
      </c>
      <c r="B2039" t="s">
        <v>4264</v>
      </c>
      <c r="C2039" t="str">
        <f>IFERROR(VLOOKUP(Table1[[#This Row],[Ticker]],[1]!Table1[[Symbol]:[Industry]],2,FALSE),"-")</f>
        <v>-</v>
      </c>
      <c r="D2039" t="s">
        <v>264</v>
      </c>
      <c r="E2039">
        <v>373.2202125</v>
      </c>
      <c r="F2039">
        <v>208.5</v>
      </c>
      <c r="G2039">
        <v>20.418980544874799</v>
      </c>
      <c r="H2039">
        <v>10.3870668967889</v>
      </c>
      <c r="I2039">
        <v>13.4650379561468</v>
      </c>
      <c r="J2039">
        <v>1.7263655542858101</v>
      </c>
      <c r="K2039">
        <v>186.968813380304</v>
      </c>
      <c r="L2039">
        <v>183.89792733066901</v>
      </c>
      <c r="M2039">
        <v>73.714426501031795</v>
      </c>
      <c r="N2039">
        <v>1.5398914518317499</v>
      </c>
      <c r="O2039">
        <v>19.424460431654602</v>
      </c>
      <c r="P2039">
        <v>68.825910931173993</v>
      </c>
    </row>
    <row r="2040" spans="1:17" hidden="1" x14ac:dyDescent="0.3">
      <c r="A2040" t="s">
        <v>4265</v>
      </c>
      <c r="B2040" t="s">
        <v>4266</v>
      </c>
      <c r="C2040" t="str">
        <f>IFERROR(VLOOKUP(Table1[[#This Row],[Ticker]],[1]!Table1[[Symbol]:[Industry]],2,FALSE),"-")</f>
        <v>-</v>
      </c>
      <c r="D2040" t="s">
        <v>753</v>
      </c>
      <c r="E2040">
        <v>373.16630627000001</v>
      </c>
      <c r="F2040">
        <v>229.4</v>
      </c>
      <c r="G2040">
        <v>15.0225564353478</v>
      </c>
      <c r="H2040">
        <v>-1.33641978601971</v>
      </c>
      <c r="I2040">
        <v>7.7969587819535597</v>
      </c>
      <c r="J2040">
        <v>0.75166696369318897</v>
      </c>
      <c r="K2040">
        <v>222.650902832578</v>
      </c>
      <c r="L2040">
        <v>199.503964230348</v>
      </c>
      <c r="M2040">
        <v>43.478451693180702</v>
      </c>
      <c r="N2040">
        <v>0.94803599903063596</v>
      </c>
      <c r="O2040">
        <v>1.95292066259806</v>
      </c>
      <c r="P2040">
        <v>59.527121001390803</v>
      </c>
      <c r="Q2040">
        <v>8.1463636799704003E-2</v>
      </c>
    </row>
    <row r="2041" spans="1:17" hidden="1" x14ac:dyDescent="0.3">
      <c r="A2041" t="s">
        <v>4267</v>
      </c>
      <c r="B2041" t="s">
        <v>4268</v>
      </c>
      <c r="C2041" t="str">
        <f>IFERROR(VLOOKUP(Table1[[#This Row],[Ticker]],[1]!Table1[[Symbol]:[Industry]],2,FALSE),"-")</f>
        <v>-</v>
      </c>
      <c r="D2041" t="s">
        <v>261</v>
      </c>
      <c r="E2041">
        <v>371.28013390799998</v>
      </c>
      <c r="F2041">
        <v>84.86</v>
      </c>
      <c r="G2041">
        <v>-26.966724919604999</v>
      </c>
      <c r="H2041">
        <v>-10.108778673353701</v>
      </c>
      <c r="I2041">
        <v>-15.094148265981</v>
      </c>
      <c r="J2041">
        <v>-2.1119512871856099</v>
      </c>
      <c r="K2041">
        <v>86.927178436829095</v>
      </c>
      <c r="L2041">
        <v>94.514240275762802</v>
      </c>
      <c r="M2041">
        <v>34.396553414853003</v>
      </c>
      <c r="N2041">
        <v>0.39179354281027601</v>
      </c>
      <c r="O2041">
        <v>104.454395474899</v>
      </c>
      <c r="P2041">
        <v>13.297730307076</v>
      </c>
    </row>
    <row r="2042" spans="1:17" hidden="1" x14ac:dyDescent="0.3">
      <c r="A2042" t="s">
        <v>4269</v>
      </c>
      <c r="B2042" t="s">
        <v>4270</v>
      </c>
      <c r="C2042" t="str">
        <f>IFERROR(VLOOKUP(Table1[[#This Row],[Ticker]],[1]!Table1[[Symbol]:[Industry]],2,FALSE),"-")</f>
        <v>-</v>
      </c>
      <c r="D2042" t="s">
        <v>523</v>
      </c>
      <c r="E2042">
        <v>371.1</v>
      </c>
      <c r="F2042">
        <v>494.8</v>
      </c>
      <c r="G2042">
        <v>16.754381802860401</v>
      </c>
      <c r="H2042">
        <v>-9.5722259842430208</v>
      </c>
      <c r="I2042">
        <v>3.5567738898224301</v>
      </c>
      <c r="J2042">
        <v>-3.7735588827702502</v>
      </c>
      <c r="K2042">
        <v>512.50799876978294</v>
      </c>
      <c r="L2042">
        <v>476.67191649277902</v>
      </c>
      <c r="M2042">
        <v>40.772330843226896</v>
      </c>
      <c r="N2042">
        <v>0.75351708110821902</v>
      </c>
      <c r="O2042">
        <v>24.292643492320099</v>
      </c>
      <c r="P2042">
        <v>69.568197395476304</v>
      </c>
      <c r="Q2042">
        <v>4.0515389412610001E-2</v>
      </c>
    </row>
    <row r="2043" spans="1:17" hidden="1" x14ac:dyDescent="0.3">
      <c r="A2043" t="s">
        <v>4271</v>
      </c>
      <c r="B2043" t="s">
        <v>4272</v>
      </c>
      <c r="C2043" t="str">
        <f>IFERROR(VLOOKUP(Table1[[#This Row],[Ticker]],[1]!Table1[[Symbol]:[Industry]],2,FALSE),"-")</f>
        <v>-</v>
      </c>
      <c r="D2043" t="s">
        <v>1236</v>
      </c>
      <c r="E2043">
        <v>370.78530000000001</v>
      </c>
      <c r="F2043">
        <v>333.5</v>
      </c>
      <c r="G2043">
        <v>336.94111112408802</v>
      </c>
      <c r="H2043">
        <v>13.1015510237731</v>
      </c>
      <c r="I2043">
        <v>113.26706422388099</v>
      </c>
      <c r="J2043">
        <v>6.1463899743102397</v>
      </c>
      <c r="K2043">
        <v>281.47186725957198</v>
      </c>
      <c r="L2043">
        <v>190.37774096374201</v>
      </c>
      <c r="M2043">
        <v>68.1489002007729</v>
      </c>
      <c r="N2043">
        <v>0.28703390785175098</v>
      </c>
      <c r="O2043">
        <v>3.4482758620689702</v>
      </c>
      <c r="P2043">
        <v>416.25386996904001</v>
      </c>
    </row>
    <row r="2044" spans="1:17" hidden="1" x14ac:dyDescent="0.3">
      <c r="A2044" t="s">
        <v>4273</v>
      </c>
      <c r="B2044" t="s">
        <v>4274</v>
      </c>
      <c r="C2044" t="str">
        <f>IFERROR(VLOOKUP(Table1[[#This Row],[Ticker]],[1]!Table1[[Symbol]:[Industry]],2,FALSE),"-")</f>
        <v>-</v>
      </c>
      <c r="D2044" t="s">
        <v>132</v>
      </c>
      <c r="E2044">
        <v>370.73062249999998</v>
      </c>
      <c r="F2044">
        <v>213.77</v>
      </c>
      <c r="G2044">
        <v>-17.319461765042099</v>
      </c>
      <c r="H2044">
        <v>0.38720360218885003</v>
      </c>
      <c r="I2044">
        <v>7.7134740771305701</v>
      </c>
      <c r="J2044">
        <v>6.5221711266661897</v>
      </c>
      <c r="K2044">
        <v>194.18097201458801</v>
      </c>
      <c r="L2044">
        <v>189.817812055459</v>
      </c>
      <c r="M2044">
        <v>61.422427573100798</v>
      </c>
      <c r="N2044">
        <v>2.3429341351116699</v>
      </c>
      <c r="O2044">
        <v>11.779014829021801</v>
      </c>
      <c r="P2044">
        <v>31.9160752854057</v>
      </c>
      <c r="Q2044">
        <v>-2.8850290707249999E-2</v>
      </c>
    </row>
    <row r="2045" spans="1:17" hidden="1" x14ac:dyDescent="0.3">
      <c r="A2045" t="s">
        <v>4275</v>
      </c>
      <c r="B2045" t="s">
        <v>4276</v>
      </c>
      <c r="C2045" t="str">
        <f>IFERROR(VLOOKUP(Table1[[#This Row],[Ticker]],[1]!Table1[[Symbol]:[Industry]],2,FALSE),"-")</f>
        <v>-</v>
      </c>
      <c r="D2045" t="s">
        <v>124</v>
      </c>
      <c r="E2045">
        <v>370.54954400999998</v>
      </c>
      <c r="F2045">
        <v>70.78</v>
      </c>
      <c r="G2045">
        <v>0.719594927702353</v>
      </c>
      <c r="H2045">
        <v>-10.975023462740101</v>
      </c>
      <c r="I2045">
        <v>-4.48103462694014</v>
      </c>
      <c r="J2045">
        <v>-1.07156785558788</v>
      </c>
      <c r="K2045">
        <v>67.322465269206404</v>
      </c>
      <c r="L2045">
        <v>65.206025852515793</v>
      </c>
      <c r="M2045">
        <v>66.836113324870794</v>
      </c>
      <c r="N2045">
        <v>0.83950864912148904</v>
      </c>
      <c r="O2045">
        <v>34.077423000847702</v>
      </c>
      <c r="P2045">
        <v>41.531693661267703</v>
      </c>
      <c r="Q2045">
        <v>3.7227679844577997E-2</v>
      </c>
    </row>
    <row r="2046" spans="1:17" hidden="1" x14ac:dyDescent="0.3">
      <c r="A2046" t="s">
        <v>4277</v>
      </c>
      <c r="B2046" t="s">
        <v>4278</v>
      </c>
      <c r="C2046" t="str">
        <f>IFERROR(VLOOKUP(Table1[[#This Row],[Ticker]],[1]!Table1[[Symbol]:[Industry]],2,FALSE),"-")</f>
        <v>-</v>
      </c>
      <c r="D2046" t="s">
        <v>264</v>
      </c>
      <c r="E2046">
        <v>370.47250000000003</v>
      </c>
      <c r="F2046">
        <v>322.14999999999998</v>
      </c>
      <c r="G2046">
        <v>-43.846901978682702</v>
      </c>
      <c r="H2046">
        <v>-13.7641583947243</v>
      </c>
      <c r="I2046">
        <v>-24.858520104825899</v>
      </c>
      <c r="J2046">
        <v>-7.7065361288035703</v>
      </c>
      <c r="K2046">
        <v>335.74580803097399</v>
      </c>
      <c r="L2046">
        <v>347.24943932064201</v>
      </c>
      <c r="M2046">
        <v>41.594351253007503</v>
      </c>
      <c r="N2046">
        <v>0.61439289639509898</v>
      </c>
      <c r="O2046">
        <v>36.566816700294801</v>
      </c>
      <c r="P2046">
        <v>7.3654390934844098</v>
      </c>
      <c r="Q2046">
        <v>4.7288411273936001E-2</v>
      </c>
    </row>
    <row r="2047" spans="1:17" hidden="1" x14ac:dyDescent="0.3">
      <c r="A2047" t="s">
        <v>4279</v>
      </c>
      <c r="B2047" t="s">
        <v>4280</v>
      </c>
      <c r="C2047" t="str">
        <f>IFERROR(VLOOKUP(Table1[[#This Row],[Ticker]],[1]!Table1[[Symbol]:[Industry]],2,FALSE),"-")</f>
        <v>-</v>
      </c>
      <c r="D2047" t="s">
        <v>21</v>
      </c>
      <c r="E2047">
        <v>369.36038400000001</v>
      </c>
      <c r="F2047">
        <v>251.8</v>
      </c>
      <c r="G2047">
        <v>-30.709910530769601</v>
      </c>
      <c r="H2047">
        <v>-2.04540873786011</v>
      </c>
      <c r="I2047">
        <v>-35.364754373958903</v>
      </c>
      <c r="J2047">
        <v>-0.85287356789506397</v>
      </c>
      <c r="K2047">
        <v>252.288598906955</v>
      </c>
      <c r="L2047">
        <v>259.57795873650599</v>
      </c>
      <c r="M2047">
        <v>47.750244333702497</v>
      </c>
      <c r="N2047">
        <v>1.05554896343634</v>
      </c>
      <c r="O2047">
        <v>61.914217633042</v>
      </c>
      <c r="P2047">
        <v>20.478468899521499</v>
      </c>
    </row>
    <row r="2048" spans="1:17" hidden="1" x14ac:dyDescent="0.3">
      <c r="A2048" t="s">
        <v>4281</v>
      </c>
      <c r="B2048" t="s">
        <v>4282</v>
      </c>
      <c r="C2048" t="str">
        <f>IFERROR(VLOOKUP(Table1[[#This Row],[Ticker]],[1]!Table1[[Symbol]:[Industry]],2,FALSE),"-")</f>
        <v>-</v>
      </c>
      <c r="D2048" t="s">
        <v>392</v>
      </c>
      <c r="E2048">
        <v>368.95657068899999</v>
      </c>
      <c r="F2048">
        <v>208.53</v>
      </c>
      <c r="G2048">
        <v>-43.927603507115798</v>
      </c>
      <c r="H2048">
        <v>4.1698220940862498</v>
      </c>
      <c r="I2048">
        <v>9.9170744739835897</v>
      </c>
      <c r="J2048">
        <v>-1.54728123722663</v>
      </c>
      <c r="K2048">
        <v>197.96699668827401</v>
      </c>
      <c r="L2048">
        <v>197.86709383592</v>
      </c>
      <c r="M2048">
        <v>57.102738235966697</v>
      </c>
      <c r="N2048">
        <v>0.91128915564819901</v>
      </c>
      <c r="O2048">
        <v>19.311370066656998</v>
      </c>
      <c r="P2048">
        <v>44.261501210653698</v>
      </c>
      <c r="Q2048">
        <v>-7.5936584903085996E-2</v>
      </c>
    </row>
    <row r="2049" spans="1:17" hidden="1" x14ac:dyDescent="0.3">
      <c r="A2049" t="s">
        <v>4283</v>
      </c>
      <c r="B2049" t="s">
        <v>4284</v>
      </c>
      <c r="C2049" t="str">
        <f>IFERROR(VLOOKUP(Table1[[#This Row],[Ticker]],[1]!Table1[[Symbol]:[Industry]],2,FALSE),"-")</f>
        <v>-</v>
      </c>
      <c r="D2049" t="s">
        <v>438</v>
      </c>
      <c r="E2049">
        <v>368.13537625200001</v>
      </c>
      <c r="F2049">
        <v>93.03</v>
      </c>
      <c r="G2049">
        <v>90.960175002307295</v>
      </c>
      <c r="H2049">
        <v>-4.1516216776823303</v>
      </c>
      <c r="I2049">
        <v>39.401276386196002</v>
      </c>
      <c r="J2049">
        <v>-9.7948109075068395</v>
      </c>
      <c r="K2049">
        <v>88.0150945822284</v>
      </c>
      <c r="L2049">
        <v>69.799445954820897</v>
      </c>
      <c r="M2049">
        <v>31.930688867233801</v>
      </c>
      <c r="N2049">
        <v>0.20414600470907199</v>
      </c>
      <c r="O2049">
        <v>27.700741696226999</v>
      </c>
      <c r="P2049">
        <v>129.42046855733599</v>
      </c>
      <c r="Q2049">
        <v>0.108047607485211</v>
      </c>
    </row>
    <row r="2050" spans="1:17" hidden="1" x14ac:dyDescent="0.3">
      <c r="A2050" t="s">
        <v>4285</v>
      </c>
      <c r="B2050" t="s">
        <v>4286</v>
      </c>
      <c r="C2050" t="str">
        <f>IFERROR(VLOOKUP(Table1[[#This Row],[Ticker]],[1]!Table1[[Symbol]:[Industry]],2,FALSE),"-")</f>
        <v>-</v>
      </c>
      <c r="D2050" t="s">
        <v>185</v>
      </c>
      <c r="E2050">
        <v>367.29328034999997</v>
      </c>
      <c r="F2050">
        <v>507.7</v>
      </c>
      <c r="G2050">
        <v>34.808211398619001</v>
      </c>
      <c r="H2050">
        <v>-13.750996177712</v>
      </c>
      <c r="I2050">
        <v>40.673913407859899</v>
      </c>
      <c r="J2050">
        <v>-2.7881874602671899</v>
      </c>
      <c r="K2050">
        <v>491.78853280398903</v>
      </c>
      <c r="L2050">
        <v>411.145137733929</v>
      </c>
      <c r="M2050">
        <v>36.428553052047299</v>
      </c>
      <c r="N2050">
        <v>0.106513213756882</v>
      </c>
      <c r="O2050">
        <v>31.1798306086271</v>
      </c>
      <c r="P2050">
        <v>83.915957254120599</v>
      </c>
      <c r="Q2050">
        <v>4.5955202865387998E-2</v>
      </c>
    </row>
    <row r="2051" spans="1:17" hidden="1" x14ac:dyDescent="0.3">
      <c r="A2051" t="s">
        <v>4287</v>
      </c>
      <c r="B2051" t="s">
        <v>4288</v>
      </c>
      <c r="C2051" t="str">
        <f>IFERROR(VLOOKUP(Table1[[#This Row],[Ticker]],[1]!Table1[[Symbol]:[Industry]],2,FALSE),"-")</f>
        <v>-</v>
      </c>
      <c r="D2051" t="s">
        <v>232</v>
      </c>
      <c r="E2051">
        <v>367.104273059999</v>
      </c>
      <c r="F2051">
        <v>11.69</v>
      </c>
      <c r="G2051">
        <v>13.3478012649335</v>
      </c>
      <c r="H2051">
        <v>-14.446952002599501</v>
      </c>
      <c r="I2051">
        <v>6.6965799695732997</v>
      </c>
      <c r="J2051">
        <v>-2.8661058041429901</v>
      </c>
      <c r="K2051">
        <v>12.571009302992399</v>
      </c>
      <c r="L2051">
        <v>11.6088604861447</v>
      </c>
      <c r="M2051">
        <v>39.9103210636599</v>
      </c>
      <c r="N2051">
        <v>0.17976349638942801</v>
      </c>
      <c r="O2051">
        <v>57.313943541488399</v>
      </c>
      <c r="P2051">
        <v>54.834437086092699</v>
      </c>
      <c r="Q2051">
        <v>6.2744104507439002E-2</v>
      </c>
    </row>
    <row r="2052" spans="1:17" hidden="1" x14ac:dyDescent="0.3">
      <c r="A2052" t="s">
        <v>4289</v>
      </c>
      <c r="B2052" t="s">
        <v>4290</v>
      </c>
      <c r="C2052" t="str">
        <f>IFERROR(VLOOKUP(Table1[[#This Row],[Ticker]],[1]!Table1[[Symbol]:[Industry]],2,FALSE),"-")</f>
        <v>-</v>
      </c>
      <c r="D2052" t="s">
        <v>287</v>
      </c>
      <c r="E2052">
        <v>366.73928949999998</v>
      </c>
      <c r="F2052">
        <v>70.150000000000006</v>
      </c>
      <c r="G2052">
        <v>44.369265911398202</v>
      </c>
      <c r="H2052">
        <v>-11.503596470489899</v>
      </c>
      <c r="I2052">
        <v>8.0662383980552601</v>
      </c>
      <c r="J2052">
        <v>-1.13105502628237</v>
      </c>
      <c r="K2052">
        <v>73.411749801292302</v>
      </c>
      <c r="L2052">
        <v>69.096247125405696</v>
      </c>
      <c r="M2052">
        <v>48.4612918159157</v>
      </c>
      <c r="N2052">
        <v>0.80203303285277805</v>
      </c>
      <c r="O2052">
        <v>29.864575908766898</v>
      </c>
      <c r="P2052">
        <v>85.336856010567999</v>
      </c>
      <c r="Q2052">
        <v>7.2522795244037999E-2</v>
      </c>
    </row>
    <row r="2053" spans="1:17" hidden="1" x14ac:dyDescent="0.3">
      <c r="A2053" t="s">
        <v>4291</v>
      </c>
      <c r="B2053" t="s">
        <v>4292</v>
      </c>
      <c r="C2053" t="str">
        <f>IFERROR(VLOOKUP(Table1[[#This Row],[Ticker]],[1]!Table1[[Symbol]:[Industry]],2,FALSE),"-")</f>
        <v>-</v>
      </c>
      <c r="D2053" t="s">
        <v>54</v>
      </c>
      <c r="E2053">
        <v>366.47950400000002</v>
      </c>
      <c r="F2053">
        <v>318.7</v>
      </c>
      <c r="G2053">
        <v>39.493071535203804</v>
      </c>
      <c r="H2053">
        <v>-7.1181400458011197</v>
      </c>
      <c r="I2053">
        <v>75.999110294341705</v>
      </c>
      <c r="J2053">
        <v>-3.5385141443288202</v>
      </c>
      <c r="K2053">
        <v>295.94479085241102</v>
      </c>
      <c r="L2053">
        <v>231.91533939953499</v>
      </c>
      <c r="M2053">
        <v>56.639813825967302</v>
      </c>
      <c r="N2053">
        <v>1.0028033640368399</v>
      </c>
      <c r="O2053">
        <v>6.3696266080953903</v>
      </c>
      <c r="P2053">
        <v>134.338235294117</v>
      </c>
    </row>
    <row r="2054" spans="1:17" hidden="1" x14ac:dyDescent="0.3">
      <c r="A2054" t="s">
        <v>4293</v>
      </c>
      <c r="B2054" t="s">
        <v>4294</v>
      </c>
      <c r="C2054" t="str">
        <f>IFERROR(VLOOKUP(Table1[[#This Row],[Ticker]],[1]!Table1[[Symbol]:[Industry]],2,FALSE),"-")</f>
        <v>-</v>
      </c>
      <c r="D2054" t="s">
        <v>264</v>
      </c>
      <c r="E2054">
        <v>366.34500000000003</v>
      </c>
      <c r="F2054">
        <v>3663.45</v>
      </c>
      <c r="G2054">
        <v>81.415802697388898</v>
      </c>
      <c r="H2054">
        <v>-15.904958543524099</v>
      </c>
      <c r="I2054">
        <v>15.0268366505613</v>
      </c>
      <c r="J2054">
        <v>-2.6610794258022099</v>
      </c>
      <c r="K2054">
        <v>3792.15062099949</v>
      </c>
      <c r="L2054">
        <v>3361.4746275775201</v>
      </c>
      <c r="M2054">
        <v>42.189491541697997</v>
      </c>
      <c r="N2054">
        <v>0.82809958904474801</v>
      </c>
      <c r="O2054">
        <v>39.076553521953301</v>
      </c>
      <c r="P2054">
        <v>124.75153374233101</v>
      </c>
      <c r="Q2054">
        <v>0.13559447195562399</v>
      </c>
    </row>
    <row r="2055" spans="1:17" hidden="1" x14ac:dyDescent="0.3">
      <c r="A2055" t="s">
        <v>4295</v>
      </c>
      <c r="B2055" t="s">
        <v>4296</v>
      </c>
      <c r="C2055" t="str">
        <f>IFERROR(VLOOKUP(Table1[[#This Row],[Ticker]],[1]!Table1[[Symbol]:[Industry]],2,FALSE),"-")</f>
        <v>-</v>
      </c>
      <c r="D2055" t="s">
        <v>54</v>
      </c>
      <c r="E2055">
        <v>365.25639187500002</v>
      </c>
      <c r="F2055">
        <v>365.25</v>
      </c>
      <c r="G2055">
        <v>-24.506856360677698</v>
      </c>
      <c r="H2055">
        <v>12.309283502955401</v>
      </c>
      <c r="I2055">
        <v>17.4757538811903</v>
      </c>
      <c r="J2055">
        <v>-4.0245109150892997</v>
      </c>
      <c r="K2055">
        <v>319.14146553288703</v>
      </c>
      <c r="L2055">
        <v>319.16922482790898</v>
      </c>
      <c r="M2055">
        <v>58.439616990056997</v>
      </c>
      <c r="N2055">
        <v>1.85391582007286</v>
      </c>
      <c r="O2055">
        <v>28.350444900752901</v>
      </c>
      <c r="P2055">
        <v>52.1875</v>
      </c>
      <c r="Q2055">
        <v>-0.12817080635121</v>
      </c>
    </row>
    <row r="2056" spans="1:17" hidden="1" x14ac:dyDescent="0.3">
      <c r="A2056" t="s">
        <v>4297</v>
      </c>
      <c r="B2056" t="s">
        <v>4298</v>
      </c>
      <c r="C2056" t="str">
        <f>IFERROR(VLOOKUP(Table1[[#This Row],[Ticker]],[1]!Table1[[Symbol]:[Industry]],2,FALSE),"-")</f>
        <v>-</v>
      </c>
      <c r="D2056" t="s">
        <v>287</v>
      </c>
      <c r="E2056">
        <v>364.74804375000002</v>
      </c>
      <c r="F2056">
        <v>187.5</v>
      </c>
      <c r="G2056">
        <v>2.6996798776503401</v>
      </c>
      <c r="H2056">
        <v>-9.4496068771981996</v>
      </c>
      <c r="I2056">
        <v>29.423979117498</v>
      </c>
      <c r="J2056">
        <v>-1.3754437661946399</v>
      </c>
      <c r="K2056">
        <v>176.46288763529699</v>
      </c>
      <c r="L2056">
        <v>164.02033387488899</v>
      </c>
      <c r="M2056">
        <v>65.351969265153301</v>
      </c>
      <c r="N2056">
        <v>0.50634750513243798</v>
      </c>
      <c r="O2056">
        <v>27.439999999999898</v>
      </c>
      <c r="P2056">
        <v>72.255397335783101</v>
      </c>
      <c r="Q2056">
        <v>6.2886927473993007E-2</v>
      </c>
    </row>
    <row r="2057" spans="1:17" hidden="1" x14ac:dyDescent="0.3">
      <c r="A2057" t="s">
        <v>4299</v>
      </c>
      <c r="B2057" t="s">
        <v>4300</v>
      </c>
      <c r="C2057" t="str">
        <f>IFERROR(VLOOKUP(Table1[[#This Row],[Ticker]],[1]!Table1[[Symbol]:[Industry]],2,FALSE),"-")</f>
        <v>-</v>
      </c>
      <c r="D2057" t="s">
        <v>46</v>
      </c>
      <c r="E2057">
        <v>363.69426240000001</v>
      </c>
      <c r="F2057">
        <v>50.4</v>
      </c>
      <c r="G2057">
        <v>-62.386137282552397</v>
      </c>
      <c r="H2057">
        <v>-15.0578052519651</v>
      </c>
      <c r="I2057">
        <v>19.3747600344457</v>
      </c>
      <c r="J2057">
        <v>-0.25365918571509799</v>
      </c>
      <c r="K2057">
        <v>47.599163818416201</v>
      </c>
      <c r="L2057">
        <v>52.938126089845902</v>
      </c>
      <c r="M2057">
        <v>59.4661516894719</v>
      </c>
      <c r="N2057">
        <v>1.1481033929646101</v>
      </c>
      <c r="O2057">
        <v>137.10317460317401</v>
      </c>
      <c r="P2057">
        <v>52.265861027190297</v>
      </c>
      <c r="Q2057">
        <v>-3.1227694167450001E-3</v>
      </c>
    </row>
    <row r="2058" spans="1:17" hidden="1" x14ac:dyDescent="0.3">
      <c r="A2058" t="s">
        <v>4301</v>
      </c>
      <c r="B2058" t="s">
        <v>4302</v>
      </c>
      <c r="C2058" t="str">
        <f>IFERROR(VLOOKUP(Table1[[#This Row],[Ticker]],[1]!Table1[[Symbol]:[Industry]],2,FALSE),"-")</f>
        <v>-</v>
      </c>
      <c r="E2058">
        <v>363.60899999999998</v>
      </c>
      <c r="F2058">
        <v>180</v>
      </c>
      <c r="G2058">
        <v>285.82745242772398</v>
      </c>
      <c r="H2058">
        <v>-4.0266358900831598</v>
      </c>
      <c r="I2058">
        <v>-2.9825130127596</v>
      </c>
      <c r="J2058">
        <v>-5.3762327819573796</v>
      </c>
      <c r="K2058">
        <v>171.54726534728599</v>
      </c>
      <c r="L2058">
        <v>134.55233596358499</v>
      </c>
      <c r="M2058">
        <v>27.645220427724102</v>
      </c>
      <c r="N2058">
        <v>0.31975317832267403</v>
      </c>
      <c r="O2058">
        <v>18.3333333333333</v>
      </c>
      <c r="P2058">
        <v>393.15068493150602</v>
      </c>
    </row>
    <row r="2059" spans="1:17" hidden="1" x14ac:dyDescent="0.3">
      <c r="A2059" t="s">
        <v>4303</v>
      </c>
      <c r="B2059" t="s">
        <v>4304</v>
      </c>
      <c r="C2059" t="str">
        <f>IFERROR(VLOOKUP(Table1[[#This Row],[Ticker]],[1]!Table1[[Symbol]:[Industry]],2,FALSE),"-")</f>
        <v>-</v>
      </c>
      <c r="D2059" t="s">
        <v>546</v>
      </c>
      <c r="E2059">
        <v>361.97491000000002</v>
      </c>
      <c r="F2059">
        <v>15.5</v>
      </c>
      <c r="G2059">
        <v>79.406237267671401</v>
      </c>
      <c r="H2059">
        <v>5.6834052155099704</v>
      </c>
      <c r="I2059">
        <v>56.023047850927597</v>
      </c>
      <c r="J2059">
        <v>-11.0902024930514</v>
      </c>
      <c r="K2059">
        <v>14.900025672899</v>
      </c>
      <c r="L2059">
        <v>12.3253821306681</v>
      </c>
      <c r="M2059">
        <v>38.947609853692299</v>
      </c>
      <c r="N2059">
        <v>1.11825310619509</v>
      </c>
      <c r="O2059">
        <v>16.709677419354801</v>
      </c>
      <c r="P2059">
        <v>140.31007751937901</v>
      </c>
    </row>
    <row r="2060" spans="1:17" hidden="1" x14ac:dyDescent="0.3">
      <c r="A2060" t="s">
        <v>4305</v>
      </c>
      <c r="B2060" t="s">
        <v>4306</v>
      </c>
      <c r="C2060" t="str">
        <f>IFERROR(VLOOKUP(Table1[[#This Row],[Ticker]],[1]!Table1[[Symbol]:[Industry]],2,FALSE),"-")</f>
        <v>-</v>
      </c>
      <c r="D2060" t="s">
        <v>1818</v>
      </c>
      <c r="E2060">
        <v>361.85951021400001</v>
      </c>
      <c r="F2060">
        <v>129.54</v>
      </c>
      <c r="G2060">
        <v>-24.692092352087599</v>
      </c>
      <c r="H2060">
        <v>-7.0037686827258296</v>
      </c>
      <c r="I2060">
        <v>-8.2239106545247402</v>
      </c>
      <c r="J2060">
        <v>-4.2337269847540897</v>
      </c>
      <c r="K2060">
        <v>136.97605973186299</v>
      </c>
      <c r="L2060">
        <v>135.30246443823401</v>
      </c>
      <c r="M2060">
        <v>33.728591270024602</v>
      </c>
      <c r="N2060">
        <v>1.37278132935075</v>
      </c>
      <c r="O2060">
        <v>38.6830322680253</v>
      </c>
      <c r="P2060">
        <v>19.888940305414099</v>
      </c>
      <c r="Q2060">
        <v>-3.9088708647338002E-2</v>
      </c>
    </row>
    <row r="2061" spans="1:17" hidden="1" x14ac:dyDescent="0.3">
      <c r="A2061" t="s">
        <v>4307</v>
      </c>
      <c r="B2061" t="s">
        <v>4308</v>
      </c>
      <c r="C2061" t="str">
        <f>IFERROR(VLOOKUP(Table1[[#This Row],[Ticker]],[1]!Table1[[Symbol]:[Industry]],2,FALSE),"-")</f>
        <v>-</v>
      </c>
      <c r="D2061" t="s">
        <v>124</v>
      </c>
      <c r="E2061">
        <v>361.72639800000002</v>
      </c>
      <c r="F2061">
        <v>31.24</v>
      </c>
      <c r="G2061">
        <v>94.422801264933497</v>
      </c>
      <c r="H2061">
        <v>35.889309683242203</v>
      </c>
      <c r="I2061">
        <v>36.707062845331301</v>
      </c>
      <c r="J2061">
        <v>-1.5044036764834099</v>
      </c>
      <c r="K2061">
        <v>22.967206995187698</v>
      </c>
      <c r="L2061">
        <v>18.040802620752</v>
      </c>
      <c r="M2061">
        <v>98.637332272969005</v>
      </c>
      <c r="N2061">
        <v>0.20457336346805099</v>
      </c>
      <c r="O2061">
        <v>0</v>
      </c>
      <c r="P2061">
        <v>146.95652173913001</v>
      </c>
      <c r="Q2061">
        <v>8.5954185929466007E-2</v>
      </c>
    </row>
    <row r="2062" spans="1:17" hidden="1" x14ac:dyDescent="0.3">
      <c r="A2062" t="s">
        <v>4309</v>
      </c>
      <c r="B2062" t="s">
        <v>4310</v>
      </c>
      <c r="C2062" t="str">
        <f>IFERROR(VLOOKUP(Table1[[#This Row],[Ticker]],[1]!Table1[[Symbol]:[Industry]],2,FALSE),"-")</f>
        <v>-</v>
      </c>
      <c r="D2062" t="s">
        <v>400</v>
      </c>
      <c r="E2062">
        <v>361.65486750000002</v>
      </c>
      <c r="F2062">
        <v>145</v>
      </c>
      <c r="G2062">
        <v>327.54026158239299</v>
      </c>
      <c r="H2062">
        <v>-5.1219437905332796</v>
      </c>
      <c r="I2062">
        <v>58.499110294341698</v>
      </c>
      <c r="J2062">
        <v>-2.1893351833327301</v>
      </c>
      <c r="K2062">
        <v>138.10323867838</v>
      </c>
      <c r="L2062">
        <v>107.650814398725</v>
      </c>
      <c r="M2062">
        <v>57.672135535814903</v>
      </c>
      <c r="N2062">
        <v>1.23371160142581</v>
      </c>
      <c r="O2062">
        <v>6.8965517241379199</v>
      </c>
      <c r="P2062">
        <v>398.96765313145198</v>
      </c>
      <c r="Q2062">
        <v>0.17216527025109701</v>
      </c>
    </row>
    <row r="2063" spans="1:17" hidden="1" x14ac:dyDescent="0.3">
      <c r="A2063" t="s">
        <v>4311</v>
      </c>
      <c r="B2063" t="s">
        <v>4312</v>
      </c>
      <c r="C2063" t="str">
        <f>IFERROR(VLOOKUP(Table1[[#This Row],[Ticker]],[1]!Table1[[Symbol]:[Industry]],2,FALSE),"-")</f>
        <v>-</v>
      </c>
      <c r="D2063" t="s">
        <v>287</v>
      </c>
      <c r="E2063">
        <v>361.34004773999999</v>
      </c>
      <c r="F2063">
        <v>51.24</v>
      </c>
      <c r="G2063">
        <v>-37.411481258796101</v>
      </c>
      <c r="H2063">
        <v>-17.160718878494599</v>
      </c>
      <c r="I2063">
        <v>-10.091881699228299</v>
      </c>
      <c r="J2063">
        <v>-5.0630555311247196</v>
      </c>
      <c r="K2063">
        <v>52.391703350961997</v>
      </c>
      <c r="L2063">
        <v>48.082313942558997</v>
      </c>
      <c r="M2063">
        <v>38.911823216715</v>
      </c>
      <c r="N2063">
        <v>0.89309300803086</v>
      </c>
      <c r="O2063">
        <v>26.854020296643199</v>
      </c>
      <c r="P2063">
        <v>45.941327257191602</v>
      </c>
      <c r="Q2063">
        <v>9.7684716087515E-2</v>
      </c>
    </row>
    <row r="2064" spans="1:17" hidden="1" x14ac:dyDescent="0.3">
      <c r="A2064" t="s">
        <v>4313</v>
      </c>
      <c r="B2064" t="s">
        <v>4314</v>
      </c>
      <c r="C2064" t="str">
        <f>IFERROR(VLOOKUP(Table1[[#This Row],[Ticker]],[1]!Table1[[Symbol]:[Industry]],2,FALSE),"-")</f>
        <v>-</v>
      </c>
      <c r="D2064" t="s">
        <v>644</v>
      </c>
      <c r="E2064">
        <v>360.90162500000002</v>
      </c>
      <c r="F2064">
        <v>261.05</v>
      </c>
      <c r="G2064">
        <v>-24.4576966603776</v>
      </c>
      <c r="H2064">
        <v>-8.3452082354861403</v>
      </c>
      <c r="I2064">
        <v>4.3725447043615597</v>
      </c>
      <c r="J2064">
        <v>-2.4379148214634001</v>
      </c>
      <c r="K2064">
        <v>267.418331425612</v>
      </c>
      <c r="L2064">
        <v>257.14977631414001</v>
      </c>
      <c r="M2064">
        <v>45.900112276735001</v>
      </c>
      <c r="N2064">
        <v>0.22760156646618199</v>
      </c>
      <c r="O2064">
        <v>32.9247270637808</v>
      </c>
      <c r="P2064">
        <v>33.940482298614597</v>
      </c>
      <c r="Q2064">
        <v>6.2669183857980995E-2</v>
      </c>
    </row>
    <row r="2065" spans="1:17" hidden="1" x14ac:dyDescent="0.3">
      <c r="A2065" t="s">
        <v>4315</v>
      </c>
      <c r="B2065" t="s">
        <v>4316</v>
      </c>
      <c r="C2065" t="str">
        <f>IFERROR(VLOOKUP(Table1[[#This Row],[Ticker]],[1]!Table1[[Symbol]:[Industry]],2,FALSE),"-")</f>
        <v>-</v>
      </c>
      <c r="D2065" t="s">
        <v>4317</v>
      </c>
      <c r="E2065">
        <v>360.77</v>
      </c>
      <c r="F2065">
        <v>172</v>
      </c>
      <c r="G2065">
        <v>113.500006305025</v>
      </c>
      <c r="H2065">
        <v>32.147113354396403</v>
      </c>
      <c r="I2065">
        <v>107.717942934764</v>
      </c>
      <c r="J2065">
        <v>-5.1688754772277603</v>
      </c>
      <c r="K2065">
        <v>130.09516791077101</v>
      </c>
      <c r="L2065">
        <v>96.013372226688304</v>
      </c>
      <c r="M2065">
        <v>67.930842259350399</v>
      </c>
      <c r="N2065">
        <v>1.1000967117988301</v>
      </c>
      <c r="O2065">
        <v>6.3081395348837104</v>
      </c>
      <c r="P2065">
        <v>206.54072357868401</v>
      </c>
    </row>
    <row r="2066" spans="1:17" hidden="1" x14ac:dyDescent="0.3">
      <c r="A2066" t="s">
        <v>4318</v>
      </c>
      <c r="B2066" t="s">
        <v>4319</v>
      </c>
      <c r="C2066" t="str">
        <f>IFERROR(VLOOKUP(Table1[[#This Row],[Ticker]],[1]!Table1[[Symbol]:[Industry]],2,FALSE),"-")</f>
        <v>-</v>
      </c>
      <c r="D2066" t="s">
        <v>379</v>
      </c>
      <c r="E2066">
        <v>360.36361349999999</v>
      </c>
      <c r="F2066">
        <v>27</v>
      </c>
      <c r="G2066">
        <v>-8.0658823378377598</v>
      </c>
      <c r="H2066">
        <v>-11.6366802726508</v>
      </c>
      <c r="I2066">
        <v>-2.4503296721608798</v>
      </c>
      <c r="J2066">
        <v>-3.7853595055927598</v>
      </c>
      <c r="K2066">
        <v>28.493289632815301</v>
      </c>
      <c r="L2066">
        <v>26.600643127029901</v>
      </c>
      <c r="M2066">
        <v>26.920817032769701</v>
      </c>
      <c r="N2066">
        <v>0.57764441932242605</v>
      </c>
      <c r="O2066">
        <v>31.296296296296301</v>
      </c>
      <c r="P2066">
        <v>36.708860759493597</v>
      </c>
      <c r="Q2066">
        <v>7.7532240699935001E-2</v>
      </c>
    </row>
    <row r="2067" spans="1:17" hidden="1" x14ac:dyDescent="0.3">
      <c r="A2067" t="s">
        <v>4320</v>
      </c>
      <c r="B2067" t="s">
        <v>4321</v>
      </c>
      <c r="C2067" t="str">
        <f>IFERROR(VLOOKUP(Table1[[#This Row],[Ticker]],[1]!Table1[[Symbol]:[Industry]],2,FALSE),"-")</f>
        <v>-</v>
      </c>
      <c r="D2067" t="s">
        <v>1007</v>
      </c>
      <c r="E2067">
        <v>360.35657856</v>
      </c>
      <c r="F2067">
        <v>102.3</v>
      </c>
      <c r="G2067">
        <v>11.7143266886624</v>
      </c>
      <c r="H2067">
        <v>-33.9648128024591</v>
      </c>
      <c r="I2067">
        <v>-8.3892660047892793</v>
      </c>
      <c r="J2067">
        <v>-6.9369992499240603</v>
      </c>
      <c r="K2067">
        <v>114.645214475239</v>
      </c>
      <c r="L2067">
        <v>119.080141432342</v>
      </c>
      <c r="M2067">
        <v>47.577447602505003</v>
      </c>
      <c r="N2067">
        <v>1.1193251000173901</v>
      </c>
      <c r="O2067">
        <v>71.065493646138805</v>
      </c>
      <c r="P2067">
        <v>52.005943536404097</v>
      </c>
    </row>
    <row r="2068" spans="1:17" hidden="1" x14ac:dyDescent="0.3">
      <c r="A2068" t="s">
        <v>4322</v>
      </c>
      <c r="B2068" t="s">
        <v>4323</v>
      </c>
      <c r="C2068" t="str">
        <f>IFERROR(VLOOKUP(Table1[[#This Row],[Ticker]],[1]!Table1[[Symbol]:[Industry]],2,FALSE),"-")</f>
        <v>-</v>
      </c>
      <c r="D2068" t="s">
        <v>117</v>
      </c>
      <c r="E2068">
        <v>359.86032</v>
      </c>
      <c r="F2068">
        <v>14.4</v>
      </c>
      <c r="G2068">
        <v>-47.519649889595698</v>
      </c>
      <c r="H2068">
        <v>-15.5220076764365</v>
      </c>
      <c r="I2068">
        <v>-13.2206689472462</v>
      </c>
      <c r="J2068">
        <v>2.61021792527999</v>
      </c>
      <c r="K2068">
        <v>14.2425239613091</v>
      </c>
      <c r="L2068">
        <v>14.4269179484555</v>
      </c>
      <c r="M2068">
        <v>54.3318329653832</v>
      </c>
      <c r="N2068">
        <v>0.66320766072359105</v>
      </c>
      <c r="O2068">
        <v>23.1944444444444</v>
      </c>
      <c r="P2068">
        <v>28</v>
      </c>
      <c r="Q2068">
        <v>-4.5898400511490002E-2</v>
      </c>
    </row>
    <row r="2069" spans="1:17" hidden="1" x14ac:dyDescent="0.3">
      <c r="A2069" t="s">
        <v>4324</v>
      </c>
      <c r="B2069" t="s">
        <v>4325</v>
      </c>
      <c r="C2069" t="str">
        <f>IFERROR(VLOOKUP(Table1[[#This Row],[Ticker]],[1]!Table1[[Symbol]:[Industry]],2,FALSE),"-")</f>
        <v>-</v>
      </c>
      <c r="D2069" t="s">
        <v>124</v>
      </c>
      <c r="E2069">
        <v>359.84539103999998</v>
      </c>
      <c r="F2069">
        <v>16.96</v>
      </c>
      <c r="G2069">
        <v>-52.965434029184003</v>
      </c>
      <c r="H2069">
        <v>-6.8254125777594403</v>
      </c>
      <c r="I2069">
        <v>-20.577996615055799</v>
      </c>
      <c r="J2069">
        <v>-2.8949019383605998</v>
      </c>
      <c r="K2069">
        <v>17.538756067616202</v>
      </c>
      <c r="L2069">
        <v>18.690715553257601</v>
      </c>
      <c r="M2069">
        <v>28.089951970848698</v>
      </c>
      <c r="N2069">
        <v>0.65146165296372305</v>
      </c>
      <c r="O2069">
        <v>91.037735849056503</v>
      </c>
      <c r="P2069">
        <v>6</v>
      </c>
      <c r="Q2069">
        <v>1.4878446895737999E-2</v>
      </c>
    </row>
    <row r="2070" spans="1:17" hidden="1" x14ac:dyDescent="0.3">
      <c r="A2070" t="s">
        <v>4326</v>
      </c>
      <c r="B2070" t="s">
        <v>4327</v>
      </c>
      <c r="C2070" t="str">
        <f>IFERROR(VLOOKUP(Table1[[#This Row],[Ticker]],[1]!Table1[[Symbol]:[Industry]],2,FALSE),"-")</f>
        <v>-</v>
      </c>
      <c r="D2070" t="s">
        <v>400</v>
      </c>
      <c r="E2070">
        <v>358.94263272000001</v>
      </c>
      <c r="F2070">
        <v>982.2</v>
      </c>
      <c r="G2070">
        <v>59.811036559051203</v>
      </c>
      <c r="H2070">
        <v>-13.4532047145977</v>
      </c>
      <c r="I2070">
        <v>18.7433190793226</v>
      </c>
      <c r="J2070">
        <v>0.78207227963265602</v>
      </c>
      <c r="K2070">
        <v>948.89945187942999</v>
      </c>
      <c r="L2070">
        <v>788.65923292338903</v>
      </c>
      <c r="M2070">
        <v>42.386825701718301</v>
      </c>
      <c r="N2070">
        <v>0.36287016251528997</v>
      </c>
      <c r="O2070">
        <v>14.436978212176699</v>
      </c>
      <c r="P2070">
        <v>108.97872340425501</v>
      </c>
      <c r="Q2070">
        <v>0.106423492537065</v>
      </c>
    </row>
    <row r="2071" spans="1:17" hidden="1" x14ac:dyDescent="0.3">
      <c r="A2071" t="s">
        <v>4328</v>
      </c>
      <c r="B2071" t="s">
        <v>4329</v>
      </c>
      <c r="C2071" t="str">
        <f>IFERROR(VLOOKUP(Table1[[#This Row],[Ticker]],[1]!Table1[[Symbol]:[Industry]],2,FALSE),"-")</f>
        <v>-</v>
      </c>
      <c r="D2071" t="s">
        <v>54</v>
      </c>
      <c r="E2071">
        <v>358.44479999999999</v>
      </c>
      <c r="F2071">
        <v>8.89</v>
      </c>
      <c r="G2071">
        <v>-108.202216012191</v>
      </c>
      <c r="H2071">
        <v>-4.1955736510689503</v>
      </c>
      <c r="I2071">
        <v>-86.046907884859493</v>
      </c>
      <c r="J2071">
        <v>-2.4934146654944001</v>
      </c>
      <c r="K2071">
        <v>11.4191473092314</v>
      </c>
      <c r="L2071">
        <v>18.4033733825311</v>
      </c>
      <c r="M2071">
        <v>27.0972666874219</v>
      </c>
      <c r="N2071">
        <v>0.30106452384900001</v>
      </c>
      <c r="O2071">
        <v>330.25871766029201</v>
      </c>
      <c r="P2071">
        <v>6.2126642771804104</v>
      </c>
      <c r="Q2071">
        <v>0.14349257249559</v>
      </c>
    </row>
    <row r="2072" spans="1:17" hidden="1" x14ac:dyDescent="0.3">
      <c r="A2072" t="s">
        <v>4330</v>
      </c>
      <c r="B2072" t="s">
        <v>4331</v>
      </c>
      <c r="C2072" t="str">
        <f>IFERROR(VLOOKUP(Table1[[#This Row],[Ticker]],[1]!Table1[[Symbol]:[Industry]],2,FALSE),"-")</f>
        <v>-</v>
      </c>
      <c r="D2072" t="s">
        <v>135</v>
      </c>
      <c r="E2072">
        <v>357.26232959999999</v>
      </c>
      <c r="F2072">
        <v>128.04</v>
      </c>
      <c r="G2072">
        <v>-37.932754290621901</v>
      </c>
      <c r="H2072">
        <v>-25.4316057111341</v>
      </c>
      <c r="I2072">
        <v>10.742422646820099</v>
      </c>
      <c r="J2072">
        <v>-8.5316351439569296</v>
      </c>
      <c r="K2072">
        <v>127.072374512811</v>
      </c>
      <c r="L2072">
        <v>127.924186132991</v>
      </c>
      <c r="M2072">
        <v>40.991848416565396</v>
      </c>
      <c r="N2072">
        <v>0.18346720739182401</v>
      </c>
      <c r="O2072">
        <v>46.985317088409801</v>
      </c>
      <c r="P2072">
        <v>30.519877675840899</v>
      </c>
      <c r="Q2072">
        <v>1.7050977364774001E-2</v>
      </c>
    </row>
    <row r="2073" spans="1:17" hidden="1" x14ac:dyDescent="0.3">
      <c r="A2073" t="s">
        <v>4332</v>
      </c>
      <c r="B2073" t="s">
        <v>4333</v>
      </c>
      <c r="C2073" t="str">
        <f>IFERROR(VLOOKUP(Table1[[#This Row],[Ticker]],[1]!Table1[[Symbol]:[Industry]],2,FALSE),"-")</f>
        <v>-</v>
      </c>
      <c r="D2073" t="s">
        <v>1000</v>
      </c>
      <c r="E2073">
        <v>357.08503432499998</v>
      </c>
      <c r="F2073">
        <v>196.65</v>
      </c>
      <c r="G2073">
        <v>-38.188454146321803</v>
      </c>
      <c r="H2073">
        <v>-28.912613960029301</v>
      </c>
      <c r="I2073">
        <v>-23.7414134095965</v>
      </c>
      <c r="J2073">
        <v>-9.1256507896473895</v>
      </c>
      <c r="K2073">
        <v>250.43025206951299</v>
      </c>
      <c r="M2073">
        <v>25.3421872909244</v>
      </c>
      <c r="N2073">
        <v>0.54611844966919199</v>
      </c>
      <c r="O2073">
        <v>103.051106025934</v>
      </c>
      <c r="P2073">
        <v>4.2406573018817797</v>
      </c>
    </row>
    <row r="2074" spans="1:17" hidden="1" x14ac:dyDescent="0.3">
      <c r="A2074" t="s">
        <v>4334</v>
      </c>
      <c r="B2074" t="s">
        <v>4335</v>
      </c>
      <c r="C2074" t="str">
        <f>IFERROR(VLOOKUP(Table1[[#This Row],[Ticker]],[1]!Table1[[Symbol]:[Industry]],2,FALSE),"-")</f>
        <v>-</v>
      </c>
      <c r="D2074" t="s">
        <v>54</v>
      </c>
      <c r="E2074">
        <v>356.79238902999998</v>
      </c>
      <c r="F2074">
        <v>755.65</v>
      </c>
      <c r="G2074">
        <v>-47.647924809532697</v>
      </c>
      <c r="H2074">
        <v>-12.3979940249839</v>
      </c>
      <c r="I2074">
        <v>-13.705720476707301</v>
      </c>
      <c r="J2074">
        <v>-6.4407094089674901</v>
      </c>
      <c r="K2074">
        <v>797.67535857040298</v>
      </c>
      <c r="L2074">
        <v>835.79650473945901</v>
      </c>
      <c r="M2074">
        <v>36.064710102827803</v>
      </c>
      <c r="N2074">
        <v>0.81846712863687299</v>
      </c>
      <c r="O2074">
        <v>39.482564679414999</v>
      </c>
      <c r="P2074">
        <v>16.253846153846101</v>
      </c>
      <c r="Q2074">
        <v>3.1596822424390998E-2</v>
      </c>
    </row>
    <row r="2075" spans="1:17" hidden="1" x14ac:dyDescent="0.3">
      <c r="A2075" t="s">
        <v>4336</v>
      </c>
      <c r="B2075" t="s">
        <v>4337</v>
      </c>
      <c r="C2075" t="str">
        <f>IFERROR(VLOOKUP(Table1[[#This Row],[Ticker]],[1]!Table1[[Symbol]:[Industry]],2,FALSE),"-")</f>
        <v>-</v>
      </c>
      <c r="D2075" t="s">
        <v>54</v>
      </c>
      <c r="E2075">
        <v>356.40119862</v>
      </c>
      <c r="F2075">
        <v>296.2</v>
      </c>
      <c r="G2075">
        <v>103.61545888664099</v>
      </c>
      <c r="H2075">
        <v>-13.904468064633599</v>
      </c>
      <c r="I2075">
        <v>-4.09953709591153</v>
      </c>
      <c r="J2075">
        <v>-3.5475930452541702</v>
      </c>
      <c r="K2075">
        <v>312.65858948460902</v>
      </c>
      <c r="L2075">
        <v>285.64648961372097</v>
      </c>
      <c r="M2075">
        <v>34.219988005381303</v>
      </c>
      <c r="N2075">
        <v>0.36870238789597398</v>
      </c>
      <c r="O2075">
        <v>40.783254557731198</v>
      </c>
      <c r="P2075">
        <v>143.28542094455801</v>
      </c>
      <c r="Q2075">
        <v>0.13909111960032899</v>
      </c>
    </row>
    <row r="2076" spans="1:17" hidden="1" x14ac:dyDescent="0.3">
      <c r="A2076" t="s">
        <v>4338</v>
      </c>
      <c r="B2076" t="s">
        <v>4339</v>
      </c>
      <c r="C2076" t="str">
        <f>IFERROR(VLOOKUP(Table1[[#This Row],[Ticker]],[1]!Table1[[Symbol]:[Industry]],2,FALSE),"-")</f>
        <v>-</v>
      </c>
      <c r="D2076" t="s">
        <v>1236</v>
      </c>
      <c r="E2076">
        <v>356.02499999999998</v>
      </c>
      <c r="F2076">
        <v>15.15</v>
      </c>
      <c r="G2076">
        <v>45.458095382580602</v>
      </c>
      <c r="H2076">
        <v>8.3986774242448607</v>
      </c>
      <c r="I2076">
        <v>11.712760456594401</v>
      </c>
      <c r="J2076">
        <v>0.20091692378943299</v>
      </c>
      <c r="K2076">
        <v>13.6091087756419</v>
      </c>
      <c r="L2076">
        <v>12.533295410660299</v>
      </c>
      <c r="M2076">
        <v>60.438208404977701</v>
      </c>
      <c r="N2076">
        <v>1.27262809318282</v>
      </c>
      <c r="O2076">
        <v>16.5016501650164</v>
      </c>
      <c r="P2076">
        <v>79.289940828402393</v>
      </c>
      <c r="Q2076">
        <v>6.6578591874119006E-2</v>
      </c>
    </row>
    <row r="2077" spans="1:17" hidden="1" x14ac:dyDescent="0.3">
      <c r="A2077" t="s">
        <v>4340</v>
      </c>
      <c r="B2077" t="s">
        <v>4341</v>
      </c>
      <c r="C2077" t="str">
        <f>IFERROR(VLOOKUP(Table1[[#This Row],[Ticker]],[1]!Table1[[Symbol]:[Industry]],2,FALSE),"-")</f>
        <v>-</v>
      </c>
      <c r="D2077" t="s">
        <v>4342</v>
      </c>
      <c r="E2077">
        <v>355.80574265000001</v>
      </c>
      <c r="F2077">
        <v>692.05</v>
      </c>
      <c r="G2077">
        <v>9.9282348147840906</v>
      </c>
      <c r="H2077">
        <v>-20.681896208649</v>
      </c>
      <c r="I2077">
        <v>-7.2466909036380898</v>
      </c>
      <c r="J2077">
        <v>-0.629403676483411</v>
      </c>
      <c r="K2077">
        <v>717.00721307800404</v>
      </c>
      <c r="L2077">
        <v>654.58260975592805</v>
      </c>
      <c r="M2077">
        <v>52.7983541013459</v>
      </c>
      <c r="N2077">
        <v>1.4532856810308199</v>
      </c>
      <c r="O2077">
        <v>27.880933458565099</v>
      </c>
      <c r="P2077">
        <v>56.643277501131699</v>
      </c>
      <c r="Q2077">
        <v>0.18528443891161001</v>
      </c>
    </row>
    <row r="2078" spans="1:17" hidden="1" x14ac:dyDescent="0.3">
      <c r="A2078" t="s">
        <v>4343</v>
      </c>
      <c r="B2078" t="s">
        <v>4344</v>
      </c>
      <c r="C2078" t="str">
        <f>IFERROR(VLOOKUP(Table1[[#This Row],[Ticker]],[1]!Table1[[Symbol]:[Industry]],2,FALSE),"-")</f>
        <v>-</v>
      </c>
      <c r="D2078" t="s">
        <v>467</v>
      </c>
      <c r="E2078">
        <v>355.50540000000001</v>
      </c>
      <c r="F2078">
        <v>281.7</v>
      </c>
      <c r="G2078">
        <v>-6.45432877990946</v>
      </c>
      <c r="H2078">
        <v>-13.465524548463</v>
      </c>
      <c r="I2078">
        <v>0.88270700377480704</v>
      </c>
      <c r="J2078">
        <v>-2.9646524596094301</v>
      </c>
      <c r="K2078">
        <v>279.289380241137</v>
      </c>
      <c r="L2078">
        <v>262.443126173324</v>
      </c>
      <c r="M2078">
        <v>48.290732751056602</v>
      </c>
      <c r="N2078">
        <v>0.54307543661114299</v>
      </c>
      <c r="O2078">
        <v>19.790557330493399</v>
      </c>
      <c r="P2078">
        <v>33.507109004739299</v>
      </c>
      <c r="Q2078">
        <v>1.4290683172730001E-3</v>
      </c>
    </row>
    <row r="2079" spans="1:17" hidden="1" x14ac:dyDescent="0.3">
      <c r="A2079" t="s">
        <v>4345</v>
      </c>
      <c r="B2079" t="s">
        <v>4346</v>
      </c>
      <c r="C2079" t="str">
        <f>IFERROR(VLOOKUP(Table1[[#This Row],[Ticker]],[1]!Table1[[Symbol]:[Industry]],2,FALSE),"-")</f>
        <v>-</v>
      </c>
      <c r="D2079" t="s">
        <v>4347</v>
      </c>
      <c r="E2079">
        <v>355.25880205200002</v>
      </c>
      <c r="F2079">
        <v>44.99</v>
      </c>
      <c r="G2079">
        <v>-55.567656946839101</v>
      </c>
      <c r="H2079">
        <v>-7.8329938934845602</v>
      </c>
      <c r="I2079">
        <v>-22.830264132919702</v>
      </c>
      <c r="J2079">
        <v>-9.5480576781002195</v>
      </c>
      <c r="K2079">
        <v>48.4080009533603</v>
      </c>
      <c r="L2079">
        <v>53.579090842378498</v>
      </c>
      <c r="M2079">
        <v>26.753016734281299</v>
      </c>
      <c r="N2079">
        <v>0.96273569735876097</v>
      </c>
      <c r="O2079">
        <v>83.374083129584307</v>
      </c>
      <c r="P2079">
        <v>31.935483870967701</v>
      </c>
      <c r="Q2079">
        <v>3.6461478936178002E-2</v>
      </c>
    </row>
    <row r="2080" spans="1:17" hidden="1" x14ac:dyDescent="0.3">
      <c r="A2080" t="s">
        <v>4348</v>
      </c>
      <c r="B2080" t="s">
        <v>4349</v>
      </c>
      <c r="C2080" t="str">
        <f>IFERROR(VLOOKUP(Table1[[#This Row],[Ticker]],[1]!Table1[[Symbol]:[Industry]],2,FALSE),"-")</f>
        <v>-</v>
      </c>
      <c r="D2080" t="s">
        <v>1688</v>
      </c>
      <c r="E2080">
        <v>353.22745599999899</v>
      </c>
      <c r="F2080">
        <v>67.33</v>
      </c>
      <c r="G2080">
        <v>-4.7003488206665596</v>
      </c>
      <c r="H2080">
        <v>1.04473943145172</v>
      </c>
      <c r="I2080">
        <v>-5.1134100582032502</v>
      </c>
      <c r="J2080">
        <v>2.1947708878699901</v>
      </c>
      <c r="K2080">
        <v>64.588061775589296</v>
      </c>
      <c r="L2080">
        <v>61.612196759243297</v>
      </c>
      <c r="M2080">
        <v>59.429581906584403</v>
      </c>
      <c r="N2080">
        <v>0.77713989044723997</v>
      </c>
      <c r="O2080">
        <v>15.8473191742165</v>
      </c>
      <c r="P2080">
        <v>35.065195586760197</v>
      </c>
      <c r="Q2080">
        <v>-2.7277470216565999E-2</v>
      </c>
    </row>
    <row r="2081" spans="1:17" hidden="1" x14ac:dyDescent="0.3">
      <c r="A2081" t="s">
        <v>4350</v>
      </c>
      <c r="B2081" t="s">
        <v>4351</v>
      </c>
      <c r="C2081" t="str">
        <f>IFERROR(VLOOKUP(Table1[[#This Row],[Ticker]],[1]!Table1[[Symbol]:[Industry]],2,FALSE),"-")</f>
        <v>-</v>
      </c>
      <c r="D2081" t="s">
        <v>21</v>
      </c>
      <c r="E2081">
        <v>351.66546232799999</v>
      </c>
      <c r="F2081">
        <v>114.23</v>
      </c>
      <c r="G2081">
        <v>-40.0580428909105</v>
      </c>
      <c r="H2081">
        <v>-13.7477847250191</v>
      </c>
      <c r="I2081">
        <v>3.3205342274309499</v>
      </c>
      <c r="J2081">
        <v>-3.9752460090968</v>
      </c>
      <c r="K2081">
        <v>119.793643688701</v>
      </c>
      <c r="L2081">
        <v>122.591512953782</v>
      </c>
      <c r="M2081">
        <v>47.512748324369603</v>
      </c>
      <c r="N2081">
        <v>0.59546187907805403</v>
      </c>
      <c r="O2081">
        <v>47.071697452508097</v>
      </c>
      <c r="P2081">
        <v>24.028230184581901</v>
      </c>
      <c r="Q2081">
        <v>-6.2716204018249998E-3</v>
      </c>
    </row>
    <row r="2082" spans="1:17" hidden="1" x14ac:dyDescent="0.3">
      <c r="A2082" t="s">
        <v>4352</v>
      </c>
      <c r="B2082" t="s">
        <v>4353</v>
      </c>
      <c r="C2082" t="str">
        <f>IFERROR(VLOOKUP(Table1[[#This Row],[Ticker]],[1]!Table1[[Symbol]:[Industry]],2,FALSE),"-")</f>
        <v>-</v>
      </c>
      <c r="D2082" t="s">
        <v>54</v>
      </c>
      <c r="E2082">
        <v>351.63900849999999</v>
      </c>
      <c r="F2082">
        <v>300.95</v>
      </c>
      <c r="G2082">
        <v>145.88020867234101</v>
      </c>
      <c r="H2082">
        <v>-4.0801994975779197</v>
      </c>
      <c r="I2082">
        <v>79.143595282498694</v>
      </c>
      <c r="J2082">
        <v>-6.5714677599409397</v>
      </c>
      <c r="K2082">
        <v>283.51576734464498</v>
      </c>
      <c r="L2082">
        <v>209.24755002816499</v>
      </c>
      <c r="M2082">
        <v>45.416355964080097</v>
      </c>
      <c r="N2082">
        <v>0.53693822516934697</v>
      </c>
      <c r="O2082">
        <v>19.8205682006977</v>
      </c>
      <c r="P2082">
        <v>190.016382384118</v>
      </c>
      <c r="Q2082">
        <v>0.17826718160775001</v>
      </c>
    </row>
    <row r="2083" spans="1:17" hidden="1" x14ac:dyDescent="0.3">
      <c r="A2083" t="s">
        <v>4354</v>
      </c>
      <c r="B2083" t="s">
        <v>4355</v>
      </c>
      <c r="C2083" t="str">
        <f>IFERROR(VLOOKUP(Table1[[#This Row],[Ticker]],[1]!Table1[[Symbol]:[Industry]],2,FALSE),"-")</f>
        <v>-</v>
      </c>
      <c r="D2083" t="s">
        <v>743</v>
      </c>
      <c r="E2083">
        <v>351.52577955999999</v>
      </c>
      <c r="F2083">
        <v>58.06</v>
      </c>
      <c r="G2083">
        <v>-13.6797628376305</v>
      </c>
      <c r="H2083">
        <v>-15.453555304071701</v>
      </c>
      <c r="I2083">
        <v>7.0694100362160999</v>
      </c>
      <c r="J2083">
        <v>-4.6273272645232799</v>
      </c>
      <c r="K2083">
        <v>58.851223999912399</v>
      </c>
      <c r="L2083">
        <v>53.657052932156802</v>
      </c>
      <c r="M2083">
        <v>36.926294867950297</v>
      </c>
      <c r="N2083">
        <v>0.45086548435257101</v>
      </c>
      <c r="O2083">
        <v>23.837409576300299</v>
      </c>
      <c r="P2083">
        <v>45.331664580725899</v>
      </c>
      <c r="Q2083">
        <v>7.5996451159524997E-2</v>
      </c>
    </row>
    <row r="2084" spans="1:17" hidden="1" x14ac:dyDescent="0.3">
      <c r="A2084" t="s">
        <v>4356</v>
      </c>
      <c r="B2084" t="s">
        <v>4357</v>
      </c>
      <c r="C2084" t="str">
        <f>IFERROR(VLOOKUP(Table1[[#This Row],[Ticker]],[1]!Table1[[Symbol]:[Industry]],2,FALSE),"-")</f>
        <v>-</v>
      </c>
      <c r="D2084" t="s">
        <v>467</v>
      </c>
      <c r="E2084">
        <v>351.08332695000001</v>
      </c>
      <c r="F2084">
        <v>287.25</v>
      </c>
      <c r="G2084">
        <v>-69.155936276594602</v>
      </c>
      <c r="H2084">
        <v>-24.1401117741222</v>
      </c>
      <c r="I2084">
        <v>-54.708895539869303</v>
      </c>
      <c r="J2084">
        <v>-8.5783586604062396</v>
      </c>
      <c r="K2084">
        <v>339.902450510037</v>
      </c>
      <c r="M2084">
        <v>29.667742677978101</v>
      </c>
      <c r="N2084">
        <v>0.79510703363914303</v>
      </c>
      <c r="O2084">
        <v>90.391644908616101</v>
      </c>
      <c r="P2084">
        <v>6.1922365988909398</v>
      </c>
    </row>
    <row r="2085" spans="1:17" hidden="1" x14ac:dyDescent="0.3">
      <c r="A2085" t="s">
        <v>4358</v>
      </c>
      <c r="B2085" t="s">
        <v>4359</v>
      </c>
      <c r="C2085" t="str">
        <f>IFERROR(VLOOKUP(Table1[[#This Row],[Ticker]],[1]!Table1[[Symbol]:[Industry]],2,FALSE),"-")</f>
        <v>-</v>
      </c>
      <c r="D2085" t="s">
        <v>644</v>
      </c>
      <c r="E2085">
        <v>350.51671594999999</v>
      </c>
      <c r="F2085">
        <v>224.57</v>
      </c>
      <c r="G2085">
        <v>-31.914858739557701</v>
      </c>
      <c r="H2085">
        <v>-12.383095562214899</v>
      </c>
      <c r="I2085">
        <v>-18.543443934799701</v>
      </c>
      <c r="J2085">
        <v>-1.5844677277244099</v>
      </c>
      <c r="K2085">
        <v>236.83138271304301</v>
      </c>
      <c r="L2085">
        <v>234.78917520073799</v>
      </c>
      <c r="M2085">
        <v>31.576157724440801</v>
      </c>
      <c r="N2085">
        <v>0.42823962481337802</v>
      </c>
      <c r="O2085">
        <v>28.245090617624701</v>
      </c>
      <c r="P2085">
        <v>12.284999999999901</v>
      </c>
      <c r="Q2085">
        <v>2.5147941257143001E-2</v>
      </c>
    </row>
    <row r="2086" spans="1:17" hidden="1" x14ac:dyDescent="0.3">
      <c r="A2086" t="s">
        <v>4360</v>
      </c>
      <c r="B2086" t="s">
        <v>4361</v>
      </c>
      <c r="C2086" t="str">
        <f>IFERROR(VLOOKUP(Table1[[#This Row],[Ticker]],[1]!Table1[[Symbol]:[Industry]],2,FALSE),"-")</f>
        <v>-</v>
      </c>
      <c r="D2086" t="s">
        <v>1567</v>
      </c>
      <c r="E2086">
        <v>350.50637999999998</v>
      </c>
      <c r="F2086">
        <v>570.29999999999995</v>
      </c>
      <c r="G2086">
        <v>39.544904301646</v>
      </c>
      <c r="H2086">
        <v>-6.4305184743324002</v>
      </c>
      <c r="I2086">
        <v>4.2095927537001101</v>
      </c>
      <c r="J2086">
        <v>-3.2438994748027401</v>
      </c>
      <c r="K2086">
        <v>582.66668124932596</v>
      </c>
      <c r="L2086">
        <v>516.36094612682598</v>
      </c>
      <c r="M2086">
        <v>34.010104598147997</v>
      </c>
      <c r="N2086">
        <v>0.69433779367295001</v>
      </c>
      <c r="O2086">
        <v>11.8621778011573</v>
      </c>
      <c r="P2086">
        <v>83.346728821732796</v>
      </c>
      <c r="Q2086">
        <v>9.9631445151611001E-2</v>
      </c>
    </row>
    <row r="2087" spans="1:17" hidden="1" x14ac:dyDescent="0.3">
      <c r="A2087" t="s">
        <v>4362</v>
      </c>
      <c r="B2087" t="s">
        <v>4363</v>
      </c>
      <c r="C2087" t="str">
        <f>IFERROR(VLOOKUP(Table1[[#This Row],[Ticker]],[1]!Table1[[Symbol]:[Industry]],2,FALSE),"-")</f>
        <v>-</v>
      </c>
      <c r="D2087" t="s">
        <v>2208</v>
      </c>
      <c r="E2087">
        <v>348.88462399999997</v>
      </c>
      <c r="F2087">
        <v>337.7</v>
      </c>
      <c r="G2087">
        <v>137.38280126493299</v>
      </c>
      <c r="H2087">
        <v>85.117531612795801</v>
      </c>
      <c r="I2087">
        <v>90.126632125115606</v>
      </c>
      <c r="J2087">
        <v>28.392503540011401</v>
      </c>
      <c r="K2087">
        <v>195.58413656208799</v>
      </c>
      <c r="L2087">
        <v>168.780539427413</v>
      </c>
      <c r="M2087">
        <v>95.522100559514101</v>
      </c>
      <c r="N2087">
        <v>3.7929411764705798</v>
      </c>
      <c r="O2087">
        <v>2.6058631921824098</v>
      </c>
      <c r="P2087">
        <v>220.70275403608699</v>
      </c>
    </row>
    <row r="2088" spans="1:17" hidden="1" x14ac:dyDescent="0.3">
      <c r="A2088" t="s">
        <v>4364</v>
      </c>
      <c r="B2088" t="s">
        <v>4365</v>
      </c>
      <c r="C2088" t="str">
        <f>IFERROR(VLOOKUP(Table1[[#This Row],[Ticker]],[1]!Table1[[Symbol]:[Industry]],2,FALSE),"-")</f>
        <v>-</v>
      </c>
      <c r="D2088" t="s">
        <v>2363</v>
      </c>
      <c r="E2088">
        <v>348.86610000000002</v>
      </c>
      <c r="F2088">
        <v>13.45</v>
      </c>
      <c r="G2088">
        <v>-54.7307770716234</v>
      </c>
      <c r="H2088">
        <v>-45.087632477910297</v>
      </c>
      <c r="I2088">
        <v>-32.433404406004797</v>
      </c>
      <c r="J2088">
        <v>-20.647260819340499</v>
      </c>
      <c r="K2088">
        <v>18.031278821644602</v>
      </c>
      <c r="L2088">
        <v>19.271587456592499</v>
      </c>
      <c r="M2088">
        <v>31.1062170641551</v>
      </c>
      <c r="N2088">
        <v>0.65647587804030205</v>
      </c>
      <c r="O2088">
        <v>130.23543990086699</v>
      </c>
      <c r="P2088">
        <v>1.5094339622641499</v>
      </c>
      <c r="Q2088">
        <v>6.0313141719677998E-2</v>
      </c>
    </row>
    <row r="2089" spans="1:17" hidden="1" x14ac:dyDescent="0.3">
      <c r="A2089" t="s">
        <v>4366</v>
      </c>
      <c r="B2089" t="s">
        <v>4367</v>
      </c>
      <c r="C2089" t="str">
        <f>IFERROR(VLOOKUP(Table1[[#This Row],[Ticker]],[1]!Table1[[Symbol]:[Industry]],2,FALSE),"-")</f>
        <v>-</v>
      </c>
      <c r="D2089" t="s">
        <v>1007</v>
      </c>
      <c r="E2089">
        <v>348.59440000000001</v>
      </c>
      <c r="F2089">
        <v>616</v>
      </c>
      <c r="G2089">
        <v>62.778356820489101</v>
      </c>
      <c r="H2089">
        <v>-12.863726754004601</v>
      </c>
      <c r="I2089">
        <v>42.6314307134435</v>
      </c>
      <c r="J2089">
        <v>1.7369928738040601</v>
      </c>
      <c r="K2089">
        <v>617.47821089023603</v>
      </c>
      <c r="L2089">
        <v>522.97563067547196</v>
      </c>
      <c r="M2089">
        <v>51.203953726879497</v>
      </c>
      <c r="N2089">
        <v>0.78703927931418605</v>
      </c>
      <c r="O2089">
        <v>11.607142857142801</v>
      </c>
      <c r="P2089">
        <v>140.625</v>
      </c>
    </row>
    <row r="2090" spans="1:17" hidden="1" x14ac:dyDescent="0.3">
      <c r="A2090" t="s">
        <v>4368</v>
      </c>
      <c r="B2090" t="s">
        <v>4369</v>
      </c>
      <c r="C2090" t="str">
        <f>IFERROR(VLOOKUP(Table1[[#This Row],[Ticker]],[1]!Table1[[Symbol]:[Industry]],2,FALSE),"-")</f>
        <v>-</v>
      </c>
      <c r="D2090" t="s">
        <v>1000</v>
      </c>
      <c r="E2090">
        <v>348.49134670000001</v>
      </c>
      <c r="F2090">
        <v>43.3</v>
      </c>
      <c r="G2090">
        <v>-11.922786143722901</v>
      </c>
      <c r="H2090">
        <v>20.9845874891843</v>
      </c>
      <c r="I2090">
        <v>36.866974618146301</v>
      </c>
      <c r="J2090">
        <v>-5.4242255027640303</v>
      </c>
      <c r="K2090">
        <v>39.138135257119401</v>
      </c>
      <c r="L2090">
        <v>33.524275421016902</v>
      </c>
      <c r="M2090">
        <v>43.987761616943601</v>
      </c>
      <c r="N2090">
        <v>0.59180415273564502</v>
      </c>
      <c r="O2090">
        <v>17.782909930715899</v>
      </c>
      <c r="P2090">
        <v>68.810916179337198</v>
      </c>
      <c r="Q2090">
        <v>4.8967938885990998E-2</v>
      </c>
    </row>
    <row r="2091" spans="1:17" hidden="1" x14ac:dyDescent="0.3">
      <c r="A2091" t="s">
        <v>4370</v>
      </c>
      <c r="B2091" t="s">
        <v>4371</v>
      </c>
      <c r="C2091" t="str">
        <f>IFERROR(VLOOKUP(Table1[[#This Row],[Ticker]],[1]!Table1[[Symbol]:[Industry]],2,FALSE),"-")</f>
        <v>-</v>
      </c>
      <c r="D2091" t="s">
        <v>287</v>
      </c>
      <c r="E2091">
        <v>347.99831010000003</v>
      </c>
      <c r="F2091">
        <v>248.85</v>
      </c>
      <c r="G2091">
        <v>202.60015975549899</v>
      </c>
      <c r="H2091">
        <v>34.034255627353602</v>
      </c>
      <c r="I2091">
        <v>161.59110184417801</v>
      </c>
      <c r="J2091">
        <v>11.0936581601571</v>
      </c>
      <c r="K2091">
        <v>187.36902186768501</v>
      </c>
      <c r="L2091">
        <v>130.57679757334</v>
      </c>
      <c r="M2091">
        <v>92.918593275173706</v>
      </c>
      <c r="N2091">
        <v>0.98303223072278201</v>
      </c>
      <c r="O2091">
        <v>0</v>
      </c>
      <c r="P2091">
        <v>304.63414634146301</v>
      </c>
      <c r="Q2091">
        <v>0.22590899793525401</v>
      </c>
    </row>
    <row r="2092" spans="1:17" hidden="1" x14ac:dyDescent="0.3">
      <c r="A2092" t="s">
        <v>4372</v>
      </c>
      <c r="B2092" t="s">
        <v>4373</v>
      </c>
      <c r="C2092" t="str">
        <f>IFERROR(VLOOKUP(Table1[[#This Row],[Ticker]],[1]!Table1[[Symbol]:[Industry]],2,FALSE),"-")</f>
        <v>-</v>
      </c>
      <c r="D2092" t="s">
        <v>4374</v>
      </c>
      <c r="E2092">
        <v>346.78683000000001</v>
      </c>
      <c r="F2092">
        <v>661.05</v>
      </c>
      <c r="G2092">
        <v>339.40137269350498</v>
      </c>
      <c r="H2092">
        <v>99.215931666516198</v>
      </c>
      <c r="I2092">
        <v>444.26558668250902</v>
      </c>
      <c r="J2092">
        <v>5.4109809389011998</v>
      </c>
      <c r="K2092">
        <v>420.42462822011697</v>
      </c>
      <c r="L2092">
        <v>243.21116754773101</v>
      </c>
      <c r="M2092">
        <v>70.210675090200098</v>
      </c>
      <c r="N2092">
        <v>1.19311393504941</v>
      </c>
      <c r="O2092">
        <v>6.6485137281597497</v>
      </c>
      <c r="P2092">
        <v>529.57142857142799</v>
      </c>
    </row>
    <row r="2093" spans="1:17" hidden="1" x14ac:dyDescent="0.3">
      <c r="A2093" t="s">
        <v>4375</v>
      </c>
      <c r="B2093" t="s">
        <v>4376</v>
      </c>
      <c r="C2093" t="str">
        <f>IFERROR(VLOOKUP(Table1[[#This Row],[Ticker]],[1]!Table1[[Symbol]:[Industry]],2,FALSE),"-")</f>
        <v>-</v>
      </c>
      <c r="D2093" t="s">
        <v>83</v>
      </c>
      <c r="E2093">
        <v>346.624706</v>
      </c>
      <c r="F2093">
        <v>157.4</v>
      </c>
      <c r="G2093">
        <v>-9.1808108277244198</v>
      </c>
      <c r="H2093">
        <v>-2.1098589621621802</v>
      </c>
      <c r="I2093">
        <v>-8.8725780261575498</v>
      </c>
      <c r="J2093">
        <v>1.7460743349888499</v>
      </c>
      <c r="K2093">
        <v>149.33220766130799</v>
      </c>
      <c r="L2093">
        <v>151.338888588071</v>
      </c>
      <c r="M2093">
        <v>51.5121756246145</v>
      </c>
      <c r="N2093">
        <v>0.58115586053979595</v>
      </c>
      <c r="O2093">
        <v>61.181702668360799</v>
      </c>
      <c r="P2093">
        <v>38.0701754385965</v>
      </c>
      <c r="Q2093">
        <v>3.3197579138220003E-2</v>
      </c>
    </row>
    <row r="2094" spans="1:17" hidden="1" x14ac:dyDescent="0.3">
      <c r="A2094" t="s">
        <v>4377</v>
      </c>
      <c r="B2094" t="s">
        <v>4378</v>
      </c>
      <c r="C2094" t="str">
        <f>IFERROR(VLOOKUP(Table1[[#This Row],[Ticker]],[1]!Table1[[Symbol]:[Industry]],2,FALSE),"-")</f>
        <v>-</v>
      </c>
      <c r="D2094" t="s">
        <v>1169</v>
      </c>
      <c r="E2094">
        <v>346.401905</v>
      </c>
      <c r="F2094">
        <v>141.5</v>
      </c>
      <c r="G2094">
        <v>281.32874214874897</v>
      </c>
      <c r="H2094">
        <v>-5.6724323668339904</v>
      </c>
      <c r="I2094">
        <v>55.930925745501199</v>
      </c>
      <c r="J2094">
        <v>-4.9048200539990301</v>
      </c>
      <c r="K2094">
        <v>139.82800815873401</v>
      </c>
      <c r="L2094">
        <v>107.197759486907</v>
      </c>
      <c r="M2094">
        <v>42.232775744523202</v>
      </c>
      <c r="N2094">
        <v>6.9264781095743799E-2</v>
      </c>
      <c r="O2094">
        <v>21.024734982332099</v>
      </c>
      <c r="P2094">
        <v>314.105940883816</v>
      </c>
      <c r="Q2094">
        <v>0.306052508840362</v>
      </c>
    </row>
    <row r="2095" spans="1:17" hidden="1" x14ac:dyDescent="0.3">
      <c r="A2095" t="s">
        <v>4379</v>
      </c>
      <c r="B2095" t="s">
        <v>4380</v>
      </c>
      <c r="C2095" t="str">
        <f>IFERROR(VLOOKUP(Table1[[#This Row],[Ticker]],[1]!Table1[[Symbol]:[Industry]],2,FALSE),"-")</f>
        <v>-</v>
      </c>
      <c r="D2095" t="s">
        <v>392</v>
      </c>
      <c r="E2095">
        <v>345.91541740000002</v>
      </c>
      <c r="F2095">
        <v>266</v>
      </c>
      <c r="G2095">
        <v>17.081956194511001</v>
      </c>
      <c r="H2095">
        <v>-17.8475117142832</v>
      </c>
      <c r="I2095">
        <v>-10.506890872276999</v>
      </c>
      <c r="J2095">
        <v>-4.6555876473395097</v>
      </c>
      <c r="K2095">
        <v>279.07018898327198</v>
      </c>
      <c r="L2095">
        <v>255.57528116264501</v>
      </c>
      <c r="M2095">
        <v>34.209720285147398</v>
      </c>
      <c r="N2095">
        <v>0.53676705644369904</v>
      </c>
      <c r="O2095">
        <v>28.834586466165401</v>
      </c>
      <c r="P2095">
        <v>68.301170515659507</v>
      </c>
      <c r="Q2095">
        <v>5.3072760008795003E-2</v>
      </c>
    </row>
    <row r="2096" spans="1:17" hidden="1" x14ac:dyDescent="0.3">
      <c r="A2096" t="s">
        <v>4381</v>
      </c>
      <c r="B2096" t="s">
        <v>4382</v>
      </c>
      <c r="C2096" t="str">
        <f>IFERROR(VLOOKUP(Table1[[#This Row],[Ticker]],[1]!Table1[[Symbol]:[Industry]],2,FALSE),"-")</f>
        <v>-</v>
      </c>
      <c r="D2096" t="s">
        <v>83</v>
      </c>
      <c r="E2096">
        <v>344.09967499999999</v>
      </c>
      <c r="F2096">
        <v>205</v>
      </c>
      <c r="G2096">
        <v>169.35986832462399</v>
      </c>
      <c r="H2096">
        <v>15.3000159360538</v>
      </c>
      <c r="I2096">
        <v>114.88940969221601</v>
      </c>
      <c r="J2096">
        <v>7.3308311338110901</v>
      </c>
      <c r="K2096">
        <v>137.78006889215999</v>
      </c>
      <c r="M2096">
        <v>85.637271214888898</v>
      </c>
      <c r="N2096">
        <v>1.0369036903690301</v>
      </c>
      <c r="O2096">
        <v>0.439024390243902</v>
      </c>
      <c r="P2096">
        <v>202.13706705969</v>
      </c>
    </row>
    <row r="2097" spans="1:17" hidden="1" x14ac:dyDescent="0.3">
      <c r="A2097" t="s">
        <v>4383</v>
      </c>
      <c r="B2097" t="s">
        <v>4384</v>
      </c>
      <c r="C2097" t="str">
        <f>IFERROR(VLOOKUP(Table1[[#This Row],[Ticker]],[1]!Table1[[Symbol]:[Industry]],2,FALSE),"-")</f>
        <v>-</v>
      </c>
      <c r="D2097" t="s">
        <v>400</v>
      </c>
      <c r="E2097">
        <v>344.09756751999998</v>
      </c>
      <c r="F2097">
        <v>137.9</v>
      </c>
      <c r="G2097">
        <v>-60.025945767511601</v>
      </c>
      <c r="H2097">
        <v>-14.256889147167</v>
      </c>
      <c r="I2097">
        <v>-45.578905030786402</v>
      </c>
      <c r="J2097">
        <v>-1.5044036764834099</v>
      </c>
      <c r="M2097">
        <v>34.232649772615503</v>
      </c>
      <c r="O2097">
        <v>44.996374184191403</v>
      </c>
      <c r="P2097">
        <v>9.5313741064336703</v>
      </c>
    </row>
    <row r="2098" spans="1:17" hidden="1" x14ac:dyDescent="0.3">
      <c r="A2098" t="s">
        <v>4385</v>
      </c>
      <c r="B2098" t="s">
        <v>4386</v>
      </c>
      <c r="C2098" t="str">
        <f>IFERROR(VLOOKUP(Table1[[#This Row],[Ticker]],[1]!Table1[[Symbol]:[Industry]],2,FALSE),"-")</f>
        <v>-</v>
      </c>
      <c r="D2098" t="s">
        <v>997</v>
      </c>
      <c r="E2098">
        <v>343.83834897999998</v>
      </c>
      <c r="F2098">
        <v>22.39</v>
      </c>
      <c r="G2098">
        <v>-53.939170566052297</v>
      </c>
      <c r="H2098">
        <v>-11.4674430983353</v>
      </c>
      <c r="I2098">
        <v>-4.6753356633157503</v>
      </c>
      <c r="J2098">
        <v>-2.1413463516426501</v>
      </c>
      <c r="K2098">
        <v>22.875997055067401</v>
      </c>
      <c r="L2098">
        <v>23.488721162021299</v>
      </c>
      <c r="M2098">
        <v>59.735281965925502</v>
      </c>
      <c r="N2098">
        <v>0.61964395457658605</v>
      </c>
      <c r="O2098">
        <v>32.871817775792699</v>
      </c>
      <c r="P2098">
        <v>23.021978021978001</v>
      </c>
      <c r="Q2098">
        <v>-2.2599261146715E-2</v>
      </c>
    </row>
    <row r="2099" spans="1:17" hidden="1" x14ac:dyDescent="0.3">
      <c r="A2099" t="s">
        <v>4387</v>
      </c>
      <c r="B2099" t="s">
        <v>4388</v>
      </c>
      <c r="C2099" t="str">
        <f>IFERROR(VLOOKUP(Table1[[#This Row],[Ticker]],[1]!Table1[[Symbol]:[Industry]],2,FALSE),"-")</f>
        <v>-</v>
      </c>
      <c r="D2099" t="s">
        <v>4389</v>
      </c>
      <c r="E2099">
        <v>343.82363084999997</v>
      </c>
      <c r="F2099">
        <v>24.85</v>
      </c>
      <c r="G2099">
        <v>-48.099779380227602</v>
      </c>
      <c r="H2099">
        <v>-24.371412305168398</v>
      </c>
      <c r="I2099">
        <v>-59.9282778573305</v>
      </c>
      <c r="J2099">
        <v>6.51864596890666</v>
      </c>
      <c r="K2099">
        <v>28.260723234648101</v>
      </c>
      <c r="L2099">
        <v>34.8440607100083</v>
      </c>
      <c r="M2099">
        <v>70.561876437091598</v>
      </c>
      <c r="N2099">
        <v>1.9562823517821699</v>
      </c>
      <c r="O2099">
        <v>128.97384305835001</v>
      </c>
      <c r="P2099">
        <v>47.740784780023702</v>
      </c>
      <c r="Q2099">
        <v>0.27763003026986</v>
      </c>
    </row>
    <row r="2100" spans="1:17" hidden="1" x14ac:dyDescent="0.3">
      <c r="A2100" t="s">
        <v>4390</v>
      </c>
      <c r="B2100" t="s">
        <v>4391</v>
      </c>
      <c r="C2100" t="str">
        <f>IFERROR(VLOOKUP(Table1[[#This Row],[Ticker]],[1]!Table1[[Symbol]:[Industry]],2,FALSE),"-")</f>
        <v>-</v>
      </c>
      <c r="D2100" t="s">
        <v>124</v>
      </c>
      <c r="E2100">
        <v>343.60452376000001</v>
      </c>
      <c r="F2100">
        <v>811.9</v>
      </c>
      <c r="G2100">
        <v>32.579216743548599</v>
      </c>
      <c r="H2100">
        <v>-14.2896316600457</v>
      </c>
      <c r="I2100">
        <v>72.279068436686401</v>
      </c>
      <c r="J2100">
        <v>0.37707590882312803</v>
      </c>
      <c r="K2100">
        <v>708.06967029769999</v>
      </c>
      <c r="L2100">
        <v>553.77147289652203</v>
      </c>
      <c r="M2100">
        <v>65.883851040973397</v>
      </c>
      <c r="N2100">
        <v>0.24954349509349999</v>
      </c>
      <c r="O2100">
        <v>12.082768813893299</v>
      </c>
      <c r="P2100">
        <v>109.252577319587</v>
      </c>
      <c r="Q2100">
        <v>0.12899774139276499</v>
      </c>
    </row>
    <row r="2101" spans="1:17" hidden="1" x14ac:dyDescent="0.3">
      <c r="A2101" t="s">
        <v>4392</v>
      </c>
      <c r="B2101" t="s">
        <v>4393</v>
      </c>
      <c r="C2101" t="str">
        <f>IFERROR(VLOOKUP(Table1[[#This Row],[Ticker]],[1]!Table1[[Symbol]:[Industry]],2,FALSE),"-")</f>
        <v>-</v>
      </c>
      <c r="D2101" t="s">
        <v>287</v>
      </c>
      <c r="E2101">
        <v>343.602872969999</v>
      </c>
      <c r="F2101">
        <v>21.02</v>
      </c>
      <c r="G2101">
        <v>102.083136460464</v>
      </c>
      <c r="H2101">
        <v>1.23789245314219</v>
      </c>
      <c r="I2101">
        <v>43.362149693966501</v>
      </c>
      <c r="J2101">
        <v>-0.64274738160548694</v>
      </c>
      <c r="K2101">
        <v>21.6796858762821</v>
      </c>
      <c r="L2101">
        <v>18.024024416122899</v>
      </c>
      <c r="M2101">
        <v>38.517048478504101</v>
      </c>
      <c r="N2101">
        <v>0.18897905112507199</v>
      </c>
      <c r="O2101">
        <v>45.813510941959997</v>
      </c>
      <c r="P2101">
        <v>164.40251572327</v>
      </c>
      <c r="Q2101">
        <v>9.4005096108215003E-2</v>
      </c>
    </row>
    <row r="2102" spans="1:17" hidden="1" x14ac:dyDescent="0.3">
      <c r="A2102" t="s">
        <v>4394</v>
      </c>
      <c r="B2102" t="s">
        <v>4395</v>
      </c>
      <c r="C2102" t="str">
        <f>IFERROR(VLOOKUP(Table1[[#This Row],[Ticker]],[1]!Table1[[Symbol]:[Industry]],2,FALSE),"-")</f>
        <v>-</v>
      </c>
      <c r="D2102" t="s">
        <v>4396</v>
      </c>
      <c r="E2102">
        <v>343.46198579999998</v>
      </c>
      <c r="F2102">
        <v>683</v>
      </c>
      <c r="G2102">
        <v>1183.9762232815101</v>
      </c>
      <c r="H2102">
        <v>80.642113080276204</v>
      </c>
      <c r="I2102">
        <v>1138.3395752123299</v>
      </c>
      <c r="J2102">
        <v>-5.55124015963872</v>
      </c>
      <c r="K2102">
        <v>452.78511301658898</v>
      </c>
      <c r="L2102">
        <v>210.169218599602</v>
      </c>
      <c r="M2102">
        <v>60.5723886780059</v>
      </c>
      <c r="N2102">
        <v>1.0318355308813301</v>
      </c>
      <c r="O2102">
        <v>12.2986822840409</v>
      </c>
      <c r="P2102">
        <v>1622.5725094577499</v>
      </c>
    </row>
    <row r="2103" spans="1:17" hidden="1" x14ac:dyDescent="0.3">
      <c r="A2103" t="s">
        <v>4397</v>
      </c>
      <c r="B2103" t="s">
        <v>4398</v>
      </c>
      <c r="C2103" t="str">
        <f>IFERROR(VLOOKUP(Table1[[#This Row],[Ticker]],[1]!Table1[[Symbol]:[Industry]],2,FALSE),"-")</f>
        <v>-</v>
      </c>
      <c r="D2103" t="s">
        <v>438</v>
      </c>
      <c r="E2103">
        <v>342.39858605000001</v>
      </c>
      <c r="F2103">
        <v>275.14999999999998</v>
      </c>
      <c r="G2103">
        <v>-34.509341592209203</v>
      </c>
      <c r="H2103">
        <v>-16.420645636076902</v>
      </c>
      <c r="I2103">
        <v>-50.916217045260098</v>
      </c>
      <c r="J2103">
        <v>-5.3171127065837398</v>
      </c>
      <c r="K2103">
        <v>306.89259611377503</v>
      </c>
      <c r="L2103">
        <v>344.34343510698602</v>
      </c>
      <c r="M2103">
        <v>33.242945956621803</v>
      </c>
      <c r="N2103">
        <v>0.80322300910536204</v>
      </c>
      <c r="O2103">
        <v>166.98164637470401</v>
      </c>
      <c r="P2103">
        <v>13.4639175257731</v>
      </c>
      <c r="Q2103">
        <v>0.165498381779626</v>
      </c>
    </row>
    <row r="2104" spans="1:17" hidden="1" x14ac:dyDescent="0.3">
      <c r="A2104" t="s">
        <v>4399</v>
      </c>
      <c r="B2104" t="s">
        <v>4400</v>
      </c>
      <c r="C2104" t="str">
        <f>IFERROR(VLOOKUP(Table1[[#This Row],[Ticker]],[1]!Table1[[Symbol]:[Industry]],2,FALSE),"-")</f>
        <v>-</v>
      </c>
      <c r="D2104" t="s">
        <v>523</v>
      </c>
      <c r="E2104">
        <v>341.83199999999999</v>
      </c>
      <c r="F2104">
        <v>712.15</v>
      </c>
      <c r="G2104">
        <v>23.105476103501999</v>
      </c>
      <c r="H2104">
        <v>13.068736933663001</v>
      </c>
      <c r="I2104">
        <v>47.865874673770797</v>
      </c>
      <c r="J2104">
        <v>-1.24199232896568</v>
      </c>
      <c r="K2104">
        <v>626.08321720802496</v>
      </c>
      <c r="L2104">
        <v>536.91185343271104</v>
      </c>
      <c r="M2104">
        <v>62.688109438427901</v>
      </c>
      <c r="N2104">
        <v>0.91565518791092204</v>
      </c>
      <c r="O2104">
        <v>3.77027311661868</v>
      </c>
      <c r="P2104">
        <v>73.483556638246</v>
      </c>
      <c r="Q2104">
        <v>8.8963580273469997E-3</v>
      </c>
    </row>
    <row r="2105" spans="1:17" hidden="1" x14ac:dyDescent="0.3">
      <c r="A2105" t="s">
        <v>4401</v>
      </c>
      <c r="B2105" t="s">
        <v>4402</v>
      </c>
      <c r="C2105" t="str">
        <f>IFERROR(VLOOKUP(Table1[[#This Row],[Ticker]],[1]!Table1[[Symbol]:[Industry]],2,FALSE),"-")</f>
        <v>-</v>
      </c>
      <c r="D2105" t="s">
        <v>4403</v>
      </c>
      <c r="E2105">
        <v>341.71760699999999</v>
      </c>
      <c r="F2105">
        <v>142.44999999999999</v>
      </c>
      <c r="G2105">
        <v>-53.567909268657701</v>
      </c>
      <c r="H2105">
        <v>5.5840593779919896</v>
      </c>
      <c r="I2105">
        <v>-9.1312312064668504</v>
      </c>
      <c r="J2105">
        <v>3.6605891499154199</v>
      </c>
      <c r="K2105">
        <v>136.720049227619</v>
      </c>
      <c r="L2105">
        <v>148.87939012486899</v>
      </c>
      <c r="M2105">
        <v>55.608230310675303</v>
      </c>
      <c r="N2105">
        <v>2.5189227631951301</v>
      </c>
      <c r="O2105">
        <v>55.142155142155097</v>
      </c>
      <c r="P2105">
        <v>22.2746781115879</v>
      </c>
    </row>
    <row r="2106" spans="1:17" hidden="1" x14ac:dyDescent="0.3">
      <c r="A2106" t="s">
        <v>4404</v>
      </c>
      <c r="B2106" t="s">
        <v>4405</v>
      </c>
      <c r="C2106" t="str">
        <f>IFERROR(VLOOKUP(Table1[[#This Row],[Ticker]],[1]!Table1[[Symbol]:[Industry]],2,FALSE),"-")</f>
        <v>-</v>
      </c>
      <c r="D2106" t="s">
        <v>83</v>
      </c>
      <c r="E2106">
        <v>341.51649084000002</v>
      </c>
      <c r="F2106">
        <v>144.9</v>
      </c>
      <c r="G2106">
        <v>629.85438021230198</v>
      </c>
      <c r="H2106">
        <v>26.129767359248799</v>
      </c>
      <c r="I2106">
        <v>187.23711319524801</v>
      </c>
      <c r="J2106">
        <v>-1.5719940786463</v>
      </c>
      <c r="K2106">
        <v>117.497892126748</v>
      </c>
      <c r="L2106">
        <v>74.6756615872102</v>
      </c>
      <c r="M2106">
        <v>60.957955935431798</v>
      </c>
      <c r="N2106">
        <v>0.58422006868801302</v>
      </c>
      <c r="O2106">
        <v>6.2111801242235902</v>
      </c>
      <c r="P2106">
        <v>752.35294117647004</v>
      </c>
      <c r="Q2106">
        <v>0.19361791272559201</v>
      </c>
    </row>
    <row r="2107" spans="1:17" hidden="1" x14ac:dyDescent="0.3">
      <c r="A2107" t="s">
        <v>4406</v>
      </c>
      <c r="B2107" t="s">
        <v>4407</v>
      </c>
      <c r="C2107" t="str">
        <f>IFERROR(VLOOKUP(Table1[[#This Row],[Ticker]],[1]!Table1[[Symbol]:[Industry]],2,FALSE),"-")</f>
        <v>-</v>
      </c>
      <c r="D2107" t="s">
        <v>606</v>
      </c>
      <c r="E2107">
        <v>340.98624999999998</v>
      </c>
      <c r="F2107">
        <v>275</v>
      </c>
      <c r="G2107">
        <v>200.152583347258</v>
      </c>
      <c r="H2107">
        <v>2.6868278398274898</v>
      </c>
      <c r="I2107">
        <v>-26.8007853905861</v>
      </c>
      <c r="J2107">
        <v>7.8859119479039501</v>
      </c>
      <c r="K2107">
        <v>273.62275406810897</v>
      </c>
      <c r="L2107">
        <v>234.12999754492299</v>
      </c>
      <c r="M2107">
        <v>58.524464288163699</v>
      </c>
      <c r="N2107">
        <v>0.27668338839267498</v>
      </c>
      <c r="O2107">
        <v>23.636363636363601</v>
      </c>
      <c r="P2107">
        <v>266.666666666666</v>
      </c>
    </row>
    <row r="2108" spans="1:17" hidden="1" x14ac:dyDescent="0.3">
      <c r="A2108" t="s">
        <v>4408</v>
      </c>
      <c r="B2108" t="s">
        <v>4409</v>
      </c>
      <c r="C2108" t="str">
        <f>IFERROR(VLOOKUP(Table1[[#This Row],[Ticker]],[1]!Table1[[Symbol]:[Industry]],2,FALSE),"-")</f>
        <v>-</v>
      </c>
      <c r="D2108" t="s">
        <v>37</v>
      </c>
      <c r="E2108">
        <v>339.71165999999999</v>
      </c>
      <c r="F2108">
        <v>9.0500000000000007</v>
      </c>
      <c r="G2108">
        <v>-101.157796184551</v>
      </c>
      <c r="H2108">
        <v>-21.9456939671194</v>
      </c>
      <c r="I2108">
        <v>-30.466080328438199</v>
      </c>
      <c r="J2108">
        <v>-1.72418389626363</v>
      </c>
      <c r="K2108">
        <v>10.5040362839166</v>
      </c>
      <c r="L2108">
        <v>13.733802187468401</v>
      </c>
      <c r="M2108">
        <v>30.158343977723099</v>
      </c>
      <c r="N2108">
        <v>2.2126773036720402</v>
      </c>
      <c r="O2108">
        <v>268.50828729281699</v>
      </c>
      <c r="P2108">
        <v>5.1103368176539101</v>
      </c>
      <c r="Q2108">
        <v>0.14518580056815</v>
      </c>
    </row>
    <row r="2109" spans="1:17" hidden="1" x14ac:dyDescent="0.3">
      <c r="A2109" t="s">
        <v>4410</v>
      </c>
      <c r="B2109" t="s">
        <v>4411</v>
      </c>
      <c r="C2109" t="str">
        <f>IFERROR(VLOOKUP(Table1[[#This Row],[Ticker]],[1]!Table1[[Symbol]:[Industry]],2,FALSE),"-")</f>
        <v>-</v>
      </c>
      <c r="D2109" t="s">
        <v>287</v>
      </c>
      <c r="E2109">
        <v>339.52245096000001</v>
      </c>
      <c r="F2109">
        <v>196.35</v>
      </c>
      <c r="G2109">
        <v>54.937906427457499</v>
      </c>
      <c r="H2109">
        <v>-10.007358190319</v>
      </c>
      <c r="I2109">
        <v>-13.888668636639</v>
      </c>
      <c r="J2109">
        <v>-2.0427271832765501</v>
      </c>
      <c r="K2109">
        <v>198.005313969273</v>
      </c>
      <c r="L2109">
        <v>174.110432950373</v>
      </c>
      <c r="M2109">
        <v>38.701442048003599</v>
      </c>
      <c r="N2109">
        <v>0.20075065912119799</v>
      </c>
      <c r="O2109">
        <v>21.3037942449707</v>
      </c>
      <c r="P2109">
        <v>103.788271925272</v>
      </c>
    </row>
    <row r="2110" spans="1:17" hidden="1" x14ac:dyDescent="0.3">
      <c r="A2110" t="s">
        <v>4412</v>
      </c>
      <c r="B2110" t="s">
        <v>4413</v>
      </c>
      <c r="C2110" t="str">
        <f>IFERROR(VLOOKUP(Table1[[#This Row],[Ticker]],[1]!Table1[[Symbol]:[Industry]],2,FALSE),"-")</f>
        <v>-</v>
      </c>
      <c r="D2110" t="s">
        <v>397</v>
      </c>
      <c r="E2110">
        <v>338.70110668500001</v>
      </c>
      <c r="F2110">
        <v>249.5</v>
      </c>
      <c r="G2110">
        <v>-37.874193790220403</v>
      </c>
      <c r="H2110">
        <v>-17.3684628579107</v>
      </c>
      <c r="I2110">
        <v>-14.5879542561373</v>
      </c>
      <c r="J2110">
        <v>-5.6085268001771196</v>
      </c>
      <c r="K2110">
        <v>267.68510568632797</v>
      </c>
      <c r="L2110">
        <v>262.82885079958697</v>
      </c>
      <c r="M2110">
        <v>25.2180185396228</v>
      </c>
      <c r="N2110">
        <v>0.255873917524852</v>
      </c>
      <c r="O2110">
        <v>41.943887775550998</v>
      </c>
      <c r="P2110">
        <v>19.6642685851319</v>
      </c>
      <c r="Q2110">
        <v>-5.9286558077600001E-3</v>
      </c>
    </row>
    <row r="2111" spans="1:17" hidden="1" x14ac:dyDescent="0.3">
      <c r="A2111" t="s">
        <v>4414</v>
      </c>
      <c r="B2111" t="s">
        <v>4415</v>
      </c>
      <c r="C2111" t="str">
        <f>IFERROR(VLOOKUP(Table1[[#This Row],[Ticker]],[1]!Table1[[Symbol]:[Industry]],2,FALSE),"-")</f>
        <v>-</v>
      </c>
      <c r="D2111" t="s">
        <v>217</v>
      </c>
      <c r="E2111">
        <v>337.73921999999999</v>
      </c>
      <c r="F2111">
        <v>105.56</v>
      </c>
      <c r="G2111">
        <v>16.318846462673701</v>
      </c>
      <c r="H2111">
        <v>-7.9547575438306204</v>
      </c>
      <c r="I2111">
        <v>11.509940402642799</v>
      </c>
      <c r="J2111">
        <v>-2.5448661042290799</v>
      </c>
      <c r="K2111">
        <v>104.301540672737</v>
      </c>
      <c r="L2111">
        <v>99.099647295710895</v>
      </c>
      <c r="M2111">
        <v>61.026090791359202</v>
      </c>
      <c r="N2111">
        <v>0.66873936775929099</v>
      </c>
      <c r="O2111">
        <v>22.101174687381501</v>
      </c>
      <c r="P2111">
        <v>67.5555555555555</v>
      </c>
      <c r="Q2111">
        <v>6.9673295071291996E-2</v>
      </c>
    </row>
    <row r="2112" spans="1:17" hidden="1" x14ac:dyDescent="0.3">
      <c r="A2112" t="s">
        <v>4416</v>
      </c>
      <c r="B2112" t="s">
        <v>4417</v>
      </c>
      <c r="C2112" t="str">
        <f>IFERROR(VLOOKUP(Table1[[#This Row],[Ticker]],[1]!Table1[[Symbol]:[Industry]],2,FALSE),"-")</f>
        <v>-</v>
      </c>
      <c r="D2112" t="s">
        <v>407</v>
      </c>
      <c r="E2112">
        <v>336.7951554</v>
      </c>
      <c r="F2112">
        <v>134.5</v>
      </c>
      <c r="G2112">
        <v>50.215998543845103</v>
      </c>
      <c r="H2112">
        <v>34.119846350780499</v>
      </c>
      <c r="I2112">
        <v>38.247257601193098</v>
      </c>
      <c r="J2112">
        <v>-1.5044036764834099</v>
      </c>
      <c r="K2112">
        <v>120.606262574935</v>
      </c>
      <c r="L2112">
        <v>101.587689378108</v>
      </c>
      <c r="M2112">
        <v>49.0126438903213</v>
      </c>
      <c r="N2112">
        <v>0.82452358225446698</v>
      </c>
      <c r="O2112">
        <v>14.8996282527881</v>
      </c>
      <c r="P2112">
        <v>89.4366197183098</v>
      </c>
      <c r="Q2112">
        <v>2.9735294901464E-2</v>
      </c>
    </row>
    <row r="2113" spans="1:17" hidden="1" x14ac:dyDescent="0.3">
      <c r="A2113" t="s">
        <v>4418</v>
      </c>
      <c r="B2113" t="s">
        <v>4419</v>
      </c>
      <c r="C2113" t="str">
        <f>IFERROR(VLOOKUP(Table1[[#This Row],[Ticker]],[1]!Table1[[Symbol]:[Industry]],2,FALSE),"-")</f>
        <v>-</v>
      </c>
      <c r="D2113" t="s">
        <v>4170</v>
      </c>
      <c r="E2113">
        <v>336.3892816</v>
      </c>
      <c r="F2113">
        <v>39.44</v>
      </c>
      <c r="G2113">
        <v>-23.7365573195286</v>
      </c>
      <c r="H2113">
        <v>-38.087031546840002</v>
      </c>
      <c r="I2113">
        <v>21.5279980300276</v>
      </c>
      <c r="J2113">
        <v>-11.9454048683785</v>
      </c>
      <c r="K2113">
        <v>40.565801404692102</v>
      </c>
      <c r="L2113">
        <v>34.070371212938198</v>
      </c>
      <c r="M2113">
        <v>39.248915856699099</v>
      </c>
      <c r="N2113">
        <v>0.24087640880969799</v>
      </c>
      <c r="O2113">
        <v>52.6369168356998</v>
      </c>
      <c r="P2113">
        <v>60.325203252032502</v>
      </c>
      <c r="Q2113">
        <v>7.9553580521115996E-2</v>
      </c>
    </row>
    <row r="2114" spans="1:17" hidden="1" x14ac:dyDescent="0.3">
      <c r="A2114" t="s">
        <v>4420</v>
      </c>
      <c r="B2114" t="s">
        <v>4421</v>
      </c>
      <c r="C2114" t="str">
        <f>IFERROR(VLOOKUP(Table1[[#This Row],[Ticker]],[1]!Table1[[Symbol]:[Industry]],2,FALSE),"-")</f>
        <v>-</v>
      </c>
      <c r="D2114" t="s">
        <v>294</v>
      </c>
      <c r="E2114">
        <v>336.13471762</v>
      </c>
      <c r="F2114">
        <v>33.14</v>
      </c>
      <c r="G2114">
        <v>-35.449739116857799</v>
      </c>
      <c r="H2114">
        <v>-12.633814336781001</v>
      </c>
      <c r="I2114">
        <v>-9.8522529246913795</v>
      </c>
      <c r="J2114">
        <v>-5.2400358603914503</v>
      </c>
      <c r="K2114">
        <v>34.204417166720198</v>
      </c>
      <c r="L2114">
        <v>35.077822642827698</v>
      </c>
      <c r="M2114">
        <v>47.514281633513903</v>
      </c>
      <c r="N2114">
        <v>1.42558264227803</v>
      </c>
      <c r="O2114">
        <v>32.770066385033097</v>
      </c>
      <c r="P2114">
        <v>17.3097345132743</v>
      </c>
    </row>
    <row r="2115" spans="1:17" hidden="1" x14ac:dyDescent="0.3">
      <c r="A2115" t="s">
        <v>4422</v>
      </c>
      <c r="B2115" t="s">
        <v>4423</v>
      </c>
      <c r="C2115" t="str">
        <f>IFERROR(VLOOKUP(Table1[[#This Row],[Ticker]],[1]!Table1[[Symbol]:[Industry]],2,FALSE),"-")</f>
        <v>-</v>
      </c>
      <c r="D2115" t="s">
        <v>51</v>
      </c>
      <c r="E2115">
        <v>335.384295399</v>
      </c>
      <c r="F2115">
        <v>28.69</v>
      </c>
      <c r="G2115">
        <v>-84.026136712976296</v>
      </c>
      <c r="H2115">
        <v>-43.214095015718897</v>
      </c>
      <c r="I2115">
        <v>-71.755482673665796</v>
      </c>
      <c r="J2115">
        <v>-26.708662156305099</v>
      </c>
      <c r="K2115">
        <v>43.935950027405703</v>
      </c>
      <c r="L2115">
        <v>55.317547716579902</v>
      </c>
      <c r="M2115">
        <v>6.3031717969433201</v>
      </c>
      <c r="N2115">
        <v>0.380206031360734</v>
      </c>
      <c r="O2115">
        <v>203.59010108051501</v>
      </c>
      <c r="P2115">
        <v>0</v>
      </c>
      <c r="Q2115">
        <v>-0.10674791134607101</v>
      </c>
    </row>
    <row r="2116" spans="1:17" hidden="1" x14ac:dyDescent="0.3">
      <c r="A2116" t="s">
        <v>4424</v>
      </c>
      <c r="B2116" t="s">
        <v>4425</v>
      </c>
      <c r="C2116" t="str">
        <f>IFERROR(VLOOKUP(Table1[[#This Row],[Ticker]],[1]!Table1[[Symbol]:[Industry]],2,FALSE),"-")</f>
        <v>-</v>
      </c>
      <c r="D2116" t="s">
        <v>1000</v>
      </c>
      <c r="E2116">
        <v>333.73926798799999</v>
      </c>
      <c r="F2116">
        <v>14.14</v>
      </c>
      <c r="G2116">
        <v>-16.875559390804099</v>
      </c>
      <c r="H2116">
        <v>-25.673250563528399</v>
      </c>
      <c r="I2116">
        <v>3.5663937257968001</v>
      </c>
      <c r="J2116">
        <v>-2.9895521913349001</v>
      </c>
      <c r="K2116">
        <v>14.6955536354054</v>
      </c>
      <c r="L2116">
        <v>13.548724013846799</v>
      </c>
      <c r="M2116">
        <v>41.2950309560715</v>
      </c>
      <c r="N2116">
        <v>0.19573139499906</v>
      </c>
      <c r="O2116">
        <v>38.613861386138602</v>
      </c>
      <c r="P2116">
        <v>41.4</v>
      </c>
      <c r="Q2116">
        <v>6.3327721316619998E-2</v>
      </c>
    </row>
    <row r="2117" spans="1:17" hidden="1" x14ac:dyDescent="0.3">
      <c r="A2117" t="s">
        <v>4426</v>
      </c>
      <c r="B2117" t="s">
        <v>4427</v>
      </c>
      <c r="C2117" t="str">
        <f>IFERROR(VLOOKUP(Table1[[#This Row],[Ticker]],[1]!Table1[[Symbol]:[Industry]],2,FALSE),"-")</f>
        <v>-</v>
      </c>
      <c r="D2117" t="s">
        <v>546</v>
      </c>
      <c r="E2117">
        <v>333.36327540000002</v>
      </c>
      <c r="F2117">
        <v>213</v>
      </c>
      <c r="G2117">
        <v>27.156725277547999</v>
      </c>
      <c r="H2117">
        <v>0.85849546821756295</v>
      </c>
      <c r="I2117">
        <v>63.472505026581999</v>
      </c>
      <c r="J2117">
        <v>-7.2869444221855701</v>
      </c>
      <c r="K2117">
        <v>196.52373786854099</v>
      </c>
      <c r="M2117">
        <v>51.034055384548303</v>
      </c>
      <c r="N2117">
        <v>0.60384870603848695</v>
      </c>
      <c r="O2117">
        <v>7.9812206572769897</v>
      </c>
      <c r="P2117">
        <v>86.514886164623405</v>
      </c>
    </row>
    <row r="2118" spans="1:17" hidden="1" x14ac:dyDescent="0.3">
      <c r="A2118" t="s">
        <v>4428</v>
      </c>
      <c r="B2118" t="s">
        <v>4429</v>
      </c>
      <c r="C2118" t="str">
        <f>IFERROR(VLOOKUP(Table1[[#This Row],[Ticker]],[1]!Table1[[Symbol]:[Industry]],2,FALSE),"-")</f>
        <v>-</v>
      </c>
      <c r="D2118" t="s">
        <v>132</v>
      </c>
      <c r="E2118">
        <v>332.91871861499999</v>
      </c>
      <c r="F2118">
        <v>89.55</v>
      </c>
      <c r="G2118">
        <v>-18.729822270471399</v>
      </c>
      <c r="H2118">
        <v>-5.1456141208235202</v>
      </c>
      <c r="I2118">
        <v>79.482963274024598</v>
      </c>
      <c r="J2118">
        <v>2.8519181625970398</v>
      </c>
      <c r="K2118">
        <v>80.411115819966398</v>
      </c>
      <c r="L2118">
        <v>70.681906377430906</v>
      </c>
      <c r="M2118">
        <v>60.460667530957501</v>
      </c>
      <c r="N2118">
        <v>0.44987267490777899</v>
      </c>
      <c r="O2118">
        <v>9.9385817978782693</v>
      </c>
      <c r="P2118">
        <v>114.28571428571399</v>
      </c>
      <c r="Q2118">
        <v>0.11594778856377699</v>
      </c>
    </row>
    <row r="2119" spans="1:17" hidden="1" x14ac:dyDescent="0.3">
      <c r="A2119" t="s">
        <v>4430</v>
      </c>
      <c r="B2119" t="s">
        <v>4431</v>
      </c>
      <c r="C2119" t="str">
        <f>IFERROR(VLOOKUP(Table1[[#This Row],[Ticker]],[1]!Table1[[Symbol]:[Industry]],2,FALSE),"-")</f>
        <v>-</v>
      </c>
      <c r="D2119" t="s">
        <v>21</v>
      </c>
      <c r="E2119">
        <v>332.30107094099998</v>
      </c>
      <c r="F2119">
        <v>147.79</v>
      </c>
      <c r="G2119">
        <v>-29.787651696738799</v>
      </c>
      <c r="H2119">
        <v>4.44461410718172</v>
      </c>
      <c r="I2119">
        <v>27.996574674926102</v>
      </c>
      <c r="J2119">
        <v>10.4816859680297</v>
      </c>
      <c r="K2119">
        <v>131.34750729381199</v>
      </c>
      <c r="L2119">
        <v>127.773685000846</v>
      </c>
      <c r="M2119">
        <v>74.484024512870903</v>
      </c>
      <c r="N2119">
        <v>2.447897231762</v>
      </c>
      <c r="O2119">
        <v>18.242100277420601</v>
      </c>
      <c r="P2119">
        <v>57.223404255319103</v>
      </c>
      <c r="Q2119">
        <v>0.125144846846728</v>
      </c>
    </row>
    <row r="2120" spans="1:17" hidden="1" x14ac:dyDescent="0.3">
      <c r="A2120" t="s">
        <v>4432</v>
      </c>
      <c r="B2120" t="s">
        <v>4433</v>
      </c>
      <c r="C2120" t="str">
        <f>IFERROR(VLOOKUP(Table1[[#This Row],[Ticker]],[1]!Table1[[Symbol]:[Industry]],2,FALSE),"-")</f>
        <v>-</v>
      </c>
      <c r="D2120" t="s">
        <v>46</v>
      </c>
      <c r="E2120">
        <v>331.63369261399998</v>
      </c>
      <c r="F2120">
        <v>18.829999999999998</v>
      </c>
      <c r="G2120">
        <v>73.015150991709504</v>
      </c>
      <c r="H2120">
        <v>-5.0118749021528002</v>
      </c>
      <c r="I2120">
        <v>23.7830495488286</v>
      </c>
      <c r="J2120">
        <v>8.9354790214637791</v>
      </c>
      <c r="K2120">
        <v>18.011669662489201</v>
      </c>
      <c r="L2120">
        <v>16.142988332780899</v>
      </c>
      <c r="M2120">
        <v>78.986052013987901</v>
      </c>
      <c r="N2120">
        <v>0.67268820643391503</v>
      </c>
      <c r="O2120">
        <v>30.4832713754646</v>
      </c>
      <c r="Q2120">
        <v>0.120216845902063</v>
      </c>
    </row>
    <row r="2121" spans="1:17" hidden="1" x14ac:dyDescent="0.3">
      <c r="A2121" t="s">
        <v>4434</v>
      </c>
      <c r="B2121" t="s">
        <v>4435</v>
      </c>
      <c r="C2121" t="str">
        <f>IFERROR(VLOOKUP(Table1[[#This Row],[Ticker]],[1]!Table1[[Symbol]:[Industry]],2,FALSE),"-")</f>
        <v>-</v>
      </c>
      <c r="D2121" t="s">
        <v>762</v>
      </c>
      <c r="E2121">
        <v>330.78219999999999</v>
      </c>
      <c r="F2121">
        <v>135.4</v>
      </c>
      <c r="G2121">
        <v>-40.259262281359497</v>
      </c>
      <c r="H2121">
        <v>5.8739593857433299</v>
      </c>
      <c r="I2121">
        <v>-36.911035929790302</v>
      </c>
      <c r="J2121">
        <v>6.9976206150145499</v>
      </c>
      <c r="K2121">
        <v>125.823098245976</v>
      </c>
      <c r="L2121">
        <v>140.66391040606399</v>
      </c>
      <c r="M2121">
        <v>66.617280673961304</v>
      </c>
      <c r="N2121">
        <v>1.44328238133547</v>
      </c>
      <c r="O2121">
        <v>91.285081240767994</v>
      </c>
      <c r="P2121">
        <v>26.957337083919299</v>
      </c>
    </row>
    <row r="2122" spans="1:17" hidden="1" x14ac:dyDescent="0.3">
      <c r="A2122" t="s">
        <v>4436</v>
      </c>
      <c r="B2122" t="s">
        <v>4437</v>
      </c>
      <c r="C2122" t="str">
        <f>IFERROR(VLOOKUP(Table1[[#This Row],[Ticker]],[1]!Table1[[Symbol]:[Industry]],2,FALSE),"-")</f>
        <v>-</v>
      </c>
      <c r="D2122" t="s">
        <v>21</v>
      </c>
      <c r="E2122">
        <v>330.25873030000002</v>
      </c>
      <c r="F2122">
        <v>95.5</v>
      </c>
      <c r="G2122">
        <v>-32.567335146399003</v>
      </c>
      <c r="H2122">
        <v>-28.5442945229887</v>
      </c>
      <c r="I2122">
        <v>-44.981463681904799</v>
      </c>
      <c r="J2122">
        <v>-11.0282132002929</v>
      </c>
      <c r="K2122">
        <v>117.11788070407999</v>
      </c>
      <c r="L2122">
        <v>122.46433774188201</v>
      </c>
      <c r="M2122">
        <v>26.2553417574949</v>
      </c>
      <c r="N2122">
        <v>1.2618986890553801</v>
      </c>
      <c r="O2122">
        <v>81.8848167539266</v>
      </c>
      <c r="P2122">
        <v>10.660486674391599</v>
      </c>
      <c r="Q2122">
        <v>9.1990984866336001E-2</v>
      </c>
    </row>
    <row r="2123" spans="1:17" hidden="1" x14ac:dyDescent="0.3">
      <c r="A2123" t="s">
        <v>4438</v>
      </c>
      <c r="B2123" t="s">
        <v>4439</v>
      </c>
      <c r="C2123" t="str">
        <f>IFERROR(VLOOKUP(Table1[[#This Row],[Ticker]],[1]!Table1[[Symbol]:[Industry]],2,FALSE),"-")</f>
        <v>-</v>
      </c>
      <c r="D2123" t="s">
        <v>4440</v>
      </c>
      <c r="E2123">
        <v>330.203957</v>
      </c>
      <c r="F2123">
        <v>16.97</v>
      </c>
      <c r="G2123">
        <v>-4.1191244363552597</v>
      </c>
      <c r="H2123">
        <v>-15.067036446675999</v>
      </c>
      <c r="I2123">
        <v>-54.195615292369801</v>
      </c>
      <c r="J2123">
        <v>-1.0869916311643899</v>
      </c>
      <c r="K2123">
        <v>18.560331406480898</v>
      </c>
      <c r="L2123">
        <v>20.530636760040601</v>
      </c>
      <c r="M2123">
        <v>42.218789849859498</v>
      </c>
      <c r="N2123">
        <v>1.4483632170117999</v>
      </c>
      <c r="O2123">
        <v>100.35356511490799</v>
      </c>
      <c r="P2123">
        <v>52.7452745274527</v>
      </c>
      <c r="Q2123">
        <v>0.11493932793554899</v>
      </c>
    </row>
    <row r="2124" spans="1:17" hidden="1" x14ac:dyDescent="0.3">
      <c r="A2124" t="s">
        <v>4441</v>
      </c>
      <c r="B2124" t="s">
        <v>4442</v>
      </c>
      <c r="C2124" t="str">
        <f>IFERROR(VLOOKUP(Table1[[#This Row],[Ticker]],[1]!Table1[[Symbol]:[Industry]],2,FALSE),"-")</f>
        <v>-</v>
      </c>
      <c r="D2124" t="s">
        <v>21</v>
      </c>
      <c r="E2124">
        <v>327.849917282999</v>
      </c>
      <c r="F2124">
        <v>10.09</v>
      </c>
      <c r="G2124">
        <v>16.756616138634499</v>
      </c>
      <c r="H2124">
        <v>-19.782650810653202</v>
      </c>
      <c r="I2124">
        <v>28.192908924882499</v>
      </c>
      <c r="J2124">
        <v>0.65831517006652096</v>
      </c>
      <c r="K2124">
        <v>9.2487196015874904</v>
      </c>
      <c r="L2124">
        <v>8.3126702441695297</v>
      </c>
      <c r="M2124">
        <v>49.746630289012003</v>
      </c>
      <c r="N2124">
        <v>0.51700572366438402</v>
      </c>
      <c r="O2124">
        <v>16.801363219479299</v>
      </c>
      <c r="P2124">
        <v>71.905015524097095</v>
      </c>
      <c r="Q2124">
        <v>3.2724542874036998E-2</v>
      </c>
    </row>
    <row r="2125" spans="1:17" hidden="1" x14ac:dyDescent="0.3">
      <c r="A2125" t="s">
        <v>4443</v>
      </c>
      <c r="B2125" t="s">
        <v>4444</v>
      </c>
      <c r="C2125" t="str">
        <f>IFERROR(VLOOKUP(Table1[[#This Row],[Ticker]],[1]!Table1[[Symbol]:[Industry]],2,FALSE),"-")</f>
        <v>-</v>
      </c>
      <c r="D2125" t="s">
        <v>1570</v>
      </c>
      <c r="E2125">
        <v>327.70224000000002</v>
      </c>
      <c r="F2125">
        <v>446.4</v>
      </c>
      <c r="G2125">
        <v>-63.835113792981403</v>
      </c>
      <c r="H2125">
        <v>-3.68579357607147</v>
      </c>
      <c r="I2125">
        <v>-19.2842294427609</v>
      </c>
      <c r="J2125">
        <v>2.3440557408526299</v>
      </c>
      <c r="K2125">
        <v>431.558129881274</v>
      </c>
      <c r="L2125">
        <v>473.31633835390602</v>
      </c>
      <c r="M2125">
        <v>65.246977820214994</v>
      </c>
      <c r="N2125">
        <v>0.72371209766298294</v>
      </c>
      <c r="O2125">
        <v>54.569892473118301</v>
      </c>
      <c r="P2125">
        <v>29.017341040462401</v>
      </c>
      <c r="Q2125">
        <v>4.6517794976194002E-2</v>
      </c>
    </row>
    <row r="2126" spans="1:17" hidden="1" x14ac:dyDescent="0.3">
      <c r="A2126" t="s">
        <v>4445</v>
      </c>
      <c r="B2126" t="s">
        <v>4446</v>
      </c>
      <c r="C2126" t="str">
        <f>IFERROR(VLOOKUP(Table1[[#This Row],[Ticker]],[1]!Table1[[Symbol]:[Industry]],2,FALSE),"-")</f>
        <v>-</v>
      </c>
      <c r="D2126" t="s">
        <v>51</v>
      </c>
      <c r="E2126">
        <v>327.678574029</v>
      </c>
      <c r="F2126">
        <v>73.11</v>
      </c>
      <c r="G2126">
        <v>-64.322106219390506</v>
      </c>
      <c r="H2126">
        <v>6.13378714961559</v>
      </c>
      <c r="I2126">
        <v>-49.875065482665299</v>
      </c>
      <c r="J2126">
        <v>-1.27852789468262</v>
      </c>
      <c r="K2126">
        <v>72.179980777861999</v>
      </c>
      <c r="M2126">
        <v>58.953047121608101</v>
      </c>
      <c r="N2126">
        <v>1.72624925235021</v>
      </c>
      <c r="O2126">
        <v>55.339669264869997</v>
      </c>
      <c r="P2126">
        <v>36.468895152120801</v>
      </c>
    </row>
    <row r="2127" spans="1:17" hidden="1" x14ac:dyDescent="0.3">
      <c r="A2127" t="s">
        <v>4447</v>
      </c>
      <c r="B2127" t="s">
        <v>4448</v>
      </c>
      <c r="C2127" t="str">
        <f>IFERROR(VLOOKUP(Table1[[#This Row],[Ticker]],[1]!Table1[[Symbol]:[Industry]],2,FALSE),"-")</f>
        <v>-</v>
      </c>
      <c r="D2127" t="s">
        <v>473</v>
      </c>
      <c r="E2127">
        <v>327.49484048300002</v>
      </c>
      <c r="F2127">
        <v>125.99</v>
      </c>
      <c r="G2127">
        <v>-23.647705447929098</v>
      </c>
      <c r="H2127">
        <v>-8.4753459951970598</v>
      </c>
      <c r="I2127">
        <v>8.1496136997195295E-2</v>
      </c>
      <c r="J2127">
        <v>-1.1304975507873101</v>
      </c>
      <c r="K2127">
        <v>127.452998821554</v>
      </c>
      <c r="L2127">
        <v>124.895684157231</v>
      </c>
      <c r="M2127">
        <v>49.620049710811301</v>
      </c>
      <c r="N2127">
        <v>0.58399925359521299</v>
      </c>
      <c r="O2127">
        <v>40.773077228351397</v>
      </c>
      <c r="P2127">
        <v>24.680851063829699</v>
      </c>
      <c r="Q2127">
        <v>-1.8504843199008001E-2</v>
      </c>
    </row>
    <row r="2128" spans="1:17" hidden="1" x14ac:dyDescent="0.3">
      <c r="A2128" t="s">
        <v>4449</v>
      </c>
      <c r="B2128" t="s">
        <v>4450</v>
      </c>
      <c r="C2128" t="str">
        <f>IFERROR(VLOOKUP(Table1[[#This Row],[Ticker]],[1]!Table1[[Symbol]:[Industry]],2,FALSE),"-")</f>
        <v>-</v>
      </c>
      <c r="D2128" t="s">
        <v>2144</v>
      </c>
      <c r="E2128">
        <v>327.375</v>
      </c>
      <c r="F2128">
        <v>582</v>
      </c>
      <c r="G2128">
        <v>262.46898123097702</v>
      </c>
      <c r="H2128">
        <v>-23.5748378651157</v>
      </c>
      <c r="I2128">
        <v>93.884974180327902</v>
      </c>
      <c r="J2128">
        <v>-7.9659421380218696</v>
      </c>
      <c r="K2128">
        <v>654.38768079718704</v>
      </c>
      <c r="L2128">
        <v>447.94684876918001</v>
      </c>
      <c r="M2128">
        <v>25.258940325929501</v>
      </c>
      <c r="N2128">
        <v>0.68884982420894003</v>
      </c>
      <c r="O2128">
        <v>61.503436426116799</v>
      </c>
      <c r="P2128">
        <v>399.57081545064301</v>
      </c>
    </row>
    <row r="2129" spans="1:17" hidden="1" x14ac:dyDescent="0.3">
      <c r="A2129" t="s">
        <v>4451</v>
      </c>
      <c r="B2129" t="s">
        <v>4452</v>
      </c>
      <c r="C2129" t="str">
        <f>IFERROR(VLOOKUP(Table1[[#This Row],[Ticker]],[1]!Table1[[Symbol]:[Industry]],2,FALSE),"-")</f>
        <v>-</v>
      </c>
      <c r="D2129" t="s">
        <v>124</v>
      </c>
      <c r="E2129">
        <v>326.88021600000002</v>
      </c>
      <c r="F2129">
        <v>198.9</v>
      </c>
      <c r="G2129">
        <v>119.154403544857</v>
      </c>
      <c r="H2129">
        <v>5.84008187048385</v>
      </c>
      <c r="I2129">
        <v>85.669842001658793</v>
      </c>
      <c r="J2129">
        <v>5.2267243494847904E-3</v>
      </c>
      <c r="K2129">
        <v>163.66139160299599</v>
      </c>
      <c r="L2129">
        <v>122.401892312798</v>
      </c>
      <c r="M2129">
        <v>61.966117541011201</v>
      </c>
      <c r="N2129">
        <v>0.132957590879446</v>
      </c>
      <c r="O2129">
        <v>3.2176973353444001</v>
      </c>
      <c r="P2129">
        <v>182.52840909090901</v>
      </c>
      <c r="Q2129">
        <v>6.4760387923486998E-2</v>
      </c>
    </row>
    <row r="2130" spans="1:17" hidden="1" x14ac:dyDescent="0.3">
      <c r="A2130" t="s">
        <v>4453</v>
      </c>
      <c r="B2130" t="s">
        <v>4454</v>
      </c>
      <c r="C2130" t="str">
        <f>IFERROR(VLOOKUP(Table1[[#This Row],[Ticker]],[1]!Table1[[Symbol]:[Industry]],2,FALSE),"-")</f>
        <v>-</v>
      </c>
      <c r="D2130" t="s">
        <v>261</v>
      </c>
      <c r="E2130">
        <v>326.6601</v>
      </c>
      <c r="F2130">
        <v>663</v>
      </c>
      <c r="G2130">
        <v>74.734538354135395</v>
      </c>
      <c r="H2130">
        <v>-13.0200759603538</v>
      </c>
      <c r="I2130">
        <v>16.920759994314899</v>
      </c>
      <c r="J2130">
        <v>-6.9100083962474201</v>
      </c>
      <c r="K2130">
        <v>674.44299913185705</v>
      </c>
      <c r="L2130">
        <v>599.85513990278696</v>
      </c>
      <c r="M2130">
        <v>42.284493405084497</v>
      </c>
      <c r="N2130">
        <v>0.72875412843798204</v>
      </c>
      <c r="O2130">
        <v>14.027149321266901</v>
      </c>
      <c r="P2130">
        <v>117.305801376597</v>
      </c>
      <c r="Q2130">
        <v>0.14446092651138201</v>
      </c>
    </row>
    <row r="2131" spans="1:17" hidden="1" x14ac:dyDescent="0.3">
      <c r="A2131" t="s">
        <v>4455</v>
      </c>
      <c r="B2131" t="s">
        <v>4456</v>
      </c>
      <c r="C2131" t="str">
        <f>IFERROR(VLOOKUP(Table1[[#This Row],[Ticker]],[1]!Table1[[Symbol]:[Industry]],2,FALSE),"-")</f>
        <v>-</v>
      </c>
      <c r="D2131" t="s">
        <v>264</v>
      </c>
      <c r="E2131">
        <v>326.47649999999999</v>
      </c>
      <c r="F2131">
        <v>300.89999999999998</v>
      </c>
      <c r="G2131">
        <v>-28.1527202927854</v>
      </c>
      <c r="H2131">
        <v>-24.430636729673701</v>
      </c>
      <c r="I2131">
        <v>-5.5490485530637903</v>
      </c>
      <c r="J2131">
        <v>-2.2736344457141899</v>
      </c>
      <c r="K2131">
        <v>319.01121776767701</v>
      </c>
      <c r="L2131">
        <v>303.36089454484897</v>
      </c>
      <c r="M2131">
        <v>30.583766767615501</v>
      </c>
      <c r="N2131">
        <v>0.385231523243586</v>
      </c>
      <c r="O2131">
        <v>38.899966766367498</v>
      </c>
      <c r="P2131">
        <v>19.7373656983684</v>
      </c>
      <c r="Q2131">
        <v>5.8718560641058001E-2</v>
      </c>
    </row>
    <row r="2132" spans="1:17" hidden="1" x14ac:dyDescent="0.3">
      <c r="A2132" t="s">
        <v>4457</v>
      </c>
      <c r="B2132" t="s">
        <v>4458</v>
      </c>
      <c r="C2132" t="str">
        <f>IFERROR(VLOOKUP(Table1[[#This Row],[Ticker]],[1]!Table1[[Symbol]:[Industry]],2,FALSE),"-")</f>
        <v>-</v>
      </c>
      <c r="D2132" t="s">
        <v>1236</v>
      </c>
      <c r="E2132">
        <v>325.94293295199998</v>
      </c>
      <c r="F2132">
        <v>26.03</v>
      </c>
      <c r="G2132">
        <v>-43.480457740212103</v>
      </c>
      <c r="H2132">
        <v>72.433325400190299</v>
      </c>
      <c r="I2132">
        <v>15.500176191890199</v>
      </c>
      <c r="J2132">
        <v>11.326112144929599</v>
      </c>
      <c r="K2132">
        <v>18.883576270607001</v>
      </c>
      <c r="L2132">
        <v>19.549469973950199</v>
      </c>
      <c r="M2132">
        <v>90.235109332429204</v>
      </c>
      <c r="N2132">
        <v>1.80240514132131</v>
      </c>
      <c r="O2132">
        <v>45.985401459854003</v>
      </c>
      <c r="P2132">
        <v>133.452914798206</v>
      </c>
      <c r="Q2132">
        <v>2.3517618717152002E-2</v>
      </c>
    </row>
    <row r="2133" spans="1:17" hidden="1" x14ac:dyDescent="0.3">
      <c r="A2133" t="s">
        <v>4459</v>
      </c>
      <c r="B2133" t="s">
        <v>4460</v>
      </c>
      <c r="C2133" t="str">
        <f>IFERROR(VLOOKUP(Table1[[#This Row],[Ticker]],[1]!Table1[[Symbol]:[Industry]],2,FALSE),"-")</f>
        <v>-</v>
      </c>
      <c r="E2133">
        <v>325.51451122499998</v>
      </c>
      <c r="F2133">
        <v>1068.45</v>
      </c>
      <c r="G2133">
        <v>1035.56615829063</v>
      </c>
      <c r="H2133">
        <v>1.31087642059851</v>
      </c>
      <c r="I2133">
        <v>115.517511075854</v>
      </c>
      <c r="J2133">
        <v>-5.3878560259500397</v>
      </c>
      <c r="K2133">
        <v>1115.7569895439799</v>
      </c>
      <c r="M2133">
        <v>23.1016277189478</v>
      </c>
      <c r="N2133">
        <v>5.7012474329383195E-4</v>
      </c>
      <c r="O2133">
        <v>29.898451027188901</v>
      </c>
      <c r="P2133">
        <v>1126.69345579793</v>
      </c>
    </row>
    <row r="2134" spans="1:17" hidden="1" x14ac:dyDescent="0.3">
      <c r="A2134" t="s">
        <v>4461</v>
      </c>
      <c r="B2134" t="s">
        <v>4462</v>
      </c>
      <c r="C2134" t="str">
        <f>IFERROR(VLOOKUP(Table1[[#This Row],[Ticker]],[1]!Table1[[Symbol]:[Industry]],2,FALSE),"-")</f>
        <v>-</v>
      </c>
      <c r="D2134" t="s">
        <v>185</v>
      </c>
      <c r="E2134">
        <v>325.12469867999999</v>
      </c>
      <c r="F2134">
        <v>640.45000000000005</v>
      </c>
      <c r="G2134">
        <v>-47.791795338038803</v>
      </c>
      <c r="H2134">
        <v>-14.109589638165399</v>
      </c>
      <c r="I2134">
        <v>-2.0749392653587302</v>
      </c>
      <c r="J2134">
        <v>0.45246533310124598</v>
      </c>
      <c r="K2134">
        <v>656.92865751236297</v>
      </c>
      <c r="L2134">
        <v>649.36125354287901</v>
      </c>
      <c r="M2134">
        <v>44.034122543667401</v>
      </c>
      <c r="N2134">
        <v>0.50078480378272905</v>
      </c>
      <c r="O2134">
        <v>34.506987274572502</v>
      </c>
      <c r="P2134">
        <v>28.09</v>
      </c>
      <c r="Q2134">
        <v>8.7471999139829004E-2</v>
      </c>
    </row>
    <row r="2135" spans="1:17" hidden="1" x14ac:dyDescent="0.3">
      <c r="A2135" t="s">
        <v>4463</v>
      </c>
      <c r="B2135" t="s">
        <v>4464</v>
      </c>
      <c r="C2135" t="str">
        <f>IFERROR(VLOOKUP(Table1[[#This Row],[Ticker]],[1]!Table1[[Symbol]:[Industry]],2,FALSE),"-")</f>
        <v>-</v>
      </c>
      <c r="D2135" t="s">
        <v>564</v>
      </c>
      <c r="E2135">
        <v>324.73783149600001</v>
      </c>
      <c r="F2135">
        <v>23.92</v>
      </c>
      <c r="G2135">
        <v>72.544689676950696</v>
      </c>
      <c r="H2135">
        <v>7.8759454449509301</v>
      </c>
      <c r="I2135">
        <v>40.080438028148897</v>
      </c>
      <c r="J2135">
        <v>-8.3252129250383202</v>
      </c>
      <c r="K2135">
        <v>22.9007467131126</v>
      </c>
      <c r="L2135">
        <v>19.479680034647</v>
      </c>
      <c r="M2135">
        <v>54.070075760211601</v>
      </c>
      <c r="N2135">
        <v>0.98867795686847904</v>
      </c>
      <c r="O2135">
        <v>23.745819397993301</v>
      </c>
      <c r="P2135">
        <v>153.121693121693</v>
      </c>
      <c r="Q2135">
        <v>8.9374578959336995E-2</v>
      </c>
    </row>
    <row r="2136" spans="1:17" hidden="1" x14ac:dyDescent="0.3">
      <c r="A2136" t="s">
        <v>4465</v>
      </c>
      <c r="B2136" t="s">
        <v>4466</v>
      </c>
      <c r="C2136" t="str">
        <f>IFERROR(VLOOKUP(Table1[[#This Row],[Ticker]],[1]!Table1[[Symbol]:[Industry]],2,FALSE),"-")</f>
        <v>-</v>
      </c>
      <c r="D2136" t="s">
        <v>46</v>
      </c>
      <c r="E2136">
        <v>323.83928070000002</v>
      </c>
      <c r="F2136">
        <v>58.5</v>
      </c>
      <c r="G2136">
        <v>34.604775513860602</v>
      </c>
      <c r="H2136">
        <v>-5.9121089273868304</v>
      </c>
      <c r="I2136">
        <v>2.9133653177210301</v>
      </c>
      <c r="J2136">
        <v>-3.2138053858851201</v>
      </c>
      <c r="K2136">
        <v>63.457521964305201</v>
      </c>
      <c r="L2136">
        <v>57.2323734290364</v>
      </c>
      <c r="M2136">
        <v>35.783213448796097</v>
      </c>
      <c r="N2136">
        <v>0.33111956034816298</v>
      </c>
      <c r="O2136">
        <v>51.282051282051199</v>
      </c>
      <c r="P2136">
        <v>72.312223858615596</v>
      </c>
    </row>
    <row r="2137" spans="1:17" hidden="1" x14ac:dyDescent="0.3">
      <c r="A2137" t="s">
        <v>4467</v>
      </c>
      <c r="B2137" t="s">
        <v>4468</v>
      </c>
      <c r="C2137" t="str">
        <f>IFERROR(VLOOKUP(Table1[[#This Row],[Ticker]],[1]!Table1[[Symbol]:[Industry]],2,FALSE),"-")</f>
        <v>-</v>
      </c>
      <c r="D2137" t="s">
        <v>1000</v>
      </c>
      <c r="E2137">
        <v>322.89539249499899</v>
      </c>
      <c r="F2137">
        <v>1008.65</v>
      </c>
      <c r="G2137">
        <v>-14.014688432464199</v>
      </c>
      <c r="H2137">
        <v>2.4555925653146602</v>
      </c>
      <c r="I2137">
        <v>6.14843017887718</v>
      </c>
      <c r="J2137">
        <v>-0.59899954557705704</v>
      </c>
      <c r="K2137">
        <v>1032.5937742896399</v>
      </c>
      <c r="L2137">
        <v>961.47282220891896</v>
      </c>
      <c r="M2137">
        <v>35.070370369470702</v>
      </c>
      <c r="N2137">
        <v>0.61519182311335097</v>
      </c>
      <c r="O2137">
        <v>37.510533881921297</v>
      </c>
      <c r="P2137">
        <v>34.486666666666601</v>
      </c>
      <c r="Q2137">
        <v>-8.3329782103187006E-2</v>
      </c>
    </row>
    <row r="2138" spans="1:17" hidden="1" x14ac:dyDescent="0.3">
      <c r="A2138" t="s">
        <v>4469</v>
      </c>
      <c r="B2138" t="s">
        <v>4470</v>
      </c>
      <c r="C2138" t="str">
        <f>IFERROR(VLOOKUP(Table1[[#This Row],[Ticker]],[1]!Table1[[Symbol]:[Industry]],2,FALSE),"-")</f>
        <v>-</v>
      </c>
      <c r="D2138" t="s">
        <v>1963</v>
      </c>
      <c r="E2138">
        <v>321.99094600000001</v>
      </c>
      <c r="F2138">
        <v>423.65</v>
      </c>
      <c r="G2138">
        <v>-47.834842845342003</v>
      </c>
      <c r="H2138">
        <v>-36.445401451958404</v>
      </c>
      <c r="I2138">
        <v>-33.387802108616803</v>
      </c>
      <c r="J2138">
        <v>-6.7238839123427701</v>
      </c>
      <c r="M2138">
        <v>32.089928316021499</v>
      </c>
      <c r="O2138">
        <v>57.724536763838003</v>
      </c>
      <c r="P2138">
        <v>3.7849093581577602</v>
      </c>
    </row>
    <row r="2139" spans="1:17" hidden="1" x14ac:dyDescent="0.3">
      <c r="A2139" t="s">
        <v>4471</v>
      </c>
      <c r="B2139" t="s">
        <v>4472</v>
      </c>
      <c r="C2139" t="str">
        <f>IFERROR(VLOOKUP(Table1[[#This Row],[Ticker]],[1]!Table1[[Symbol]:[Industry]],2,FALSE),"-")</f>
        <v>-</v>
      </c>
      <c r="D2139" t="s">
        <v>762</v>
      </c>
      <c r="E2139">
        <v>321.49481211</v>
      </c>
      <c r="F2139">
        <v>24.27</v>
      </c>
      <c r="G2139">
        <v>52.489976837452701</v>
      </c>
      <c r="H2139">
        <v>-25.5717370899219</v>
      </c>
      <c r="I2139">
        <v>7.7477640795809304</v>
      </c>
      <c r="J2139">
        <v>-14.2591206576154</v>
      </c>
      <c r="K2139">
        <v>25.803976563677601</v>
      </c>
      <c r="L2139">
        <v>22.9024457719519</v>
      </c>
      <c r="M2139">
        <v>41.107227696339201</v>
      </c>
      <c r="N2139">
        <v>1.2400741192961999</v>
      </c>
      <c r="O2139">
        <v>38.854552946023901</v>
      </c>
      <c r="P2139">
        <v>96.783783783783804</v>
      </c>
      <c r="Q2139">
        <v>8.5499250574133004E-2</v>
      </c>
    </row>
    <row r="2140" spans="1:17" hidden="1" x14ac:dyDescent="0.3">
      <c r="A2140" t="s">
        <v>4473</v>
      </c>
      <c r="B2140" t="s">
        <v>4474</v>
      </c>
      <c r="C2140" t="str">
        <f>IFERROR(VLOOKUP(Table1[[#This Row],[Ticker]],[1]!Table1[[Symbol]:[Industry]],2,FALSE),"-")</f>
        <v>-</v>
      </c>
      <c r="D2140" t="s">
        <v>264</v>
      </c>
      <c r="E2140">
        <v>321.49045660000002</v>
      </c>
      <c r="F2140">
        <v>47.86</v>
      </c>
      <c r="G2140">
        <v>15.442064194633099</v>
      </c>
      <c r="H2140">
        <v>-12.864677160087201</v>
      </c>
      <c r="I2140">
        <v>-1.2844255454186599</v>
      </c>
      <c r="J2140">
        <v>4.0163830915094199</v>
      </c>
      <c r="K2140">
        <v>49.225840508650997</v>
      </c>
      <c r="L2140">
        <v>46.437567909060199</v>
      </c>
      <c r="M2140">
        <v>56.195946065464703</v>
      </c>
      <c r="N2140">
        <v>0.53310645792128297</v>
      </c>
      <c r="O2140">
        <v>37.797743418303398</v>
      </c>
      <c r="P2140">
        <v>55.137763371150697</v>
      </c>
      <c r="Q2140">
        <v>1.6199302715566001E-2</v>
      </c>
    </row>
    <row r="2141" spans="1:17" hidden="1" x14ac:dyDescent="0.3">
      <c r="A2141" t="s">
        <v>4475</v>
      </c>
      <c r="B2141" t="s">
        <v>4476</v>
      </c>
      <c r="C2141" t="str">
        <f>IFERROR(VLOOKUP(Table1[[#This Row],[Ticker]],[1]!Table1[[Symbol]:[Industry]],2,FALSE),"-")</f>
        <v>-</v>
      </c>
      <c r="D2141" t="s">
        <v>114</v>
      </c>
      <c r="E2141">
        <v>320.43392846</v>
      </c>
      <c r="F2141">
        <v>400.1</v>
      </c>
      <c r="G2141">
        <v>-20.876765229263</v>
      </c>
      <c r="H2141">
        <v>-4.4656251347975102</v>
      </c>
      <c r="I2141">
        <v>1.4961372996522799</v>
      </c>
      <c r="J2141">
        <v>-7.6484714730935899</v>
      </c>
      <c r="K2141">
        <v>403.21457290592599</v>
      </c>
      <c r="L2141">
        <v>373.16344422812102</v>
      </c>
      <c r="M2141">
        <v>30.167403221880601</v>
      </c>
      <c r="N2141">
        <v>0.66193610009110604</v>
      </c>
      <c r="O2141">
        <v>17.470632341914499</v>
      </c>
      <c r="P2141">
        <v>37.965517241379303</v>
      </c>
      <c r="Q2141">
        <v>1.5435769729255E-2</v>
      </c>
    </row>
    <row r="2142" spans="1:17" hidden="1" x14ac:dyDescent="0.3">
      <c r="A2142" t="s">
        <v>4477</v>
      </c>
      <c r="B2142" t="s">
        <v>4478</v>
      </c>
      <c r="C2142" t="str">
        <f>IFERROR(VLOOKUP(Table1[[#This Row],[Ticker]],[1]!Table1[[Symbol]:[Industry]],2,FALSE),"-")</f>
        <v>-</v>
      </c>
      <c r="D2142" t="s">
        <v>21</v>
      </c>
      <c r="E2142">
        <v>319.911975278</v>
      </c>
      <c r="F2142">
        <v>136.22</v>
      </c>
      <c r="G2142">
        <v>34.569238611370899</v>
      </c>
      <c r="H2142">
        <v>-10.6349988912536</v>
      </c>
      <c r="I2142">
        <v>-4.43383692810702</v>
      </c>
      <c r="J2142">
        <v>-5.03423322193796</v>
      </c>
      <c r="K2142">
        <v>142.556363783813</v>
      </c>
      <c r="L2142">
        <v>128.50021188003299</v>
      </c>
      <c r="M2142">
        <v>29.543634682455298</v>
      </c>
      <c r="N2142">
        <v>0.25623903583410801</v>
      </c>
      <c r="O2142">
        <v>30.905887534870001</v>
      </c>
      <c r="P2142">
        <v>84.830393487109902</v>
      </c>
      <c r="Q2142">
        <v>6.9797584362317006E-2</v>
      </c>
    </row>
    <row r="2143" spans="1:17" hidden="1" x14ac:dyDescent="0.3">
      <c r="A2143" t="s">
        <v>4479</v>
      </c>
      <c r="B2143" t="s">
        <v>4480</v>
      </c>
      <c r="C2143" t="str">
        <f>IFERROR(VLOOKUP(Table1[[#This Row],[Ticker]],[1]!Table1[[Symbol]:[Industry]],2,FALSE),"-")</f>
        <v>-</v>
      </c>
      <c r="D2143" t="s">
        <v>237</v>
      </c>
      <c r="E2143">
        <v>319.34899999999999</v>
      </c>
      <c r="F2143">
        <v>389.45</v>
      </c>
      <c r="G2143">
        <v>72.196485475459895</v>
      </c>
      <c r="H2143">
        <v>1.78307647380415</v>
      </c>
      <c r="I2143">
        <v>39.886376635012397</v>
      </c>
      <c r="J2143">
        <v>1.46856929648955</v>
      </c>
      <c r="K2143">
        <v>354.83810678536298</v>
      </c>
      <c r="L2143">
        <v>302.07282750558198</v>
      </c>
      <c r="M2143">
        <v>60.277322237120401</v>
      </c>
      <c r="N2143">
        <v>0.77830309882316595</v>
      </c>
      <c r="O2143">
        <v>11.118243676980301</v>
      </c>
      <c r="P2143">
        <v>107.15425531914801</v>
      </c>
      <c r="Q2143">
        <v>0.16121578453287999</v>
      </c>
    </row>
    <row r="2144" spans="1:17" hidden="1" x14ac:dyDescent="0.3">
      <c r="A2144" t="s">
        <v>4481</v>
      </c>
      <c r="B2144" t="s">
        <v>4482</v>
      </c>
      <c r="C2144" t="str">
        <f>IFERROR(VLOOKUP(Table1[[#This Row],[Ticker]],[1]!Table1[[Symbol]:[Industry]],2,FALSE),"-")</f>
        <v>-</v>
      </c>
      <c r="D2144" t="s">
        <v>1688</v>
      </c>
      <c r="E2144">
        <v>319.171027199999</v>
      </c>
      <c r="F2144">
        <v>64.010000000000005</v>
      </c>
      <c r="G2144">
        <v>-4.1914213144155301</v>
      </c>
      <c r="H2144">
        <v>0.78345026026095699</v>
      </c>
      <c r="I2144">
        <v>-4.6760386801593103</v>
      </c>
      <c r="J2144">
        <v>0.97242598155428905</v>
      </c>
      <c r="K2144">
        <v>61.486566739018897</v>
      </c>
      <c r="L2144">
        <v>58.627065098744403</v>
      </c>
      <c r="M2144">
        <v>55.8285238094657</v>
      </c>
      <c r="N2144">
        <v>0.926989115616487</v>
      </c>
      <c r="O2144">
        <v>1.53101077956567</v>
      </c>
      <c r="P2144">
        <v>34.729530625131503</v>
      </c>
      <c r="Q2144">
        <v>-2.0749357399728999E-2</v>
      </c>
    </row>
    <row r="2145" spans="1:17" hidden="1" x14ac:dyDescent="0.3">
      <c r="A2145" t="s">
        <v>4483</v>
      </c>
      <c r="B2145" t="s">
        <v>4484</v>
      </c>
      <c r="C2145" t="str">
        <f>IFERROR(VLOOKUP(Table1[[#This Row],[Ticker]],[1]!Table1[[Symbol]:[Industry]],2,FALSE),"-")</f>
        <v>-</v>
      </c>
      <c r="D2145" t="s">
        <v>400</v>
      </c>
      <c r="E2145">
        <v>319.15251560000002</v>
      </c>
      <c r="F2145">
        <v>855.2</v>
      </c>
      <c r="G2145">
        <v>37.400680624965403</v>
      </c>
      <c r="H2145">
        <v>-14.2456711984491</v>
      </c>
      <c r="I2145">
        <v>-29.8230428625067</v>
      </c>
      <c r="J2145">
        <v>-4.3154687453601097</v>
      </c>
      <c r="K2145">
        <v>890.18737355400901</v>
      </c>
      <c r="L2145">
        <v>862.22056889906901</v>
      </c>
      <c r="M2145">
        <v>38.100863899695902</v>
      </c>
      <c r="N2145">
        <v>1.2606563471750301</v>
      </c>
      <c r="O2145">
        <v>59.015434985968199</v>
      </c>
      <c r="P2145">
        <v>76.694214876033001</v>
      </c>
      <c r="Q2145">
        <v>3.6663312723579998E-2</v>
      </c>
    </row>
    <row r="2146" spans="1:17" hidden="1" x14ac:dyDescent="0.3">
      <c r="A2146" t="s">
        <v>4485</v>
      </c>
      <c r="B2146" t="s">
        <v>4486</v>
      </c>
      <c r="C2146" t="str">
        <f>IFERROR(VLOOKUP(Table1[[#This Row],[Ticker]],[1]!Table1[[Symbol]:[Industry]],2,FALSE),"-")</f>
        <v>-</v>
      </c>
      <c r="D2146" t="s">
        <v>217</v>
      </c>
      <c r="E2146">
        <v>319.03559999999999</v>
      </c>
      <c r="F2146">
        <v>265.2</v>
      </c>
      <c r="G2146">
        <v>-31.633033975341</v>
      </c>
      <c r="H2146">
        <v>14.8335726627477</v>
      </c>
      <c r="I2146">
        <v>21.175365410391102</v>
      </c>
      <c r="J2146">
        <v>-6.4526402092084396</v>
      </c>
      <c r="K2146">
        <v>224.00660651972399</v>
      </c>
      <c r="L2146">
        <v>210.609577349646</v>
      </c>
      <c r="M2146">
        <v>56.217298581087299</v>
      </c>
      <c r="N2146">
        <v>2.0241851080435498</v>
      </c>
      <c r="O2146">
        <v>9.3514328808446496</v>
      </c>
      <c r="P2146">
        <v>88.620199146514906</v>
      </c>
      <c r="Q2146">
        <v>6.3074192534106996E-2</v>
      </c>
    </row>
    <row r="2147" spans="1:17" hidden="1" x14ac:dyDescent="0.3">
      <c r="A2147" t="s">
        <v>4487</v>
      </c>
      <c r="B2147" t="s">
        <v>4488</v>
      </c>
      <c r="C2147" t="str">
        <f>IFERROR(VLOOKUP(Table1[[#This Row],[Ticker]],[1]!Table1[[Symbol]:[Industry]],2,FALSE),"-")</f>
        <v>-</v>
      </c>
      <c r="D2147" t="s">
        <v>185</v>
      </c>
      <c r="E2147">
        <v>318.5</v>
      </c>
      <c r="F2147">
        <v>32.5</v>
      </c>
      <c r="G2147">
        <v>157.40137269350501</v>
      </c>
      <c r="H2147">
        <v>9.0743807026472396</v>
      </c>
      <c r="I2147">
        <v>79.840573708975896</v>
      </c>
      <c r="J2147">
        <v>-11.1764436987179</v>
      </c>
      <c r="K2147">
        <v>29.966381421252699</v>
      </c>
      <c r="L2147">
        <v>22.491226533490099</v>
      </c>
      <c r="M2147">
        <v>39.310005465505398</v>
      </c>
      <c r="N2147">
        <v>0.91519181037895803</v>
      </c>
      <c r="O2147">
        <v>15.292307692307601</v>
      </c>
      <c r="P2147">
        <v>220.197044334975</v>
      </c>
      <c r="Q2147">
        <v>9.0873599000999006E-2</v>
      </c>
    </row>
    <row r="2148" spans="1:17" hidden="1" x14ac:dyDescent="0.3">
      <c r="A2148" t="s">
        <v>4489</v>
      </c>
      <c r="B2148" t="s">
        <v>4490</v>
      </c>
      <c r="C2148" t="str">
        <f>IFERROR(VLOOKUP(Table1[[#This Row],[Ticker]],[1]!Table1[[Symbol]:[Industry]],2,FALSE),"-")</f>
        <v>-</v>
      </c>
      <c r="D2148" t="s">
        <v>54</v>
      </c>
      <c r="E2148">
        <v>318.49729000000002</v>
      </c>
      <c r="F2148">
        <v>891.5</v>
      </c>
      <c r="G2148">
        <v>178.120796033896</v>
      </c>
      <c r="H2148">
        <v>-4.67996607024397</v>
      </c>
      <c r="I2148">
        <v>112.867974781741</v>
      </c>
      <c r="J2148">
        <v>0.58875008333700596</v>
      </c>
      <c r="K2148">
        <v>841.74261593426502</v>
      </c>
      <c r="L2148">
        <v>604.94418218158205</v>
      </c>
      <c r="M2148">
        <v>35.786815646205497</v>
      </c>
      <c r="N2148">
        <v>0.50185600370252303</v>
      </c>
      <c r="O2148">
        <v>12.0583286595625</v>
      </c>
      <c r="P2148">
        <v>240.26717557251899</v>
      </c>
      <c r="Q2148">
        <v>6.9819306836982994E-2</v>
      </c>
    </row>
    <row r="2149" spans="1:17" hidden="1" x14ac:dyDescent="0.3">
      <c r="A2149" t="s">
        <v>4491</v>
      </c>
      <c r="B2149" t="s">
        <v>4492</v>
      </c>
      <c r="C2149" t="str">
        <f>IFERROR(VLOOKUP(Table1[[#This Row],[Ticker]],[1]!Table1[[Symbol]:[Industry]],2,FALSE),"-")</f>
        <v>-</v>
      </c>
      <c r="E2149">
        <v>317.82588600000003</v>
      </c>
      <c r="F2149">
        <v>197.05</v>
      </c>
      <c r="G2149">
        <v>-38.018843361178398</v>
      </c>
      <c r="H2149">
        <v>-10.3198964915814</v>
      </c>
      <c r="I2149">
        <v>-23.571802624453099</v>
      </c>
      <c r="J2149">
        <v>-7.1827956362824104</v>
      </c>
      <c r="M2149">
        <v>36.383866093477899</v>
      </c>
      <c r="O2149">
        <v>5.5315909667597003</v>
      </c>
      <c r="P2149">
        <v>10.485001401738099</v>
      </c>
    </row>
    <row r="2150" spans="1:17" hidden="1" x14ac:dyDescent="0.3">
      <c r="A2150" t="s">
        <v>4493</v>
      </c>
      <c r="B2150" t="s">
        <v>4494</v>
      </c>
      <c r="C2150" t="str">
        <f>IFERROR(VLOOKUP(Table1[[#This Row],[Ticker]],[1]!Table1[[Symbol]:[Industry]],2,FALSE),"-")</f>
        <v>-</v>
      </c>
      <c r="D2150" t="s">
        <v>473</v>
      </c>
      <c r="E2150">
        <v>316.80936559999998</v>
      </c>
      <c r="F2150">
        <v>213.85</v>
      </c>
      <c r="G2150">
        <v>397.21040969120298</v>
      </c>
      <c r="H2150">
        <v>51.453385979166399</v>
      </c>
      <c r="I2150">
        <v>196.38654546008399</v>
      </c>
      <c r="J2150">
        <v>8.7275550864031697</v>
      </c>
      <c r="K2150">
        <v>138.068103564262</v>
      </c>
      <c r="M2150">
        <v>98.630435361818101</v>
      </c>
      <c r="N2150">
        <v>0.105619498984427</v>
      </c>
      <c r="O2150">
        <v>0</v>
      </c>
      <c r="P2150">
        <v>429.98760842627001</v>
      </c>
    </row>
    <row r="2151" spans="1:17" hidden="1" x14ac:dyDescent="0.3">
      <c r="A2151" t="s">
        <v>4495</v>
      </c>
      <c r="B2151" t="s">
        <v>4496</v>
      </c>
      <c r="C2151" t="str">
        <f>IFERROR(VLOOKUP(Table1[[#This Row],[Ticker]],[1]!Table1[[Symbol]:[Industry]],2,FALSE),"-")</f>
        <v>-</v>
      </c>
      <c r="D2151" t="s">
        <v>132</v>
      </c>
      <c r="E2151">
        <v>315.63280143999998</v>
      </c>
      <c r="F2151">
        <v>43.24</v>
      </c>
      <c r="G2151">
        <v>-11.6906683514203</v>
      </c>
      <c r="H2151">
        <v>-10.9304077298936</v>
      </c>
      <c r="I2151">
        <v>-30.622247247834</v>
      </c>
      <c r="J2151">
        <v>6.4313194384732997</v>
      </c>
      <c r="K2151">
        <v>43.157544315378303</v>
      </c>
      <c r="L2151">
        <v>42.747071242385502</v>
      </c>
      <c r="M2151">
        <v>51.370726374233698</v>
      </c>
      <c r="N2151">
        <v>1.2903923668919099</v>
      </c>
      <c r="O2151">
        <v>45.698427382053602</v>
      </c>
      <c r="P2151">
        <v>35.7613814756671</v>
      </c>
    </row>
    <row r="2152" spans="1:17" hidden="1" x14ac:dyDescent="0.3">
      <c r="A2152" t="s">
        <v>4497</v>
      </c>
      <c r="B2152" t="s">
        <v>4498</v>
      </c>
      <c r="C2152" t="str">
        <f>IFERROR(VLOOKUP(Table1[[#This Row],[Ticker]],[1]!Table1[[Symbol]:[Industry]],2,FALSE),"-")</f>
        <v>-</v>
      </c>
      <c r="D2152" t="s">
        <v>467</v>
      </c>
      <c r="E2152">
        <v>315.50175000000002</v>
      </c>
      <c r="F2152">
        <v>161.25</v>
      </c>
      <c r="G2152">
        <v>-57.338602243838302</v>
      </c>
      <c r="H2152">
        <v>4.8598431771124302</v>
      </c>
      <c r="I2152">
        <v>24.179784555790501</v>
      </c>
      <c r="J2152">
        <v>5.8096323516582303E-2</v>
      </c>
      <c r="K2152">
        <v>151.960450921507</v>
      </c>
      <c r="L2152">
        <v>147.75401762097999</v>
      </c>
      <c r="M2152">
        <v>48.887100383454403</v>
      </c>
      <c r="N2152">
        <v>1.3040627267146601</v>
      </c>
      <c r="O2152">
        <v>46.356589147286797</v>
      </c>
      <c r="P2152">
        <v>61.25</v>
      </c>
    </row>
    <row r="2153" spans="1:17" hidden="1" x14ac:dyDescent="0.3">
      <c r="A2153" t="s">
        <v>4499</v>
      </c>
      <c r="B2153" t="s">
        <v>4500</v>
      </c>
      <c r="C2153" t="str">
        <f>IFERROR(VLOOKUP(Table1[[#This Row],[Ticker]],[1]!Table1[[Symbol]:[Industry]],2,FALSE),"-")</f>
        <v>-</v>
      </c>
      <c r="D2153" t="s">
        <v>264</v>
      </c>
      <c r="E2153">
        <v>315.05807099999998</v>
      </c>
      <c r="F2153">
        <v>212.75</v>
      </c>
      <c r="G2153">
        <v>-65.2589505598839</v>
      </c>
      <c r="H2153">
        <v>-10.4418144720082</v>
      </c>
      <c r="I2153">
        <v>-36.660292355346897</v>
      </c>
      <c r="J2153">
        <v>-4.3582849550222296</v>
      </c>
      <c r="K2153">
        <v>219.69938129620499</v>
      </c>
      <c r="L2153">
        <v>249.686998760254</v>
      </c>
      <c r="M2153">
        <v>42.321166740297002</v>
      </c>
      <c r="N2153">
        <v>0.59065926239101196</v>
      </c>
      <c r="O2153">
        <v>53.231492361927103</v>
      </c>
      <c r="P2153">
        <v>10.519480519480499</v>
      </c>
      <c r="Q2153">
        <v>4.3584289375575999E-2</v>
      </c>
    </row>
    <row r="2154" spans="1:17" hidden="1" x14ac:dyDescent="0.3">
      <c r="A2154" t="s">
        <v>4501</v>
      </c>
      <c r="B2154" t="s">
        <v>4502</v>
      </c>
      <c r="C2154" t="str">
        <f>IFERROR(VLOOKUP(Table1[[#This Row],[Ticker]],[1]!Table1[[Symbol]:[Industry]],2,FALSE),"-")</f>
        <v>-</v>
      </c>
      <c r="D2154" t="s">
        <v>644</v>
      </c>
      <c r="E2154">
        <v>313.52782755700002</v>
      </c>
      <c r="F2154">
        <v>47.21</v>
      </c>
      <c r="G2154">
        <v>-7.4371374934551104</v>
      </c>
      <c r="H2154">
        <v>-6.4631125719834301</v>
      </c>
      <c r="I2154">
        <v>-11.399240671047799</v>
      </c>
      <c r="J2154">
        <v>0.54129817335335595</v>
      </c>
      <c r="K2154">
        <v>49.620218705437203</v>
      </c>
      <c r="L2154">
        <v>50.339847109397603</v>
      </c>
      <c r="M2154">
        <v>40.154766942469898</v>
      </c>
      <c r="N2154">
        <v>0.61935739451786698</v>
      </c>
      <c r="O2154">
        <v>64.817438602327698</v>
      </c>
      <c r="P2154">
        <v>31.1505276567853</v>
      </c>
      <c r="Q2154">
        <v>0.14385746080086101</v>
      </c>
    </row>
    <row r="2155" spans="1:17" hidden="1" x14ac:dyDescent="0.3">
      <c r="A2155" t="s">
        <v>4503</v>
      </c>
      <c r="B2155" t="s">
        <v>4504</v>
      </c>
      <c r="C2155" t="str">
        <f>IFERROR(VLOOKUP(Table1[[#This Row],[Ticker]],[1]!Table1[[Symbol]:[Industry]],2,FALSE),"-")</f>
        <v>-</v>
      </c>
      <c r="D2155" t="s">
        <v>606</v>
      </c>
      <c r="E2155">
        <v>313.10504509999998</v>
      </c>
      <c r="F2155">
        <v>136.41999999999999</v>
      </c>
      <c r="G2155">
        <v>1.75929041680733</v>
      </c>
      <c r="H2155">
        <v>43.784671779737302</v>
      </c>
      <c r="I2155">
        <v>33.163456660181801</v>
      </c>
      <c r="J2155">
        <v>19.950721124366201</v>
      </c>
      <c r="K2155">
        <v>99.741562777082507</v>
      </c>
      <c r="L2155">
        <v>94.865792506311806</v>
      </c>
      <c r="M2155">
        <v>85.505659792121705</v>
      </c>
      <c r="N2155">
        <v>4.1588766898651004</v>
      </c>
      <c r="O2155">
        <v>5.1898548599912102</v>
      </c>
      <c r="P2155">
        <v>73.672819859961706</v>
      </c>
      <c r="Q2155">
        <v>0.14049698398077701</v>
      </c>
    </row>
    <row r="2156" spans="1:17" hidden="1" x14ac:dyDescent="0.3">
      <c r="A2156" t="s">
        <v>4505</v>
      </c>
      <c r="B2156" t="s">
        <v>4506</v>
      </c>
      <c r="C2156" t="str">
        <f>IFERROR(VLOOKUP(Table1[[#This Row],[Ticker]],[1]!Table1[[Symbol]:[Industry]],2,FALSE),"-")</f>
        <v>-</v>
      </c>
      <c r="D2156" t="s">
        <v>997</v>
      </c>
      <c r="E2156">
        <v>312.84772220000002</v>
      </c>
      <c r="F2156">
        <v>65.650000000000006</v>
      </c>
      <c r="G2156">
        <v>54.526652905447101</v>
      </c>
      <c r="H2156">
        <v>-4.79654329147235</v>
      </c>
      <c r="I2156">
        <v>55.761594852361597</v>
      </c>
      <c r="J2156">
        <v>-2.8826578878157099</v>
      </c>
      <c r="K2156">
        <v>65.867651797721194</v>
      </c>
      <c r="L2156">
        <v>54.5595151887984</v>
      </c>
      <c r="M2156">
        <v>45.097802985468498</v>
      </c>
      <c r="N2156">
        <v>0.349625935162094</v>
      </c>
      <c r="O2156">
        <v>30.875856816450799</v>
      </c>
      <c r="P2156">
        <v>102.936630602782</v>
      </c>
      <c r="Q2156">
        <v>8.4557272503294006E-2</v>
      </c>
    </row>
    <row r="2157" spans="1:17" hidden="1" x14ac:dyDescent="0.3">
      <c r="A2157" t="s">
        <v>4507</v>
      </c>
      <c r="B2157" t="s">
        <v>4508</v>
      </c>
      <c r="C2157" t="str">
        <f>IFERROR(VLOOKUP(Table1[[#This Row],[Ticker]],[1]!Table1[[Symbol]:[Industry]],2,FALSE),"-")</f>
        <v>-</v>
      </c>
      <c r="D2157" t="s">
        <v>397</v>
      </c>
      <c r="E2157">
        <v>312.36019850000002</v>
      </c>
      <c r="F2157">
        <v>279.05</v>
      </c>
      <c r="G2157">
        <v>-40.590214922710899</v>
      </c>
      <c r="H2157">
        <v>-8.2403049316491508</v>
      </c>
      <c r="I2157">
        <v>-17.206766079515202</v>
      </c>
      <c r="J2157">
        <v>5.1696376214516899</v>
      </c>
      <c r="K2157">
        <v>290.06348484326901</v>
      </c>
      <c r="L2157">
        <v>292.65062702272098</v>
      </c>
      <c r="M2157">
        <v>45.132285270234497</v>
      </c>
      <c r="N2157">
        <v>1.3790382521973199</v>
      </c>
      <c r="O2157">
        <v>45.117362479842299</v>
      </c>
      <c r="P2157">
        <v>29.790697674418599</v>
      </c>
      <c r="Q2157">
        <v>7.1283485401843996E-2</v>
      </c>
    </row>
    <row r="2158" spans="1:17" hidden="1" x14ac:dyDescent="0.3">
      <c r="A2158" t="s">
        <v>4509</v>
      </c>
      <c r="B2158" t="s">
        <v>4510</v>
      </c>
      <c r="C2158" t="str">
        <f>IFERROR(VLOOKUP(Table1[[#This Row],[Ticker]],[1]!Table1[[Symbol]:[Industry]],2,FALSE),"-")</f>
        <v>-</v>
      </c>
      <c r="D2158" t="s">
        <v>227</v>
      </c>
      <c r="E2158">
        <v>311.59145750499999</v>
      </c>
      <c r="F2158">
        <v>29.83</v>
      </c>
      <c r="G2158">
        <v>5.0057111956495302</v>
      </c>
      <c r="H2158">
        <v>-5.1185687519659098</v>
      </c>
      <c r="I2158">
        <v>2.6840407846203198</v>
      </c>
      <c r="J2158">
        <v>7.0624498063028103</v>
      </c>
      <c r="K2158">
        <v>26.6270619308169</v>
      </c>
      <c r="L2158">
        <v>26.3037940658465</v>
      </c>
      <c r="M2158">
        <v>77.367526210528197</v>
      </c>
      <c r="N2158">
        <v>1.3803509076562199</v>
      </c>
      <c r="O2158">
        <v>26.885685551458199</v>
      </c>
      <c r="P2158">
        <v>71.9308357348702</v>
      </c>
      <c r="Q2158">
        <v>-4.9050021238000001E-3</v>
      </c>
    </row>
    <row r="2159" spans="1:17" hidden="1" x14ac:dyDescent="0.3">
      <c r="A2159" t="s">
        <v>4511</v>
      </c>
      <c r="B2159" t="s">
        <v>4512</v>
      </c>
      <c r="C2159" t="str">
        <f>IFERROR(VLOOKUP(Table1[[#This Row],[Ticker]],[1]!Table1[[Symbol]:[Industry]],2,FALSE),"-")</f>
        <v>-</v>
      </c>
      <c r="D2159" t="s">
        <v>1070</v>
      </c>
      <c r="E2159">
        <v>311.50423834600002</v>
      </c>
      <c r="F2159">
        <v>16.73</v>
      </c>
      <c r="G2159">
        <v>109.686569380875</v>
      </c>
      <c r="H2159">
        <v>8.3990360087581006</v>
      </c>
      <c r="I2159">
        <v>96.157021488838296</v>
      </c>
      <c r="J2159">
        <v>8.70640001258114</v>
      </c>
      <c r="K2159">
        <v>13.819262035686799</v>
      </c>
      <c r="L2159">
        <v>11.602287778454601</v>
      </c>
      <c r="M2159">
        <v>94.849120193373494</v>
      </c>
      <c r="N2159">
        <v>0.46810896012616299</v>
      </c>
      <c r="O2159">
        <v>0</v>
      </c>
      <c r="Q2159">
        <v>7.9026178022422996E-2</v>
      </c>
    </row>
    <row r="2160" spans="1:17" hidden="1" x14ac:dyDescent="0.3">
      <c r="A2160" t="s">
        <v>4513</v>
      </c>
      <c r="B2160" t="s">
        <v>4514</v>
      </c>
      <c r="C2160" t="str">
        <f>IFERROR(VLOOKUP(Table1[[#This Row],[Ticker]],[1]!Table1[[Symbol]:[Industry]],2,FALSE),"-")</f>
        <v>-</v>
      </c>
      <c r="D2160" t="s">
        <v>252</v>
      </c>
      <c r="E2160">
        <v>311.21451000000002</v>
      </c>
      <c r="F2160">
        <v>265.75</v>
      </c>
      <c r="G2160">
        <v>-65.285135243002898</v>
      </c>
      <c r="H2160">
        <v>-21.585026126466801</v>
      </c>
      <c r="I2160">
        <v>-50.838094506277599</v>
      </c>
      <c r="J2160">
        <v>-13.1651810616424</v>
      </c>
      <c r="K2160">
        <v>315.58430074069901</v>
      </c>
      <c r="M2160">
        <v>42.1841138010493</v>
      </c>
      <c r="N2160">
        <v>0.55701359015027796</v>
      </c>
      <c r="O2160">
        <v>76.857949200376297</v>
      </c>
      <c r="P2160">
        <v>12.558238034731</v>
      </c>
    </row>
    <row r="2161" spans="1:17" hidden="1" x14ac:dyDescent="0.3">
      <c r="A2161" t="s">
        <v>4515</v>
      </c>
      <c r="B2161" t="s">
        <v>4516</v>
      </c>
      <c r="C2161" t="str">
        <f>IFERROR(VLOOKUP(Table1[[#This Row],[Ticker]],[1]!Table1[[Symbol]:[Industry]],2,FALSE),"-")</f>
        <v>-</v>
      </c>
      <c r="D2161" t="s">
        <v>114</v>
      </c>
      <c r="E2161">
        <v>311.1037518</v>
      </c>
      <c r="F2161">
        <v>65.5</v>
      </c>
      <c r="G2161">
        <v>-30.513342372849301</v>
      </c>
      <c r="H2161">
        <v>30.469606579328602</v>
      </c>
      <c r="I2161">
        <v>-16.066301636124098</v>
      </c>
      <c r="J2161">
        <v>1.6338490800899299</v>
      </c>
      <c r="M2161">
        <v>74.828331439964899</v>
      </c>
      <c r="O2161">
        <v>6.7175572519084099</v>
      </c>
      <c r="P2161">
        <v>20.0733272227314</v>
      </c>
    </row>
    <row r="2162" spans="1:17" hidden="1" x14ac:dyDescent="0.3">
      <c r="A2162" t="s">
        <v>4517</v>
      </c>
      <c r="B2162" t="s">
        <v>4518</v>
      </c>
      <c r="C2162" t="str">
        <f>IFERROR(VLOOKUP(Table1[[#This Row],[Ticker]],[1]!Table1[[Symbol]:[Industry]],2,FALSE),"-")</f>
        <v>-</v>
      </c>
      <c r="E2162">
        <v>310.62168200000002</v>
      </c>
      <c r="F2162">
        <v>133.88</v>
      </c>
      <c r="G2162">
        <v>2427.0698375938</v>
      </c>
      <c r="H2162">
        <v>49.8183683794907</v>
      </c>
      <c r="I2162">
        <v>1318.15052869693</v>
      </c>
      <c r="J2162">
        <v>6.7244881440970401</v>
      </c>
      <c r="K2162">
        <v>90.487504736137893</v>
      </c>
      <c r="M2162">
        <v>99.999999807043594</v>
      </c>
      <c r="N2162">
        <v>2.3624793840030698</v>
      </c>
      <c r="O2162">
        <v>0</v>
      </c>
      <c r="P2162">
        <v>2459.8470363288702</v>
      </c>
    </row>
    <row r="2163" spans="1:17" hidden="1" x14ac:dyDescent="0.3">
      <c r="A2163" t="s">
        <v>4519</v>
      </c>
      <c r="B2163" t="s">
        <v>4520</v>
      </c>
      <c r="C2163" t="str">
        <f>IFERROR(VLOOKUP(Table1[[#This Row],[Ticker]],[1]!Table1[[Symbol]:[Industry]],2,FALSE),"-")</f>
        <v>-</v>
      </c>
      <c r="D2163" t="s">
        <v>400</v>
      </c>
      <c r="E2163">
        <v>310.33324299999998</v>
      </c>
      <c r="F2163">
        <v>7.06</v>
      </c>
      <c r="G2163">
        <v>163.861456727118</v>
      </c>
      <c r="H2163">
        <v>47.332179678743799</v>
      </c>
      <c r="I2163">
        <v>273.89206422388099</v>
      </c>
      <c r="J2163">
        <v>6.4395215571614299</v>
      </c>
      <c r="K2163">
        <v>5.03848790676044</v>
      </c>
      <c r="L2163">
        <v>3.6255728870733401</v>
      </c>
      <c r="M2163">
        <v>99.768583983966707</v>
      </c>
      <c r="N2163">
        <v>0.94073909692998503</v>
      </c>
      <c r="O2163">
        <v>0</v>
      </c>
      <c r="P2163">
        <v>310.46511627906898</v>
      </c>
      <c r="Q2163">
        <v>6.3622005023619005E-2</v>
      </c>
    </row>
    <row r="2164" spans="1:17" hidden="1" x14ac:dyDescent="0.3">
      <c r="A2164" t="s">
        <v>4521</v>
      </c>
      <c r="B2164" t="s">
        <v>4522</v>
      </c>
      <c r="C2164" t="str">
        <f>IFERROR(VLOOKUP(Table1[[#This Row],[Ticker]],[1]!Table1[[Symbol]:[Industry]],2,FALSE),"-")</f>
        <v>-</v>
      </c>
      <c r="D2164" t="s">
        <v>431</v>
      </c>
      <c r="E2164">
        <v>310.01613731999998</v>
      </c>
      <c r="F2164">
        <v>135.6</v>
      </c>
      <c r="G2164">
        <v>15.6628669463785</v>
      </c>
      <c r="H2164">
        <v>-6.8685947106798304</v>
      </c>
      <c r="I2164">
        <v>30.109907683103799</v>
      </c>
      <c r="J2164">
        <v>3.9286671896583099</v>
      </c>
      <c r="K2164">
        <v>128.342347131054</v>
      </c>
      <c r="M2164">
        <v>64.167793700438594</v>
      </c>
      <c r="N2164">
        <v>0.62383090160867904</v>
      </c>
      <c r="O2164">
        <v>28.982300884955698</v>
      </c>
      <c r="P2164">
        <v>97.523670793881905</v>
      </c>
    </row>
    <row r="2165" spans="1:17" hidden="1" x14ac:dyDescent="0.3">
      <c r="A2165" t="s">
        <v>4523</v>
      </c>
      <c r="B2165" t="s">
        <v>4524</v>
      </c>
      <c r="C2165" t="str">
        <f>IFERROR(VLOOKUP(Table1[[#This Row],[Ticker]],[1]!Table1[[Symbol]:[Industry]],2,FALSE),"-")</f>
        <v>-</v>
      </c>
      <c r="D2165" t="s">
        <v>397</v>
      </c>
      <c r="E2165">
        <v>309.67020000000002</v>
      </c>
      <c r="F2165">
        <v>140</v>
      </c>
      <c r="G2165">
        <v>10.8125448546771</v>
      </c>
      <c r="H2165">
        <v>4.5892646989867902</v>
      </c>
      <c r="I2165">
        <v>78.852940593208103</v>
      </c>
      <c r="J2165">
        <v>1.3941470481542599</v>
      </c>
      <c r="K2165">
        <v>137.26359219656001</v>
      </c>
      <c r="L2165">
        <v>116.835399844428</v>
      </c>
      <c r="M2165">
        <v>45.591151241633099</v>
      </c>
      <c r="N2165">
        <v>0.47029183287843801</v>
      </c>
      <c r="O2165">
        <v>16.3928571428571</v>
      </c>
      <c r="P2165">
        <v>104.379562043795</v>
      </c>
      <c r="Q2165">
        <v>0.13925368951215999</v>
      </c>
    </row>
    <row r="2166" spans="1:17" hidden="1" x14ac:dyDescent="0.3">
      <c r="A2166" t="s">
        <v>4525</v>
      </c>
      <c r="B2166" t="s">
        <v>4526</v>
      </c>
      <c r="C2166" t="str">
        <f>IFERROR(VLOOKUP(Table1[[#This Row],[Ticker]],[1]!Table1[[Symbol]:[Industry]],2,FALSE),"-")</f>
        <v>-</v>
      </c>
      <c r="D2166" t="s">
        <v>606</v>
      </c>
      <c r="E2166">
        <v>309.02706000000001</v>
      </c>
      <c r="F2166">
        <v>74.45</v>
      </c>
      <c r="G2166">
        <v>-32.709994433991099</v>
      </c>
      <c r="H2166">
        <v>-7.42989261428818</v>
      </c>
      <c r="I2166">
        <v>-0.34283628677219702</v>
      </c>
      <c r="J2166">
        <v>-4.5889428996365096</v>
      </c>
      <c r="K2166">
        <v>76.667647651739003</v>
      </c>
      <c r="L2166">
        <v>73.742224742030004</v>
      </c>
      <c r="M2166">
        <v>33.542140598695802</v>
      </c>
      <c r="N2166">
        <v>0.56915229838324699</v>
      </c>
      <c r="O2166">
        <v>37.004701141705802</v>
      </c>
      <c r="P2166">
        <v>22.0491803278688</v>
      </c>
      <c r="Q2166">
        <v>-1.1475492853396999E-2</v>
      </c>
    </row>
    <row r="2167" spans="1:17" hidden="1" x14ac:dyDescent="0.3">
      <c r="A2167" t="s">
        <v>4527</v>
      </c>
      <c r="B2167" t="s">
        <v>4528</v>
      </c>
      <c r="C2167" t="str">
        <f>IFERROR(VLOOKUP(Table1[[#This Row],[Ticker]],[1]!Table1[[Symbol]:[Industry]],2,FALSE),"-")</f>
        <v>-</v>
      </c>
      <c r="D2167" t="s">
        <v>2208</v>
      </c>
      <c r="E2167">
        <v>308.46254579999999</v>
      </c>
      <c r="F2167">
        <v>189.9</v>
      </c>
      <c r="G2167">
        <v>22.878538969851601</v>
      </c>
      <c r="H2167">
        <v>-12.4570385123649</v>
      </c>
      <c r="I2167">
        <v>4.9815303133471698</v>
      </c>
      <c r="J2167">
        <v>3.9955963235165801</v>
      </c>
      <c r="K2167">
        <v>198.934248490371</v>
      </c>
      <c r="L2167">
        <v>167.01905074352999</v>
      </c>
      <c r="M2167">
        <v>30.081080029642699</v>
      </c>
      <c r="N2167">
        <v>0.49562937062937001</v>
      </c>
      <c r="O2167">
        <v>43.759873617693501</v>
      </c>
      <c r="P2167">
        <v>68.950177935943003</v>
      </c>
      <c r="Q2167">
        <v>0.112871197426152</v>
      </c>
    </row>
    <row r="2168" spans="1:17" hidden="1" x14ac:dyDescent="0.3">
      <c r="A2168" t="s">
        <v>4529</v>
      </c>
      <c r="B2168" t="s">
        <v>4530</v>
      </c>
      <c r="C2168" t="str">
        <f>IFERROR(VLOOKUP(Table1[[#This Row],[Ticker]],[1]!Table1[[Symbol]:[Industry]],2,FALSE),"-")</f>
        <v>-</v>
      </c>
      <c r="D2168" t="s">
        <v>261</v>
      </c>
      <c r="E2168">
        <v>307.83269250000001</v>
      </c>
      <c r="F2168">
        <v>1407.75</v>
      </c>
      <c r="G2168">
        <v>60.210668836391498</v>
      </c>
      <c r="H2168">
        <v>-19.783928774206601</v>
      </c>
      <c r="I2168">
        <v>34.106225325968502</v>
      </c>
      <c r="J2168">
        <v>-3.4546837885282198</v>
      </c>
      <c r="K2168">
        <v>1463.6670351442999</v>
      </c>
      <c r="L2168">
        <v>1238.12276982975</v>
      </c>
      <c r="M2168">
        <v>45.472944145181103</v>
      </c>
      <c r="N2168">
        <v>0.64404927852917904</v>
      </c>
      <c r="O2168">
        <v>20.4262120404901</v>
      </c>
      <c r="P2168">
        <v>98.834745762711805</v>
      </c>
      <c r="Q2168">
        <v>0.125418387326315</v>
      </c>
    </row>
    <row r="2169" spans="1:17" hidden="1" x14ac:dyDescent="0.3">
      <c r="A2169" t="s">
        <v>4531</v>
      </c>
      <c r="B2169" t="s">
        <v>4532</v>
      </c>
      <c r="C2169" t="str">
        <f>IFERROR(VLOOKUP(Table1[[#This Row],[Ticker]],[1]!Table1[[Symbol]:[Industry]],2,FALSE),"-")</f>
        <v>-</v>
      </c>
      <c r="D2169" t="s">
        <v>54</v>
      </c>
      <c r="E2169">
        <v>307.09935124999998</v>
      </c>
      <c r="F2169">
        <v>233.15</v>
      </c>
      <c r="G2169">
        <v>-4.9186848880688601</v>
      </c>
      <c r="H2169">
        <v>-28.401465501045699</v>
      </c>
      <c r="I2169">
        <v>-3.3646747636271299</v>
      </c>
      <c r="J2169">
        <v>-7.7444036764834099</v>
      </c>
      <c r="K2169">
        <v>255.83441215390201</v>
      </c>
      <c r="L2169">
        <v>226.124124135079</v>
      </c>
      <c r="M2169">
        <v>16.249165462061001</v>
      </c>
      <c r="N2169">
        <v>0.20886150857156599</v>
      </c>
      <c r="O2169">
        <v>32.918721852884403</v>
      </c>
      <c r="P2169">
        <v>35.081112398609498</v>
      </c>
      <c r="Q2169">
        <v>0.120087492327127</v>
      </c>
    </row>
    <row r="2170" spans="1:17" hidden="1" x14ac:dyDescent="0.3">
      <c r="A2170" t="s">
        <v>4533</v>
      </c>
      <c r="B2170" t="s">
        <v>4534</v>
      </c>
      <c r="C2170" t="str">
        <f>IFERROR(VLOOKUP(Table1[[#This Row],[Ticker]],[1]!Table1[[Symbol]:[Industry]],2,FALSE),"-")</f>
        <v>-</v>
      </c>
      <c r="D2170" t="s">
        <v>467</v>
      </c>
      <c r="E2170">
        <v>306.73749687499998</v>
      </c>
      <c r="F2170">
        <v>233.05</v>
      </c>
      <c r="G2170">
        <v>45.736780583202403</v>
      </c>
      <c r="H2170">
        <v>-13.4980936790692</v>
      </c>
      <c r="I2170">
        <v>24.689173084813198</v>
      </c>
      <c r="J2170">
        <v>0.97979767457346501</v>
      </c>
      <c r="K2170">
        <v>223.726916303877</v>
      </c>
      <c r="L2170">
        <v>191.135049821622</v>
      </c>
      <c r="M2170">
        <v>50.839435846615501</v>
      </c>
      <c r="N2170">
        <v>0.42634895579586102</v>
      </c>
      <c r="O2170">
        <v>14.9967818064792</v>
      </c>
      <c r="P2170">
        <v>91.024590163934405</v>
      </c>
      <c r="Q2170">
        <v>4.6923324754465E-2</v>
      </c>
    </row>
    <row r="2171" spans="1:17" hidden="1" x14ac:dyDescent="0.3">
      <c r="A2171" t="s">
        <v>4535</v>
      </c>
      <c r="B2171" t="s">
        <v>4536</v>
      </c>
      <c r="C2171" t="str">
        <f>IFERROR(VLOOKUP(Table1[[#This Row],[Ticker]],[1]!Table1[[Symbol]:[Industry]],2,FALSE),"-")</f>
        <v>-</v>
      </c>
      <c r="D2171" t="s">
        <v>124</v>
      </c>
      <c r="E2171">
        <v>306.476426223999</v>
      </c>
      <c r="F2171">
        <v>5.24</v>
      </c>
      <c r="G2171">
        <v>57.768255810388098</v>
      </c>
      <c r="H2171">
        <v>-25.096049986327799</v>
      </c>
      <c r="I2171">
        <v>53.4731206901834</v>
      </c>
      <c r="J2171">
        <v>5.6384534663737096</v>
      </c>
      <c r="K2171">
        <v>5.3556594393428103</v>
      </c>
      <c r="L2171">
        <v>4.4675460804673097</v>
      </c>
      <c r="M2171">
        <v>47.813982288342103</v>
      </c>
      <c r="N2171">
        <v>0.11335877001578799</v>
      </c>
      <c r="O2171">
        <v>40.648854961832001</v>
      </c>
      <c r="P2171">
        <v>105.490196078431</v>
      </c>
      <c r="Q2171">
        <v>8.3159103552295999E-2</v>
      </c>
    </row>
    <row r="2172" spans="1:17" hidden="1" x14ac:dyDescent="0.3">
      <c r="A2172" t="s">
        <v>4537</v>
      </c>
      <c r="B2172" t="s">
        <v>4538</v>
      </c>
      <c r="C2172" t="str">
        <f>IFERROR(VLOOKUP(Table1[[#This Row],[Ticker]],[1]!Table1[[Symbol]:[Industry]],2,FALSE),"-")</f>
        <v>-</v>
      </c>
      <c r="D2172" t="s">
        <v>264</v>
      </c>
      <c r="E2172">
        <v>305.46241512</v>
      </c>
      <c r="F2172">
        <v>703.2</v>
      </c>
      <c r="G2172">
        <v>35.387729947661597</v>
      </c>
      <c r="H2172">
        <v>1.45698031670241</v>
      </c>
      <c r="I2172">
        <v>79.838082103110096</v>
      </c>
      <c r="J2172">
        <v>-4.2136777299742096</v>
      </c>
      <c r="K2172">
        <v>639.75391574118498</v>
      </c>
      <c r="L2172">
        <v>513.82298507941005</v>
      </c>
      <c r="M2172">
        <v>45.275592961901999</v>
      </c>
      <c r="N2172">
        <v>0.56584573660781301</v>
      </c>
      <c r="O2172">
        <v>10.9215017064846</v>
      </c>
      <c r="P2172">
        <v>102.068965517241</v>
      </c>
      <c r="Q2172">
        <v>-5.9657269328767998E-2</v>
      </c>
    </row>
    <row r="2173" spans="1:17" hidden="1" x14ac:dyDescent="0.3">
      <c r="A2173" t="s">
        <v>4539</v>
      </c>
      <c r="B2173" t="s">
        <v>4540</v>
      </c>
      <c r="C2173" t="str">
        <f>IFERROR(VLOOKUP(Table1[[#This Row],[Ticker]],[1]!Table1[[Symbol]:[Industry]],2,FALSE),"-")</f>
        <v>-</v>
      </c>
      <c r="D2173" t="s">
        <v>994</v>
      </c>
      <c r="E2173">
        <v>305.03550000000001</v>
      </c>
      <c r="F2173">
        <v>305.8</v>
      </c>
      <c r="G2173">
        <v>35.800530041118797</v>
      </c>
      <c r="H2173">
        <v>21.100682968217502</v>
      </c>
      <c r="I2173">
        <v>61.976445775243697</v>
      </c>
      <c r="J2173">
        <v>23.6754524386245</v>
      </c>
      <c r="K2173">
        <v>278.31779585836699</v>
      </c>
      <c r="L2173">
        <v>242.646877118025</v>
      </c>
      <c r="M2173">
        <v>59.647259254924599</v>
      </c>
      <c r="N2173">
        <v>2.1996190508259499</v>
      </c>
      <c r="O2173">
        <v>16.334205362982299</v>
      </c>
      <c r="P2173">
        <v>93.544303797468302</v>
      </c>
      <c r="Q2173">
        <v>7.9724868184071998E-2</v>
      </c>
    </row>
    <row r="2174" spans="1:17" hidden="1" x14ac:dyDescent="0.3">
      <c r="A2174" t="s">
        <v>4541</v>
      </c>
      <c r="B2174" t="s">
        <v>4542</v>
      </c>
      <c r="C2174" t="str">
        <f>IFERROR(VLOOKUP(Table1[[#This Row],[Ticker]],[1]!Table1[[Symbol]:[Industry]],2,FALSE),"-")</f>
        <v>-</v>
      </c>
      <c r="D2174" t="s">
        <v>51</v>
      </c>
      <c r="E2174">
        <v>304.89767771999999</v>
      </c>
      <c r="F2174">
        <v>45.84</v>
      </c>
      <c r="G2174">
        <v>5.9637213617859004</v>
      </c>
      <c r="H2174">
        <v>-7.3471322374101398</v>
      </c>
      <c r="I2174">
        <v>-15.8027592061246</v>
      </c>
      <c r="J2174">
        <v>4.7101520891120501</v>
      </c>
      <c r="K2174">
        <v>45.932908776926503</v>
      </c>
      <c r="L2174">
        <v>43.291065692415302</v>
      </c>
      <c r="M2174">
        <v>71.969245663976693</v>
      </c>
      <c r="N2174">
        <v>1.1956921561462901</v>
      </c>
      <c r="O2174">
        <v>43.193717277486897</v>
      </c>
      <c r="P2174">
        <v>45.063291139240498</v>
      </c>
      <c r="Q2174">
        <v>0.13749443448908899</v>
      </c>
    </row>
    <row r="2175" spans="1:17" hidden="1" x14ac:dyDescent="0.3">
      <c r="A2175" t="s">
        <v>4543</v>
      </c>
      <c r="B2175" t="s">
        <v>4544</v>
      </c>
      <c r="C2175" t="str">
        <f>IFERROR(VLOOKUP(Table1[[#This Row],[Ticker]],[1]!Table1[[Symbol]:[Industry]],2,FALSE),"-")</f>
        <v>-</v>
      </c>
      <c r="D2175" t="s">
        <v>762</v>
      </c>
      <c r="E2175">
        <v>303.97107605000002</v>
      </c>
      <c r="F2175">
        <v>232.25</v>
      </c>
      <c r="G2175">
        <v>59.562345778391098</v>
      </c>
      <c r="H2175">
        <v>-6.2932902460681399</v>
      </c>
      <c r="I2175">
        <v>73.6913384878101</v>
      </c>
      <c r="J2175">
        <v>-3.1561893907691201</v>
      </c>
      <c r="K2175">
        <v>220.314716538326</v>
      </c>
      <c r="L2175">
        <v>184.32480657642299</v>
      </c>
      <c r="M2175">
        <v>51.476819920265299</v>
      </c>
      <c r="N2175">
        <v>0.72483568421830002</v>
      </c>
      <c r="O2175">
        <v>18.837459634015001</v>
      </c>
      <c r="P2175">
        <v>107.366071428571</v>
      </c>
    </row>
    <row r="2176" spans="1:17" hidden="1" x14ac:dyDescent="0.3">
      <c r="A2176" t="s">
        <v>4545</v>
      </c>
      <c r="B2176" t="s">
        <v>4546</v>
      </c>
      <c r="C2176" t="str">
        <f>IFERROR(VLOOKUP(Table1[[#This Row],[Ticker]],[1]!Table1[[Symbol]:[Industry]],2,FALSE),"-")</f>
        <v>-</v>
      </c>
      <c r="D2176" t="s">
        <v>644</v>
      </c>
      <c r="E2176">
        <v>303.58554084000002</v>
      </c>
      <c r="F2176">
        <v>307.8</v>
      </c>
      <c r="G2176">
        <v>31.426588941647299</v>
      </c>
      <c r="H2176">
        <v>1.2550471923555</v>
      </c>
      <c r="I2176">
        <v>-16.426499663628299</v>
      </c>
      <c r="J2176">
        <v>-2.4718335378184699</v>
      </c>
      <c r="K2176">
        <v>301.09224448098098</v>
      </c>
      <c r="L2176">
        <v>270.75249283937399</v>
      </c>
      <c r="M2176">
        <v>46.157601806501603</v>
      </c>
      <c r="N2176">
        <v>1.14125391458503</v>
      </c>
      <c r="O2176">
        <v>20.142949967511299</v>
      </c>
      <c r="P2176">
        <v>103.77358490566</v>
      </c>
      <c r="Q2176">
        <v>0.107699381334456</v>
      </c>
    </row>
    <row r="2177" spans="1:17" hidden="1" x14ac:dyDescent="0.3">
      <c r="A2177" t="s">
        <v>4547</v>
      </c>
      <c r="B2177" t="s">
        <v>4548</v>
      </c>
      <c r="C2177" t="str">
        <f>IFERROR(VLOOKUP(Table1[[#This Row],[Ticker]],[1]!Table1[[Symbol]:[Industry]],2,FALSE),"-")</f>
        <v>-</v>
      </c>
      <c r="D2177" t="s">
        <v>83</v>
      </c>
      <c r="E2177">
        <v>303.40252800000002</v>
      </c>
      <c r="F2177">
        <v>75.790000000000006</v>
      </c>
      <c r="G2177">
        <v>119.226126285714</v>
      </c>
      <c r="H2177">
        <v>34.474698414207701</v>
      </c>
      <c r="I2177">
        <v>74.372613422965699</v>
      </c>
      <c r="J2177">
        <v>41.219476920531498</v>
      </c>
      <c r="K2177">
        <v>54.5150707333977</v>
      </c>
      <c r="L2177">
        <v>44.679453828262901</v>
      </c>
      <c r="M2177">
        <v>84.444697530844607</v>
      </c>
      <c r="N2177">
        <v>2.8363155788123602</v>
      </c>
      <c r="O2177">
        <v>6.8082860535690601</v>
      </c>
      <c r="P2177">
        <v>160.89500860585099</v>
      </c>
      <c r="Q2177">
        <v>0.138376400692585</v>
      </c>
    </row>
    <row r="2178" spans="1:17" hidden="1" x14ac:dyDescent="0.3">
      <c r="A2178" t="s">
        <v>4549</v>
      </c>
      <c r="B2178" t="s">
        <v>4550</v>
      </c>
      <c r="C2178" t="str">
        <f>IFERROR(VLOOKUP(Table1[[#This Row],[Ticker]],[1]!Table1[[Symbol]:[Industry]],2,FALSE),"-")</f>
        <v>-</v>
      </c>
      <c r="D2178" t="s">
        <v>54</v>
      </c>
      <c r="E2178">
        <v>302.44176750000003</v>
      </c>
      <c r="F2178">
        <v>323.5</v>
      </c>
      <c r="G2178">
        <v>-49.131432736359201</v>
      </c>
      <c r="H2178">
        <v>-8.31301659532207</v>
      </c>
      <c r="I2178">
        <v>-12.351452019635101</v>
      </c>
      <c r="J2178">
        <v>-2.83978356903906</v>
      </c>
      <c r="K2178">
        <v>329.23974326371302</v>
      </c>
      <c r="L2178">
        <v>335.38277254408899</v>
      </c>
      <c r="M2178">
        <v>37.0878063994831</v>
      </c>
      <c r="N2178">
        <v>0.35476011879714803</v>
      </c>
      <c r="O2178">
        <v>24.574961360123599</v>
      </c>
      <c r="P2178">
        <v>26.862745098039198</v>
      </c>
      <c r="Q2178">
        <v>7.7876212727543997E-2</v>
      </c>
    </row>
    <row r="2179" spans="1:17" hidden="1" x14ac:dyDescent="0.3">
      <c r="A2179" t="s">
        <v>4551</v>
      </c>
      <c r="B2179" t="s">
        <v>4552</v>
      </c>
      <c r="C2179" t="str">
        <f>IFERROR(VLOOKUP(Table1[[#This Row],[Ticker]],[1]!Table1[[Symbol]:[Industry]],2,FALSE),"-")</f>
        <v>-</v>
      </c>
      <c r="D2179" t="s">
        <v>46</v>
      </c>
      <c r="E2179">
        <v>302.27362826999899</v>
      </c>
      <c r="F2179">
        <v>239.55</v>
      </c>
      <c r="G2179">
        <v>5.4911995333318604</v>
      </c>
      <c r="H2179">
        <v>-18.8311597041962</v>
      </c>
      <c r="I2179">
        <v>19.938240270057101</v>
      </c>
      <c r="J2179">
        <v>0.48330124154936599</v>
      </c>
      <c r="K2179">
        <v>251.603357221804</v>
      </c>
      <c r="M2179">
        <v>41.256547962242998</v>
      </c>
      <c r="N2179">
        <v>0.491078085391918</v>
      </c>
      <c r="O2179">
        <v>37.34084742225</v>
      </c>
      <c r="P2179">
        <v>77.773654916512001</v>
      </c>
    </row>
    <row r="2180" spans="1:17" hidden="1" x14ac:dyDescent="0.3">
      <c r="A2180" t="s">
        <v>4553</v>
      </c>
      <c r="B2180" t="s">
        <v>4554</v>
      </c>
      <c r="C2180" t="str">
        <f>IFERROR(VLOOKUP(Table1[[#This Row],[Ticker]],[1]!Table1[[Symbol]:[Industry]],2,FALSE),"-")</f>
        <v>-</v>
      </c>
      <c r="D2180" t="s">
        <v>261</v>
      </c>
      <c r="E2180">
        <v>301.2942898</v>
      </c>
      <c r="F2180">
        <v>1260.5</v>
      </c>
      <c r="G2180">
        <v>-18.399448179283901</v>
      </c>
      <c r="H2180">
        <v>-11.408340158140099</v>
      </c>
      <c r="I2180">
        <v>-46.229485897669001</v>
      </c>
      <c r="J2180">
        <v>-2.4582865181311799</v>
      </c>
      <c r="K2180">
        <v>1375.5854919972401</v>
      </c>
      <c r="L2180">
        <v>1451.3752246213301</v>
      </c>
      <c r="M2180">
        <v>30.9656427719788</v>
      </c>
      <c r="N2180">
        <v>0.48453701288481299</v>
      </c>
      <c r="O2180">
        <v>82.4672748909163</v>
      </c>
      <c r="P2180">
        <v>20.081928169953301</v>
      </c>
      <c r="Q2180">
        <v>0.161336838110128</v>
      </c>
    </row>
    <row r="2181" spans="1:17" hidden="1" x14ac:dyDescent="0.3">
      <c r="A2181" t="s">
        <v>4555</v>
      </c>
      <c r="B2181" t="s">
        <v>4556</v>
      </c>
      <c r="C2181" t="str">
        <f>IFERROR(VLOOKUP(Table1[[#This Row],[Ticker]],[1]!Table1[[Symbol]:[Industry]],2,FALSE),"-")</f>
        <v>-</v>
      </c>
      <c r="D2181" t="s">
        <v>397</v>
      </c>
      <c r="E2181">
        <v>299.72274606500002</v>
      </c>
      <c r="F2181">
        <v>72.349999999999994</v>
      </c>
      <c r="G2181">
        <v>-44.491658771674103</v>
      </c>
      <c r="H2181">
        <v>-13.266504531782401</v>
      </c>
      <c r="I2181">
        <v>-13.277159595553201</v>
      </c>
      <c r="J2181">
        <v>-8.2646077581160799</v>
      </c>
      <c r="K2181">
        <v>79.793443396396597</v>
      </c>
      <c r="L2181">
        <v>79.279299688926798</v>
      </c>
      <c r="M2181">
        <v>14.620476843951799</v>
      </c>
      <c r="N2181">
        <v>0.29024420042655702</v>
      </c>
      <c r="O2181">
        <v>45.1416724257083</v>
      </c>
      <c r="P2181">
        <v>11.307692307692299</v>
      </c>
      <c r="Q2181">
        <v>-9.6140174041323995E-2</v>
      </c>
    </row>
    <row r="2182" spans="1:17" hidden="1" x14ac:dyDescent="0.3">
      <c r="A2182" t="s">
        <v>4557</v>
      </c>
      <c r="B2182" t="s">
        <v>4558</v>
      </c>
      <c r="C2182" t="str">
        <f>IFERROR(VLOOKUP(Table1[[#This Row],[Ticker]],[1]!Table1[[Symbol]:[Industry]],2,FALSE),"-")</f>
        <v>-</v>
      </c>
      <c r="D2182" t="s">
        <v>51</v>
      </c>
      <c r="E2182">
        <v>299.30220000000003</v>
      </c>
      <c r="F2182">
        <v>970.5</v>
      </c>
      <c r="G2182">
        <v>21.022225474542399</v>
      </c>
      <c r="H2182">
        <v>-11.4347737625516</v>
      </c>
      <c r="I2182">
        <v>-10.765735720701899</v>
      </c>
      <c r="J2182">
        <v>-3.5902622623420002</v>
      </c>
      <c r="K2182">
        <v>948.18706188734495</v>
      </c>
      <c r="L2182">
        <v>911.24074561324005</v>
      </c>
      <c r="M2182">
        <v>39.491335001521399</v>
      </c>
      <c r="N2182">
        <v>0.432264863261067</v>
      </c>
      <c r="O2182">
        <v>52.488408037094203</v>
      </c>
      <c r="P2182">
        <v>65.228988139152193</v>
      </c>
      <c r="Q2182">
        <v>5.1079363272372003E-2</v>
      </c>
    </row>
    <row r="2183" spans="1:17" hidden="1" x14ac:dyDescent="0.3">
      <c r="A2183" t="s">
        <v>4559</v>
      </c>
      <c r="B2183" t="s">
        <v>4560</v>
      </c>
      <c r="C2183" t="str">
        <f>IFERROR(VLOOKUP(Table1[[#This Row],[Ticker]],[1]!Table1[[Symbol]:[Industry]],2,FALSE),"-")</f>
        <v>-</v>
      </c>
      <c r="D2183" t="s">
        <v>1595</v>
      </c>
      <c r="E2183">
        <v>299.056752719999</v>
      </c>
      <c r="F2183">
        <v>104.94</v>
      </c>
      <c r="G2183">
        <v>121.746206552345</v>
      </c>
      <c r="H2183">
        <v>32.362490141985802</v>
      </c>
      <c r="I2183">
        <v>77.7094459620549</v>
      </c>
      <c r="J2183">
        <v>6.7097317883882699</v>
      </c>
      <c r="K2183">
        <v>76.408695266175897</v>
      </c>
      <c r="L2183">
        <v>56.144904439282001</v>
      </c>
      <c r="M2183">
        <v>93.177123245631094</v>
      </c>
      <c r="N2183">
        <v>0.53784317205226895</v>
      </c>
      <c r="O2183">
        <v>0</v>
      </c>
      <c r="P2183">
        <v>242.941176470588</v>
      </c>
      <c r="Q2183">
        <v>9.3386731242023999E-2</v>
      </c>
    </row>
    <row r="2184" spans="1:17" hidden="1" x14ac:dyDescent="0.3">
      <c r="A2184" t="s">
        <v>4561</v>
      </c>
      <c r="B2184" t="s">
        <v>4562</v>
      </c>
      <c r="C2184" t="str">
        <f>IFERROR(VLOOKUP(Table1[[#This Row],[Ticker]],[1]!Table1[[Symbol]:[Industry]],2,FALSE),"-")</f>
        <v>-</v>
      </c>
      <c r="D2184" t="s">
        <v>264</v>
      </c>
      <c r="E2184">
        <v>298.93792445000003</v>
      </c>
      <c r="F2184">
        <v>382.25</v>
      </c>
      <c r="G2184">
        <v>-47.0805279582476</v>
      </c>
      <c r="H2184">
        <v>-17.217364275544998</v>
      </c>
      <c r="I2184">
        <v>-37.379289722186897</v>
      </c>
      <c r="J2184">
        <v>-2.2824649009732099</v>
      </c>
      <c r="K2184">
        <v>431.087159368892</v>
      </c>
      <c r="L2184">
        <v>463.28254577974502</v>
      </c>
      <c r="M2184">
        <v>29.095215129144801</v>
      </c>
      <c r="N2184">
        <v>0.66672367178519099</v>
      </c>
      <c r="O2184">
        <v>53.564421190320402</v>
      </c>
      <c r="P2184">
        <v>1.9197440341287699</v>
      </c>
      <c r="Q2184">
        <v>1.5641326545546001E-2</v>
      </c>
    </row>
    <row r="2185" spans="1:17" hidden="1" x14ac:dyDescent="0.3">
      <c r="A2185" t="s">
        <v>4563</v>
      </c>
      <c r="B2185" t="s">
        <v>4564</v>
      </c>
      <c r="C2185" t="str">
        <f>IFERROR(VLOOKUP(Table1[[#This Row],[Ticker]],[1]!Table1[[Symbol]:[Industry]],2,FALSE),"-")</f>
        <v>-</v>
      </c>
      <c r="D2185" t="s">
        <v>753</v>
      </c>
      <c r="E2185">
        <v>298.53358683599998</v>
      </c>
      <c r="F2185">
        <v>12.03</v>
      </c>
      <c r="G2185">
        <v>-25.3664844493521</v>
      </c>
      <c r="H2185">
        <v>-4.3073357765610503</v>
      </c>
      <c r="I2185">
        <v>-14.533781811973499</v>
      </c>
      <c r="J2185">
        <v>-1.75357311169935</v>
      </c>
      <c r="K2185">
        <v>11.954325425651</v>
      </c>
      <c r="L2185">
        <v>11.7012260614237</v>
      </c>
      <c r="M2185">
        <v>70.589314799391403</v>
      </c>
      <c r="N2185">
        <v>1.4005447957618</v>
      </c>
      <c r="O2185">
        <v>16.3757273482959</v>
      </c>
      <c r="P2185">
        <v>26.6315789473684</v>
      </c>
    </row>
    <row r="2186" spans="1:17" hidden="1" x14ac:dyDescent="0.3">
      <c r="A2186" t="s">
        <v>4565</v>
      </c>
      <c r="B2186" t="s">
        <v>4566</v>
      </c>
      <c r="C2186" t="str">
        <f>IFERROR(VLOOKUP(Table1[[#This Row],[Ticker]],[1]!Table1[[Symbol]:[Industry]],2,FALSE),"-")</f>
        <v>-</v>
      </c>
      <c r="D2186" t="s">
        <v>264</v>
      </c>
      <c r="E2186">
        <v>298.19902215500002</v>
      </c>
      <c r="F2186">
        <v>135.43</v>
      </c>
      <c r="G2186">
        <v>-52.283885213521003</v>
      </c>
      <c r="H2186">
        <v>-6.33873574357676</v>
      </c>
      <c r="I2186">
        <v>-0.15389272783501701</v>
      </c>
      <c r="J2186">
        <v>-4.0774614099117903</v>
      </c>
      <c r="K2186">
        <v>139.500550550811</v>
      </c>
      <c r="L2186">
        <v>139.30981752940801</v>
      </c>
      <c r="M2186">
        <v>42.541483263054602</v>
      </c>
      <c r="N2186">
        <v>0.74598666225399701</v>
      </c>
      <c r="O2186">
        <v>37.709517832090299</v>
      </c>
      <c r="P2186">
        <v>48.824175824175803</v>
      </c>
      <c r="Q2186">
        <v>9.9416413082425006E-2</v>
      </c>
    </row>
    <row r="2187" spans="1:17" hidden="1" x14ac:dyDescent="0.3">
      <c r="A2187" t="s">
        <v>4567</v>
      </c>
      <c r="B2187" t="s">
        <v>4568</v>
      </c>
      <c r="C2187" t="str">
        <f>IFERROR(VLOOKUP(Table1[[#This Row],[Ticker]],[1]!Table1[[Symbol]:[Industry]],2,FALSE),"-")</f>
        <v>-</v>
      </c>
      <c r="D2187" t="s">
        <v>132</v>
      </c>
      <c r="E2187">
        <v>297.48</v>
      </c>
      <c r="F2187">
        <v>335</v>
      </c>
      <c r="G2187">
        <v>250.51799577294199</v>
      </c>
      <c r="H2187">
        <v>8.3277787446680698</v>
      </c>
      <c r="I2187">
        <v>139.858666664471</v>
      </c>
      <c r="J2187">
        <v>-0.28116208626935002</v>
      </c>
      <c r="K2187">
        <v>265.53527574409799</v>
      </c>
      <c r="M2187">
        <v>58.543758732063203</v>
      </c>
      <c r="N2187">
        <v>0.59806295399515697</v>
      </c>
      <c r="O2187">
        <v>5.9402985074626704</v>
      </c>
      <c r="P2187">
        <v>295.513577331759</v>
      </c>
    </row>
    <row r="2188" spans="1:17" hidden="1" x14ac:dyDescent="0.3">
      <c r="A2188" t="s">
        <v>4569</v>
      </c>
      <c r="B2188" t="s">
        <v>4570</v>
      </c>
      <c r="C2188" t="str">
        <f>IFERROR(VLOOKUP(Table1[[#This Row],[Ticker]],[1]!Table1[[Symbol]:[Industry]],2,FALSE),"-")</f>
        <v>-</v>
      </c>
      <c r="D2188" t="s">
        <v>185</v>
      </c>
      <c r="E2188">
        <v>297.45056499999998</v>
      </c>
      <c r="F2188">
        <v>769.7</v>
      </c>
      <c r="G2188">
        <v>-39.705856534340803</v>
      </c>
      <c r="H2188">
        <v>-3.0241420767091598</v>
      </c>
      <c r="I2188">
        <v>-5.1389815277528896</v>
      </c>
      <c r="J2188">
        <v>-2.8332627368860899</v>
      </c>
      <c r="K2188">
        <v>750.01837448277001</v>
      </c>
      <c r="L2188">
        <v>739.90521476648496</v>
      </c>
      <c r="M2188">
        <v>57.915318678767797</v>
      </c>
      <c r="N2188">
        <v>0.48280049098915701</v>
      </c>
      <c r="O2188">
        <v>8.4773288294140503</v>
      </c>
      <c r="P2188">
        <v>18.4153846153846</v>
      </c>
      <c r="Q2188">
        <v>3.9817770916007002E-2</v>
      </c>
    </row>
    <row r="2189" spans="1:17" hidden="1" x14ac:dyDescent="0.3">
      <c r="A2189" t="s">
        <v>4571</v>
      </c>
      <c r="B2189" t="s">
        <v>4572</v>
      </c>
      <c r="C2189" t="str">
        <f>IFERROR(VLOOKUP(Table1[[#This Row],[Ticker]],[1]!Table1[[Symbol]:[Industry]],2,FALSE),"-")</f>
        <v>-</v>
      </c>
      <c r="D2189" t="s">
        <v>644</v>
      </c>
      <c r="E2189">
        <v>297.40441651200001</v>
      </c>
      <c r="F2189">
        <v>20.16</v>
      </c>
      <c r="G2189">
        <v>1.6228012649335899</v>
      </c>
      <c r="H2189">
        <v>-16.088872952835001</v>
      </c>
      <c r="I2189">
        <v>17.886058217875</v>
      </c>
      <c r="J2189">
        <v>-5.1320886406838797</v>
      </c>
      <c r="K2189">
        <v>21.114041469851198</v>
      </c>
      <c r="L2189">
        <v>19.641110893145498</v>
      </c>
      <c r="M2189">
        <v>31.872406708774101</v>
      </c>
      <c r="N2189">
        <v>0.54811736041208503</v>
      </c>
      <c r="O2189">
        <v>25.744047619047599</v>
      </c>
      <c r="P2189">
        <v>52.150943396226403</v>
      </c>
      <c r="Q2189">
        <v>-4.3850152879180001E-3</v>
      </c>
    </row>
    <row r="2190" spans="1:17" hidden="1" x14ac:dyDescent="0.3">
      <c r="A2190" t="s">
        <v>4573</v>
      </c>
      <c r="B2190" t="s">
        <v>4574</v>
      </c>
      <c r="C2190" t="str">
        <f>IFERROR(VLOOKUP(Table1[[#This Row],[Ticker]],[1]!Table1[[Symbol]:[Industry]],2,FALSE),"-")</f>
        <v>-</v>
      </c>
      <c r="D2190" t="s">
        <v>146</v>
      </c>
      <c r="E2190">
        <v>297.29967054999997</v>
      </c>
      <c r="F2190">
        <v>229.75</v>
      </c>
      <c r="G2190">
        <v>-17.614291466895899</v>
      </c>
      <c r="H2190">
        <v>10.8037091230277</v>
      </c>
      <c r="I2190">
        <v>-3.1672507301707098</v>
      </c>
      <c r="J2190">
        <v>8.9569942221004109</v>
      </c>
      <c r="O2190">
        <v>11.8607181719259</v>
      </c>
      <c r="P2190">
        <v>20.921052631578899</v>
      </c>
    </row>
    <row r="2191" spans="1:17" hidden="1" x14ac:dyDescent="0.3">
      <c r="A2191" t="s">
        <v>4575</v>
      </c>
      <c r="B2191" t="s">
        <v>4576</v>
      </c>
      <c r="C2191" t="str">
        <f>IFERROR(VLOOKUP(Table1[[#This Row],[Ticker]],[1]!Table1[[Symbol]:[Industry]],2,FALSE),"-")</f>
        <v>-</v>
      </c>
      <c r="D2191" t="s">
        <v>46</v>
      </c>
      <c r="E2191">
        <v>297.19555279999997</v>
      </c>
      <c r="F2191">
        <v>123.88</v>
      </c>
      <c r="G2191">
        <v>62.771341122865699</v>
      </c>
      <c r="H2191">
        <v>-1.3227654774917199</v>
      </c>
      <c r="I2191">
        <v>6.1723545644729203</v>
      </c>
      <c r="J2191">
        <v>-4.5926993643684302</v>
      </c>
      <c r="K2191">
        <v>119.349476711688</v>
      </c>
      <c r="L2191">
        <v>102.69934415699301</v>
      </c>
      <c r="M2191">
        <v>55.782963761059101</v>
      </c>
      <c r="N2191">
        <v>0.42845002583834702</v>
      </c>
      <c r="O2191">
        <v>19.874071682273101</v>
      </c>
      <c r="P2191">
        <v>104.760330578512</v>
      </c>
      <c r="Q2191">
        <v>4.8108420897323999E-2</v>
      </c>
    </row>
    <row r="2192" spans="1:17" hidden="1" x14ac:dyDescent="0.3">
      <c r="A2192" t="s">
        <v>4577</v>
      </c>
      <c r="B2192" t="s">
        <v>4578</v>
      </c>
      <c r="C2192" t="str">
        <f>IFERROR(VLOOKUP(Table1[[#This Row],[Ticker]],[1]!Table1[[Symbol]:[Industry]],2,FALSE),"-")</f>
        <v>-</v>
      </c>
      <c r="D2192" t="s">
        <v>132</v>
      </c>
      <c r="E2192">
        <v>297.16530242300001</v>
      </c>
      <c r="F2192">
        <v>1.99</v>
      </c>
      <c r="G2192">
        <v>-53.177198735066398</v>
      </c>
      <c r="H2192">
        <v>11.6375652356594</v>
      </c>
      <c r="I2192">
        <v>-7.7746024427855804</v>
      </c>
      <c r="J2192">
        <v>3.7587542182534199</v>
      </c>
      <c r="K2192">
        <v>1.8586997883363101</v>
      </c>
      <c r="L2192">
        <v>2.0137978837007</v>
      </c>
      <c r="M2192">
        <v>70.514014727961694</v>
      </c>
      <c r="N2192">
        <v>1.0053895589655499</v>
      </c>
      <c r="O2192">
        <v>38.190954773869301</v>
      </c>
      <c r="P2192">
        <v>26.751592356687802</v>
      </c>
      <c r="Q2192">
        <v>-0.14005588233840099</v>
      </c>
    </row>
    <row r="2193" spans="1:17" hidden="1" x14ac:dyDescent="0.3">
      <c r="A2193" t="s">
        <v>4579</v>
      </c>
      <c r="B2193" t="s">
        <v>4580</v>
      </c>
      <c r="C2193" t="str">
        <f>IFERROR(VLOOKUP(Table1[[#This Row],[Ticker]],[1]!Table1[[Symbol]:[Industry]],2,FALSE),"-")</f>
        <v>-</v>
      </c>
      <c r="D2193" t="s">
        <v>606</v>
      </c>
      <c r="E2193">
        <v>297.00037079999998</v>
      </c>
      <c r="F2193">
        <v>73.83</v>
      </c>
      <c r="G2193">
        <v>-10.844911369252999</v>
      </c>
      <c r="H2193">
        <v>-1.3975781169530499</v>
      </c>
      <c r="I2193">
        <v>-17.068328345344199</v>
      </c>
      <c r="J2193">
        <v>-4.7548313643370799</v>
      </c>
      <c r="K2193">
        <v>72.6379026486116</v>
      </c>
      <c r="L2193">
        <v>68.611221279883793</v>
      </c>
      <c r="M2193">
        <v>47.200866751068297</v>
      </c>
      <c r="N2193">
        <v>0.94603164304134502</v>
      </c>
      <c r="O2193">
        <v>7.0025734796153198</v>
      </c>
      <c r="P2193">
        <v>36.419068736141902</v>
      </c>
      <c r="Q2193">
        <v>4.6724961969472997E-2</v>
      </c>
    </row>
    <row r="2194" spans="1:17" hidden="1" x14ac:dyDescent="0.3">
      <c r="A2194" t="s">
        <v>4581</v>
      </c>
      <c r="B2194" t="s">
        <v>4582</v>
      </c>
      <c r="C2194" t="str">
        <f>IFERROR(VLOOKUP(Table1[[#This Row],[Ticker]],[1]!Table1[[Symbol]:[Industry]],2,FALSE),"-")</f>
        <v>-</v>
      </c>
      <c r="D2194" t="s">
        <v>523</v>
      </c>
      <c r="E2194">
        <v>296.06715000000003</v>
      </c>
      <c r="F2194">
        <v>12.3</v>
      </c>
      <c r="G2194">
        <v>-30.277198735066399</v>
      </c>
      <c r="H2194">
        <v>-16.784361674639499</v>
      </c>
      <c r="I2194">
        <v>-32.615872284055399</v>
      </c>
      <c r="J2194">
        <v>-0.684731545335865</v>
      </c>
      <c r="K2194">
        <v>12.484002182634599</v>
      </c>
      <c r="L2194">
        <v>12.843776034454899</v>
      </c>
      <c r="M2194">
        <v>46.048577716644303</v>
      </c>
      <c r="N2194">
        <v>0.58537796057296798</v>
      </c>
      <c r="O2194">
        <v>89.837398373983703</v>
      </c>
      <c r="P2194">
        <v>21.782178217821802</v>
      </c>
      <c r="Q2194">
        <v>0.21550191993842599</v>
      </c>
    </row>
    <row r="2195" spans="1:17" hidden="1" x14ac:dyDescent="0.3">
      <c r="A2195" t="s">
        <v>4583</v>
      </c>
      <c r="B2195" t="s">
        <v>4584</v>
      </c>
      <c r="C2195" t="str">
        <f>IFERROR(VLOOKUP(Table1[[#This Row],[Ticker]],[1]!Table1[[Symbol]:[Industry]],2,FALSE),"-")</f>
        <v>-</v>
      </c>
      <c r="D2195" t="s">
        <v>762</v>
      </c>
      <c r="E2195">
        <v>295.89143749999999</v>
      </c>
      <c r="F2195">
        <v>13.15</v>
      </c>
      <c r="G2195">
        <v>190.54105460875701</v>
      </c>
      <c r="H2195">
        <v>4.52184208176336</v>
      </c>
      <c r="I2195">
        <v>-28.199931816024399</v>
      </c>
      <c r="J2195">
        <v>12.9483949868415</v>
      </c>
      <c r="K2195">
        <v>12.072297288394401</v>
      </c>
      <c r="L2195">
        <v>11.3200665698101</v>
      </c>
      <c r="M2195">
        <v>66.227588931312297</v>
      </c>
      <c r="N2195">
        <v>4.7243636363636297</v>
      </c>
      <c r="O2195">
        <v>45.2471482889733</v>
      </c>
    </row>
    <row r="2196" spans="1:17" hidden="1" x14ac:dyDescent="0.3">
      <c r="A2196" t="s">
        <v>4585</v>
      </c>
      <c r="B2196" t="s">
        <v>4586</v>
      </c>
      <c r="C2196" t="str">
        <f>IFERROR(VLOOKUP(Table1[[#This Row],[Ticker]],[1]!Table1[[Symbol]:[Industry]],2,FALSE),"-")</f>
        <v>-</v>
      </c>
      <c r="D2196" t="s">
        <v>2363</v>
      </c>
      <c r="E2196">
        <v>295.88408189</v>
      </c>
      <c r="F2196">
        <v>24.41</v>
      </c>
      <c r="G2196">
        <v>-13.820083725319799</v>
      </c>
      <c r="H2196">
        <v>3.6229582781349201</v>
      </c>
      <c r="I2196">
        <v>-20.729198382187601</v>
      </c>
      <c r="J2196">
        <v>-6.6492207496541402</v>
      </c>
      <c r="K2196">
        <v>23.638306107008098</v>
      </c>
      <c r="L2196">
        <v>23.6447129030432</v>
      </c>
      <c r="M2196">
        <v>45.468420829672503</v>
      </c>
      <c r="N2196">
        <v>1.88322316606091</v>
      </c>
      <c r="O2196">
        <v>50.757886112248997</v>
      </c>
      <c r="P2196">
        <v>35.686492495830997</v>
      </c>
      <c r="Q2196">
        <v>5.2815270082864997E-2</v>
      </c>
    </row>
    <row r="2197" spans="1:17" hidden="1" x14ac:dyDescent="0.3">
      <c r="A2197" t="s">
        <v>4587</v>
      </c>
      <c r="B2197" t="s">
        <v>4588</v>
      </c>
      <c r="C2197" t="str">
        <f>IFERROR(VLOOKUP(Table1[[#This Row],[Ticker]],[1]!Table1[[Symbol]:[Industry]],2,FALSE),"-")</f>
        <v>-</v>
      </c>
      <c r="D2197" t="s">
        <v>431</v>
      </c>
      <c r="E2197">
        <v>295.59339143800003</v>
      </c>
      <c r="F2197">
        <v>30.76</v>
      </c>
      <c r="G2197">
        <v>-1.04272336033407</v>
      </c>
      <c r="H2197">
        <v>-21.7606814394703</v>
      </c>
      <c r="I2197">
        <v>19.607061732600499</v>
      </c>
      <c r="J2197">
        <v>-10.194579998901499</v>
      </c>
      <c r="K2197">
        <v>32.268543628154603</v>
      </c>
      <c r="L2197">
        <v>29.4287826741208</v>
      </c>
      <c r="M2197">
        <v>44.0921869497611</v>
      </c>
      <c r="N2197">
        <v>0.12108416327171</v>
      </c>
      <c r="O2197">
        <v>44.473342002600702</v>
      </c>
      <c r="P2197">
        <v>61.047120418848102</v>
      </c>
      <c r="Q2197">
        <v>5.5890948007110003E-2</v>
      </c>
    </row>
    <row r="2198" spans="1:17" hidden="1" x14ac:dyDescent="0.3">
      <c r="A2198" t="s">
        <v>4589</v>
      </c>
      <c r="B2198" t="s">
        <v>4590</v>
      </c>
      <c r="C2198" t="str">
        <f>IFERROR(VLOOKUP(Table1[[#This Row],[Ticker]],[1]!Table1[[Symbol]:[Industry]],2,FALSE),"-")</f>
        <v>-</v>
      </c>
      <c r="D2198" t="s">
        <v>46</v>
      </c>
      <c r="E2198">
        <v>295.37200000000001</v>
      </c>
      <c r="F2198">
        <v>269.5</v>
      </c>
      <c r="G2198">
        <v>-20.204099319861701</v>
      </c>
      <c r="H2198">
        <v>-2.69597923995364</v>
      </c>
      <c r="I2198">
        <v>26.367828578840001</v>
      </c>
      <c r="J2198">
        <v>-6.2663084383881804</v>
      </c>
      <c r="K2198">
        <v>296.612352674872</v>
      </c>
      <c r="M2198">
        <v>38.623947701010401</v>
      </c>
      <c r="N2198">
        <v>0.43828218578332101</v>
      </c>
      <c r="O2198">
        <v>57.513914656771803</v>
      </c>
      <c r="P2198">
        <v>57.234539089848298</v>
      </c>
    </row>
    <row r="2199" spans="1:17" hidden="1" x14ac:dyDescent="0.3">
      <c r="A2199" t="s">
        <v>4591</v>
      </c>
      <c r="B2199" t="s">
        <v>4592</v>
      </c>
      <c r="C2199" t="str">
        <f>IFERROR(VLOOKUP(Table1[[#This Row],[Ticker]],[1]!Table1[[Symbol]:[Industry]],2,FALSE),"-")</f>
        <v>-</v>
      </c>
      <c r="D2199" t="s">
        <v>54</v>
      </c>
      <c r="E2199">
        <v>295.34968228000002</v>
      </c>
      <c r="F2199">
        <v>67.45</v>
      </c>
      <c r="G2199">
        <v>33.920360733577397</v>
      </c>
      <c r="H2199">
        <v>-10.378861097868199</v>
      </c>
      <c r="I2199">
        <v>-37.357769042758903</v>
      </c>
      <c r="J2199">
        <v>1.11743469489228</v>
      </c>
      <c r="K2199">
        <v>71.280754096459503</v>
      </c>
      <c r="L2199">
        <v>70.737419941416505</v>
      </c>
      <c r="M2199">
        <v>73.116076303810104</v>
      </c>
      <c r="N2199">
        <v>0.44292042884719801</v>
      </c>
      <c r="O2199">
        <v>92.587101556708603</v>
      </c>
      <c r="P2199">
        <v>230.23255813953401</v>
      </c>
      <c r="Q2199">
        <v>0.18803135595998599</v>
      </c>
    </row>
    <row r="2200" spans="1:17" hidden="1" x14ac:dyDescent="0.3">
      <c r="A2200" t="s">
        <v>4593</v>
      </c>
      <c r="B2200" t="s">
        <v>4594</v>
      </c>
      <c r="C2200" t="str">
        <f>IFERROR(VLOOKUP(Table1[[#This Row],[Ticker]],[1]!Table1[[Symbol]:[Industry]],2,FALSE),"-")</f>
        <v>-</v>
      </c>
      <c r="D2200" t="s">
        <v>124</v>
      </c>
      <c r="E2200">
        <v>294.92681607999998</v>
      </c>
      <c r="F2200">
        <v>122.2</v>
      </c>
      <c r="G2200">
        <v>53.361415126319699</v>
      </c>
      <c r="H2200">
        <v>7.3892943132608702</v>
      </c>
      <c r="I2200">
        <v>34.994810634030202</v>
      </c>
      <c r="J2200">
        <v>-7.29153439279259</v>
      </c>
      <c r="K2200">
        <v>98.168030979292695</v>
      </c>
      <c r="L2200">
        <v>82.1968583604435</v>
      </c>
      <c r="M2200">
        <v>59.489911657124402</v>
      </c>
      <c r="N2200">
        <v>1.9863478142941</v>
      </c>
      <c r="O2200">
        <v>10.801963993453301</v>
      </c>
      <c r="P2200">
        <v>107.118644067796</v>
      </c>
    </row>
    <row r="2201" spans="1:17" hidden="1" x14ac:dyDescent="0.3">
      <c r="A2201" t="s">
        <v>4595</v>
      </c>
      <c r="B2201" t="s">
        <v>4596</v>
      </c>
      <c r="C2201" t="str">
        <f>IFERROR(VLOOKUP(Table1[[#This Row],[Ticker]],[1]!Table1[[Symbol]:[Industry]],2,FALSE),"-")</f>
        <v>-</v>
      </c>
      <c r="D2201" t="s">
        <v>80</v>
      </c>
      <c r="E2201">
        <v>294.88656600000002</v>
      </c>
      <c r="F2201">
        <v>13.14</v>
      </c>
      <c r="G2201">
        <v>114.680428383577</v>
      </c>
      <c r="H2201">
        <v>-12.4043838542947</v>
      </c>
      <c r="I2201">
        <v>179.62902567512799</v>
      </c>
      <c r="J2201">
        <v>-7.8797618426725302</v>
      </c>
      <c r="K2201">
        <v>13.9955159824021</v>
      </c>
      <c r="L2201">
        <v>11.305798777682</v>
      </c>
      <c r="M2201">
        <v>30.2276841739967</v>
      </c>
      <c r="N2201">
        <v>0.737128373966495</v>
      </c>
      <c r="O2201">
        <v>27.8538812785388</v>
      </c>
      <c r="P2201">
        <v>255.13513513513499</v>
      </c>
      <c r="Q2201">
        <v>4.4778679515759E-2</v>
      </c>
    </row>
    <row r="2202" spans="1:17" hidden="1" x14ac:dyDescent="0.3">
      <c r="A2202" t="s">
        <v>4597</v>
      </c>
      <c r="B2202" t="s">
        <v>4598</v>
      </c>
      <c r="C2202" t="str">
        <f>IFERROR(VLOOKUP(Table1[[#This Row],[Ticker]],[1]!Table1[[Symbol]:[Industry]],2,FALSE),"-")</f>
        <v>-</v>
      </c>
      <c r="D2202" t="s">
        <v>103</v>
      </c>
      <c r="E2202">
        <v>294.56957023199999</v>
      </c>
      <c r="F2202">
        <v>22.87</v>
      </c>
      <c r="G2202">
        <v>42.981428127043003</v>
      </c>
      <c r="H2202">
        <v>-12.6879261952253</v>
      </c>
      <c r="I2202">
        <v>3.5884844325904699</v>
      </c>
      <c r="J2202">
        <v>-1.8398334458754499</v>
      </c>
      <c r="K2202">
        <v>25.218249084631999</v>
      </c>
      <c r="L2202">
        <v>23.118558612888901</v>
      </c>
      <c r="M2202">
        <v>29.948588740690301</v>
      </c>
      <c r="N2202">
        <v>0.54536682479732301</v>
      </c>
      <c r="O2202">
        <v>42.821949790923703</v>
      </c>
      <c r="P2202">
        <v>87.384683891898703</v>
      </c>
      <c r="Q2202">
        <v>0.11240322492686999</v>
      </c>
    </row>
    <row r="2203" spans="1:17" hidden="1" x14ac:dyDescent="0.3">
      <c r="A2203" t="s">
        <v>4599</v>
      </c>
      <c r="B2203" t="s">
        <v>4600</v>
      </c>
      <c r="C2203" t="str">
        <f>IFERROR(VLOOKUP(Table1[[#This Row],[Ticker]],[1]!Table1[[Symbol]:[Industry]],2,FALSE),"-")</f>
        <v>-</v>
      </c>
      <c r="D2203" t="s">
        <v>4601</v>
      </c>
      <c r="E2203">
        <v>293.96796000000001</v>
      </c>
      <c r="F2203">
        <v>814</v>
      </c>
      <c r="G2203">
        <v>-11.924997710643501</v>
      </c>
      <c r="H2203">
        <v>-26.122986013263901</v>
      </c>
      <c r="I2203">
        <v>8.1360891856874495</v>
      </c>
      <c r="J2203">
        <v>-8.3175904896702306</v>
      </c>
      <c r="K2203">
        <v>868.83811540044803</v>
      </c>
      <c r="L2203">
        <v>848.23722889008502</v>
      </c>
      <c r="M2203">
        <v>27.554307776583599</v>
      </c>
      <c r="N2203">
        <v>0.387656924445616</v>
      </c>
      <c r="O2203">
        <v>40.540540540540498</v>
      </c>
      <c r="P2203">
        <v>53.0075187969924</v>
      </c>
      <c r="Q2203">
        <v>0.11895666313980099</v>
      </c>
    </row>
    <row r="2204" spans="1:17" hidden="1" x14ac:dyDescent="0.3">
      <c r="A2204" t="s">
        <v>4602</v>
      </c>
      <c r="B2204" t="s">
        <v>4603</v>
      </c>
      <c r="C2204" t="str">
        <f>IFERROR(VLOOKUP(Table1[[#This Row],[Ticker]],[1]!Table1[[Symbol]:[Industry]],2,FALSE),"-")</f>
        <v>-</v>
      </c>
      <c r="D2204" t="s">
        <v>1129</v>
      </c>
      <c r="E2204">
        <v>293.74418112000001</v>
      </c>
      <c r="F2204">
        <v>127.2</v>
      </c>
      <c r="G2204">
        <v>-33.788871886817297</v>
      </c>
      <c r="H2204">
        <v>3.79327807691321</v>
      </c>
      <c r="I2204">
        <v>41.770534260941403</v>
      </c>
      <c r="J2204">
        <v>0.70871107761494501</v>
      </c>
      <c r="K2204">
        <v>116.043852740411</v>
      </c>
      <c r="L2204">
        <v>110.838738312999</v>
      </c>
      <c r="M2204">
        <v>58.458324362253798</v>
      </c>
      <c r="N2204">
        <v>0.94988344988344897</v>
      </c>
      <c r="O2204">
        <v>15.566037735848999</v>
      </c>
      <c r="P2204">
        <v>72.943575798776294</v>
      </c>
    </row>
    <row r="2205" spans="1:17" hidden="1" x14ac:dyDescent="0.3">
      <c r="A2205" t="s">
        <v>4604</v>
      </c>
      <c r="B2205" t="s">
        <v>4605</v>
      </c>
      <c r="C2205" t="str">
        <f>IFERROR(VLOOKUP(Table1[[#This Row],[Ticker]],[1]!Table1[[Symbol]:[Industry]],2,FALSE),"-")</f>
        <v>-</v>
      </c>
      <c r="D2205" t="s">
        <v>132</v>
      </c>
      <c r="E2205">
        <v>293.61618399999998</v>
      </c>
      <c r="F2205">
        <v>145</v>
      </c>
      <c r="G2205">
        <v>190.88351555064699</v>
      </c>
      <c r="H2205">
        <v>-1.6107703257494299</v>
      </c>
      <c r="I2205">
        <v>116.86854435364501</v>
      </c>
      <c r="J2205">
        <v>-4.6737002798532998</v>
      </c>
      <c r="K2205">
        <v>135.971209132826</v>
      </c>
      <c r="L2205">
        <v>103.953156586239</v>
      </c>
      <c r="M2205">
        <v>54.193553700696697</v>
      </c>
      <c r="N2205">
        <v>0.94538268404444303</v>
      </c>
      <c r="O2205">
        <v>18.965517241379299</v>
      </c>
      <c r="P2205">
        <v>241.57832744405101</v>
      </c>
      <c r="Q2205">
        <v>0.13223441305845399</v>
      </c>
    </row>
    <row r="2206" spans="1:17" hidden="1" x14ac:dyDescent="0.3">
      <c r="A2206" t="s">
        <v>4606</v>
      </c>
      <c r="B2206" t="s">
        <v>4607</v>
      </c>
      <c r="C2206" t="str">
        <f>IFERROR(VLOOKUP(Table1[[#This Row],[Ticker]],[1]!Table1[[Symbol]:[Industry]],2,FALSE),"-")</f>
        <v>-</v>
      </c>
      <c r="D2206" t="s">
        <v>132</v>
      </c>
      <c r="E2206">
        <v>293.49891200000002</v>
      </c>
      <c r="F2206">
        <v>280</v>
      </c>
      <c r="G2206">
        <v>-1.2909343537562299</v>
      </c>
      <c r="H2206">
        <v>-12.445258236095899</v>
      </c>
      <c r="I2206">
        <v>-21.427579697597</v>
      </c>
      <c r="J2206">
        <v>-1.5044036764834099</v>
      </c>
      <c r="K2206">
        <v>290.68813301645099</v>
      </c>
      <c r="L2206">
        <v>273.04614123210303</v>
      </c>
      <c r="M2206">
        <v>39.063810786835603</v>
      </c>
      <c r="N2206">
        <v>0.300502092050209</v>
      </c>
      <c r="O2206">
        <v>18.571428571428498</v>
      </c>
      <c r="P2206">
        <v>41.987829614604401</v>
      </c>
      <c r="Q2206">
        <v>4.6924024687306998E-2</v>
      </c>
    </row>
    <row r="2207" spans="1:17" hidden="1" x14ac:dyDescent="0.3">
      <c r="A2207" t="s">
        <v>4608</v>
      </c>
      <c r="B2207" t="s">
        <v>4609</v>
      </c>
      <c r="C2207" t="str">
        <f>IFERROR(VLOOKUP(Table1[[#This Row],[Ticker]],[1]!Table1[[Symbol]:[Industry]],2,FALSE),"-")</f>
        <v>-</v>
      </c>
      <c r="D2207" t="s">
        <v>1000</v>
      </c>
      <c r="E2207">
        <v>292.67356103999998</v>
      </c>
      <c r="F2207">
        <v>365.4</v>
      </c>
      <c r="G2207">
        <v>92.398343278449005</v>
      </c>
      <c r="H2207">
        <v>-15.407165784682601</v>
      </c>
      <c r="I2207">
        <v>100.818788000214</v>
      </c>
      <c r="J2207">
        <v>6.3777842618055001</v>
      </c>
      <c r="K2207">
        <v>373.939543196503</v>
      </c>
      <c r="L2207">
        <v>280.27227216100403</v>
      </c>
      <c r="M2207">
        <v>44.936836102802701</v>
      </c>
      <c r="N2207">
        <v>1.2290875853915</v>
      </c>
      <c r="O2207">
        <v>32.567049808429097</v>
      </c>
      <c r="P2207">
        <v>148.66010774498599</v>
      </c>
    </row>
    <row r="2208" spans="1:17" hidden="1" x14ac:dyDescent="0.3">
      <c r="A2208" t="s">
        <v>4610</v>
      </c>
      <c r="B2208" t="s">
        <v>4611</v>
      </c>
      <c r="C2208" t="str">
        <f>IFERROR(VLOOKUP(Table1[[#This Row],[Ticker]],[1]!Table1[[Symbol]:[Industry]],2,FALSE),"-")</f>
        <v>-</v>
      </c>
      <c r="D2208" t="s">
        <v>1000</v>
      </c>
      <c r="E2208">
        <v>292.36914000000002</v>
      </c>
      <c r="F2208">
        <v>4700</v>
      </c>
      <c r="G2208">
        <v>7.0933466112619898</v>
      </c>
      <c r="H2208">
        <v>-10.168651619640199</v>
      </c>
      <c r="I2208">
        <v>10.329455201587599</v>
      </c>
      <c r="J2208">
        <v>-3.8503220438303498</v>
      </c>
      <c r="K2208">
        <v>4704.2394844955597</v>
      </c>
      <c r="L2208">
        <v>4175.0531898851305</v>
      </c>
      <c r="M2208">
        <v>36.523875585016498</v>
      </c>
      <c r="N2208">
        <v>0.19765566902523199</v>
      </c>
      <c r="O2208">
        <v>14.680851063829699</v>
      </c>
      <c r="P2208">
        <v>49.206349206349202</v>
      </c>
      <c r="Q2208">
        <v>-8.3644017334010001E-3</v>
      </c>
    </row>
    <row r="2209" spans="1:17" hidden="1" x14ac:dyDescent="0.3">
      <c r="A2209" t="s">
        <v>4612</v>
      </c>
      <c r="B2209" t="s">
        <v>4613</v>
      </c>
      <c r="C2209" t="str">
        <f>IFERROR(VLOOKUP(Table1[[#This Row],[Ticker]],[1]!Table1[[Symbol]:[Industry]],2,FALSE),"-")</f>
        <v>-</v>
      </c>
      <c r="D2209" t="s">
        <v>54</v>
      </c>
      <c r="E2209">
        <v>292.29662818000003</v>
      </c>
      <c r="F2209">
        <v>237.55</v>
      </c>
      <c r="G2209">
        <v>-20.274238754010199</v>
      </c>
      <c r="H2209">
        <v>-3.3235128999832702</v>
      </c>
      <c r="I2209">
        <v>-5.4261656029038701</v>
      </c>
      <c r="J2209">
        <v>0.43203075837239902</v>
      </c>
      <c r="K2209">
        <v>240.51606929412301</v>
      </c>
      <c r="L2209">
        <v>230.29642004540901</v>
      </c>
      <c r="M2209">
        <v>44.255241151404199</v>
      </c>
      <c r="N2209">
        <v>0.90814215471080395</v>
      </c>
      <c r="O2209">
        <v>36.813302462639399</v>
      </c>
      <c r="P2209">
        <v>24.927688666841899</v>
      </c>
      <c r="Q2209">
        <v>-3.6708478733609999E-3</v>
      </c>
    </row>
    <row r="2210" spans="1:17" hidden="1" x14ac:dyDescent="0.3">
      <c r="A2210" t="s">
        <v>4614</v>
      </c>
      <c r="B2210" t="s">
        <v>4615</v>
      </c>
      <c r="C2210" t="str">
        <f>IFERROR(VLOOKUP(Table1[[#This Row],[Ticker]],[1]!Table1[[Symbol]:[Industry]],2,FALSE),"-")</f>
        <v>-</v>
      </c>
      <c r="D2210" t="s">
        <v>146</v>
      </c>
      <c r="E2210">
        <v>292.23935999999998</v>
      </c>
      <c r="F2210">
        <v>10.57</v>
      </c>
      <c r="G2210">
        <v>-28.123733388531701</v>
      </c>
      <c r="H2210">
        <v>-19.3189238866211</v>
      </c>
      <c r="I2210">
        <v>-19.545111269369102</v>
      </c>
      <c r="J2210">
        <v>-7.3762897974798598</v>
      </c>
      <c r="K2210">
        <v>11.799108937815699</v>
      </c>
      <c r="L2210">
        <v>12.0036248632533</v>
      </c>
      <c r="M2210">
        <v>6.3307786413459199</v>
      </c>
      <c r="N2210">
        <v>1.1786991160103699</v>
      </c>
      <c r="O2210">
        <v>101.98675496688701</v>
      </c>
      <c r="P2210">
        <v>20.113636363636299</v>
      </c>
      <c r="Q2210">
        <v>2.0523010889215001E-2</v>
      </c>
    </row>
    <row r="2211" spans="1:17" hidden="1" x14ac:dyDescent="0.3">
      <c r="A2211" t="s">
        <v>4616</v>
      </c>
      <c r="B2211" t="s">
        <v>4617</v>
      </c>
      <c r="C2211" t="str">
        <f>IFERROR(VLOOKUP(Table1[[#This Row],[Ticker]],[1]!Table1[[Symbol]:[Industry]],2,FALSE),"-")</f>
        <v>-</v>
      </c>
      <c r="D2211" t="s">
        <v>21</v>
      </c>
      <c r="E2211">
        <v>292.02171600000003</v>
      </c>
      <c r="F2211">
        <v>19.739999999999998</v>
      </c>
      <c r="G2211">
        <v>-43.455931766740598</v>
      </c>
      <c r="H2211">
        <v>-7.7064395967174999</v>
      </c>
      <c r="I2211">
        <v>-26.7292299240952</v>
      </c>
      <c r="J2211">
        <v>-7.0233910182555599</v>
      </c>
      <c r="K2211">
        <v>19.3087054558098</v>
      </c>
      <c r="L2211">
        <v>21.184427840652901</v>
      </c>
      <c r="M2211">
        <v>63.5782568584602</v>
      </c>
      <c r="N2211">
        <v>2.2767608846128402</v>
      </c>
      <c r="O2211">
        <v>81.3576494427558</v>
      </c>
      <c r="P2211">
        <v>11.968235961429301</v>
      </c>
      <c r="Q2211">
        <v>-8.8638683096045001E-2</v>
      </c>
    </row>
    <row r="2212" spans="1:17" hidden="1" x14ac:dyDescent="0.3">
      <c r="A2212" t="s">
        <v>4618</v>
      </c>
      <c r="B2212" t="s">
        <v>4619</v>
      </c>
      <c r="C2212" t="str">
        <f>IFERROR(VLOOKUP(Table1[[#This Row],[Ticker]],[1]!Table1[[Symbol]:[Industry]],2,FALSE),"-")</f>
        <v>-</v>
      </c>
      <c r="D2212" t="s">
        <v>564</v>
      </c>
      <c r="E2212">
        <v>291.84463349999999</v>
      </c>
      <c r="F2212">
        <v>225.75</v>
      </c>
      <c r="G2212">
        <v>92.073398874495297</v>
      </c>
      <c r="H2212">
        <v>-11.1374391376348</v>
      </c>
      <c r="I2212">
        <v>14.8556827096234</v>
      </c>
      <c r="J2212">
        <v>3.9174307271638198</v>
      </c>
      <c r="K2212">
        <v>215.16612707977399</v>
      </c>
      <c r="L2212">
        <v>189.76116682478701</v>
      </c>
      <c r="M2212">
        <v>73.743036562961606</v>
      </c>
      <c r="N2212">
        <v>0.79594178574334096</v>
      </c>
      <c r="O2212">
        <v>23.145071982281198</v>
      </c>
      <c r="P2212">
        <v>130.35714285714201</v>
      </c>
      <c r="Q2212">
        <v>0.12749984315386201</v>
      </c>
    </row>
    <row r="2213" spans="1:17" hidden="1" x14ac:dyDescent="0.3">
      <c r="A2213" t="s">
        <v>4620</v>
      </c>
      <c r="B2213" t="s">
        <v>4621</v>
      </c>
      <c r="C2213" t="str">
        <f>IFERROR(VLOOKUP(Table1[[#This Row],[Ticker]],[1]!Table1[[Symbol]:[Industry]],2,FALSE),"-")</f>
        <v>-</v>
      </c>
      <c r="D2213" t="s">
        <v>1503</v>
      </c>
      <c r="E2213">
        <v>290.60478416900003</v>
      </c>
      <c r="F2213">
        <v>8.89</v>
      </c>
      <c r="G2213">
        <v>41.536526755129699</v>
      </c>
      <c r="H2213">
        <v>-3.1889905653019799</v>
      </c>
      <c r="I2213">
        <v>25.056938775852402</v>
      </c>
      <c r="J2213">
        <v>7.10803651490414</v>
      </c>
      <c r="K2213">
        <v>8.8718742300868598</v>
      </c>
      <c r="L2213">
        <v>7.7591694148404704</v>
      </c>
      <c r="M2213">
        <v>48.216016086059099</v>
      </c>
      <c r="N2213">
        <v>1.47300912349174</v>
      </c>
      <c r="O2213">
        <v>26.434195725534199</v>
      </c>
      <c r="P2213">
        <v>74.313725490196106</v>
      </c>
      <c r="Q2213">
        <v>-1.6117388841600001E-2</v>
      </c>
    </row>
    <row r="2214" spans="1:17" hidden="1" x14ac:dyDescent="0.3">
      <c r="A2214" t="s">
        <v>4622</v>
      </c>
      <c r="B2214" t="s">
        <v>4623</v>
      </c>
      <c r="C2214" t="str">
        <f>IFERROR(VLOOKUP(Table1[[#This Row],[Ticker]],[1]!Table1[[Symbol]:[Industry]],2,FALSE),"-")</f>
        <v>-</v>
      </c>
      <c r="D2214" t="s">
        <v>1381</v>
      </c>
      <c r="E2214">
        <v>290.25699800000001</v>
      </c>
      <c r="F2214">
        <v>163.85</v>
      </c>
      <c r="G2214">
        <v>7.9269661425634697</v>
      </c>
      <c r="H2214">
        <v>-18.9804244572945</v>
      </c>
      <c r="I2214">
        <v>-2.9834490930261199</v>
      </c>
      <c r="J2214">
        <v>-8.4408198614545107</v>
      </c>
      <c r="K2214">
        <v>166.27529151872801</v>
      </c>
      <c r="L2214">
        <v>148.06111072736999</v>
      </c>
      <c r="M2214">
        <v>36.704251650811997</v>
      </c>
      <c r="N2214">
        <v>0.73376676936160801</v>
      </c>
      <c r="O2214">
        <v>23.2834909978639</v>
      </c>
      <c r="P2214">
        <v>68.830499742400804</v>
      </c>
      <c r="Q2214">
        <v>5.9583610344102998E-2</v>
      </c>
    </row>
    <row r="2215" spans="1:17" hidden="1" x14ac:dyDescent="0.3">
      <c r="A2215" t="s">
        <v>4624</v>
      </c>
      <c r="B2215" t="s">
        <v>4625</v>
      </c>
      <c r="C2215" t="str">
        <f>IFERROR(VLOOKUP(Table1[[#This Row],[Ticker]],[1]!Table1[[Symbol]:[Industry]],2,FALSE),"-")</f>
        <v>-</v>
      </c>
      <c r="D2215" t="s">
        <v>261</v>
      </c>
      <c r="E2215">
        <v>290.22187500000001</v>
      </c>
      <c r="F2215">
        <v>758.75</v>
      </c>
      <c r="G2215">
        <v>-14.8123355509868</v>
      </c>
      <c r="H2215">
        <v>-9.2973243065008404</v>
      </c>
      <c r="I2215">
        <v>16.810994374977899</v>
      </c>
      <c r="J2215">
        <v>-5.1959333857122401</v>
      </c>
      <c r="K2215">
        <v>735.16839342507399</v>
      </c>
      <c r="L2215">
        <v>654.06184285140102</v>
      </c>
      <c r="M2215">
        <v>41.813836367051898</v>
      </c>
      <c r="N2215">
        <v>0.50216839742060704</v>
      </c>
      <c r="O2215">
        <v>11.0774299835255</v>
      </c>
      <c r="P2215">
        <v>39.220183486238497</v>
      </c>
      <c r="Q2215">
        <v>7.8601087092554006E-2</v>
      </c>
    </row>
    <row r="2216" spans="1:17" hidden="1" x14ac:dyDescent="0.3">
      <c r="A2216" t="s">
        <v>4626</v>
      </c>
      <c r="B2216" t="s">
        <v>4627</v>
      </c>
      <c r="C2216" t="str">
        <f>IFERROR(VLOOKUP(Table1[[#This Row],[Ticker]],[1]!Table1[[Symbol]:[Industry]],2,FALSE),"-")</f>
        <v>-</v>
      </c>
      <c r="D2216" t="s">
        <v>114</v>
      </c>
      <c r="E2216">
        <v>289.96492799999999</v>
      </c>
      <c r="F2216">
        <v>180.65</v>
      </c>
      <c r="G2216">
        <v>-85.641782068399706</v>
      </c>
      <c r="H2216">
        <v>-31.873096469256701</v>
      </c>
      <c r="I2216">
        <v>-27.253777862218101</v>
      </c>
      <c r="J2216">
        <v>-8.2764721876823604</v>
      </c>
      <c r="K2216">
        <v>214.678716633937</v>
      </c>
      <c r="L2216">
        <v>239.47470359285199</v>
      </c>
      <c r="M2216">
        <v>22.250762926873101</v>
      </c>
      <c r="N2216">
        <v>0.62332786506215099</v>
      </c>
      <c r="O2216">
        <v>180.92997508995199</v>
      </c>
      <c r="P2216">
        <v>12.135319677219099</v>
      </c>
      <c r="Q2216">
        <v>0.11537436785307199</v>
      </c>
    </row>
    <row r="2217" spans="1:17" hidden="1" x14ac:dyDescent="0.3">
      <c r="A2217" t="s">
        <v>4628</v>
      </c>
      <c r="B2217" t="s">
        <v>4629</v>
      </c>
      <c r="C2217" t="str">
        <f>IFERROR(VLOOKUP(Table1[[#This Row],[Ticker]],[1]!Table1[[Symbol]:[Industry]],2,FALSE),"-")</f>
        <v>-</v>
      </c>
      <c r="D2217" t="s">
        <v>74</v>
      </c>
      <c r="E2217">
        <v>289.94020593499999</v>
      </c>
      <c r="F2217">
        <v>49.67</v>
      </c>
      <c r="G2217">
        <v>55.082105349653702</v>
      </c>
      <c r="H2217">
        <v>-28.1566560469339</v>
      </c>
      <c r="I2217">
        <v>6.3435367807753202</v>
      </c>
      <c r="J2217">
        <v>-9.3876153553155302</v>
      </c>
      <c r="K2217">
        <v>53.769118795579999</v>
      </c>
      <c r="L2217">
        <v>44.801446758397297</v>
      </c>
      <c r="M2217">
        <v>16.823607907094601</v>
      </c>
      <c r="N2217">
        <v>0.36734354263199698</v>
      </c>
      <c r="O2217">
        <v>48.580632172337403</v>
      </c>
      <c r="P2217">
        <v>104.40329218106901</v>
      </c>
      <c r="Q2217">
        <v>0.101599393193128</v>
      </c>
    </row>
    <row r="2218" spans="1:17" hidden="1" x14ac:dyDescent="0.3">
      <c r="A2218" t="s">
        <v>4630</v>
      </c>
      <c r="B2218" t="s">
        <v>4631</v>
      </c>
      <c r="C2218" t="str">
        <f>IFERROR(VLOOKUP(Table1[[#This Row],[Ticker]],[1]!Table1[[Symbol]:[Industry]],2,FALSE),"-")</f>
        <v>-</v>
      </c>
      <c r="E2218">
        <v>289.92963118</v>
      </c>
      <c r="F2218">
        <v>278.60000000000002</v>
      </c>
      <c r="G2218">
        <v>-36.292350250217901</v>
      </c>
      <c r="H2218">
        <v>-0.64150453178243705</v>
      </c>
      <c r="I2218">
        <v>-21.845309513492602</v>
      </c>
      <c r="J2218">
        <v>2.4955963235165801</v>
      </c>
      <c r="O2218">
        <v>11.629576453697</v>
      </c>
      <c r="P2218">
        <v>1.30909090909092</v>
      </c>
    </row>
    <row r="2219" spans="1:17" hidden="1" x14ac:dyDescent="0.3">
      <c r="A2219" t="s">
        <v>4632</v>
      </c>
      <c r="B2219" t="s">
        <v>4633</v>
      </c>
      <c r="C2219" t="str">
        <f>IFERROR(VLOOKUP(Table1[[#This Row],[Ticker]],[1]!Table1[[Symbol]:[Industry]],2,FALSE),"-")</f>
        <v>-</v>
      </c>
      <c r="D2219" t="s">
        <v>185</v>
      </c>
      <c r="E2219">
        <v>288.703083935</v>
      </c>
      <c r="F2219">
        <v>204.95</v>
      </c>
      <c r="G2219">
        <v>-49.767883222713202</v>
      </c>
      <c r="H2219">
        <v>-10.6886141327742</v>
      </c>
      <c r="I2219">
        <v>-0.74553378721091601</v>
      </c>
      <c r="J2219">
        <v>-2.4723641836947201</v>
      </c>
      <c r="K2219">
        <v>208.71214040397601</v>
      </c>
      <c r="L2219">
        <v>210.92641052820301</v>
      </c>
      <c r="M2219">
        <v>41.587570797457801</v>
      </c>
      <c r="N2219">
        <v>0.83623457500755405</v>
      </c>
      <c r="O2219">
        <v>36.6186874847523</v>
      </c>
      <c r="P2219">
        <v>19.156976744186</v>
      </c>
      <c r="Q2219">
        <v>-3.7013293432591E-2</v>
      </c>
    </row>
    <row r="2220" spans="1:17" hidden="1" x14ac:dyDescent="0.3">
      <c r="A2220" t="s">
        <v>4634</v>
      </c>
      <c r="B2220" t="s">
        <v>4635</v>
      </c>
      <c r="C2220" t="str">
        <f>IFERROR(VLOOKUP(Table1[[#This Row],[Ticker]],[1]!Table1[[Symbol]:[Industry]],2,FALSE),"-")</f>
        <v>-</v>
      </c>
      <c r="D2220" t="s">
        <v>261</v>
      </c>
      <c r="E2220">
        <v>288.14999999999998</v>
      </c>
      <c r="F2220">
        <v>282.5</v>
      </c>
      <c r="G2220">
        <v>80.824624973140303</v>
      </c>
      <c r="H2220">
        <v>-11.400261315206199</v>
      </c>
      <c r="I2220">
        <v>65.589112834992207</v>
      </c>
      <c r="J2220">
        <v>-2.8957080243095001</v>
      </c>
      <c r="K2220">
        <v>268.98106299611902</v>
      </c>
      <c r="L2220">
        <v>211.08856567359999</v>
      </c>
      <c r="M2220">
        <v>38.699601561225499</v>
      </c>
      <c r="N2220">
        <v>0.47500931615979503</v>
      </c>
      <c r="O2220">
        <v>21.0619469026548</v>
      </c>
      <c r="P2220">
        <v>120.703125</v>
      </c>
      <c r="Q2220">
        <v>0.173394057383459</v>
      </c>
    </row>
    <row r="2221" spans="1:17" hidden="1" x14ac:dyDescent="0.3">
      <c r="A2221" t="s">
        <v>4636</v>
      </c>
      <c r="B2221" t="s">
        <v>4637</v>
      </c>
      <c r="C2221" t="str">
        <f>IFERROR(VLOOKUP(Table1[[#This Row],[Ticker]],[1]!Table1[[Symbol]:[Industry]],2,FALSE),"-")</f>
        <v>-</v>
      </c>
      <c r="D2221" t="s">
        <v>46</v>
      </c>
      <c r="E2221">
        <v>287.86900000000003</v>
      </c>
      <c r="F2221">
        <v>132.05000000000001</v>
      </c>
      <c r="G2221">
        <v>34.905340947473199</v>
      </c>
      <c r="H2221">
        <v>-34.203360201885502</v>
      </c>
      <c r="I2221">
        <v>49.352381684198498</v>
      </c>
      <c r="J2221">
        <v>-3.7226505458930701</v>
      </c>
      <c r="K2221">
        <v>173.54283635585301</v>
      </c>
      <c r="M2221">
        <v>16.082029819614799</v>
      </c>
      <c r="N2221">
        <v>0.82777075745186901</v>
      </c>
      <c r="O2221">
        <v>114.312760318061</v>
      </c>
      <c r="P2221">
        <v>76.066666666666606</v>
      </c>
    </row>
    <row r="2222" spans="1:17" hidden="1" x14ac:dyDescent="0.3">
      <c r="A2222" t="s">
        <v>4638</v>
      </c>
      <c r="B2222" t="s">
        <v>4639</v>
      </c>
      <c r="C2222" t="str">
        <f>IFERROR(VLOOKUP(Table1[[#This Row],[Ticker]],[1]!Table1[[Symbol]:[Industry]],2,FALSE),"-")</f>
        <v>-</v>
      </c>
      <c r="D2222" t="s">
        <v>132</v>
      </c>
      <c r="E2222">
        <v>287.31815699999999</v>
      </c>
      <c r="F2222">
        <v>183.55</v>
      </c>
      <c r="G2222">
        <v>-12.495416297320601</v>
      </c>
      <c r="H2222">
        <v>-11.3594532497311</v>
      </c>
      <c r="I2222">
        <v>-41.240699787505299</v>
      </c>
      <c r="J2222">
        <v>3.6401049940368102</v>
      </c>
      <c r="K2222">
        <v>182.10099004577501</v>
      </c>
      <c r="L2222">
        <v>186.43522692664001</v>
      </c>
      <c r="M2222">
        <v>69.460867925116602</v>
      </c>
      <c r="N2222">
        <v>0.70789894628250005</v>
      </c>
      <c r="O2222">
        <v>54.154181421955798</v>
      </c>
      <c r="P2222">
        <v>25.204638472032698</v>
      </c>
      <c r="Q2222">
        <v>0.23774989665999499</v>
      </c>
    </row>
    <row r="2223" spans="1:17" hidden="1" x14ac:dyDescent="0.3">
      <c r="A2223" t="s">
        <v>4640</v>
      </c>
      <c r="B2223" t="s">
        <v>4641</v>
      </c>
      <c r="C2223" t="str">
        <f>IFERROR(VLOOKUP(Table1[[#This Row],[Ticker]],[1]!Table1[[Symbol]:[Industry]],2,FALSE),"-")</f>
        <v>-</v>
      </c>
      <c r="D2223" t="s">
        <v>753</v>
      </c>
      <c r="E2223">
        <v>286.83496256799998</v>
      </c>
      <c r="F2223">
        <v>279.08</v>
      </c>
      <c r="G2223">
        <v>1.43459312797099</v>
      </c>
      <c r="H2223">
        <v>0.20083781055991801</v>
      </c>
      <c r="I2223">
        <v>0.78717522117313599</v>
      </c>
      <c r="J2223">
        <v>1.2814499281976901</v>
      </c>
      <c r="K2223">
        <v>266.12786258831102</v>
      </c>
      <c r="L2223">
        <v>245.59295371660201</v>
      </c>
      <c r="M2223">
        <v>58.2466499100683</v>
      </c>
      <c r="N2223">
        <v>0.98958746857181601</v>
      </c>
      <c r="O2223">
        <v>1.6912713200516001</v>
      </c>
      <c r="P2223">
        <v>40.283502563587</v>
      </c>
      <c r="Q2223">
        <v>4.1697795445031001E-2</v>
      </c>
    </row>
    <row r="2224" spans="1:17" hidden="1" x14ac:dyDescent="0.3">
      <c r="A2224" t="s">
        <v>4642</v>
      </c>
      <c r="B2224" t="s">
        <v>4643</v>
      </c>
      <c r="C2224" t="str">
        <f>IFERROR(VLOOKUP(Table1[[#This Row],[Ticker]],[1]!Table1[[Symbol]:[Industry]],2,FALSE),"-")</f>
        <v>-</v>
      </c>
      <c r="D2224" t="s">
        <v>1169</v>
      </c>
      <c r="E2224">
        <v>286.36958306999998</v>
      </c>
      <c r="F2224">
        <v>662.45</v>
      </c>
      <c r="G2224">
        <v>-10.3280305280423</v>
      </c>
      <c r="H2224">
        <v>25.513375109941698</v>
      </c>
      <c r="I2224">
        <v>-21.196726913297098</v>
      </c>
      <c r="J2224">
        <v>27.913909710658199</v>
      </c>
      <c r="K2224">
        <v>557.15515262952704</v>
      </c>
      <c r="L2224">
        <v>585.73004847732204</v>
      </c>
      <c r="M2224">
        <v>74.885315353784407</v>
      </c>
      <c r="N2224">
        <v>2.6552990218611101</v>
      </c>
      <c r="O2224">
        <v>50.184919616574803</v>
      </c>
      <c r="P2224">
        <v>46.884700665188397</v>
      </c>
    </row>
    <row r="2225" spans="1:17" hidden="1" x14ac:dyDescent="0.3">
      <c r="A2225" t="s">
        <v>4644</v>
      </c>
      <c r="B2225" t="s">
        <v>4645</v>
      </c>
      <c r="C2225" t="str">
        <f>IFERROR(VLOOKUP(Table1[[#This Row],[Ticker]],[1]!Table1[[Symbol]:[Industry]],2,FALSE),"-")</f>
        <v>-</v>
      </c>
      <c r="D2225" t="s">
        <v>546</v>
      </c>
      <c r="E2225">
        <v>286.161</v>
      </c>
      <c r="F2225">
        <v>135.75</v>
      </c>
      <c r="G2225">
        <v>1027.4792115213399</v>
      </c>
      <c r="H2225">
        <v>-18.905308212764002</v>
      </c>
      <c r="I2225">
        <v>88.290846567868897</v>
      </c>
      <c r="J2225">
        <v>-9.5636142027992008</v>
      </c>
      <c r="K2225">
        <v>134.80950984735799</v>
      </c>
      <c r="L2225">
        <v>89.591716896207103</v>
      </c>
      <c r="M2225">
        <v>33.1448455425204</v>
      </c>
      <c r="N2225">
        <v>0.50506575876554705</v>
      </c>
      <c r="O2225">
        <v>31.712707182320401</v>
      </c>
      <c r="P2225">
        <v>1106.6666666666599</v>
      </c>
    </row>
    <row r="2226" spans="1:17" hidden="1" x14ac:dyDescent="0.3">
      <c r="A2226" t="s">
        <v>4646</v>
      </c>
      <c r="B2226" t="s">
        <v>4647</v>
      </c>
      <c r="C2226" t="str">
        <f>IFERROR(VLOOKUP(Table1[[#This Row],[Ticker]],[1]!Table1[[Symbol]:[Industry]],2,FALSE),"-")</f>
        <v>-</v>
      </c>
      <c r="D2226" t="s">
        <v>132</v>
      </c>
      <c r="E2226">
        <v>284.38413349499899</v>
      </c>
      <c r="F2226">
        <v>25.41</v>
      </c>
      <c r="G2226">
        <v>-16.271008913883399</v>
      </c>
      <c r="H2226">
        <v>-13.0688670141519</v>
      </c>
      <c r="I2226">
        <v>1.7549081642297499</v>
      </c>
      <c r="J2226">
        <v>3.0026385770376902</v>
      </c>
      <c r="K2226">
        <v>25.603404803556799</v>
      </c>
      <c r="L2226">
        <v>24.265882180773598</v>
      </c>
      <c r="M2226">
        <v>48.169757183861996</v>
      </c>
      <c r="N2226">
        <v>0.47907262790454103</v>
      </c>
      <c r="O2226">
        <v>46.162927981109704</v>
      </c>
      <c r="P2226">
        <v>33.736842105263101</v>
      </c>
      <c r="Q2226">
        <v>3.5744491419831999E-2</v>
      </c>
    </row>
    <row r="2227" spans="1:17" hidden="1" x14ac:dyDescent="0.3">
      <c r="A2227" t="s">
        <v>4648</v>
      </c>
      <c r="B2227" t="s">
        <v>4649</v>
      </c>
      <c r="C2227" t="str">
        <f>IFERROR(VLOOKUP(Table1[[#This Row],[Ticker]],[1]!Table1[[Symbol]:[Industry]],2,FALSE),"-")</f>
        <v>-</v>
      </c>
      <c r="D2227" t="s">
        <v>400</v>
      </c>
      <c r="E2227">
        <v>283.00673999999998</v>
      </c>
      <c r="F2227">
        <v>141</v>
      </c>
      <c r="G2227">
        <v>224.54667354065501</v>
      </c>
      <c r="H2227">
        <v>-3.0244519775744299</v>
      </c>
      <c r="I2227">
        <v>182.117316964369</v>
      </c>
      <c r="J2227">
        <v>-6.8126228545656096</v>
      </c>
      <c r="K2227">
        <v>125.747449956487</v>
      </c>
      <c r="L2227">
        <v>80.214949774234697</v>
      </c>
      <c r="M2227">
        <v>41.408264064083397</v>
      </c>
      <c r="N2227">
        <v>2.0892770363300199</v>
      </c>
      <c r="O2227">
        <v>14.8581560283687</v>
      </c>
      <c r="P2227">
        <v>366.11570247933798</v>
      </c>
      <c r="Q2227">
        <v>0.134192930853239</v>
      </c>
    </row>
    <row r="2228" spans="1:17" hidden="1" x14ac:dyDescent="0.3">
      <c r="A2228" t="s">
        <v>4650</v>
      </c>
      <c r="B2228" t="s">
        <v>4651</v>
      </c>
      <c r="C2228" t="str">
        <f>IFERROR(VLOOKUP(Table1[[#This Row],[Ticker]],[1]!Table1[[Symbol]:[Industry]],2,FALSE),"-")</f>
        <v>-</v>
      </c>
      <c r="D2228" t="s">
        <v>294</v>
      </c>
      <c r="E2228">
        <v>282.93111900000002</v>
      </c>
      <c r="F2228">
        <v>141.44999999999999</v>
      </c>
      <c r="G2228">
        <v>19.565289148616898</v>
      </c>
      <c r="H2228">
        <v>-18.307050236459901</v>
      </c>
      <c r="I2228">
        <v>26.746765078581902</v>
      </c>
      <c r="J2228">
        <v>-1.00618303591403</v>
      </c>
      <c r="K2228">
        <v>148.831049348221</v>
      </c>
      <c r="L2228">
        <v>132.48308633863601</v>
      </c>
      <c r="M2228">
        <v>32.994977976295502</v>
      </c>
      <c r="N2228">
        <v>0.53306640475686096</v>
      </c>
      <c r="O2228">
        <v>20.890774125132499</v>
      </c>
      <c r="P2228">
        <v>66.902654867256601</v>
      </c>
      <c r="Q2228">
        <v>1.3499877494069E-2</v>
      </c>
    </row>
    <row r="2229" spans="1:17" hidden="1" x14ac:dyDescent="0.3">
      <c r="A2229" t="s">
        <v>4652</v>
      </c>
      <c r="B2229" t="s">
        <v>4653</v>
      </c>
      <c r="C2229" t="str">
        <f>IFERROR(VLOOKUP(Table1[[#This Row],[Ticker]],[1]!Table1[[Symbol]:[Industry]],2,FALSE),"-")</f>
        <v>-</v>
      </c>
      <c r="D2229" t="s">
        <v>516</v>
      </c>
      <c r="E2229">
        <v>282.78057871999999</v>
      </c>
      <c r="F2229">
        <v>291.8</v>
      </c>
      <c r="G2229">
        <v>33.254095717280599</v>
      </c>
      <c r="H2229">
        <v>-3.9715787667996199</v>
      </c>
      <c r="I2229">
        <v>48.127343427785497</v>
      </c>
      <c r="J2229">
        <v>-2.5720193348464</v>
      </c>
      <c r="K2229">
        <v>279.97170707288598</v>
      </c>
      <c r="L2229">
        <v>244.84431285482199</v>
      </c>
      <c r="M2229">
        <v>57.650732883761798</v>
      </c>
      <c r="N2229">
        <v>0.185048315129615</v>
      </c>
      <c r="O2229">
        <v>16.124057573680599</v>
      </c>
      <c r="P2229">
        <v>90.718954248366003</v>
      </c>
    </row>
    <row r="2230" spans="1:17" hidden="1" x14ac:dyDescent="0.3">
      <c r="A2230" t="s">
        <v>4654</v>
      </c>
      <c r="B2230" t="s">
        <v>4655</v>
      </c>
      <c r="C2230" t="str">
        <f>IFERROR(VLOOKUP(Table1[[#This Row],[Ticker]],[1]!Table1[[Symbol]:[Industry]],2,FALSE),"-")</f>
        <v>-</v>
      </c>
      <c r="D2230" t="s">
        <v>379</v>
      </c>
      <c r="E2230">
        <v>282.37439999999998</v>
      </c>
      <c r="F2230">
        <v>38.5</v>
      </c>
      <c r="G2230">
        <v>4.3147893954973897</v>
      </c>
      <c r="H2230">
        <v>-62.236232703116798</v>
      </c>
      <c r="I2230">
        <v>-21.169274717583999</v>
      </c>
      <c r="J2230">
        <v>-7.1034256813733903</v>
      </c>
      <c r="K2230">
        <v>41.655866578500898</v>
      </c>
      <c r="L2230">
        <v>39.190904765420299</v>
      </c>
      <c r="M2230">
        <v>29.589888884403599</v>
      </c>
      <c r="N2230">
        <v>0.694187731411818</v>
      </c>
      <c r="O2230">
        <v>68.181818181818102</v>
      </c>
      <c r="P2230">
        <v>38.199222255459098</v>
      </c>
      <c r="Q2230">
        <v>3.3527307707451999E-2</v>
      </c>
    </row>
    <row r="2231" spans="1:17" hidden="1" x14ac:dyDescent="0.3">
      <c r="A2231" t="s">
        <v>4656</v>
      </c>
      <c r="B2231" t="s">
        <v>4657</v>
      </c>
      <c r="C2231" t="str">
        <f>IFERROR(VLOOKUP(Table1[[#This Row],[Ticker]],[1]!Table1[[Symbol]:[Industry]],2,FALSE),"-")</f>
        <v>-</v>
      </c>
      <c r="D2231" t="s">
        <v>217</v>
      </c>
      <c r="E2231">
        <v>282.09850589000001</v>
      </c>
      <c r="F2231">
        <v>147.58000000000001</v>
      </c>
      <c r="G2231">
        <v>-17.435268293487599</v>
      </c>
      <c r="H2231">
        <v>-26.156335040257002</v>
      </c>
      <c r="I2231">
        <v>2.5874986997334299</v>
      </c>
      <c r="J2231">
        <v>-5.1146293969023198</v>
      </c>
      <c r="K2231">
        <v>159.52650345165901</v>
      </c>
      <c r="L2231">
        <v>141.37832865787399</v>
      </c>
      <c r="M2231">
        <v>25.480078481075299</v>
      </c>
      <c r="N2231">
        <v>0.11954473153334801</v>
      </c>
      <c r="O2231">
        <v>32.809323756606503</v>
      </c>
      <c r="P2231">
        <v>39.160773220179102</v>
      </c>
      <c r="Q2231">
        <v>1.8485986798285999E-2</v>
      </c>
    </row>
    <row r="2232" spans="1:17" hidden="1" x14ac:dyDescent="0.3">
      <c r="A2232" t="s">
        <v>4658</v>
      </c>
      <c r="B2232" t="s">
        <v>4659</v>
      </c>
      <c r="C2232" t="str">
        <f>IFERROR(VLOOKUP(Table1[[#This Row],[Ticker]],[1]!Table1[[Symbol]:[Industry]],2,FALSE),"-")</f>
        <v>-</v>
      </c>
      <c r="D2232" t="s">
        <v>4660</v>
      </c>
      <c r="E2232">
        <v>281.73599999999999</v>
      </c>
      <c r="F2232">
        <v>120.4</v>
      </c>
      <c r="G2232">
        <v>57.278049883718097</v>
      </c>
      <c r="H2232">
        <v>3.63170374142583</v>
      </c>
      <c r="I2232">
        <v>38.932119953591901</v>
      </c>
      <c r="J2232">
        <v>4.8755585163332098</v>
      </c>
      <c r="K2232">
        <v>110.01445326602</v>
      </c>
      <c r="L2232">
        <v>90.494269408090901</v>
      </c>
      <c r="M2232">
        <v>68.960469837462696</v>
      </c>
      <c r="N2232">
        <v>0.81196437573517</v>
      </c>
      <c r="O2232">
        <v>5.1079734219269</v>
      </c>
      <c r="P2232">
        <v>162.25223262905601</v>
      </c>
      <c r="Q2232">
        <v>7.7322864810495995E-2</v>
      </c>
    </row>
    <row r="2233" spans="1:17" hidden="1" x14ac:dyDescent="0.3">
      <c r="A2233" t="s">
        <v>4661</v>
      </c>
      <c r="B2233" t="s">
        <v>4662</v>
      </c>
      <c r="C2233" t="str">
        <f>IFERROR(VLOOKUP(Table1[[#This Row],[Ticker]],[1]!Table1[[Symbol]:[Industry]],2,FALSE),"-")</f>
        <v>-</v>
      </c>
      <c r="D2233" t="s">
        <v>185</v>
      </c>
      <c r="E2233">
        <v>281.34082367500002</v>
      </c>
      <c r="F2233">
        <v>221.95</v>
      </c>
      <c r="G2233">
        <v>28.056134598266901</v>
      </c>
      <c r="H2233">
        <v>-3.4569942812129599</v>
      </c>
      <c r="I2233">
        <v>29.193936385174901</v>
      </c>
      <c r="J2233">
        <v>-4.0921229747290297</v>
      </c>
      <c r="K2233">
        <v>213.568689680071</v>
      </c>
      <c r="L2233">
        <v>185.180964376524</v>
      </c>
      <c r="M2233">
        <v>39.1593682502318</v>
      </c>
      <c r="N2233">
        <v>0.527686395777618</v>
      </c>
      <c r="O2233">
        <v>18.224825411128599</v>
      </c>
      <c r="P2233">
        <v>76.150793650793602</v>
      </c>
      <c r="Q2233">
        <v>4.5297516253379001E-2</v>
      </c>
    </row>
    <row r="2234" spans="1:17" hidden="1" x14ac:dyDescent="0.3">
      <c r="A2234" t="s">
        <v>4663</v>
      </c>
      <c r="B2234" t="s">
        <v>4664</v>
      </c>
      <c r="C2234" t="str">
        <f>IFERROR(VLOOKUP(Table1[[#This Row],[Ticker]],[1]!Table1[[Symbol]:[Industry]],2,FALSE),"-")</f>
        <v>-</v>
      </c>
      <c r="D2234" t="s">
        <v>117</v>
      </c>
      <c r="E2234">
        <v>280.85409026999997</v>
      </c>
      <c r="F2234">
        <v>184.65</v>
      </c>
      <c r="G2234">
        <v>12.845829656100699</v>
      </c>
      <c r="H2234">
        <v>-8.8291092218996905</v>
      </c>
      <c r="I2234">
        <v>-28.014677440747501</v>
      </c>
      <c r="J2234">
        <v>-1.7659555509385201</v>
      </c>
      <c r="K2234">
        <v>177.38633286931</v>
      </c>
      <c r="L2234">
        <v>170.85479668567501</v>
      </c>
      <c r="M2234">
        <v>60.1029475317318</v>
      </c>
      <c r="N2234">
        <v>1.02801848486645</v>
      </c>
      <c r="O2234">
        <v>94.530192255618701</v>
      </c>
      <c r="P2234">
        <v>67.407071622846701</v>
      </c>
      <c r="Q2234">
        <v>7.8868886181966996E-2</v>
      </c>
    </row>
    <row r="2235" spans="1:17" hidden="1" x14ac:dyDescent="0.3">
      <c r="A2235" t="s">
        <v>4665</v>
      </c>
      <c r="B2235" t="s">
        <v>4666</v>
      </c>
      <c r="C2235" t="str">
        <f>IFERROR(VLOOKUP(Table1[[#This Row],[Ticker]],[1]!Table1[[Symbol]:[Industry]],2,FALSE),"-")</f>
        <v>-</v>
      </c>
      <c r="D2235" t="s">
        <v>606</v>
      </c>
      <c r="E2235">
        <v>279.63471750000002</v>
      </c>
      <c r="F2235">
        <v>201</v>
      </c>
      <c r="G2235">
        <v>358.66534405221898</v>
      </c>
      <c r="H2235">
        <v>-3.9415045317824302</v>
      </c>
      <c r="I2235">
        <v>85.875876747163204</v>
      </c>
      <c r="J2235">
        <v>-2.5363447084244402</v>
      </c>
      <c r="K2235">
        <v>182.488109313395</v>
      </c>
      <c r="L2235">
        <v>127.35105087320601</v>
      </c>
      <c r="M2235">
        <v>40.863847486304302</v>
      </c>
      <c r="N2235">
        <v>1.5428044705611199</v>
      </c>
      <c r="O2235">
        <v>7.0895522388059602</v>
      </c>
      <c r="P2235">
        <v>391.44254278728602</v>
      </c>
    </row>
    <row r="2236" spans="1:17" hidden="1" x14ac:dyDescent="0.3">
      <c r="A2236" t="s">
        <v>4667</v>
      </c>
      <c r="B2236" t="s">
        <v>4668</v>
      </c>
      <c r="C2236" t="str">
        <f>IFERROR(VLOOKUP(Table1[[#This Row],[Ticker]],[1]!Table1[[Symbol]:[Industry]],2,FALSE),"-")</f>
        <v>-</v>
      </c>
      <c r="D2236" t="s">
        <v>2507</v>
      </c>
      <c r="E2236">
        <v>279.3518742</v>
      </c>
      <c r="F2236">
        <v>150.85</v>
      </c>
      <c r="G2236">
        <v>98.943231372460403</v>
      </c>
      <c r="H2236">
        <v>18.705602906233999</v>
      </c>
      <c r="I2236">
        <v>72.861223497222795</v>
      </c>
      <c r="J2236">
        <v>1.07291591114544</v>
      </c>
      <c r="K2236">
        <v>133.38277922025199</v>
      </c>
      <c r="M2236">
        <v>64.677293723763498</v>
      </c>
      <c r="N2236">
        <v>0.481857198595396</v>
      </c>
      <c r="O2236">
        <v>27.212462711302599</v>
      </c>
      <c r="P2236">
        <v>143.306451612903</v>
      </c>
    </row>
    <row r="2237" spans="1:17" hidden="1" x14ac:dyDescent="0.3">
      <c r="A2237" t="s">
        <v>4669</v>
      </c>
      <c r="B2237" t="s">
        <v>4670</v>
      </c>
      <c r="C2237" t="str">
        <f>IFERROR(VLOOKUP(Table1[[#This Row],[Ticker]],[1]!Table1[[Symbol]:[Industry]],2,FALSE),"-")</f>
        <v>-</v>
      </c>
      <c r="D2237" t="s">
        <v>74</v>
      </c>
      <c r="E2237">
        <v>279.08981</v>
      </c>
      <c r="F2237">
        <v>883</v>
      </c>
      <c r="G2237">
        <v>152.61388077365999</v>
      </c>
      <c r="H2237">
        <v>-1.9306261140977401</v>
      </c>
      <c r="I2237">
        <v>230.33716677954601</v>
      </c>
      <c r="J2237">
        <v>-1.65709269983918</v>
      </c>
      <c r="K2237">
        <v>837.17331319219397</v>
      </c>
      <c r="L2237">
        <v>608.72898775201099</v>
      </c>
      <c r="M2237">
        <v>47.196624844192399</v>
      </c>
      <c r="N2237">
        <v>0.30603254969634902</v>
      </c>
      <c r="O2237">
        <v>2.8086070215175498</v>
      </c>
      <c r="P2237">
        <v>312.03919738683999</v>
      </c>
      <c r="Q2237">
        <v>8.6641674142750001E-3</v>
      </c>
    </row>
    <row r="2238" spans="1:17" hidden="1" x14ac:dyDescent="0.3">
      <c r="A2238" t="s">
        <v>4671</v>
      </c>
      <c r="B2238" t="s">
        <v>4672</v>
      </c>
      <c r="C2238" t="str">
        <f>IFERROR(VLOOKUP(Table1[[#This Row],[Ticker]],[1]!Table1[[Symbol]:[Industry]],2,FALSE),"-")</f>
        <v>-</v>
      </c>
      <c r="D2238" t="s">
        <v>252</v>
      </c>
      <c r="E2238">
        <v>277.96808340000001</v>
      </c>
      <c r="F2238">
        <v>56.49</v>
      </c>
      <c r="G2238">
        <v>104.07814717688299</v>
      </c>
      <c r="H2238">
        <v>37.311002064523599</v>
      </c>
      <c r="I2238">
        <v>53.895451757756398</v>
      </c>
      <c r="J2238">
        <v>18.077725685596999</v>
      </c>
      <c r="K2238">
        <v>42.1103889630376</v>
      </c>
      <c r="L2238">
        <v>37.146015115931903</v>
      </c>
      <c r="M2238">
        <v>89.122721059039407</v>
      </c>
      <c r="N2238">
        <v>1.0675165134831299</v>
      </c>
      <c r="O2238">
        <v>0</v>
      </c>
      <c r="P2238">
        <v>165.83529411764701</v>
      </c>
      <c r="Q2238">
        <v>0.115123326238543</v>
      </c>
    </row>
    <row r="2239" spans="1:17" hidden="1" x14ac:dyDescent="0.3">
      <c r="A2239" t="s">
        <v>4673</v>
      </c>
      <c r="B2239" t="s">
        <v>4674</v>
      </c>
      <c r="C2239" t="str">
        <f>IFERROR(VLOOKUP(Table1[[#This Row],[Ticker]],[1]!Table1[[Symbol]:[Industry]],2,FALSE),"-")</f>
        <v>-</v>
      </c>
      <c r="D2239" t="s">
        <v>1381</v>
      </c>
      <c r="E2239">
        <v>277.884712194999</v>
      </c>
      <c r="F2239">
        <v>31.03</v>
      </c>
      <c r="G2239">
        <v>84.215808257940495</v>
      </c>
      <c r="H2239">
        <v>49.659838083831602</v>
      </c>
      <c r="I2239">
        <v>53.581199342379001</v>
      </c>
      <c r="J2239">
        <v>3.4685327240578601</v>
      </c>
      <c r="K2239">
        <v>22.318380649880599</v>
      </c>
      <c r="L2239">
        <v>18.6931907420351</v>
      </c>
      <c r="M2239">
        <v>92.322687985573694</v>
      </c>
      <c r="N2239">
        <v>0.71762049743004397</v>
      </c>
      <c r="O2239">
        <v>0</v>
      </c>
      <c r="P2239">
        <v>139.61389961389901</v>
      </c>
      <c r="Q2239">
        <v>1.4561026704623E-2</v>
      </c>
    </row>
    <row r="2240" spans="1:17" hidden="1" x14ac:dyDescent="0.3">
      <c r="A2240" t="s">
        <v>4675</v>
      </c>
      <c r="B2240" t="s">
        <v>4676</v>
      </c>
      <c r="C2240" t="str">
        <f>IFERROR(VLOOKUP(Table1[[#This Row],[Ticker]],[1]!Table1[[Symbol]:[Industry]],2,FALSE),"-")</f>
        <v>-</v>
      </c>
      <c r="D2240" t="s">
        <v>54</v>
      </c>
      <c r="E2240">
        <v>277.77800120000001</v>
      </c>
      <c r="F2240">
        <v>132.02000000000001</v>
      </c>
      <c r="G2240">
        <v>49.696885577304002</v>
      </c>
      <c r="H2240">
        <v>-5.9962282394473103</v>
      </c>
      <c r="I2240">
        <v>38.556354182288601</v>
      </c>
      <c r="J2240">
        <v>-6.0906105730351303</v>
      </c>
      <c r="K2240">
        <v>107.515252367947</v>
      </c>
      <c r="L2240">
        <v>95.436190869830995</v>
      </c>
      <c r="M2240">
        <v>72.482920712594606</v>
      </c>
      <c r="N2240">
        <v>1.5561484725724799</v>
      </c>
      <c r="O2240">
        <v>0.598394182699579</v>
      </c>
      <c r="P2240">
        <v>89.683908045977006</v>
      </c>
      <c r="Q2240">
        <v>8.5848718936054003E-2</v>
      </c>
    </row>
    <row r="2241" spans="1:17" hidden="1" x14ac:dyDescent="0.3">
      <c r="A2241" t="s">
        <v>4677</v>
      </c>
      <c r="B2241" t="s">
        <v>4678</v>
      </c>
      <c r="C2241" t="str">
        <f>IFERROR(VLOOKUP(Table1[[#This Row],[Ticker]],[1]!Table1[[Symbol]:[Industry]],2,FALSE),"-")</f>
        <v>-</v>
      </c>
      <c r="D2241" t="s">
        <v>762</v>
      </c>
      <c r="E2241">
        <v>277.43959000000001</v>
      </c>
      <c r="F2241">
        <v>122</v>
      </c>
      <c r="G2241">
        <v>-44.210955540873996</v>
      </c>
      <c r="H2241">
        <v>-4.1330299555112502</v>
      </c>
      <c r="I2241">
        <v>24.110005457584101</v>
      </c>
      <c r="J2241">
        <v>14.8842126139974</v>
      </c>
      <c r="K2241">
        <v>105.55400761985101</v>
      </c>
      <c r="M2241">
        <v>65.6201226380267</v>
      </c>
      <c r="N2241">
        <v>1.0540406165143199</v>
      </c>
      <c r="O2241">
        <v>18.8524590163934</v>
      </c>
      <c r="P2241">
        <v>86.117467581998397</v>
      </c>
    </row>
    <row r="2242" spans="1:17" hidden="1" x14ac:dyDescent="0.3">
      <c r="A2242" t="s">
        <v>4679</v>
      </c>
      <c r="B2242" t="s">
        <v>4680</v>
      </c>
      <c r="C2242" t="str">
        <f>IFERROR(VLOOKUP(Table1[[#This Row],[Ticker]],[1]!Table1[[Symbol]:[Industry]],2,FALSE),"-")</f>
        <v>-</v>
      </c>
      <c r="D2242" t="s">
        <v>111</v>
      </c>
      <c r="E2242">
        <v>277.376692983</v>
      </c>
      <c r="F2242">
        <v>245.57</v>
      </c>
      <c r="G2242">
        <v>92.000833301546805</v>
      </c>
      <c r="H2242">
        <v>3.1975663931449798</v>
      </c>
      <c r="I2242">
        <v>-30.579577330126</v>
      </c>
      <c r="J2242">
        <v>5.7120911688774001</v>
      </c>
      <c r="K2242">
        <v>250.19096775514299</v>
      </c>
      <c r="L2242">
        <v>237.22961759322499</v>
      </c>
      <c r="M2242">
        <v>44.648172565735898</v>
      </c>
      <c r="N2242">
        <v>2.54804565824133</v>
      </c>
      <c r="O2242">
        <v>46.679154619863901</v>
      </c>
      <c r="P2242">
        <v>124.778032036613</v>
      </c>
      <c r="Q2242">
        <v>0.20533803844614701</v>
      </c>
    </row>
    <row r="2243" spans="1:17" hidden="1" x14ac:dyDescent="0.3">
      <c r="A2243" t="s">
        <v>4681</v>
      </c>
      <c r="B2243" t="s">
        <v>4682</v>
      </c>
      <c r="C2243" t="str">
        <f>IFERROR(VLOOKUP(Table1[[#This Row],[Ticker]],[1]!Table1[[Symbol]:[Industry]],2,FALSE),"-")</f>
        <v>-</v>
      </c>
      <c r="D2243" t="s">
        <v>4155</v>
      </c>
      <c r="E2243">
        <v>276.59969709000001</v>
      </c>
      <c r="F2243">
        <v>202.7</v>
      </c>
      <c r="G2243">
        <v>-51.697198735066401</v>
      </c>
      <c r="H2243">
        <v>1.80849546821756</v>
      </c>
      <c r="I2243">
        <v>-36.579805104612497</v>
      </c>
      <c r="J2243">
        <v>-14.303912175357</v>
      </c>
      <c r="K2243">
        <v>209.75352648575</v>
      </c>
      <c r="L2243">
        <v>228.275990078218</v>
      </c>
      <c r="M2243">
        <v>41.322906938511899</v>
      </c>
      <c r="N2243">
        <v>2.4751365737498201</v>
      </c>
      <c r="O2243">
        <v>70.202269363591498</v>
      </c>
      <c r="P2243">
        <v>21.377245508982</v>
      </c>
      <c r="Q2243">
        <v>9.5004383536220996E-2</v>
      </c>
    </row>
    <row r="2244" spans="1:17" hidden="1" x14ac:dyDescent="0.3">
      <c r="A2244" t="s">
        <v>4683</v>
      </c>
      <c r="B2244" t="s">
        <v>4684</v>
      </c>
      <c r="C2244" t="str">
        <f>IFERROR(VLOOKUP(Table1[[#This Row],[Ticker]],[1]!Table1[[Symbol]:[Industry]],2,FALSE),"-")</f>
        <v>-</v>
      </c>
      <c r="D2244" t="s">
        <v>220</v>
      </c>
      <c r="E2244">
        <v>275.90740140000003</v>
      </c>
      <c r="F2244">
        <v>171.66</v>
      </c>
      <c r="G2244">
        <v>237.17969781665701</v>
      </c>
      <c r="H2244">
        <v>2.1321472689266399</v>
      </c>
      <c r="I2244">
        <v>149.47015401413901</v>
      </c>
      <c r="J2244">
        <v>-0.63473626550680995</v>
      </c>
      <c r="K2244">
        <v>149.00510271836501</v>
      </c>
      <c r="L2244">
        <v>99.074590891277097</v>
      </c>
      <c r="M2244">
        <v>52.3896624789149</v>
      </c>
      <c r="N2244">
        <v>1.4468317820665</v>
      </c>
      <c r="O2244">
        <v>11.8490038448095</v>
      </c>
      <c r="P2244">
        <v>339.59026888604302</v>
      </c>
      <c r="Q2244">
        <v>9.7771308877620006E-2</v>
      </c>
    </row>
    <row r="2245" spans="1:17" hidden="1" x14ac:dyDescent="0.3">
      <c r="A2245" t="s">
        <v>4685</v>
      </c>
      <c r="B2245" t="s">
        <v>4686</v>
      </c>
      <c r="C2245" t="str">
        <f>IFERROR(VLOOKUP(Table1[[#This Row],[Ticker]],[1]!Table1[[Symbol]:[Industry]],2,FALSE),"-")</f>
        <v>-</v>
      </c>
      <c r="D2245" t="s">
        <v>261</v>
      </c>
      <c r="E2245">
        <v>275.67135000000002</v>
      </c>
      <c r="F2245">
        <v>270</v>
      </c>
      <c r="G2245">
        <v>83.222801264933594</v>
      </c>
      <c r="H2245">
        <v>-6.3958904966947099</v>
      </c>
      <c r="I2245">
        <v>22.2948420016588</v>
      </c>
      <c r="J2245">
        <v>0.31377814169840001</v>
      </c>
      <c r="K2245">
        <v>274.56498989128198</v>
      </c>
      <c r="L2245">
        <v>213.024331582108</v>
      </c>
      <c r="M2245">
        <v>14.183114734827999</v>
      </c>
      <c r="N2245">
        <v>0.38680926916220998</v>
      </c>
      <c r="O2245">
        <v>18.518518518518501</v>
      </c>
      <c r="P2245">
        <v>180.66528066527999</v>
      </c>
    </row>
    <row r="2246" spans="1:17" hidden="1" x14ac:dyDescent="0.3">
      <c r="A2246" t="s">
        <v>4687</v>
      </c>
      <c r="B2246" t="s">
        <v>4688</v>
      </c>
      <c r="C2246" t="str">
        <f>IFERROR(VLOOKUP(Table1[[#This Row],[Ticker]],[1]!Table1[[Symbol]:[Industry]],2,FALSE),"-")</f>
        <v>-</v>
      </c>
      <c r="D2246" t="s">
        <v>195</v>
      </c>
      <c r="E2246">
        <v>275.11392827999998</v>
      </c>
      <c r="F2246">
        <v>3.58</v>
      </c>
      <c r="G2246">
        <v>-104.387032200569</v>
      </c>
      <c r="H2246">
        <v>-32.408494823044499</v>
      </c>
      <c r="I2246">
        <v>-64.333174589593</v>
      </c>
      <c r="J2246">
        <v>-12.081326753406399</v>
      </c>
      <c r="K2246">
        <v>4.1836665902410104</v>
      </c>
      <c r="L2246">
        <v>6.7483953426731897</v>
      </c>
      <c r="M2246">
        <v>39.776502218407202</v>
      </c>
      <c r="N2246">
        <v>1.0555083924216599</v>
      </c>
      <c r="O2246">
        <v>310.33519553072603</v>
      </c>
      <c r="P2246">
        <v>9.8159509202454096</v>
      </c>
      <c r="Q2246">
        <v>7.2013253409904998E-2</v>
      </c>
    </row>
    <row r="2247" spans="1:17" hidden="1" x14ac:dyDescent="0.3">
      <c r="A2247" t="s">
        <v>4689</v>
      </c>
      <c r="B2247" t="s">
        <v>4690</v>
      </c>
      <c r="C2247" t="str">
        <f>IFERROR(VLOOKUP(Table1[[#This Row],[Ticker]],[1]!Table1[[Symbol]:[Industry]],2,FALSE),"-")</f>
        <v>-</v>
      </c>
      <c r="D2247" t="s">
        <v>327</v>
      </c>
      <c r="E2247">
        <v>274.95</v>
      </c>
      <c r="F2247">
        <v>162.5</v>
      </c>
      <c r="G2247">
        <v>166.073375977577</v>
      </c>
      <c r="H2247">
        <v>18.127165777871401</v>
      </c>
      <c r="I2247">
        <v>56.438609478535597</v>
      </c>
      <c r="J2247">
        <v>16.327764155684399</v>
      </c>
      <c r="K2247">
        <v>143.22020386158499</v>
      </c>
      <c r="L2247">
        <v>126.915962977692</v>
      </c>
      <c r="M2247">
        <v>67.407990220987799</v>
      </c>
      <c r="N2247">
        <v>2.1632653061224398</v>
      </c>
      <c r="O2247">
        <v>15.692307692307599</v>
      </c>
      <c r="P2247">
        <v>224.83758120939501</v>
      </c>
    </row>
    <row r="2248" spans="1:17" hidden="1" x14ac:dyDescent="0.3">
      <c r="A2248" t="s">
        <v>4691</v>
      </c>
      <c r="B2248" t="s">
        <v>4692</v>
      </c>
      <c r="C2248" t="str">
        <f>IFERROR(VLOOKUP(Table1[[#This Row],[Ticker]],[1]!Table1[[Symbol]:[Industry]],2,FALSE),"-")</f>
        <v>-</v>
      </c>
      <c r="D2248" t="s">
        <v>227</v>
      </c>
      <c r="E2248">
        <v>274.09674072199999</v>
      </c>
      <c r="F2248">
        <v>260.86</v>
      </c>
      <c r="G2248">
        <v>-15.7471404129488</v>
      </c>
      <c r="H2248">
        <v>-6.4337419747048203</v>
      </c>
      <c r="I2248">
        <v>19.764071752849901</v>
      </c>
      <c r="J2248">
        <v>-2.7517731044535898</v>
      </c>
      <c r="K2248">
        <v>246.03308641590999</v>
      </c>
      <c r="L2248">
        <v>225.70575457632501</v>
      </c>
      <c r="M2248">
        <v>59.217679181301897</v>
      </c>
      <c r="N2248">
        <v>0.70543396924989799</v>
      </c>
      <c r="O2248">
        <v>11.5157555777045</v>
      </c>
      <c r="P2248">
        <v>49.148084619782701</v>
      </c>
      <c r="Q2248">
        <v>-3.2192221131073E-2</v>
      </c>
    </row>
    <row r="2249" spans="1:17" hidden="1" x14ac:dyDescent="0.3">
      <c r="A2249" t="s">
        <v>4693</v>
      </c>
      <c r="B2249" t="s">
        <v>4694</v>
      </c>
      <c r="C2249" t="str">
        <f>IFERROR(VLOOKUP(Table1[[#This Row],[Ticker]],[1]!Table1[[Symbol]:[Industry]],2,FALSE),"-")</f>
        <v>-</v>
      </c>
      <c r="D2249" t="s">
        <v>161</v>
      </c>
      <c r="E2249">
        <v>273.8172525</v>
      </c>
      <c r="F2249">
        <v>298.64999999999998</v>
      </c>
      <c r="G2249">
        <v>18.4379911383513</v>
      </c>
      <c r="H2249">
        <v>18.502322366817399</v>
      </c>
      <c r="I2249">
        <v>65.4544573862742</v>
      </c>
      <c r="J2249">
        <v>-7.23678431954934</v>
      </c>
      <c r="K2249">
        <v>258.58485575575298</v>
      </c>
      <c r="L2249">
        <v>213.19263754576701</v>
      </c>
      <c r="M2249">
        <v>56.065570947746203</v>
      </c>
      <c r="N2249">
        <v>0.97014854712246801</v>
      </c>
      <c r="O2249">
        <v>9.8275573413695092</v>
      </c>
      <c r="P2249">
        <v>122.790003729951</v>
      </c>
      <c r="Q2249">
        <v>0.114166042723747</v>
      </c>
    </row>
    <row r="2250" spans="1:17" hidden="1" x14ac:dyDescent="0.3">
      <c r="A2250" t="s">
        <v>4695</v>
      </c>
      <c r="B2250" t="s">
        <v>4696</v>
      </c>
      <c r="C2250" t="str">
        <f>IFERROR(VLOOKUP(Table1[[#This Row],[Ticker]],[1]!Table1[[Symbol]:[Industry]],2,FALSE),"-")</f>
        <v>-</v>
      </c>
      <c r="D2250" t="s">
        <v>773</v>
      </c>
      <c r="E2250">
        <v>272.77924999999999</v>
      </c>
      <c r="F2250">
        <v>274.14999999999998</v>
      </c>
      <c r="G2250">
        <v>78.107416649548895</v>
      </c>
      <c r="H2250">
        <v>68.272402752985798</v>
      </c>
      <c r="I2250">
        <v>76.7943971618012</v>
      </c>
      <c r="J2250">
        <v>14.2057669417306</v>
      </c>
      <c r="K2250">
        <v>180.95114556522401</v>
      </c>
      <c r="L2250">
        <v>151.960694126102</v>
      </c>
      <c r="M2250">
        <v>99.995754443435899</v>
      </c>
      <c r="N2250">
        <v>1.39076113759658</v>
      </c>
      <c r="O2250">
        <v>0</v>
      </c>
      <c r="P2250">
        <v>115.781188508461</v>
      </c>
    </row>
    <row r="2251" spans="1:17" hidden="1" x14ac:dyDescent="0.3">
      <c r="A2251" t="s">
        <v>4697</v>
      </c>
      <c r="B2251" t="s">
        <v>4698</v>
      </c>
      <c r="C2251" t="str">
        <f>IFERROR(VLOOKUP(Table1[[#This Row],[Ticker]],[1]!Table1[[Symbol]:[Industry]],2,FALSE),"-")</f>
        <v>-</v>
      </c>
      <c r="D2251" t="s">
        <v>161</v>
      </c>
      <c r="E2251">
        <v>272.77550975499997</v>
      </c>
      <c r="F2251">
        <v>260.45</v>
      </c>
      <c r="G2251">
        <v>-26.035395456377799</v>
      </c>
      <c r="H2251">
        <v>-7.1259765814718801</v>
      </c>
      <c r="I2251">
        <v>-16.032436081608999</v>
      </c>
      <c r="J2251">
        <v>0.38526992534898802</v>
      </c>
      <c r="K2251">
        <v>268.90228365889101</v>
      </c>
      <c r="L2251">
        <v>264.05533725271698</v>
      </c>
      <c r="M2251">
        <v>37.880807694700103</v>
      </c>
      <c r="N2251">
        <v>0.70620757978912596</v>
      </c>
      <c r="O2251">
        <v>25.321558840468398</v>
      </c>
      <c r="P2251">
        <v>7.6239669421487504</v>
      </c>
      <c r="Q2251">
        <v>9.1199371277277994E-2</v>
      </c>
    </row>
    <row r="2252" spans="1:17" hidden="1" x14ac:dyDescent="0.3">
      <c r="A2252" t="s">
        <v>4699</v>
      </c>
      <c r="B2252" t="s">
        <v>4700</v>
      </c>
      <c r="C2252" t="str">
        <f>IFERROR(VLOOKUP(Table1[[#This Row],[Ticker]],[1]!Table1[[Symbol]:[Industry]],2,FALSE),"-")</f>
        <v>-</v>
      </c>
      <c r="D2252" t="s">
        <v>51</v>
      </c>
      <c r="E2252">
        <v>272.63330500000001</v>
      </c>
      <c r="F2252">
        <v>245</v>
      </c>
      <c r="G2252">
        <v>-70.364767197682596</v>
      </c>
      <c r="H2252">
        <v>0.76550423977567505</v>
      </c>
      <c r="I2252">
        <v>-8.3660646410700394</v>
      </c>
      <c r="J2252">
        <v>-3.18424557371661</v>
      </c>
      <c r="K2252">
        <v>237.74365959217801</v>
      </c>
      <c r="L2252">
        <v>252.7916562488</v>
      </c>
      <c r="M2252">
        <v>40.735410792690502</v>
      </c>
      <c r="N2252">
        <v>0.87391534102297697</v>
      </c>
      <c r="O2252">
        <v>72.653061224489804</v>
      </c>
      <c r="P2252">
        <v>41.454965357967602</v>
      </c>
      <c r="Q2252">
        <v>-0.11092473799308</v>
      </c>
    </row>
    <row r="2253" spans="1:17" hidden="1" x14ac:dyDescent="0.3">
      <c r="A2253" t="s">
        <v>4701</v>
      </c>
      <c r="B2253" t="s">
        <v>4702</v>
      </c>
      <c r="C2253" t="str">
        <f>IFERROR(VLOOKUP(Table1[[#This Row],[Ticker]],[1]!Table1[[Symbol]:[Industry]],2,FALSE),"-")</f>
        <v>-</v>
      </c>
      <c r="D2253" t="s">
        <v>185</v>
      </c>
      <c r="E2253">
        <v>271.78002259099998</v>
      </c>
      <c r="F2253">
        <v>127.07</v>
      </c>
      <c r="G2253">
        <v>86.498038538445201</v>
      </c>
      <c r="H2253">
        <v>-20.209410054533301</v>
      </c>
      <c r="I2253">
        <v>7.9819692382393796</v>
      </c>
      <c r="J2253">
        <v>-1.56196473231763</v>
      </c>
      <c r="K2253">
        <v>134.092303207534</v>
      </c>
      <c r="L2253">
        <v>119.7195559267</v>
      </c>
      <c r="M2253">
        <v>49.591937825560798</v>
      </c>
      <c r="N2253">
        <v>1.0938046739313001</v>
      </c>
      <c r="O2253">
        <v>32.210592586763198</v>
      </c>
      <c r="P2253">
        <v>141.34852801519401</v>
      </c>
      <c r="Q2253">
        <v>9.5432254851365E-2</v>
      </c>
    </row>
    <row r="2254" spans="1:17" hidden="1" x14ac:dyDescent="0.3">
      <c r="A2254" t="s">
        <v>4703</v>
      </c>
      <c r="B2254" t="s">
        <v>4704</v>
      </c>
      <c r="C2254" t="str">
        <f>IFERROR(VLOOKUP(Table1[[#This Row],[Ticker]],[1]!Table1[[Symbol]:[Industry]],2,FALSE),"-")</f>
        <v>-</v>
      </c>
      <c r="D2254" t="s">
        <v>21</v>
      </c>
      <c r="E2254">
        <v>271.295838</v>
      </c>
      <c r="F2254">
        <v>118.8</v>
      </c>
      <c r="G2254">
        <v>-48.967674925542497</v>
      </c>
      <c r="H2254">
        <v>-10.3779386403095</v>
      </c>
      <c r="I2254">
        <v>-2.7659556637107801</v>
      </c>
      <c r="J2254">
        <v>1.5901279046950401</v>
      </c>
      <c r="K2254">
        <v>123.813818471601</v>
      </c>
      <c r="L2254">
        <v>135.76871844361801</v>
      </c>
      <c r="M2254">
        <v>47.460101560437302</v>
      </c>
      <c r="N2254">
        <v>0.84030125126015498</v>
      </c>
      <c r="O2254">
        <v>75.084175084175001</v>
      </c>
      <c r="P2254">
        <v>18.622066899650498</v>
      </c>
    </row>
    <row r="2255" spans="1:17" hidden="1" x14ac:dyDescent="0.3">
      <c r="A2255" t="s">
        <v>4705</v>
      </c>
      <c r="B2255" t="s">
        <v>4706</v>
      </c>
      <c r="C2255" t="str">
        <f>IFERROR(VLOOKUP(Table1[[#This Row],[Ticker]],[1]!Table1[[Symbol]:[Industry]],2,FALSE),"-")</f>
        <v>-</v>
      </c>
      <c r="D2255" t="s">
        <v>516</v>
      </c>
      <c r="E2255">
        <v>271.19271710999999</v>
      </c>
      <c r="F2255">
        <v>188.95</v>
      </c>
      <c r="G2255">
        <v>0.52086122966021897</v>
      </c>
      <c r="H2255">
        <v>-14.165314055591899</v>
      </c>
      <c r="I2255">
        <v>-5.92682664795446</v>
      </c>
      <c r="J2255">
        <v>4.0511518790721297</v>
      </c>
      <c r="K2255">
        <v>197.77348608920201</v>
      </c>
      <c r="M2255">
        <v>52.561440720888299</v>
      </c>
      <c r="N2255">
        <v>0.70955294356578902</v>
      </c>
      <c r="O2255">
        <v>45.011907912146</v>
      </c>
      <c r="P2255">
        <v>39.962962962962898</v>
      </c>
    </row>
    <row r="2256" spans="1:17" hidden="1" x14ac:dyDescent="0.3">
      <c r="A2256" t="s">
        <v>4707</v>
      </c>
      <c r="B2256" t="s">
        <v>4708</v>
      </c>
      <c r="C2256" t="str">
        <f>IFERROR(VLOOKUP(Table1[[#This Row],[Ticker]],[1]!Table1[[Symbol]:[Industry]],2,FALSE),"-")</f>
        <v>-</v>
      </c>
      <c r="D2256" t="s">
        <v>400</v>
      </c>
      <c r="E2256">
        <v>270.96053499999999</v>
      </c>
      <c r="F2256">
        <v>183.1</v>
      </c>
      <c r="G2256">
        <v>176.513341805474</v>
      </c>
      <c r="H2256">
        <v>4.3645195646030901</v>
      </c>
      <c r="I2256">
        <v>45.620415067561403</v>
      </c>
      <c r="J2256">
        <v>-9.9258824962617602</v>
      </c>
      <c r="K2256">
        <v>176.486374135467</v>
      </c>
      <c r="L2256">
        <v>140.91137890232201</v>
      </c>
      <c r="M2256">
        <v>41.594305081430498</v>
      </c>
      <c r="N2256">
        <v>2.0646095196788399</v>
      </c>
      <c r="O2256">
        <v>25.505188421627501</v>
      </c>
      <c r="P2256">
        <v>226.96428571428501</v>
      </c>
      <c r="Q2256">
        <v>0.195041988343711</v>
      </c>
    </row>
    <row r="2257" spans="1:17" hidden="1" x14ac:dyDescent="0.3">
      <c r="A2257" t="s">
        <v>4709</v>
      </c>
      <c r="B2257" t="s">
        <v>4710</v>
      </c>
      <c r="C2257" t="str">
        <f>IFERROR(VLOOKUP(Table1[[#This Row],[Ticker]],[1]!Table1[[Symbol]:[Industry]],2,FALSE),"-")</f>
        <v>-</v>
      </c>
      <c r="E2257">
        <v>270.95603999999997</v>
      </c>
      <c r="F2257">
        <v>5.03</v>
      </c>
      <c r="G2257">
        <v>48.811248918363198</v>
      </c>
      <c r="H2257">
        <v>-26.070075960353801</v>
      </c>
      <c r="I2257">
        <v>7.1062509792149804</v>
      </c>
      <c r="J2257">
        <v>-4.5695377761002698</v>
      </c>
      <c r="K2257">
        <v>5.4401485291181197</v>
      </c>
      <c r="L2257">
        <v>4.7853877762389398</v>
      </c>
      <c r="M2257">
        <v>28.539501927924402</v>
      </c>
      <c r="N2257">
        <v>0.39683091417845701</v>
      </c>
      <c r="O2257">
        <v>48.906560636182903</v>
      </c>
      <c r="P2257">
        <v>98.814229249011802</v>
      </c>
      <c r="Q2257">
        <v>-2.9912464857912002E-2</v>
      </c>
    </row>
    <row r="2258" spans="1:17" hidden="1" x14ac:dyDescent="0.3">
      <c r="A2258" t="s">
        <v>4711</v>
      </c>
      <c r="B2258" t="s">
        <v>4712</v>
      </c>
      <c r="C2258" t="str">
        <f>IFERROR(VLOOKUP(Table1[[#This Row],[Ticker]],[1]!Table1[[Symbol]:[Industry]],2,FALSE),"-")</f>
        <v>-</v>
      </c>
      <c r="D2258" t="s">
        <v>2144</v>
      </c>
      <c r="E2258">
        <v>270.40177999999997</v>
      </c>
      <c r="F2258">
        <v>596.65</v>
      </c>
      <c r="G2258">
        <v>9.9791118283981195</v>
      </c>
      <c r="H2258">
        <v>-15.118777259055101</v>
      </c>
      <c r="I2258">
        <v>-22.621142919739899</v>
      </c>
      <c r="J2258">
        <v>-4.3251273606939398</v>
      </c>
      <c r="K2258">
        <v>643.76288662374805</v>
      </c>
      <c r="M2258">
        <v>43.609395800330297</v>
      </c>
      <c r="N2258">
        <v>0.56855658533468501</v>
      </c>
      <c r="O2258">
        <v>52.4344255426129</v>
      </c>
      <c r="P2258">
        <v>49.893229493782101</v>
      </c>
    </row>
    <row r="2259" spans="1:17" hidden="1" x14ac:dyDescent="0.3">
      <c r="A2259" t="s">
        <v>4713</v>
      </c>
      <c r="B2259" t="s">
        <v>4714</v>
      </c>
      <c r="C2259" t="str">
        <f>IFERROR(VLOOKUP(Table1[[#This Row],[Ticker]],[1]!Table1[[Symbol]:[Industry]],2,FALSE),"-")</f>
        <v>-</v>
      </c>
      <c r="D2259" t="s">
        <v>546</v>
      </c>
      <c r="E2259">
        <v>270.03686515499999</v>
      </c>
      <c r="F2259">
        <v>214.85</v>
      </c>
      <c r="G2259">
        <v>87.694838206955097</v>
      </c>
      <c r="H2259">
        <v>-5.0700759603538597</v>
      </c>
      <c r="I2259">
        <v>20.104120352174299</v>
      </c>
      <c r="J2259">
        <v>-5.5429534699666698</v>
      </c>
      <c r="K2259">
        <v>204.494726617758</v>
      </c>
      <c r="L2259">
        <v>176.59303798003</v>
      </c>
      <c r="M2259">
        <v>57.827305739288597</v>
      </c>
      <c r="N2259">
        <v>0.34801063970857199</v>
      </c>
      <c r="O2259">
        <v>25.203630439841699</v>
      </c>
      <c r="P2259">
        <v>142.96053375551199</v>
      </c>
      <c r="Q2259">
        <v>4.7690675668028003E-2</v>
      </c>
    </row>
    <row r="2260" spans="1:17" hidden="1" x14ac:dyDescent="0.3">
      <c r="A2260" t="s">
        <v>4715</v>
      </c>
      <c r="B2260" t="s">
        <v>4716</v>
      </c>
      <c r="C2260" t="str">
        <f>IFERROR(VLOOKUP(Table1[[#This Row],[Ticker]],[1]!Table1[[Symbol]:[Industry]],2,FALSE),"-")</f>
        <v>-</v>
      </c>
      <c r="D2260" t="s">
        <v>217</v>
      </c>
      <c r="E2260">
        <v>269.91534999999999</v>
      </c>
      <c r="F2260">
        <v>90.85</v>
      </c>
      <c r="G2260">
        <v>352.01469027240398</v>
      </c>
      <c r="H2260">
        <v>49.752671235248201</v>
      </c>
      <c r="I2260">
        <v>368.80120929388403</v>
      </c>
      <c r="J2260">
        <v>6.70845016873586</v>
      </c>
      <c r="K2260">
        <v>62.262744516334003</v>
      </c>
      <c r="L2260">
        <v>39.834504329974898</v>
      </c>
      <c r="M2260">
        <v>99.996995922260297</v>
      </c>
      <c r="N2260">
        <v>0.80253823640440303</v>
      </c>
      <c r="O2260">
        <v>0</v>
      </c>
      <c r="P2260">
        <v>456.678921568627</v>
      </c>
      <c r="Q2260">
        <v>7.4625584849282001E-2</v>
      </c>
    </row>
    <row r="2261" spans="1:17" hidden="1" x14ac:dyDescent="0.3">
      <c r="A2261" t="s">
        <v>4717</v>
      </c>
      <c r="B2261" t="s">
        <v>4718</v>
      </c>
      <c r="C2261" t="str">
        <f>IFERROR(VLOOKUP(Table1[[#This Row],[Ticker]],[1]!Table1[[Symbol]:[Industry]],2,FALSE),"-")</f>
        <v>-</v>
      </c>
      <c r="D2261" t="s">
        <v>573</v>
      </c>
      <c r="E2261">
        <v>269.69270280799998</v>
      </c>
      <c r="F2261">
        <v>5.56</v>
      </c>
      <c r="G2261">
        <v>167.763341805474</v>
      </c>
      <c r="H2261">
        <v>27.858495468217502</v>
      </c>
      <c r="I2261">
        <v>67.003175334992093</v>
      </c>
      <c r="J2261">
        <v>19.5001625335622</v>
      </c>
      <c r="K2261">
        <v>4.0564008951671804</v>
      </c>
      <c r="L2261">
        <v>3.68757214541208</v>
      </c>
      <c r="M2261">
        <v>90.387189864655596</v>
      </c>
      <c r="N2261">
        <v>1.56207220606122</v>
      </c>
      <c r="O2261">
        <v>4.3165467625899199</v>
      </c>
      <c r="P2261">
        <v>208.888888888888</v>
      </c>
      <c r="Q2261">
        <v>4.5595452908916999E-2</v>
      </c>
    </row>
    <row r="2262" spans="1:17" hidden="1" x14ac:dyDescent="0.3">
      <c r="A2262" t="s">
        <v>4719</v>
      </c>
      <c r="B2262" t="s">
        <v>4720</v>
      </c>
      <c r="C2262" t="str">
        <f>IFERROR(VLOOKUP(Table1[[#This Row],[Ticker]],[1]!Table1[[Symbol]:[Industry]],2,FALSE),"-")</f>
        <v>-</v>
      </c>
      <c r="D2262" t="s">
        <v>1825</v>
      </c>
      <c r="E2262">
        <v>268.98568</v>
      </c>
      <c r="F2262">
        <v>424.75</v>
      </c>
      <c r="G2262">
        <v>17.046434421899999</v>
      </c>
      <c r="H2262">
        <v>-12.904084776139401</v>
      </c>
      <c r="I2262">
        <v>-41.936273106254802</v>
      </c>
      <c r="J2262">
        <v>6.0198681681767701</v>
      </c>
      <c r="K2262">
        <v>450.08294158262999</v>
      </c>
      <c r="L2262">
        <v>439.11397827312999</v>
      </c>
      <c r="M2262">
        <v>42.206050464225598</v>
      </c>
      <c r="N2262">
        <v>0.84365713058111602</v>
      </c>
      <c r="O2262">
        <v>56.798116539140601</v>
      </c>
      <c r="P2262">
        <v>65.982805783509093</v>
      </c>
    </row>
    <row r="2263" spans="1:17" hidden="1" x14ac:dyDescent="0.3">
      <c r="A2263" t="s">
        <v>4721</v>
      </c>
      <c r="B2263" t="s">
        <v>4722</v>
      </c>
      <c r="C2263" t="str">
        <f>IFERROR(VLOOKUP(Table1[[#This Row],[Ticker]],[1]!Table1[[Symbol]:[Industry]],2,FALSE),"-")</f>
        <v>-</v>
      </c>
      <c r="D2263" t="s">
        <v>132</v>
      </c>
      <c r="E2263">
        <v>268.5321045</v>
      </c>
      <c r="F2263">
        <v>148.5</v>
      </c>
      <c r="G2263">
        <v>33.4603474420297</v>
      </c>
      <c r="H2263">
        <v>35.899036008758102</v>
      </c>
      <c r="I2263">
        <v>24.526984858801701</v>
      </c>
      <c r="J2263">
        <v>-0.139881259329425</v>
      </c>
      <c r="K2263">
        <v>135.256804458483</v>
      </c>
      <c r="L2263">
        <v>108.366408227375</v>
      </c>
      <c r="M2263">
        <v>40.020771747525401</v>
      </c>
      <c r="N2263">
        <v>0.61997703360281697</v>
      </c>
      <c r="O2263">
        <v>19.1245791245791</v>
      </c>
      <c r="P2263">
        <v>111.84022824536299</v>
      </c>
      <c r="Q2263">
        <v>4.3098538895097002E-2</v>
      </c>
    </row>
    <row r="2264" spans="1:17" hidden="1" x14ac:dyDescent="0.3">
      <c r="A2264" t="s">
        <v>4723</v>
      </c>
      <c r="B2264" t="s">
        <v>4724</v>
      </c>
      <c r="C2264" t="str">
        <f>IFERROR(VLOOKUP(Table1[[#This Row],[Ticker]],[1]!Table1[[Symbol]:[Industry]],2,FALSE),"-")</f>
        <v>-</v>
      </c>
      <c r="D2264" t="s">
        <v>264</v>
      </c>
      <c r="E2264">
        <v>268.513348705</v>
      </c>
      <c r="F2264">
        <v>107.45</v>
      </c>
      <c r="G2264">
        <v>-72.648491404344497</v>
      </c>
      <c r="H2264">
        <v>-45.337942596641497</v>
      </c>
      <c r="I2264">
        <v>-58.201450667619198</v>
      </c>
      <c r="J2264">
        <v>-4.6728064542611998</v>
      </c>
      <c r="M2264">
        <v>12.068740268745699</v>
      </c>
      <c r="O2264">
        <v>83.806421591437797</v>
      </c>
      <c r="P2264">
        <v>1.22468205369759</v>
      </c>
    </row>
    <row r="2265" spans="1:17" hidden="1" x14ac:dyDescent="0.3">
      <c r="A2265" t="s">
        <v>4725</v>
      </c>
      <c r="B2265" t="s">
        <v>4726</v>
      </c>
      <c r="C2265" t="str">
        <f>IFERROR(VLOOKUP(Table1[[#This Row],[Ticker]],[1]!Table1[[Symbol]:[Industry]],2,FALSE),"-")</f>
        <v>-</v>
      </c>
      <c r="D2265" t="s">
        <v>21</v>
      </c>
      <c r="E2265">
        <v>268.01881424999999</v>
      </c>
      <c r="F2265">
        <v>307.5</v>
      </c>
      <c r="G2265">
        <v>305.881859752808</v>
      </c>
      <c r="H2265">
        <v>17.899479074774899</v>
      </c>
      <c r="I2265">
        <v>352.93420981775</v>
      </c>
      <c r="J2265">
        <v>11.2194417523572</v>
      </c>
      <c r="K2265">
        <v>247.946002407539</v>
      </c>
      <c r="M2265">
        <v>68.701304745635198</v>
      </c>
      <c r="N2265">
        <v>0.62715765247410804</v>
      </c>
      <c r="O2265">
        <v>6.4065040650406404</v>
      </c>
      <c r="P2265">
        <v>395.96774193548299</v>
      </c>
    </row>
    <row r="2266" spans="1:17" hidden="1" x14ac:dyDescent="0.3">
      <c r="A2266" t="s">
        <v>4727</v>
      </c>
      <c r="B2266" t="s">
        <v>4728</v>
      </c>
      <c r="C2266" t="str">
        <f>IFERROR(VLOOKUP(Table1[[#This Row],[Ticker]],[1]!Table1[[Symbol]:[Industry]],2,FALSE),"-")</f>
        <v>-</v>
      </c>
      <c r="D2266" t="s">
        <v>400</v>
      </c>
      <c r="E2266">
        <v>267.87621990000002</v>
      </c>
      <c r="F2266">
        <v>270.3</v>
      </c>
      <c r="G2266">
        <v>40.270176424984797</v>
      </c>
      <c r="H2266">
        <v>1.8187915651219999</v>
      </c>
      <c r="I2266">
        <v>-13.3388975594209</v>
      </c>
      <c r="J2266">
        <v>3.1054584055116798</v>
      </c>
      <c r="K2266">
        <v>265.47710148711798</v>
      </c>
      <c r="L2266">
        <v>257.17147455626599</v>
      </c>
      <c r="M2266">
        <v>62.159784211712697</v>
      </c>
      <c r="N2266">
        <v>1.53081288352873</v>
      </c>
      <c r="O2266">
        <v>52.534221235663999</v>
      </c>
      <c r="P2266">
        <v>83.503054989816604</v>
      </c>
      <c r="Q2266">
        <v>3.7938532831419E-2</v>
      </c>
    </row>
    <row r="2267" spans="1:17" hidden="1" x14ac:dyDescent="0.3">
      <c r="A2267" t="s">
        <v>4729</v>
      </c>
      <c r="B2267" t="s">
        <v>4730</v>
      </c>
      <c r="C2267" t="str">
        <f>IFERROR(VLOOKUP(Table1[[#This Row],[Ticker]],[1]!Table1[[Symbol]:[Industry]],2,FALSE),"-")</f>
        <v>-</v>
      </c>
      <c r="D2267" t="s">
        <v>1963</v>
      </c>
      <c r="E2267">
        <v>267.86121919499999</v>
      </c>
      <c r="F2267">
        <v>420.85</v>
      </c>
      <c r="G2267">
        <v>11.3248385873099</v>
      </c>
      <c r="H2267">
        <v>-13.793386833816101</v>
      </c>
      <c r="I2267">
        <v>7.2967076733006504</v>
      </c>
      <c r="J2267">
        <v>-0.56690367648342299</v>
      </c>
      <c r="K2267">
        <v>430.15706306530802</v>
      </c>
      <c r="L2267">
        <v>386.202077770183</v>
      </c>
      <c r="M2267">
        <v>48.702521687472903</v>
      </c>
      <c r="N2267">
        <v>0.15236882270688601</v>
      </c>
      <c r="O2267">
        <v>23.987168824996999</v>
      </c>
      <c r="P2267">
        <v>57.209562943593497</v>
      </c>
      <c r="Q2267">
        <v>-1.6233214386016999E-2</v>
      </c>
    </row>
    <row r="2268" spans="1:17" hidden="1" x14ac:dyDescent="0.3">
      <c r="A2268" t="s">
        <v>4731</v>
      </c>
      <c r="B2268" t="s">
        <v>4732</v>
      </c>
      <c r="C2268" t="str">
        <f>IFERROR(VLOOKUP(Table1[[#This Row],[Ticker]],[1]!Table1[[Symbol]:[Industry]],2,FALSE),"-")</f>
        <v>-</v>
      </c>
      <c r="D2268" t="s">
        <v>46</v>
      </c>
      <c r="E2268">
        <v>267.72300000000001</v>
      </c>
      <c r="F2268">
        <v>177.3</v>
      </c>
      <c r="G2268">
        <v>-52.369035469760199</v>
      </c>
      <c r="H2268">
        <v>-15.119123936633599</v>
      </c>
      <c r="I2268">
        <v>1.83249872819223</v>
      </c>
      <c r="J2268">
        <v>-0.94260592367442797</v>
      </c>
      <c r="K2268">
        <v>183.278102191833</v>
      </c>
      <c r="M2268">
        <v>41.161305851528198</v>
      </c>
      <c r="N2268">
        <v>0.55054563718551597</v>
      </c>
      <c r="O2268">
        <v>82.064297800338394</v>
      </c>
      <c r="P2268">
        <v>22.233712512926498</v>
      </c>
    </row>
    <row r="2269" spans="1:17" hidden="1" x14ac:dyDescent="0.3">
      <c r="A2269" t="s">
        <v>4733</v>
      </c>
      <c r="B2269" t="s">
        <v>4734</v>
      </c>
      <c r="C2269" t="str">
        <f>IFERROR(VLOOKUP(Table1[[#This Row],[Ticker]],[1]!Table1[[Symbol]:[Industry]],2,FALSE),"-")</f>
        <v>-</v>
      </c>
      <c r="D2269" t="s">
        <v>46</v>
      </c>
      <c r="E2269">
        <v>265.19651947199998</v>
      </c>
      <c r="F2269">
        <v>37.92</v>
      </c>
      <c r="G2269">
        <v>147.07519978891801</v>
      </c>
      <c r="H2269">
        <v>-11.813985624731901</v>
      </c>
      <c r="I2269">
        <v>42.347808103353699</v>
      </c>
      <c r="J2269">
        <v>-7.5537863925327997</v>
      </c>
      <c r="K2269">
        <v>38.189172059419498</v>
      </c>
      <c r="L2269">
        <v>30.452174408480499</v>
      </c>
      <c r="M2269">
        <v>35.447458100748399</v>
      </c>
      <c r="N2269">
        <v>0.303821690709912</v>
      </c>
      <c r="O2269">
        <v>21.835443037974599</v>
      </c>
      <c r="P2269">
        <v>191.692307692307</v>
      </c>
      <c r="Q2269">
        <v>6.0701024013033997E-2</v>
      </c>
    </row>
    <row r="2270" spans="1:17" hidden="1" x14ac:dyDescent="0.3">
      <c r="A2270" t="s">
        <v>4735</v>
      </c>
      <c r="B2270" t="s">
        <v>4736</v>
      </c>
      <c r="C2270" t="str">
        <f>IFERROR(VLOOKUP(Table1[[#This Row],[Ticker]],[1]!Table1[[Symbol]:[Industry]],2,FALSE),"-")</f>
        <v>-</v>
      </c>
      <c r="D2270" t="s">
        <v>1381</v>
      </c>
      <c r="E2270">
        <v>264.57707459400001</v>
      </c>
      <c r="F2270">
        <v>86.17</v>
      </c>
      <c r="G2270">
        <v>73.371126623785202</v>
      </c>
      <c r="H2270">
        <v>6.5770149289145703</v>
      </c>
      <c r="I2270">
        <v>75.0929620914456</v>
      </c>
      <c r="J2270">
        <v>7.2518152289891997</v>
      </c>
      <c r="K2270">
        <v>73.825502649839393</v>
      </c>
      <c r="L2270">
        <v>52.905425380283901</v>
      </c>
      <c r="M2270">
        <v>52.762655338011498</v>
      </c>
      <c r="N2270">
        <v>0.69871841588657602</v>
      </c>
      <c r="O2270">
        <v>10.131136126262</v>
      </c>
      <c r="P2270">
        <v>206.545713269299</v>
      </c>
      <c r="Q2270">
        <v>0.13493870099702801</v>
      </c>
    </row>
    <row r="2271" spans="1:17" hidden="1" x14ac:dyDescent="0.3">
      <c r="A2271" t="s">
        <v>4737</v>
      </c>
      <c r="B2271" t="s">
        <v>4738</v>
      </c>
      <c r="C2271" t="str">
        <f>IFERROR(VLOOKUP(Table1[[#This Row],[Ticker]],[1]!Table1[[Symbol]:[Industry]],2,FALSE),"-")</f>
        <v>-</v>
      </c>
      <c r="D2271" t="s">
        <v>217</v>
      </c>
      <c r="E2271">
        <v>263.80443600000001</v>
      </c>
      <c r="F2271">
        <v>145.35</v>
      </c>
      <c r="G2271">
        <v>37.222801264933501</v>
      </c>
      <c r="H2271">
        <v>-2.0774019676798701</v>
      </c>
      <c r="I2271">
        <v>51.6698420016588</v>
      </c>
      <c r="J2271">
        <v>2.1993000272202798</v>
      </c>
      <c r="K2271">
        <v>134.096183752673</v>
      </c>
      <c r="M2271">
        <v>64.127161687136507</v>
      </c>
      <c r="N2271">
        <v>0.382996632996633</v>
      </c>
      <c r="O2271">
        <v>25.558995528035702</v>
      </c>
      <c r="P2271">
        <v>88.766233766233697</v>
      </c>
    </row>
    <row r="2272" spans="1:17" hidden="1" x14ac:dyDescent="0.3">
      <c r="A2272" t="s">
        <v>4739</v>
      </c>
      <c r="B2272" t="s">
        <v>4740</v>
      </c>
      <c r="C2272" t="str">
        <f>IFERROR(VLOOKUP(Table1[[#This Row],[Ticker]],[1]!Table1[[Symbol]:[Industry]],2,FALSE),"-")</f>
        <v>-</v>
      </c>
      <c r="D2272" t="s">
        <v>127</v>
      </c>
      <c r="E2272">
        <v>263.711903444999</v>
      </c>
      <c r="F2272">
        <v>45.45</v>
      </c>
      <c r="G2272">
        <v>95.614761063928597</v>
      </c>
      <c r="H2272">
        <v>5.6514890987908002</v>
      </c>
      <c r="I2272">
        <v>104.46395964871699</v>
      </c>
      <c r="J2272">
        <v>12.326782229380299</v>
      </c>
      <c r="K2272">
        <v>36.963007529157998</v>
      </c>
      <c r="L2272">
        <v>28.636334791921499</v>
      </c>
      <c r="M2272">
        <v>85.166169958610496</v>
      </c>
      <c r="N2272">
        <v>0.60891838711825996</v>
      </c>
      <c r="O2272">
        <v>0</v>
      </c>
      <c r="P2272">
        <v>151.80055401662</v>
      </c>
      <c r="Q2272">
        <v>0.128115981622616</v>
      </c>
    </row>
    <row r="2273" spans="1:17" hidden="1" x14ac:dyDescent="0.3">
      <c r="A2273" t="s">
        <v>4741</v>
      </c>
      <c r="B2273" t="s">
        <v>4742</v>
      </c>
      <c r="C2273" t="str">
        <f>IFERROR(VLOOKUP(Table1[[#This Row],[Ticker]],[1]!Table1[[Symbol]:[Industry]],2,FALSE),"-")</f>
        <v>-</v>
      </c>
      <c r="D2273" t="s">
        <v>46</v>
      </c>
      <c r="E2273">
        <v>263.2983021</v>
      </c>
      <c r="F2273">
        <v>65.569999999999993</v>
      </c>
      <c r="G2273">
        <v>47.113061895934898</v>
      </c>
      <c r="H2273">
        <v>42.994145936729197</v>
      </c>
      <c r="I2273">
        <v>56.290347993669499</v>
      </c>
      <c r="J2273">
        <v>-4.6910284264119699</v>
      </c>
      <c r="K2273">
        <v>57.0535764599638</v>
      </c>
      <c r="L2273">
        <v>48.370090862455299</v>
      </c>
      <c r="M2273">
        <v>51.567695271644503</v>
      </c>
      <c r="N2273">
        <v>0.45276596093174198</v>
      </c>
      <c r="O2273">
        <v>14.229068171419801</v>
      </c>
      <c r="P2273">
        <v>92.569750367107105</v>
      </c>
      <c r="Q2273">
        <v>4.9245268752120999E-2</v>
      </c>
    </row>
    <row r="2274" spans="1:17" hidden="1" x14ac:dyDescent="0.3">
      <c r="A2274" t="s">
        <v>4743</v>
      </c>
      <c r="B2274" t="s">
        <v>4744</v>
      </c>
      <c r="C2274" t="str">
        <f>IFERROR(VLOOKUP(Table1[[#This Row],[Ticker]],[1]!Table1[[Symbol]:[Industry]],2,FALSE),"-")</f>
        <v>-</v>
      </c>
      <c r="D2274" t="s">
        <v>77</v>
      </c>
      <c r="E2274">
        <v>263.2331408</v>
      </c>
      <c r="F2274">
        <v>47.6</v>
      </c>
      <c r="G2274">
        <v>-54.487725050855801</v>
      </c>
      <c r="H2274">
        <v>-13.879599769877601</v>
      </c>
      <c r="I2274">
        <v>-40.040684314130601</v>
      </c>
      <c r="J2274">
        <v>-4.8512596602562299</v>
      </c>
      <c r="M2274">
        <v>33.588056581658201</v>
      </c>
      <c r="O2274">
        <v>34.453781512604998</v>
      </c>
      <c r="P2274">
        <v>6.72645739910313</v>
      </c>
    </row>
    <row r="2275" spans="1:17" hidden="1" x14ac:dyDescent="0.3">
      <c r="A2275" t="s">
        <v>4745</v>
      </c>
      <c r="B2275" t="s">
        <v>4746</v>
      </c>
      <c r="C2275" t="str">
        <f>IFERROR(VLOOKUP(Table1[[#This Row],[Ticker]],[1]!Table1[[Symbol]:[Industry]],2,FALSE),"-")</f>
        <v>-</v>
      </c>
      <c r="D2275" t="s">
        <v>397</v>
      </c>
      <c r="E2275">
        <v>263.10099990499998</v>
      </c>
      <c r="F2275">
        <v>116.95</v>
      </c>
      <c r="G2275">
        <v>19.799448362128601</v>
      </c>
      <c r="H2275">
        <v>-7.22214969307276</v>
      </c>
      <c r="I2275">
        <v>34.2464890988539</v>
      </c>
      <c r="J2275">
        <v>9.16898157317301</v>
      </c>
      <c r="K2275">
        <v>118.797194303232</v>
      </c>
      <c r="M2275">
        <v>50.102455227021203</v>
      </c>
      <c r="N2275">
        <v>0.56537142597597201</v>
      </c>
      <c r="O2275">
        <v>25.694741342454002</v>
      </c>
      <c r="P2275">
        <v>77.924844059029297</v>
      </c>
    </row>
    <row r="2276" spans="1:17" hidden="1" x14ac:dyDescent="0.3">
      <c r="A2276" t="s">
        <v>4747</v>
      </c>
      <c r="B2276" t="s">
        <v>4748</v>
      </c>
      <c r="C2276" t="str">
        <f>IFERROR(VLOOKUP(Table1[[#This Row],[Ticker]],[1]!Table1[[Symbol]:[Industry]],2,FALSE),"-")</f>
        <v>-</v>
      </c>
      <c r="D2276" t="s">
        <v>51</v>
      </c>
      <c r="E2276">
        <v>262.96045600000002</v>
      </c>
      <c r="F2276">
        <v>1.52</v>
      </c>
      <c r="G2276">
        <v>-39.658963080584002</v>
      </c>
      <c r="H2276">
        <v>-11.3529139277555</v>
      </c>
      <c r="I2276">
        <v>-28.3893295959742</v>
      </c>
      <c r="J2276">
        <v>-7.5854847575645001</v>
      </c>
      <c r="K2276">
        <v>1.51639766143872</v>
      </c>
      <c r="L2276">
        <v>1.7481811098578599</v>
      </c>
      <c r="M2276">
        <v>66.880861387989199</v>
      </c>
      <c r="N2276">
        <v>1.2363681854074</v>
      </c>
      <c r="O2276">
        <v>131.57894736842101</v>
      </c>
      <c r="P2276">
        <v>12.592592592592499</v>
      </c>
      <c r="Q2276">
        <v>0.239067852343676</v>
      </c>
    </row>
    <row r="2277" spans="1:17" hidden="1" x14ac:dyDescent="0.3">
      <c r="A2277" t="s">
        <v>4749</v>
      </c>
      <c r="B2277" t="s">
        <v>4750</v>
      </c>
      <c r="C2277" t="str">
        <f>IFERROR(VLOOKUP(Table1[[#This Row],[Ticker]],[1]!Table1[[Symbol]:[Industry]],2,FALSE),"-")</f>
        <v>-</v>
      </c>
      <c r="D2277" t="s">
        <v>1675</v>
      </c>
      <c r="E2277">
        <v>262.86498251999899</v>
      </c>
      <c r="F2277">
        <v>239.4</v>
      </c>
      <c r="G2277">
        <v>-24.156509079893901</v>
      </c>
      <c r="H2277">
        <v>-13.836906830633</v>
      </c>
      <c r="I2277">
        <v>-30.910037494415601</v>
      </c>
      <c r="J2277">
        <v>-3.8957946689106699</v>
      </c>
      <c r="K2277">
        <v>255.14488485701099</v>
      </c>
      <c r="L2277">
        <v>257.40894919804799</v>
      </c>
      <c r="M2277">
        <v>32.323508361312498</v>
      </c>
      <c r="N2277">
        <v>0.35618180301640101</v>
      </c>
      <c r="O2277">
        <v>53.341687552213799</v>
      </c>
      <c r="P2277">
        <v>18.514851485148501</v>
      </c>
      <c r="Q2277">
        <v>8.3056147573691994E-2</v>
      </c>
    </row>
    <row r="2278" spans="1:17" hidden="1" x14ac:dyDescent="0.3">
      <c r="A2278" t="s">
        <v>4751</v>
      </c>
      <c r="B2278" t="s">
        <v>4752</v>
      </c>
      <c r="C2278" t="str">
        <f>IFERROR(VLOOKUP(Table1[[#This Row],[Ticker]],[1]!Table1[[Symbol]:[Industry]],2,FALSE),"-")</f>
        <v>-</v>
      </c>
      <c r="D2278" t="s">
        <v>46</v>
      </c>
      <c r="E2278">
        <v>261.83024999999998</v>
      </c>
      <c r="F2278">
        <v>149</v>
      </c>
      <c r="G2278">
        <v>28.478212520344801</v>
      </c>
      <c r="H2278">
        <v>-30.238942324342101</v>
      </c>
      <c r="I2278">
        <v>42.925253257069997</v>
      </c>
      <c r="J2278">
        <v>-3.4524556245353599</v>
      </c>
      <c r="K2278">
        <v>148.71283342869799</v>
      </c>
      <c r="M2278">
        <v>38.766866761311498</v>
      </c>
      <c r="O2278">
        <v>46.812080536912703</v>
      </c>
      <c r="P2278">
        <v>78.229665071770299</v>
      </c>
    </row>
    <row r="2279" spans="1:17" hidden="1" x14ac:dyDescent="0.3">
      <c r="A2279" t="s">
        <v>4753</v>
      </c>
      <c r="B2279" t="s">
        <v>4754</v>
      </c>
      <c r="C2279" t="str">
        <f>IFERROR(VLOOKUP(Table1[[#This Row],[Ticker]],[1]!Table1[[Symbol]:[Industry]],2,FALSE),"-")</f>
        <v>-</v>
      </c>
      <c r="D2279" t="s">
        <v>1503</v>
      </c>
      <c r="E2279">
        <v>261.42962115199998</v>
      </c>
      <c r="F2279">
        <v>33.04</v>
      </c>
      <c r="G2279">
        <v>18.090381173609298</v>
      </c>
      <c r="H2279">
        <v>1.72710273743596</v>
      </c>
      <c r="I2279">
        <v>20.785631475342999</v>
      </c>
      <c r="J2279">
        <v>-4.2682966491385104</v>
      </c>
      <c r="K2279">
        <v>32.6046646666952</v>
      </c>
      <c r="L2279">
        <v>29.9108733219839</v>
      </c>
      <c r="M2279">
        <v>43.301981991744498</v>
      </c>
      <c r="N2279">
        <v>0.63879343827952195</v>
      </c>
      <c r="O2279">
        <v>31.961259079903101</v>
      </c>
      <c r="P2279">
        <v>68.571428571428498</v>
      </c>
      <c r="Q2279">
        <v>6.9897815074704994E-2</v>
      </c>
    </row>
    <row r="2280" spans="1:17" hidden="1" x14ac:dyDescent="0.3">
      <c r="A2280" t="s">
        <v>4755</v>
      </c>
      <c r="B2280" t="s">
        <v>4756</v>
      </c>
      <c r="C2280" t="str">
        <f>IFERROR(VLOOKUP(Table1[[#This Row],[Ticker]],[1]!Table1[[Symbol]:[Industry]],2,FALSE),"-")</f>
        <v>-</v>
      </c>
      <c r="D2280" t="s">
        <v>2208</v>
      </c>
      <c r="E2280">
        <v>261.30024200000003</v>
      </c>
      <c r="F2280">
        <v>193.55</v>
      </c>
      <c r="G2280">
        <v>521.99276066953405</v>
      </c>
      <c r="H2280">
        <v>-15.609554126441401</v>
      </c>
      <c r="I2280">
        <v>-6.6774322988891504</v>
      </c>
      <c r="J2280">
        <v>-6.3221452008270402</v>
      </c>
      <c r="K2280">
        <v>186.46971092634399</v>
      </c>
      <c r="L2280">
        <v>142.710561462762</v>
      </c>
      <c r="M2280">
        <v>34.021056669670998</v>
      </c>
      <c r="N2280">
        <v>0.13359366971534201</v>
      </c>
      <c r="O2280">
        <v>31.206406613278201</v>
      </c>
      <c r="P2280">
        <v>554.76995940459994</v>
      </c>
    </row>
    <row r="2281" spans="1:17" hidden="1" x14ac:dyDescent="0.3">
      <c r="A2281" t="s">
        <v>4757</v>
      </c>
      <c r="B2281" t="s">
        <v>4758</v>
      </c>
      <c r="C2281" t="str">
        <f>IFERROR(VLOOKUP(Table1[[#This Row],[Ticker]],[1]!Table1[[Symbol]:[Industry]],2,FALSE),"-")</f>
        <v>-</v>
      </c>
      <c r="D2281" t="s">
        <v>4759</v>
      </c>
      <c r="E2281">
        <v>260.52530819999998</v>
      </c>
      <c r="F2281">
        <v>33.89</v>
      </c>
      <c r="G2281">
        <v>231.23998708663001</v>
      </c>
      <c r="H2281">
        <v>-24.146870840695101</v>
      </c>
      <c r="I2281">
        <v>94.948633694547397</v>
      </c>
      <c r="J2281">
        <v>-10.089459320362501</v>
      </c>
      <c r="K2281">
        <v>35.664335980192703</v>
      </c>
      <c r="L2281">
        <v>22.828699752216899</v>
      </c>
      <c r="M2281">
        <v>32.268098541046598</v>
      </c>
      <c r="N2281">
        <v>0.62399789729177602</v>
      </c>
      <c r="O2281">
        <v>34.257893183829999</v>
      </c>
      <c r="P2281">
        <v>343.58638743455498</v>
      </c>
      <c r="Q2281">
        <v>0.12161115333344601</v>
      </c>
    </row>
    <row r="2282" spans="1:17" hidden="1" x14ac:dyDescent="0.3">
      <c r="A2282" t="s">
        <v>4760</v>
      </c>
      <c r="B2282" t="s">
        <v>4761</v>
      </c>
      <c r="C2282" t="str">
        <f>IFERROR(VLOOKUP(Table1[[#This Row],[Ticker]],[1]!Table1[[Symbol]:[Industry]],2,FALSE),"-")</f>
        <v>-</v>
      </c>
      <c r="D2282" t="s">
        <v>264</v>
      </c>
      <c r="E2282">
        <v>260.500179</v>
      </c>
      <c r="F2282">
        <v>367.3</v>
      </c>
      <c r="G2282">
        <v>-42.342630225894901</v>
      </c>
      <c r="H2282">
        <v>-10.0260208270291</v>
      </c>
      <c r="I2282">
        <v>-24.247166195062398</v>
      </c>
      <c r="J2282">
        <v>-3.3092165107080098</v>
      </c>
      <c r="K2282">
        <v>379.16393206786302</v>
      </c>
      <c r="L2282">
        <v>381.79753855336998</v>
      </c>
      <c r="M2282">
        <v>33.5722664887547</v>
      </c>
      <c r="N2282">
        <v>0.83861761222072395</v>
      </c>
      <c r="O2282">
        <v>39.926490607133097</v>
      </c>
      <c r="P2282">
        <v>12.841781874039899</v>
      </c>
      <c r="Q2282">
        <v>8.7050224138717006E-2</v>
      </c>
    </row>
    <row r="2283" spans="1:17" hidden="1" x14ac:dyDescent="0.3">
      <c r="A2283" t="s">
        <v>4762</v>
      </c>
      <c r="B2283" t="s">
        <v>4763</v>
      </c>
      <c r="C2283" t="str">
        <f>IFERROR(VLOOKUP(Table1[[#This Row],[Ticker]],[1]!Table1[[Symbol]:[Industry]],2,FALSE),"-")</f>
        <v>-</v>
      </c>
      <c r="D2283" t="s">
        <v>3485</v>
      </c>
      <c r="E2283">
        <v>260.49792000000002</v>
      </c>
      <c r="F2283">
        <v>253.6</v>
      </c>
      <c r="G2283">
        <v>24.7383292152441</v>
      </c>
      <c r="H2283">
        <v>29.230767093116501</v>
      </c>
      <c r="I2283">
        <v>44.756658721916097</v>
      </c>
      <c r="J2283">
        <v>12.9656424064658</v>
      </c>
      <c r="K2283">
        <v>207.49331721217999</v>
      </c>
      <c r="L2283">
        <v>188.51957080752999</v>
      </c>
      <c r="M2283">
        <v>76.6843208187058</v>
      </c>
      <c r="N2283">
        <v>1.1295531355613899</v>
      </c>
      <c r="O2283">
        <v>6.0331230283911603</v>
      </c>
      <c r="P2283">
        <v>76.1111111111111</v>
      </c>
    </row>
    <row r="2284" spans="1:17" hidden="1" x14ac:dyDescent="0.3">
      <c r="A2284" t="s">
        <v>4764</v>
      </c>
      <c r="B2284" t="s">
        <v>4765</v>
      </c>
      <c r="C2284" t="str">
        <f>IFERROR(VLOOKUP(Table1[[#This Row],[Ticker]],[1]!Table1[[Symbol]:[Industry]],2,FALSE),"-")</f>
        <v>-</v>
      </c>
      <c r="D2284" t="s">
        <v>467</v>
      </c>
      <c r="E2284">
        <v>260.47323507499999</v>
      </c>
      <c r="F2284">
        <v>324.25</v>
      </c>
      <c r="G2284">
        <v>-21.120862646912101</v>
      </c>
      <c r="H2284">
        <v>-11.4530987346809</v>
      </c>
      <c r="I2284">
        <v>9.1266030079481606</v>
      </c>
      <c r="J2284">
        <v>-7.6768828826704798</v>
      </c>
      <c r="K2284">
        <v>329.02367313680702</v>
      </c>
      <c r="L2284">
        <v>300.75780698097299</v>
      </c>
      <c r="M2284">
        <v>37.385569554813202</v>
      </c>
      <c r="N2284">
        <v>0.48086851410132703</v>
      </c>
      <c r="O2284">
        <v>15.6360832690825</v>
      </c>
      <c r="P2284">
        <v>34.935497295047803</v>
      </c>
      <c r="Q2284">
        <v>-3.6173767031904003E-2</v>
      </c>
    </row>
    <row r="2285" spans="1:17" hidden="1" x14ac:dyDescent="0.3">
      <c r="A2285" t="s">
        <v>4766</v>
      </c>
      <c r="B2285" t="s">
        <v>4767</v>
      </c>
      <c r="C2285" t="str">
        <f>IFERROR(VLOOKUP(Table1[[#This Row],[Ticker]],[1]!Table1[[Symbol]:[Industry]],2,FALSE),"-")</f>
        <v>-</v>
      </c>
      <c r="D2285" t="s">
        <v>1381</v>
      </c>
      <c r="E2285">
        <v>260.32853519999998</v>
      </c>
      <c r="F2285">
        <v>64.36</v>
      </c>
      <c r="G2285">
        <v>-19.4473871485194</v>
      </c>
      <c r="H2285">
        <v>-9.5732526603601507</v>
      </c>
      <c r="I2285">
        <v>-16.414085155902399</v>
      </c>
      <c r="J2285">
        <v>-0.28546321703663802</v>
      </c>
      <c r="K2285">
        <v>67.944682652829698</v>
      </c>
      <c r="L2285">
        <v>71.287669124548898</v>
      </c>
      <c r="M2285">
        <v>41.350726653462701</v>
      </c>
      <c r="N2285">
        <v>0.74716253113697695</v>
      </c>
      <c r="O2285">
        <v>73.7103791174642</v>
      </c>
      <c r="P2285">
        <v>27.319485657764499</v>
      </c>
    </row>
    <row r="2286" spans="1:17" hidden="1" x14ac:dyDescent="0.3">
      <c r="A2286" t="s">
        <v>4768</v>
      </c>
      <c r="B2286" t="s">
        <v>4769</v>
      </c>
      <c r="C2286" t="str">
        <f>IFERROR(VLOOKUP(Table1[[#This Row],[Ticker]],[1]!Table1[[Symbol]:[Industry]],2,FALSE),"-")</f>
        <v>-</v>
      </c>
      <c r="D2286" t="s">
        <v>609</v>
      </c>
      <c r="E2286">
        <v>259.72246003200001</v>
      </c>
      <c r="F2286">
        <v>50.03</v>
      </c>
      <c r="G2286">
        <v>-34.871132198862803</v>
      </c>
      <c r="H2286">
        <v>-12.771585832595401</v>
      </c>
      <c r="I2286">
        <v>-25.2510882308992</v>
      </c>
      <c r="J2286">
        <v>-3.2435341112660199</v>
      </c>
      <c r="K2286">
        <v>59.903323212194302</v>
      </c>
      <c r="L2286">
        <v>70.732770391049499</v>
      </c>
      <c r="M2286">
        <v>49.479724836096402</v>
      </c>
      <c r="N2286">
        <v>0.31875424903871802</v>
      </c>
      <c r="O2286">
        <v>180.43174095542599</v>
      </c>
      <c r="P2286">
        <v>5.3263157894736901</v>
      </c>
      <c r="Q2286">
        <v>3.3692416831698997E-2</v>
      </c>
    </row>
    <row r="2287" spans="1:17" hidden="1" x14ac:dyDescent="0.3">
      <c r="A2287" t="s">
        <v>4770</v>
      </c>
      <c r="B2287" t="s">
        <v>4771</v>
      </c>
      <c r="C2287" t="str">
        <f>IFERROR(VLOOKUP(Table1[[#This Row],[Ticker]],[1]!Table1[[Symbol]:[Industry]],2,FALSE),"-")</f>
        <v>-</v>
      </c>
      <c r="D2287" t="s">
        <v>127</v>
      </c>
      <c r="E2287">
        <v>259.52707887999998</v>
      </c>
      <c r="F2287">
        <v>2.23</v>
      </c>
      <c r="G2287">
        <v>101.95964337019601</v>
      </c>
      <c r="H2287">
        <v>-12.4927442012039</v>
      </c>
      <c r="I2287">
        <v>-47.311049718086302</v>
      </c>
      <c r="J2287">
        <v>-1.05395322603297</v>
      </c>
      <c r="K2287">
        <v>2.3020013432291102</v>
      </c>
      <c r="L2287">
        <v>2.12432463677884</v>
      </c>
      <c r="M2287">
        <v>42.809808949936702</v>
      </c>
      <c r="N2287">
        <v>0.88651766720990599</v>
      </c>
      <c r="O2287">
        <v>73.094170403587398</v>
      </c>
      <c r="P2287">
        <v>142.39130434782601</v>
      </c>
    </row>
    <row r="2288" spans="1:17" hidden="1" x14ac:dyDescent="0.3">
      <c r="A2288" t="s">
        <v>4772</v>
      </c>
      <c r="B2288" t="s">
        <v>4773</v>
      </c>
      <c r="C2288" t="str">
        <f>IFERROR(VLOOKUP(Table1[[#This Row],[Ticker]],[1]!Table1[[Symbol]:[Industry]],2,FALSE),"-")</f>
        <v>-</v>
      </c>
      <c r="D2288" t="s">
        <v>138</v>
      </c>
      <c r="E2288">
        <v>259.38105300000001</v>
      </c>
      <c r="F2288">
        <v>253.03</v>
      </c>
      <c r="G2288">
        <v>108.66364095959</v>
      </c>
      <c r="H2288">
        <v>4.1728826795852401</v>
      </c>
      <c r="I2288">
        <v>27.5504992515868</v>
      </c>
      <c r="J2288">
        <v>1.89222079609042</v>
      </c>
      <c r="K2288">
        <v>243.53531682027099</v>
      </c>
      <c r="L2288">
        <v>208.473947247615</v>
      </c>
      <c r="M2288">
        <v>67.277807751564396</v>
      </c>
      <c r="N2288">
        <v>0.64416912656079095</v>
      </c>
      <c r="O2288">
        <v>19.7486464055645</v>
      </c>
      <c r="P2288">
        <v>145.66019417475701</v>
      </c>
      <c r="Q2288">
        <v>0.14949443555160399</v>
      </c>
    </row>
    <row r="2289" spans="1:17" hidden="1" x14ac:dyDescent="0.3">
      <c r="A2289" t="s">
        <v>4774</v>
      </c>
      <c r="B2289" t="s">
        <v>4775</v>
      </c>
      <c r="C2289" t="str">
        <f>IFERROR(VLOOKUP(Table1[[#This Row],[Ticker]],[1]!Table1[[Symbol]:[Industry]],2,FALSE),"-")</f>
        <v>-</v>
      </c>
      <c r="E2289">
        <v>259.318532</v>
      </c>
      <c r="F2289">
        <v>150.69999999999999</v>
      </c>
      <c r="G2289">
        <v>12.8970400276208</v>
      </c>
      <c r="H2289">
        <v>-18.733884643580001</v>
      </c>
      <c r="I2289">
        <v>26.573688155505</v>
      </c>
      <c r="J2289">
        <v>2.0049901554910501</v>
      </c>
      <c r="K2289">
        <v>146.86864787670001</v>
      </c>
      <c r="L2289">
        <v>124.98122010268</v>
      </c>
      <c r="M2289">
        <v>58.360195086109698</v>
      </c>
      <c r="N2289">
        <v>1.4384549532409101</v>
      </c>
      <c r="O2289">
        <v>22.694094226940901</v>
      </c>
      <c r="P2289">
        <v>76.257309941520404</v>
      </c>
      <c r="Q2289">
        <v>0.23496238519947801</v>
      </c>
    </row>
    <row r="2290" spans="1:17" hidden="1" x14ac:dyDescent="0.3">
      <c r="A2290" t="s">
        <v>4776</v>
      </c>
      <c r="B2290" t="s">
        <v>4777</v>
      </c>
      <c r="C2290" t="str">
        <f>IFERROR(VLOOKUP(Table1[[#This Row],[Ticker]],[1]!Table1[[Symbol]:[Industry]],2,FALSE),"-")</f>
        <v>-</v>
      </c>
      <c r="D2290" t="s">
        <v>195</v>
      </c>
      <c r="E2290">
        <v>259.1738259</v>
      </c>
      <c r="F2290">
        <v>172.7</v>
      </c>
      <c r="G2290">
        <v>17.331449678666701</v>
      </c>
      <c r="H2290">
        <v>12.1503043419376</v>
      </c>
      <c r="I2290">
        <v>-8.0843871716574593</v>
      </c>
      <c r="J2290">
        <v>4.7029209665954097</v>
      </c>
      <c r="K2290">
        <v>152.109775226115</v>
      </c>
      <c r="L2290">
        <v>143.159621832082</v>
      </c>
      <c r="M2290">
        <v>86.251419321893195</v>
      </c>
      <c r="N2290">
        <v>0.996526530123368</v>
      </c>
      <c r="O2290">
        <v>4.2269832078749303</v>
      </c>
      <c r="P2290">
        <v>64.476190476190396</v>
      </c>
      <c r="Q2290">
        <v>0.115462246860439</v>
      </c>
    </row>
    <row r="2291" spans="1:17" hidden="1" x14ac:dyDescent="0.3">
      <c r="A2291" t="s">
        <v>4778</v>
      </c>
      <c r="B2291" t="s">
        <v>4779</v>
      </c>
      <c r="C2291" t="str">
        <f>IFERROR(VLOOKUP(Table1[[#This Row],[Ticker]],[1]!Table1[[Symbol]:[Industry]],2,FALSE),"-")</f>
        <v>-</v>
      </c>
      <c r="D2291" t="s">
        <v>4780</v>
      </c>
      <c r="E2291">
        <v>258.95675</v>
      </c>
      <c r="F2291">
        <v>139.75</v>
      </c>
      <c r="G2291">
        <v>0.31803936017168799</v>
      </c>
      <c r="H2291">
        <v>-12.974837865115701</v>
      </c>
      <c r="I2291">
        <v>47.841066734120197</v>
      </c>
      <c r="J2291">
        <v>-5.1540387129797596</v>
      </c>
      <c r="K2291">
        <v>126.88710892861501</v>
      </c>
      <c r="M2291">
        <v>57.513467908851197</v>
      </c>
      <c r="N2291">
        <v>0.386517589100146</v>
      </c>
      <c r="O2291">
        <v>16.4937388193202</v>
      </c>
      <c r="P2291">
        <v>79.1666666666666</v>
      </c>
    </row>
    <row r="2292" spans="1:17" hidden="1" x14ac:dyDescent="0.3">
      <c r="A2292" t="s">
        <v>4781</v>
      </c>
      <c r="B2292" t="s">
        <v>4782</v>
      </c>
      <c r="C2292" t="str">
        <f>IFERROR(VLOOKUP(Table1[[#This Row],[Ticker]],[1]!Table1[[Symbol]:[Industry]],2,FALSE),"-")</f>
        <v>-</v>
      </c>
      <c r="D2292" t="s">
        <v>46</v>
      </c>
      <c r="E2292">
        <v>258.19154348400002</v>
      </c>
      <c r="F2292">
        <v>100.47</v>
      </c>
      <c r="G2292">
        <v>259.68373876493303</v>
      </c>
      <c r="H2292">
        <v>23.436417546139602</v>
      </c>
      <c r="I2292">
        <v>40.264948552566501</v>
      </c>
      <c r="J2292">
        <v>6.7146240860536199</v>
      </c>
      <c r="K2292">
        <v>83.845415300776395</v>
      </c>
      <c r="L2292">
        <v>74.894330358563906</v>
      </c>
      <c r="M2292">
        <v>91.161969830909598</v>
      </c>
      <c r="N2292">
        <v>3.5684966977072299</v>
      </c>
      <c r="O2292">
        <v>16.472578879267399</v>
      </c>
      <c r="P2292">
        <v>417.88659793814401</v>
      </c>
      <c r="Q2292">
        <v>0.12586565510159101</v>
      </c>
    </row>
    <row r="2293" spans="1:17" hidden="1" x14ac:dyDescent="0.3">
      <c r="A2293" t="s">
        <v>4783</v>
      </c>
      <c r="B2293" t="s">
        <v>4784</v>
      </c>
      <c r="C2293" t="str">
        <f>IFERROR(VLOOKUP(Table1[[#This Row],[Ticker]],[1]!Table1[[Symbol]:[Industry]],2,FALSE),"-")</f>
        <v>-</v>
      </c>
      <c r="D2293" t="s">
        <v>606</v>
      </c>
      <c r="E2293">
        <v>258.14929590999998</v>
      </c>
      <c r="F2293">
        <v>30.14</v>
      </c>
      <c r="G2293">
        <v>-23.9685344751386</v>
      </c>
      <c r="H2293">
        <v>-7.5479242060079201</v>
      </c>
      <c r="I2293">
        <v>-18.693794361977499</v>
      </c>
      <c r="J2293">
        <v>-5.6960204429504797</v>
      </c>
      <c r="K2293">
        <v>31.187577417528001</v>
      </c>
      <c r="L2293">
        <v>31.962462467180298</v>
      </c>
      <c r="M2293">
        <v>31.573537485875601</v>
      </c>
      <c r="N2293">
        <v>0.69865715773305004</v>
      </c>
      <c r="O2293">
        <v>49.9668214996682</v>
      </c>
      <c r="P2293">
        <v>23.524590163934398</v>
      </c>
      <c r="Q2293">
        <v>-4.3981993171729999E-3</v>
      </c>
    </row>
    <row r="2294" spans="1:17" hidden="1" x14ac:dyDescent="0.3">
      <c r="A2294" t="s">
        <v>4785</v>
      </c>
      <c r="B2294" t="s">
        <v>4786</v>
      </c>
      <c r="C2294" t="str">
        <f>IFERROR(VLOOKUP(Table1[[#This Row],[Ticker]],[1]!Table1[[Symbol]:[Industry]],2,FALSE),"-")</f>
        <v>-</v>
      </c>
      <c r="D2294" t="s">
        <v>1381</v>
      </c>
      <c r="E2294">
        <v>258.015625</v>
      </c>
      <c r="F2294">
        <v>218.75</v>
      </c>
      <c r="G2294">
        <v>-30.957341559300399</v>
      </c>
      <c r="H2294">
        <v>-8.47742470916603</v>
      </c>
      <c r="I2294">
        <v>15.1760977233555</v>
      </c>
      <c r="J2294">
        <v>-4.2622512101157</v>
      </c>
      <c r="K2294">
        <v>214.563194369092</v>
      </c>
      <c r="L2294">
        <v>202.436086672713</v>
      </c>
      <c r="M2294">
        <v>42.815307489877803</v>
      </c>
      <c r="N2294">
        <v>0.97413694449222199</v>
      </c>
      <c r="O2294">
        <v>12.4342857142857</v>
      </c>
      <c r="P2294">
        <v>36.462882096069798</v>
      </c>
      <c r="Q2294">
        <v>-6.0363120331761E-2</v>
      </c>
    </row>
    <row r="2295" spans="1:17" hidden="1" x14ac:dyDescent="0.3">
      <c r="A2295" t="s">
        <v>4787</v>
      </c>
      <c r="B2295" t="s">
        <v>4788</v>
      </c>
      <c r="C2295" t="str">
        <f>IFERROR(VLOOKUP(Table1[[#This Row],[Ticker]],[1]!Table1[[Symbol]:[Industry]],2,FALSE),"-")</f>
        <v>-</v>
      </c>
      <c r="D2295" t="s">
        <v>217</v>
      </c>
      <c r="E2295">
        <v>257.57746559999998</v>
      </c>
      <c r="F2295">
        <v>203.45</v>
      </c>
      <c r="G2295">
        <v>111.46049634296401</v>
      </c>
      <c r="H2295">
        <v>-12.2717488840184</v>
      </c>
      <c r="I2295">
        <v>47.751474654719999</v>
      </c>
      <c r="J2295">
        <v>-5.18228829186803</v>
      </c>
      <c r="K2295">
        <v>209.00501430059199</v>
      </c>
      <c r="L2295">
        <v>175.10068636034799</v>
      </c>
      <c r="M2295">
        <v>44.071216110212703</v>
      </c>
      <c r="N2295">
        <v>0.93396714293032201</v>
      </c>
      <c r="O2295">
        <v>30.007372818874401</v>
      </c>
      <c r="P2295">
        <v>154.3125</v>
      </c>
      <c r="Q2295">
        <v>0.16027516660448701</v>
      </c>
    </row>
    <row r="2296" spans="1:17" hidden="1" x14ac:dyDescent="0.3">
      <c r="A2296" t="s">
        <v>4789</v>
      </c>
      <c r="B2296" t="s">
        <v>4790</v>
      </c>
      <c r="C2296" t="str">
        <f>IFERROR(VLOOKUP(Table1[[#This Row],[Ticker]],[1]!Table1[[Symbol]:[Industry]],2,FALSE),"-")</f>
        <v>-</v>
      </c>
      <c r="D2296" t="s">
        <v>264</v>
      </c>
      <c r="E2296">
        <v>257.34476991999998</v>
      </c>
      <c r="F2296">
        <v>257.60000000000002</v>
      </c>
      <c r="G2296">
        <v>-3.0897412820211398</v>
      </c>
      <c r="H2296">
        <v>-13.8383271266632</v>
      </c>
      <c r="I2296">
        <v>37.348719048211798</v>
      </c>
      <c r="J2296">
        <v>-5.4984312987305204</v>
      </c>
      <c r="K2296">
        <v>265.84579568365399</v>
      </c>
      <c r="L2296">
        <v>229.71866690317299</v>
      </c>
      <c r="M2296">
        <v>38.354485249153299</v>
      </c>
      <c r="N2296">
        <v>8.0010630808559399E-2</v>
      </c>
      <c r="O2296">
        <v>55.279503105590003</v>
      </c>
      <c r="P2296">
        <v>77.371187579181793</v>
      </c>
      <c r="Q2296">
        <v>-1.498616466336E-2</v>
      </c>
    </row>
    <row r="2297" spans="1:17" hidden="1" x14ac:dyDescent="0.3">
      <c r="A2297" t="s">
        <v>4791</v>
      </c>
      <c r="B2297" t="s">
        <v>4792</v>
      </c>
      <c r="C2297" t="str">
        <f>IFERROR(VLOOKUP(Table1[[#This Row],[Ticker]],[1]!Table1[[Symbol]:[Industry]],2,FALSE),"-")</f>
        <v>-</v>
      </c>
      <c r="D2297" t="s">
        <v>609</v>
      </c>
      <c r="E2297">
        <v>257.00311875</v>
      </c>
      <c r="F2297">
        <v>146.5</v>
      </c>
      <c r="G2297">
        <v>-35.110532068399699</v>
      </c>
      <c r="H2297">
        <v>-3.2621941869548499</v>
      </c>
      <c r="I2297">
        <v>-2.3823938511309999</v>
      </c>
      <c r="J2297">
        <v>-1.8433867273308699</v>
      </c>
      <c r="K2297">
        <v>142.088800132242</v>
      </c>
      <c r="L2297">
        <v>135.37559725615699</v>
      </c>
      <c r="M2297">
        <v>50.243575626787397</v>
      </c>
      <c r="N2297">
        <v>1.96576879910213</v>
      </c>
      <c r="O2297">
        <v>12.559726962457299</v>
      </c>
      <c r="P2297">
        <v>22.0833333333333</v>
      </c>
    </row>
    <row r="2298" spans="1:17" hidden="1" x14ac:dyDescent="0.3">
      <c r="A2298" t="s">
        <v>4793</v>
      </c>
      <c r="B2298" t="s">
        <v>4794</v>
      </c>
      <c r="C2298" t="str">
        <f>IFERROR(VLOOKUP(Table1[[#This Row],[Ticker]],[1]!Table1[[Symbol]:[Industry]],2,FALSE),"-")</f>
        <v>-</v>
      </c>
      <c r="D2298" t="s">
        <v>195</v>
      </c>
      <c r="E2298">
        <v>256.640690067999</v>
      </c>
      <c r="F2298">
        <v>29.98</v>
      </c>
      <c r="G2298">
        <v>1.6622631483416599</v>
      </c>
      <c r="H2298">
        <v>10.030596246283499</v>
      </c>
      <c r="I2298">
        <v>74.467269654391899</v>
      </c>
      <c r="J2298">
        <v>-3.2504354225151602</v>
      </c>
      <c r="K2298">
        <v>26.9858263532577</v>
      </c>
      <c r="L2298">
        <v>23.595671909571401</v>
      </c>
      <c r="M2298">
        <v>49.259918613855199</v>
      </c>
      <c r="N2298">
        <v>0.70356064781998995</v>
      </c>
      <c r="O2298">
        <v>31.7545030020013</v>
      </c>
      <c r="P2298">
        <v>92.797427652733106</v>
      </c>
      <c r="Q2298">
        <v>2.2203271838775001E-2</v>
      </c>
    </row>
    <row r="2299" spans="1:17" hidden="1" x14ac:dyDescent="0.3">
      <c r="A2299" t="s">
        <v>4795</v>
      </c>
      <c r="B2299" t="s">
        <v>4796</v>
      </c>
      <c r="C2299" t="str">
        <f>IFERROR(VLOOKUP(Table1[[#This Row],[Ticker]],[1]!Table1[[Symbol]:[Industry]],2,FALSE),"-")</f>
        <v>-</v>
      </c>
      <c r="D2299" t="s">
        <v>473</v>
      </c>
      <c r="E2299">
        <v>256.271689409999</v>
      </c>
      <c r="F2299">
        <v>57.86</v>
      </c>
      <c r="G2299">
        <v>-33.275908967224602</v>
      </c>
      <c r="H2299">
        <v>-16.329004531782399</v>
      </c>
      <c r="I2299">
        <v>-37.96904688723</v>
      </c>
      <c r="J2299">
        <v>-4.1400625912120796</v>
      </c>
      <c r="K2299">
        <v>62.232022641464603</v>
      </c>
      <c r="L2299">
        <v>66.0606984434921</v>
      </c>
      <c r="M2299">
        <v>43.199506261598003</v>
      </c>
      <c r="N2299">
        <v>0.72415142600346005</v>
      </c>
      <c r="O2299">
        <v>48.634635326650503</v>
      </c>
      <c r="P2299">
        <v>10.419847328244201</v>
      </c>
      <c r="Q2299">
        <v>2.9551762568885E-2</v>
      </c>
    </row>
    <row r="2300" spans="1:17" hidden="1" x14ac:dyDescent="0.3">
      <c r="A2300" t="s">
        <v>4797</v>
      </c>
      <c r="B2300" t="s">
        <v>4798</v>
      </c>
      <c r="C2300" t="str">
        <f>IFERROR(VLOOKUP(Table1[[#This Row],[Ticker]],[1]!Table1[[Symbol]:[Industry]],2,FALSE),"-")</f>
        <v>-</v>
      </c>
      <c r="D2300" t="s">
        <v>164</v>
      </c>
      <c r="E2300">
        <v>255.76695000000001</v>
      </c>
      <c r="F2300">
        <v>326.64999999999998</v>
      </c>
      <c r="G2300">
        <v>-2.0910615076209198</v>
      </c>
      <c r="H2300">
        <v>-6.1847144083256396</v>
      </c>
      <c r="I2300">
        <v>1.96076448370635</v>
      </c>
      <c r="J2300">
        <v>-1.9102731738296499</v>
      </c>
      <c r="K2300">
        <v>318.73930559353101</v>
      </c>
      <c r="L2300">
        <v>297.78026531822599</v>
      </c>
      <c r="M2300">
        <v>48.661855650180698</v>
      </c>
      <c r="N2300">
        <v>0.44972331771311003</v>
      </c>
      <c r="O2300">
        <v>10.607684065513499</v>
      </c>
      <c r="P2300">
        <v>36.673640167363999</v>
      </c>
      <c r="Q2300">
        <v>8.689971602372E-2</v>
      </c>
    </row>
    <row r="2301" spans="1:17" hidden="1" x14ac:dyDescent="0.3">
      <c r="A2301" t="s">
        <v>4799</v>
      </c>
      <c r="B2301" t="s">
        <v>4800</v>
      </c>
      <c r="C2301" t="str">
        <f>IFERROR(VLOOKUP(Table1[[#This Row],[Ticker]],[1]!Table1[[Symbol]:[Industry]],2,FALSE),"-")</f>
        <v>-</v>
      </c>
      <c r="D2301" t="s">
        <v>1381</v>
      </c>
      <c r="E2301">
        <v>254.78895070199999</v>
      </c>
      <c r="F2301">
        <v>118.69</v>
      </c>
      <c r="G2301">
        <v>-38.2787910917543</v>
      </c>
      <c r="H2301">
        <v>-10.0378215854253</v>
      </c>
      <c r="I2301">
        <v>13.2552078553173</v>
      </c>
      <c r="J2301">
        <v>-4.3732898252709296</v>
      </c>
      <c r="K2301">
        <v>119.753988445361</v>
      </c>
      <c r="L2301">
        <v>113.69415054184699</v>
      </c>
      <c r="M2301">
        <v>30.693515288459299</v>
      </c>
      <c r="N2301">
        <v>0.28729358111613601</v>
      </c>
      <c r="O2301">
        <v>25.958378970427098</v>
      </c>
      <c r="P2301">
        <v>35.028441410693901</v>
      </c>
      <c r="Q2301">
        <v>-4.6654759442290999E-2</v>
      </c>
    </row>
    <row r="2302" spans="1:17" hidden="1" x14ac:dyDescent="0.3">
      <c r="A2302" t="s">
        <v>4801</v>
      </c>
      <c r="B2302" t="s">
        <v>4802</v>
      </c>
      <c r="C2302" t="str">
        <f>IFERROR(VLOOKUP(Table1[[#This Row],[Ticker]],[1]!Table1[[Symbol]:[Industry]],2,FALSE),"-")</f>
        <v>-</v>
      </c>
      <c r="D2302" t="s">
        <v>135</v>
      </c>
      <c r="E2302">
        <v>254.16646875000001</v>
      </c>
      <c r="F2302">
        <v>368.75</v>
      </c>
      <c r="G2302">
        <v>130.80393064306</v>
      </c>
      <c r="H2302">
        <v>41.758495468217497</v>
      </c>
      <c r="I2302">
        <v>93.048460516992705</v>
      </c>
      <c r="J2302">
        <v>-6.9307602656306999</v>
      </c>
      <c r="K2302">
        <v>298.30282022137601</v>
      </c>
      <c r="L2302">
        <v>235.37443296675301</v>
      </c>
      <c r="M2302">
        <v>68.441413855986099</v>
      </c>
      <c r="N2302">
        <v>1.73013305503368</v>
      </c>
      <c r="O2302">
        <v>11.4305084745762</v>
      </c>
      <c r="P2302">
        <v>177.987184319638</v>
      </c>
      <c r="Q2302">
        <v>2.3412656740112999E-2</v>
      </c>
    </row>
    <row r="2303" spans="1:17" hidden="1" x14ac:dyDescent="0.3">
      <c r="A2303" t="s">
        <v>4803</v>
      </c>
      <c r="B2303" t="s">
        <v>4804</v>
      </c>
      <c r="C2303" t="str">
        <f>IFERROR(VLOOKUP(Table1[[#This Row],[Ticker]],[1]!Table1[[Symbol]:[Industry]],2,FALSE),"-")</f>
        <v>-</v>
      </c>
      <c r="D2303" t="s">
        <v>397</v>
      </c>
      <c r="E2303">
        <v>252.84</v>
      </c>
      <c r="F2303">
        <v>196</v>
      </c>
      <c r="G2303">
        <v>48.201563961147798</v>
      </c>
      <c r="H2303">
        <v>-6.96293310321101</v>
      </c>
      <c r="I2303">
        <v>76.210784929698505</v>
      </c>
      <c r="J2303">
        <v>4.2106708679671598</v>
      </c>
      <c r="K2303">
        <v>180.406948231417</v>
      </c>
      <c r="L2303">
        <v>149.78276500221099</v>
      </c>
      <c r="M2303">
        <v>65.743370208692596</v>
      </c>
      <c r="N2303">
        <v>0.61799304772209296</v>
      </c>
      <c r="O2303">
        <v>6.9897959183673404</v>
      </c>
      <c r="P2303">
        <v>104.166666666666</v>
      </c>
    </row>
    <row r="2304" spans="1:17" hidden="1" x14ac:dyDescent="0.3">
      <c r="A2304" t="s">
        <v>4805</v>
      </c>
      <c r="B2304" t="s">
        <v>4806</v>
      </c>
      <c r="C2304" t="str">
        <f>IFERROR(VLOOKUP(Table1[[#This Row],[Ticker]],[1]!Table1[[Symbol]:[Industry]],2,FALSE),"-")</f>
        <v>-</v>
      </c>
      <c r="D2304" t="s">
        <v>46</v>
      </c>
      <c r="E2304">
        <v>252.79086748399999</v>
      </c>
      <c r="F2304">
        <v>44.36</v>
      </c>
      <c r="G2304">
        <v>-31.959016916884501</v>
      </c>
      <c r="H2304">
        <v>-19.474132465603098</v>
      </c>
      <c r="I2304">
        <v>-4.0002610911246297</v>
      </c>
      <c r="J2304">
        <v>-3.3012093552766602</v>
      </c>
      <c r="K2304">
        <v>47.9050212070021</v>
      </c>
      <c r="L2304">
        <v>47.457055751141802</v>
      </c>
      <c r="M2304">
        <v>43.2374615191749</v>
      </c>
      <c r="N2304">
        <v>0.38955000035641502</v>
      </c>
      <c r="O2304">
        <v>59.986474301172201</v>
      </c>
      <c r="P2304">
        <v>28.393632416787199</v>
      </c>
      <c r="Q2304">
        <v>1.0253403582304E-2</v>
      </c>
    </row>
    <row r="2305" spans="1:17" hidden="1" x14ac:dyDescent="0.3">
      <c r="A2305" t="s">
        <v>4807</v>
      </c>
      <c r="B2305" t="s">
        <v>4808</v>
      </c>
      <c r="C2305" t="str">
        <f>IFERROR(VLOOKUP(Table1[[#This Row],[Ticker]],[1]!Table1[[Symbol]:[Industry]],2,FALSE),"-")</f>
        <v>-</v>
      </c>
      <c r="D2305" t="s">
        <v>929</v>
      </c>
      <c r="E2305">
        <v>252.63747344000001</v>
      </c>
      <c r="F2305">
        <v>225.1</v>
      </c>
      <c r="G2305">
        <v>280.25032420071301</v>
      </c>
      <c r="H2305">
        <v>-17.255486294700301</v>
      </c>
      <c r="I2305">
        <v>-10.471988376874901</v>
      </c>
      <c r="J2305">
        <v>-2.7707698494819102</v>
      </c>
      <c r="K2305">
        <v>254.05926262663101</v>
      </c>
      <c r="L2305">
        <v>212.03851199275201</v>
      </c>
      <c r="M2305">
        <v>30.969521064131399</v>
      </c>
      <c r="N2305">
        <v>1.0916808804634599</v>
      </c>
      <c r="O2305">
        <v>44.402487783207398</v>
      </c>
      <c r="P2305">
        <v>328.353948620361</v>
      </c>
      <c r="Q2305">
        <v>0.203164378444151</v>
      </c>
    </row>
    <row r="2306" spans="1:17" hidden="1" x14ac:dyDescent="0.3">
      <c r="A2306" t="s">
        <v>4809</v>
      </c>
      <c r="B2306" t="s">
        <v>4810</v>
      </c>
      <c r="C2306" t="str">
        <f>IFERROR(VLOOKUP(Table1[[#This Row],[Ticker]],[1]!Table1[[Symbol]:[Industry]],2,FALSE),"-")</f>
        <v>-</v>
      </c>
      <c r="D2306" t="s">
        <v>4811</v>
      </c>
      <c r="E2306">
        <v>252.14508000000001</v>
      </c>
      <c r="F2306">
        <v>123</v>
      </c>
      <c r="G2306">
        <v>-69.864815736754295</v>
      </c>
      <c r="H2306">
        <v>-16.7068730992372</v>
      </c>
      <c r="I2306">
        <v>-55.417775000029003</v>
      </c>
      <c r="J2306">
        <v>-3.4811478625299199</v>
      </c>
      <c r="K2306">
        <v>143.211657225453</v>
      </c>
      <c r="M2306">
        <v>29.627874728979801</v>
      </c>
      <c r="N2306">
        <v>0.47829286239882202</v>
      </c>
      <c r="O2306">
        <v>114.63414634146299</v>
      </c>
      <c r="P2306">
        <v>2.4146544546211399</v>
      </c>
    </row>
    <row r="2307" spans="1:17" hidden="1" x14ac:dyDescent="0.3">
      <c r="A2307" t="s">
        <v>4812</v>
      </c>
      <c r="B2307" t="s">
        <v>4813</v>
      </c>
      <c r="C2307" t="str">
        <f>IFERROR(VLOOKUP(Table1[[#This Row],[Ticker]],[1]!Table1[[Symbol]:[Industry]],2,FALSE),"-")</f>
        <v>-</v>
      </c>
      <c r="D2307" t="s">
        <v>606</v>
      </c>
      <c r="E2307">
        <v>251.99818708999999</v>
      </c>
      <c r="F2307">
        <v>449.95</v>
      </c>
      <c r="G2307">
        <v>-42.787198735066397</v>
      </c>
      <c r="H2307">
        <v>-13.873661709007701</v>
      </c>
      <c r="I2307">
        <v>-22.860181338039801</v>
      </c>
      <c r="J2307">
        <v>-1.31630896526411</v>
      </c>
      <c r="K2307">
        <v>482.42270561443701</v>
      </c>
      <c r="L2307">
        <v>503.09987263543201</v>
      </c>
      <c r="M2307">
        <v>32.804269686854802</v>
      </c>
      <c r="N2307">
        <v>0.28417107077841602</v>
      </c>
      <c r="O2307">
        <v>27.3030336704078</v>
      </c>
      <c r="P2307">
        <v>2.0294784580498799</v>
      </c>
      <c r="Q2307">
        <v>-0.120701623559543</v>
      </c>
    </row>
    <row r="2308" spans="1:17" hidden="1" x14ac:dyDescent="0.3">
      <c r="A2308" t="s">
        <v>4814</v>
      </c>
      <c r="B2308" t="s">
        <v>4815</v>
      </c>
      <c r="C2308" t="str">
        <f>IFERROR(VLOOKUP(Table1[[#This Row],[Ticker]],[1]!Table1[[Symbol]:[Industry]],2,FALSE),"-")</f>
        <v>-</v>
      </c>
      <c r="D2308" t="s">
        <v>431</v>
      </c>
      <c r="E2308">
        <v>251.28808000000001</v>
      </c>
      <c r="F2308">
        <v>188.8</v>
      </c>
      <c r="G2308">
        <v>-27.331792423980101</v>
      </c>
      <c r="H2308">
        <v>-21.246840318350898</v>
      </c>
      <c r="I2308">
        <v>-21.534464586395401</v>
      </c>
      <c r="J2308">
        <v>-3.5044036764834101</v>
      </c>
      <c r="K2308">
        <v>197.118107245104</v>
      </c>
      <c r="L2308">
        <v>202.272939735535</v>
      </c>
      <c r="M2308">
        <v>45.319158848882303</v>
      </c>
      <c r="N2308">
        <v>0.80874198696275401</v>
      </c>
      <c r="O2308">
        <v>55.932203389830399</v>
      </c>
      <c r="P2308">
        <v>26.839099764863899</v>
      </c>
    </row>
    <row r="2309" spans="1:17" hidden="1" x14ac:dyDescent="0.3">
      <c r="A2309" t="s">
        <v>4816</v>
      </c>
      <c r="B2309" t="s">
        <v>4817</v>
      </c>
      <c r="C2309" t="str">
        <f>IFERROR(VLOOKUP(Table1[[#This Row],[Ticker]],[1]!Table1[[Symbol]:[Industry]],2,FALSE),"-")</f>
        <v>-</v>
      </c>
      <c r="D2309" t="s">
        <v>124</v>
      </c>
      <c r="E2309">
        <v>251.24653190000001</v>
      </c>
      <c r="F2309">
        <v>29.57</v>
      </c>
      <c r="G2309">
        <v>49.753665462464397</v>
      </c>
      <c r="H2309">
        <v>8.7362906820268993</v>
      </c>
      <c r="I2309">
        <v>18.567990149806999</v>
      </c>
      <c r="J2309">
        <v>11.4744860811397</v>
      </c>
      <c r="K2309">
        <v>24.116593884175099</v>
      </c>
      <c r="L2309">
        <v>21.505252302000599</v>
      </c>
      <c r="M2309">
        <v>72.183484861697394</v>
      </c>
      <c r="N2309">
        <v>2.1787280233687398</v>
      </c>
      <c r="O2309">
        <v>5.4447074737909897</v>
      </c>
      <c r="P2309">
        <v>114.27536231884</v>
      </c>
      <c r="Q2309">
        <v>9.4192460914802004E-2</v>
      </c>
    </row>
    <row r="2310" spans="1:17" hidden="1" x14ac:dyDescent="0.3">
      <c r="A2310" t="s">
        <v>4818</v>
      </c>
      <c r="B2310" t="s">
        <v>4819</v>
      </c>
      <c r="C2310" t="str">
        <f>IFERROR(VLOOKUP(Table1[[#This Row],[Ticker]],[1]!Table1[[Symbol]:[Industry]],2,FALSE),"-")</f>
        <v>-</v>
      </c>
      <c r="D2310" t="s">
        <v>1000</v>
      </c>
      <c r="E2310">
        <v>251.14920000000001</v>
      </c>
      <c r="F2310">
        <v>183</v>
      </c>
      <c r="G2310">
        <v>6.6513726935050199</v>
      </c>
      <c r="H2310">
        <v>-6.6833893485363598</v>
      </c>
      <c r="I2310">
        <v>26.048540226510902</v>
      </c>
      <c r="J2310">
        <v>-4.8118972165351002</v>
      </c>
      <c r="K2310">
        <v>188.32548754659501</v>
      </c>
      <c r="M2310">
        <v>37.896619124497498</v>
      </c>
      <c r="N2310">
        <v>0.44883089670936699</v>
      </c>
      <c r="O2310">
        <v>36.557377049180303</v>
      </c>
      <c r="P2310">
        <v>58.992180712423902</v>
      </c>
    </row>
    <row r="2311" spans="1:17" hidden="1" x14ac:dyDescent="0.3">
      <c r="A2311" t="s">
        <v>4820</v>
      </c>
      <c r="B2311" t="s">
        <v>4821</v>
      </c>
      <c r="C2311" t="str">
        <f>IFERROR(VLOOKUP(Table1[[#This Row],[Ticker]],[1]!Table1[[Symbol]:[Industry]],2,FALSE),"-")</f>
        <v>-</v>
      </c>
      <c r="D2311" t="s">
        <v>592</v>
      </c>
      <c r="E2311">
        <v>251.00617500000001</v>
      </c>
      <c r="F2311">
        <v>227.67</v>
      </c>
      <c r="G2311">
        <v>-28.699484449352099</v>
      </c>
      <c r="H2311">
        <v>-3.7061793843911501</v>
      </c>
      <c r="I2311">
        <v>-3.2290457637607601</v>
      </c>
      <c r="J2311">
        <v>-0.46158140002457798</v>
      </c>
      <c r="K2311">
        <v>223.44613696805999</v>
      </c>
      <c r="L2311">
        <v>222.703324994816</v>
      </c>
      <c r="M2311">
        <v>57.116758246864102</v>
      </c>
      <c r="N2311">
        <v>0.675103923056254</v>
      </c>
      <c r="O2311">
        <v>20.7888610708481</v>
      </c>
      <c r="P2311">
        <v>19.8263157894736</v>
      </c>
      <c r="Q2311">
        <v>2.049195748451E-2</v>
      </c>
    </row>
    <row r="2312" spans="1:17" hidden="1" x14ac:dyDescent="0.3">
      <c r="A2312" t="s">
        <v>4822</v>
      </c>
      <c r="B2312" t="s">
        <v>4823</v>
      </c>
      <c r="C2312" t="str">
        <f>IFERROR(VLOOKUP(Table1[[#This Row],[Ticker]],[1]!Table1[[Symbol]:[Industry]],2,FALSE),"-")</f>
        <v>-</v>
      </c>
      <c r="D2312" t="s">
        <v>264</v>
      </c>
      <c r="E2312">
        <v>250.37334687500001</v>
      </c>
      <c r="F2312">
        <v>48.91</v>
      </c>
      <c r="G2312">
        <v>56.502987023447503</v>
      </c>
      <c r="H2312">
        <v>-17.152517747641401</v>
      </c>
      <c r="I2312">
        <v>-19.7212870305992</v>
      </c>
      <c r="J2312">
        <v>-3.1875719933151001</v>
      </c>
      <c r="K2312">
        <v>51.828536374951099</v>
      </c>
      <c r="L2312">
        <v>48.383161056126603</v>
      </c>
      <c r="M2312">
        <v>21.682300802253501</v>
      </c>
      <c r="N2312">
        <v>0.80972044126436804</v>
      </c>
      <c r="O2312">
        <v>42.506644857902202</v>
      </c>
      <c r="P2312">
        <v>109.464668094218</v>
      </c>
      <c r="Q2312">
        <v>0.101012059079632</v>
      </c>
    </row>
    <row r="2313" spans="1:17" hidden="1" x14ac:dyDescent="0.3">
      <c r="A2313" t="s">
        <v>4824</v>
      </c>
      <c r="B2313" t="s">
        <v>4825</v>
      </c>
      <c r="C2313" t="str">
        <f>IFERROR(VLOOKUP(Table1[[#This Row],[Ticker]],[1]!Table1[[Symbol]:[Industry]],2,FALSE),"-")</f>
        <v>-</v>
      </c>
      <c r="D2313" t="s">
        <v>997</v>
      </c>
      <c r="E2313">
        <v>250.33950333000001</v>
      </c>
      <c r="F2313">
        <v>75.55</v>
      </c>
      <c r="G2313">
        <v>10.174551501451999</v>
      </c>
      <c r="H2313">
        <v>-4.13326277354067</v>
      </c>
      <c r="I2313">
        <v>15.1504073726835</v>
      </c>
      <c r="J2313">
        <v>-0.49667314086773001</v>
      </c>
      <c r="K2313">
        <v>73.4875623061114</v>
      </c>
      <c r="L2313">
        <v>68.408375359069794</v>
      </c>
      <c r="M2313">
        <v>63.337162735595697</v>
      </c>
      <c r="N2313">
        <v>0.64758828536965696</v>
      </c>
      <c r="O2313">
        <v>34.877564526803397</v>
      </c>
      <c r="P2313">
        <v>65.1366120218579</v>
      </c>
      <c r="Q2313">
        <v>8.9817955459126006E-2</v>
      </c>
    </row>
    <row r="2314" spans="1:17" hidden="1" x14ac:dyDescent="0.3">
      <c r="A2314" t="s">
        <v>4826</v>
      </c>
      <c r="B2314" t="s">
        <v>4827</v>
      </c>
      <c r="C2314" t="str">
        <f>IFERROR(VLOOKUP(Table1[[#This Row],[Ticker]],[1]!Table1[[Symbol]:[Industry]],2,FALSE),"-")</f>
        <v>-</v>
      </c>
      <c r="D2314" t="s">
        <v>4828</v>
      </c>
      <c r="E2314">
        <v>250.155893808</v>
      </c>
      <c r="F2314">
        <v>153.36000000000001</v>
      </c>
      <c r="G2314">
        <v>-25.004886718200598</v>
      </c>
      <c r="H2314">
        <v>11.3584954682175</v>
      </c>
      <c r="I2314">
        <v>21.980912449966201</v>
      </c>
      <c r="J2314">
        <v>-2.5157816790118499</v>
      </c>
      <c r="K2314">
        <v>149.65460157534699</v>
      </c>
      <c r="L2314">
        <v>138.00648182129299</v>
      </c>
      <c r="M2314">
        <v>38.3207086203237</v>
      </c>
      <c r="N2314">
        <v>0.20463352965192899</v>
      </c>
      <c r="O2314">
        <v>25.0326030255607</v>
      </c>
      <c r="P2314">
        <v>42.660465116278999</v>
      </c>
      <c r="Q2314">
        <v>1.6865394359843001E-2</v>
      </c>
    </row>
    <row r="2315" spans="1:17" hidden="1" x14ac:dyDescent="0.3">
      <c r="A2315" t="s">
        <v>4829</v>
      </c>
      <c r="B2315" t="s">
        <v>4830</v>
      </c>
      <c r="C2315" t="str">
        <f>IFERROR(VLOOKUP(Table1[[#This Row],[Ticker]],[1]!Table1[[Symbol]:[Industry]],2,FALSE),"-")</f>
        <v>-</v>
      </c>
      <c r="D2315" t="s">
        <v>3178</v>
      </c>
      <c r="E2315">
        <v>250.035</v>
      </c>
      <c r="F2315">
        <v>19.75</v>
      </c>
      <c r="G2315">
        <v>42.311453747202997</v>
      </c>
      <c r="H2315">
        <v>-26.213556933529102</v>
      </c>
      <c r="I2315">
        <v>-14.4010227589094</v>
      </c>
      <c r="J2315">
        <v>4.14265514704599</v>
      </c>
      <c r="K2315">
        <v>19.4641187679835</v>
      </c>
      <c r="L2315">
        <v>17.940330996790198</v>
      </c>
      <c r="M2315">
        <v>74.001053135178196</v>
      </c>
      <c r="N2315">
        <v>2.8308740968113102</v>
      </c>
      <c r="O2315">
        <v>25.805907172995699</v>
      </c>
      <c r="P2315">
        <v>107.821816906348</v>
      </c>
      <c r="Q2315">
        <v>0.13882287233627499</v>
      </c>
    </row>
    <row r="2316" spans="1:17" hidden="1" x14ac:dyDescent="0.3">
      <c r="A2316" t="s">
        <v>4831</v>
      </c>
      <c r="B2316" t="s">
        <v>4832</v>
      </c>
      <c r="C2316" t="str">
        <f>IFERROR(VLOOKUP(Table1[[#This Row],[Ticker]],[1]!Table1[[Symbol]:[Industry]],2,FALSE),"-")</f>
        <v>-</v>
      </c>
      <c r="D2316" t="s">
        <v>606</v>
      </c>
      <c r="E2316">
        <v>250.00082345000001</v>
      </c>
      <c r="F2316">
        <v>116.29</v>
      </c>
      <c r="G2316">
        <v>-9.0644327776195901</v>
      </c>
      <c r="H2316">
        <v>-4.1304312779493904</v>
      </c>
      <c r="I2316">
        <v>-10.052690586795499</v>
      </c>
      <c r="J2316">
        <v>-4.0320759051303696</v>
      </c>
      <c r="K2316">
        <v>119.128294346356</v>
      </c>
      <c r="L2316">
        <v>111.048812321604</v>
      </c>
      <c r="M2316">
        <v>31.887857856468202</v>
      </c>
      <c r="N2316">
        <v>0.57181914349822405</v>
      </c>
      <c r="O2316">
        <v>15.8053143004557</v>
      </c>
      <c r="P2316">
        <v>29.860413176996101</v>
      </c>
      <c r="Q2316">
        <v>5.4413246662457997E-2</v>
      </c>
    </row>
    <row r="2317" spans="1:17" hidden="1" x14ac:dyDescent="0.3">
      <c r="A2317" t="s">
        <v>4833</v>
      </c>
      <c r="B2317" t="s">
        <v>4834</v>
      </c>
      <c r="C2317" t="str">
        <f>IFERROR(VLOOKUP(Table1[[#This Row],[Ticker]],[1]!Table1[[Symbol]:[Industry]],2,FALSE),"-")</f>
        <v>-</v>
      </c>
      <c r="D2317" t="s">
        <v>83</v>
      </c>
      <c r="E2317">
        <v>249.98599949999999</v>
      </c>
      <c r="F2317">
        <v>7.5</v>
      </c>
      <c r="G2317">
        <v>-48.049249830546998</v>
      </c>
      <c r="H2317">
        <v>-13.2436550694168</v>
      </c>
      <c r="I2317">
        <v>-38.965078633261697</v>
      </c>
      <c r="J2317">
        <v>2.43581371482093</v>
      </c>
      <c r="K2317">
        <v>7.8892826934169404</v>
      </c>
      <c r="L2317">
        <v>9.0818494289104308</v>
      </c>
      <c r="M2317">
        <v>43.398009356125101</v>
      </c>
      <c r="N2317">
        <v>0.442081105029409</v>
      </c>
      <c r="O2317">
        <v>116.94083969465601</v>
      </c>
      <c r="P2317">
        <v>12.9518072289156</v>
      </c>
      <c r="Q2317">
        <v>7.6682812711394002E-2</v>
      </c>
    </row>
    <row r="2318" spans="1:17" hidden="1" x14ac:dyDescent="0.3">
      <c r="A2318" t="s">
        <v>4835</v>
      </c>
      <c r="B2318" t="s">
        <v>4836</v>
      </c>
      <c r="C2318" t="str">
        <f>IFERROR(VLOOKUP(Table1[[#This Row],[Ticker]],[1]!Table1[[Symbol]:[Industry]],2,FALSE),"-")</f>
        <v>-</v>
      </c>
      <c r="D2318" t="s">
        <v>74</v>
      </c>
      <c r="E2318">
        <v>249.84373049999999</v>
      </c>
      <c r="F2318">
        <v>134.05000000000001</v>
      </c>
      <c r="G2318">
        <v>294.421143265502</v>
      </c>
      <c r="H2318">
        <v>10.4776132390736</v>
      </c>
      <c r="I2318">
        <v>126.286630322826</v>
      </c>
      <c r="J2318">
        <v>5.3315338235165797</v>
      </c>
      <c r="K2318">
        <v>105.48398775327399</v>
      </c>
      <c r="L2318">
        <v>73.100212452005294</v>
      </c>
      <c r="M2318">
        <v>63.812414819978699</v>
      </c>
      <c r="N2318">
        <v>0.44666178763207398</v>
      </c>
      <c r="O2318">
        <v>6.2290190227527003</v>
      </c>
      <c r="P2318">
        <v>345.36852916420702</v>
      </c>
      <c r="Q2318">
        <v>0.261934170900814</v>
      </c>
    </row>
    <row r="2319" spans="1:17" hidden="1" x14ac:dyDescent="0.3">
      <c r="A2319" t="s">
        <v>4837</v>
      </c>
      <c r="B2319" t="s">
        <v>4838</v>
      </c>
      <c r="C2319" t="str">
        <f>IFERROR(VLOOKUP(Table1[[#This Row],[Ticker]],[1]!Table1[[Symbol]:[Industry]],2,FALSE),"-")</f>
        <v>-</v>
      </c>
      <c r="D2319" t="s">
        <v>606</v>
      </c>
      <c r="E2319">
        <v>249.82905401999901</v>
      </c>
      <c r="F2319">
        <v>518.70000000000005</v>
      </c>
      <c r="G2319">
        <v>-51.584430479607299</v>
      </c>
      <c r="H2319">
        <v>-20.459489363851699</v>
      </c>
      <c r="I2319">
        <v>-20.894260562443598</v>
      </c>
      <c r="J2319">
        <v>-8.8856616995899493</v>
      </c>
      <c r="K2319">
        <v>566.77308128349796</v>
      </c>
      <c r="L2319">
        <v>597.72715066784394</v>
      </c>
      <c r="M2319">
        <v>35.011401584828697</v>
      </c>
      <c r="N2319">
        <v>0.506345900333525</v>
      </c>
      <c r="O2319">
        <v>49.3927125506072</v>
      </c>
      <c r="P2319">
        <v>7.1251548946716197</v>
      </c>
      <c r="Q2319">
        <v>-0.16213213264412299</v>
      </c>
    </row>
    <row r="2320" spans="1:17" hidden="1" x14ac:dyDescent="0.3">
      <c r="A2320" t="s">
        <v>4839</v>
      </c>
      <c r="B2320" t="s">
        <v>4840</v>
      </c>
      <c r="C2320" t="str">
        <f>IFERROR(VLOOKUP(Table1[[#This Row],[Ticker]],[1]!Table1[[Symbol]:[Industry]],2,FALSE),"-")</f>
        <v>-</v>
      </c>
      <c r="D2320" t="s">
        <v>40</v>
      </c>
      <c r="E2320">
        <v>249.62960000000001</v>
      </c>
      <c r="F2320">
        <v>209</v>
      </c>
      <c r="G2320">
        <v>102.715759011412</v>
      </c>
      <c r="H2320">
        <v>-13.9776478405284</v>
      </c>
      <c r="I2320">
        <v>75.098810071996596</v>
      </c>
      <c r="J2320">
        <v>6.2611273856408296</v>
      </c>
      <c r="K2320">
        <v>203.97418190288801</v>
      </c>
      <c r="L2320">
        <v>153.09804690591699</v>
      </c>
      <c r="M2320">
        <v>45.310165560057598</v>
      </c>
      <c r="N2320">
        <v>0.25991917100582301</v>
      </c>
      <c r="O2320">
        <v>34.2344497607655</v>
      </c>
      <c r="P2320">
        <v>157.389162561576</v>
      </c>
      <c r="Q2320">
        <v>1.9331150154774001E-2</v>
      </c>
    </row>
    <row r="2321" spans="1:17" hidden="1" x14ac:dyDescent="0.3">
      <c r="A2321" t="s">
        <v>4841</v>
      </c>
      <c r="B2321" t="s">
        <v>4842</v>
      </c>
      <c r="C2321" t="str">
        <f>IFERROR(VLOOKUP(Table1[[#This Row],[Ticker]],[1]!Table1[[Symbol]:[Industry]],2,FALSE),"-")</f>
        <v>-</v>
      </c>
      <c r="D2321" t="s">
        <v>2737</v>
      </c>
      <c r="E2321">
        <v>248.99746145399999</v>
      </c>
      <c r="F2321">
        <v>18.940000000000001</v>
      </c>
      <c r="G2321">
        <v>20.471323962518799</v>
      </c>
      <c r="H2321">
        <v>0.21563832536042801</v>
      </c>
      <c r="I2321">
        <v>-4.1649982635611398</v>
      </c>
      <c r="J2321">
        <v>11.072283440081</v>
      </c>
      <c r="K2321">
        <v>16.6690876919345</v>
      </c>
      <c r="L2321">
        <v>15.772342530919399</v>
      </c>
      <c r="M2321">
        <v>75.951278810300096</v>
      </c>
      <c r="N2321">
        <v>1.3030541111705201</v>
      </c>
      <c r="O2321">
        <v>3.4846884899683199</v>
      </c>
      <c r="P2321">
        <v>60.4967636359845</v>
      </c>
      <c r="Q2321">
        <v>8.2674350801794E-2</v>
      </c>
    </row>
    <row r="2322" spans="1:17" hidden="1" x14ac:dyDescent="0.3">
      <c r="A2322" t="s">
        <v>4843</v>
      </c>
      <c r="B2322" t="s">
        <v>4844</v>
      </c>
      <c r="C2322" t="str">
        <f>IFERROR(VLOOKUP(Table1[[#This Row],[Ticker]],[1]!Table1[[Symbol]:[Industry]],2,FALSE),"-")</f>
        <v>-</v>
      </c>
      <c r="D2322" t="s">
        <v>842</v>
      </c>
      <c r="E2322">
        <v>248.27277000000001</v>
      </c>
      <c r="F2322">
        <v>124.98</v>
      </c>
      <c r="G2322">
        <v>56.730003691013899</v>
      </c>
      <c r="H2322">
        <v>-12.193743337752499</v>
      </c>
      <c r="I2322">
        <v>33.806177972443997</v>
      </c>
      <c r="J2322">
        <v>-9.7414407135204506</v>
      </c>
      <c r="K2322">
        <v>126.406376828269</v>
      </c>
      <c r="L2322">
        <v>108.60997480037</v>
      </c>
      <c r="M2322">
        <v>37.752466992852703</v>
      </c>
      <c r="N2322">
        <v>0.24142672891980799</v>
      </c>
      <c r="O2322">
        <v>22.419587133941398</v>
      </c>
      <c r="P2322">
        <v>95.28125</v>
      </c>
      <c r="Q2322">
        <v>0.112593819429022</v>
      </c>
    </row>
    <row r="2323" spans="1:17" hidden="1" x14ac:dyDescent="0.3">
      <c r="A2323" t="s">
        <v>4845</v>
      </c>
      <c r="B2323" t="s">
        <v>4846</v>
      </c>
      <c r="C2323" t="str">
        <f>IFERROR(VLOOKUP(Table1[[#This Row],[Ticker]],[1]!Table1[[Symbol]:[Industry]],2,FALSE),"-")</f>
        <v>-</v>
      </c>
      <c r="D2323" t="s">
        <v>217</v>
      </c>
      <c r="E2323">
        <v>247.8666135</v>
      </c>
      <c r="F2323">
        <v>181.06</v>
      </c>
      <c r="G2323">
        <v>-57.366953004120901</v>
      </c>
      <c r="H2323">
        <v>-5.3752001839563404</v>
      </c>
      <c r="I2323">
        <v>-36.918287494744</v>
      </c>
      <c r="J2323">
        <v>5.9747065977310099</v>
      </c>
      <c r="K2323">
        <v>181.332683329942</v>
      </c>
      <c r="L2323">
        <v>207.944934710425</v>
      </c>
      <c r="M2323">
        <v>57.792032874649898</v>
      </c>
      <c r="N2323">
        <v>2.5578340403526498</v>
      </c>
      <c r="O2323">
        <v>147.43179056666199</v>
      </c>
      <c r="P2323">
        <v>10.402439024390199</v>
      </c>
      <c r="Q2323">
        <v>3.6637626965544998E-2</v>
      </c>
    </row>
    <row r="2324" spans="1:17" hidden="1" x14ac:dyDescent="0.3">
      <c r="A2324" t="s">
        <v>4847</v>
      </c>
      <c r="B2324" t="s">
        <v>4848</v>
      </c>
      <c r="C2324" t="str">
        <f>IFERROR(VLOOKUP(Table1[[#This Row],[Ticker]],[1]!Table1[[Symbol]:[Industry]],2,FALSE),"-")</f>
        <v>-</v>
      </c>
      <c r="D2324" t="s">
        <v>21</v>
      </c>
      <c r="E2324">
        <v>247.49016760000001</v>
      </c>
      <c r="F2324">
        <v>44.05</v>
      </c>
      <c r="G2324">
        <v>-26.1186030934199</v>
      </c>
      <c r="H2324">
        <v>-20.734527787596299</v>
      </c>
      <c r="I2324">
        <v>32.784764814694803</v>
      </c>
      <c r="J2324">
        <v>-0.26983577524884</v>
      </c>
      <c r="K2324">
        <v>47.5168223588744</v>
      </c>
      <c r="L2324">
        <v>45.638560263857201</v>
      </c>
      <c r="M2324">
        <v>43.363969047010301</v>
      </c>
      <c r="N2324">
        <v>0.42265571526351797</v>
      </c>
      <c r="O2324">
        <v>55.959137343927303</v>
      </c>
      <c r="P2324">
        <v>63.148148148148103</v>
      </c>
    </row>
    <row r="2325" spans="1:17" hidden="1" x14ac:dyDescent="0.3">
      <c r="A2325" t="s">
        <v>4849</v>
      </c>
      <c r="B2325" t="s">
        <v>4850</v>
      </c>
      <c r="C2325" t="str">
        <f>IFERROR(VLOOKUP(Table1[[#This Row],[Ticker]],[1]!Table1[[Symbol]:[Industry]],2,FALSE),"-")</f>
        <v>-</v>
      </c>
      <c r="D2325" t="s">
        <v>4244</v>
      </c>
      <c r="E2325">
        <v>247.0453</v>
      </c>
      <c r="F2325">
        <v>145.15</v>
      </c>
      <c r="G2325">
        <v>-40.618468576336198</v>
      </c>
      <c r="H2325">
        <v>-2.94150453178242</v>
      </c>
      <c r="I2325">
        <v>-26.171427839610899</v>
      </c>
      <c r="J2325">
        <v>11.453759966611701</v>
      </c>
      <c r="M2325">
        <v>49.613341604365701</v>
      </c>
      <c r="O2325">
        <v>19.600413365483899</v>
      </c>
      <c r="P2325">
        <v>16.12</v>
      </c>
    </row>
    <row r="2326" spans="1:17" hidden="1" x14ac:dyDescent="0.3">
      <c r="A2326" t="s">
        <v>4851</v>
      </c>
      <c r="B2326" t="s">
        <v>4852</v>
      </c>
      <c r="C2326" t="str">
        <f>IFERROR(VLOOKUP(Table1[[#This Row],[Ticker]],[1]!Table1[[Symbol]:[Industry]],2,FALSE),"-")</f>
        <v>-</v>
      </c>
      <c r="D2326" t="s">
        <v>1595</v>
      </c>
      <c r="E2326">
        <v>246.92534499999999</v>
      </c>
      <c r="F2326">
        <v>26.05</v>
      </c>
      <c r="G2326">
        <v>930.488107387382</v>
      </c>
      <c r="H2326">
        <v>-25.603594369310301</v>
      </c>
      <c r="I2326">
        <v>645.59946076998699</v>
      </c>
      <c r="J2326">
        <v>-6.3740355783239</v>
      </c>
      <c r="K2326">
        <v>25.148063284987501</v>
      </c>
      <c r="L2326">
        <v>14.773911184558701</v>
      </c>
      <c r="M2326">
        <v>47.661257429883399</v>
      </c>
      <c r="N2326">
        <v>1.27559934898439</v>
      </c>
      <c r="O2326">
        <v>25.335892514395301</v>
      </c>
      <c r="P2326">
        <v>963.26530612244903</v>
      </c>
      <c r="Q2326">
        <v>0.39524779848341401</v>
      </c>
    </row>
    <row r="2327" spans="1:17" hidden="1" x14ac:dyDescent="0.3">
      <c r="A2327" t="s">
        <v>4853</v>
      </c>
      <c r="B2327" t="s">
        <v>4854</v>
      </c>
      <c r="C2327" t="str">
        <f>IFERROR(VLOOKUP(Table1[[#This Row],[Ticker]],[1]!Table1[[Symbol]:[Industry]],2,FALSE),"-")</f>
        <v>-</v>
      </c>
      <c r="D2327" t="s">
        <v>46</v>
      </c>
      <c r="E2327">
        <v>246.49817400000001</v>
      </c>
      <c r="F2327">
        <v>216.9</v>
      </c>
      <c r="G2327">
        <v>96.020269619363901</v>
      </c>
      <c r="H2327">
        <v>6.99004096276603</v>
      </c>
      <c r="I2327">
        <v>34.470123791021301</v>
      </c>
      <c r="J2327">
        <v>12.6841434603007</v>
      </c>
      <c r="K2327">
        <v>199.03847095097899</v>
      </c>
      <c r="L2327">
        <v>169.535738528845</v>
      </c>
      <c r="M2327">
        <v>58.334391318135502</v>
      </c>
      <c r="N2327">
        <v>0.99839935987490802</v>
      </c>
      <c r="O2327">
        <v>10.5255878284923</v>
      </c>
      <c r="P2327">
        <v>135.504885993485</v>
      </c>
      <c r="Q2327">
        <v>0.13170320976907801</v>
      </c>
    </row>
    <row r="2328" spans="1:17" hidden="1" x14ac:dyDescent="0.3">
      <c r="A2328" t="s">
        <v>4855</v>
      </c>
      <c r="B2328" t="s">
        <v>4856</v>
      </c>
      <c r="C2328" t="str">
        <f>IFERROR(VLOOKUP(Table1[[#This Row],[Ticker]],[1]!Table1[[Symbol]:[Industry]],2,FALSE),"-")</f>
        <v>-</v>
      </c>
      <c r="D2328" t="s">
        <v>273</v>
      </c>
      <c r="E2328">
        <v>246.39923200000001</v>
      </c>
      <c r="F2328">
        <v>160</v>
      </c>
      <c r="G2328">
        <v>-8.7942463910137203</v>
      </c>
      <c r="H2328">
        <v>3.46660357632567</v>
      </c>
      <c r="I2328">
        <v>6.4748342013468498</v>
      </c>
      <c r="J2328">
        <v>3.0707597222093899</v>
      </c>
      <c r="K2328">
        <v>143.11050437378199</v>
      </c>
      <c r="L2328">
        <v>136.37537252996199</v>
      </c>
      <c r="M2328">
        <v>60.114679425262999</v>
      </c>
      <c r="N2328">
        <v>1.26557392581363</v>
      </c>
      <c r="O2328">
        <v>9.9375</v>
      </c>
      <c r="P2328">
        <v>46.788990825688003</v>
      </c>
    </row>
    <row r="2329" spans="1:17" hidden="1" x14ac:dyDescent="0.3">
      <c r="A2329" t="s">
        <v>4857</v>
      </c>
      <c r="B2329" t="s">
        <v>4858</v>
      </c>
      <c r="C2329" t="str">
        <f>IFERROR(VLOOKUP(Table1[[#This Row],[Ticker]],[1]!Table1[[Symbol]:[Industry]],2,FALSE),"-")</f>
        <v>-</v>
      </c>
      <c r="D2329" t="s">
        <v>827</v>
      </c>
      <c r="E2329">
        <v>246.22334900000001</v>
      </c>
      <c r="F2329">
        <v>159.85</v>
      </c>
      <c r="G2329">
        <v>101.435255477387</v>
      </c>
      <c r="H2329">
        <v>-17.005140895418801</v>
      </c>
      <c r="I2329">
        <v>14.8781753349921</v>
      </c>
      <c r="J2329">
        <v>-0.54689320371262495</v>
      </c>
      <c r="K2329">
        <v>169.87018931626599</v>
      </c>
      <c r="M2329">
        <v>31.930521067023498</v>
      </c>
      <c r="N2329">
        <v>0.64601978332548204</v>
      </c>
      <c r="O2329">
        <v>34.501094776352801</v>
      </c>
      <c r="P2329">
        <v>153.730158730158</v>
      </c>
    </row>
    <row r="2330" spans="1:17" hidden="1" x14ac:dyDescent="0.3">
      <c r="A2330" t="s">
        <v>4859</v>
      </c>
      <c r="B2330" t="s">
        <v>4860</v>
      </c>
      <c r="C2330" t="str">
        <f>IFERROR(VLOOKUP(Table1[[#This Row],[Ticker]],[1]!Table1[[Symbol]:[Industry]],2,FALSE),"-")</f>
        <v>-</v>
      </c>
      <c r="D2330" t="s">
        <v>185</v>
      </c>
      <c r="E2330">
        <v>246.11663999999999</v>
      </c>
      <c r="F2330">
        <v>665.9</v>
      </c>
      <c r="G2330">
        <v>24.404437049189401</v>
      </c>
      <c r="H2330">
        <v>1.3125507893614901</v>
      </c>
      <c r="I2330">
        <v>36.368413264290901</v>
      </c>
      <c r="J2330">
        <v>-7.4683426501311203</v>
      </c>
      <c r="K2330">
        <v>645.18250422912502</v>
      </c>
      <c r="L2330">
        <v>536.40757075178396</v>
      </c>
      <c r="M2330">
        <v>40.035750595782403</v>
      </c>
      <c r="N2330">
        <v>0.343579956011203</v>
      </c>
      <c r="O2330">
        <v>11.4281423637182</v>
      </c>
      <c r="P2330">
        <v>79.415330728815803</v>
      </c>
      <c r="Q2330">
        <v>0.106561563119022</v>
      </c>
    </row>
    <row r="2331" spans="1:17" hidden="1" x14ac:dyDescent="0.3">
      <c r="A2331" t="s">
        <v>4861</v>
      </c>
      <c r="B2331" t="s">
        <v>4862</v>
      </c>
      <c r="C2331" t="str">
        <f>IFERROR(VLOOKUP(Table1[[#This Row],[Ticker]],[1]!Table1[[Symbol]:[Industry]],2,FALSE),"-")</f>
        <v>-</v>
      </c>
      <c r="D2331" t="s">
        <v>1429</v>
      </c>
      <c r="E2331">
        <v>246.08</v>
      </c>
      <c r="F2331">
        <v>384.5</v>
      </c>
      <c r="G2331">
        <v>1294.99851608112</v>
      </c>
      <c r="H2331">
        <v>8.9465745475920109</v>
      </c>
      <c r="I2331">
        <v>294.88854162551701</v>
      </c>
      <c r="J2331">
        <v>2.24172218256522</v>
      </c>
      <c r="K2331">
        <v>339.22936459831197</v>
      </c>
      <c r="L2331">
        <v>218.43436355532</v>
      </c>
      <c r="M2331">
        <v>62.374912278571102</v>
      </c>
      <c r="N2331">
        <v>0.51800363019870999</v>
      </c>
      <c r="O2331">
        <v>4.5903771131339202</v>
      </c>
      <c r="P2331">
        <v>1843.88270980788</v>
      </c>
      <c r="Q2331">
        <v>0.24584205766332101</v>
      </c>
    </row>
    <row r="2332" spans="1:17" hidden="1" x14ac:dyDescent="0.3">
      <c r="A2332" t="s">
        <v>4863</v>
      </c>
      <c r="B2332" t="s">
        <v>4864</v>
      </c>
      <c r="C2332" t="str">
        <f>IFERROR(VLOOKUP(Table1[[#This Row],[Ticker]],[1]!Table1[[Symbol]:[Industry]],2,FALSE),"-")</f>
        <v>-</v>
      </c>
      <c r="D2332" t="s">
        <v>546</v>
      </c>
      <c r="E2332">
        <v>245.7</v>
      </c>
      <c r="F2332">
        <v>2.34</v>
      </c>
      <c r="G2332">
        <v>-31.464743992126401</v>
      </c>
      <c r="H2332">
        <v>-23.6726464002945</v>
      </c>
      <c r="I2332">
        <v>-7.8074800969521601</v>
      </c>
      <c r="J2332">
        <v>-1.92993559137704</v>
      </c>
      <c r="K2332">
        <v>2.5764349094741799</v>
      </c>
      <c r="L2332">
        <v>2.5375995290315099</v>
      </c>
      <c r="M2332">
        <v>31.706491234866998</v>
      </c>
      <c r="N2332">
        <v>0.33813356066879602</v>
      </c>
      <c r="O2332">
        <v>60.394889663182298</v>
      </c>
      <c r="P2332">
        <v>24.692251991310599</v>
      </c>
      <c r="Q2332">
        <v>4.1530896560760004E-3</v>
      </c>
    </row>
    <row r="2333" spans="1:17" hidden="1" x14ac:dyDescent="0.3">
      <c r="A2333" t="s">
        <v>4865</v>
      </c>
      <c r="B2333" t="s">
        <v>4866</v>
      </c>
      <c r="C2333" t="str">
        <f>IFERROR(VLOOKUP(Table1[[#This Row],[Ticker]],[1]!Table1[[Symbol]:[Industry]],2,FALSE),"-")</f>
        <v>-</v>
      </c>
      <c r="D2333" t="s">
        <v>185</v>
      </c>
      <c r="E2333">
        <v>244.92462204200001</v>
      </c>
      <c r="F2333">
        <v>107.23</v>
      </c>
      <c r="G2333">
        <v>11.0591527069188</v>
      </c>
      <c r="H2333">
        <v>-5.6131869304498396</v>
      </c>
      <c r="I2333">
        <v>-8.40704164775169</v>
      </c>
      <c r="J2333">
        <v>-0.53252218941038398</v>
      </c>
      <c r="K2333">
        <v>107.098563612986</v>
      </c>
      <c r="L2333">
        <v>101.155783913416</v>
      </c>
      <c r="M2333">
        <v>49.955993095620897</v>
      </c>
      <c r="N2333">
        <v>0.74863196963508205</v>
      </c>
      <c r="O2333">
        <v>31.2132798657092</v>
      </c>
      <c r="P2333">
        <v>49.553695955369598</v>
      </c>
      <c r="Q2333">
        <v>4.6134860501867998E-2</v>
      </c>
    </row>
    <row r="2334" spans="1:17" hidden="1" x14ac:dyDescent="0.3">
      <c r="A2334" t="s">
        <v>4867</v>
      </c>
      <c r="B2334" t="s">
        <v>4868</v>
      </c>
      <c r="C2334" t="str">
        <f>IFERROR(VLOOKUP(Table1[[#This Row],[Ticker]],[1]!Table1[[Symbol]:[Industry]],2,FALSE),"-")</f>
        <v>-</v>
      </c>
      <c r="D2334" t="s">
        <v>546</v>
      </c>
      <c r="E2334">
        <v>244.6421076</v>
      </c>
      <c r="F2334">
        <v>272.25</v>
      </c>
      <c r="G2334">
        <v>28.795501561669401</v>
      </c>
      <c r="H2334">
        <v>-23.778970839060001</v>
      </c>
      <c r="I2334">
        <v>-58.873944851365799</v>
      </c>
      <c r="J2334">
        <v>-10.5953127673925</v>
      </c>
      <c r="K2334">
        <v>325.42745775529102</v>
      </c>
      <c r="L2334">
        <v>326.60100090011099</v>
      </c>
      <c r="M2334">
        <v>24.8131071957853</v>
      </c>
      <c r="N2334">
        <v>1.6570332206491201</v>
      </c>
      <c r="O2334">
        <v>93.682277318640899</v>
      </c>
      <c r="P2334">
        <v>101.44284128745799</v>
      </c>
      <c r="Q2334">
        <v>0.25026317555623201</v>
      </c>
    </row>
    <row r="2335" spans="1:17" hidden="1" x14ac:dyDescent="0.3">
      <c r="A2335" t="s">
        <v>4869</v>
      </c>
      <c r="B2335" t="s">
        <v>4870</v>
      </c>
      <c r="C2335" t="str">
        <f>IFERROR(VLOOKUP(Table1[[#This Row],[Ticker]],[1]!Table1[[Symbol]:[Industry]],2,FALSE),"-")</f>
        <v>-</v>
      </c>
      <c r="D2335" t="s">
        <v>217</v>
      </c>
      <c r="E2335">
        <v>244.18700000000001</v>
      </c>
      <c r="F2335">
        <v>393.85</v>
      </c>
      <c r="G2335">
        <v>276.63028567241798</v>
      </c>
      <c r="H2335">
        <v>-10.513524607064699</v>
      </c>
      <c r="I2335">
        <v>51.359630885760502</v>
      </c>
      <c r="J2335">
        <v>-6.9969710738127002</v>
      </c>
      <c r="K2335">
        <v>381.35902478363198</v>
      </c>
      <c r="L2335">
        <v>283.80711452163098</v>
      </c>
      <c r="M2335">
        <v>46.8827385606129</v>
      </c>
      <c r="N2335">
        <v>0.88391025367855203</v>
      </c>
      <c r="O2335">
        <v>13.660022851339299</v>
      </c>
      <c r="Q2335">
        <v>0.30070626572998899</v>
      </c>
    </row>
    <row r="2336" spans="1:17" hidden="1" x14ac:dyDescent="0.3">
      <c r="A2336" t="s">
        <v>4871</v>
      </c>
      <c r="B2336" t="s">
        <v>4872</v>
      </c>
      <c r="C2336" t="str">
        <f>IFERROR(VLOOKUP(Table1[[#This Row],[Ticker]],[1]!Table1[[Symbol]:[Industry]],2,FALSE),"-")</f>
        <v>-</v>
      </c>
      <c r="D2336" t="s">
        <v>46</v>
      </c>
      <c r="E2336">
        <v>243.75616931299999</v>
      </c>
      <c r="F2336">
        <v>12.29</v>
      </c>
      <c r="G2336">
        <v>-11.0940304182347</v>
      </c>
      <c r="H2336">
        <v>-12.7308727906422</v>
      </c>
      <c r="I2336">
        <v>2.1600380800902301</v>
      </c>
      <c r="J2336">
        <v>-6.6713353140032901</v>
      </c>
      <c r="K2336">
        <v>12.372740610820401</v>
      </c>
      <c r="L2336">
        <v>12.0359179175757</v>
      </c>
      <c r="M2336">
        <v>44.092681983925701</v>
      </c>
      <c r="N2336">
        <v>0.328098736115918</v>
      </c>
      <c r="O2336">
        <v>23.677786818551599</v>
      </c>
      <c r="P2336">
        <v>32.864864864864799</v>
      </c>
    </row>
    <row r="2337" spans="1:17" hidden="1" x14ac:dyDescent="0.3">
      <c r="A2337" t="s">
        <v>4873</v>
      </c>
      <c r="B2337" t="s">
        <v>4874</v>
      </c>
      <c r="C2337" t="str">
        <f>IFERROR(VLOOKUP(Table1[[#This Row],[Ticker]],[1]!Table1[[Symbol]:[Industry]],2,FALSE),"-")</f>
        <v>-</v>
      </c>
      <c r="D2337" t="s">
        <v>407</v>
      </c>
      <c r="E2337">
        <v>243.11905999999999</v>
      </c>
      <c r="F2337">
        <v>423.7</v>
      </c>
      <c r="G2337">
        <v>220.306134598266</v>
      </c>
      <c r="H2337">
        <v>4.3068112306243496</v>
      </c>
      <c r="I2337">
        <v>63.320431497907499</v>
      </c>
      <c r="J2337">
        <v>2.4965781595499599</v>
      </c>
      <c r="K2337">
        <v>389.48892546351499</v>
      </c>
      <c r="L2337">
        <v>257.227618372785</v>
      </c>
      <c r="M2337">
        <v>50.422578206058397</v>
      </c>
      <c r="N2337">
        <v>0.93214285714285705</v>
      </c>
      <c r="O2337">
        <v>5.0271418456454997</v>
      </c>
      <c r="P2337">
        <v>301.23106060606</v>
      </c>
    </row>
    <row r="2338" spans="1:17" hidden="1" x14ac:dyDescent="0.3">
      <c r="A2338" t="s">
        <v>4875</v>
      </c>
      <c r="B2338" t="s">
        <v>4876</v>
      </c>
      <c r="C2338" t="str">
        <f>IFERROR(VLOOKUP(Table1[[#This Row],[Ticker]],[1]!Table1[[Symbol]:[Industry]],2,FALSE),"-")</f>
        <v>-</v>
      </c>
      <c r="D2338" t="s">
        <v>1070</v>
      </c>
      <c r="E2338">
        <v>243.03539903999999</v>
      </c>
      <c r="F2338">
        <v>6.9</v>
      </c>
      <c r="G2338">
        <v>24.0409830831154</v>
      </c>
      <c r="H2338">
        <v>-23.787845995196999</v>
      </c>
      <c r="I2338">
        <v>-16.859569763046999</v>
      </c>
      <c r="J2338">
        <v>-5.9712624661087803</v>
      </c>
      <c r="K2338">
        <v>7.0150398752686298</v>
      </c>
      <c r="L2338">
        <v>6.3984249422178596</v>
      </c>
      <c r="M2338">
        <v>41.418466951101003</v>
      </c>
      <c r="N2338">
        <v>0.38136177757081502</v>
      </c>
      <c r="O2338">
        <v>34.057971014492701</v>
      </c>
      <c r="Q2338">
        <v>-6.0803623023303999E-2</v>
      </c>
    </row>
    <row r="2339" spans="1:17" hidden="1" x14ac:dyDescent="0.3">
      <c r="A2339" t="s">
        <v>4877</v>
      </c>
      <c r="B2339" t="s">
        <v>4878</v>
      </c>
      <c r="C2339" t="str">
        <f>IFERROR(VLOOKUP(Table1[[#This Row],[Ticker]],[1]!Table1[[Symbol]:[Industry]],2,FALSE),"-")</f>
        <v>-</v>
      </c>
      <c r="D2339" t="s">
        <v>51</v>
      </c>
      <c r="E2339">
        <v>242.96277257700001</v>
      </c>
      <c r="F2339">
        <v>74.13</v>
      </c>
      <c r="G2339">
        <v>254.12259249666599</v>
      </c>
      <c r="H2339">
        <v>-10.433010323288199</v>
      </c>
      <c r="I2339">
        <v>85.659935562473294</v>
      </c>
      <c r="J2339">
        <v>17.053590053924101</v>
      </c>
      <c r="K2339">
        <v>67.404434008433697</v>
      </c>
      <c r="L2339">
        <v>46.649987422429398</v>
      </c>
      <c r="M2339">
        <v>57.204738424156098</v>
      </c>
      <c r="N2339">
        <v>0.87069905316573604</v>
      </c>
      <c r="O2339">
        <v>12.977202212329599</v>
      </c>
      <c r="P2339">
        <v>310.692520775623</v>
      </c>
      <c r="Q2339">
        <v>0.11500586627728999</v>
      </c>
    </row>
    <row r="2340" spans="1:17" hidden="1" x14ac:dyDescent="0.3">
      <c r="A2340" t="s">
        <v>4879</v>
      </c>
      <c r="B2340" t="s">
        <v>4880</v>
      </c>
      <c r="C2340" t="str">
        <f>IFERROR(VLOOKUP(Table1[[#This Row],[Ticker]],[1]!Table1[[Symbol]:[Industry]],2,FALSE),"-")</f>
        <v>-</v>
      </c>
      <c r="D2340" t="s">
        <v>753</v>
      </c>
      <c r="E2340">
        <v>242.86609717499999</v>
      </c>
      <c r="F2340">
        <v>548.70000000000005</v>
      </c>
      <c r="G2340">
        <v>-11.246267817438101</v>
      </c>
      <c r="H2340">
        <v>1.51571414370406</v>
      </c>
      <c r="I2340">
        <v>-2.3700582477176901</v>
      </c>
      <c r="J2340">
        <v>0.589023848759755</v>
      </c>
      <c r="K2340">
        <v>527.31077072046105</v>
      </c>
      <c r="L2340">
        <v>499.80732541025299</v>
      </c>
      <c r="M2340">
        <v>76.378610990004603</v>
      </c>
      <c r="N2340">
        <v>1.8477924323717301</v>
      </c>
      <c r="O2340">
        <v>1.0205941315837199</v>
      </c>
      <c r="P2340">
        <v>28.666901160745699</v>
      </c>
      <c r="Q2340">
        <v>-1.6014498322345E-2</v>
      </c>
    </row>
    <row r="2341" spans="1:17" hidden="1" x14ac:dyDescent="0.3">
      <c r="A2341" t="s">
        <v>4881</v>
      </c>
      <c r="B2341" t="s">
        <v>4882</v>
      </c>
      <c r="C2341" t="str">
        <f>IFERROR(VLOOKUP(Table1[[#This Row],[Ticker]],[1]!Table1[[Symbol]:[Industry]],2,FALSE),"-")</f>
        <v>-</v>
      </c>
      <c r="D2341" t="s">
        <v>74</v>
      </c>
      <c r="E2341">
        <v>242.82426000000001</v>
      </c>
      <c r="F2341">
        <v>17.850000000000001</v>
      </c>
      <c r="G2341">
        <v>-22.3192779429871</v>
      </c>
      <c r="H2341">
        <v>-11.9457609689868</v>
      </c>
      <c r="I2341">
        <v>-23.231596463977699</v>
      </c>
      <c r="J2341">
        <v>-3.6131717119995002</v>
      </c>
      <c r="K2341">
        <v>18.411943816025499</v>
      </c>
      <c r="L2341">
        <v>19.072727938675101</v>
      </c>
      <c r="M2341">
        <v>38.351222691500901</v>
      </c>
      <c r="N2341">
        <v>0.53703037040189605</v>
      </c>
      <c r="O2341">
        <v>70.588235294117595</v>
      </c>
      <c r="P2341">
        <v>13.3333333333333</v>
      </c>
      <c r="Q2341">
        <v>5.0870394785255998E-2</v>
      </c>
    </row>
    <row r="2342" spans="1:17" hidden="1" x14ac:dyDescent="0.3">
      <c r="A2342" t="s">
        <v>4883</v>
      </c>
      <c r="B2342" t="s">
        <v>4884</v>
      </c>
      <c r="C2342" t="str">
        <f>IFERROR(VLOOKUP(Table1[[#This Row],[Ticker]],[1]!Table1[[Symbol]:[Industry]],2,FALSE),"-")</f>
        <v>-</v>
      </c>
      <c r="D2342" t="s">
        <v>54</v>
      </c>
      <c r="E2342">
        <v>242.48403200000001</v>
      </c>
      <c r="F2342">
        <v>141.4</v>
      </c>
      <c r="G2342">
        <v>1.69736141709717</v>
      </c>
      <c r="H2342">
        <v>37.508495468217497</v>
      </c>
      <c r="I2342">
        <v>102.607342001658</v>
      </c>
      <c r="J2342">
        <v>3.3259798043425399</v>
      </c>
      <c r="K2342">
        <v>107.300287905552</v>
      </c>
      <c r="M2342">
        <v>67.523032607523703</v>
      </c>
      <c r="N2342">
        <v>1.02738880244992</v>
      </c>
      <c r="O2342">
        <v>9.1937765205091893</v>
      </c>
      <c r="P2342">
        <v>167.80303030303</v>
      </c>
    </row>
    <row r="2343" spans="1:17" hidden="1" x14ac:dyDescent="0.3">
      <c r="A2343" t="s">
        <v>4885</v>
      </c>
      <c r="B2343" t="s">
        <v>4886</v>
      </c>
      <c r="C2343" t="str">
        <f>IFERROR(VLOOKUP(Table1[[#This Row],[Ticker]],[1]!Table1[[Symbol]:[Industry]],2,FALSE),"-")</f>
        <v>-</v>
      </c>
      <c r="D2343" t="s">
        <v>46</v>
      </c>
      <c r="E2343">
        <v>242.25998583699999</v>
      </c>
      <c r="F2343">
        <v>127.73</v>
      </c>
      <c r="G2343">
        <v>85.564681606813906</v>
      </c>
      <c r="H2343">
        <v>-17.035194518065001</v>
      </c>
      <c r="I2343">
        <v>-10.813322981506101</v>
      </c>
      <c r="J2343">
        <v>-6.2971884111286096</v>
      </c>
      <c r="K2343">
        <v>130.10090921968899</v>
      </c>
      <c r="L2343">
        <v>108.674791726911</v>
      </c>
      <c r="M2343">
        <v>34.868334701507798</v>
      </c>
      <c r="N2343">
        <v>0.406195705182615</v>
      </c>
      <c r="O2343">
        <v>22.563219290691301</v>
      </c>
      <c r="P2343">
        <v>127.075555555555</v>
      </c>
      <c r="Q2343">
        <v>4.3762947788534998E-2</v>
      </c>
    </row>
    <row r="2344" spans="1:17" hidden="1" x14ac:dyDescent="0.3">
      <c r="A2344" t="s">
        <v>4887</v>
      </c>
      <c r="B2344" t="s">
        <v>4888</v>
      </c>
      <c r="C2344" t="str">
        <f>IFERROR(VLOOKUP(Table1[[#This Row],[Ticker]],[1]!Table1[[Symbol]:[Industry]],2,FALSE),"-")</f>
        <v>-</v>
      </c>
      <c r="D2344" t="s">
        <v>606</v>
      </c>
      <c r="E2344">
        <v>242.20829240500001</v>
      </c>
      <c r="F2344">
        <v>186.85</v>
      </c>
      <c r="G2344">
        <v>-3.4244815318819</v>
      </c>
      <c r="H2344">
        <v>0.31661942131638798</v>
      </c>
      <c r="I2344">
        <v>14.6118555199797</v>
      </c>
      <c r="J2344">
        <v>-1.5735121768289699</v>
      </c>
      <c r="K2344">
        <v>183.45050376674001</v>
      </c>
      <c r="L2344">
        <v>169.540997089298</v>
      </c>
      <c r="M2344">
        <v>50.357688842682997</v>
      </c>
      <c r="N2344">
        <v>1.32798284814334</v>
      </c>
      <c r="O2344">
        <v>17.741503880117701</v>
      </c>
      <c r="P2344">
        <v>53.218532185321799</v>
      </c>
      <c r="Q2344">
        <v>-3.5134967071599999E-3</v>
      </c>
    </row>
    <row r="2345" spans="1:17" hidden="1" x14ac:dyDescent="0.3">
      <c r="A2345" t="s">
        <v>4889</v>
      </c>
      <c r="B2345" t="s">
        <v>4890</v>
      </c>
      <c r="C2345" t="str">
        <f>IFERROR(VLOOKUP(Table1[[#This Row],[Ticker]],[1]!Table1[[Symbol]:[Industry]],2,FALSE),"-")</f>
        <v>-</v>
      </c>
      <c r="E2345">
        <v>242.02100519999999</v>
      </c>
      <c r="F2345">
        <v>17.940000000000001</v>
      </c>
      <c r="G2345">
        <v>196.39711319153901</v>
      </c>
      <c r="H2345">
        <v>-5.18498279265199</v>
      </c>
      <c r="I2345">
        <v>132.22850121953499</v>
      </c>
      <c r="J2345">
        <v>6.4601980934280903</v>
      </c>
      <c r="K2345">
        <v>17.528817969339201</v>
      </c>
      <c r="L2345">
        <v>12.9106711854089</v>
      </c>
      <c r="M2345">
        <v>46.322490082156101</v>
      </c>
      <c r="N2345">
        <v>0.32445350924373301</v>
      </c>
      <c r="O2345">
        <v>20.624303232998798</v>
      </c>
      <c r="P2345">
        <v>255.24752475247499</v>
      </c>
      <c r="Q2345">
        <v>0.10318201856484099</v>
      </c>
    </row>
    <row r="2346" spans="1:17" hidden="1" x14ac:dyDescent="0.3">
      <c r="A2346" t="s">
        <v>4891</v>
      </c>
      <c r="B2346" t="s">
        <v>4892</v>
      </c>
      <c r="C2346" t="str">
        <f>IFERROR(VLOOKUP(Table1[[#This Row],[Ticker]],[1]!Table1[[Symbol]:[Industry]],2,FALSE),"-")</f>
        <v>-</v>
      </c>
      <c r="E2346">
        <v>241.62886800000001</v>
      </c>
      <c r="F2346">
        <v>100.62</v>
      </c>
      <c r="G2346">
        <v>316.45934024162699</v>
      </c>
      <c r="H2346">
        <v>26.420007358745</v>
      </c>
      <c r="I2346">
        <v>90.772086390686198</v>
      </c>
      <c r="J2346">
        <v>-7.9529574934582801</v>
      </c>
      <c r="K2346">
        <v>82.705556872735102</v>
      </c>
      <c r="L2346">
        <v>61.877180635496103</v>
      </c>
      <c r="M2346">
        <v>65.686589397061397</v>
      </c>
      <c r="N2346">
        <v>1.76179915588847</v>
      </c>
      <c r="O2346">
        <v>7.7022460743390901</v>
      </c>
      <c r="P2346">
        <v>440.96774193548299</v>
      </c>
      <c r="Q2346">
        <v>0.26281825091350502</v>
      </c>
    </row>
    <row r="2347" spans="1:17" hidden="1" x14ac:dyDescent="0.3">
      <c r="A2347" t="s">
        <v>4893</v>
      </c>
      <c r="B2347" t="s">
        <v>4894</v>
      </c>
      <c r="C2347" t="str">
        <f>IFERROR(VLOOKUP(Table1[[#This Row],[Ticker]],[1]!Table1[[Symbol]:[Industry]],2,FALSE),"-")</f>
        <v>-</v>
      </c>
      <c r="D2347" t="s">
        <v>546</v>
      </c>
      <c r="E2347">
        <v>241.22480450800001</v>
      </c>
      <c r="F2347">
        <v>57.11</v>
      </c>
      <c r="G2347">
        <v>51.145630846927098</v>
      </c>
      <c r="H2347">
        <v>8.8384954682175607</v>
      </c>
      <c r="I2347">
        <v>109.29040796419299</v>
      </c>
      <c r="J2347">
        <v>-0.18297510505484199</v>
      </c>
      <c r="K2347">
        <v>51.663903568964798</v>
      </c>
      <c r="L2347">
        <v>41.297896987776703</v>
      </c>
      <c r="M2347">
        <v>62.025788647164397</v>
      </c>
      <c r="N2347">
        <v>0.81844593548447697</v>
      </c>
      <c r="O2347">
        <v>3.3094029066713402</v>
      </c>
      <c r="P2347">
        <v>132.15447154471499</v>
      </c>
      <c r="Q2347">
        <v>5.7333807101559997E-3</v>
      </c>
    </row>
    <row r="2348" spans="1:17" hidden="1" x14ac:dyDescent="0.3">
      <c r="A2348" t="s">
        <v>4895</v>
      </c>
      <c r="B2348" t="s">
        <v>4896</v>
      </c>
      <c r="C2348" t="str">
        <f>IFERROR(VLOOKUP(Table1[[#This Row],[Ticker]],[1]!Table1[[Symbol]:[Industry]],2,FALSE),"-")</f>
        <v>-</v>
      </c>
      <c r="D2348" t="s">
        <v>54</v>
      </c>
      <c r="E2348">
        <v>240.72722620799999</v>
      </c>
      <c r="F2348">
        <v>50.88</v>
      </c>
      <c r="G2348">
        <v>5.0342855552911203</v>
      </c>
      <c r="H2348">
        <v>-5.39367425212959</v>
      </c>
      <c r="I2348">
        <v>-24.559424492996399</v>
      </c>
      <c r="J2348">
        <v>1.41559632351658</v>
      </c>
      <c r="K2348">
        <v>51.701537557870203</v>
      </c>
      <c r="L2348">
        <v>47.942103507688998</v>
      </c>
      <c r="M2348">
        <v>43.121159516928898</v>
      </c>
      <c r="N2348">
        <v>3.4780992274149201</v>
      </c>
      <c r="O2348">
        <v>14.779874213836401</v>
      </c>
      <c r="P2348">
        <v>53.253012048192701</v>
      </c>
      <c r="Q2348">
        <v>1.3501422150281999E-2</v>
      </c>
    </row>
    <row r="2349" spans="1:17" hidden="1" x14ac:dyDescent="0.3">
      <c r="A2349" t="s">
        <v>4897</v>
      </c>
      <c r="B2349" t="s">
        <v>4898</v>
      </c>
      <c r="C2349" t="str">
        <f>IFERROR(VLOOKUP(Table1[[#This Row],[Ticker]],[1]!Table1[[Symbol]:[Industry]],2,FALSE),"-")</f>
        <v>-</v>
      </c>
      <c r="D2349" t="s">
        <v>287</v>
      </c>
      <c r="E2349">
        <v>240.66582492800001</v>
      </c>
      <c r="F2349">
        <v>139.18</v>
      </c>
      <c r="G2349">
        <v>-29.833411752817799</v>
      </c>
      <c r="H2349">
        <v>-0.67596168312656002</v>
      </c>
      <c r="I2349">
        <v>-18.164630830295</v>
      </c>
      <c r="J2349">
        <v>-0.20927307811861601</v>
      </c>
      <c r="K2349">
        <v>136.73202962489</v>
      </c>
      <c r="L2349">
        <v>140.07533297009201</v>
      </c>
      <c r="M2349">
        <v>52.310839507243401</v>
      </c>
      <c r="N2349">
        <v>1.3179683024539599</v>
      </c>
      <c r="O2349">
        <v>31.412559275757999</v>
      </c>
      <c r="P2349">
        <v>12.5141471301535</v>
      </c>
      <c r="Q2349">
        <v>2.0258015946205001E-2</v>
      </c>
    </row>
    <row r="2350" spans="1:17" hidden="1" x14ac:dyDescent="0.3">
      <c r="A2350" t="s">
        <v>4899</v>
      </c>
      <c r="B2350" t="s">
        <v>4900</v>
      </c>
      <c r="C2350" t="str">
        <f>IFERROR(VLOOKUP(Table1[[#This Row],[Ticker]],[1]!Table1[[Symbol]:[Industry]],2,FALSE),"-")</f>
        <v>-</v>
      </c>
      <c r="D2350" t="s">
        <v>2507</v>
      </c>
      <c r="E2350">
        <v>240.2320862</v>
      </c>
      <c r="F2350">
        <v>2046.5</v>
      </c>
      <c r="G2350">
        <v>286.15831815336702</v>
      </c>
      <c r="H2350">
        <v>-9.2469424912191496</v>
      </c>
      <c r="I2350">
        <v>123.787558653537</v>
      </c>
      <c r="J2350">
        <v>2.6739501294939299</v>
      </c>
      <c r="K2350">
        <v>2098.8918067934801</v>
      </c>
      <c r="L2350">
        <v>1538.7783038393</v>
      </c>
      <c r="M2350">
        <v>36.6844688235999</v>
      </c>
      <c r="N2350">
        <v>0.59462960545474597</v>
      </c>
      <c r="O2350">
        <v>26.6088443684339</v>
      </c>
      <c r="P2350">
        <v>340.581270182992</v>
      </c>
      <c r="Q2350">
        <v>0.163628755113984</v>
      </c>
    </row>
    <row r="2351" spans="1:17" hidden="1" x14ac:dyDescent="0.3">
      <c r="A2351" t="s">
        <v>4901</v>
      </c>
      <c r="B2351" t="s">
        <v>4902</v>
      </c>
      <c r="C2351" t="str">
        <f>IFERROR(VLOOKUP(Table1[[#This Row],[Ticker]],[1]!Table1[[Symbol]:[Industry]],2,FALSE),"-")</f>
        <v>-</v>
      </c>
      <c r="D2351" t="s">
        <v>1963</v>
      </c>
      <c r="E2351">
        <v>240.18212119</v>
      </c>
      <c r="F2351">
        <v>54.23</v>
      </c>
      <c r="G2351">
        <v>147.48119919774999</v>
      </c>
      <c r="H2351">
        <v>-8.8399778142251897</v>
      </c>
      <c r="I2351">
        <v>33.787654063369899</v>
      </c>
      <c r="J2351">
        <v>11.6071843063492</v>
      </c>
      <c r="K2351">
        <v>48.464148532772803</v>
      </c>
      <c r="L2351">
        <v>40.509466600965702</v>
      </c>
      <c r="M2351">
        <v>69.742884221449003</v>
      </c>
      <c r="N2351">
        <v>1.08367383393012</v>
      </c>
      <c r="O2351">
        <v>8.0582703300756204</v>
      </c>
      <c r="P2351">
        <v>183.18537859007799</v>
      </c>
      <c r="Q2351">
        <v>0.13735266097812099</v>
      </c>
    </row>
    <row r="2352" spans="1:17" hidden="1" x14ac:dyDescent="0.3">
      <c r="A2352" t="s">
        <v>4903</v>
      </c>
      <c r="B2352" t="s">
        <v>3777</v>
      </c>
      <c r="C2352" t="str">
        <f>IFERROR(VLOOKUP(Table1[[#This Row],[Ticker]],[1]!Table1[[Symbol]:[Industry]],2,FALSE),"-")</f>
        <v>-</v>
      </c>
      <c r="D2352" t="s">
        <v>1381</v>
      </c>
      <c r="E2352">
        <v>239.588461</v>
      </c>
      <c r="F2352">
        <v>152.11000000000001</v>
      </c>
      <c r="G2352">
        <v>11.676742385541401</v>
      </c>
      <c r="H2352">
        <v>1.7880729330062901</v>
      </c>
      <c r="I2352">
        <v>32.273802397698397</v>
      </c>
      <c r="J2352">
        <v>-5.4878852520869801</v>
      </c>
      <c r="K2352">
        <v>140.97977829997899</v>
      </c>
      <c r="L2352">
        <v>124.206097922019</v>
      </c>
      <c r="M2352">
        <v>52.443633357680902</v>
      </c>
      <c r="N2352">
        <v>1.2383356390333</v>
      </c>
      <c r="O2352">
        <v>9.5851686279665795</v>
      </c>
      <c r="P2352">
        <v>53.879615579160301</v>
      </c>
      <c r="Q2352">
        <v>4.8392332318665E-2</v>
      </c>
    </row>
    <row r="2353" spans="1:17" hidden="1" x14ac:dyDescent="0.3">
      <c r="A2353" t="s">
        <v>4904</v>
      </c>
      <c r="B2353" t="s">
        <v>4905</v>
      </c>
      <c r="C2353" t="str">
        <f>IFERROR(VLOOKUP(Table1[[#This Row],[Ticker]],[1]!Table1[[Symbol]:[Industry]],2,FALSE),"-")</f>
        <v>-</v>
      </c>
      <c r="D2353" t="s">
        <v>185</v>
      </c>
      <c r="E2353">
        <v>239.56397041999901</v>
      </c>
      <c r="F2353">
        <v>238.85</v>
      </c>
      <c r="G2353">
        <v>65.192134045704293</v>
      </c>
      <c r="H2353">
        <v>-9.4438760732844091</v>
      </c>
      <c r="I2353">
        <v>50.289679629615001</v>
      </c>
      <c r="J2353">
        <v>4.0389793208873099</v>
      </c>
      <c r="K2353">
        <v>231.62062543912899</v>
      </c>
      <c r="L2353">
        <v>192.731878661471</v>
      </c>
      <c r="M2353">
        <v>49.570134159448699</v>
      </c>
      <c r="N2353">
        <v>0.39054848370559297</v>
      </c>
      <c r="O2353">
        <v>21.415114088339902</v>
      </c>
      <c r="P2353">
        <v>109.24222514235601</v>
      </c>
      <c r="Q2353">
        <v>0.134188300525585</v>
      </c>
    </row>
    <row r="2354" spans="1:17" hidden="1" x14ac:dyDescent="0.3">
      <c r="A2354" t="s">
        <v>4906</v>
      </c>
      <c r="B2354" t="s">
        <v>4907</v>
      </c>
      <c r="C2354" t="str">
        <f>IFERROR(VLOOKUP(Table1[[#This Row],[Ticker]],[1]!Table1[[Symbol]:[Industry]],2,FALSE),"-")</f>
        <v>-</v>
      </c>
      <c r="D2354" t="s">
        <v>426</v>
      </c>
      <c r="E2354">
        <v>239.13485288999999</v>
      </c>
      <c r="F2354">
        <v>101.1</v>
      </c>
      <c r="G2354">
        <v>-11.699354423689099</v>
      </c>
      <c r="H2354">
        <v>-9.8997204942237396</v>
      </c>
      <c r="I2354">
        <v>25.175874648926399</v>
      </c>
      <c r="J2354">
        <v>2.4090875696545901</v>
      </c>
      <c r="K2354">
        <v>103.512316024584</v>
      </c>
      <c r="L2354">
        <v>99.056654922425295</v>
      </c>
      <c r="M2354">
        <v>52.158382552310997</v>
      </c>
      <c r="N2354">
        <v>1.14062880818912</v>
      </c>
      <c r="O2354">
        <v>52.4233432245301</v>
      </c>
      <c r="P2354">
        <v>49.666913397483299</v>
      </c>
    </row>
    <row r="2355" spans="1:17" hidden="1" x14ac:dyDescent="0.3">
      <c r="A2355" t="s">
        <v>4908</v>
      </c>
      <c r="B2355" t="s">
        <v>4909</v>
      </c>
      <c r="C2355" t="str">
        <f>IFERROR(VLOOKUP(Table1[[#This Row],[Ticker]],[1]!Table1[[Symbol]:[Industry]],2,FALSE),"-")</f>
        <v>-</v>
      </c>
      <c r="D2355" t="s">
        <v>379</v>
      </c>
      <c r="E2355">
        <v>239.06779499999999</v>
      </c>
      <c r="F2355">
        <v>341.75</v>
      </c>
      <c r="G2355">
        <v>-12.2304615216625</v>
      </c>
      <c r="H2355">
        <v>22.267586377308401</v>
      </c>
      <c r="I2355">
        <v>21.359194137362898</v>
      </c>
      <c r="J2355">
        <v>0.24486746054282099</v>
      </c>
      <c r="K2355">
        <v>291.894894692783</v>
      </c>
      <c r="M2355">
        <v>70.116189394017695</v>
      </c>
      <c r="N2355">
        <v>2.10234492318355</v>
      </c>
      <c r="O2355">
        <v>5.3401609363569804</v>
      </c>
      <c r="P2355">
        <v>70.024875621890502</v>
      </c>
    </row>
    <row r="2356" spans="1:17" hidden="1" x14ac:dyDescent="0.3">
      <c r="A2356" t="s">
        <v>4910</v>
      </c>
      <c r="B2356" t="s">
        <v>4911</v>
      </c>
      <c r="C2356" t="str">
        <f>IFERROR(VLOOKUP(Table1[[#This Row],[Ticker]],[1]!Table1[[Symbol]:[Industry]],2,FALSE),"-")</f>
        <v>-</v>
      </c>
      <c r="D2356" t="s">
        <v>54</v>
      </c>
      <c r="E2356">
        <v>238.652942623</v>
      </c>
      <c r="F2356">
        <v>195.71</v>
      </c>
      <c r="G2356">
        <v>28.4336744115563</v>
      </c>
      <c r="H2356">
        <v>6.28786349795734</v>
      </c>
      <c r="I2356">
        <v>15.351535990729801</v>
      </c>
      <c r="J2356">
        <v>-1.0069943500585401</v>
      </c>
      <c r="K2356">
        <v>180.85040776349501</v>
      </c>
      <c r="L2356">
        <v>162.469410691581</v>
      </c>
      <c r="M2356">
        <v>52.5773735199204</v>
      </c>
      <c r="N2356">
        <v>0.71277334296871198</v>
      </c>
      <c r="O2356">
        <v>8.3235399315313394</v>
      </c>
      <c r="P2356">
        <v>65.365441487114495</v>
      </c>
      <c r="Q2356">
        <v>0.15141208773957801</v>
      </c>
    </row>
    <row r="2357" spans="1:17" hidden="1" x14ac:dyDescent="0.3">
      <c r="A2357" t="s">
        <v>4912</v>
      </c>
      <c r="B2357" t="s">
        <v>4913</v>
      </c>
      <c r="C2357" t="str">
        <f>IFERROR(VLOOKUP(Table1[[#This Row],[Ticker]],[1]!Table1[[Symbol]:[Industry]],2,FALSE),"-")</f>
        <v>-</v>
      </c>
      <c r="D2357" t="s">
        <v>273</v>
      </c>
      <c r="E2357">
        <v>238.10864000000001</v>
      </c>
      <c r="F2357">
        <v>351.4</v>
      </c>
      <c r="G2357">
        <v>94.739797056451806</v>
      </c>
      <c r="H2357">
        <v>32.811325656896798</v>
      </c>
      <c r="I2357">
        <v>168.526984858801</v>
      </c>
      <c r="J2357">
        <v>-6.3875476900622097</v>
      </c>
      <c r="K2357">
        <v>277.23938596860899</v>
      </c>
      <c r="L2357">
        <v>190.65721711910501</v>
      </c>
      <c r="M2357">
        <v>46.746120074687703</v>
      </c>
      <c r="N2357">
        <v>0.92060437827266395</v>
      </c>
      <c r="O2357">
        <v>13.2612407512805</v>
      </c>
      <c r="P2357">
        <v>216.576576576576</v>
      </c>
    </row>
    <row r="2358" spans="1:17" hidden="1" x14ac:dyDescent="0.3">
      <c r="A2358" t="s">
        <v>4914</v>
      </c>
      <c r="B2358" t="s">
        <v>4915</v>
      </c>
      <c r="C2358" t="str">
        <f>IFERROR(VLOOKUP(Table1[[#This Row],[Ticker]],[1]!Table1[[Symbol]:[Industry]],2,FALSE),"-")</f>
        <v>-</v>
      </c>
      <c r="D2358" t="s">
        <v>4170</v>
      </c>
      <c r="E2358">
        <v>237.6602412</v>
      </c>
      <c r="F2358">
        <v>16.09</v>
      </c>
      <c r="G2358">
        <v>-65.735532068399706</v>
      </c>
      <c r="H2358">
        <v>-7.6699721271791601</v>
      </c>
      <c r="I2358">
        <v>-11.7738666076126</v>
      </c>
      <c r="J2358">
        <v>-2.6772431826562402</v>
      </c>
      <c r="K2358">
        <v>16.8174820249017</v>
      </c>
      <c r="L2358">
        <v>18.310192627315299</v>
      </c>
      <c r="M2358">
        <v>41.879553403750897</v>
      </c>
      <c r="N2358">
        <v>0.80311532582485901</v>
      </c>
      <c r="O2358">
        <v>52.268489745183302</v>
      </c>
      <c r="P2358">
        <v>14.113475177304901</v>
      </c>
      <c r="Q2358">
        <v>0.19845685711500499</v>
      </c>
    </row>
    <row r="2359" spans="1:17" hidden="1" x14ac:dyDescent="0.3">
      <c r="A2359" t="s">
        <v>4916</v>
      </c>
      <c r="B2359" t="s">
        <v>4917</v>
      </c>
      <c r="C2359" t="str">
        <f>IFERROR(VLOOKUP(Table1[[#This Row],[Ticker]],[1]!Table1[[Symbol]:[Industry]],2,FALSE),"-")</f>
        <v>-</v>
      </c>
      <c r="D2359" t="s">
        <v>287</v>
      </c>
      <c r="E2359">
        <v>237.30006345000001</v>
      </c>
      <c r="F2359">
        <v>778.9</v>
      </c>
      <c r="G2359">
        <v>718.94505386198102</v>
      </c>
      <c r="H2359">
        <v>-4.4464460142271696</v>
      </c>
      <c r="I2359">
        <v>102.009304519339</v>
      </c>
      <c r="J2359">
        <v>-3.2326097857876599</v>
      </c>
      <c r="K2359">
        <v>798.72675484886202</v>
      </c>
      <c r="M2359">
        <v>46.142372195353801</v>
      </c>
      <c r="N2359">
        <v>0.43600751274483401</v>
      </c>
      <c r="O2359">
        <v>25.8184619334959</v>
      </c>
      <c r="P2359">
        <v>794.25947187141196</v>
      </c>
    </row>
    <row r="2360" spans="1:17" hidden="1" x14ac:dyDescent="0.3">
      <c r="A2360" t="s">
        <v>4918</v>
      </c>
      <c r="B2360" t="s">
        <v>4919</v>
      </c>
      <c r="C2360" t="str">
        <f>IFERROR(VLOOKUP(Table1[[#This Row],[Ticker]],[1]!Table1[[Symbol]:[Industry]],2,FALSE),"-")</f>
        <v>-</v>
      </c>
      <c r="D2360" t="s">
        <v>4828</v>
      </c>
      <c r="E2360">
        <v>237.241704</v>
      </c>
      <c r="F2360">
        <v>420</v>
      </c>
      <c r="G2360">
        <v>73.712476781157704</v>
      </c>
      <c r="H2360">
        <v>-13.044778803878501</v>
      </c>
      <c r="I2360">
        <v>26.722509934658301</v>
      </c>
      <c r="J2360">
        <v>0.45638063724207201</v>
      </c>
      <c r="K2360">
        <v>449.01124781831697</v>
      </c>
      <c r="L2360">
        <v>350.58718470387498</v>
      </c>
      <c r="M2360">
        <v>41.999698139879499</v>
      </c>
      <c r="N2360">
        <v>0.33761467889908198</v>
      </c>
      <c r="O2360">
        <v>29.738095238095202</v>
      </c>
      <c r="P2360">
        <v>153.240880313536</v>
      </c>
    </row>
    <row r="2361" spans="1:17" hidden="1" x14ac:dyDescent="0.3">
      <c r="A2361" t="s">
        <v>4920</v>
      </c>
      <c r="B2361" t="s">
        <v>4921</v>
      </c>
      <c r="C2361" t="str">
        <f>IFERROR(VLOOKUP(Table1[[#This Row],[Ticker]],[1]!Table1[[Symbol]:[Industry]],2,FALSE),"-")</f>
        <v>-</v>
      </c>
      <c r="D2361" t="s">
        <v>400</v>
      </c>
      <c r="E2361">
        <v>236.5891116</v>
      </c>
      <c r="F2361">
        <v>4.43</v>
      </c>
      <c r="G2361">
        <v>121.820502414358</v>
      </c>
      <c r="H2361">
        <v>-21.974837865115699</v>
      </c>
      <c r="I2361">
        <v>66.253175334992093</v>
      </c>
      <c r="J2361">
        <v>-3.7566559287356802</v>
      </c>
      <c r="K2361">
        <v>4.56703004960033</v>
      </c>
      <c r="L2361">
        <v>3.7080763607428402</v>
      </c>
      <c r="M2361">
        <v>39.323464492722003</v>
      </c>
      <c r="N2361">
        <v>0.71360674166252802</v>
      </c>
      <c r="O2361">
        <v>20.316027088036101</v>
      </c>
      <c r="P2361">
        <v>211.97183098591501</v>
      </c>
      <c r="Q2361">
        <v>8.6797494389276003E-2</v>
      </c>
    </row>
    <row r="2362" spans="1:17" hidden="1" x14ac:dyDescent="0.3">
      <c r="A2362" t="s">
        <v>4922</v>
      </c>
      <c r="B2362" t="s">
        <v>4923</v>
      </c>
      <c r="C2362" t="str">
        <f>IFERROR(VLOOKUP(Table1[[#This Row],[Ticker]],[1]!Table1[[Symbol]:[Industry]],2,FALSE),"-")</f>
        <v>-</v>
      </c>
      <c r="D2362" t="s">
        <v>1381</v>
      </c>
      <c r="E2362">
        <v>236.25328875</v>
      </c>
      <c r="F2362">
        <v>133.55000000000001</v>
      </c>
      <c r="G2362">
        <v>-17.498821523154401</v>
      </c>
      <c r="H2362">
        <v>6.3406383253604002</v>
      </c>
      <c r="I2362">
        <v>30.555014799875099</v>
      </c>
      <c r="J2362">
        <v>-3.7003979540227698</v>
      </c>
      <c r="K2362">
        <v>125.664346962298</v>
      </c>
      <c r="L2362">
        <v>111.78077990835</v>
      </c>
      <c r="M2362">
        <v>42.225500666427202</v>
      </c>
      <c r="N2362">
        <v>0.93704816730302898</v>
      </c>
      <c r="O2362">
        <v>17.558966679146302</v>
      </c>
      <c r="P2362">
        <v>52.541404911479098</v>
      </c>
      <c r="Q2362">
        <v>3.0192379796269999E-3</v>
      </c>
    </row>
    <row r="2363" spans="1:17" hidden="1" x14ac:dyDescent="0.3">
      <c r="A2363" t="s">
        <v>4924</v>
      </c>
      <c r="B2363" t="s">
        <v>4925</v>
      </c>
      <c r="C2363" t="str">
        <f>IFERROR(VLOOKUP(Table1[[#This Row],[Ticker]],[1]!Table1[[Symbol]:[Industry]],2,FALSE),"-")</f>
        <v>-</v>
      </c>
      <c r="D2363" t="s">
        <v>753</v>
      </c>
      <c r="E2363">
        <v>235.24006722999999</v>
      </c>
      <c r="F2363">
        <v>23.68</v>
      </c>
      <c r="G2363">
        <v>11.727591647553901</v>
      </c>
      <c r="H2363">
        <v>0.849566896788993</v>
      </c>
      <c r="I2363">
        <v>2.9813174114949201</v>
      </c>
      <c r="J2363">
        <v>0.480922175911909</v>
      </c>
      <c r="K2363">
        <v>22.419328835461201</v>
      </c>
      <c r="L2363">
        <v>20.311098419756</v>
      </c>
      <c r="M2363">
        <v>52.769297021364501</v>
      </c>
      <c r="N2363">
        <v>1.3861880393016901</v>
      </c>
      <c r="O2363">
        <v>2.6182432432432399</v>
      </c>
      <c r="P2363">
        <v>52.194871135676998</v>
      </c>
      <c r="Q2363">
        <v>2.7288076423579999E-3</v>
      </c>
    </row>
    <row r="2364" spans="1:17" hidden="1" x14ac:dyDescent="0.3">
      <c r="A2364" t="s">
        <v>4926</v>
      </c>
      <c r="B2364" t="s">
        <v>4927</v>
      </c>
      <c r="C2364" t="str">
        <f>IFERROR(VLOOKUP(Table1[[#This Row],[Ticker]],[1]!Table1[[Symbol]:[Industry]],2,FALSE),"-")</f>
        <v>-</v>
      </c>
      <c r="D2364" t="s">
        <v>132</v>
      </c>
      <c r="E2364">
        <v>235.1305236</v>
      </c>
      <c r="F2364">
        <v>134.77000000000001</v>
      </c>
      <c r="G2364">
        <v>23.568508921546101</v>
      </c>
      <c r="H2364">
        <v>5.5186513872074698</v>
      </c>
      <c r="I2364">
        <v>46.0235005382442</v>
      </c>
      <c r="J2364">
        <v>5.9336128524421996</v>
      </c>
      <c r="K2364">
        <v>124.832010263993</v>
      </c>
      <c r="L2364">
        <v>107.515168380413</v>
      </c>
      <c r="M2364">
        <v>58.933691210051002</v>
      </c>
      <c r="N2364">
        <v>0.272417532509246</v>
      </c>
      <c r="O2364">
        <v>14.9217184833419</v>
      </c>
      <c r="P2364">
        <v>91.980056980056901</v>
      </c>
      <c r="Q2364">
        <v>6.8053320589369998E-2</v>
      </c>
    </row>
    <row r="2365" spans="1:17" hidden="1" x14ac:dyDescent="0.3">
      <c r="A2365" t="s">
        <v>4928</v>
      </c>
      <c r="B2365" t="s">
        <v>4929</v>
      </c>
      <c r="C2365" t="str">
        <f>IFERROR(VLOOKUP(Table1[[#This Row],[Ticker]],[1]!Table1[[Symbol]:[Industry]],2,FALSE),"-")</f>
        <v>-</v>
      </c>
      <c r="D2365" t="s">
        <v>264</v>
      </c>
      <c r="E2365">
        <v>233.793252</v>
      </c>
      <c r="F2365">
        <v>173.7</v>
      </c>
      <c r="G2365">
        <v>-34.447167600053596</v>
      </c>
      <c r="H2365">
        <v>-7.0426344752852597</v>
      </c>
      <c r="I2365">
        <v>-16.1536874101058</v>
      </c>
      <c r="J2365">
        <v>-1.3594761402515301</v>
      </c>
      <c r="K2365">
        <v>179.62637364448801</v>
      </c>
      <c r="L2365">
        <v>176.41788146127499</v>
      </c>
      <c r="M2365">
        <v>46.340717830988503</v>
      </c>
      <c r="N2365">
        <v>0.65026185040955997</v>
      </c>
      <c r="O2365">
        <v>24.064478986758701</v>
      </c>
      <c r="P2365">
        <v>25.869565217391202</v>
      </c>
      <c r="Q2365">
        <v>0.1695879888471</v>
      </c>
    </row>
    <row r="2366" spans="1:17" hidden="1" x14ac:dyDescent="0.3">
      <c r="A2366" t="s">
        <v>4930</v>
      </c>
      <c r="B2366" t="s">
        <v>4931</v>
      </c>
      <c r="C2366" t="str">
        <f>IFERROR(VLOOKUP(Table1[[#This Row],[Ticker]],[1]!Table1[[Symbol]:[Industry]],2,FALSE),"-")</f>
        <v>-</v>
      </c>
      <c r="D2366" t="s">
        <v>606</v>
      </c>
      <c r="E2366">
        <v>233.71126240000001</v>
      </c>
      <c r="F2366">
        <v>86.24</v>
      </c>
      <c r="G2366">
        <v>265.19234441214098</v>
      </c>
      <c r="H2366">
        <v>21.6720182933682</v>
      </c>
      <c r="I2366">
        <v>159.86339038875499</v>
      </c>
      <c r="J2366">
        <v>0.218139676117732</v>
      </c>
      <c r="K2366">
        <v>66.844274740470397</v>
      </c>
      <c r="L2366">
        <v>43.845775235668</v>
      </c>
      <c r="M2366">
        <v>67.023845846265104</v>
      </c>
      <c r="N2366">
        <v>0.125079825730465</v>
      </c>
      <c r="O2366">
        <v>4.0816326530612201</v>
      </c>
      <c r="P2366">
        <v>305.45369064409903</v>
      </c>
      <c r="Q2366">
        <v>0.10477124371971901</v>
      </c>
    </row>
    <row r="2367" spans="1:17" hidden="1" x14ac:dyDescent="0.3">
      <c r="A2367" t="s">
        <v>4932</v>
      </c>
      <c r="B2367" t="s">
        <v>4933</v>
      </c>
      <c r="C2367" t="str">
        <f>IFERROR(VLOOKUP(Table1[[#This Row],[Ticker]],[1]!Table1[[Symbol]:[Industry]],2,FALSE),"-")</f>
        <v>-</v>
      </c>
      <c r="D2367" t="s">
        <v>400</v>
      </c>
      <c r="E2367">
        <v>233.553957</v>
      </c>
      <c r="F2367">
        <v>195</v>
      </c>
      <c r="G2367">
        <v>192.222801264933</v>
      </c>
      <c r="H2367">
        <v>6.5329538490613404</v>
      </c>
      <c r="I2367">
        <v>42.826866795047202</v>
      </c>
      <c r="J2367">
        <v>-5.4452903759908002</v>
      </c>
      <c r="K2367">
        <v>180.890299758678</v>
      </c>
      <c r="L2367">
        <v>130.80505059444201</v>
      </c>
      <c r="M2367">
        <v>38.715227692458299</v>
      </c>
      <c r="N2367">
        <v>3.4395382395382401</v>
      </c>
      <c r="O2367">
        <v>4.1025641025641102</v>
      </c>
      <c r="P2367">
        <v>225</v>
      </c>
    </row>
    <row r="2368" spans="1:17" hidden="1" x14ac:dyDescent="0.3">
      <c r="A2368" t="s">
        <v>4934</v>
      </c>
      <c r="B2368" t="s">
        <v>4935</v>
      </c>
      <c r="C2368" t="str">
        <f>IFERROR(VLOOKUP(Table1[[#This Row],[Ticker]],[1]!Table1[[Symbol]:[Industry]],2,FALSE),"-")</f>
        <v>-</v>
      </c>
      <c r="D2368" t="s">
        <v>114</v>
      </c>
      <c r="E2368">
        <v>233.37199200000001</v>
      </c>
      <c r="F2368">
        <v>272.3</v>
      </c>
      <c r="G2368">
        <v>118.99247887919201</v>
      </c>
      <c r="H2368">
        <v>-18.260552150830001</v>
      </c>
      <c r="I2368">
        <v>-10.2843686642452</v>
      </c>
      <c r="J2368">
        <v>3.1092064734589102</v>
      </c>
      <c r="K2368">
        <v>271.38739032248202</v>
      </c>
      <c r="L2368">
        <v>237.22529409401</v>
      </c>
      <c r="M2368">
        <v>47.413990996575002</v>
      </c>
      <c r="N2368">
        <v>0.46407895807511301</v>
      </c>
      <c r="O2368">
        <v>41.280765432186797</v>
      </c>
      <c r="P2368">
        <v>171.40309284105899</v>
      </c>
    </row>
    <row r="2369" spans="1:17" hidden="1" x14ac:dyDescent="0.3">
      <c r="A2369" t="s">
        <v>4936</v>
      </c>
      <c r="B2369" t="s">
        <v>4937</v>
      </c>
      <c r="C2369" t="str">
        <f>IFERROR(VLOOKUP(Table1[[#This Row],[Ticker]],[1]!Table1[[Symbol]:[Industry]],2,FALSE),"-")</f>
        <v>-</v>
      </c>
      <c r="D2369" t="s">
        <v>467</v>
      </c>
      <c r="E2369">
        <v>232.12265318999999</v>
      </c>
      <c r="F2369">
        <v>383.7</v>
      </c>
      <c r="G2369">
        <v>-43.565387528370202</v>
      </c>
      <c r="H2369">
        <v>-7.1111093950043198</v>
      </c>
      <c r="I2369">
        <v>-2.8274487870226501</v>
      </c>
      <c r="J2369">
        <v>-0.17545630806236201</v>
      </c>
      <c r="K2369">
        <v>390.11942302379799</v>
      </c>
      <c r="L2369">
        <v>391.73854870019699</v>
      </c>
      <c r="M2369">
        <v>41.069265224164702</v>
      </c>
      <c r="N2369">
        <v>1.1787385798690699</v>
      </c>
      <c r="O2369">
        <v>23.794631222309</v>
      </c>
      <c r="P2369">
        <v>19.906249999999901</v>
      </c>
      <c r="Q2369">
        <v>7.3765876771462E-2</v>
      </c>
    </row>
    <row r="2370" spans="1:17" hidden="1" x14ac:dyDescent="0.3">
      <c r="A2370" t="s">
        <v>4938</v>
      </c>
      <c r="B2370" t="s">
        <v>4939</v>
      </c>
      <c r="C2370" t="str">
        <f>IFERROR(VLOOKUP(Table1[[#This Row],[Ticker]],[1]!Table1[[Symbol]:[Industry]],2,FALSE),"-")</f>
        <v>-</v>
      </c>
      <c r="D2370" t="s">
        <v>743</v>
      </c>
      <c r="E2370">
        <v>232.07780032199901</v>
      </c>
      <c r="F2370">
        <v>87.77</v>
      </c>
      <c r="G2370">
        <v>167.29117733330901</v>
      </c>
      <c r="H2370">
        <v>71.391387566091595</v>
      </c>
      <c r="I2370">
        <v>132.441270573087</v>
      </c>
      <c r="J2370">
        <v>8.8842266844774507</v>
      </c>
      <c r="K2370">
        <v>63.212825290516797</v>
      </c>
      <c r="L2370">
        <v>46.953378298781402</v>
      </c>
      <c r="M2370">
        <v>97.657383819676298</v>
      </c>
      <c r="N2370">
        <v>1.0412406271301899</v>
      </c>
      <c r="O2370">
        <v>0</v>
      </c>
      <c r="Q2370">
        <v>0.26354455136633897</v>
      </c>
    </row>
    <row r="2371" spans="1:17" hidden="1" x14ac:dyDescent="0.3">
      <c r="A2371" t="s">
        <v>4940</v>
      </c>
      <c r="B2371" t="s">
        <v>4941</v>
      </c>
      <c r="C2371" t="str">
        <f>IFERROR(VLOOKUP(Table1[[#This Row],[Ticker]],[1]!Table1[[Symbol]:[Industry]],2,FALSE),"-")</f>
        <v>-</v>
      </c>
      <c r="D2371" t="s">
        <v>74</v>
      </c>
      <c r="E2371">
        <v>231.63956250000001</v>
      </c>
      <c r="F2371">
        <v>187.8</v>
      </c>
      <c r="G2371">
        <v>76.284361990749005</v>
      </c>
      <c r="H2371">
        <v>14.786206311591</v>
      </c>
      <c r="I2371">
        <v>20.0633571085122</v>
      </c>
      <c r="J2371">
        <v>2.2914078418411798</v>
      </c>
      <c r="K2371">
        <v>173.09254302374401</v>
      </c>
      <c r="L2371">
        <v>147.58601861417</v>
      </c>
      <c r="M2371">
        <v>45.558088517502597</v>
      </c>
      <c r="N2371">
        <v>1.14018533011308</v>
      </c>
      <c r="O2371">
        <v>11.7944621938232</v>
      </c>
      <c r="P2371">
        <v>120.396667057857</v>
      </c>
      <c r="Q2371">
        <v>9.2531872133111995E-2</v>
      </c>
    </row>
    <row r="2372" spans="1:17" hidden="1" x14ac:dyDescent="0.3">
      <c r="A2372" t="s">
        <v>4942</v>
      </c>
      <c r="B2372" t="s">
        <v>4943</v>
      </c>
      <c r="C2372" t="str">
        <f>IFERROR(VLOOKUP(Table1[[#This Row],[Ticker]],[1]!Table1[[Symbol]:[Industry]],2,FALSE),"-")</f>
        <v>-</v>
      </c>
      <c r="D2372" t="s">
        <v>217</v>
      </c>
      <c r="E2372">
        <v>231.60603374999999</v>
      </c>
      <c r="F2372">
        <v>72.900000000000006</v>
      </c>
      <c r="G2372">
        <v>-4.4321283125311703</v>
      </c>
      <c r="H2372">
        <v>-2.5990208716517098</v>
      </c>
      <c r="I2372">
        <v>24.6577465456275</v>
      </c>
      <c r="J2372">
        <v>-7.5946292403931901</v>
      </c>
      <c r="K2372">
        <v>74.108128013958606</v>
      </c>
      <c r="L2372">
        <v>64.218904750926399</v>
      </c>
      <c r="M2372">
        <v>42.772992643592197</v>
      </c>
      <c r="N2372">
        <v>1.6741420534495499</v>
      </c>
      <c r="O2372">
        <v>19.7988111568358</v>
      </c>
      <c r="P2372">
        <v>71.8664047151277</v>
      </c>
    </row>
    <row r="2373" spans="1:17" hidden="1" x14ac:dyDescent="0.3">
      <c r="A2373" t="s">
        <v>4944</v>
      </c>
      <c r="B2373" t="s">
        <v>4945</v>
      </c>
      <c r="C2373" t="str">
        <f>IFERROR(VLOOKUP(Table1[[#This Row],[Ticker]],[1]!Table1[[Symbol]:[Industry]],2,FALSE),"-")</f>
        <v>-</v>
      </c>
      <c r="D2373" t="s">
        <v>379</v>
      </c>
      <c r="E2373">
        <v>231.34123980000001</v>
      </c>
      <c r="F2373">
        <v>380.6</v>
      </c>
      <c r="G2373">
        <v>22.5063589964717</v>
      </c>
      <c r="H2373">
        <v>-13.2335983090613</v>
      </c>
      <c r="I2373">
        <v>-31.176505605393999</v>
      </c>
      <c r="J2373">
        <v>-5.0316476880653997</v>
      </c>
      <c r="K2373">
        <v>389.72357793771698</v>
      </c>
      <c r="L2373">
        <v>373.598197554769</v>
      </c>
      <c r="M2373">
        <v>55.259920024442103</v>
      </c>
      <c r="N2373">
        <v>0.58403617504503302</v>
      </c>
      <c r="O2373">
        <v>38.807146610614701</v>
      </c>
      <c r="P2373">
        <v>71.906052393857195</v>
      </c>
      <c r="Q2373">
        <v>0.13055163552660201</v>
      </c>
    </row>
    <row r="2374" spans="1:17" hidden="1" x14ac:dyDescent="0.3">
      <c r="A2374" t="s">
        <v>4946</v>
      </c>
      <c r="B2374" t="s">
        <v>4947</v>
      </c>
      <c r="C2374" t="str">
        <f>IFERROR(VLOOKUP(Table1[[#This Row],[Ticker]],[1]!Table1[[Symbol]:[Industry]],2,FALSE),"-")</f>
        <v>-</v>
      </c>
      <c r="D2374" t="s">
        <v>124</v>
      </c>
      <c r="E2374">
        <v>231.24477712500001</v>
      </c>
      <c r="F2374">
        <v>321.25</v>
      </c>
      <c r="G2374">
        <v>480.29532034890298</v>
      </c>
      <c r="H2374">
        <v>8.0396548885074104</v>
      </c>
      <c r="I2374">
        <v>100.430482110613</v>
      </c>
      <c r="J2374">
        <v>1.0850734800397599</v>
      </c>
      <c r="K2374">
        <v>268.84379413206102</v>
      </c>
      <c r="L2374">
        <v>187.42443576904699</v>
      </c>
      <c r="M2374">
        <v>73.031154261503005</v>
      </c>
      <c r="N2374">
        <v>0.65338311641192404</v>
      </c>
      <c r="O2374">
        <v>1.0116731517509601</v>
      </c>
      <c r="P2374">
        <v>590.860215053763</v>
      </c>
      <c r="Q2374">
        <v>0.16403875993700201</v>
      </c>
    </row>
    <row r="2375" spans="1:17" hidden="1" x14ac:dyDescent="0.3">
      <c r="A2375" t="s">
        <v>4948</v>
      </c>
      <c r="B2375" t="s">
        <v>4949</v>
      </c>
      <c r="C2375" t="str">
        <f>IFERROR(VLOOKUP(Table1[[#This Row],[Ticker]],[1]!Table1[[Symbol]:[Industry]],2,FALSE),"-")</f>
        <v>-</v>
      </c>
      <c r="D2375" t="s">
        <v>4950</v>
      </c>
      <c r="E2375">
        <v>230.02118999999999</v>
      </c>
      <c r="F2375">
        <v>225.75</v>
      </c>
      <c r="G2375">
        <v>105.481376462822</v>
      </c>
      <c r="H2375">
        <v>-25.011874902152801</v>
      </c>
      <c r="I2375">
        <v>8.3888989761185702</v>
      </c>
      <c r="J2375">
        <v>0.87654870446896305</v>
      </c>
      <c r="K2375">
        <v>244.783398279279</v>
      </c>
      <c r="L2375">
        <v>224.391084513832</v>
      </c>
      <c r="M2375">
        <v>57.977407797827297</v>
      </c>
      <c r="N2375">
        <v>0.81492342782665295</v>
      </c>
      <c r="O2375">
        <v>52.8239202657807</v>
      </c>
      <c r="P2375">
        <v>151.46198830409301</v>
      </c>
    </row>
    <row r="2376" spans="1:17" hidden="1" x14ac:dyDescent="0.3">
      <c r="A2376" t="s">
        <v>4951</v>
      </c>
      <c r="B2376" t="s">
        <v>4952</v>
      </c>
      <c r="C2376" t="str">
        <f>IFERROR(VLOOKUP(Table1[[#This Row],[Ticker]],[1]!Table1[[Symbol]:[Industry]],2,FALSE),"-")</f>
        <v>-</v>
      </c>
      <c r="D2376" t="s">
        <v>124</v>
      </c>
      <c r="E2376">
        <v>229.77596800000001</v>
      </c>
      <c r="F2376">
        <v>452.6</v>
      </c>
      <c r="G2376">
        <v>172.106600523943</v>
      </c>
      <c r="H2376">
        <v>-21.451308642561099</v>
      </c>
      <c r="I2376">
        <v>32.712725365583402</v>
      </c>
      <c r="J2376">
        <v>7.0860989057057804</v>
      </c>
      <c r="K2376">
        <v>459.85434423334402</v>
      </c>
      <c r="L2376">
        <v>382.60169123824897</v>
      </c>
      <c r="M2376">
        <v>67.069379648708704</v>
      </c>
      <c r="N2376">
        <v>1.0894831846982</v>
      </c>
      <c r="O2376">
        <v>66.195315952275706</v>
      </c>
      <c r="P2376">
        <v>260.92503987240798</v>
      </c>
      <c r="Q2376">
        <v>0.137640941805794</v>
      </c>
    </row>
    <row r="2377" spans="1:17" hidden="1" x14ac:dyDescent="0.3">
      <c r="A2377" t="s">
        <v>4953</v>
      </c>
      <c r="B2377" t="s">
        <v>4954</v>
      </c>
      <c r="C2377" t="str">
        <f>IFERROR(VLOOKUP(Table1[[#This Row],[Ticker]],[1]!Table1[[Symbol]:[Industry]],2,FALSE),"-")</f>
        <v>-</v>
      </c>
      <c r="D2377" t="s">
        <v>51</v>
      </c>
      <c r="E2377">
        <v>229.58337570999899</v>
      </c>
      <c r="F2377">
        <v>140.63</v>
      </c>
      <c r="G2377">
        <v>18.519197176714101</v>
      </c>
      <c r="H2377">
        <v>-10.6658453025735</v>
      </c>
      <c r="I2377">
        <v>10.099065745951</v>
      </c>
      <c r="J2377">
        <v>-4.1724709033741698</v>
      </c>
      <c r="K2377">
        <v>134.803794662733</v>
      </c>
      <c r="L2377">
        <v>119.171249079863</v>
      </c>
      <c r="M2377">
        <v>46.410115526184697</v>
      </c>
      <c r="N2377">
        <v>0.88607556074650096</v>
      </c>
      <c r="O2377">
        <v>20.173504942046499</v>
      </c>
      <c r="P2377">
        <v>54.538461538461497</v>
      </c>
    </row>
    <row r="2378" spans="1:17" hidden="1" x14ac:dyDescent="0.3">
      <c r="A2378" t="s">
        <v>4955</v>
      </c>
      <c r="B2378" t="s">
        <v>4956</v>
      </c>
      <c r="C2378" t="str">
        <f>IFERROR(VLOOKUP(Table1[[#This Row],[Ticker]],[1]!Table1[[Symbol]:[Industry]],2,FALSE),"-")</f>
        <v>-</v>
      </c>
      <c r="D2378" t="s">
        <v>60</v>
      </c>
      <c r="E2378">
        <v>229.26362816</v>
      </c>
      <c r="F2378">
        <v>23.17</v>
      </c>
      <c r="G2378">
        <v>5.1394679316002598</v>
      </c>
      <c r="H2378">
        <v>15.419440110167701</v>
      </c>
      <c r="I2378">
        <v>32.222148694316402</v>
      </c>
      <c r="J2378">
        <v>8.6540306198819099</v>
      </c>
      <c r="K2378">
        <v>22.143196378984399</v>
      </c>
      <c r="L2378">
        <v>20.925903196757702</v>
      </c>
      <c r="M2378">
        <v>67.269790862018198</v>
      </c>
      <c r="N2378">
        <v>0.25310858360051303</v>
      </c>
      <c r="O2378">
        <v>85.6279671989641</v>
      </c>
      <c r="P2378">
        <v>67.292418772563195</v>
      </c>
      <c r="Q2378">
        <v>-1.7990530814856999E-2</v>
      </c>
    </row>
    <row r="2379" spans="1:17" hidden="1" x14ac:dyDescent="0.3">
      <c r="A2379" t="s">
        <v>4957</v>
      </c>
      <c r="B2379" t="s">
        <v>4958</v>
      </c>
      <c r="C2379" t="str">
        <f>IFERROR(VLOOKUP(Table1[[#This Row],[Ticker]],[1]!Table1[[Symbol]:[Industry]],2,FALSE),"-")</f>
        <v>-</v>
      </c>
      <c r="D2379" t="s">
        <v>161</v>
      </c>
      <c r="E2379">
        <v>229.08027100000001</v>
      </c>
      <c r="F2379">
        <v>763.55</v>
      </c>
      <c r="G2379">
        <v>95.148174399261904</v>
      </c>
      <c r="H2379">
        <v>-13.3868417335113</v>
      </c>
      <c r="I2379">
        <v>4.5060710878879302</v>
      </c>
      <c r="J2379">
        <v>-5.1733829876903696</v>
      </c>
      <c r="K2379">
        <v>811.19687924142204</v>
      </c>
      <c r="L2379">
        <v>774.73333265442795</v>
      </c>
      <c r="M2379">
        <v>33.153444345999603</v>
      </c>
      <c r="N2379">
        <v>0.57284368417805698</v>
      </c>
      <c r="O2379">
        <v>80.079889987558104</v>
      </c>
      <c r="P2379">
        <v>134.72179526590801</v>
      </c>
      <c r="Q2379">
        <v>0.16844070279710199</v>
      </c>
    </row>
    <row r="2380" spans="1:17" hidden="1" x14ac:dyDescent="0.3">
      <c r="A2380" t="s">
        <v>4959</v>
      </c>
      <c r="B2380" t="s">
        <v>4960</v>
      </c>
      <c r="C2380" t="str">
        <f>IFERROR(VLOOKUP(Table1[[#This Row],[Ticker]],[1]!Table1[[Symbol]:[Industry]],2,FALSE),"-")</f>
        <v>-</v>
      </c>
      <c r="D2380" t="s">
        <v>51</v>
      </c>
      <c r="E2380">
        <v>228.8775775</v>
      </c>
      <c r="F2380">
        <v>141.13</v>
      </c>
      <c r="G2380">
        <v>4.7094062332725901</v>
      </c>
      <c r="H2380">
        <v>-19.896759787037599</v>
      </c>
      <c r="I2380">
        <v>26.492828148400701</v>
      </c>
      <c r="J2380">
        <v>-3.5182925653723101</v>
      </c>
      <c r="K2380">
        <v>144.88889655923199</v>
      </c>
      <c r="L2380">
        <v>125.40887740124499</v>
      </c>
      <c r="M2380">
        <v>39.069634270527601</v>
      </c>
      <c r="N2380">
        <v>9.4368354349172207E-2</v>
      </c>
      <c r="O2380">
        <v>31.0848154184085</v>
      </c>
      <c r="P2380">
        <v>62.125215393452002</v>
      </c>
      <c r="Q2380">
        <v>3.5870134401282998E-2</v>
      </c>
    </row>
    <row r="2381" spans="1:17" hidden="1" x14ac:dyDescent="0.3">
      <c r="A2381" t="s">
        <v>4961</v>
      </c>
      <c r="B2381" t="s">
        <v>4962</v>
      </c>
      <c r="C2381" t="str">
        <f>IFERROR(VLOOKUP(Table1[[#This Row],[Ticker]],[1]!Table1[[Symbol]:[Industry]],2,FALSE),"-")</f>
        <v>-</v>
      </c>
      <c r="D2381" t="s">
        <v>1675</v>
      </c>
      <c r="E2381">
        <v>228.58353</v>
      </c>
      <c r="F2381">
        <v>24.99</v>
      </c>
      <c r="G2381">
        <v>-89.814448018733998</v>
      </c>
      <c r="H2381">
        <v>-33.982163872441703</v>
      </c>
      <c r="I2381">
        <v>-36.929506532543101</v>
      </c>
      <c r="J2381">
        <v>-10.781299620045999</v>
      </c>
      <c r="K2381">
        <v>28.5245084921436</v>
      </c>
      <c r="L2381">
        <v>33.762203496386299</v>
      </c>
      <c r="M2381">
        <v>26.729729488530701</v>
      </c>
      <c r="N2381">
        <v>0.226166630544615</v>
      </c>
      <c r="O2381">
        <v>143.430705615579</v>
      </c>
      <c r="P2381">
        <v>7.48387096774192</v>
      </c>
      <c r="Q2381">
        <v>0.10490222517668001</v>
      </c>
    </row>
    <row r="2382" spans="1:17" hidden="1" x14ac:dyDescent="0.3">
      <c r="A2382" t="s">
        <v>4963</v>
      </c>
      <c r="B2382" t="s">
        <v>4964</v>
      </c>
      <c r="C2382" t="str">
        <f>IFERROR(VLOOKUP(Table1[[#This Row],[Ticker]],[1]!Table1[[Symbol]:[Industry]],2,FALSE),"-")</f>
        <v>-</v>
      </c>
      <c r="E2382">
        <v>228.54</v>
      </c>
      <c r="F2382">
        <v>35.159999999999997</v>
      </c>
      <c r="G2382">
        <v>191.87654087712099</v>
      </c>
      <c r="H2382">
        <v>28.383186826242198</v>
      </c>
      <c r="I2382">
        <v>150.88883128190301</v>
      </c>
      <c r="J2382">
        <v>2.5390483452425801</v>
      </c>
      <c r="K2382">
        <v>26.972686012217999</v>
      </c>
      <c r="L2382">
        <v>21.475484042704</v>
      </c>
      <c r="M2382">
        <v>81.851063416993199</v>
      </c>
      <c r="N2382">
        <v>0.73562447543078002</v>
      </c>
      <c r="O2382">
        <v>0</v>
      </c>
      <c r="P2382">
        <v>244.70588235294099</v>
      </c>
      <c r="Q2382">
        <v>0.100593885477767</v>
      </c>
    </row>
    <row r="2383" spans="1:17" hidden="1" x14ac:dyDescent="0.3">
      <c r="A2383" t="s">
        <v>4965</v>
      </c>
      <c r="B2383" t="s">
        <v>4966</v>
      </c>
      <c r="C2383" t="str">
        <f>IFERROR(VLOOKUP(Table1[[#This Row],[Ticker]],[1]!Table1[[Symbol]:[Industry]],2,FALSE),"-")</f>
        <v>-</v>
      </c>
      <c r="D2383" t="s">
        <v>1381</v>
      </c>
      <c r="E2383">
        <v>228.32504026500001</v>
      </c>
      <c r="F2383">
        <v>219.55</v>
      </c>
      <c r="G2383">
        <v>50.025612343891801</v>
      </c>
      <c r="H2383">
        <v>0.86992747784451296</v>
      </c>
      <c r="I2383">
        <v>15.0538031195203</v>
      </c>
      <c r="J2383">
        <v>3.8548849560568201</v>
      </c>
      <c r="K2383">
        <v>206.22073155502599</v>
      </c>
      <c r="L2383">
        <v>182.64936345378999</v>
      </c>
      <c r="M2383">
        <v>53.127113848058102</v>
      </c>
      <c r="N2383">
        <v>0.61647421190380303</v>
      </c>
      <c r="O2383">
        <v>13.3454793896606</v>
      </c>
      <c r="P2383">
        <v>98.508137432188093</v>
      </c>
      <c r="Q2383">
        <v>5.2219119985337001E-2</v>
      </c>
    </row>
    <row r="2384" spans="1:17" hidden="1" x14ac:dyDescent="0.3">
      <c r="A2384" t="s">
        <v>4967</v>
      </c>
      <c r="B2384" t="s">
        <v>4968</v>
      </c>
      <c r="C2384" t="str">
        <f>IFERROR(VLOOKUP(Table1[[#This Row],[Ticker]],[1]!Table1[[Symbol]:[Industry]],2,FALSE),"-")</f>
        <v>-</v>
      </c>
      <c r="D2384" t="s">
        <v>4403</v>
      </c>
      <c r="E2384">
        <v>227.79170999999999</v>
      </c>
      <c r="F2384">
        <v>309</v>
      </c>
      <c r="G2384">
        <v>22.110019310046301</v>
      </c>
      <c r="H2384">
        <v>-20.970242028403099</v>
      </c>
      <c r="I2384">
        <v>87.395541069568296</v>
      </c>
      <c r="J2384">
        <v>-0.69007142892641404</v>
      </c>
      <c r="K2384">
        <v>286.72914044462698</v>
      </c>
      <c r="M2384">
        <v>51.846146903306497</v>
      </c>
      <c r="N2384">
        <v>0.214948406258611</v>
      </c>
      <c r="O2384">
        <v>19.708737864077602</v>
      </c>
      <c r="P2384">
        <v>120.714285714285</v>
      </c>
    </row>
    <row r="2385" spans="1:17" hidden="1" x14ac:dyDescent="0.3">
      <c r="A2385" t="s">
        <v>4969</v>
      </c>
      <c r="B2385" t="s">
        <v>4970</v>
      </c>
      <c r="C2385" t="str">
        <f>IFERROR(VLOOKUP(Table1[[#This Row],[Ticker]],[1]!Table1[[Symbol]:[Industry]],2,FALSE),"-")</f>
        <v>-</v>
      </c>
      <c r="D2385" t="s">
        <v>1169</v>
      </c>
      <c r="E2385">
        <v>227.60580350000001</v>
      </c>
      <c r="F2385">
        <v>11.5</v>
      </c>
      <c r="G2385">
        <v>74.430008472140798</v>
      </c>
      <c r="H2385">
        <v>9.5211748940548908</v>
      </c>
      <c r="I2385">
        <v>25.4198420016588</v>
      </c>
      <c r="J2385">
        <v>14.320839041963101</v>
      </c>
      <c r="K2385">
        <v>9.9611356306675098</v>
      </c>
      <c r="L2385">
        <v>9.0172049897357098</v>
      </c>
      <c r="M2385">
        <v>62.045507482270501</v>
      </c>
      <c r="N2385">
        <v>2.7140787282257999</v>
      </c>
      <c r="O2385">
        <v>33.913043478260803</v>
      </c>
      <c r="P2385">
        <v>123.300970873786</v>
      </c>
      <c r="Q2385">
        <v>0.100231278586877</v>
      </c>
    </row>
    <row r="2386" spans="1:17" hidden="1" x14ac:dyDescent="0.3">
      <c r="A2386" t="s">
        <v>4971</v>
      </c>
      <c r="B2386" t="s">
        <v>4972</v>
      </c>
      <c r="C2386" t="str">
        <f>IFERROR(VLOOKUP(Table1[[#This Row],[Ticker]],[1]!Table1[[Symbol]:[Industry]],2,FALSE),"-")</f>
        <v>-</v>
      </c>
      <c r="E2386">
        <v>227.35900000000001</v>
      </c>
      <c r="F2386">
        <v>121</v>
      </c>
      <c r="G2386">
        <v>-24.451325861297299</v>
      </c>
      <c r="H2386">
        <v>5.5644041521924796</v>
      </c>
      <c r="I2386">
        <v>-10.0042851245721</v>
      </c>
      <c r="J2386">
        <v>8.7015050074914999</v>
      </c>
      <c r="O2386">
        <v>5.7851239669421499</v>
      </c>
      <c r="P2386">
        <v>13.7218045112781</v>
      </c>
    </row>
    <row r="2387" spans="1:17" hidden="1" x14ac:dyDescent="0.3">
      <c r="A2387" t="s">
        <v>4973</v>
      </c>
      <c r="B2387" t="s">
        <v>4974</v>
      </c>
      <c r="C2387" t="str">
        <f>IFERROR(VLOOKUP(Table1[[#This Row],[Ticker]],[1]!Table1[[Symbol]:[Industry]],2,FALSE),"-")</f>
        <v>-</v>
      </c>
      <c r="D2387" t="s">
        <v>46</v>
      </c>
      <c r="E2387">
        <v>227.0025</v>
      </c>
      <c r="F2387">
        <v>405</v>
      </c>
      <c r="G2387">
        <v>8.3377838433308007</v>
      </c>
      <c r="H2387">
        <v>-18.137355154188999</v>
      </c>
      <c r="I2387">
        <v>-16.5713640284918</v>
      </c>
      <c r="J2387">
        <v>-5.2111011360677102</v>
      </c>
      <c r="K2387">
        <v>448.75021493875602</v>
      </c>
      <c r="L2387">
        <v>400.982506335506</v>
      </c>
      <c r="M2387">
        <v>36.347616330951801</v>
      </c>
      <c r="N2387">
        <v>0.59199306258129702</v>
      </c>
      <c r="O2387">
        <v>49.876543209876502</v>
      </c>
      <c r="P2387">
        <v>94.711538461538396</v>
      </c>
    </row>
    <row r="2388" spans="1:17" hidden="1" x14ac:dyDescent="0.3">
      <c r="A2388" t="s">
        <v>4975</v>
      </c>
      <c r="B2388" t="s">
        <v>4976</v>
      </c>
      <c r="C2388" t="str">
        <f>IFERROR(VLOOKUP(Table1[[#This Row],[Ticker]],[1]!Table1[[Symbol]:[Industry]],2,FALSE),"-")</f>
        <v>-</v>
      </c>
      <c r="D2388" t="s">
        <v>994</v>
      </c>
      <c r="E2388">
        <v>226.70014144000001</v>
      </c>
      <c r="F2388">
        <v>163.69999999999999</v>
      </c>
      <c r="G2388">
        <v>196.33418043662601</v>
      </c>
      <c r="H2388">
        <v>15.1250891954239</v>
      </c>
      <c r="I2388">
        <v>10.923691192341799</v>
      </c>
      <c r="J2388">
        <v>-3.1810503830702501</v>
      </c>
      <c r="K2388">
        <v>155.854277479329</v>
      </c>
      <c r="L2388">
        <v>129.69927939892401</v>
      </c>
      <c r="M2388">
        <v>52.5004536898197</v>
      </c>
      <c r="N2388">
        <v>0.60049526154829802</v>
      </c>
      <c r="O2388">
        <v>15.9437996334758</v>
      </c>
      <c r="P2388">
        <v>269.27588540491701</v>
      </c>
      <c r="Q2388">
        <v>0.15018756611171699</v>
      </c>
    </row>
    <row r="2389" spans="1:17" hidden="1" x14ac:dyDescent="0.3">
      <c r="A2389" t="s">
        <v>4977</v>
      </c>
      <c r="B2389" t="s">
        <v>4978</v>
      </c>
      <c r="C2389" t="str">
        <f>IFERROR(VLOOKUP(Table1[[#This Row],[Ticker]],[1]!Table1[[Symbol]:[Industry]],2,FALSE),"-")</f>
        <v>-</v>
      </c>
      <c r="E2389">
        <v>226.29233984999999</v>
      </c>
      <c r="F2389">
        <v>9.5</v>
      </c>
      <c r="G2389">
        <v>-32.777198735066399</v>
      </c>
      <c r="H2389">
        <v>-25.410106330637699</v>
      </c>
      <c r="I2389">
        <v>-14.5050213863192</v>
      </c>
      <c r="J2389">
        <v>1.5807027064952901</v>
      </c>
      <c r="K2389">
        <v>10.474231474804199</v>
      </c>
      <c r="L2389">
        <v>10.710593272948801</v>
      </c>
      <c r="M2389">
        <v>34.923549318521303</v>
      </c>
      <c r="N2389">
        <v>0.49571930856830698</v>
      </c>
      <c r="O2389">
        <v>56.105263157894697</v>
      </c>
      <c r="P2389">
        <v>10.465116279069701</v>
      </c>
      <c r="Q2389">
        <v>4.2083197553954003E-2</v>
      </c>
    </row>
    <row r="2390" spans="1:17" hidden="1" x14ac:dyDescent="0.3">
      <c r="A2390" t="s">
        <v>4979</v>
      </c>
      <c r="B2390" t="s">
        <v>4980</v>
      </c>
      <c r="C2390" t="str">
        <f>IFERROR(VLOOKUP(Table1[[#This Row],[Ticker]],[1]!Table1[[Symbol]:[Industry]],2,FALSE),"-")</f>
        <v>-</v>
      </c>
      <c r="D2390" t="s">
        <v>397</v>
      </c>
      <c r="E2390">
        <v>226.20388062500001</v>
      </c>
      <c r="F2390">
        <v>47.92</v>
      </c>
      <c r="G2390">
        <v>-1.9181044652616499</v>
      </c>
      <c r="H2390">
        <v>0.92964640753951899</v>
      </c>
      <c r="I2390">
        <v>24.642714958786399</v>
      </c>
      <c r="J2390">
        <v>-1.5861531144560299</v>
      </c>
      <c r="K2390">
        <v>46.722594288589299</v>
      </c>
      <c r="L2390">
        <v>43.897247276419399</v>
      </c>
      <c r="M2390">
        <v>49.743823955723897</v>
      </c>
      <c r="N2390">
        <v>0.45585301463401701</v>
      </c>
      <c r="O2390">
        <v>35.483855668538403</v>
      </c>
      <c r="P2390">
        <v>47.091853344701903</v>
      </c>
      <c r="Q2390">
        <v>3.7152915024493999E-2</v>
      </c>
    </row>
    <row r="2391" spans="1:17" hidden="1" x14ac:dyDescent="0.3">
      <c r="A2391" t="s">
        <v>4981</v>
      </c>
      <c r="B2391" t="s">
        <v>4982</v>
      </c>
      <c r="C2391" t="str">
        <f>IFERROR(VLOOKUP(Table1[[#This Row],[Ticker]],[1]!Table1[[Symbol]:[Industry]],2,FALSE),"-")</f>
        <v>-</v>
      </c>
      <c r="D2391" t="s">
        <v>51</v>
      </c>
      <c r="E2391">
        <v>225.63943875199999</v>
      </c>
      <c r="F2391">
        <v>160.12</v>
      </c>
      <c r="G2391">
        <v>-18.160162228266099</v>
      </c>
      <c r="H2391">
        <v>-22.412991922415401</v>
      </c>
      <c r="I2391">
        <v>1.9703679220194901</v>
      </c>
      <c r="J2391">
        <v>-8.2897012260750103</v>
      </c>
      <c r="K2391">
        <v>169.956478730394</v>
      </c>
      <c r="L2391">
        <v>155.003940687327</v>
      </c>
      <c r="M2391">
        <v>26.203799984562298</v>
      </c>
      <c r="N2391">
        <v>0.14499235326435</v>
      </c>
      <c r="O2391">
        <v>36.366475143642198</v>
      </c>
      <c r="P2391">
        <v>51.9165085388994</v>
      </c>
      <c r="Q2391">
        <v>5.4682630933519001E-2</v>
      </c>
    </row>
    <row r="2392" spans="1:17" hidden="1" x14ac:dyDescent="0.3">
      <c r="A2392" t="s">
        <v>4983</v>
      </c>
      <c r="B2392" t="s">
        <v>4984</v>
      </c>
      <c r="C2392" t="str">
        <f>IFERROR(VLOOKUP(Table1[[#This Row],[Ticker]],[1]!Table1[[Symbol]:[Industry]],2,FALSE),"-")</f>
        <v>-</v>
      </c>
      <c r="D2392" t="s">
        <v>227</v>
      </c>
      <c r="E2392">
        <v>225.59670023999999</v>
      </c>
      <c r="F2392">
        <v>288.55</v>
      </c>
      <c r="G2392">
        <v>-24.9080398565617</v>
      </c>
      <c r="H2392">
        <v>-6.5238574729589098</v>
      </c>
      <c r="I2392">
        <v>-2.88706938061758</v>
      </c>
      <c r="J2392">
        <v>-0.88392797844827298</v>
      </c>
      <c r="K2392">
        <v>291.95163176978701</v>
      </c>
      <c r="L2392">
        <v>275.77030946846099</v>
      </c>
      <c r="M2392">
        <v>39.195867535198701</v>
      </c>
      <c r="N2392">
        <v>0.57216436006282501</v>
      </c>
      <c r="O2392">
        <v>24.415179345000801</v>
      </c>
      <c r="P2392">
        <v>28.9897183728207</v>
      </c>
      <c r="Q2392">
        <v>4.0802212745041998E-2</v>
      </c>
    </row>
    <row r="2393" spans="1:17" hidden="1" x14ac:dyDescent="0.3">
      <c r="A2393" t="s">
        <v>4985</v>
      </c>
      <c r="B2393" t="s">
        <v>4986</v>
      </c>
      <c r="C2393" t="str">
        <f>IFERROR(VLOOKUP(Table1[[#This Row],[Ticker]],[1]!Table1[[Symbol]:[Industry]],2,FALSE),"-")</f>
        <v>-</v>
      </c>
      <c r="D2393" t="s">
        <v>261</v>
      </c>
      <c r="E2393">
        <v>225.4210065</v>
      </c>
      <c r="F2393">
        <v>171</v>
      </c>
      <c r="G2393">
        <v>131.72396135774099</v>
      </c>
      <c r="H2393">
        <v>15.086386624680101</v>
      </c>
      <c r="I2393">
        <v>147.61074402343101</v>
      </c>
      <c r="J2393">
        <v>2.6376081578360999</v>
      </c>
      <c r="K2393">
        <v>139.26063513625101</v>
      </c>
      <c r="L2393">
        <v>91.742707818812306</v>
      </c>
      <c r="M2393">
        <v>54.4938083355026</v>
      </c>
      <c r="N2393">
        <v>0.489010556168268</v>
      </c>
      <c r="O2393">
        <v>5.1754385964912304</v>
      </c>
      <c r="P2393">
        <v>267.74193548387098</v>
      </c>
    </row>
    <row r="2394" spans="1:17" hidden="1" x14ac:dyDescent="0.3">
      <c r="A2394" t="s">
        <v>4987</v>
      </c>
      <c r="B2394" t="s">
        <v>4988</v>
      </c>
      <c r="C2394" t="str">
        <f>IFERROR(VLOOKUP(Table1[[#This Row],[Ticker]],[1]!Table1[[Symbol]:[Industry]],2,FALSE),"-")</f>
        <v>-</v>
      </c>
      <c r="D2394" t="s">
        <v>606</v>
      </c>
      <c r="E2394">
        <v>225.31162499999999</v>
      </c>
      <c r="F2394">
        <v>114.75</v>
      </c>
      <c r="G2394">
        <v>120.198991741124</v>
      </c>
      <c r="H2394">
        <v>-19.090173733303299</v>
      </c>
      <c r="I2394">
        <v>75.537049300188997</v>
      </c>
      <c r="J2394">
        <v>-2.0788623596473599</v>
      </c>
      <c r="K2394">
        <v>110.08878153555899</v>
      </c>
      <c r="L2394">
        <v>81.588248473827093</v>
      </c>
      <c r="M2394">
        <v>53.6637960822354</v>
      </c>
      <c r="N2394">
        <v>0.14143308031603499</v>
      </c>
      <c r="O2394">
        <v>18.736383442265801</v>
      </c>
      <c r="P2394">
        <v>194.230769230769</v>
      </c>
      <c r="Q2394">
        <v>0.10165054655886099</v>
      </c>
    </row>
    <row r="2395" spans="1:17" hidden="1" x14ac:dyDescent="0.3">
      <c r="A2395" t="s">
        <v>4989</v>
      </c>
      <c r="B2395" t="s">
        <v>4990</v>
      </c>
      <c r="C2395" t="str">
        <f>IFERROR(VLOOKUP(Table1[[#This Row],[Ticker]],[1]!Table1[[Symbol]:[Industry]],2,FALSE),"-")</f>
        <v>-</v>
      </c>
      <c r="D2395" t="s">
        <v>46</v>
      </c>
      <c r="E2395">
        <v>224.90625</v>
      </c>
      <c r="F2395">
        <v>23.99</v>
      </c>
      <c r="G2395">
        <v>-4.5798350015430804</v>
      </c>
      <c r="H2395">
        <v>-35.082275881644598</v>
      </c>
      <c r="I2395">
        <v>-8.1157628988005595</v>
      </c>
      <c r="J2395">
        <v>-1.97740328231708</v>
      </c>
      <c r="K2395">
        <v>29.7284742419073</v>
      </c>
      <c r="L2395">
        <v>25.936515891226101</v>
      </c>
      <c r="M2395">
        <v>26.367398688807299</v>
      </c>
      <c r="N2395">
        <v>0.95855053905951904</v>
      </c>
      <c r="O2395">
        <v>66.944560233430593</v>
      </c>
      <c r="P2395">
        <v>43.939999999999898</v>
      </c>
      <c r="Q2395">
        <v>0.12572693067861099</v>
      </c>
    </row>
    <row r="2396" spans="1:17" hidden="1" x14ac:dyDescent="0.3">
      <c r="A2396" t="s">
        <v>4991</v>
      </c>
      <c r="B2396" t="s">
        <v>4992</v>
      </c>
      <c r="C2396" t="str">
        <f>IFERROR(VLOOKUP(Table1[[#This Row],[Ticker]],[1]!Table1[[Symbol]:[Industry]],2,FALSE),"-")</f>
        <v>-</v>
      </c>
      <c r="D2396" t="s">
        <v>21</v>
      </c>
      <c r="E2396">
        <v>224.78925000000001</v>
      </c>
      <c r="F2396">
        <v>246.75</v>
      </c>
      <c r="G2396">
        <v>-56.725418799791299</v>
      </c>
      <c r="H2396">
        <v>-10.4996550020018</v>
      </c>
      <c r="I2396">
        <v>-7.4063548965204999</v>
      </c>
      <c r="J2396">
        <v>-3.80208566102998</v>
      </c>
      <c r="K2396">
        <v>254.10001814314899</v>
      </c>
      <c r="M2396">
        <v>43.551026800658498</v>
      </c>
      <c r="N2396">
        <v>0.485086574222309</v>
      </c>
      <c r="O2396">
        <v>36.170212765957402</v>
      </c>
      <c r="P2396">
        <v>34.0668296658516</v>
      </c>
    </row>
    <row r="2397" spans="1:17" hidden="1" x14ac:dyDescent="0.3">
      <c r="A2397" t="s">
        <v>4993</v>
      </c>
      <c r="B2397" t="s">
        <v>4994</v>
      </c>
      <c r="C2397" t="str">
        <f>IFERROR(VLOOKUP(Table1[[#This Row],[Ticker]],[1]!Table1[[Symbol]:[Industry]],2,FALSE),"-")</f>
        <v>-</v>
      </c>
      <c r="D2397" t="s">
        <v>74</v>
      </c>
      <c r="E2397">
        <v>224.73089135999999</v>
      </c>
      <c r="F2397">
        <v>161.1</v>
      </c>
      <c r="G2397">
        <v>-42.575630985906201</v>
      </c>
      <c r="H2397">
        <v>7.3047554536932404</v>
      </c>
      <c r="I2397">
        <v>21.5135920016588</v>
      </c>
      <c r="J2397">
        <v>0.51412709783823096</v>
      </c>
      <c r="K2397">
        <v>141.576504254833</v>
      </c>
      <c r="L2397">
        <v>139.37265232955201</v>
      </c>
      <c r="M2397">
        <v>77.527638307016005</v>
      </c>
      <c r="N2397">
        <v>3.0054070949207898</v>
      </c>
      <c r="O2397">
        <v>23.525760397268701</v>
      </c>
      <c r="P2397">
        <v>44.614003590664197</v>
      </c>
      <c r="Q2397">
        <v>4.1021481592716E-2</v>
      </c>
    </row>
    <row r="2398" spans="1:17" hidden="1" x14ac:dyDescent="0.3">
      <c r="A2398" t="s">
        <v>4995</v>
      </c>
      <c r="B2398" t="s">
        <v>4996</v>
      </c>
      <c r="C2398" t="str">
        <f>IFERROR(VLOOKUP(Table1[[#This Row],[Ticker]],[1]!Table1[[Symbol]:[Industry]],2,FALSE),"-")</f>
        <v>-</v>
      </c>
      <c r="E2398">
        <v>224.7170055</v>
      </c>
      <c r="F2398">
        <v>63.33</v>
      </c>
      <c r="G2398">
        <v>59.1318921740245</v>
      </c>
      <c r="H2398">
        <v>50.144228083049398</v>
      </c>
      <c r="I2398">
        <v>106.164701980389</v>
      </c>
      <c r="J2398">
        <v>28.917217945138201</v>
      </c>
      <c r="K2398">
        <v>44.037673173527303</v>
      </c>
      <c r="L2398">
        <v>37.169241407775303</v>
      </c>
      <c r="M2398">
        <v>82.803925961305794</v>
      </c>
      <c r="N2398">
        <v>2.6573760636244401</v>
      </c>
      <c r="O2398">
        <v>0</v>
      </c>
      <c r="P2398">
        <v>153.117505995203</v>
      </c>
      <c r="Q2398">
        <v>5.9819560219980999E-2</v>
      </c>
    </row>
    <row r="2399" spans="1:17" hidden="1" x14ac:dyDescent="0.3">
      <c r="A2399" t="s">
        <v>4997</v>
      </c>
      <c r="B2399" t="s">
        <v>4998</v>
      </c>
      <c r="C2399" t="str">
        <f>IFERROR(VLOOKUP(Table1[[#This Row],[Ticker]],[1]!Table1[[Symbol]:[Industry]],2,FALSE),"-")</f>
        <v>-</v>
      </c>
      <c r="D2399" t="s">
        <v>114</v>
      </c>
      <c r="E2399">
        <v>224.43263999999999</v>
      </c>
      <c r="F2399">
        <v>102</v>
      </c>
      <c r="G2399">
        <v>18.222061072483498</v>
      </c>
      <c r="H2399">
        <v>-15.1678203212561</v>
      </c>
      <c r="I2399">
        <v>20.068756519976301</v>
      </c>
      <c r="J2399">
        <v>-7.9264220251072697</v>
      </c>
      <c r="K2399">
        <v>110.269993020646</v>
      </c>
      <c r="L2399">
        <v>97.859814713187305</v>
      </c>
      <c r="M2399">
        <v>28.5777650206681</v>
      </c>
      <c r="N2399">
        <v>7.5841901383389101E-2</v>
      </c>
      <c r="O2399">
        <v>62.156862745098003</v>
      </c>
      <c r="P2399">
        <v>58.385093167701797</v>
      </c>
      <c r="Q2399">
        <v>2.2464141084117002E-2</v>
      </c>
    </row>
    <row r="2400" spans="1:17" hidden="1" x14ac:dyDescent="0.3">
      <c r="A2400" t="s">
        <v>4999</v>
      </c>
      <c r="B2400" t="s">
        <v>5000</v>
      </c>
      <c r="C2400" t="str">
        <f>IFERROR(VLOOKUP(Table1[[#This Row],[Ticker]],[1]!Table1[[Symbol]:[Industry]],2,FALSE),"-")</f>
        <v>-</v>
      </c>
      <c r="D2400" t="s">
        <v>264</v>
      </c>
      <c r="E2400">
        <v>224.29622000000001</v>
      </c>
      <c r="F2400">
        <v>86.95</v>
      </c>
      <c r="G2400">
        <v>-44.592614556567398</v>
      </c>
      <c r="H2400">
        <v>8.4478333764651108</v>
      </c>
      <c r="I2400">
        <v>-23.0424867654644</v>
      </c>
      <c r="J2400">
        <v>3.5605313884516301</v>
      </c>
      <c r="K2400">
        <v>84.4849566643081</v>
      </c>
      <c r="L2400">
        <v>91.921897635716206</v>
      </c>
      <c r="M2400">
        <v>54.2394813233633</v>
      </c>
      <c r="N2400">
        <v>0.63985762968001803</v>
      </c>
      <c r="O2400">
        <v>54.456584243818298</v>
      </c>
      <c r="P2400">
        <v>21.523410202655398</v>
      </c>
    </row>
    <row r="2401" spans="1:17" hidden="1" x14ac:dyDescent="0.3">
      <c r="A2401" t="s">
        <v>5001</v>
      </c>
      <c r="B2401" t="s">
        <v>5002</v>
      </c>
      <c r="C2401" t="str">
        <f>IFERROR(VLOOKUP(Table1[[#This Row],[Ticker]],[1]!Table1[[Symbol]:[Industry]],2,FALSE),"-")</f>
        <v>-</v>
      </c>
      <c r="D2401" t="s">
        <v>606</v>
      </c>
      <c r="E2401">
        <v>224.1119582</v>
      </c>
      <c r="F2401">
        <v>217.75</v>
      </c>
      <c r="G2401">
        <v>-4.6889634409487497</v>
      </c>
      <c r="H2401">
        <v>-9.9626054492136298</v>
      </c>
      <c r="I2401">
        <v>13.2408389805108</v>
      </c>
      <c r="J2401">
        <v>-1.4027870483078899</v>
      </c>
      <c r="K2401">
        <v>215.48331929678801</v>
      </c>
      <c r="L2401">
        <v>199.13184521138399</v>
      </c>
      <c r="M2401">
        <v>46.211918283885403</v>
      </c>
      <c r="N2401">
        <v>0.41700473143446098</v>
      </c>
      <c r="O2401">
        <v>18.3788748564867</v>
      </c>
      <c r="P2401">
        <v>36.949685534591097</v>
      </c>
      <c r="Q2401">
        <v>0.108106649009908</v>
      </c>
    </row>
    <row r="2402" spans="1:17" hidden="1" x14ac:dyDescent="0.3">
      <c r="A2402" t="s">
        <v>5003</v>
      </c>
      <c r="B2402" t="s">
        <v>5004</v>
      </c>
      <c r="C2402" t="str">
        <f>IFERROR(VLOOKUP(Table1[[#This Row],[Ticker]],[1]!Table1[[Symbol]:[Industry]],2,FALSE),"-")</f>
        <v>-</v>
      </c>
      <c r="D2402" t="s">
        <v>46</v>
      </c>
      <c r="E2402">
        <v>223.91266125000001</v>
      </c>
      <c r="F2402">
        <v>21.75</v>
      </c>
      <c r="G2402">
        <v>-49.920055877923502</v>
      </c>
      <c r="H2402">
        <v>6.3210623131373502</v>
      </c>
      <c r="I2402">
        <v>5.95555628737314</v>
      </c>
      <c r="J2402">
        <v>20.914475379563701</v>
      </c>
      <c r="K2402">
        <v>19.399976568096601</v>
      </c>
      <c r="L2402">
        <v>21.904008700785202</v>
      </c>
      <c r="M2402">
        <v>80.6700974625886</v>
      </c>
      <c r="N2402">
        <v>1.4898734177215101</v>
      </c>
      <c r="O2402">
        <v>68.965517241379303</v>
      </c>
      <c r="P2402">
        <v>42.622950819672099</v>
      </c>
      <c r="Q2402">
        <v>0.248150865697634</v>
      </c>
    </row>
    <row r="2403" spans="1:17" hidden="1" x14ac:dyDescent="0.3">
      <c r="A2403" t="s">
        <v>5005</v>
      </c>
      <c r="B2403" t="s">
        <v>5006</v>
      </c>
      <c r="C2403" t="str">
        <f>IFERROR(VLOOKUP(Table1[[#This Row],[Ticker]],[1]!Table1[[Symbol]:[Industry]],2,FALSE),"-")</f>
        <v>-</v>
      </c>
      <c r="D2403" t="s">
        <v>132</v>
      </c>
      <c r="E2403">
        <v>223.89662749999999</v>
      </c>
      <c r="F2403">
        <v>14.17</v>
      </c>
      <c r="G2403">
        <v>-116.36913944835899</v>
      </c>
      <c r="H2403">
        <v>-9.3458056070512594</v>
      </c>
      <c r="I2403">
        <v>5.96808761569394</v>
      </c>
      <c r="J2403">
        <v>3.5326333605536102</v>
      </c>
      <c r="K2403">
        <v>14.6709628162199</v>
      </c>
      <c r="L2403">
        <v>25.321682389056001</v>
      </c>
      <c r="M2403">
        <v>46.935294195729497</v>
      </c>
      <c r="N2403">
        <v>0.72002121533305696</v>
      </c>
      <c r="O2403">
        <v>517.50176429075498</v>
      </c>
      <c r="P2403">
        <v>37.706511175898903</v>
      </c>
      <c r="Q2403">
        <v>-2.3924595202082E-2</v>
      </c>
    </row>
    <row r="2404" spans="1:17" hidden="1" x14ac:dyDescent="0.3">
      <c r="A2404" t="s">
        <v>5007</v>
      </c>
      <c r="B2404" t="s">
        <v>5008</v>
      </c>
      <c r="C2404" t="str">
        <f>IFERROR(VLOOKUP(Table1[[#This Row],[Ticker]],[1]!Table1[[Symbol]:[Industry]],2,FALSE),"-")</f>
        <v>-</v>
      </c>
      <c r="D2404" t="s">
        <v>264</v>
      </c>
      <c r="E2404">
        <v>223.233153534</v>
      </c>
      <c r="F2404">
        <v>216.18</v>
      </c>
      <c r="G2404">
        <v>2.0824394433490498</v>
      </c>
      <c r="H2404">
        <v>1.31383045581061</v>
      </c>
      <c r="I2404">
        <v>20.469199947084199</v>
      </c>
      <c r="J2404">
        <v>3.8236673644638</v>
      </c>
      <c r="K2404">
        <v>204.067974888035</v>
      </c>
      <c r="L2404">
        <v>192.53063849494399</v>
      </c>
      <c r="M2404">
        <v>65.184254586436296</v>
      </c>
      <c r="N2404">
        <v>0.31596056235483599</v>
      </c>
      <c r="O2404">
        <v>34.147469701174899</v>
      </c>
      <c r="P2404">
        <v>48.271604938271601</v>
      </c>
      <c r="Q2404">
        <v>5.0607493020888003E-2</v>
      </c>
    </row>
    <row r="2405" spans="1:17" hidden="1" x14ac:dyDescent="0.3">
      <c r="A2405" t="s">
        <v>5009</v>
      </c>
      <c r="B2405" t="s">
        <v>5010</v>
      </c>
      <c r="C2405" t="str">
        <f>IFERROR(VLOOKUP(Table1[[#This Row],[Ticker]],[1]!Table1[[Symbol]:[Industry]],2,FALSE),"-")</f>
        <v>-</v>
      </c>
      <c r="D2405" t="s">
        <v>132</v>
      </c>
      <c r="E2405">
        <v>223.02</v>
      </c>
      <c r="F2405">
        <v>247.8</v>
      </c>
      <c r="G2405">
        <v>31.111690153822501</v>
      </c>
      <c r="H2405">
        <v>30.236338770660598</v>
      </c>
      <c r="I2405">
        <v>39.554518650273003</v>
      </c>
      <c r="J2405">
        <v>16.5344265029218</v>
      </c>
      <c r="K2405">
        <v>194.887681894472</v>
      </c>
      <c r="L2405">
        <v>178.056711827936</v>
      </c>
      <c r="M2405">
        <v>92.803275768442006</v>
      </c>
      <c r="N2405">
        <v>1.48573317933465</v>
      </c>
      <c r="O2405">
        <v>10.9362389023405</v>
      </c>
      <c r="P2405">
        <v>94.658287509819303</v>
      </c>
      <c r="Q2405">
        <v>0.10142751383866599</v>
      </c>
    </row>
    <row r="2406" spans="1:17" hidden="1" x14ac:dyDescent="0.3">
      <c r="A2406" t="s">
        <v>5011</v>
      </c>
      <c r="B2406" t="s">
        <v>5012</v>
      </c>
      <c r="C2406" t="str">
        <f>IFERROR(VLOOKUP(Table1[[#This Row],[Ticker]],[1]!Table1[[Symbol]:[Industry]],2,FALSE),"-")</f>
        <v>-</v>
      </c>
      <c r="D2406" t="s">
        <v>132</v>
      </c>
      <c r="E2406">
        <v>222.57049466399999</v>
      </c>
      <c r="F2406">
        <v>14.14</v>
      </c>
      <c r="G2406">
        <v>-29.5655199029496</v>
      </c>
      <c r="H2406">
        <v>36.975852470189899</v>
      </c>
      <c r="I2406">
        <v>29.732669226789699</v>
      </c>
      <c r="J2406">
        <v>-2.0304736554095499E-2</v>
      </c>
      <c r="K2406">
        <v>10.909435368053201</v>
      </c>
      <c r="L2406">
        <v>10.8656766723833</v>
      </c>
      <c r="M2406">
        <v>76.628601849459102</v>
      </c>
      <c r="N2406">
        <v>1.9665900900877999</v>
      </c>
      <c r="O2406">
        <v>10.1838755304101</v>
      </c>
      <c r="P2406">
        <v>74.567901234567898</v>
      </c>
      <c r="Q2406">
        <v>5.7272419503255997E-2</v>
      </c>
    </row>
    <row r="2407" spans="1:17" hidden="1" x14ac:dyDescent="0.3">
      <c r="A2407" t="s">
        <v>5013</v>
      </c>
      <c r="B2407" t="s">
        <v>5014</v>
      </c>
      <c r="C2407" t="str">
        <f>IFERROR(VLOOKUP(Table1[[#This Row],[Ticker]],[1]!Table1[[Symbol]:[Industry]],2,FALSE),"-")</f>
        <v>-</v>
      </c>
      <c r="D2407" t="s">
        <v>132</v>
      </c>
      <c r="E2407">
        <v>222.54888645</v>
      </c>
      <c r="F2407">
        <v>55.22</v>
      </c>
      <c r="G2407">
        <v>-1.61330324813054</v>
      </c>
      <c r="H2407">
        <v>-11.651471309191001</v>
      </c>
      <c r="I2407">
        <v>23.806264138080898</v>
      </c>
      <c r="J2407">
        <v>-0.63953881161855797</v>
      </c>
      <c r="K2407">
        <v>57.314810482001199</v>
      </c>
      <c r="L2407">
        <v>51.5695499115931</v>
      </c>
      <c r="M2407">
        <v>31.9556165026152</v>
      </c>
      <c r="N2407">
        <v>0.178998550816797</v>
      </c>
      <c r="O2407">
        <v>40.981528431727597</v>
      </c>
      <c r="P2407">
        <v>49.647696476964697</v>
      </c>
      <c r="Q2407">
        <v>1.3272528312593001E-2</v>
      </c>
    </row>
    <row r="2408" spans="1:17" hidden="1" x14ac:dyDescent="0.3">
      <c r="A2408" t="s">
        <v>5015</v>
      </c>
      <c r="B2408" t="s">
        <v>5016</v>
      </c>
      <c r="C2408" t="str">
        <f>IFERROR(VLOOKUP(Table1[[#This Row],[Ticker]],[1]!Table1[[Symbol]:[Industry]],2,FALSE),"-")</f>
        <v>-</v>
      </c>
      <c r="D2408" t="s">
        <v>185</v>
      </c>
      <c r="E2408">
        <v>221.728677</v>
      </c>
      <c r="F2408">
        <v>122.3</v>
      </c>
      <c r="G2408">
        <v>-30.434102500756701</v>
      </c>
      <c r="H2408">
        <v>7.8355596884010401</v>
      </c>
      <c r="I2408">
        <v>11.2935833901061</v>
      </c>
      <c r="J2408">
        <v>3.2371597579463098</v>
      </c>
      <c r="K2408">
        <v>114.840783956246</v>
      </c>
      <c r="L2408">
        <v>111.32935007368501</v>
      </c>
      <c r="M2408">
        <v>53.233481159823</v>
      </c>
      <c r="N2408">
        <v>1.25073529411764</v>
      </c>
      <c r="O2408">
        <v>36.385936222403899</v>
      </c>
      <c r="P2408">
        <v>36.343366778149303</v>
      </c>
      <c r="Q2408">
        <v>5.9033359952348999E-2</v>
      </c>
    </row>
    <row r="2409" spans="1:17" hidden="1" x14ac:dyDescent="0.3">
      <c r="A2409" t="s">
        <v>5017</v>
      </c>
      <c r="B2409" t="s">
        <v>5018</v>
      </c>
      <c r="C2409" t="str">
        <f>IFERROR(VLOOKUP(Table1[[#This Row],[Ticker]],[1]!Table1[[Symbol]:[Industry]],2,FALSE),"-")</f>
        <v>-</v>
      </c>
      <c r="D2409" t="s">
        <v>74</v>
      </c>
      <c r="E2409">
        <v>220.25166489599999</v>
      </c>
      <c r="F2409">
        <v>79.36</v>
      </c>
      <c r="G2409">
        <v>72.022801264933506</v>
      </c>
      <c r="H2409">
        <v>-1.1779628651157701</v>
      </c>
      <c r="I2409">
        <v>70.397547114619599</v>
      </c>
      <c r="J2409">
        <v>-5.3640527992904499</v>
      </c>
      <c r="K2409">
        <v>76.222649398771196</v>
      </c>
      <c r="L2409">
        <v>60.041146342062198</v>
      </c>
      <c r="M2409">
        <v>33.668660343326998</v>
      </c>
      <c r="N2409">
        <v>0.10437952062820301</v>
      </c>
      <c r="O2409">
        <v>20.854334677419299</v>
      </c>
      <c r="P2409">
        <v>132.72727272727201</v>
      </c>
      <c r="Q2409">
        <v>0.12549061737810799</v>
      </c>
    </row>
    <row r="2410" spans="1:17" hidden="1" x14ac:dyDescent="0.3">
      <c r="A2410" t="s">
        <v>5019</v>
      </c>
      <c r="B2410" t="s">
        <v>5020</v>
      </c>
      <c r="C2410" t="str">
        <f>IFERROR(VLOOKUP(Table1[[#This Row],[Ticker]],[1]!Table1[[Symbol]:[Industry]],2,FALSE),"-")</f>
        <v>-</v>
      </c>
      <c r="D2410" t="s">
        <v>273</v>
      </c>
      <c r="E2410">
        <v>219.64425</v>
      </c>
      <c r="F2410">
        <v>123.05</v>
      </c>
      <c r="G2410">
        <v>-40.948840526111098</v>
      </c>
      <c r="H2410">
        <v>-15.2048848134725</v>
      </c>
      <c r="I2410">
        <v>-12.252571791444501</v>
      </c>
      <c r="J2410">
        <v>-3.8496555027041102</v>
      </c>
      <c r="K2410">
        <v>123.942341751851</v>
      </c>
      <c r="L2410">
        <v>126.301050889322</v>
      </c>
      <c r="M2410">
        <v>38.568411311450703</v>
      </c>
      <c r="N2410">
        <v>1.00631359774322</v>
      </c>
      <c r="O2410">
        <v>53.596099146688303</v>
      </c>
      <c r="P2410">
        <v>36.3434903047091</v>
      </c>
    </row>
    <row r="2411" spans="1:17" hidden="1" x14ac:dyDescent="0.3">
      <c r="A2411" t="s">
        <v>5021</v>
      </c>
      <c r="B2411" t="s">
        <v>5022</v>
      </c>
      <c r="C2411" t="str">
        <f>IFERROR(VLOOKUP(Table1[[#This Row],[Ticker]],[1]!Table1[[Symbol]:[Industry]],2,FALSE),"-")</f>
        <v>-</v>
      </c>
      <c r="D2411" t="s">
        <v>929</v>
      </c>
      <c r="E2411">
        <v>219.55500000000001</v>
      </c>
      <c r="F2411">
        <v>861</v>
      </c>
      <c r="G2411">
        <v>73.105154206110001</v>
      </c>
      <c r="H2411">
        <v>33.098112081636003</v>
      </c>
      <c r="I2411">
        <v>81.345166676983496</v>
      </c>
      <c r="J2411">
        <v>-4.6114943608299699</v>
      </c>
      <c r="K2411">
        <v>730.67494183918495</v>
      </c>
      <c r="L2411">
        <v>594.93780949745997</v>
      </c>
      <c r="M2411">
        <v>62.054605869585998</v>
      </c>
      <c r="N2411">
        <v>1.3318846352554199</v>
      </c>
      <c r="O2411">
        <v>8.9082462253194006</v>
      </c>
      <c r="P2411">
        <v>163.58487677942699</v>
      </c>
      <c r="Q2411">
        <v>0.14565032880725201</v>
      </c>
    </row>
    <row r="2412" spans="1:17" hidden="1" x14ac:dyDescent="0.3">
      <c r="A2412" t="s">
        <v>5023</v>
      </c>
      <c r="B2412" t="s">
        <v>5024</v>
      </c>
      <c r="C2412" t="str">
        <f>IFERROR(VLOOKUP(Table1[[#This Row],[Ticker]],[1]!Table1[[Symbol]:[Industry]],2,FALSE),"-")</f>
        <v>-</v>
      </c>
      <c r="D2412" t="s">
        <v>54</v>
      </c>
      <c r="E2412">
        <v>219.423216</v>
      </c>
      <c r="F2412">
        <v>88.6</v>
      </c>
      <c r="G2412">
        <v>-37.2000682064795</v>
      </c>
      <c r="H2412">
        <v>-17.8767986494294</v>
      </c>
      <c r="I2412">
        <v>-22.753027469754301</v>
      </c>
      <c r="J2412">
        <v>-6.6999044799113703</v>
      </c>
      <c r="K2412">
        <v>95.336662064597704</v>
      </c>
      <c r="M2412">
        <v>23.900111209787099</v>
      </c>
      <c r="N2412">
        <v>0.56598639455782296</v>
      </c>
      <c r="O2412">
        <v>37.528216704288901</v>
      </c>
      <c r="P2412">
        <v>8.1147040878584296</v>
      </c>
    </row>
    <row r="2413" spans="1:17" hidden="1" x14ac:dyDescent="0.3">
      <c r="A2413" t="s">
        <v>5025</v>
      </c>
      <c r="B2413" t="s">
        <v>5026</v>
      </c>
      <c r="C2413" t="str">
        <f>IFERROR(VLOOKUP(Table1[[#This Row],[Ticker]],[1]!Table1[[Symbol]:[Industry]],2,FALSE),"-")</f>
        <v>-</v>
      </c>
      <c r="E2413">
        <v>219.2971</v>
      </c>
      <c r="F2413">
        <v>67.58</v>
      </c>
      <c r="G2413">
        <v>2342.6806767227999</v>
      </c>
      <c r="H2413">
        <v>49.272548894466098</v>
      </c>
      <c r="I2413">
        <v>273.77892236139201</v>
      </c>
      <c r="J2413">
        <v>6.6222281773024898</v>
      </c>
      <c r="K2413">
        <v>46.973232854126003</v>
      </c>
      <c r="L2413">
        <v>27.976488603934602</v>
      </c>
      <c r="M2413">
        <v>99.9682358290016</v>
      </c>
      <c r="N2413">
        <v>1.24114324998465</v>
      </c>
      <c r="O2413">
        <v>0</v>
      </c>
      <c r="P2413">
        <v>2504.2389210019201</v>
      </c>
      <c r="Q2413">
        <v>0.26157415661554501</v>
      </c>
    </row>
    <row r="2414" spans="1:17" hidden="1" x14ac:dyDescent="0.3">
      <c r="A2414" t="s">
        <v>5027</v>
      </c>
      <c r="B2414" t="s">
        <v>5028</v>
      </c>
      <c r="C2414" t="str">
        <f>IFERROR(VLOOKUP(Table1[[#This Row],[Ticker]],[1]!Table1[[Symbol]:[Industry]],2,FALSE),"-")</f>
        <v>-</v>
      </c>
      <c r="D2414" t="s">
        <v>379</v>
      </c>
      <c r="E2414">
        <v>219.28364500000001</v>
      </c>
      <c r="F2414">
        <v>75.11</v>
      </c>
      <c r="G2414">
        <v>-21.995487820612102</v>
      </c>
      <c r="H2414">
        <v>-11.8562284581628</v>
      </c>
      <c r="I2414">
        <v>-22.952380220563299</v>
      </c>
      <c r="J2414">
        <v>-1.1860168364727901</v>
      </c>
      <c r="K2414">
        <v>75.585648540488705</v>
      </c>
      <c r="L2414">
        <v>76.555691809705607</v>
      </c>
      <c r="M2414">
        <v>44.72434689152</v>
      </c>
      <c r="N2414">
        <v>0.72883583982259503</v>
      </c>
      <c r="O2414">
        <v>43.655971242178097</v>
      </c>
      <c r="P2414">
        <v>12.440119760479</v>
      </c>
      <c r="Q2414">
        <v>3.1478321856246001E-2</v>
      </c>
    </row>
    <row r="2415" spans="1:17" hidden="1" x14ac:dyDescent="0.3">
      <c r="A2415" t="s">
        <v>5029</v>
      </c>
      <c r="B2415" t="s">
        <v>5030</v>
      </c>
      <c r="C2415" t="str">
        <f>IFERROR(VLOOKUP(Table1[[#This Row],[Ticker]],[1]!Table1[[Symbol]:[Industry]],2,FALSE),"-")</f>
        <v>-</v>
      </c>
      <c r="D2415" t="s">
        <v>5031</v>
      </c>
      <c r="E2415">
        <v>219.18044835000001</v>
      </c>
      <c r="F2415">
        <v>21.26</v>
      </c>
      <c r="G2415">
        <v>-56.712798019502799</v>
      </c>
      <c r="H2415">
        <v>-16.8954217676201</v>
      </c>
      <c r="I2415">
        <v>-47.345183040077302</v>
      </c>
      <c r="J2415">
        <v>-2.2767798691231298</v>
      </c>
      <c r="K2415">
        <v>23.576411186506501</v>
      </c>
      <c r="L2415">
        <v>27.0952064907924</v>
      </c>
      <c r="M2415">
        <v>26.9672653589395</v>
      </c>
      <c r="N2415">
        <v>0.65979877265004405</v>
      </c>
      <c r="O2415">
        <v>70.743179680150405</v>
      </c>
      <c r="P2415">
        <v>4.1646251837334596</v>
      </c>
      <c r="Q2415">
        <v>-6.5939199701744999E-2</v>
      </c>
    </row>
    <row r="2416" spans="1:17" hidden="1" x14ac:dyDescent="0.3">
      <c r="A2416" t="s">
        <v>5032</v>
      </c>
      <c r="B2416" t="s">
        <v>5033</v>
      </c>
      <c r="C2416" t="str">
        <f>IFERROR(VLOOKUP(Table1[[#This Row],[Ticker]],[1]!Table1[[Symbol]:[Industry]],2,FALSE),"-")</f>
        <v>-</v>
      </c>
      <c r="D2416" t="s">
        <v>46</v>
      </c>
      <c r="E2416">
        <v>218.57419200000001</v>
      </c>
      <c r="F2416">
        <v>99.6</v>
      </c>
      <c r="G2416">
        <v>-30.9367079375203</v>
      </c>
      <c r="H2416">
        <v>-17.5110697491737</v>
      </c>
      <c r="I2416">
        <v>-16.4896672007951</v>
      </c>
      <c r="J2416">
        <v>-6.0303684216001399</v>
      </c>
      <c r="M2416">
        <v>36.083160785729703</v>
      </c>
      <c r="O2416">
        <v>40.5622489959839</v>
      </c>
      <c r="P2416">
        <v>8.8524590163934391</v>
      </c>
    </row>
    <row r="2417" spans="1:17" hidden="1" x14ac:dyDescent="0.3">
      <c r="A2417" t="s">
        <v>5034</v>
      </c>
      <c r="B2417" t="s">
        <v>5035</v>
      </c>
      <c r="C2417" t="str">
        <f>IFERROR(VLOOKUP(Table1[[#This Row],[Ticker]],[1]!Table1[[Symbol]:[Industry]],2,FALSE),"-")</f>
        <v>-</v>
      </c>
      <c r="D2417" t="s">
        <v>252</v>
      </c>
      <c r="E2417">
        <v>218.47001616</v>
      </c>
      <c r="F2417">
        <v>237.6</v>
      </c>
      <c r="G2417">
        <v>-29.2026564508467</v>
      </c>
      <c r="H2417">
        <v>-23.5439435561726</v>
      </c>
      <c r="I2417">
        <v>-14.755615714121401</v>
      </c>
      <c r="J2417">
        <v>-4.0990887570441998</v>
      </c>
      <c r="M2417">
        <v>44.351765536888799</v>
      </c>
      <c r="O2417">
        <v>39.288720538720497</v>
      </c>
      <c r="P2417">
        <v>8.7414187643020504</v>
      </c>
    </row>
    <row r="2418" spans="1:17" hidden="1" x14ac:dyDescent="0.3">
      <c r="A2418" t="s">
        <v>5036</v>
      </c>
      <c r="B2418" t="s">
        <v>5037</v>
      </c>
      <c r="C2418" t="str">
        <f>IFERROR(VLOOKUP(Table1[[#This Row],[Ticker]],[1]!Table1[[Symbol]:[Industry]],2,FALSE),"-")</f>
        <v>-</v>
      </c>
      <c r="D2418" t="s">
        <v>997</v>
      </c>
      <c r="E2418">
        <v>218.42513156999999</v>
      </c>
      <c r="F2418">
        <v>125.7</v>
      </c>
      <c r="G2418">
        <v>4.3151777509189797</v>
      </c>
      <c r="H2418">
        <v>11.3398038794325</v>
      </c>
      <c r="I2418">
        <v>34.719884617024697</v>
      </c>
      <c r="J2418">
        <v>10.297398125318299</v>
      </c>
      <c r="K2418">
        <v>111.111034439945</v>
      </c>
      <c r="L2418">
        <v>99.112103444942903</v>
      </c>
      <c r="M2418">
        <v>74.218144666698905</v>
      </c>
      <c r="N2418">
        <v>1.91716123750245</v>
      </c>
      <c r="O2418">
        <v>2.7844073190134999</v>
      </c>
      <c r="P2418">
        <v>66.932270916334602</v>
      </c>
      <c r="Q2418">
        <v>8.1452833592522006E-2</v>
      </c>
    </row>
    <row r="2419" spans="1:17" hidden="1" x14ac:dyDescent="0.3">
      <c r="A2419" t="s">
        <v>5038</v>
      </c>
      <c r="B2419" t="s">
        <v>5039</v>
      </c>
      <c r="C2419" t="str">
        <f>IFERROR(VLOOKUP(Table1[[#This Row],[Ticker]],[1]!Table1[[Symbol]:[Industry]],2,FALSE),"-")</f>
        <v>-</v>
      </c>
      <c r="D2419" t="s">
        <v>842</v>
      </c>
      <c r="E2419">
        <v>218.210947919999</v>
      </c>
      <c r="F2419">
        <v>34.11</v>
      </c>
      <c r="G2419">
        <v>-35.208548849482803</v>
      </c>
      <c r="H2419">
        <v>-17.730112126719099</v>
      </c>
      <c r="I2419">
        <v>2.37047894433401</v>
      </c>
      <c r="J2419">
        <v>-7.4238336573000803</v>
      </c>
      <c r="K2419">
        <v>35.1489349440333</v>
      </c>
      <c r="L2419">
        <v>32.905739283086398</v>
      </c>
      <c r="M2419">
        <v>29.053675024797201</v>
      </c>
      <c r="N2419">
        <v>0.43009466275818398</v>
      </c>
      <c r="O2419">
        <v>19.290530636176999</v>
      </c>
      <c r="P2419">
        <v>28.522984174830398</v>
      </c>
      <c r="Q2419">
        <v>-1.5507690948280001E-2</v>
      </c>
    </row>
    <row r="2420" spans="1:17" hidden="1" x14ac:dyDescent="0.3">
      <c r="A2420" t="s">
        <v>5040</v>
      </c>
      <c r="B2420" t="s">
        <v>5041</v>
      </c>
      <c r="C2420" t="str">
        <f>IFERROR(VLOOKUP(Table1[[#This Row],[Ticker]],[1]!Table1[[Symbol]:[Industry]],2,FALSE),"-")</f>
        <v>-</v>
      </c>
      <c r="D2420" t="s">
        <v>21</v>
      </c>
      <c r="E2420">
        <v>216.7508646</v>
      </c>
      <c r="F2420">
        <v>166</v>
      </c>
      <c r="G2420">
        <v>8.2593348248316403</v>
      </c>
      <c r="H2420">
        <v>-38.277118711502098</v>
      </c>
      <c r="I2420">
        <v>22.7063755615569</v>
      </c>
      <c r="J2420">
        <v>-6.7985213235422401</v>
      </c>
      <c r="M2420">
        <v>39.308133105674301</v>
      </c>
      <c r="O2420">
        <v>50.602409638554199</v>
      </c>
      <c r="P2420">
        <v>62.665360117589401</v>
      </c>
    </row>
    <row r="2421" spans="1:17" hidden="1" x14ac:dyDescent="0.3">
      <c r="A2421" t="s">
        <v>5042</v>
      </c>
      <c r="B2421" t="s">
        <v>5043</v>
      </c>
      <c r="C2421" t="str">
        <f>IFERROR(VLOOKUP(Table1[[#This Row],[Ticker]],[1]!Table1[[Symbol]:[Industry]],2,FALSE),"-")</f>
        <v>-</v>
      </c>
      <c r="D2421" t="s">
        <v>379</v>
      </c>
      <c r="E2421">
        <v>216.65631999999999</v>
      </c>
      <c r="F2421">
        <v>73.599999999999994</v>
      </c>
      <c r="G2421">
        <v>-9.9057463143652402</v>
      </c>
      <c r="H2421">
        <v>-3.5628589829020298</v>
      </c>
      <c r="I2421">
        <v>-0.19211626479378899</v>
      </c>
      <c r="J2421">
        <v>-2.9422947695469199</v>
      </c>
      <c r="K2421">
        <v>75.695918285798598</v>
      </c>
      <c r="L2421">
        <v>73.700941795986793</v>
      </c>
      <c r="M2421">
        <v>48.303650261868597</v>
      </c>
      <c r="N2421">
        <v>3.1274923829997099</v>
      </c>
      <c r="O2421">
        <v>32.269021739130402</v>
      </c>
      <c r="P2421">
        <v>37.057728119180602</v>
      </c>
      <c r="Q2421">
        <v>4.2509865113572999E-2</v>
      </c>
    </row>
    <row r="2422" spans="1:17" hidden="1" x14ac:dyDescent="0.3">
      <c r="A2422" t="s">
        <v>5044</v>
      </c>
      <c r="B2422" t="s">
        <v>5045</v>
      </c>
      <c r="C2422" t="str">
        <f>IFERROR(VLOOKUP(Table1[[#This Row],[Ticker]],[1]!Table1[[Symbol]:[Industry]],2,FALSE),"-")</f>
        <v>-</v>
      </c>
      <c r="D2422" t="s">
        <v>185</v>
      </c>
      <c r="E2422">
        <v>216.35727800000001</v>
      </c>
      <c r="F2422">
        <v>1.85</v>
      </c>
      <c r="G2422">
        <v>24.0024622818827</v>
      </c>
      <c r="H2422">
        <v>-13.955230021978499</v>
      </c>
      <c r="I2422">
        <v>-18.3301579983411</v>
      </c>
      <c r="J2422">
        <v>-3.6208057928855202</v>
      </c>
      <c r="K2422">
        <v>2.0012315288160001</v>
      </c>
      <c r="L2422">
        <v>1.99936557840968</v>
      </c>
      <c r="M2422">
        <v>22.820329978140599</v>
      </c>
      <c r="N2422">
        <v>0.48974125902841897</v>
      </c>
      <c r="O2422">
        <v>60.540540540540498</v>
      </c>
      <c r="P2422">
        <v>62.280701754385902</v>
      </c>
      <c r="Q2422">
        <v>-3.5929992873701001E-2</v>
      </c>
    </row>
    <row r="2423" spans="1:17" hidden="1" x14ac:dyDescent="0.3">
      <c r="A2423" t="s">
        <v>5046</v>
      </c>
      <c r="B2423" t="s">
        <v>5047</v>
      </c>
      <c r="C2423" t="str">
        <f>IFERROR(VLOOKUP(Table1[[#This Row],[Ticker]],[1]!Table1[[Symbol]:[Industry]],2,FALSE),"-")</f>
        <v>-</v>
      </c>
      <c r="D2423" t="s">
        <v>606</v>
      </c>
      <c r="E2423">
        <v>216.20123144999999</v>
      </c>
      <c r="F2423">
        <v>24.21</v>
      </c>
      <c r="G2423">
        <v>52.7400426442439</v>
      </c>
      <c r="H2423">
        <v>-1.1028413600917399</v>
      </c>
      <c r="I2423">
        <v>-33.857024711530201</v>
      </c>
      <c r="J2423">
        <v>-5.8241452994143801</v>
      </c>
      <c r="K2423">
        <v>23.178632807401399</v>
      </c>
      <c r="L2423">
        <v>21.900046000531301</v>
      </c>
      <c r="M2423">
        <v>55.616503477479903</v>
      </c>
      <c r="N2423">
        <v>1.25058333348391</v>
      </c>
      <c r="O2423">
        <v>27.1788517141676</v>
      </c>
      <c r="P2423">
        <v>96.669374492282699</v>
      </c>
      <c r="Q2423">
        <v>2.6528032807923999E-2</v>
      </c>
    </row>
    <row r="2424" spans="1:17" hidden="1" x14ac:dyDescent="0.3">
      <c r="A2424" t="s">
        <v>5048</v>
      </c>
      <c r="B2424" t="s">
        <v>5049</v>
      </c>
      <c r="C2424" t="str">
        <f>IFERROR(VLOOKUP(Table1[[#This Row],[Ticker]],[1]!Table1[[Symbol]:[Industry]],2,FALSE),"-")</f>
        <v>-</v>
      </c>
      <c r="D2424" t="s">
        <v>54</v>
      </c>
      <c r="E2424">
        <v>216.05972075999901</v>
      </c>
      <c r="F2424">
        <v>155.69999999999999</v>
      </c>
      <c r="G2424">
        <v>11.992675741920999</v>
      </c>
      <c r="H2424">
        <v>-10.4785415688194</v>
      </c>
      <c r="I2424">
        <v>-17.781239690301099</v>
      </c>
      <c r="J2424">
        <v>-4.49585666793641</v>
      </c>
      <c r="K2424">
        <v>169.179019699919</v>
      </c>
      <c r="L2424">
        <v>158.67611642276799</v>
      </c>
      <c r="M2424">
        <v>27.4392974581489</v>
      </c>
      <c r="N2424">
        <v>0.60434450265613404</v>
      </c>
      <c r="O2424">
        <v>49.582530507385997</v>
      </c>
      <c r="P2424">
        <v>68.415359653866901</v>
      </c>
      <c r="Q2424">
        <v>7.6297261709004999E-2</v>
      </c>
    </row>
    <row r="2425" spans="1:17" hidden="1" x14ac:dyDescent="0.3">
      <c r="A2425" t="s">
        <v>5050</v>
      </c>
      <c r="B2425" t="s">
        <v>5051</v>
      </c>
      <c r="C2425" t="str">
        <f>IFERROR(VLOOKUP(Table1[[#This Row],[Ticker]],[1]!Table1[[Symbol]:[Industry]],2,FALSE),"-")</f>
        <v>-</v>
      </c>
      <c r="D2425" t="s">
        <v>4950</v>
      </c>
      <c r="E2425">
        <v>216.03299999999999</v>
      </c>
      <c r="F2425">
        <v>168.25</v>
      </c>
      <c r="G2425">
        <v>-22.845803766102001</v>
      </c>
      <c r="H2425">
        <v>-20.2102127150042</v>
      </c>
      <c r="I2425">
        <v>-8.3987630293767506</v>
      </c>
      <c r="J2425">
        <v>-6.6778140811076803</v>
      </c>
      <c r="K2425">
        <v>176.10163761766</v>
      </c>
      <c r="M2425">
        <v>38.772537042499202</v>
      </c>
      <c r="N2425">
        <v>0.44097693351424599</v>
      </c>
      <c r="O2425">
        <v>31.054977711738399</v>
      </c>
      <c r="P2425">
        <v>59.478672985781998</v>
      </c>
    </row>
    <row r="2426" spans="1:17" hidden="1" x14ac:dyDescent="0.3">
      <c r="A2426" t="s">
        <v>5052</v>
      </c>
      <c r="B2426" t="s">
        <v>5053</v>
      </c>
      <c r="C2426" t="str">
        <f>IFERROR(VLOOKUP(Table1[[#This Row],[Ticker]],[1]!Table1[[Symbol]:[Industry]],2,FALSE),"-")</f>
        <v>-</v>
      </c>
      <c r="D2426" t="s">
        <v>400</v>
      </c>
      <c r="E2426">
        <v>215.71725410400001</v>
      </c>
      <c r="F2426">
        <v>4.84</v>
      </c>
      <c r="G2426">
        <v>16.434632509685699</v>
      </c>
      <c r="H2426">
        <v>22.532327623276199</v>
      </c>
      <c r="I2426">
        <v>18.141988605146601</v>
      </c>
      <c r="J2426">
        <v>-6.01420759805203</v>
      </c>
      <c r="K2426">
        <v>4.2167936698615902</v>
      </c>
      <c r="L2426">
        <v>3.82089966158328</v>
      </c>
      <c r="M2426">
        <v>52.644929699341603</v>
      </c>
      <c r="N2426">
        <v>1.50583867108972</v>
      </c>
      <c r="O2426">
        <v>35.145377467563002</v>
      </c>
      <c r="P2426">
        <v>77.586540137196707</v>
      </c>
      <c r="Q2426">
        <v>2.8759295002827999E-2</v>
      </c>
    </row>
    <row r="2427" spans="1:17" hidden="1" x14ac:dyDescent="0.3">
      <c r="A2427" t="s">
        <v>5054</v>
      </c>
      <c r="B2427" t="s">
        <v>5055</v>
      </c>
      <c r="C2427" t="str">
        <f>IFERROR(VLOOKUP(Table1[[#This Row],[Ticker]],[1]!Table1[[Symbol]:[Industry]],2,FALSE),"-")</f>
        <v>-</v>
      </c>
      <c r="D2427" t="s">
        <v>261</v>
      </c>
      <c r="E2427">
        <v>215.35599031500001</v>
      </c>
      <c r="F2427">
        <v>461.85</v>
      </c>
      <c r="G2427">
        <v>9.9894164117651201</v>
      </c>
      <c r="H2427">
        <v>-0.54779889997932396</v>
      </c>
      <c r="I2427">
        <v>-6.05350794364319</v>
      </c>
      <c r="J2427">
        <v>-2.86105800992887</v>
      </c>
      <c r="K2427">
        <v>417.638923892153</v>
      </c>
      <c r="L2427">
        <v>397.99428648299698</v>
      </c>
      <c r="M2427">
        <v>60.530946469340002</v>
      </c>
      <c r="N2427">
        <v>1.4143294125473</v>
      </c>
      <c r="O2427">
        <v>31.9476020352928</v>
      </c>
      <c r="P2427">
        <v>64.887540164227005</v>
      </c>
      <c r="Q2427">
        <v>0.15637705742924199</v>
      </c>
    </row>
    <row r="2428" spans="1:17" hidden="1" x14ac:dyDescent="0.3">
      <c r="A2428" t="s">
        <v>5056</v>
      </c>
      <c r="B2428" t="s">
        <v>5057</v>
      </c>
      <c r="C2428" t="str">
        <f>IFERROR(VLOOKUP(Table1[[#This Row],[Ticker]],[1]!Table1[[Symbol]:[Industry]],2,FALSE),"-")</f>
        <v>-</v>
      </c>
      <c r="D2428" t="s">
        <v>132</v>
      </c>
      <c r="E2428">
        <v>215.324313555</v>
      </c>
      <c r="F2428">
        <v>110.65</v>
      </c>
      <c r="G2428">
        <v>157.947972047907</v>
      </c>
      <c r="H2428">
        <v>29.315932379486298</v>
      </c>
      <c r="I2428">
        <v>56.582899225813101</v>
      </c>
      <c r="J2428">
        <v>10.439230920212299</v>
      </c>
      <c r="K2428">
        <v>94.768458728280095</v>
      </c>
      <c r="L2428">
        <v>73.9100941773127</v>
      </c>
      <c r="M2428">
        <v>61.385631589236901</v>
      </c>
      <c r="N2428">
        <v>0.68555861495288095</v>
      </c>
      <c r="O2428">
        <v>13.059195661997199</v>
      </c>
      <c r="P2428">
        <v>197.36629938188599</v>
      </c>
      <c r="Q2428">
        <v>0.18443208124032801</v>
      </c>
    </row>
    <row r="2429" spans="1:17" hidden="1" x14ac:dyDescent="0.3">
      <c r="A2429" t="s">
        <v>5058</v>
      </c>
      <c r="B2429" t="s">
        <v>5059</v>
      </c>
      <c r="C2429" t="str">
        <f>IFERROR(VLOOKUP(Table1[[#This Row],[Ticker]],[1]!Table1[[Symbol]:[Industry]],2,FALSE),"-")</f>
        <v>-</v>
      </c>
      <c r="D2429" t="s">
        <v>1169</v>
      </c>
      <c r="E2429">
        <v>214.9659336</v>
      </c>
      <c r="F2429">
        <v>95.18</v>
      </c>
      <c r="G2429">
        <v>19.389068251344401</v>
      </c>
      <c r="H2429">
        <v>38.739140629507801</v>
      </c>
      <c r="I2429">
        <v>10.640031703555801</v>
      </c>
      <c r="J2429">
        <v>32.617503384470098</v>
      </c>
      <c r="K2429">
        <v>79.988633135502695</v>
      </c>
      <c r="L2429">
        <v>74.471874108577694</v>
      </c>
      <c r="M2429">
        <v>59.416503786410402</v>
      </c>
      <c r="N2429">
        <v>4.9188423382425102</v>
      </c>
      <c r="O2429">
        <v>22.704349653288499</v>
      </c>
      <c r="P2429">
        <v>59.030910609857898</v>
      </c>
      <c r="Q2429">
        <v>7.3064619361602995E-2</v>
      </c>
    </row>
    <row r="2430" spans="1:17" hidden="1" x14ac:dyDescent="0.3">
      <c r="A2430" t="s">
        <v>5060</v>
      </c>
      <c r="B2430" t="s">
        <v>5061</v>
      </c>
      <c r="C2430" t="str">
        <f>IFERROR(VLOOKUP(Table1[[#This Row],[Ticker]],[1]!Table1[[Symbol]:[Industry]],2,FALSE),"-")</f>
        <v>-</v>
      </c>
      <c r="E2430">
        <v>214.96381808000001</v>
      </c>
      <c r="F2430">
        <v>94.6</v>
      </c>
      <c r="G2430">
        <v>-46.9722100729348</v>
      </c>
      <c r="H2430">
        <v>-18.822539014541</v>
      </c>
      <c r="I2430">
        <v>-32.525169336209601</v>
      </c>
      <c r="J2430">
        <v>-15.685438159242</v>
      </c>
      <c r="O2430">
        <v>24.630021141648999</v>
      </c>
      <c r="P2430">
        <v>0</v>
      </c>
    </row>
    <row r="2431" spans="1:17" hidden="1" x14ac:dyDescent="0.3">
      <c r="A2431" t="s">
        <v>5062</v>
      </c>
      <c r="B2431" t="s">
        <v>5063</v>
      </c>
      <c r="C2431" t="str">
        <f>IFERROR(VLOOKUP(Table1[[#This Row],[Ticker]],[1]!Table1[[Symbol]:[Industry]],2,FALSE),"-")</f>
        <v>-</v>
      </c>
      <c r="D2431" t="s">
        <v>516</v>
      </c>
      <c r="E2431">
        <v>214.94414720500001</v>
      </c>
      <c r="F2431">
        <v>102.95</v>
      </c>
      <c r="G2431">
        <v>61.835277635443902</v>
      </c>
      <c r="H2431">
        <v>20.724349126754099</v>
      </c>
      <c r="I2431">
        <v>37.772950417125102</v>
      </c>
      <c r="J2431">
        <v>-4.3399424288463599</v>
      </c>
      <c r="K2431">
        <v>90.2256347940301</v>
      </c>
      <c r="L2431">
        <v>74.096017010863093</v>
      </c>
      <c r="M2431">
        <v>62.860618980838098</v>
      </c>
      <c r="N2431">
        <v>0.98481152993348098</v>
      </c>
      <c r="O2431">
        <v>7.8193297717338499</v>
      </c>
      <c r="P2431">
        <v>148.67149758454099</v>
      </c>
      <c r="Q2431">
        <v>0.116589924628654</v>
      </c>
    </row>
    <row r="2432" spans="1:17" hidden="1" x14ac:dyDescent="0.3">
      <c r="A2432" t="s">
        <v>5064</v>
      </c>
      <c r="B2432" t="s">
        <v>5065</v>
      </c>
      <c r="C2432" t="str">
        <f>IFERROR(VLOOKUP(Table1[[#This Row],[Ticker]],[1]!Table1[[Symbol]:[Industry]],2,FALSE),"-")</f>
        <v>-</v>
      </c>
      <c r="D2432" t="s">
        <v>473</v>
      </c>
      <c r="E2432">
        <v>214.33359999999999</v>
      </c>
      <c r="F2432">
        <v>144.82</v>
      </c>
      <c r="G2432">
        <v>-21.334336095589599</v>
      </c>
      <c r="H2432">
        <v>-26.053522855684299</v>
      </c>
      <c r="I2432">
        <v>12.4328216856317</v>
      </c>
      <c r="J2432">
        <v>-3.6320632509515098</v>
      </c>
      <c r="K2432">
        <v>153.91083066916599</v>
      </c>
      <c r="L2432">
        <v>142.33158292564099</v>
      </c>
      <c r="M2432">
        <v>21.2313190187161</v>
      </c>
      <c r="N2432">
        <v>0.101615627746715</v>
      </c>
      <c r="O2432">
        <v>33.6831929291534</v>
      </c>
      <c r="P2432">
        <v>34.403712296983699</v>
      </c>
      <c r="Q2432">
        <v>1.1332198388488E-2</v>
      </c>
    </row>
    <row r="2433" spans="1:17" hidden="1" x14ac:dyDescent="0.3">
      <c r="A2433" t="s">
        <v>5066</v>
      </c>
      <c r="B2433" t="s">
        <v>5067</v>
      </c>
      <c r="C2433" t="str">
        <f>IFERROR(VLOOKUP(Table1[[#This Row],[Ticker]],[1]!Table1[[Symbol]:[Industry]],2,FALSE),"-")</f>
        <v>-</v>
      </c>
      <c r="D2433" t="s">
        <v>227</v>
      </c>
      <c r="E2433">
        <v>214.17780159</v>
      </c>
      <c r="F2433">
        <v>428.65</v>
      </c>
      <c r="G2433">
        <v>2.7000452598767</v>
      </c>
      <c r="H2433">
        <v>-0.37683358856550903</v>
      </c>
      <c r="I2433">
        <v>18.640604104231102</v>
      </c>
      <c r="J2433">
        <v>3.4836346010285499</v>
      </c>
      <c r="K2433">
        <v>418.496424947148</v>
      </c>
      <c r="L2433">
        <v>374.88800446732699</v>
      </c>
      <c r="M2433">
        <v>50.984071211650701</v>
      </c>
      <c r="N2433">
        <v>0.81039352883618698</v>
      </c>
      <c r="O2433">
        <v>8.4101248104514195</v>
      </c>
      <c r="P2433">
        <v>46.547008547008502</v>
      </c>
      <c r="Q2433">
        <v>-2.8524216231215E-2</v>
      </c>
    </row>
    <row r="2434" spans="1:17" hidden="1" x14ac:dyDescent="0.3">
      <c r="A2434" t="s">
        <v>5068</v>
      </c>
      <c r="B2434" t="s">
        <v>5069</v>
      </c>
      <c r="C2434" t="str">
        <f>IFERROR(VLOOKUP(Table1[[#This Row],[Ticker]],[1]!Table1[[Symbol]:[Industry]],2,FALSE),"-")</f>
        <v>-</v>
      </c>
      <c r="D2434" t="s">
        <v>132</v>
      </c>
      <c r="E2434">
        <v>213.72</v>
      </c>
      <c r="F2434">
        <v>156</v>
      </c>
      <c r="G2434">
        <v>-16.359288287305201</v>
      </c>
      <c r="H2434">
        <v>-3.40853892503356</v>
      </c>
      <c r="I2434">
        <v>0.79928071872645301</v>
      </c>
      <c r="J2434">
        <v>-4.6099937385952101</v>
      </c>
      <c r="K2434">
        <v>152.88256106961001</v>
      </c>
      <c r="L2434">
        <v>139.027917679068</v>
      </c>
      <c r="M2434">
        <v>28.6678702869104</v>
      </c>
      <c r="N2434">
        <v>3.71042909663395E-2</v>
      </c>
      <c r="O2434">
        <v>15.3846153846153</v>
      </c>
      <c r="P2434">
        <v>68.831168831168796</v>
      </c>
      <c r="Q2434">
        <v>9.3640984813953998E-2</v>
      </c>
    </row>
    <row r="2435" spans="1:17" hidden="1" x14ac:dyDescent="0.3">
      <c r="A2435" t="s">
        <v>5070</v>
      </c>
      <c r="B2435" t="s">
        <v>5071</v>
      </c>
      <c r="C2435" t="str">
        <f>IFERROR(VLOOKUP(Table1[[#This Row],[Ticker]],[1]!Table1[[Symbol]:[Industry]],2,FALSE),"-")</f>
        <v>-</v>
      </c>
      <c r="D2435" t="s">
        <v>516</v>
      </c>
      <c r="E2435">
        <v>213.56291623299899</v>
      </c>
      <c r="F2435">
        <v>210.53</v>
      </c>
      <c r="G2435">
        <v>100.885398379251</v>
      </c>
      <c r="H2435">
        <v>-3.2458311193609402</v>
      </c>
      <c r="I2435">
        <v>59.332289259042803</v>
      </c>
      <c r="J2435">
        <v>3.7905381081438398</v>
      </c>
      <c r="K2435">
        <v>207.625792002883</v>
      </c>
      <c r="L2435">
        <v>167.66917451592599</v>
      </c>
      <c r="M2435">
        <v>41.840122847869999</v>
      </c>
      <c r="N2435">
        <v>0.75854703263258705</v>
      </c>
      <c r="O2435">
        <v>12.9245238208331</v>
      </c>
      <c r="P2435">
        <v>154.724742891712</v>
      </c>
      <c r="Q2435">
        <v>0.12882161646981299</v>
      </c>
    </row>
    <row r="2436" spans="1:17" hidden="1" x14ac:dyDescent="0.3">
      <c r="A2436" t="s">
        <v>5072</v>
      </c>
      <c r="B2436" t="s">
        <v>5073</v>
      </c>
      <c r="C2436" t="str">
        <f>IFERROR(VLOOKUP(Table1[[#This Row],[Ticker]],[1]!Table1[[Symbol]:[Industry]],2,FALSE),"-")</f>
        <v>-</v>
      </c>
      <c r="D2436" t="s">
        <v>287</v>
      </c>
      <c r="E2436">
        <v>213.54382684800001</v>
      </c>
      <c r="F2436">
        <v>47.52</v>
      </c>
      <c r="G2436">
        <v>208.112327807257</v>
      </c>
      <c r="H2436">
        <v>18.9393973249814</v>
      </c>
      <c r="I2436">
        <v>225.27070968061699</v>
      </c>
      <c r="J2436">
        <v>6.6934597698704996</v>
      </c>
      <c r="K2436">
        <v>38.981341850159801</v>
      </c>
      <c r="L2436">
        <v>29.1883317707792</v>
      </c>
      <c r="M2436">
        <v>89.956527076501601</v>
      </c>
      <c r="N2436">
        <v>0.55763520916937104</v>
      </c>
      <c r="O2436">
        <v>7.9545454545454302</v>
      </c>
      <c r="P2436">
        <v>292.72727272727201</v>
      </c>
      <c r="Q2436">
        <v>9.0091366194327005E-2</v>
      </c>
    </row>
    <row r="2437" spans="1:17" hidden="1" x14ac:dyDescent="0.3">
      <c r="A2437" t="s">
        <v>5074</v>
      </c>
      <c r="B2437" t="s">
        <v>5075</v>
      </c>
      <c r="C2437" t="str">
        <f>IFERROR(VLOOKUP(Table1[[#This Row],[Ticker]],[1]!Table1[[Symbol]:[Industry]],2,FALSE),"-")</f>
        <v>-</v>
      </c>
      <c r="D2437" t="s">
        <v>644</v>
      </c>
      <c r="E2437">
        <v>213.5247225</v>
      </c>
      <c r="F2437">
        <v>430.45</v>
      </c>
      <c r="G2437">
        <v>97.409967040334607</v>
      </c>
      <c r="H2437">
        <v>-17.795048652468498</v>
      </c>
      <c r="I2437">
        <v>86.402303357187904</v>
      </c>
      <c r="J2437">
        <v>-8.1155147875945204</v>
      </c>
      <c r="K2437">
        <v>401.272087013933</v>
      </c>
      <c r="L2437">
        <v>299.24907052208499</v>
      </c>
      <c r="M2437">
        <v>39.6456831512034</v>
      </c>
      <c r="N2437">
        <v>0.28864448577589802</v>
      </c>
      <c r="O2437">
        <v>23.916831223138502</v>
      </c>
      <c r="P2437">
        <v>133.940217391304</v>
      </c>
      <c r="Q2437">
        <v>5.7245958950298E-2</v>
      </c>
    </row>
    <row r="2438" spans="1:17" hidden="1" x14ac:dyDescent="0.3">
      <c r="A2438" t="s">
        <v>5076</v>
      </c>
      <c r="B2438" t="s">
        <v>5077</v>
      </c>
      <c r="C2438" t="str">
        <f>IFERROR(VLOOKUP(Table1[[#This Row],[Ticker]],[1]!Table1[[Symbol]:[Industry]],2,FALSE),"-")</f>
        <v>-</v>
      </c>
      <c r="D2438" t="s">
        <v>124</v>
      </c>
      <c r="E2438">
        <v>212.80500000000001</v>
      </c>
      <c r="F2438">
        <v>236.45</v>
      </c>
      <c r="G2438">
        <v>-23.4361582726386</v>
      </c>
      <c r="H2438">
        <v>-9.7427351788646099</v>
      </c>
      <c r="I2438">
        <v>-28.510594845444601</v>
      </c>
      <c r="J2438">
        <v>-0.87295766511738904</v>
      </c>
      <c r="K2438">
        <v>250.06107844693599</v>
      </c>
      <c r="L2438">
        <v>261.09219905410799</v>
      </c>
      <c r="M2438">
        <v>43.3648817889041</v>
      </c>
      <c r="N2438">
        <v>0.67309275125092105</v>
      </c>
      <c r="O2438">
        <v>49.291604990484203</v>
      </c>
      <c r="P2438">
        <v>13.732563732563699</v>
      </c>
      <c r="Q2438">
        <v>1.0197448257072E-2</v>
      </c>
    </row>
    <row r="2439" spans="1:17" hidden="1" x14ac:dyDescent="0.3">
      <c r="A2439" t="s">
        <v>5078</v>
      </c>
      <c r="B2439" t="s">
        <v>5079</v>
      </c>
      <c r="C2439" t="str">
        <f>IFERROR(VLOOKUP(Table1[[#This Row],[Ticker]],[1]!Table1[[Symbol]:[Industry]],2,FALSE),"-")</f>
        <v>-</v>
      </c>
      <c r="D2439" t="s">
        <v>1963</v>
      </c>
      <c r="E2439">
        <v>212.05777215999899</v>
      </c>
      <c r="F2439">
        <v>83.2</v>
      </c>
      <c r="G2439">
        <v>95.355513082866096</v>
      </c>
      <c r="H2439">
        <v>-8.6579461054759204</v>
      </c>
      <c r="I2439">
        <v>67.966304160190006</v>
      </c>
      <c r="J2439">
        <v>-7.5618749408512196</v>
      </c>
      <c r="K2439">
        <v>81.201753682277399</v>
      </c>
      <c r="L2439">
        <v>63.169458875612001</v>
      </c>
      <c r="M2439">
        <v>47.825687605601701</v>
      </c>
      <c r="N2439">
        <v>0.50615374160223303</v>
      </c>
      <c r="O2439">
        <v>22.8365384615384</v>
      </c>
      <c r="P2439">
        <v>152.12121212121201</v>
      </c>
      <c r="Q2439">
        <v>8.0558906887492995E-2</v>
      </c>
    </row>
    <row r="2440" spans="1:17" hidden="1" x14ac:dyDescent="0.3">
      <c r="A2440" t="s">
        <v>5080</v>
      </c>
      <c r="B2440" t="s">
        <v>5081</v>
      </c>
      <c r="C2440" t="str">
        <f>IFERROR(VLOOKUP(Table1[[#This Row],[Ticker]],[1]!Table1[[Symbol]:[Industry]],2,FALSE),"-")</f>
        <v>-</v>
      </c>
      <c r="D2440" t="s">
        <v>2144</v>
      </c>
      <c r="E2440">
        <v>211.83359999999999</v>
      </c>
      <c r="F2440">
        <v>259.60000000000002</v>
      </c>
      <c r="G2440">
        <v>-2.6518854518583699</v>
      </c>
      <c r="H2440">
        <v>-15.7153300351381</v>
      </c>
      <c r="I2440">
        <v>49.261836837036498</v>
      </c>
      <c r="J2440">
        <v>-2.085908084662</v>
      </c>
      <c r="K2440">
        <v>259.34880644096501</v>
      </c>
      <c r="M2440">
        <v>39.648515103080598</v>
      </c>
      <c r="N2440">
        <v>0.61531241619737198</v>
      </c>
      <c r="O2440">
        <v>32.5115562403697</v>
      </c>
      <c r="P2440">
        <v>98.167938931297698</v>
      </c>
    </row>
    <row r="2441" spans="1:17" hidden="1" x14ac:dyDescent="0.3">
      <c r="A2441" t="s">
        <v>5082</v>
      </c>
      <c r="B2441" t="s">
        <v>5083</v>
      </c>
      <c r="C2441" t="str">
        <f>IFERROR(VLOOKUP(Table1[[#This Row],[Ticker]],[1]!Table1[[Symbol]:[Industry]],2,FALSE),"-")</f>
        <v>-</v>
      </c>
      <c r="D2441" t="s">
        <v>124</v>
      </c>
      <c r="E2441">
        <v>211.69949625000001</v>
      </c>
      <c r="F2441">
        <v>45.27</v>
      </c>
      <c r="G2441">
        <v>21.4647092717479</v>
      </c>
      <c r="H2441">
        <v>-12.7169298238504</v>
      </c>
      <c r="I2441">
        <v>-1.35341381229462</v>
      </c>
      <c r="J2441">
        <v>-7.9499606226661301</v>
      </c>
      <c r="K2441">
        <v>46.8807085198819</v>
      </c>
      <c r="L2441">
        <v>42.418579957644504</v>
      </c>
      <c r="M2441">
        <v>37.1517364276067</v>
      </c>
      <c r="N2441">
        <v>0.194072277299983</v>
      </c>
      <c r="O2441">
        <v>40.534570355643801</v>
      </c>
      <c r="Q2441">
        <v>4.7857995275187998E-2</v>
      </c>
    </row>
    <row r="2442" spans="1:17" hidden="1" x14ac:dyDescent="0.3">
      <c r="A2442" t="s">
        <v>5084</v>
      </c>
      <c r="B2442" t="s">
        <v>5085</v>
      </c>
      <c r="C2442" t="str">
        <f>IFERROR(VLOOKUP(Table1[[#This Row],[Ticker]],[1]!Table1[[Symbol]:[Industry]],2,FALSE),"-")</f>
        <v>-</v>
      </c>
      <c r="D2442" t="s">
        <v>161</v>
      </c>
      <c r="E2442">
        <v>211.66702824800001</v>
      </c>
      <c r="F2442">
        <v>91.66</v>
      </c>
      <c r="G2442">
        <v>17.583693653385001</v>
      </c>
      <c r="H2442">
        <v>-6.3509062411841404</v>
      </c>
      <c r="I2442">
        <v>60.763237859415703</v>
      </c>
      <c r="J2442">
        <v>-0.56080042873270497</v>
      </c>
      <c r="K2442">
        <v>87.831501843679803</v>
      </c>
      <c r="L2442">
        <v>71.777423806028096</v>
      </c>
      <c r="M2442">
        <v>50.187966876222397</v>
      </c>
      <c r="N2442">
        <v>0.615047174713092</v>
      </c>
      <c r="O2442">
        <v>7.9860353480253101</v>
      </c>
      <c r="P2442">
        <v>108.318181818181</v>
      </c>
      <c r="Q2442">
        <v>0.16070623734341499</v>
      </c>
    </row>
    <row r="2443" spans="1:17" hidden="1" x14ac:dyDescent="0.3">
      <c r="A2443" t="s">
        <v>5086</v>
      </c>
      <c r="B2443" t="s">
        <v>5087</v>
      </c>
      <c r="C2443" t="str">
        <f>IFERROR(VLOOKUP(Table1[[#This Row],[Ticker]],[1]!Table1[[Symbol]:[Industry]],2,FALSE),"-")</f>
        <v>-</v>
      </c>
      <c r="D2443" t="s">
        <v>21</v>
      </c>
      <c r="E2443">
        <v>211.55720540999999</v>
      </c>
      <c r="F2443">
        <v>12.99</v>
      </c>
      <c r="G2443">
        <v>-33.2369688500089</v>
      </c>
      <c r="H2443">
        <v>-9.9356221788412498</v>
      </c>
      <c r="I2443">
        <v>0.29997898796024097</v>
      </c>
      <c r="J2443">
        <v>-8.9756680442994998</v>
      </c>
      <c r="K2443">
        <v>12.9842170673077</v>
      </c>
      <c r="L2443">
        <v>13.3165568947349</v>
      </c>
      <c r="M2443">
        <v>51.911152334896997</v>
      </c>
      <c r="N2443">
        <v>1.3458723803202499</v>
      </c>
      <c r="O2443">
        <v>28.175519630484899</v>
      </c>
      <c r="P2443">
        <v>31.878172588832498</v>
      </c>
      <c r="Q2443">
        <v>0.106238679840788</v>
      </c>
    </row>
    <row r="2444" spans="1:17" hidden="1" x14ac:dyDescent="0.3">
      <c r="A2444" t="s">
        <v>5088</v>
      </c>
      <c r="B2444" t="s">
        <v>5089</v>
      </c>
      <c r="C2444" t="str">
        <f>IFERROR(VLOOKUP(Table1[[#This Row],[Ticker]],[1]!Table1[[Symbol]:[Industry]],2,FALSE),"-")</f>
        <v>-</v>
      </c>
      <c r="D2444" t="s">
        <v>379</v>
      </c>
      <c r="E2444">
        <v>210.61200659599999</v>
      </c>
      <c r="F2444">
        <v>224.92</v>
      </c>
      <c r="G2444">
        <v>40.171667085771702</v>
      </c>
      <c r="H2444">
        <v>9.8534449631670498</v>
      </c>
      <c r="I2444">
        <v>60.675015101539401</v>
      </c>
      <c r="J2444">
        <v>-4.2082663374276201</v>
      </c>
      <c r="K2444">
        <v>211.31357857084501</v>
      </c>
      <c r="L2444">
        <v>175.41387771471</v>
      </c>
      <c r="M2444">
        <v>51.495920632538997</v>
      </c>
      <c r="N2444">
        <v>0.64199389709587695</v>
      </c>
      <c r="O2444">
        <v>6.3311399608749701</v>
      </c>
      <c r="P2444">
        <v>92.321504916631</v>
      </c>
      <c r="Q2444">
        <v>9.0885443933056004E-2</v>
      </c>
    </row>
    <row r="2445" spans="1:17" hidden="1" x14ac:dyDescent="0.3">
      <c r="A2445" t="s">
        <v>5090</v>
      </c>
      <c r="B2445" t="s">
        <v>5091</v>
      </c>
      <c r="C2445" t="str">
        <f>IFERROR(VLOOKUP(Table1[[#This Row],[Ticker]],[1]!Table1[[Symbol]:[Industry]],2,FALSE),"-")</f>
        <v>-</v>
      </c>
      <c r="D2445" t="s">
        <v>54</v>
      </c>
      <c r="E2445">
        <v>210.5932569</v>
      </c>
      <c r="F2445">
        <v>133.25</v>
      </c>
      <c r="G2445">
        <v>8.1535257493333901</v>
      </c>
      <c r="H2445">
        <v>-18.413756196410699</v>
      </c>
      <c r="I2445">
        <v>21.7118808876283</v>
      </c>
      <c r="J2445">
        <v>-1.5752698182156999</v>
      </c>
      <c r="K2445">
        <v>128.42648096598401</v>
      </c>
      <c r="L2445">
        <v>115.118178015941</v>
      </c>
      <c r="M2445">
        <v>55.133784366352003</v>
      </c>
      <c r="N2445">
        <v>0.173229481467743</v>
      </c>
      <c r="O2445">
        <v>18.559099437148198</v>
      </c>
      <c r="P2445">
        <v>64.100985221674804</v>
      </c>
      <c r="Q2445">
        <v>7.1125514886019999E-3</v>
      </c>
    </row>
    <row r="2446" spans="1:17" hidden="1" x14ac:dyDescent="0.3">
      <c r="A2446" t="s">
        <v>5092</v>
      </c>
      <c r="B2446" t="s">
        <v>5093</v>
      </c>
      <c r="C2446" t="str">
        <f>IFERROR(VLOOKUP(Table1[[#This Row],[Ticker]],[1]!Table1[[Symbol]:[Industry]],2,FALSE),"-")</f>
        <v>-</v>
      </c>
      <c r="D2446" t="s">
        <v>400</v>
      </c>
      <c r="E2446">
        <v>210.45623645000001</v>
      </c>
      <c r="F2446">
        <v>116.5</v>
      </c>
      <c r="G2446">
        <v>-9.4967754546431191</v>
      </c>
      <c r="H2446">
        <v>-10.7070783022742</v>
      </c>
      <c r="I2446">
        <v>4.9502652820821398</v>
      </c>
      <c r="J2446">
        <v>-3.1353049640370698</v>
      </c>
      <c r="K2446">
        <v>114.677652146638</v>
      </c>
      <c r="M2446">
        <v>50.623297023003403</v>
      </c>
      <c r="N2446">
        <v>0.77893062067331198</v>
      </c>
      <c r="O2446">
        <v>29.613733905579299</v>
      </c>
      <c r="P2446">
        <v>38.443256090314897</v>
      </c>
    </row>
    <row r="2447" spans="1:17" hidden="1" x14ac:dyDescent="0.3">
      <c r="A2447" t="s">
        <v>5094</v>
      </c>
      <c r="B2447" t="s">
        <v>5095</v>
      </c>
      <c r="C2447" t="str">
        <f>IFERROR(VLOOKUP(Table1[[#This Row],[Ticker]],[1]!Table1[[Symbol]:[Industry]],2,FALSE),"-")</f>
        <v>-</v>
      </c>
      <c r="D2447" t="s">
        <v>3330</v>
      </c>
      <c r="E2447">
        <v>210.34402499999999</v>
      </c>
      <c r="F2447">
        <v>111.9</v>
      </c>
      <c r="G2447">
        <v>60.989035031167298</v>
      </c>
      <c r="H2447">
        <v>2.1546119730719302</v>
      </c>
      <c r="I2447">
        <v>51.395308405420401</v>
      </c>
      <c r="J2447">
        <v>-7.8873823998876702</v>
      </c>
      <c r="K2447">
        <v>102.46418917198299</v>
      </c>
      <c r="M2447">
        <v>48.143515606167703</v>
      </c>
      <c r="N2447">
        <v>0.74815180793441605</v>
      </c>
      <c r="O2447">
        <v>28.462913315460199</v>
      </c>
      <c r="P2447">
        <v>103.454545454545</v>
      </c>
    </row>
    <row r="2448" spans="1:17" hidden="1" x14ac:dyDescent="0.3">
      <c r="A2448" t="s">
        <v>5096</v>
      </c>
      <c r="B2448" t="s">
        <v>5097</v>
      </c>
      <c r="C2448" t="str">
        <f>IFERROR(VLOOKUP(Table1[[#This Row],[Ticker]],[1]!Table1[[Symbol]:[Industry]],2,FALSE),"-")</f>
        <v>-</v>
      </c>
      <c r="D2448" t="s">
        <v>762</v>
      </c>
      <c r="E2448">
        <v>209.97626457000001</v>
      </c>
      <c r="F2448">
        <v>109.58</v>
      </c>
      <c r="G2448">
        <v>1560.88586154314</v>
      </c>
      <c r="H2448">
        <v>44.580717690439698</v>
      </c>
      <c r="I2448">
        <v>102.909494737374</v>
      </c>
      <c r="J2448">
        <v>-1.57880843838817</v>
      </c>
      <c r="K2448">
        <v>87.908249364621398</v>
      </c>
      <c r="L2448">
        <v>60.8125822261159</v>
      </c>
      <c r="M2448">
        <v>67.516092158922206</v>
      </c>
      <c r="N2448">
        <v>2.47704768130439</v>
      </c>
      <c r="O2448">
        <v>4.2343493338200302</v>
      </c>
      <c r="P2448">
        <v>1856.7857142857099</v>
      </c>
      <c r="Q2448">
        <v>0.37104118505202</v>
      </c>
    </row>
    <row r="2449" spans="1:17" hidden="1" x14ac:dyDescent="0.3">
      <c r="A2449" t="s">
        <v>5098</v>
      </c>
      <c r="B2449" t="s">
        <v>5099</v>
      </c>
      <c r="C2449" t="str">
        <f>IFERROR(VLOOKUP(Table1[[#This Row],[Ticker]],[1]!Table1[[Symbol]:[Industry]],2,FALSE),"-")</f>
        <v>-</v>
      </c>
      <c r="E2449">
        <v>209.58293921500001</v>
      </c>
      <c r="F2449">
        <v>40.69</v>
      </c>
      <c r="G2449">
        <v>-40.780816189283001</v>
      </c>
      <c r="H2449">
        <v>-12.2811852615429</v>
      </c>
      <c r="I2449">
        <v>-1.4384602103491899</v>
      </c>
      <c r="J2449">
        <v>-3.1318022676906101</v>
      </c>
      <c r="K2449">
        <v>42.349249301773099</v>
      </c>
      <c r="L2449">
        <v>39.395165155191499</v>
      </c>
      <c r="M2449">
        <v>42.690140961349996</v>
      </c>
      <c r="N2449">
        <v>0.77163037276313595</v>
      </c>
      <c r="O2449">
        <v>35.610715163430797</v>
      </c>
      <c r="P2449">
        <v>163.02521008403301</v>
      </c>
      <c r="Q2449">
        <v>8.7477075641384003E-2</v>
      </c>
    </row>
    <row r="2450" spans="1:17" hidden="1" x14ac:dyDescent="0.3">
      <c r="A2450" t="s">
        <v>5100</v>
      </c>
      <c r="B2450" t="s">
        <v>5101</v>
      </c>
      <c r="C2450" t="str">
        <f>IFERROR(VLOOKUP(Table1[[#This Row],[Ticker]],[1]!Table1[[Symbol]:[Industry]],2,FALSE),"-")</f>
        <v>-</v>
      </c>
      <c r="D2450" t="s">
        <v>143</v>
      </c>
      <c r="E2450">
        <v>209.507014</v>
      </c>
      <c r="F2450">
        <v>23.51</v>
      </c>
      <c r="G2450">
        <v>81.925997611965499</v>
      </c>
      <c r="H2450">
        <v>0.44545198995669999</v>
      </c>
      <c r="I2450">
        <v>-31.769038705263</v>
      </c>
      <c r="J2450">
        <v>10.9142009746793</v>
      </c>
      <c r="K2450">
        <v>23.314263481445</v>
      </c>
      <c r="L2450">
        <v>22.565652738853899</v>
      </c>
      <c r="M2450">
        <v>57.844280650393003</v>
      </c>
      <c r="N2450">
        <v>1.85798928369338</v>
      </c>
      <c r="O2450">
        <v>69.970225435984602</v>
      </c>
      <c r="P2450">
        <v>143.626943005181</v>
      </c>
      <c r="Q2450">
        <v>0.105660205446845</v>
      </c>
    </row>
    <row r="2451" spans="1:17" hidden="1" x14ac:dyDescent="0.3">
      <c r="A2451" t="s">
        <v>5102</v>
      </c>
      <c r="B2451" t="s">
        <v>5103</v>
      </c>
      <c r="C2451" t="str">
        <f>IFERROR(VLOOKUP(Table1[[#This Row],[Ticker]],[1]!Table1[[Symbol]:[Industry]],2,FALSE),"-")</f>
        <v>-</v>
      </c>
      <c r="D2451" t="s">
        <v>1007</v>
      </c>
      <c r="E2451">
        <v>209.43600000000001</v>
      </c>
      <c r="F2451">
        <v>174.53</v>
      </c>
      <c r="G2451">
        <v>98.388364178840803</v>
      </c>
      <c r="H2451">
        <v>-8.1681199759259293</v>
      </c>
      <c r="I2451">
        <v>106.869842001658</v>
      </c>
      <c r="J2451">
        <v>8.8877531862616799</v>
      </c>
      <c r="K2451">
        <v>149.675700261928</v>
      </c>
      <c r="L2451">
        <v>113.069409311367</v>
      </c>
      <c r="M2451">
        <v>80.231956491503993</v>
      </c>
      <c r="N2451">
        <v>0.50659671834921105</v>
      </c>
      <c r="O2451">
        <v>4.1482839626425196</v>
      </c>
      <c r="Q2451">
        <v>9.5780220934528995E-2</v>
      </c>
    </row>
    <row r="2452" spans="1:17" hidden="1" x14ac:dyDescent="0.3">
      <c r="A2452" t="s">
        <v>5104</v>
      </c>
      <c r="B2452" t="s">
        <v>5105</v>
      </c>
      <c r="C2452" t="str">
        <f>IFERROR(VLOOKUP(Table1[[#This Row],[Ticker]],[1]!Table1[[Symbol]:[Industry]],2,FALSE),"-")</f>
        <v>-</v>
      </c>
      <c r="D2452" t="s">
        <v>21</v>
      </c>
      <c r="E2452">
        <v>209.008512</v>
      </c>
      <c r="F2452">
        <v>152</v>
      </c>
      <c r="G2452">
        <v>-2.8626688205364901</v>
      </c>
      <c r="H2452">
        <v>18.307990417712499</v>
      </c>
      <c r="I2452">
        <v>17.384127715944501</v>
      </c>
      <c r="J2452">
        <v>12.0403724429195</v>
      </c>
      <c r="K2452">
        <v>124.317861468554</v>
      </c>
      <c r="L2452">
        <v>112.78250605313001</v>
      </c>
      <c r="M2452">
        <v>86.129426419635905</v>
      </c>
      <c r="N2452">
        <v>1.80391648294644</v>
      </c>
      <c r="O2452">
        <v>5.92105263157893</v>
      </c>
      <c r="P2452">
        <v>76.334106728538202</v>
      </c>
      <c r="Q2452">
        <v>8.3595498173427998E-2</v>
      </c>
    </row>
    <row r="2453" spans="1:17" hidden="1" x14ac:dyDescent="0.3">
      <c r="A2453" t="s">
        <v>5106</v>
      </c>
      <c r="B2453" t="s">
        <v>5107</v>
      </c>
      <c r="C2453" t="str">
        <f>IFERROR(VLOOKUP(Table1[[#This Row],[Ticker]],[1]!Table1[[Symbol]:[Industry]],2,FALSE),"-")</f>
        <v>-</v>
      </c>
      <c r="D2453" t="s">
        <v>21</v>
      </c>
      <c r="E2453">
        <v>208.88928000000001</v>
      </c>
      <c r="F2453">
        <v>86.4</v>
      </c>
      <c r="G2453">
        <v>-37.832143790011401</v>
      </c>
      <c r="H2453">
        <v>-14.663530963500399</v>
      </c>
      <c r="I2453">
        <v>-44.230672578100901</v>
      </c>
      <c r="J2453">
        <v>-5.0773650498739702</v>
      </c>
      <c r="K2453">
        <v>95.641304189930395</v>
      </c>
      <c r="L2453">
        <v>100.064726564547</v>
      </c>
      <c r="M2453">
        <v>34.888477780298999</v>
      </c>
      <c r="N2453">
        <v>0.51509734539607199</v>
      </c>
      <c r="O2453">
        <v>51.446759259259203</v>
      </c>
      <c r="P2453">
        <v>14.893617021276601</v>
      </c>
      <c r="Q2453">
        <v>8.7165022593898994E-2</v>
      </c>
    </row>
    <row r="2454" spans="1:17" hidden="1" x14ac:dyDescent="0.3">
      <c r="A2454" t="s">
        <v>5108</v>
      </c>
      <c r="B2454" t="s">
        <v>5109</v>
      </c>
      <c r="C2454" t="str">
        <f>IFERROR(VLOOKUP(Table1[[#This Row],[Ticker]],[1]!Table1[[Symbol]:[Industry]],2,FALSE),"-")</f>
        <v>-</v>
      </c>
      <c r="D2454" t="s">
        <v>1570</v>
      </c>
      <c r="E2454">
        <v>208.84392295000001</v>
      </c>
      <c r="F2454">
        <v>189.85</v>
      </c>
      <c r="G2454">
        <v>3.2185032706642498</v>
      </c>
      <c r="H2454">
        <v>-6.9572940054666503</v>
      </c>
      <c r="I2454">
        <v>-8.1764011082918202</v>
      </c>
      <c r="J2454">
        <v>-5.2638021727240103</v>
      </c>
      <c r="K2454">
        <v>188.57557996624999</v>
      </c>
      <c r="L2454">
        <v>181.40508103670501</v>
      </c>
      <c r="M2454">
        <v>52.265368752213803</v>
      </c>
      <c r="N2454">
        <v>0.67198339646069605</v>
      </c>
      <c r="O2454">
        <v>33.789834079536398</v>
      </c>
      <c r="P2454">
        <v>37.572463768115902</v>
      </c>
      <c r="Q2454">
        <v>2.4974630012520999E-2</v>
      </c>
    </row>
    <row r="2455" spans="1:17" hidden="1" x14ac:dyDescent="0.3">
      <c r="A2455" t="s">
        <v>5110</v>
      </c>
      <c r="B2455" t="s">
        <v>5111</v>
      </c>
      <c r="C2455" t="str">
        <f>IFERROR(VLOOKUP(Table1[[#This Row],[Ticker]],[1]!Table1[[Symbol]:[Industry]],2,FALSE),"-")</f>
        <v>-</v>
      </c>
      <c r="D2455" t="s">
        <v>83</v>
      </c>
      <c r="E2455">
        <v>208.78795700999899</v>
      </c>
      <c r="F2455">
        <v>204.9</v>
      </c>
      <c r="G2455">
        <v>-15.0185780454112</v>
      </c>
      <c r="H2455">
        <v>-34.347438675117502</v>
      </c>
      <c r="I2455">
        <v>-3.15309223105614</v>
      </c>
      <c r="J2455">
        <v>-7.0639021387497998</v>
      </c>
      <c r="K2455">
        <v>207.95933416364599</v>
      </c>
      <c r="L2455">
        <v>193.176860286871</v>
      </c>
      <c r="M2455">
        <v>38.181333879342802</v>
      </c>
      <c r="N2455">
        <v>9.0877042580210898E-2</v>
      </c>
      <c r="O2455">
        <v>53.221083455344001</v>
      </c>
      <c r="P2455">
        <v>42.2916666666666</v>
      </c>
      <c r="Q2455">
        <v>7.3161983249472998E-2</v>
      </c>
    </row>
    <row r="2456" spans="1:17" hidden="1" x14ac:dyDescent="0.3">
      <c r="A2456" t="s">
        <v>5112</v>
      </c>
      <c r="B2456" t="s">
        <v>5113</v>
      </c>
      <c r="C2456" t="str">
        <f>IFERROR(VLOOKUP(Table1[[#This Row],[Ticker]],[1]!Table1[[Symbol]:[Industry]],2,FALSE),"-")</f>
        <v>-</v>
      </c>
      <c r="D2456" t="s">
        <v>46</v>
      </c>
      <c r="E2456">
        <v>208.2650568</v>
      </c>
      <c r="F2456">
        <v>71.77</v>
      </c>
      <c r="G2456">
        <v>33.501871032375398</v>
      </c>
      <c r="H2456">
        <v>-25.687773352531899</v>
      </c>
      <c r="I2456">
        <v>-17.783786465698899</v>
      </c>
      <c r="J2456">
        <v>-14.267002340721399</v>
      </c>
      <c r="K2456">
        <v>84.575059315036398</v>
      </c>
      <c r="L2456">
        <v>78.016082456917403</v>
      </c>
      <c r="M2456">
        <v>10.3417055393473</v>
      </c>
      <c r="N2456">
        <v>0.62440113420365195</v>
      </c>
      <c r="O2456">
        <v>59.3980771910269</v>
      </c>
      <c r="P2456">
        <v>73.987878787878699</v>
      </c>
      <c r="Q2456">
        <v>0.111422767738818</v>
      </c>
    </row>
    <row r="2457" spans="1:17" hidden="1" x14ac:dyDescent="0.3">
      <c r="A2457" t="s">
        <v>5114</v>
      </c>
      <c r="B2457" t="s">
        <v>5115</v>
      </c>
      <c r="C2457" t="str">
        <f>IFERROR(VLOOKUP(Table1[[#This Row],[Ticker]],[1]!Table1[[Symbol]:[Industry]],2,FALSE),"-")</f>
        <v>-</v>
      </c>
      <c r="D2457" t="s">
        <v>1963</v>
      </c>
      <c r="E2457">
        <v>207.86773500000001</v>
      </c>
      <c r="F2457">
        <v>139.94999999999999</v>
      </c>
      <c r="G2457">
        <v>1645.49471994345</v>
      </c>
      <c r="H2457">
        <v>37.498097788018697</v>
      </c>
      <c r="I2457">
        <v>95.3992250193741</v>
      </c>
      <c r="J2457">
        <v>6.6090268079592702</v>
      </c>
      <c r="K2457">
        <v>100.944699714118</v>
      </c>
      <c r="L2457">
        <v>65.115129776909498</v>
      </c>
      <c r="M2457">
        <v>92.152309194577995</v>
      </c>
      <c r="N2457">
        <v>2.7236476665471199</v>
      </c>
      <c r="O2457">
        <v>0</v>
      </c>
      <c r="P2457">
        <v>1863.93488633174</v>
      </c>
      <c r="Q2457">
        <v>0.228541735861544</v>
      </c>
    </row>
    <row r="2458" spans="1:17" hidden="1" x14ac:dyDescent="0.3">
      <c r="A2458" t="s">
        <v>5116</v>
      </c>
      <c r="B2458" t="s">
        <v>5117</v>
      </c>
      <c r="C2458" t="str">
        <f>IFERROR(VLOOKUP(Table1[[#This Row],[Ticker]],[1]!Table1[[Symbol]:[Industry]],2,FALSE),"-")</f>
        <v>-</v>
      </c>
      <c r="D2458" t="s">
        <v>467</v>
      </c>
      <c r="E2458">
        <v>207.57719925000001</v>
      </c>
      <c r="F2458">
        <v>85.5</v>
      </c>
      <c r="G2458">
        <v>166.069358412784</v>
      </c>
      <c r="H2458">
        <v>62.450383050437999</v>
      </c>
      <c r="I2458">
        <v>225.87274055238299</v>
      </c>
      <c r="J2458">
        <v>2.49013794366296</v>
      </c>
      <c r="K2458">
        <v>58.9322108867783</v>
      </c>
      <c r="L2458">
        <v>37.3868409893456</v>
      </c>
      <c r="M2458">
        <v>73.414587774149297</v>
      </c>
      <c r="N2458">
        <v>1.8435609746508199</v>
      </c>
      <c r="O2458">
        <v>2.1871345029239802</v>
      </c>
      <c r="P2458">
        <v>338.461538461538</v>
      </c>
      <c r="Q2458">
        <v>0.11286778985226401</v>
      </c>
    </row>
    <row r="2459" spans="1:17" hidden="1" x14ac:dyDescent="0.3">
      <c r="A2459" t="s">
        <v>5118</v>
      </c>
      <c r="B2459" t="s">
        <v>5119</v>
      </c>
      <c r="C2459" t="str">
        <f>IFERROR(VLOOKUP(Table1[[#This Row],[Ticker]],[1]!Table1[[Symbol]:[Industry]],2,FALSE),"-")</f>
        <v>-</v>
      </c>
      <c r="D2459" t="s">
        <v>546</v>
      </c>
      <c r="E2459">
        <v>207.06868119999999</v>
      </c>
      <c r="F2459">
        <v>46.66</v>
      </c>
      <c r="G2459">
        <v>-4.2372538314851296</v>
      </c>
      <c r="H2459">
        <v>-10.1435125639109</v>
      </c>
      <c r="I2459">
        <v>-8.5419227042235004</v>
      </c>
      <c r="J2459">
        <v>-3.4423074064271502</v>
      </c>
      <c r="K2459">
        <v>49.061038439432203</v>
      </c>
      <c r="L2459">
        <v>46.119735399531699</v>
      </c>
      <c r="M2459">
        <v>31.2939632706371</v>
      </c>
      <c r="N2459">
        <v>0.49746305885549502</v>
      </c>
      <c r="O2459">
        <v>29.982854693527599</v>
      </c>
      <c r="P2459">
        <v>58.438030560271599</v>
      </c>
      <c r="Q2459">
        <v>6.3299905470147994E-2</v>
      </c>
    </row>
    <row r="2460" spans="1:17" hidden="1" x14ac:dyDescent="0.3">
      <c r="A2460" t="s">
        <v>5120</v>
      </c>
      <c r="B2460" t="s">
        <v>5121</v>
      </c>
      <c r="C2460" t="str">
        <f>IFERROR(VLOOKUP(Table1[[#This Row],[Ticker]],[1]!Table1[[Symbol]:[Industry]],2,FALSE),"-")</f>
        <v>-</v>
      </c>
      <c r="D2460" t="s">
        <v>54</v>
      </c>
      <c r="E2460">
        <v>206.921962245</v>
      </c>
      <c r="F2460">
        <v>87.47</v>
      </c>
      <c r="G2460">
        <v>-33.039456431759596</v>
      </c>
      <c r="H2460">
        <v>-1.5740198692057401</v>
      </c>
      <c r="I2460">
        <v>-6.2609715793789302</v>
      </c>
      <c r="J2460">
        <v>0.41260675787717199</v>
      </c>
      <c r="K2460">
        <v>82.902814502490898</v>
      </c>
      <c r="L2460">
        <v>88.006816375835896</v>
      </c>
      <c r="M2460">
        <v>71.8234980321905</v>
      </c>
      <c r="N2460">
        <v>2.1714192690669298</v>
      </c>
      <c r="O2460">
        <v>29.187149879958799</v>
      </c>
      <c r="P2460">
        <v>19.4129692832764</v>
      </c>
      <c r="Q2460">
        <v>-4.5938436033456001E-2</v>
      </c>
    </row>
    <row r="2461" spans="1:17" hidden="1" x14ac:dyDescent="0.3">
      <c r="A2461" t="s">
        <v>5122</v>
      </c>
      <c r="B2461" t="s">
        <v>5123</v>
      </c>
      <c r="C2461" t="str">
        <f>IFERROR(VLOOKUP(Table1[[#This Row],[Ticker]],[1]!Table1[[Symbol]:[Industry]],2,FALSE),"-")</f>
        <v>-</v>
      </c>
      <c r="D2461" t="s">
        <v>167</v>
      </c>
      <c r="E2461">
        <v>206.23565535</v>
      </c>
      <c r="F2461">
        <v>31.47</v>
      </c>
      <c r="G2461">
        <v>-12.891484449352101</v>
      </c>
      <c r="H2461">
        <v>-5.5987476715399298</v>
      </c>
      <c r="I2461">
        <v>1.7843458184527501</v>
      </c>
      <c r="J2461">
        <v>-3.5864226039282099</v>
      </c>
      <c r="K2461">
        <v>30.326091434045601</v>
      </c>
      <c r="L2461">
        <v>28.829913160922899</v>
      </c>
      <c r="M2461">
        <v>60.242906359074397</v>
      </c>
      <c r="N2461">
        <v>0.408086076068917</v>
      </c>
      <c r="O2461">
        <v>46.170956466475999</v>
      </c>
      <c r="P2461">
        <v>38.940397350993301</v>
      </c>
      <c r="Q2461">
        <v>3.4748346031720001E-2</v>
      </c>
    </row>
    <row r="2462" spans="1:17" hidden="1" x14ac:dyDescent="0.3">
      <c r="A2462" t="s">
        <v>5124</v>
      </c>
      <c r="B2462" t="s">
        <v>5125</v>
      </c>
      <c r="C2462" t="str">
        <f>IFERROR(VLOOKUP(Table1[[#This Row],[Ticker]],[1]!Table1[[Symbol]:[Industry]],2,FALSE),"-")</f>
        <v>-</v>
      </c>
      <c r="D2462" t="s">
        <v>278</v>
      </c>
      <c r="E2462">
        <v>206.21607989099999</v>
      </c>
      <c r="F2462">
        <v>13.11</v>
      </c>
      <c r="G2462">
        <v>18.783494906552001</v>
      </c>
      <c r="H2462">
        <v>-22.262369671731498</v>
      </c>
      <c r="I2462">
        <v>16.8244811769165</v>
      </c>
      <c r="J2462">
        <v>-1.8890190610988</v>
      </c>
      <c r="K2462">
        <v>13.602735700767701</v>
      </c>
      <c r="L2462">
        <v>12.268223892289701</v>
      </c>
      <c r="M2462">
        <v>44.146176368783699</v>
      </c>
      <c r="N2462">
        <v>0.96544306395849999</v>
      </c>
      <c r="O2462">
        <v>48.360030511060202</v>
      </c>
      <c r="P2462">
        <v>91.386861313868593</v>
      </c>
      <c r="Q2462">
        <v>1.8189873591130001E-2</v>
      </c>
    </row>
    <row r="2463" spans="1:17" hidden="1" x14ac:dyDescent="0.3">
      <c r="A2463" t="s">
        <v>5126</v>
      </c>
      <c r="B2463" t="s">
        <v>5127</v>
      </c>
      <c r="C2463" t="str">
        <f>IFERROR(VLOOKUP(Table1[[#This Row],[Ticker]],[1]!Table1[[Symbol]:[Industry]],2,FALSE),"-")</f>
        <v>-</v>
      </c>
      <c r="D2463" t="s">
        <v>5128</v>
      </c>
      <c r="E2463">
        <v>205.63535475</v>
      </c>
      <c r="F2463">
        <v>83.15</v>
      </c>
      <c r="G2463">
        <v>8.6343658907839504</v>
      </c>
      <c r="H2463">
        <v>52.5263276360497</v>
      </c>
      <c r="I2463">
        <v>55.442046808346397</v>
      </c>
      <c r="J2463">
        <v>2.7879397109875801</v>
      </c>
      <c r="K2463">
        <v>65.343846606343703</v>
      </c>
      <c r="M2463">
        <v>66.196892564679601</v>
      </c>
      <c r="N2463">
        <v>2.1818929425837301</v>
      </c>
      <c r="O2463">
        <v>10.282621767889299</v>
      </c>
      <c r="P2463">
        <v>83.756906077348006</v>
      </c>
    </row>
    <row r="2464" spans="1:17" hidden="1" x14ac:dyDescent="0.3">
      <c r="A2464" t="s">
        <v>5129</v>
      </c>
      <c r="B2464" t="s">
        <v>5130</v>
      </c>
      <c r="C2464" t="str">
        <f>IFERROR(VLOOKUP(Table1[[#This Row],[Ticker]],[1]!Table1[[Symbol]:[Industry]],2,FALSE),"-")</f>
        <v>-</v>
      </c>
      <c r="D2464" t="s">
        <v>1595</v>
      </c>
      <c r="E2464">
        <v>205.58771999999999</v>
      </c>
      <c r="F2464">
        <v>325.39999999999998</v>
      </c>
      <c r="G2464">
        <v>192.52521054215001</v>
      </c>
      <c r="H2464">
        <v>-6.2415045317824296</v>
      </c>
      <c r="I2464">
        <v>47.478759199111003</v>
      </c>
      <c r="J2464">
        <v>-4.5953127673924996</v>
      </c>
      <c r="K2464">
        <v>315.21317616379298</v>
      </c>
      <c r="L2464">
        <v>257.55234204454098</v>
      </c>
      <c r="M2464">
        <v>52.491162411390597</v>
      </c>
      <c r="N2464">
        <v>0.85003416035073798</v>
      </c>
      <c r="O2464">
        <v>4.5021511985249001</v>
      </c>
      <c r="P2464">
        <v>242.52631578947299</v>
      </c>
      <c r="Q2464">
        <v>8.7548877200745001E-2</v>
      </c>
    </row>
    <row r="2465" spans="1:17" hidden="1" x14ac:dyDescent="0.3">
      <c r="A2465" t="s">
        <v>5131</v>
      </c>
      <c r="B2465" t="s">
        <v>5132</v>
      </c>
      <c r="C2465" t="str">
        <f>IFERROR(VLOOKUP(Table1[[#This Row],[Ticker]],[1]!Table1[[Symbol]:[Industry]],2,FALSE),"-")</f>
        <v>-</v>
      </c>
      <c r="D2465" t="s">
        <v>467</v>
      </c>
      <c r="E2465">
        <v>205.57836</v>
      </c>
      <c r="F2465">
        <v>85.02</v>
      </c>
      <c r="G2465">
        <v>-36.882770582573698</v>
      </c>
      <c r="H2465">
        <v>-4.8962816018461304</v>
      </c>
      <c r="I2465">
        <v>-24.798804863027598</v>
      </c>
      <c r="J2465">
        <v>-2.4132854068101599</v>
      </c>
      <c r="K2465">
        <v>86.037419734618297</v>
      </c>
      <c r="L2465">
        <v>89.342048586199596</v>
      </c>
      <c r="M2465">
        <v>38.954890823520898</v>
      </c>
      <c r="N2465">
        <v>0.80552934660157705</v>
      </c>
      <c r="O2465">
        <v>40.555163490943301</v>
      </c>
      <c r="P2465">
        <v>25.029411764705799</v>
      </c>
      <c r="Q2465">
        <v>-2.4065122866227001E-2</v>
      </c>
    </row>
    <row r="2466" spans="1:17" hidden="1" x14ac:dyDescent="0.3">
      <c r="A2466" t="s">
        <v>5133</v>
      </c>
      <c r="B2466" t="s">
        <v>5134</v>
      </c>
      <c r="C2466" t="str">
        <f>IFERROR(VLOOKUP(Table1[[#This Row],[Ticker]],[1]!Table1[[Symbol]:[Industry]],2,FALSE),"-")</f>
        <v>-</v>
      </c>
      <c r="D2466" t="s">
        <v>773</v>
      </c>
      <c r="E2466">
        <v>205.43846400000001</v>
      </c>
      <c r="F2466">
        <v>138.96</v>
      </c>
      <c r="G2466">
        <v>-23.187293372290299</v>
      </c>
      <c r="H2466">
        <v>-11.330600118562501</v>
      </c>
      <c r="I2466">
        <v>-1.01483507727739</v>
      </c>
      <c r="J2466">
        <v>-4.6142057177191296</v>
      </c>
      <c r="K2466">
        <v>142.81634454592901</v>
      </c>
      <c r="L2466">
        <v>139.99078706505799</v>
      </c>
      <c r="M2466">
        <v>31.849339592583899</v>
      </c>
      <c r="N2466">
        <v>0.50024896507445005</v>
      </c>
      <c r="O2466">
        <v>32.592112838226797</v>
      </c>
      <c r="P2466">
        <v>23.027888446215101</v>
      </c>
      <c r="Q2466">
        <v>7.2280674703948999E-2</v>
      </c>
    </row>
    <row r="2467" spans="1:17" hidden="1" x14ac:dyDescent="0.3">
      <c r="A2467" t="s">
        <v>5135</v>
      </c>
      <c r="B2467" t="s">
        <v>5136</v>
      </c>
      <c r="C2467" t="str">
        <f>IFERROR(VLOOKUP(Table1[[#This Row],[Ticker]],[1]!Table1[[Symbol]:[Industry]],2,FALSE),"-")</f>
        <v>-</v>
      </c>
      <c r="D2467" t="s">
        <v>21</v>
      </c>
      <c r="E2467">
        <v>205.25172040199999</v>
      </c>
      <c r="F2467">
        <v>106.62</v>
      </c>
      <c r="G2467">
        <v>51.050387471830099</v>
      </c>
      <c r="H2467">
        <v>-0.11209276707655</v>
      </c>
      <c r="I2467">
        <v>5.1440747752547002</v>
      </c>
      <c r="J2467">
        <v>3.23037039031423</v>
      </c>
      <c r="K2467">
        <v>103.798933503703</v>
      </c>
      <c r="L2467">
        <v>95.794702891011198</v>
      </c>
      <c r="M2467">
        <v>71.509045971680905</v>
      </c>
      <c r="N2467">
        <v>0.16132800219521201</v>
      </c>
      <c r="O2467">
        <v>38.4355655599324</v>
      </c>
      <c r="P2467">
        <v>90.2230151650312</v>
      </c>
      <c r="Q2467">
        <v>5.6635046524278997E-2</v>
      </c>
    </row>
    <row r="2468" spans="1:17" hidden="1" x14ac:dyDescent="0.3">
      <c r="A2468" t="s">
        <v>5137</v>
      </c>
      <c r="B2468" t="s">
        <v>5138</v>
      </c>
      <c r="C2468" t="str">
        <f>IFERROR(VLOOKUP(Table1[[#This Row],[Ticker]],[1]!Table1[[Symbol]:[Industry]],2,FALSE),"-")</f>
        <v>-</v>
      </c>
      <c r="D2468" t="s">
        <v>467</v>
      </c>
      <c r="E2468">
        <v>205.17306033</v>
      </c>
      <c r="F2468">
        <v>21.81</v>
      </c>
      <c r="G2468">
        <v>68.793965775099906</v>
      </c>
      <c r="H2468">
        <v>76.695088785250903</v>
      </c>
      <c r="I2468">
        <v>121.340171671988</v>
      </c>
      <c r="J2468">
        <v>4.49845482756613</v>
      </c>
      <c r="K2468">
        <v>16.677414154868099</v>
      </c>
      <c r="L2468">
        <v>13.109851192990901</v>
      </c>
      <c r="M2468">
        <v>64.333128527867302</v>
      </c>
      <c r="N2468">
        <v>1.4005056804289</v>
      </c>
      <c r="O2468">
        <v>6.1898211829436001</v>
      </c>
      <c r="P2468">
        <v>155.38641686182601</v>
      </c>
      <c r="Q2468">
        <v>-2.7167641548003E-2</v>
      </c>
    </row>
    <row r="2469" spans="1:17" hidden="1" x14ac:dyDescent="0.3">
      <c r="A2469" t="s">
        <v>5139</v>
      </c>
      <c r="B2469" t="s">
        <v>5140</v>
      </c>
      <c r="C2469" t="str">
        <f>IFERROR(VLOOKUP(Table1[[#This Row],[Ticker]],[1]!Table1[[Symbol]:[Industry]],2,FALSE),"-")</f>
        <v>-</v>
      </c>
      <c r="D2469" t="s">
        <v>132</v>
      </c>
      <c r="E2469">
        <v>205</v>
      </c>
      <c r="F2469">
        <v>50</v>
      </c>
      <c r="G2469">
        <v>24.703116225563502</v>
      </c>
      <c r="H2469">
        <v>-18.7917975341954</v>
      </c>
      <c r="I2469">
        <v>28.297407984063501</v>
      </c>
      <c r="J2469">
        <v>-7.4345264338016399</v>
      </c>
      <c r="K2469">
        <v>51.5595994803625</v>
      </c>
      <c r="L2469">
        <v>44.381325025449797</v>
      </c>
      <c r="M2469">
        <v>37.521161295298803</v>
      </c>
      <c r="N2469">
        <v>9.1850973621786097E-2</v>
      </c>
      <c r="O2469">
        <v>30.62</v>
      </c>
      <c r="P2469">
        <v>70.648464163822496</v>
      </c>
      <c r="Q2469">
        <v>1.8770584967278001E-2</v>
      </c>
    </row>
    <row r="2470" spans="1:17" hidden="1" x14ac:dyDescent="0.3">
      <c r="A2470" t="s">
        <v>5141</v>
      </c>
      <c r="B2470" t="s">
        <v>5142</v>
      </c>
      <c r="C2470" t="str">
        <f>IFERROR(VLOOKUP(Table1[[#This Row],[Ticker]],[1]!Table1[[Symbol]:[Industry]],2,FALSE),"-")</f>
        <v>-</v>
      </c>
      <c r="D2470" t="s">
        <v>606</v>
      </c>
      <c r="E2470">
        <v>204.83671699999999</v>
      </c>
      <c r="F2470">
        <v>115.93</v>
      </c>
      <c r="G2470">
        <v>46.681005599298899</v>
      </c>
      <c r="H2470">
        <v>-12.750879531782401</v>
      </c>
      <c r="I2470">
        <v>-16.189188835345501</v>
      </c>
      <c r="J2470">
        <v>-8.1477880720703606</v>
      </c>
      <c r="K2470">
        <v>130.76948371176999</v>
      </c>
      <c r="L2470">
        <v>123.040823445494</v>
      </c>
      <c r="M2470">
        <v>23.535487584659801</v>
      </c>
      <c r="N2470">
        <v>0.52756859327091998</v>
      </c>
      <c r="O2470">
        <v>51.608729405675803</v>
      </c>
      <c r="P2470">
        <v>84.749003984063705</v>
      </c>
      <c r="Q2470">
        <v>8.0064020153606003E-2</v>
      </c>
    </row>
    <row r="2471" spans="1:17" hidden="1" x14ac:dyDescent="0.3">
      <c r="A2471" t="s">
        <v>5143</v>
      </c>
      <c r="B2471" t="s">
        <v>5144</v>
      </c>
      <c r="C2471" t="str">
        <f>IFERROR(VLOOKUP(Table1[[#This Row],[Ticker]],[1]!Table1[[Symbol]:[Industry]],2,FALSE),"-")</f>
        <v>-</v>
      </c>
      <c r="D2471" t="s">
        <v>46</v>
      </c>
      <c r="E2471">
        <v>204.507711</v>
      </c>
      <c r="F2471">
        <v>197.55</v>
      </c>
      <c r="G2471">
        <v>171.14587818800999</v>
      </c>
      <c r="H2471">
        <v>22.933568119170101</v>
      </c>
      <c r="I2471">
        <v>140.582030730361</v>
      </c>
      <c r="J2471">
        <v>-6.8923347109661703</v>
      </c>
      <c r="K2471">
        <v>165.36793459919701</v>
      </c>
      <c r="L2471">
        <v>117.876647275929</v>
      </c>
      <c r="M2471">
        <v>57.767357101825397</v>
      </c>
      <c r="N2471">
        <v>2.0633364097831102</v>
      </c>
      <c r="O2471">
        <v>10.5796001012401</v>
      </c>
      <c r="P2471">
        <v>258.52994555353899</v>
      </c>
      <c r="Q2471">
        <v>0.136282366410134</v>
      </c>
    </row>
    <row r="2472" spans="1:17" hidden="1" x14ac:dyDescent="0.3">
      <c r="A2472" t="s">
        <v>5145</v>
      </c>
      <c r="B2472" t="s">
        <v>5146</v>
      </c>
      <c r="C2472" t="str">
        <f>IFERROR(VLOOKUP(Table1[[#This Row],[Ticker]],[1]!Table1[[Symbol]:[Industry]],2,FALSE),"-")</f>
        <v>-</v>
      </c>
      <c r="D2472" t="s">
        <v>3330</v>
      </c>
      <c r="E2472">
        <v>204.501621</v>
      </c>
      <c r="F2472">
        <v>277</v>
      </c>
      <c r="G2472">
        <v>170.45213897702899</v>
      </c>
      <c r="H2472">
        <v>-21.5694042183028</v>
      </c>
      <c r="I2472">
        <v>36.982429610293501</v>
      </c>
      <c r="J2472">
        <v>-4.3992369487443099</v>
      </c>
      <c r="K2472">
        <v>284.13203467744501</v>
      </c>
      <c r="L2472">
        <v>260.50758808047499</v>
      </c>
      <c r="M2472">
        <v>49.161368013328598</v>
      </c>
      <c r="N2472">
        <v>0.33453583453583402</v>
      </c>
      <c r="O2472">
        <v>29.963898916967501</v>
      </c>
      <c r="P2472">
        <v>221.718931475029</v>
      </c>
    </row>
    <row r="2473" spans="1:17" hidden="1" x14ac:dyDescent="0.3">
      <c r="A2473" t="s">
        <v>5147</v>
      </c>
      <c r="B2473" t="s">
        <v>5148</v>
      </c>
      <c r="C2473" t="str">
        <f>IFERROR(VLOOKUP(Table1[[#This Row],[Ticker]],[1]!Table1[[Symbol]:[Industry]],2,FALSE),"-")</f>
        <v>-</v>
      </c>
      <c r="D2473" t="s">
        <v>37</v>
      </c>
      <c r="E2473">
        <v>204.21698050000001</v>
      </c>
      <c r="F2473">
        <v>92.3</v>
      </c>
      <c r="G2473">
        <v>-54.290804177243203</v>
      </c>
      <c r="H2473">
        <v>-6.2204519002034804</v>
      </c>
      <c r="I2473">
        <v>-39.843763440518003</v>
      </c>
      <c r="J2473">
        <v>1.2428490707693201</v>
      </c>
      <c r="K2473">
        <v>93.562061126422293</v>
      </c>
      <c r="M2473">
        <v>48.909124721057502</v>
      </c>
      <c r="N2473">
        <v>1.4134785620814401</v>
      </c>
      <c r="O2473">
        <v>33.748645720476702</v>
      </c>
      <c r="P2473">
        <v>15.230961298377</v>
      </c>
    </row>
    <row r="2474" spans="1:17" hidden="1" x14ac:dyDescent="0.3">
      <c r="A2474" t="s">
        <v>5149</v>
      </c>
      <c r="B2474" t="s">
        <v>5150</v>
      </c>
      <c r="C2474" t="str">
        <f>IFERROR(VLOOKUP(Table1[[#This Row],[Ticker]],[1]!Table1[[Symbol]:[Industry]],2,FALSE),"-")</f>
        <v>-</v>
      </c>
      <c r="D2474" t="s">
        <v>261</v>
      </c>
      <c r="E2474">
        <v>204.11017874999999</v>
      </c>
      <c r="F2474">
        <v>35.5</v>
      </c>
      <c r="G2474">
        <v>-45.122877747411998</v>
      </c>
      <c r="H2474">
        <v>55.7474897756179</v>
      </c>
      <c r="I2474">
        <v>129.05660158353999</v>
      </c>
      <c r="J2474">
        <v>24.652312741427</v>
      </c>
      <c r="K2474">
        <v>23.000043634850101</v>
      </c>
      <c r="L2474">
        <v>21.870100672098499</v>
      </c>
      <c r="M2474">
        <v>96.895376663870294</v>
      </c>
      <c r="N2474">
        <v>2.5548313597252101</v>
      </c>
      <c r="O2474">
        <v>21.267605633802798</v>
      </c>
      <c r="P2474">
        <v>173.07692307692301</v>
      </c>
      <c r="Q2474">
        <v>0.184179674210489</v>
      </c>
    </row>
    <row r="2475" spans="1:17" hidden="1" x14ac:dyDescent="0.3">
      <c r="A2475" t="s">
        <v>5151</v>
      </c>
      <c r="B2475" t="s">
        <v>5152</v>
      </c>
      <c r="C2475" t="str">
        <f>IFERROR(VLOOKUP(Table1[[#This Row],[Ticker]],[1]!Table1[[Symbol]:[Industry]],2,FALSE),"-")</f>
        <v>-</v>
      </c>
      <c r="D2475" t="s">
        <v>606</v>
      </c>
      <c r="E2475">
        <v>204.04689999999999</v>
      </c>
      <c r="F2475">
        <v>102.95</v>
      </c>
      <c r="G2475">
        <v>31.391195460436698</v>
      </c>
      <c r="H2475">
        <v>-15.642902644330499</v>
      </c>
      <c r="I2475">
        <v>18.991437306447398</v>
      </c>
      <c r="J2475">
        <v>-2.2837509731224901</v>
      </c>
      <c r="K2475">
        <v>97.826008174750001</v>
      </c>
      <c r="L2475">
        <v>85.054051663667295</v>
      </c>
      <c r="M2475">
        <v>53.275189908925498</v>
      </c>
      <c r="N2475">
        <v>0.334533781185608</v>
      </c>
      <c r="O2475">
        <v>24.3322000971345</v>
      </c>
      <c r="P2475">
        <v>73.4040761327269</v>
      </c>
      <c r="Q2475">
        <v>6.2448070401843997E-2</v>
      </c>
    </row>
    <row r="2476" spans="1:17" hidden="1" x14ac:dyDescent="0.3">
      <c r="A2476" t="s">
        <v>5153</v>
      </c>
      <c r="B2476" t="s">
        <v>5154</v>
      </c>
      <c r="C2476" t="str">
        <f>IFERROR(VLOOKUP(Table1[[#This Row],[Ticker]],[1]!Table1[[Symbol]:[Industry]],2,FALSE),"-")</f>
        <v>-</v>
      </c>
      <c r="D2476" t="s">
        <v>606</v>
      </c>
      <c r="E2476">
        <v>203.89943299699999</v>
      </c>
      <c r="F2476">
        <v>128.57</v>
      </c>
      <c r="G2476">
        <v>-11.0829251903432</v>
      </c>
      <c r="H2476">
        <v>-10.3822452725231</v>
      </c>
      <c r="I2476">
        <v>9.2194451762620293</v>
      </c>
      <c r="J2476">
        <v>3.0473997907748198</v>
      </c>
      <c r="K2476">
        <v>126.90310357217</v>
      </c>
      <c r="L2476">
        <v>119.560878609138</v>
      </c>
      <c r="M2476">
        <v>55.977621383337201</v>
      </c>
      <c r="N2476">
        <v>0.27563712009186803</v>
      </c>
      <c r="O2476">
        <v>25.993622151357201</v>
      </c>
      <c r="P2476">
        <v>50.3742690058479</v>
      </c>
      <c r="Q2476">
        <v>8.5491928843528006E-2</v>
      </c>
    </row>
    <row r="2477" spans="1:17" hidden="1" x14ac:dyDescent="0.3">
      <c r="A2477" t="s">
        <v>5155</v>
      </c>
      <c r="B2477" t="s">
        <v>5156</v>
      </c>
      <c r="C2477" t="str">
        <f>IFERROR(VLOOKUP(Table1[[#This Row],[Ticker]],[1]!Table1[[Symbol]:[Industry]],2,FALSE),"-")</f>
        <v>-</v>
      </c>
      <c r="D2477" t="s">
        <v>1675</v>
      </c>
      <c r="E2477">
        <v>203.86407829500001</v>
      </c>
      <c r="F2477">
        <v>439.65</v>
      </c>
      <c r="G2477">
        <v>-35.434123344830603</v>
      </c>
      <c r="H2477">
        <v>-27.229928969081399</v>
      </c>
      <c r="I2477">
        <v>2.3036738030033401</v>
      </c>
      <c r="J2477">
        <v>-10.8454078605838</v>
      </c>
      <c r="K2477">
        <v>496.75595881033001</v>
      </c>
      <c r="L2477">
        <v>456.91915579488699</v>
      </c>
      <c r="M2477">
        <v>18.061161598224999</v>
      </c>
      <c r="N2477">
        <v>0.24653827413770901</v>
      </c>
      <c r="O2477">
        <v>47.617422950073902</v>
      </c>
      <c r="P2477">
        <v>22.124999999999901</v>
      </c>
      <c r="Q2477">
        <v>-9.8051233315653005E-2</v>
      </c>
    </row>
    <row r="2478" spans="1:17" hidden="1" x14ac:dyDescent="0.3">
      <c r="A2478" t="s">
        <v>5157</v>
      </c>
      <c r="B2478" t="s">
        <v>5158</v>
      </c>
      <c r="C2478" t="str">
        <f>IFERROR(VLOOKUP(Table1[[#This Row],[Ticker]],[1]!Table1[[Symbol]:[Industry]],2,FALSE),"-")</f>
        <v>-</v>
      </c>
      <c r="E2478">
        <v>203.77500000000001</v>
      </c>
      <c r="F2478">
        <v>65</v>
      </c>
      <c r="G2478">
        <v>21.4705468748054</v>
      </c>
      <c r="H2478">
        <v>-0.39760209275804698</v>
      </c>
      <c r="I2478">
        <v>-11.422263261498999</v>
      </c>
      <c r="J2478">
        <v>4.6731385560438996</v>
      </c>
      <c r="K2478">
        <v>64.586901337533206</v>
      </c>
      <c r="L2478">
        <v>64.888102459630602</v>
      </c>
      <c r="M2478">
        <v>66.496563553678797</v>
      </c>
      <c r="N2478">
        <v>0.46699096242912802</v>
      </c>
      <c r="O2478">
        <v>50.461538461538403</v>
      </c>
      <c r="P2478">
        <v>70.514165792235005</v>
      </c>
      <c r="Q2478">
        <v>0.152682156732943</v>
      </c>
    </row>
    <row r="2479" spans="1:17" hidden="1" x14ac:dyDescent="0.3">
      <c r="A2479" t="s">
        <v>5159</v>
      </c>
      <c r="B2479" t="s">
        <v>5160</v>
      </c>
      <c r="C2479" t="str">
        <f>IFERROR(VLOOKUP(Table1[[#This Row],[Ticker]],[1]!Table1[[Symbol]:[Industry]],2,FALSE),"-")</f>
        <v>-</v>
      </c>
      <c r="D2479" t="s">
        <v>185</v>
      </c>
      <c r="E2479">
        <v>203.69270795999901</v>
      </c>
      <c r="F2479">
        <v>234.35</v>
      </c>
      <c r="G2479">
        <v>81.436695232026807</v>
      </c>
      <c r="H2479">
        <v>-3.89621737702574</v>
      </c>
      <c r="I2479">
        <v>73.132260302312403</v>
      </c>
      <c r="J2479">
        <v>-11.031962731601499</v>
      </c>
      <c r="K2479">
        <v>223.22056182820799</v>
      </c>
      <c r="L2479">
        <v>177.91750870957199</v>
      </c>
      <c r="M2479">
        <v>39.194426014891597</v>
      </c>
      <c r="N2479">
        <v>0.20912197606845001</v>
      </c>
      <c r="O2479">
        <v>12.844036697247599</v>
      </c>
      <c r="P2479">
        <v>129.754901960784</v>
      </c>
      <c r="Q2479">
        <v>6.4899154812404006E-2</v>
      </c>
    </row>
    <row r="2480" spans="1:17" hidden="1" x14ac:dyDescent="0.3">
      <c r="A2480" t="s">
        <v>5161</v>
      </c>
      <c r="B2480" t="s">
        <v>5162</v>
      </c>
      <c r="C2480" t="str">
        <f>IFERROR(VLOOKUP(Table1[[#This Row],[Ticker]],[1]!Table1[[Symbol]:[Industry]],2,FALSE),"-")</f>
        <v>-</v>
      </c>
      <c r="D2480" t="s">
        <v>1381</v>
      </c>
      <c r="E2480">
        <v>203.09152850000001</v>
      </c>
      <c r="F2480">
        <v>396.95</v>
      </c>
      <c r="G2480">
        <v>18.125671441706</v>
      </c>
      <c r="H2480">
        <v>-3.7347687804871001</v>
      </c>
      <c r="I2480">
        <v>-13.483353983549801</v>
      </c>
      <c r="J2480">
        <v>-0.53227146650285995</v>
      </c>
      <c r="K2480">
        <v>392.35240066942998</v>
      </c>
      <c r="L2480">
        <v>373.22093932771799</v>
      </c>
      <c r="M2480">
        <v>66.399250740318294</v>
      </c>
      <c r="N2480">
        <v>0.39873480213075602</v>
      </c>
      <c r="O2480">
        <v>35.734979216526</v>
      </c>
      <c r="P2480">
        <v>62.751127511275001</v>
      </c>
      <c r="Q2480">
        <v>3.8887208515678E-2</v>
      </c>
    </row>
    <row r="2481" spans="1:17" hidden="1" x14ac:dyDescent="0.3">
      <c r="A2481" t="s">
        <v>5163</v>
      </c>
      <c r="B2481" t="s">
        <v>5164</v>
      </c>
      <c r="C2481" t="str">
        <f>IFERROR(VLOOKUP(Table1[[#This Row],[Ticker]],[1]!Table1[[Symbol]:[Industry]],2,FALSE),"-")</f>
        <v>-</v>
      </c>
      <c r="D2481" t="s">
        <v>124</v>
      </c>
      <c r="E2481">
        <v>202.96215674999999</v>
      </c>
      <c r="F2481">
        <v>22.5</v>
      </c>
      <c r="G2481">
        <v>72.514772067853301</v>
      </c>
      <c r="H2481">
        <v>-15.053126807811401</v>
      </c>
      <c r="I2481">
        <v>39.012499344316197</v>
      </c>
      <c r="J2481">
        <v>-7.0765006564919304</v>
      </c>
      <c r="K2481">
        <v>21.752493912588601</v>
      </c>
      <c r="L2481">
        <v>17.0999250946807</v>
      </c>
      <c r="M2481">
        <v>38.625236105237299</v>
      </c>
      <c r="N2481">
        <v>0.44493024401834202</v>
      </c>
      <c r="O2481">
        <v>18.9777777777777</v>
      </c>
      <c r="P2481">
        <v>153.664036076662</v>
      </c>
      <c r="Q2481">
        <v>6.5926158899746998E-2</v>
      </c>
    </row>
    <row r="2482" spans="1:17" hidden="1" x14ac:dyDescent="0.3">
      <c r="A2482" t="s">
        <v>5165</v>
      </c>
      <c r="B2482" t="s">
        <v>5166</v>
      </c>
      <c r="C2482" t="str">
        <f>IFERROR(VLOOKUP(Table1[[#This Row],[Ticker]],[1]!Table1[[Symbol]:[Industry]],2,FALSE),"-")</f>
        <v>-</v>
      </c>
      <c r="D2482" t="s">
        <v>994</v>
      </c>
      <c r="E2482">
        <v>202.84003931199999</v>
      </c>
      <c r="F2482">
        <v>108.56</v>
      </c>
      <c r="G2482">
        <v>42.460896503028799</v>
      </c>
      <c r="H2482">
        <v>-4.2945294428144596</v>
      </c>
      <c r="I2482">
        <v>34.034754282360602</v>
      </c>
      <c r="J2482">
        <v>-7.7471301935241401</v>
      </c>
      <c r="K2482">
        <v>103.462225372638</v>
      </c>
      <c r="L2482">
        <v>84.678179214206196</v>
      </c>
      <c r="M2482">
        <v>33.286517295323002</v>
      </c>
      <c r="N2482">
        <v>1.86593957925135</v>
      </c>
      <c r="O2482">
        <v>16.801768607221799</v>
      </c>
      <c r="P2482">
        <v>96.844968268358997</v>
      </c>
      <c r="Q2482">
        <v>4.9197149205006001E-2</v>
      </c>
    </row>
    <row r="2483" spans="1:17" hidden="1" x14ac:dyDescent="0.3">
      <c r="A2483" t="s">
        <v>5167</v>
      </c>
      <c r="B2483" t="s">
        <v>5168</v>
      </c>
      <c r="C2483" t="str">
        <f>IFERROR(VLOOKUP(Table1[[#This Row],[Ticker]],[1]!Table1[[Symbol]:[Industry]],2,FALSE),"-")</f>
        <v>-</v>
      </c>
      <c r="D2483" t="s">
        <v>1503</v>
      </c>
      <c r="E2483">
        <v>202.75610288799999</v>
      </c>
      <c r="F2483">
        <v>126.25</v>
      </c>
      <c r="G2483">
        <v>41.975212766565598</v>
      </c>
      <c r="H2483">
        <v>-15.1663352315566</v>
      </c>
      <c r="I2483">
        <v>13.914910165056099</v>
      </c>
      <c r="J2483">
        <v>-2.5266432394955101</v>
      </c>
      <c r="K2483">
        <v>130.83519742039201</v>
      </c>
      <c r="L2483">
        <v>115.63509426956</v>
      </c>
      <c r="M2483">
        <v>35.793129224196598</v>
      </c>
      <c r="N2483">
        <v>0.26829908452213402</v>
      </c>
      <c r="O2483">
        <v>27.770297029702899</v>
      </c>
      <c r="P2483">
        <v>100.809884625678</v>
      </c>
      <c r="Q2483">
        <v>9.0013000245439997E-2</v>
      </c>
    </row>
    <row r="2484" spans="1:17" hidden="1" x14ac:dyDescent="0.3">
      <c r="A2484" t="s">
        <v>5169</v>
      </c>
      <c r="B2484" t="s">
        <v>5170</v>
      </c>
      <c r="C2484" t="str">
        <f>IFERROR(VLOOKUP(Table1[[#This Row],[Ticker]],[1]!Table1[[Symbol]:[Industry]],2,FALSE),"-")</f>
        <v>-</v>
      </c>
      <c r="D2484" t="s">
        <v>124</v>
      </c>
      <c r="E2484">
        <v>202.68721452</v>
      </c>
      <c r="F2484">
        <v>102.38</v>
      </c>
      <c r="G2484">
        <v>49.555837774283503</v>
      </c>
      <c r="H2484">
        <v>24.439822573259999</v>
      </c>
      <c r="I2484">
        <v>55.785488260162197</v>
      </c>
      <c r="J2484">
        <v>29.922425591809201</v>
      </c>
      <c r="K2484">
        <v>77.736432253384393</v>
      </c>
      <c r="L2484">
        <v>67.292384662453898</v>
      </c>
      <c r="M2484">
        <v>71.398963297093303</v>
      </c>
      <c r="N2484">
        <v>2.9200083838751798</v>
      </c>
      <c r="O2484">
        <v>10.363352217229901</v>
      </c>
      <c r="P2484">
        <v>104.76</v>
      </c>
      <c r="Q2484">
        <v>0.10614300159053</v>
      </c>
    </row>
    <row r="2485" spans="1:17" hidden="1" x14ac:dyDescent="0.3">
      <c r="A2485" t="s">
        <v>5171</v>
      </c>
      <c r="B2485" t="s">
        <v>5172</v>
      </c>
      <c r="C2485" t="str">
        <f>IFERROR(VLOOKUP(Table1[[#This Row],[Ticker]],[1]!Table1[[Symbol]:[Industry]],2,FALSE),"-")</f>
        <v>-</v>
      </c>
      <c r="D2485" t="s">
        <v>606</v>
      </c>
      <c r="E2485">
        <v>202.30070484000001</v>
      </c>
      <c r="F2485">
        <v>9.11</v>
      </c>
      <c r="G2485">
        <v>-31.891262965409702</v>
      </c>
      <c r="H2485">
        <v>-5.0772343792769803</v>
      </c>
      <c r="I2485">
        <v>-23.236212278090601</v>
      </c>
      <c r="J2485">
        <v>-1.1750952242331301</v>
      </c>
      <c r="K2485">
        <v>9.2310697621800504</v>
      </c>
      <c r="L2485">
        <v>9.5032766495163692</v>
      </c>
      <c r="M2485">
        <v>36.140629666598301</v>
      </c>
      <c r="N2485">
        <v>0.93800371797490301</v>
      </c>
      <c r="O2485">
        <v>52.579582875960497</v>
      </c>
      <c r="P2485">
        <v>13.874999999999901</v>
      </c>
      <c r="Q2485">
        <v>8.0597209847290009E-3</v>
      </c>
    </row>
    <row r="2486" spans="1:17" hidden="1" x14ac:dyDescent="0.3">
      <c r="A2486" t="s">
        <v>5173</v>
      </c>
      <c r="B2486" t="s">
        <v>5174</v>
      </c>
      <c r="C2486" t="str">
        <f>IFERROR(VLOOKUP(Table1[[#This Row],[Ticker]],[1]!Table1[[Symbol]:[Industry]],2,FALSE),"-")</f>
        <v>-</v>
      </c>
      <c r="D2486" t="s">
        <v>287</v>
      </c>
      <c r="E2486">
        <v>202.29302225000001</v>
      </c>
      <c r="F2486">
        <v>113.65</v>
      </c>
      <c r="G2486">
        <v>-32.777198735066399</v>
      </c>
      <c r="I2486">
        <v>-18.3301579983411</v>
      </c>
      <c r="M2486">
        <v>0</v>
      </c>
      <c r="O2486">
        <v>0</v>
      </c>
      <c r="P2486">
        <v>0</v>
      </c>
    </row>
    <row r="2487" spans="1:17" hidden="1" x14ac:dyDescent="0.3">
      <c r="A2487" t="s">
        <v>5175</v>
      </c>
      <c r="B2487" t="s">
        <v>5176</v>
      </c>
      <c r="C2487" t="str">
        <f>IFERROR(VLOOKUP(Table1[[#This Row],[Ticker]],[1]!Table1[[Symbol]:[Industry]],2,FALSE),"-")</f>
        <v>-</v>
      </c>
      <c r="D2487" t="s">
        <v>2750</v>
      </c>
      <c r="E2487">
        <v>202.20750000000001</v>
      </c>
      <c r="F2487">
        <v>81.7</v>
      </c>
      <c r="G2487">
        <v>79.485726700111499</v>
      </c>
      <c r="H2487">
        <v>-8.6877473063489106</v>
      </c>
      <c r="I2487">
        <v>20.7100053781054</v>
      </c>
      <c r="J2487">
        <v>-9.28218145426119</v>
      </c>
      <c r="K2487">
        <v>85.219270070576798</v>
      </c>
      <c r="L2487">
        <v>69.744955252134105</v>
      </c>
      <c r="M2487">
        <v>25.953806163378601</v>
      </c>
      <c r="N2487">
        <v>0.17907399599942</v>
      </c>
      <c r="O2487">
        <v>35.189718482252097</v>
      </c>
      <c r="P2487">
        <v>126.944444444444</v>
      </c>
      <c r="Q2487">
        <v>0.14222806406895699</v>
      </c>
    </row>
    <row r="2488" spans="1:17" hidden="1" x14ac:dyDescent="0.3">
      <c r="A2488" t="s">
        <v>5177</v>
      </c>
      <c r="B2488" t="s">
        <v>5178</v>
      </c>
      <c r="C2488" t="str">
        <f>IFERROR(VLOOKUP(Table1[[#This Row],[Ticker]],[1]!Table1[[Symbol]:[Industry]],2,FALSE),"-")</f>
        <v>-</v>
      </c>
      <c r="D2488" t="s">
        <v>138</v>
      </c>
      <c r="E2488">
        <v>201.66947999999999</v>
      </c>
      <c r="F2488">
        <v>184.95</v>
      </c>
      <c r="G2488">
        <v>83.5385907386177</v>
      </c>
      <c r="H2488">
        <v>54.665854775576797</v>
      </c>
      <c r="I2488">
        <v>29.334512660341399</v>
      </c>
      <c r="J2488">
        <v>-4.58578371335462</v>
      </c>
      <c r="K2488">
        <v>151.70676711314499</v>
      </c>
      <c r="L2488">
        <v>126.66215273034901</v>
      </c>
      <c r="M2488">
        <v>58.072633928689697</v>
      </c>
      <c r="N2488">
        <v>1.57289091605445</v>
      </c>
      <c r="O2488">
        <v>13.625304136253</v>
      </c>
      <c r="P2488">
        <v>152.83663704716301</v>
      </c>
      <c r="Q2488">
        <v>0.28420158412702201</v>
      </c>
    </row>
    <row r="2489" spans="1:17" hidden="1" x14ac:dyDescent="0.3">
      <c r="A2489" t="s">
        <v>5179</v>
      </c>
      <c r="B2489" t="s">
        <v>5180</v>
      </c>
      <c r="C2489" t="str">
        <f>IFERROR(VLOOKUP(Table1[[#This Row],[Ticker]],[1]!Table1[[Symbol]:[Industry]],2,FALSE),"-")</f>
        <v>-</v>
      </c>
      <c r="D2489" t="s">
        <v>606</v>
      </c>
      <c r="E2489">
        <v>201.52205219999999</v>
      </c>
      <c r="F2489">
        <v>57.95</v>
      </c>
      <c r="G2489">
        <v>143.17518221731399</v>
      </c>
      <c r="H2489">
        <v>-10.2895045317824</v>
      </c>
      <c r="I2489">
        <v>-19.185589991497601</v>
      </c>
      <c r="J2489">
        <v>-3.22107034315008</v>
      </c>
      <c r="K2489">
        <v>60.2608351341663</v>
      </c>
      <c r="M2489">
        <v>42.950770739226201</v>
      </c>
      <c r="N2489">
        <v>0.568274895424979</v>
      </c>
      <c r="O2489">
        <v>30.284728213977498</v>
      </c>
      <c r="P2489">
        <v>175.95238095238</v>
      </c>
    </row>
    <row r="2490" spans="1:17" hidden="1" x14ac:dyDescent="0.3">
      <c r="A2490" t="s">
        <v>5181</v>
      </c>
      <c r="B2490" t="s">
        <v>5182</v>
      </c>
      <c r="C2490" t="str">
        <f>IFERROR(VLOOKUP(Table1[[#This Row],[Ticker]],[1]!Table1[[Symbol]:[Industry]],2,FALSE),"-")</f>
        <v>-</v>
      </c>
      <c r="D2490" t="s">
        <v>516</v>
      </c>
      <c r="E2490">
        <v>201.20844045999999</v>
      </c>
      <c r="F2490">
        <v>188.2</v>
      </c>
      <c r="G2490">
        <v>-24.335827372346699</v>
      </c>
      <c r="H2490">
        <v>25.9791851233899</v>
      </c>
      <c r="I2490">
        <v>-9.8887866356214698</v>
      </c>
      <c r="J2490">
        <v>24.259208541311999</v>
      </c>
      <c r="M2490">
        <v>67.462064169494994</v>
      </c>
      <c r="O2490">
        <v>21.9181721572794</v>
      </c>
      <c r="P2490">
        <v>63.652173913043399</v>
      </c>
    </row>
    <row r="2491" spans="1:17" hidden="1" x14ac:dyDescent="0.3">
      <c r="A2491" t="s">
        <v>5183</v>
      </c>
      <c r="B2491" t="s">
        <v>5184</v>
      </c>
      <c r="C2491" t="str">
        <f>IFERROR(VLOOKUP(Table1[[#This Row],[Ticker]],[1]!Table1[[Symbol]:[Industry]],2,FALSE),"-")</f>
        <v>-</v>
      </c>
      <c r="D2491" t="s">
        <v>2208</v>
      </c>
      <c r="E2491">
        <v>200.91749999999999</v>
      </c>
      <c r="F2491">
        <v>93.45</v>
      </c>
      <c r="G2491">
        <v>84.5483826602824</v>
      </c>
      <c r="H2491">
        <v>3.3732626469718801</v>
      </c>
      <c r="I2491">
        <v>-43.4503503060334</v>
      </c>
      <c r="J2491">
        <v>8.9706267741865098</v>
      </c>
      <c r="K2491">
        <v>90.374746736578899</v>
      </c>
      <c r="L2491">
        <v>92.201813392480503</v>
      </c>
      <c r="M2491">
        <v>59.813697200915598</v>
      </c>
      <c r="N2491">
        <v>0.26321471434047899</v>
      </c>
      <c r="O2491">
        <v>48.282504012841002</v>
      </c>
      <c r="P2491">
        <v>117.325581395348</v>
      </c>
      <c r="Q2491">
        <v>6.0303818409442003E-2</v>
      </c>
    </row>
    <row r="2492" spans="1:17" hidden="1" x14ac:dyDescent="0.3">
      <c r="A2492" t="s">
        <v>5185</v>
      </c>
      <c r="B2492" t="s">
        <v>5186</v>
      </c>
      <c r="C2492" t="str">
        <f>IFERROR(VLOOKUP(Table1[[#This Row],[Ticker]],[1]!Table1[[Symbol]:[Industry]],2,FALSE),"-")</f>
        <v>-</v>
      </c>
      <c r="D2492" t="s">
        <v>54</v>
      </c>
      <c r="E2492">
        <v>200.40144792800001</v>
      </c>
      <c r="F2492">
        <v>126.61</v>
      </c>
      <c r="G2492">
        <v>-9.5557875428522898</v>
      </c>
      <c r="H2492">
        <v>-15.859839875570101</v>
      </c>
      <c r="I2492">
        <v>17.081606707541201</v>
      </c>
      <c r="J2492">
        <v>-3.7544036764834101</v>
      </c>
      <c r="K2492">
        <v>123.86740528829699</v>
      </c>
      <c r="L2492">
        <v>112.954185544583</v>
      </c>
      <c r="M2492">
        <v>42.933467808996497</v>
      </c>
      <c r="N2492">
        <v>0.82039749273426499</v>
      </c>
      <c r="O2492">
        <v>14.517020772450801</v>
      </c>
      <c r="P2492">
        <v>39.438325991189402</v>
      </c>
      <c r="Q2492">
        <v>-4.9662794559054001E-2</v>
      </c>
    </row>
    <row r="2493" spans="1:17" hidden="1" x14ac:dyDescent="0.3">
      <c r="A2493" t="s">
        <v>5187</v>
      </c>
      <c r="B2493" t="s">
        <v>5188</v>
      </c>
      <c r="C2493" t="str">
        <f>IFERROR(VLOOKUP(Table1[[#This Row],[Ticker]],[1]!Table1[[Symbol]:[Industry]],2,FALSE),"-")</f>
        <v>-</v>
      </c>
      <c r="D2493" t="s">
        <v>46</v>
      </c>
      <c r="E2493">
        <v>200.0271645</v>
      </c>
      <c r="F2493">
        <v>259.8</v>
      </c>
      <c r="G2493">
        <v>-17.694142256660999</v>
      </c>
      <c r="H2493">
        <v>-16.6074591379239</v>
      </c>
      <c r="I2493">
        <v>5.9760620973526404</v>
      </c>
      <c r="J2493">
        <v>0.84328743721468502</v>
      </c>
      <c r="K2493">
        <v>273.76621982475302</v>
      </c>
      <c r="L2493">
        <v>258.18798835744099</v>
      </c>
      <c r="M2493">
        <v>35.605230940269699</v>
      </c>
      <c r="N2493">
        <v>0.55334111550835596</v>
      </c>
      <c r="O2493">
        <v>30.484988452655799</v>
      </c>
      <c r="P2493">
        <v>24.544582933844602</v>
      </c>
    </row>
    <row r="2494" spans="1:17" hidden="1" x14ac:dyDescent="0.3">
      <c r="A2494" t="s">
        <v>5189</v>
      </c>
      <c r="B2494" t="s">
        <v>5190</v>
      </c>
      <c r="C2494" t="str">
        <f>IFERROR(VLOOKUP(Table1[[#This Row],[Ticker]],[1]!Table1[[Symbol]:[Industry]],2,FALSE),"-")</f>
        <v>-</v>
      </c>
      <c r="D2494" t="s">
        <v>180</v>
      </c>
      <c r="E2494">
        <v>199.8</v>
      </c>
      <c r="F2494">
        <v>15</v>
      </c>
      <c r="G2494">
        <v>-7.8812786684552396</v>
      </c>
      <c r="H2494">
        <v>-26.645746313330601</v>
      </c>
      <c r="I2494">
        <v>52.124387456204303</v>
      </c>
      <c r="J2494">
        <v>-7.7504202475477797</v>
      </c>
      <c r="K2494">
        <v>14.9042615397336</v>
      </c>
      <c r="L2494">
        <v>11.822275193735299</v>
      </c>
      <c r="M2494">
        <v>30.5234543155462</v>
      </c>
      <c r="N2494">
        <v>0.26718039118501002</v>
      </c>
      <c r="O2494">
        <v>30.8666666666666</v>
      </c>
      <c r="P2494">
        <v>96.335078534031396</v>
      </c>
      <c r="Q2494">
        <v>0.155185832736596</v>
      </c>
    </row>
    <row r="2495" spans="1:17" hidden="1" x14ac:dyDescent="0.3">
      <c r="A2495" t="s">
        <v>5191</v>
      </c>
      <c r="B2495" t="s">
        <v>5192</v>
      </c>
      <c r="C2495" t="str">
        <f>IFERROR(VLOOKUP(Table1[[#This Row],[Ticker]],[1]!Table1[[Symbol]:[Industry]],2,FALSE),"-")</f>
        <v>-</v>
      </c>
      <c r="D2495" t="s">
        <v>400</v>
      </c>
      <c r="E2495">
        <v>199.66927763999999</v>
      </c>
      <c r="F2495">
        <v>37.200000000000003</v>
      </c>
      <c r="G2495">
        <v>237.37205499627601</v>
      </c>
      <c r="H2495">
        <v>3.0781050511811801</v>
      </c>
      <c r="I2495">
        <v>226.11428644610299</v>
      </c>
      <c r="J2495">
        <v>-3.0719712440509799</v>
      </c>
      <c r="K2495">
        <v>32.288381589253298</v>
      </c>
      <c r="L2495">
        <v>22.218003980416501</v>
      </c>
      <c r="M2495">
        <v>59.631935987744797</v>
      </c>
      <c r="N2495">
        <v>0.92081862472611997</v>
      </c>
      <c r="O2495">
        <v>9.1397849462365492</v>
      </c>
      <c r="P2495">
        <v>350.90909090909099</v>
      </c>
      <c r="Q2495">
        <v>0.15408001573885099</v>
      </c>
    </row>
    <row r="2496" spans="1:17" hidden="1" x14ac:dyDescent="0.3">
      <c r="A2496" t="s">
        <v>5193</v>
      </c>
      <c r="B2496" t="s">
        <v>5194</v>
      </c>
      <c r="C2496" t="str">
        <f>IFERROR(VLOOKUP(Table1[[#This Row],[Ticker]],[1]!Table1[[Symbol]:[Industry]],2,FALSE),"-")</f>
        <v>-</v>
      </c>
      <c r="D2496" t="s">
        <v>1400</v>
      </c>
      <c r="E2496">
        <v>199.50475</v>
      </c>
      <c r="F2496">
        <v>460.75</v>
      </c>
      <c r="G2496">
        <v>239.696528023219</v>
      </c>
      <c r="H2496">
        <v>-7.1829409958708297</v>
      </c>
      <c r="I2496">
        <v>7.9027187139876203</v>
      </c>
      <c r="J2496">
        <v>7.3844852124054698</v>
      </c>
      <c r="K2496">
        <v>438.064331877646</v>
      </c>
      <c r="L2496">
        <v>361.69780675223501</v>
      </c>
      <c r="M2496">
        <v>61.048777933306098</v>
      </c>
      <c r="N2496">
        <v>0.41846647799678899</v>
      </c>
      <c r="O2496">
        <v>24.796527400976601</v>
      </c>
      <c r="P2496">
        <v>303.989478298991</v>
      </c>
    </row>
    <row r="2497" spans="1:17" hidden="1" x14ac:dyDescent="0.3">
      <c r="A2497" t="s">
        <v>5195</v>
      </c>
      <c r="B2497" t="s">
        <v>5196</v>
      </c>
      <c r="C2497" t="str">
        <f>IFERROR(VLOOKUP(Table1[[#This Row],[Ticker]],[1]!Table1[[Symbol]:[Industry]],2,FALSE),"-")</f>
        <v>-</v>
      </c>
      <c r="D2497" t="s">
        <v>997</v>
      </c>
      <c r="E2497">
        <v>199.5</v>
      </c>
      <c r="F2497">
        <v>380</v>
      </c>
      <c r="G2497">
        <v>125.46269253234701</v>
      </c>
      <c r="H2497">
        <v>-7.3503081435205804</v>
      </c>
      <c r="I2497">
        <v>-5.8209055927156701</v>
      </c>
      <c r="J2497">
        <v>-0.75115692323667005</v>
      </c>
      <c r="K2497">
        <v>374.68495254678197</v>
      </c>
      <c r="L2497">
        <v>302.59297742446</v>
      </c>
      <c r="M2497">
        <v>37.621362519364403</v>
      </c>
      <c r="N2497">
        <v>0.617658612103135</v>
      </c>
      <c r="O2497">
        <v>13.421052631578901</v>
      </c>
      <c r="P2497">
        <v>230.147697654213</v>
      </c>
      <c r="Q2497">
        <v>7.6736637152942003E-2</v>
      </c>
    </row>
    <row r="2498" spans="1:17" hidden="1" x14ac:dyDescent="0.3">
      <c r="A2498" t="s">
        <v>5197</v>
      </c>
      <c r="B2498" t="s">
        <v>5198</v>
      </c>
      <c r="C2498" t="str">
        <f>IFERROR(VLOOKUP(Table1[[#This Row],[Ticker]],[1]!Table1[[Symbol]:[Industry]],2,FALSE),"-")</f>
        <v>-</v>
      </c>
      <c r="D2498" t="s">
        <v>400</v>
      </c>
      <c r="E2498">
        <v>199.07848144100001</v>
      </c>
      <c r="F2498">
        <v>24.29</v>
      </c>
      <c r="G2498">
        <v>68.132644110260301</v>
      </c>
      <c r="H2498">
        <v>3.84473400032764</v>
      </c>
      <c r="I2498">
        <v>19.916853953850001</v>
      </c>
      <c r="J2498">
        <v>3.6067074346276802</v>
      </c>
      <c r="K2498">
        <v>22.127397724351098</v>
      </c>
      <c r="L2498">
        <v>20.1678484607035</v>
      </c>
      <c r="M2498">
        <v>69.0001394473733</v>
      </c>
      <c r="N2498">
        <v>1.61501874845982</v>
      </c>
      <c r="O2498">
        <v>17.332235487855002</v>
      </c>
      <c r="P2498">
        <v>103.94626364399601</v>
      </c>
      <c r="Q2498">
        <v>5.3383928919328E-2</v>
      </c>
    </row>
    <row r="2499" spans="1:17" hidden="1" x14ac:dyDescent="0.3">
      <c r="A2499" t="s">
        <v>5199</v>
      </c>
      <c r="B2499" t="s">
        <v>5200</v>
      </c>
      <c r="C2499" t="str">
        <f>IFERROR(VLOOKUP(Table1[[#This Row],[Ticker]],[1]!Table1[[Symbol]:[Industry]],2,FALSE),"-")</f>
        <v>-</v>
      </c>
      <c r="D2499" t="s">
        <v>287</v>
      </c>
      <c r="E2499">
        <v>199.01867999999999</v>
      </c>
      <c r="F2499">
        <v>166.85</v>
      </c>
      <c r="G2499">
        <v>72.173053076750307</v>
      </c>
      <c r="H2499">
        <v>2.4471030631542598</v>
      </c>
      <c r="I2499">
        <v>25.506048898210501</v>
      </c>
      <c r="J2499">
        <v>0.73124587034436905</v>
      </c>
      <c r="K2499">
        <v>159.71213819862101</v>
      </c>
      <c r="L2499">
        <v>135.65390791618699</v>
      </c>
      <c r="M2499">
        <v>42.831709249652498</v>
      </c>
      <c r="N2499">
        <v>0.44583883138105401</v>
      </c>
      <c r="O2499">
        <v>8.3008690440515398</v>
      </c>
      <c r="P2499">
        <v>114.95748518422999</v>
      </c>
      <c r="Q2499">
        <v>0.12534122755550101</v>
      </c>
    </row>
    <row r="2500" spans="1:17" hidden="1" x14ac:dyDescent="0.3">
      <c r="A2500" t="s">
        <v>5201</v>
      </c>
      <c r="B2500" t="s">
        <v>5202</v>
      </c>
      <c r="C2500" t="str">
        <f>IFERROR(VLOOKUP(Table1[[#This Row],[Ticker]],[1]!Table1[[Symbol]:[Industry]],2,FALSE),"-")</f>
        <v>-</v>
      </c>
      <c r="D2500" t="s">
        <v>54</v>
      </c>
      <c r="E2500">
        <v>198.736682452</v>
      </c>
      <c r="F2500">
        <v>70.84</v>
      </c>
      <c r="G2500">
        <v>17.1487271908595</v>
      </c>
      <c r="H2500">
        <v>4.7619491573855299</v>
      </c>
      <c r="I2500">
        <v>42.6698420016588</v>
      </c>
      <c r="J2500">
        <v>3.4662244301591398</v>
      </c>
      <c r="K2500">
        <v>62.895103923473997</v>
      </c>
      <c r="L2500">
        <v>53.050095459453502</v>
      </c>
      <c r="M2500">
        <v>63.911643497412399</v>
      </c>
      <c r="N2500">
        <v>0.38602288068493801</v>
      </c>
      <c r="O2500">
        <v>5.5900621118012399</v>
      </c>
      <c r="P2500">
        <v>89.665327978581004</v>
      </c>
      <c r="Q2500">
        <v>5.9559155669924001E-2</v>
      </c>
    </row>
    <row r="2501" spans="1:17" hidden="1" x14ac:dyDescent="0.3">
      <c r="A2501" t="s">
        <v>5203</v>
      </c>
      <c r="B2501" t="s">
        <v>5204</v>
      </c>
      <c r="C2501" t="str">
        <f>IFERROR(VLOOKUP(Table1[[#This Row],[Ticker]],[1]!Table1[[Symbol]:[Industry]],2,FALSE),"-")</f>
        <v>-</v>
      </c>
      <c r="D2501" t="s">
        <v>132</v>
      </c>
      <c r="E2501">
        <v>198.13367199999999</v>
      </c>
      <c r="F2501">
        <v>4.18</v>
      </c>
      <c r="G2501">
        <v>22.0376160797483</v>
      </c>
      <c r="H2501">
        <v>-19.160931934645401</v>
      </c>
      <c r="I2501">
        <v>-18.8063484745316</v>
      </c>
      <c r="J2501">
        <v>-1.5044036764834099</v>
      </c>
      <c r="K2501">
        <v>4.3314400420296399</v>
      </c>
      <c r="L2501">
        <v>4.2734241996759001</v>
      </c>
      <c r="M2501">
        <v>10.626703297444401</v>
      </c>
      <c r="N2501">
        <v>0.31889456990645998</v>
      </c>
      <c r="O2501">
        <v>38.755980861243998</v>
      </c>
      <c r="P2501">
        <v>60.769230769230703</v>
      </c>
      <c r="Q2501">
        <v>2.0640591651908999E-2</v>
      </c>
    </row>
    <row r="2502" spans="1:17" hidden="1" x14ac:dyDescent="0.3">
      <c r="A2502" t="s">
        <v>5205</v>
      </c>
      <c r="B2502" t="s">
        <v>5206</v>
      </c>
      <c r="C2502" t="str">
        <f>IFERROR(VLOOKUP(Table1[[#This Row],[Ticker]],[1]!Table1[[Symbol]:[Industry]],2,FALSE),"-")</f>
        <v>-</v>
      </c>
      <c r="D2502" t="s">
        <v>261</v>
      </c>
      <c r="E2502">
        <v>197.08655999999999</v>
      </c>
      <c r="F2502">
        <v>229</v>
      </c>
      <c r="G2502">
        <v>-38.538515607494297</v>
      </c>
      <c r="H2502">
        <v>15.9615105435944</v>
      </c>
      <c r="I2502">
        <v>-17.069932484301699</v>
      </c>
      <c r="J2502">
        <v>15.0287354349514</v>
      </c>
      <c r="K2502">
        <v>198.995336943273</v>
      </c>
      <c r="L2502">
        <v>208.71358335644101</v>
      </c>
      <c r="M2502">
        <v>74.077641761728302</v>
      </c>
      <c r="N2502">
        <v>4.1611116156570702</v>
      </c>
      <c r="O2502">
        <v>14.0174672489083</v>
      </c>
      <c r="P2502">
        <v>30.857142857142801</v>
      </c>
    </row>
    <row r="2503" spans="1:17" hidden="1" x14ac:dyDescent="0.3">
      <c r="A2503" t="s">
        <v>5207</v>
      </c>
      <c r="B2503" t="s">
        <v>5208</v>
      </c>
      <c r="C2503" t="str">
        <f>IFERROR(VLOOKUP(Table1[[#This Row],[Ticker]],[1]!Table1[[Symbol]:[Industry]],2,FALSE),"-")</f>
        <v>-</v>
      </c>
      <c r="D2503" t="s">
        <v>644</v>
      </c>
      <c r="E2503">
        <v>196.94240555499999</v>
      </c>
      <c r="F2503">
        <v>221</v>
      </c>
      <c r="G2503">
        <v>-18.1444247137965</v>
      </c>
      <c r="H2503">
        <v>-7.1005209252250499</v>
      </c>
      <c r="I2503">
        <v>-3.3756716524373598</v>
      </c>
      <c r="J2503">
        <v>-4.52202482185786</v>
      </c>
      <c r="K2503">
        <v>225.88276734101001</v>
      </c>
      <c r="L2503">
        <v>218.42174885031201</v>
      </c>
      <c r="M2503">
        <v>45.516528037639702</v>
      </c>
      <c r="N2503">
        <v>1.2581023543774099</v>
      </c>
      <c r="O2503">
        <v>34.502089737832797</v>
      </c>
      <c r="P2503">
        <v>26.938541068351501</v>
      </c>
      <c r="Q2503">
        <v>-4.0896756749094001E-2</v>
      </c>
    </row>
    <row r="2504" spans="1:17" hidden="1" x14ac:dyDescent="0.3">
      <c r="A2504" t="s">
        <v>5209</v>
      </c>
      <c r="B2504" t="s">
        <v>5210</v>
      </c>
      <c r="C2504" t="str">
        <f>IFERROR(VLOOKUP(Table1[[#This Row],[Ticker]],[1]!Table1[[Symbol]:[Industry]],2,FALSE),"-")</f>
        <v>-</v>
      </c>
      <c r="D2504" t="s">
        <v>1550</v>
      </c>
      <c r="E2504">
        <v>196.88624799999999</v>
      </c>
      <c r="F2504">
        <v>131.24</v>
      </c>
      <c r="G2504">
        <v>-15.336482851397401</v>
      </c>
      <c r="H2504">
        <v>-5.3259264928001304</v>
      </c>
      <c r="I2504">
        <v>-32.299348427708502</v>
      </c>
      <c r="J2504">
        <v>-3.1256269631451601</v>
      </c>
      <c r="K2504">
        <v>133.98536164451701</v>
      </c>
      <c r="L2504">
        <v>136.576173156659</v>
      </c>
      <c r="M2504">
        <v>38.3225198865143</v>
      </c>
      <c r="N2504">
        <v>0.56783772603982596</v>
      </c>
      <c r="O2504">
        <v>49.954282231027101</v>
      </c>
      <c r="P2504">
        <v>30.522128294380899</v>
      </c>
      <c r="Q2504">
        <v>5.6888210017162003E-2</v>
      </c>
    </row>
    <row r="2505" spans="1:17" hidden="1" x14ac:dyDescent="0.3">
      <c r="A2505" t="s">
        <v>5211</v>
      </c>
      <c r="B2505" t="s">
        <v>5212</v>
      </c>
      <c r="C2505" t="str">
        <f>IFERROR(VLOOKUP(Table1[[#This Row],[Ticker]],[1]!Table1[[Symbol]:[Industry]],2,FALSE),"-")</f>
        <v>-</v>
      </c>
      <c r="D2505" t="s">
        <v>46</v>
      </c>
      <c r="E2505">
        <v>196.681932045</v>
      </c>
      <c r="F2505">
        <v>82.59</v>
      </c>
      <c r="G2505">
        <v>-29.604181870606599</v>
      </c>
      <c r="H2505">
        <v>-11.414861908092499</v>
      </c>
      <c r="I2505">
        <v>-27.8205689572452</v>
      </c>
      <c r="J2505">
        <v>-12.1739501127685</v>
      </c>
      <c r="K2505">
        <v>86.608702291860993</v>
      </c>
      <c r="L2505">
        <v>86.6489765585074</v>
      </c>
      <c r="M2505">
        <v>38.033125915348599</v>
      </c>
      <c r="N2505">
        <v>0.99970908678996495</v>
      </c>
      <c r="O2505">
        <v>86.342172175808201</v>
      </c>
      <c r="P2505">
        <v>16.734982332155401</v>
      </c>
      <c r="Q2505">
        <v>3.3408665250899999E-2</v>
      </c>
    </row>
    <row r="2506" spans="1:17" hidden="1" x14ac:dyDescent="0.3">
      <c r="A2506" t="s">
        <v>5213</v>
      </c>
      <c r="B2506" t="s">
        <v>5214</v>
      </c>
      <c r="C2506" t="str">
        <f>IFERROR(VLOOKUP(Table1[[#This Row],[Ticker]],[1]!Table1[[Symbol]:[Industry]],2,FALSE),"-")</f>
        <v>-</v>
      </c>
      <c r="D2506" t="s">
        <v>261</v>
      </c>
      <c r="E2506">
        <v>196.57889932800001</v>
      </c>
      <c r="F2506">
        <v>166.88</v>
      </c>
      <c r="G2506">
        <v>152.24415053905801</v>
      </c>
      <c r="H2506">
        <v>-15.687326634208301</v>
      </c>
      <c r="I2506">
        <v>9.54723663767418</v>
      </c>
      <c r="J2506">
        <v>-0.54998336446139096</v>
      </c>
      <c r="K2506">
        <v>175.24501314271399</v>
      </c>
      <c r="L2506">
        <v>145.59406368009701</v>
      </c>
      <c r="M2506">
        <v>43.6302881018797</v>
      </c>
      <c r="N2506">
        <v>0.61142166346648097</v>
      </c>
      <c r="O2506">
        <v>41.167305848513898</v>
      </c>
      <c r="P2506">
        <v>196.67555555555501</v>
      </c>
      <c r="Q2506">
        <v>0.105697568034508</v>
      </c>
    </row>
    <row r="2507" spans="1:17" hidden="1" x14ac:dyDescent="0.3">
      <c r="A2507" t="s">
        <v>5215</v>
      </c>
      <c r="B2507" t="s">
        <v>5216</v>
      </c>
      <c r="C2507" t="str">
        <f>IFERROR(VLOOKUP(Table1[[#This Row],[Ticker]],[1]!Table1[[Symbol]:[Industry]],2,FALSE),"-")</f>
        <v>-</v>
      </c>
      <c r="D2507" t="s">
        <v>287</v>
      </c>
      <c r="E2507">
        <v>196.2494782</v>
      </c>
      <c r="F2507">
        <v>35.799999999999997</v>
      </c>
      <c r="G2507">
        <v>17.706197649969301</v>
      </c>
      <c r="H2507">
        <v>-11.790120495233101</v>
      </c>
      <c r="I2507">
        <v>-6.6993503899844198</v>
      </c>
      <c r="J2507">
        <v>-5.5321814542611998</v>
      </c>
      <c r="K2507">
        <v>36.673358473057299</v>
      </c>
      <c r="L2507">
        <v>35.051260624565799</v>
      </c>
      <c r="M2507">
        <v>44.758641965577901</v>
      </c>
      <c r="N2507">
        <v>0.49411976276069303</v>
      </c>
      <c r="O2507">
        <v>33.3798882681564</v>
      </c>
      <c r="P2507">
        <v>51.054852320675103</v>
      </c>
      <c r="Q2507">
        <v>9.9400041250723006E-2</v>
      </c>
    </row>
    <row r="2508" spans="1:17" hidden="1" x14ac:dyDescent="0.3">
      <c r="A2508" t="s">
        <v>5217</v>
      </c>
      <c r="B2508" t="s">
        <v>5218</v>
      </c>
      <c r="C2508" t="str">
        <f>IFERROR(VLOOKUP(Table1[[#This Row],[Ticker]],[1]!Table1[[Symbol]:[Industry]],2,FALSE),"-")</f>
        <v>-</v>
      </c>
      <c r="D2508" t="s">
        <v>467</v>
      </c>
      <c r="E2508">
        <v>196.15600000000001</v>
      </c>
      <c r="F2508">
        <v>178</v>
      </c>
      <c r="G2508">
        <v>18.583345482620601</v>
      </c>
      <c r="H2508">
        <v>-7.9023740969998197</v>
      </c>
      <c r="I2508">
        <v>7.2873437659496201</v>
      </c>
      <c r="J2508">
        <v>-0.979187660218659</v>
      </c>
      <c r="K2508">
        <v>182.655541925092</v>
      </c>
      <c r="L2508">
        <v>173.25493224692099</v>
      </c>
      <c r="M2508">
        <v>45.0184101835425</v>
      </c>
      <c r="N2508">
        <v>0.43139373360086403</v>
      </c>
      <c r="O2508">
        <v>76.966292134831406</v>
      </c>
      <c r="P2508">
        <v>69.121140142517802</v>
      </c>
      <c r="Q2508">
        <v>6.3514018952291001E-2</v>
      </c>
    </row>
    <row r="2509" spans="1:17" hidden="1" x14ac:dyDescent="0.3">
      <c r="A2509" t="s">
        <v>5219</v>
      </c>
      <c r="B2509" t="s">
        <v>5220</v>
      </c>
      <c r="C2509" t="str">
        <f>IFERROR(VLOOKUP(Table1[[#This Row],[Ticker]],[1]!Table1[[Symbol]:[Industry]],2,FALSE),"-")</f>
        <v>-</v>
      </c>
      <c r="D2509" t="s">
        <v>606</v>
      </c>
      <c r="E2509">
        <v>195.96195</v>
      </c>
      <c r="F2509">
        <v>56.85</v>
      </c>
      <c r="G2509">
        <v>814.72280126493297</v>
      </c>
      <c r="H2509">
        <v>-36.784361674639499</v>
      </c>
      <c r="I2509">
        <v>152.384127715944</v>
      </c>
      <c r="J2509">
        <v>-20.075832247911901</v>
      </c>
      <c r="K2509">
        <v>67.570761102046305</v>
      </c>
      <c r="L2509">
        <v>41.867325509868401</v>
      </c>
      <c r="M2509">
        <v>2.03343999432985</v>
      </c>
      <c r="N2509">
        <v>1.37869100134939</v>
      </c>
      <c r="O2509">
        <v>59.366754617414202</v>
      </c>
      <c r="P2509">
        <v>1321.25</v>
      </c>
      <c r="Q2509">
        <v>0.15969088805053799</v>
      </c>
    </row>
    <row r="2510" spans="1:17" hidden="1" x14ac:dyDescent="0.3">
      <c r="A2510" t="s">
        <v>5221</v>
      </c>
      <c r="B2510" t="s">
        <v>5222</v>
      </c>
      <c r="C2510" t="str">
        <f>IFERROR(VLOOKUP(Table1[[#This Row],[Ticker]],[1]!Table1[[Symbol]:[Industry]],2,FALSE),"-")</f>
        <v>-</v>
      </c>
      <c r="D2510" t="s">
        <v>2933</v>
      </c>
      <c r="E2510">
        <v>195.342444</v>
      </c>
      <c r="F2510">
        <v>280.5</v>
      </c>
      <c r="G2510">
        <v>130.232646553259</v>
      </c>
      <c r="H2510">
        <v>24.222131831853901</v>
      </c>
      <c r="I2510">
        <v>59.370190433714598</v>
      </c>
      <c r="J2510">
        <v>-5.4027087612291798</v>
      </c>
      <c r="K2510">
        <v>235.58585669059801</v>
      </c>
      <c r="L2510">
        <v>188.270365761965</v>
      </c>
      <c r="M2510">
        <v>61.012573052844303</v>
      </c>
      <c r="N2510">
        <v>1.5555417292092799</v>
      </c>
      <c r="O2510">
        <v>8.3422459893047893</v>
      </c>
      <c r="P2510">
        <v>186.224489795918</v>
      </c>
      <c r="Q2510">
        <v>0.10472745945481</v>
      </c>
    </row>
    <row r="2511" spans="1:17" hidden="1" x14ac:dyDescent="0.3">
      <c r="A2511" t="s">
        <v>5223</v>
      </c>
      <c r="B2511" t="s">
        <v>5224</v>
      </c>
      <c r="C2511" t="str">
        <f>IFERROR(VLOOKUP(Table1[[#This Row],[Ticker]],[1]!Table1[[Symbol]:[Industry]],2,FALSE),"-")</f>
        <v>-</v>
      </c>
      <c r="D2511" t="s">
        <v>431</v>
      </c>
      <c r="E2511">
        <v>195.12741142499999</v>
      </c>
      <c r="F2511">
        <v>66.75</v>
      </c>
      <c r="G2511">
        <v>-50.975728146831102</v>
      </c>
      <c r="H2511">
        <v>-11.6837580529091</v>
      </c>
      <c r="I2511">
        <v>-8.9935486617317899</v>
      </c>
      <c r="J2511">
        <v>-3.2169874441677102</v>
      </c>
      <c r="K2511">
        <v>68.383239386239296</v>
      </c>
      <c r="L2511">
        <v>70.338557230518404</v>
      </c>
      <c r="M2511">
        <v>49.5789866494246</v>
      </c>
      <c r="N2511">
        <v>0.57253785876896801</v>
      </c>
      <c r="O2511">
        <v>53.483146067415703</v>
      </c>
      <c r="P2511">
        <v>12.848689771766599</v>
      </c>
      <c r="Q2511">
        <v>-5.7549391500888003E-2</v>
      </c>
    </row>
    <row r="2512" spans="1:17" hidden="1" x14ac:dyDescent="0.3">
      <c r="A2512" t="s">
        <v>5225</v>
      </c>
      <c r="B2512" t="s">
        <v>5226</v>
      </c>
      <c r="C2512" t="str">
        <f>IFERROR(VLOOKUP(Table1[[#This Row],[Ticker]],[1]!Table1[[Symbol]:[Industry]],2,FALSE),"-")</f>
        <v>-</v>
      </c>
      <c r="D2512" t="s">
        <v>74</v>
      </c>
      <c r="E2512">
        <v>194.911416</v>
      </c>
      <c r="F2512">
        <v>84.84</v>
      </c>
      <c r="G2512">
        <v>111.718478498362</v>
      </c>
      <c r="H2512">
        <v>-4.6415045317824299</v>
      </c>
      <c r="I2512">
        <v>-13.3301579983411</v>
      </c>
      <c r="J2512">
        <v>-1.5044036764834099</v>
      </c>
      <c r="K2512">
        <v>83.322412379242195</v>
      </c>
      <c r="L2512">
        <v>75.770944313132503</v>
      </c>
      <c r="M2512">
        <v>100</v>
      </c>
      <c r="N2512">
        <v>0</v>
      </c>
      <c r="O2512">
        <v>0</v>
      </c>
      <c r="P2512">
        <v>144.49567723342901</v>
      </c>
    </row>
    <row r="2513" spans="1:17" hidden="1" x14ac:dyDescent="0.3">
      <c r="A2513" t="s">
        <v>5227</v>
      </c>
      <c r="B2513" t="s">
        <v>5228</v>
      </c>
      <c r="C2513" t="str">
        <f>IFERROR(VLOOKUP(Table1[[#This Row],[Ticker]],[1]!Table1[[Symbol]:[Industry]],2,FALSE),"-")</f>
        <v>-</v>
      </c>
      <c r="D2513" t="s">
        <v>143</v>
      </c>
      <c r="E2513">
        <v>194.72399999999999</v>
      </c>
      <c r="F2513">
        <v>180</v>
      </c>
      <c r="G2513">
        <v>-7.8205864476661997</v>
      </c>
      <c r="H2513">
        <v>-0.244952807644502</v>
      </c>
      <c r="I2513">
        <v>8.4304053819405507</v>
      </c>
      <c r="J2513">
        <v>2.2955963235165799</v>
      </c>
      <c r="K2513">
        <v>167.55586041434</v>
      </c>
      <c r="L2513">
        <v>158.38519301186599</v>
      </c>
      <c r="M2513">
        <v>60.080248075844302</v>
      </c>
      <c r="N2513">
        <v>3.6814074664378098</v>
      </c>
      <c r="O2513">
        <v>11.25</v>
      </c>
      <c r="P2513">
        <v>50</v>
      </c>
      <c r="Q2513">
        <v>0.111114522983375</v>
      </c>
    </row>
    <row r="2514" spans="1:17" hidden="1" x14ac:dyDescent="0.3">
      <c r="A2514" t="s">
        <v>5229</v>
      </c>
      <c r="B2514" t="s">
        <v>5230</v>
      </c>
      <c r="C2514" t="str">
        <f>IFERROR(VLOOKUP(Table1[[#This Row],[Ticker]],[1]!Table1[[Symbol]:[Industry]],2,FALSE),"-")</f>
        <v>-</v>
      </c>
      <c r="D2514" t="s">
        <v>473</v>
      </c>
      <c r="E2514">
        <v>193.619864538</v>
      </c>
      <c r="F2514">
        <v>20.79</v>
      </c>
      <c r="G2514">
        <v>56.222801264933501</v>
      </c>
      <c r="H2514">
        <v>1.26648578298755</v>
      </c>
      <c r="I2514">
        <v>-17.652191896646201</v>
      </c>
      <c r="J2514">
        <v>-0.95267953855237797</v>
      </c>
      <c r="K2514">
        <v>21.769619128057801</v>
      </c>
      <c r="L2514">
        <v>22.302540287082198</v>
      </c>
      <c r="M2514">
        <v>67.076037896913206</v>
      </c>
      <c r="N2514">
        <v>1.40200731869387</v>
      </c>
      <c r="O2514">
        <v>56.3251563251563</v>
      </c>
      <c r="P2514">
        <v>96.132075471698101</v>
      </c>
    </row>
    <row r="2515" spans="1:17" hidden="1" x14ac:dyDescent="0.3">
      <c r="A2515" t="s">
        <v>5231</v>
      </c>
      <c r="B2515" t="s">
        <v>5232</v>
      </c>
      <c r="C2515" t="str">
        <f>IFERROR(VLOOKUP(Table1[[#This Row],[Ticker]],[1]!Table1[[Symbol]:[Industry]],2,FALSE),"-")</f>
        <v>-</v>
      </c>
      <c r="D2515" t="s">
        <v>1675</v>
      </c>
      <c r="E2515">
        <v>193.43852000000001</v>
      </c>
      <c r="F2515">
        <v>274</v>
      </c>
      <c r="G2515">
        <v>-56.655515167904298</v>
      </c>
      <c r="H2515">
        <v>-15.7913303157545</v>
      </c>
      <c r="I2515">
        <v>-18.711906771291499</v>
      </c>
      <c r="J2515">
        <v>-3.4274805995603401</v>
      </c>
      <c r="K2515">
        <v>274.25101918895501</v>
      </c>
      <c r="L2515">
        <v>314.64680281601602</v>
      </c>
      <c r="M2515">
        <v>62.979237420289401</v>
      </c>
      <c r="N2515">
        <v>0.54769526248399403</v>
      </c>
      <c r="O2515">
        <v>88.686131386861305</v>
      </c>
      <c r="P2515">
        <v>9.6</v>
      </c>
      <c r="Q2515">
        <v>6.6167416488254999E-2</v>
      </c>
    </row>
    <row r="2516" spans="1:17" hidden="1" x14ac:dyDescent="0.3">
      <c r="A2516" t="s">
        <v>5233</v>
      </c>
      <c r="B2516" t="s">
        <v>5234</v>
      </c>
      <c r="C2516" t="str">
        <f>IFERROR(VLOOKUP(Table1[[#This Row],[Ticker]],[1]!Table1[[Symbol]:[Industry]],2,FALSE),"-")</f>
        <v>-</v>
      </c>
      <c r="D2516" t="s">
        <v>167</v>
      </c>
      <c r="E2516">
        <v>193.28</v>
      </c>
      <c r="F2516">
        <v>24.16</v>
      </c>
      <c r="G2516">
        <v>11.4616072350828</v>
      </c>
      <c r="H2516">
        <v>-18.902067912064101</v>
      </c>
      <c r="I2516">
        <v>9.1632456955902608</v>
      </c>
      <c r="J2516">
        <v>-3.9092132957218801</v>
      </c>
      <c r="K2516">
        <v>25.448287558311101</v>
      </c>
      <c r="L2516">
        <v>22.340334250221101</v>
      </c>
      <c r="M2516">
        <v>32.135898398184501</v>
      </c>
      <c r="N2516">
        <v>0.23451218834224599</v>
      </c>
      <c r="O2516">
        <v>29.552980132450301</v>
      </c>
      <c r="P2516">
        <v>66.620689655172399</v>
      </c>
      <c r="Q2516">
        <v>8.1494413816998998E-2</v>
      </c>
    </row>
    <row r="2517" spans="1:17" hidden="1" x14ac:dyDescent="0.3">
      <c r="A2517" t="s">
        <v>5235</v>
      </c>
      <c r="B2517" t="s">
        <v>5236</v>
      </c>
      <c r="C2517" t="str">
        <f>IFERROR(VLOOKUP(Table1[[#This Row],[Ticker]],[1]!Table1[[Symbol]:[Industry]],2,FALSE),"-")</f>
        <v>-</v>
      </c>
      <c r="D2517" t="s">
        <v>431</v>
      </c>
      <c r="E2517">
        <v>192.7347</v>
      </c>
      <c r="F2517">
        <v>125.25</v>
      </c>
      <c r="G2517">
        <v>136.86758059754899</v>
      </c>
      <c r="H2517">
        <v>185.626135370893</v>
      </c>
      <c r="I2517">
        <v>320.373870022674</v>
      </c>
      <c r="J2517">
        <v>19.982358034310799</v>
      </c>
      <c r="K2517">
        <v>63.480812174151403</v>
      </c>
      <c r="L2517">
        <v>41.452450245091804</v>
      </c>
      <c r="M2517">
        <v>99.905436095189401</v>
      </c>
      <c r="N2517">
        <v>1.24742614898055</v>
      </c>
      <c r="O2517">
        <v>0</v>
      </c>
      <c r="P2517">
        <v>378.05343511450297</v>
      </c>
      <c r="Q2517">
        <v>0.20688947780356201</v>
      </c>
    </row>
    <row r="2518" spans="1:17" hidden="1" x14ac:dyDescent="0.3">
      <c r="A2518" t="s">
        <v>5237</v>
      </c>
      <c r="B2518" t="s">
        <v>5238</v>
      </c>
      <c r="C2518" t="str">
        <f>IFERROR(VLOOKUP(Table1[[#This Row],[Ticker]],[1]!Table1[[Symbol]:[Industry]],2,FALSE),"-")</f>
        <v>-</v>
      </c>
      <c r="D2518" t="s">
        <v>516</v>
      </c>
      <c r="E2518">
        <v>192.13182</v>
      </c>
      <c r="F2518">
        <v>182.15</v>
      </c>
      <c r="G2518">
        <v>20.612274949144101</v>
      </c>
      <c r="H2518">
        <v>-22.032808879608499</v>
      </c>
      <c r="I2518">
        <v>35.059315685869301</v>
      </c>
      <c r="J2518">
        <v>-1.5044036764834099</v>
      </c>
      <c r="K2518">
        <v>179.60696193754899</v>
      </c>
      <c r="M2518">
        <v>32.4571226451488</v>
      </c>
      <c r="N2518">
        <v>0.25230356235942802</v>
      </c>
      <c r="O2518">
        <v>41.092506176228298</v>
      </c>
      <c r="P2518">
        <v>127.6875</v>
      </c>
    </row>
    <row r="2519" spans="1:17" hidden="1" x14ac:dyDescent="0.3">
      <c r="A2519" t="s">
        <v>5239</v>
      </c>
      <c r="B2519" t="s">
        <v>5240</v>
      </c>
      <c r="C2519" t="str">
        <f>IFERROR(VLOOKUP(Table1[[#This Row],[Ticker]],[1]!Table1[[Symbol]:[Industry]],2,FALSE),"-")</f>
        <v>-</v>
      </c>
      <c r="D2519" t="s">
        <v>5241</v>
      </c>
      <c r="E2519">
        <v>191.93356925999899</v>
      </c>
      <c r="F2519">
        <v>179.8</v>
      </c>
      <c r="G2519">
        <v>-47.158151116018701</v>
      </c>
      <c r="H2519">
        <v>3.1526131152763801</v>
      </c>
      <c r="I2519">
        <v>-17.798986625682399</v>
      </c>
      <c r="J2519">
        <v>-0.90050579012602305</v>
      </c>
      <c r="K2519">
        <v>175.92372479416301</v>
      </c>
      <c r="L2519">
        <v>189.360112361734</v>
      </c>
      <c r="M2519">
        <v>48.018011295948803</v>
      </c>
      <c r="N2519">
        <v>0.293657704049336</v>
      </c>
      <c r="O2519">
        <v>63.515016685205701</v>
      </c>
      <c r="P2519">
        <v>22.1467391304347</v>
      </c>
      <c r="Q2519">
        <v>-7.969328876034E-2</v>
      </c>
    </row>
    <row r="2520" spans="1:17" hidden="1" x14ac:dyDescent="0.3">
      <c r="A2520" t="s">
        <v>5242</v>
      </c>
      <c r="B2520" t="s">
        <v>5243</v>
      </c>
      <c r="C2520" t="str">
        <f>IFERROR(VLOOKUP(Table1[[#This Row],[Ticker]],[1]!Table1[[Symbol]:[Industry]],2,FALSE),"-")</f>
        <v>-</v>
      </c>
      <c r="D2520" t="s">
        <v>1236</v>
      </c>
      <c r="E2520">
        <v>191.606903472</v>
      </c>
      <c r="F2520">
        <v>143.49</v>
      </c>
      <c r="G2520">
        <v>-46.076292390655503</v>
      </c>
      <c r="H2520">
        <v>-10.2766836848769</v>
      </c>
      <c r="I2520">
        <v>-31.4191949456457</v>
      </c>
      <c r="J2520">
        <v>-0.21069738277712699</v>
      </c>
      <c r="K2520">
        <v>147.67026221085499</v>
      </c>
      <c r="L2520">
        <v>163.32235495196801</v>
      </c>
      <c r="M2520">
        <v>47.043445720672601</v>
      </c>
      <c r="N2520">
        <v>0.63024957628845801</v>
      </c>
      <c r="O2520">
        <v>109.108648686319</v>
      </c>
      <c r="P2520">
        <v>14.3346613545816</v>
      </c>
      <c r="Q2520">
        <v>6.5659428259300004E-2</v>
      </c>
    </row>
    <row r="2521" spans="1:17" hidden="1" x14ac:dyDescent="0.3">
      <c r="A2521" t="s">
        <v>5244</v>
      </c>
      <c r="B2521" t="s">
        <v>5245</v>
      </c>
      <c r="C2521" t="str">
        <f>IFERROR(VLOOKUP(Table1[[#This Row],[Ticker]],[1]!Table1[[Symbol]:[Industry]],2,FALSE),"-")</f>
        <v>-</v>
      </c>
      <c r="D2521" t="s">
        <v>54</v>
      </c>
      <c r="E2521">
        <v>191.25750600000001</v>
      </c>
      <c r="F2521">
        <v>332.2</v>
      </c>
      <c r="G2521">
        <v>54.3777308423983</v>
      </c>
      <c r="H2521">
        <v>-7.5129331032110098</v>
      </c>
      <c r="I2521">
        <v>-4.5240600195812801</v>
      </c>
      <c r="J2521">
        <v>-6.8108103617201898</v>
      </c>
      <c r="K2521">
        <v>350.100762083343</v>
      </c>
      <c r="L2521">
        <v>311.22717293473897</v>
      </c>
      <c r="M2521">
        <v>26.5606231428877</v>
      </c>
      <c r="N2521">
        <v>0.46205382190251199</v>
      </c>
      <c r="O2521">
        <v>22.7122215532811</v>
      </c>
      <c r="P2521">
        <v>105.061728395061</v>
      </c>
      <c r="Q2521">
        <v>9.5344706687443007E-2</v>
      </c>
    </row>
    <row r="2522" spans="1:17" hidden="1" x14ac:dyDescent="0.3">
      <c r="A2522" t="s">
        <v>5246</v>
      </c>
      <c r="B2522" t="s">
        <v>5247</v>
      </c>
      <c r="C2522" t="str">
        <f>IFERROR(VLOOKUP(Table1[[#This Row],[Ticker]],[1]!Table1[[Symbol]:[Industry]],2,FALSE),"-")</f>
        <v>-</v>
      </c>
      <c r="D2522" t="s">
        <v>5248</v>
      </c>
      <c r="E2522">
        <v>191.04900000000001</v>
      </c>
      <c r="F2522">
        <v>86</v>
      </c>
      <c r="G2522">
        <v>-19.3207343551191</v>
      </c>
      <c r="H2522">
        <v>-16.5085122044167</v>
      </c>
      <c r="I2522">
        <v>-4.8736936183938999</v>
      </c>
      <c r="J2522">
        <v>-2.1387750721004801</v>
      </c>
      <c r="M2522">
        <v>46.1237915179358</v>
      </c>
      <c r="O2522">
        <v>39.534883720930203</v>
      </c>
      <c r="P2522">
        <v>19.1135734072022</v>
      </c>
    </row>
    <row r="2523" spans="1:17" hidden="1" x14ac:dyDescent="0.3">
      <c r="A2523" t="s">
        <v>5249</v>
      </c>
      <c r="B2523" t="s">
        <v>5250</v>
      </c>
      <c r="C2523" t="str">
        <f>IFERROR(VLOOKUP(Table1[[#This Row],[Ticker]],[1]!Table1[[Symbol]:[Industry]],2,FALSE),"-")</f>
        <v>-</v>
      </c>
      <c r="D2523" t="s">
        <v>103</v>
      </c>
      <c r="E2523">
        <v>190.90873395999901</v>
      </c>
      <c r="F2523">
        <v>143.9</v>
      </c>
      <c r="G2523">
        <v>47.820190823166499</v>
      </c>
      <c r="H2523">
        <v>-18.847386884723601</v>
      </c>
      <c r="I2523">
        <v>5.4547882382179997</v>
      </c>
      <c r="J2523">
        <v>-6.2398706915062698</v>
      </c>
      <c r="K2523">
        <v>163.27167617126699</v>
      </c>
      <c r="L2523">
        <v>152.90001557679801</v>
      </c>
      <c r="M2523">
        <v>25.721577215297899</v>
      </c>
      <c r="N2523">
        <v>0.58788971773642595</v>
      </c>
      <c r="O2523">
        <v>81.931897150799102</v>
      </c>
      <c r="P2523">
        <v>106.901509705248</v>
      </c>
      <c r="Q2523">
        <v>0.116058680547363</v>
      </c>
    </row>
    <row r="2524" spans="1:17" hidden="1" x14ac:dyDescent="0.3">
      <c r="A2524" t="s">
        <v>5251</v>
      </c>
      <c r="B2524" t="s">
        <v>5252</v>
      </c>
      <c r="C2524" t="str">
        <f>IFERROR(VLOOKUP(Table1[[#This Row],[Ticker]],[1]!Table1[[Symbol]:[Industry]],2,FALSE),"-")</f>
        <v>-</v>
      </c>
      <c r="D2524" t="s">
        <v>397</v>
      </c>
      <c r="E2524">
        <v>190.73773220000001</v>
      </c>
      <c r="F2524">
        <v>473.5</v>
      </c>
      <c r="G2524">
        <v>-26.1330545909222</v>
      </c>
      <c r="H2524">
        <v>-9.7095979169964401</v>
      </c>
      <c r="I2524">
        <v>-20.831959707390801</v>
      </c>
      <c r="J2524">
        <v>2.27058568974372</v>
      </c>
      <c r="K2524">
        <v>493.82235013300698</v>
      </c>
      <c r="L2524">
        <v>496.53607180282899</v>
      </c>
      <c r="M2524">
        <v>42.553005331304703</v>
      </c>
      <c r="N2524">
        <v>0.58515529073585804</v>
      </c>
      <c r="O2524">
        <v>46.356916578669399</v>
      </c>
      <c r="P2524">
        <v>10.1290847772996</v>
      </c>
    </row>
    <row r="2525" spans="1:17" hidden="1" x14ac:dyDescent="0.3">
      <c r="A2525" t="s">
        <v>5253</v>
      </c>
      <c r="B2525" t="s">
        <v>5254</v>
      </c>
      <c r="C2525" t="str">
        <f>IFERROR(VLOOKUP(Table1[[#This Row],[Ticker]],[1]!Table1[[Symbol]:[Industry]],2,FALSE),"-")</f>
        <v>-</v>
      </c>
      <c r="D2525" t="s">
        <v>54</v>
      </c>
      <c r="E2525">
        <v>190.65</v>
      </c>
      <c r="F2525">
        <v>186</v>
      </c>
      <c r="G2525">
        <v>-23.973454950333998</v>
      </c>
      <c r="H2525">
        <v>-4.5614618423480602</v>
      </c>
      <c r="I2525">
        <v>-13.5118993339286</v>
      </c>
      <c r="J2525">
        <v>-0.23550518836245499</v>
      </c>
      <c r="K2525">
        <v>182.96424589013199</v>
      </c>
      <c r="L2525">
        <v>181.536654307009</v>
      </c>
      <c r="M2525">
        <v>47.577635280962603</v>
      </c>
      <c r="N2525">
        <v>1.9043302237166899</v>
      </c>
      <c r="O2525">
        <v>23.655913978494599</v>
      </c>
      <c r="P2525">
        <v>25.168236877523501</v>
      </c>
      <c r="Q2525">
        <v>-3.7744127404402E-2</v>
      </c>
    </row>
    <row r="2526" spans="1:17" hidden="1" x14ac:dyDescent="0.3">
      <c r="A2526" t="s">
        <v>5255</v>
      </c>
      <c r="B2526" t="s">
        <v>5256</v>
      </c>
      <c r="C2526" t="str">
        <f>IFERROR(VLOOKUP(Table1[[#This Row],[Ticker]],[1]!Table1[[Symbol]:[Industry]],2,FALSE),"-")</f>
        <v>-</v>
      </c>
      <c r="D2526" t="s">
        <v>132</v>
      </c>
      <c r="E2526">
        <v>190.55625000000001</v>
      </c>
      <c r="F2526">
        <v>7622.25</v>
      </c>
      <c r="G2526">
        <v>72.896033860724202</v>
      </c>
      <c r="H2526">
        <v>-29.395445256039899</v>
      </c>
      <c r="I2526">
        <v>82.247450780259697</v>
      </c>
      <c r="J2526">
        <v>6.7370760239844198</v>
      </c>
      <c r="K2526">
        <v>7309.1050238734897</v>
      </c>
      <c r="L2526">
        <v>5401.3826623917003</v>
      </c>
      <c r="M2526">
        <v>52.795155047493999</v>
      </c>
      <c r="N2526">
        <v>0.71692634301680003</v>
      </c>
      <c r="O2526">
        <v>41.021351963002999</v>
      </c>
      <c r="P2526">
        <v>119.97835497835401</v>
      </c>
      <c r="Q2526">
        <v>-1.0881532201955001E-2</v>
      </c>
    </row>
    <row r="2527" spans="1:17" hidden="1" x14ac:dyDescent="0.3">
      <c r="A2527" t="s">
        <v>5257</v>
      </c>
      <c r="B2527" t="s">
        <v>5258</v>
      </c>
      <c r="C2527" t="str">
        <f>IFERROR(VLOOKUP(Table1[[#This Row],[Ticker]],[1]!Table1[[Symbol]:[Industry]],2,FALSE),"-")</f>
        <v>-</v>
      </c>
      <c r="D2527" t="s">
        <v>400</v>
      </c>
      <c r="E2527">
        <v>190.21802500000001</v>
      </c>
      <c r="F2527">
        <v>3.35</v>
      </c>
      <c r="G2527">
        <v>-81.479488811402206</v>
      </c>
      <c r="H2527">
        <v>-1.3676950079729</v>
      </c>
      <c r="I2527">
        <v>-20.376941624072099</v>
      </c>
      <c r="J2527">
        <v>-0.92469353155588097</v>
      </c>
      <c r="K2527">
        <v>3.48587639592512</v>
      </c>
      <c r="L2527">
        <v>4.5655802861987196</v>
      </c>
      <c r="M2527">
        <v>43.633759991860103</v>
      </c>
      <c r="N2527">
        <v>0.80697632921860896</v>
      </c>
      <c r="O2527">
        <v>104.17910447761101</v>
      </c>
      <c r="P2527">
        <v>6.34920634920634</v>
      </c>
      <c r="Q2527">
        <v>4.0473414205544997E-2</v>
      </c>
    </row>
    <row r="2528" spans="1:17" hidden="1" x14ac:dyDescent="0.3">
      <c r="A2528" t="s">
        <v>5259</v>
      </c>
      <c r="B2528" t="s">
        <v>5260</v>
      </c>
      <c r="C2528" t="str">
        <f>IFERROR(VLOOKUP(Table1[[#This Row],[Ticker]],[1]!Table1[[Symbol]:[Industry]],2,FALSE),"-")</f>
        <v>-</v>
      </c>
      <c r="D2528" t="s">
        <v>400</v>
      </c>
      <c r="E2528">
        <v>190.1837912</v>
      </c>
      <c r="F2528">
        <v>146.9</v>
      </c>
      <c r="G2528">
        <v>46.194536157721103</v>
      </c>
      <c r="H2528">
        <v>-19.932629461121</v>
      </c>
      <c r="I2528">
        <v>47.846312589894097</v>
      </c>
      <c r="J2528">
        <v>2.63041216785291</v>
      </c>
      <c r="K2528">
        <v>148.649053414555</v>
      </c>
      <c r="L2528">
        <v>121.908740792348</v>
      </c>
      <c r="M2528">
        <v>40.957393879360197</v>
      </c>
      <c r="N2528">
        <v>0.21404664219391001</v>
      </c>
      <c r="O2528">
        <v>56.569094622191898</v>
      </c>
      <c r="P2528">
        <v>93.289473684210506</v>
      </c>
      <c r="Q2528">
        <v>8.6753121378778997E-2</v>
      </c>
    </row>
    <row r="2529" spans="1:17" hidden="1" x14ac:dyDescent="0.3">
      <c r="A2529" t="s">
        <v>5261</v>
      </c>
      <c r="B2529" t="s">
        <v>5262</v>
      </c>
      <c r="C2529" t="str">
        <f>IFERROR(VLOOKUP(Table1[[#This Row],[Ticker]],[1]!Table1[[Symbol]:[Industry]],2,FALSE),"-")</f>
        <v>-</v>
      </c>
      <c r="D2529" t="s">
        <v>51</v>
      </c>
      <c r="E2529">
        <v>190.16894331</v>
      </c>
      <c r="F2529">
        <v>365.1</v>
      </c>
      <c r="G2529">
        <v>270.02509605751902</v>
      </c>
      <c r="H2529">
        <v>81.109913237593702</v>
      </c>
      <c r="I2529">
        <v>103.615130755458</v>
      </c>
      <c r="J2529">
        <v>14.8169931864938</v>
      </c>
      <c r="K2529">
        <v>264.28519284907202</v>
      </c>
      <c r="L2529">
        <v>196.53099112569001</v>
      </c>
      <c r="M2529">
        <v>60.061095253378703</v>
      </c>
      <c r="N2529">
        <v>2.6075841189917099</v>
      </c>
      <c r="O2529">
        <v>22.678718159408302</v>
      </c>
      <c r="P2529">
        <v>324.53488372093</v>
      </c>
      <c r="Q2529">
        <v>0.18467856897698501</v>
      </c>
    </row>
    <row r="2530" spans="1:17" hidden="1" x14ac:dyDescent="0.3">
      <c r="A2530" t="s">
        <v>5263</v>
      </c>
      <c r="B2530" t="s">
        <v>5264</v>
      </c>
      <c r="C2530" t="str">
        <f>IFERROR(VLOOKUP(Table1[[#This Row],[Ticker]],[1]!Table1[[Symbol]:[Industry]],2,FALSE),"-")</f>
        <v>-</v>
      </c>
      <c r="D2530" t="s">
        <v>54</v>
      </c>
      <c r="E2530">
        <v>190.09389999999999</v>
      </c>
      <c r="F2530">
        <v>151</v>
      </c>
      <c r="G2530">
        <v>89.641419618152</v>
      </c>
      <c r="H2530">
        <v>-7.4707728244653602</v>
      </c>
      <c r="I2530">
        <v>-12.066963065195401</v>
      </c>
      <c r="J2530">
        <v>-0.52434284512145901</v>
      </c>
      <c r="K2530">
        <v>159.309748548714</v>
      </c>
      <c r="L2530">
        <v>143.63218388054</v>
      </c>
      <c r="M2530">
        <v>41.381111526002101</v>
      </c>
      <c r="N2530">
        <v>0.83156850844234298</v>
      </c>
      <c r="O2530">
        <v>32.450331125827802</v>
      </c>
      <c r="P2530">
        <v>167.11480629754101</v>
      </c>
      <c r="Q2530">
        <v>0.10422593491309801</v>
      </c>
    </row>
    <row r="2531" spans="1:17" hidden="1" x14ac:dyDescent="0.3">
      <c r="A2531" t="s">
        <v>5265</v>
      </c>
      <c r="B2531" t="s">
        <v>5266</v>
      </c>
      <c r="C2531" t="str">
        <f>IFERROR(VLOOKUP(Table1[[#This Row],[Ticker]],[1]!Table1[[Symbol]:[Industry]],2,FALSE),"-")</f>
        <v>-</v>
      </c>
      <c r="D2531" t="s">
        <v>185</v>
      </c>
      <c r="E2531">
        <v>189.87481500000001</v>
      </c>
      <c r="F2531">
        <v>152.69999999999999</v>
      </c>
      <c r="G2531">
        <v>-75.511119605120697</v>
      </c>
      <c r="H2531">
        <v>-16.397756328275602</v>
      </c>
      <c r="I2531">
        <v>-21.989463992031901</v>
      </c>
      <c r="J2531">
        <v>-4.3217509382751098</v>
      </c>
      <c r="K2531">
        <v>162.55548072744699</v>
      </c>
      <c r="L2531">
        <v>173.111530267944</v>
      </c>
      <c r="M2531">
        <v>25.450661615563099</v>
      </c>
      <c r="N2531">
        <v>0.74988422397823995</v>
      </c>
      <c r="O2531">
        <v>93.1892599869024</v>
      </c>
      <c r="P2531">
        <v>9.1103965702036493</v>
      </c>
      <c r="Q2531">
        <v>0.10853506106218901</v>
      </c>
    </row>
    <row r="2532" spans="1:17" hidden="1" x14ac:dyDescent="0.3">
      <c r="A2532" t="s">
        <v>5267</v>
      </c>
      <c r="B2532" t="s">
        <v>5268</v>
      </c>
      <c r="C2532" t="str">
        <f>IFERROR(VLOOKUP(Table1[[#This Row],[Ticker]],[1]!Table1[[Symbol]:[Industry]],2,FALSE),"-")</f>
        <v>-</v>
      </c>
      <c r="D2532" t="s">
        <v>264</v>
      </c>
      <c r="E2532">
        <v>189.74700000000001</v>
      </c>
      <c r="F2532">
        <v>130.5</v>
      </c>
      <c r="G2532">
        <v>-55.967310565554897</v>
      </c>
      <c r="H2532">
        <v>-2.02329429340806</v>
      </c>
      <c r="I2532">
        <v>25.8687370292831</v>
      </c>
      <c r="J2532">
        <v>3.5355963235165899</v>
      </c>
      <c r="K2532">
        <v>130.15117797713401</v>
      </c>
      <c r="L2532">
        <v>127.243550959826</v>
      </c>
      <c r="M2532">
        <v>51.141423027717103</v>
      </c>
      <c r="N2532">
        <v>0.51546817562265002</v>
      </c>
      <c r="O2532">
        <v>38.314176245210703</v>
      </c>
      <c r="P2532">
        <v>53.439153439153401</v>
      </c>
    </row>
    <row r="2533" spans="1:17" hidden="1" x14ac:dyDescent="0.3">
      <c r="A2533" t="s">
        <v>5269</v>
      </c>
      <c r="B2533" t="s">
        <v>5270</v>
      </c>
      <c r="C2533" t="str">
        <f>IFERROR(VLOOKUP(Table1[[#This Row],[Ticker]],[1]!Table1[[Symbol]:[Industry]],2,FALSE),"-")</f>
        <v>-</v>
      </c>
      <c r="D2533" t="s">
        <v>644</v>
      </c>
      <c r="E2533">
        <v>189.20625000000001</v>
      </c>
      <c r="F2533">
        <v>100.91</v>
      </c>
      <c r="G2533">
        <v>-39.298736484024197</v>
      </c>
      <c r="H2533">
        <v>-8.9069073753843302</v>
      </c>
      <c r="I2533">
        <v>23.258168085565099</v>
      </c>
      <c r="J2533">
        <v>-2.04600879711364</v>
      </c>
      <c r="K2533">
        <v>102.74347895304</v>
      </c>
      <c r="L2533">
        <v>97.786914360221004</v>
      </c>
      <c r="M2533">
        <v>39.735814638968101</v>
      </c>
      <c r="N2533">
        <v>0.47040059112478899</v>
      </c>
      <c r="O2533">
        <v>19.661084134377099</v>
      </c>
      <c r="P2533">
        <v>47.099125364431501</v>
      </c>
      <c r="Q2533">
        <v>-7.3733833763345996E-2</v>
      </c>
    </row>
    <row r="2534" spans="1:17" hidden="1" x14ac:dyDescent="0.3">
      <c r="A2534" t="s">
        <v>5271</v>
      </c>
      <c r="B2534" t="s">
        <v>5272</v>
      </c>
      <c r="C2534" t="str">
        <f>IFERROR(VLOOKUP(Table1[[#This Row],[Ticker]],[1]!Table1[[Symbol]:[Industry]],2,FALSE),"-")</f>
        <v>-</v>
      </c>
      <c r="D2534" t="s">
        <v>264</v>
      </c>
      <c r="E2534">
        <v>189.04896500000001</v>
      </c>
      <c r="F2534">
        <v>20.86</v>
      </c>
      <c r="G2534">
        <v>-34.055002805108998</v>
      </c>
      <c r="H2534">
        <v>-5.0741968394747401</v>
      </c>
      <c r="I2534">
        <v>-4.2787637938578102</v>
      </c>
      <c r="J2534">
        <v>0.76720126178819104</v>
      </c>
      <c r="K2534">
        <v>20.561554246495302</v>
      </c>
      <c r="L2534">
        <v>20.953499566073098</v>
      </c>
      <c r="M2534">
        <v>54.3311039727609</v>
      </c>
      <c r="N2534">
        <v>1.41455000608393</v>
      </c>
      <c r="O2534">
        <v>38.5426653883029</v>
      </c>
      <c r="P2534">
        <v>18.120045300113201</v>
      </c>
      <c r="Q2534">
        <v>4.6310052437623997E-2</v>
      </c>
    </row>
    <row r="2535" spans="1:17" hidden="1" x14ac:dyDescent="0.3">
      <c r="A2535" t="s">
        <v>5273</v>
      </c>
      <c r="B2535" t="s">
        <v>5274</v>
      </c>
      <c r="C2535" t="str">
        <f>IFERROR(VLOOKUP(Table1[[#This Row],[Ticker]],[1]!Table1[[Symbol]:[Industry]],2,FALSE),"-")</f>
        <v>-</v>
      </c>
      <c r="D2535" t="s">
        <v>327</v>
      </c>
      <c r="E2535">
        <v>188.73462240000001</v>
      </c>
      <c r="F2535">
        <v>81.099999999999994</v>
      </c>
      <c r="G2535">
        <v>-61.885590343457999</v>
      </c>
      <c r="H2535">
        <v>-6.7455372611804396</v>
      </c>
      <c r="I2535">
        <v>-1.7234002700880799</v>
      </c>
      <c r="J2535">
        <v>2.1465864225264801</v>
      </c>
      <c r="K2535">
        <v>79.232335925748401</v>
      </c>
      <c r="L2535">
        <v>86.709570876238899</v>
      </c>
      <c r="M2535">
        <v>48.278965968583599</v>
      </c>
      <c r="N2535">
        <v>0.98392374448712405</v>
      </c>
      <c r="O2535">
        <v>51.664611590628802</v>
      </c>
      <c r="P2535">
        <v>28.730158730158699</v>
      </c>
    </row>
    <row r="2536" spans="1:17" hidden="1" x14ac:dyDescent="0.3">
      <c r="A2536" t="s">
        <v>5275</v>
      </c>
      <c r="B2536" t="s">
        <v>5276</v>
      </c>
      <c r="C2536" t="str">
        <f>IFERROR(VLOOKUP(Table1[[#This Row],[Ticker]],[1]!Table1[[Symbol]:[Industry]],2,FALSE),"-")</f>
        <v>-</v>
      </c>
      <c r="D2536" t="s">
        <v>37</v>
      </c>
      <c r="E2536">
        <v>188.53208125</v>
      </c>
      <c r="F2536">
        <v>712.45</v>
      </c>
      <c r="G2536">
        <v>61.854682155522298</v>
      </c>
      <c r="H2536">
        <v>17.9284255381476</v>
      </c>
      <c r="I2536">
        <v>63.9287317432807</v>
      </c>
      <c r="J2536">
        <v>-5.3315641703105703</v>
      </c>
      <c r="K2536">
        <v>584.68681791342897</v>
      </c>
      <c r="L2536">
        <v>458.79146919699701</v>
      </c>
      <c r="M2536">
        <v>59.013022721043399</v>
      </c>
      <c r="N2536">
        <v>1.3742967130589201</v>
      </c>
      <c r="O2536">
        <v>10.6042529300301</v>
      </c>
      <c r="P2536">
        <v>135.793480059573</v>
      </c>
      <c r="Q2536">
        <v>0.12537699700807101</v>
      </c>
    </row>
    <row r="2537" spans="1:17" hidden="1" x14ac:dyDescent="0.3">
      <c r="A2537" t="s">
        <v>5277</v>
      </c>
      <c r="B2537" t="s">
        <v>5278</v>
      </c>
      <c r="C2537" t="str">
        <f>IFERROR(VLOOKUP(Table1[[#This Row],[Ticker]],[1]!Table1[[Symbol]:[Industry]],2,FALSE),"-")</f>
        <v>-</v>
      </c>
      <c r="E2537">
        <v>188.51650000000001</v>
      </c>
      <c r="F2537">
        <v>186.65</v>
      </c>
      <c r="G2537">
        <v>589.83217021576502</v>
      </c>
      <c r="H2537">
        <v>-7.3890292842576901</v>
      </c>
      <c r="I2537">
        <v>168.20653220736901</v>
      </c>
      <c r="J2537">
        <v>19.9860106710737</v>
      </c>
      <c r="K2537">
        <v>190.10314161414999</v>
      </c>
      <c r="L2537">
        <v>125.053977668781</v>
      </c>
      <c r="M2537">
        <v>48.2868017976256</v>
      </c>
      <c r="N2537">
        <v>3.4132853071459102</v>
      </c>
      <c r="O2537">
        <v>19.849986605946899</v>
      </c>
      <c r="P2537">
        <v>622.60936895083205</v>
      </c>
    </row>
    <row r="2538" spans="1:17" hidden="1" x14ac:dyDescent="0.3">
      <c r="A2538" t="s">
        <v>5279</v>
      </c>
      <c r="B2538" t="s">
        <v>5280</v>
      </c>
      <c r="C2538" t="str">
        <f>IFERROR(VLOOKUP(Table1[[#This Row],[Ticker]],[1]!Table1[[Symbol]:[Industry]],2,FALSE),"-")</f>
        <v>-</v>
      </c>
      <c r="D2538" t="s">
        <v>1070</v>
      </c>
      <c r="E2538">
        <v>187.83617541699999</v>
      </c>
      <c r="F2538">
        <v>5.71</v>
      </c>
      <c r="G2538">
        <v>30.365658407790701</v>
      </c>
      <c r="H2538">
        <v>-28.0232746770928</v>
      </c>
      <c r="I2538">
        <v>14.460539676077399</v>
      </c>
      <c r="J2538">
        <v>-9.7322517777492408</v>
      </c>
      <c r="K2538">
        <v>6.3694488718412199</v>
      </c>
      <c r="L2538">
        <v>5.5926872450342904</v>
      </c>
      <c r="M2538">
        <v>20.391070802124901</v>
      </c>
      <c r="N2538">
        <v>0.54808890635293495</v>
      </c>
      <c r="O2538">
        <v>50.963222416812499</v>
      </c>
      <c r="Q2538">
        <v>3.9155823700843001E-2</v>
      </c>
    </row>
    <row r="2539" spans="1:17" hidden="1" x14ac:dyDescent="0.3">
      <c r="A2539" t="s">
        <v>5281</v>
      </c>
      <c r="B2539" t="s">
        <v>5282</v>
      </c>
      <c r="C2539" t="str">
        <f>IFERROR(VLOOKUP(Table1[[#This Row],[Ticker]],[1]!Table1[[Symbol]:[Industry]],2,FALSE),"-")</f>
        <v>-</v>
      </c>
      <c r="D2539" t="s">
        <v>1567</v>
      </c>
      <c r="E2539">
        <v>187.75800000000001</v>
      </c>
      <c r="F2539">
        <v>183</v>
      </c>
      <c r="G2539">
        <v>-45.634341592209203</v>
      </c>
      <c r="H2539">
        <v>-8.8299862071751001</v>
      </c>
      <c r="I2539">
        <v>19.160450566647601</v>
      </c>
      <c r="J2539">
        <v>-3.8783700675210202</v>
      </c>
      <c r="K2539">
        <v>186.116015181856</v>
      </c>
      <c r="M2539">
        <v>40.697076789542997</v>
      </c>
      <c r="N2539">
        <v>0.13289365210222501</v>
      </c>
      <c r="O2539">
        <v>18.579234972677501</v>
      </c>
      <c r="P2539">
        <v>57.758620689655103</v>
      </c>
    </row>
    <row r="2540" spans="1:17" hidden="1" x14ac:dyDescent="0.3">
      <c r="A2540" t="s">
        <v>5283</v>
      </c>
      <c r="B2540" t="s">
        <v>5284</v>
      </c>
      <c r="C2540" t="str">
        <f>IFERROR(VLOOKUP(Table1[[#This Row],[Ticker]],[1]!Table1[[Symbol]:[Industry]],2,FALSE),"-")</f>
        <v>-</v>
      </c>
      <c r="D2540" t="s">
        <v>132</v>
      </c>
      <c r="E2540">
        <v>187.68276483</v>
      </c>
      <c r="F2540">
        <v>108.35</v>
      </c>
      <c r="G2540">
        <v>-56.123502237011898</v>
      </c>
      <c r="H2540">
        <v>-15.250126678866099</v>
      </c>
      <c r="I2540">
        <v>-45.342620106795103</v>
      </c>
      <c r="J2540">
        <v>-5.06117522231105</v>
      </c>
      <c r="K2540">
        <v>119.698740796669</v>
      </c>
      <c r="L2540">
        <v>135.94227016951399</v>
      </c>
      <c r="M2540">
        <v>45.860162200566201</v>
      </c>
      <c r="N2540">
        <v>0.76088469269760095</v>
      </c>
      <c r="O2540">
        <v>85.325334563913202</v>
      </c>
      <c r="P2540">
        <v>9.4444444444444304</v>
      </c>
      <c r="Q2540">
        <v>0.13405790478087301</v>
      </c>
    </row>
    <row r="2541" spans="1:17" hidden="1" x14ac:dyDescent="0.3">
      <c r="A2541" t="s">
        <v>5285</v>
      </c>
      <c r="B2541" t="s">
        <v>5286</v>
      </c>
      <c r="C2541" t="str">
        <f>IFERROR(VLOOKUP(Table1[[#This Row],[Ticker]],[1]!Table1[[Symbol]:[Industry]],2,FALSE),"-")</f>
        <v>-</v>
      </c>
      <c r="D2541" t="s">
        <v>46</v>
      </c>
      <c r="E2541">
        <v>187.57308237000001</v>
      </c>
      <c r="F2541">
        <v>10.02</v>
      </c>
      <c r="G2541">
        <v>30.149630533226201</v>
      </c>
      <c r="H2541">
        <v>10.0038043927026</v>
      </c>
      <c r="I2541">
        <v>8.5052850396335309</v>
      </c>
      <c r="J2541">
        <v>-1.5044036764834099</v>
      </c>
      <c r="K2541">
        <v>7.7355229000456296</v>
      </c>
      <c r="L2541">
        <v>7.7326192551420698</v>
      </c>
      <c r="M2541">
        <v>98.0039800590841</v>
      </c>
      <c r="N2541">
        <v>2.5698379449795001</v>
      </c>
      <c r="O2541">
        <v>2.2954091816367299</v>
      </c>
      <c r="P2541">
        <v>92.692307692307594</v>
      </c>
      <c r="Q2541">
        <v>-0.109549498732321</v>
      </c>
    </row>
    <row r="2542" spans="1:17" hidden="1" x14ac:dyDescent="0.3">
      <c r="A2542" t="s">
        <v>5287</v>
      </c>
      <c r="B2542" t="s">
        <v>5288</v>
      </c>
      <c r="C2542" t="str">
        <f>IFERROR(VLOOKUP(Table1[[#This Row],[Ticker]],[1]!Table1[[Symbol]:[Industry]],2,FALSE),"-")</f>
        <v>-</v>
      </c>
      <c r="D2542" t="s">
        <v>606</v>
      </c>
      <c r="E2542">
        <v>187.54240200000001</v>
      </c>
      <c r="F2542">
        <v>56.6</v>
      </c>
      <c r="G2542">
        <v>-85.353654537328595</v>
      </c>
      <c r="H2542">
        <v>-14.26055215083</v>
      </c>
      <c r="I2542">
        <v>-37.530729019040599</v>
      </c>
      <c r="J2542">
        <v>-4.6676689826058597</v>
      </c>
      <c r="K2542">
        <v>61.292937943037003</v>
      </c>
      <c r="L2542">
        <v>83.053905490951905</v>
      </c>
      <c r="M2542">
        <v>28.741827930507402</v>
      </c>
      <c r="N2542">
        <v>0.19527748796210001</v>
      </c>
      <c r="O2542">
        <v>115.106007067137</v>
      </c>
      <c r="P2542">
        <v>22.8032111087003</v>
      </c>
      <c r="Q2542">
        <v>0.164884955119418</v>
      </c>
    </row>
    <row r="2543" spans="1:17" hidden="1" x14ac:dyDescent="0.3">
      <c r="A2543" t="s">
        <v>5289</v>
      </c>
      <c r="B2543" t="s">
        <v>5290</v>
      </c>
      <c r="C2543" t="str">
        <f>IFERROR(VLOOKUP(Table1[[#This Row],[Ticker]],[1]!Table1[[Symbol]:[Industry]],2,FALSE),"-")</f>
        <v>-</v>
      </c>
      <c r="D2543" t="s">
        <v>261</v>
      </c>
      <c r="E2543">
        <v>187.20318750000001</v>
      </c>
      <c r="F2543">
        <v>2799.3</v>
      </c>
      <c r="G2543">
        <v>16.070274213116399</v>
      </c>
      <c r="H2543">
        <v>-24.924495734128399</v>
      </c>
      <c r="I2543">
        <v>23.4065508624183</v>
      </c>
      <c r="J2543">
        <v>-1.5650654411892999</v>
      </c>
      <c r="K2543">
        <v>2782.8264414871601</v>
      </c>
      <c r="L2543">
        <v>2239.4396136540099</v>
      </c>
      <c r="M2543">
        <v>41.295958080512598</v>
      </c>
      <c r="N2543">
        <v>0.40779626412109399</v>
      </c>
      <c r="O2543">
        <v>27.742649948201301</v>
      </c>
      <c r="P2543">
        <v>68.632530120481903</v>
      </c>
      <c r="Q2543">
        <v>0.103751946069663</v>
      </c>
    </row>
    <row r="2544" spans="1:17" hidden="1" x14ac:dyDescent="0.3">
      <c r="A2544" t="s">
        <v>5291</v>
      </c>
      <c r="B2544" t="s">
        <v>5292</v>
      </c>
      <c r="C2544" t="str">
        <f>IFERROR(VLOOKUP(Table1[[#This Row],[Ticker]],[1]!Table1[[Symbol]:[Industry]],2,FALSE),"-")</f>
        <v>-</v>
      </c>
      <c r="D2544" t="s">
        <v>185</v>
      </c>
      <c r="E2544">
        <v>187.08052499999999</v>
      </c>
      <c r="F2544">
        <v>190.5</v>
      </c>
      <c r="G2544">
        <v>0.71964779611790397</v>
      </c>
      <c r="H2544">
        <v>-12.736742627020501</v>
      </c>
      <c r="I2544">
        <v>16.3940287060435</v>
      </c>
      <c r="J2544">
        <v>-3.2355645726137601</v>
      </c>
      <c r="K2544">
        <v>202.58809061209601</v>
      </c>
      <c r="L2544">
        <v>184.015445211219</v>
      </c>
      <c r="M2544">
        <v>33.968480794571903</v>
      </c>
      <c r="N2544">
        <v>0.33332791108429799</v>
      </c>
      <c r="O2544">
        <v>36.141732283464499</v>
      </c>
      <c r="P2544">
        <v>43.233082706766901</v>
      </c>
      <c r="Q2544">
        <v>-9.945292554126E-3</v>
      </c>
    </row>
    <row r="2545" spans="1:17" hidden="1" x14ac:dyDescent="0.3">
      <c r="A2545" t="s">
        <v>5293</v>
      </c>
      <c r="B2545" t="s">
        <v>5294</v>
      </c>
      <c r="C2545" t="str">
        <f>IFERROR(VLOOKUP(Table1[[#This Row],[Ticker]],[1]!Table1[[Symbol]:[Industry]],2,FALSE),"-")</f>
        <v>-</v>
      </c>
      <c r="D2545" t="s">
        <v>1503</v>
      </c>
      <c r="E2545">
        <v>187.06800000000001</v>
      </c>
      <c r="F2545">
        <v>91.7</v>
      </c>
      <c r="G2545">
        <v>-44.434231490365001</v>
      </c>
      <c r="H2545">
        <v>6.8098120634410702</v>
      </c>
      <c r="I2545">
        <v>-29.987190753639702</v>
      </c>
      <c r="J2545">
        <v>5.5544198529283397</v>
      </c>
      <c r="M2545">
        <v>55.183591577720797</v>
      </c>
      <c r="O2545">
        <v>21.046892039258399</v>
      </c>
      <c r="P2545">
        <v>21.056105610561001</v>
      </c>
    </row>
    <row r="2546" spans="1:17" hidden="1" x14ac:dyDescent="0.3">
      <c r="A2546" t="s">
        <v>5295</v>
      </c>
      <c r="B2546" t="s">
        <v>5296</v>
      </c>
      <c r="C2546" t="str">
        <f>IFERROR(VLOOKUP(Table1[[#This Row],[Ticker]],[1]!Table1[[Symbol]:[Industry]],2,FALSE),"-")</f>
        <v>-</v>
      </c>
      <c r="D2546" t="s">
        <v>264</v>
      </c>
      <c r="E2546">
        <v>185.719698284</v>
      </c>
      <c r="F2546">
        <v>136.65</v>
      </c>
      <c r="G2546">
        <v>-55.328946212515497</v>
      </c>
      <c r="H2546">
        <v>-10.1642554869752</v>
      </c>
      <c r="I2546">
        <v>-26.618748602367901</v>
      </c>
      <c r="J2546">
        <v>-8.2259400276494006</v>
      </c>
      <c r="K2546">
        <v>142.43579305660501</v>
      </c>
      <c r="L2546">
        <v>155.35521599209699</v>
      </c>
      <c r="M2546">
        <v>39.643063599987101</v>
      </c>
      <c r="N2546">
        <v>0.81109425362587395</v>
      </c>
      <c r="O2546">
        <v>55.667191290527498</v>
      </c>
      <c r="P2546">
        <v>7.5984251968503802</v>
      </c>
      <c r="Q2546">
        <v>-9.0680265161329002E-2</v>
      </c>
    </row>
    <row r="2547" spans="1:17" hidden="1" x14ac:dyDescent="0.3">
      <c r="A2547" t="s">
        <v>5297</v>
      </c>
      <c r="B2547" t="s">
        <v>5298</v>
      </c>
      <c r="C2547" t="str">
        <f>IFERROR(VLOOKUP(Table1[[#This Row],[Ticker]],[1]!Table1[[Symbol]:[Industry]],2,FALSE),"-")</f>
        <v>-</v>
      </c>
      <c r="D2547" t="s">
        <v>264</v>
      </c>
      <c r="E2547">
        <v>185.123321245</v>
      </c>
      <c r="F2547">
        <v>140.94999999999999</v>
      </c>
      <c r="G2547">
        <v>-71.427906025599597</v>
      </c>
      <c r="H2547">
        <v>-10.676849646820701</v>
      </c>
      <c r="I2547">
        <v>-27.423998694890599</v>
      </c>
      <c r="J2547">
        <v>-6.2695270289673504</v>
      </c>
      <c r="K2547">
        <v>146.70545050682699</v>
      </c>
      <c r="L2547">
        <v>161.12882712124599</v>
      </c>
      <c r="M2547">
        <v>33.447214856101901</v>
      </c>
      <c r="N2547">
        <v>1.04480033786828</v>
      </c>
      <c r="O2547">
        <v>76.303653777935395</v>
      </c>
      <c r="P2547">
        <v>7.5954198473282304</v>
      </c>
      <c r="Q2547">
        <v>-1.0749593489936E-2</v>
      </c>
    </row>
    <row r="2548" spans="1:17" hidden="1" x14ac:dyDescent="0.3">
      <c r="A2548" t="s">
        <v>5299</v>
      </c>
      <c r="B2548" t="s">
        <v>5300</v>
      </c>
      <c r="C2548" t="str">
        <f>IFERROR(VLOOKUP(Table1[[#This Row],[Ticker]],[1]!Table1[[Symbol]:[Industry]],2,FALSE),"-")</f>
        <v>-</v>
      </c>
      <c r="D2548" t="s">
        <v>1169</v>
      </c>
      <c r="E2548">
        <v>184.73059319399999</v>
      </c>
      <c r="F2548">
        <v>19.260000000000002</v>
      </c>
      <c r="G2548">
        <v>-28.3869548326273</v>
      </c>
      <c r="H2548">
        <v>0.18041327643673499</v>
      </c>
      <c r="I2548">
        <v>-12.7959114229986</v>
      </c>
      <c r="J2548">
        <v>5.0100729382158997</v>
      </c>
      <c r="K2548">
        <v>18.595735374619501</v>
      </c>
      <c r="L2548">
        <v>20.2486063145824</v>
      </c>
      <c r="M2548">
        <v>75.759878816630405</v>
      </c>
      <c r="N2548">
        <v>2.1376727186861899</v>
      </c>
      <c r="O2548">
        <v>52.647975077881497</v>
      </c>
      <c r="P2548">
        <v>13.294117647058799</v>
      </c>
      <c r="Q2548">
        <v>9.3833871427300005E-4</v>
      </c>
    </row>
    <row r="2549" spans="1:17" hidden="1" x14ac:dyDescent="0.3">
      <c r="A2549" t="s">
        <v>5301</v>
      </c>
      <c r="B2549" t="s">
        <v>5302</v>
      </c>
      <c r="C2549" t="str">
        <f>IFERROR(VLOOKUP(Table1[[#This Row],[Ticker]],[1]!Table1[[Symbol]:[Industry]],2,FALSE),"-")</f>
        <v>-</v>
      </c>
      <c r="D2549" t="s">
        <v>127</v>
      </c>
      <c r="E2549">
        <v>184.535879346</v>
      </c>
      <c r="F2549">
        <v>47.97</v>
      </c>
      <c r="G2549">
        <v>-84.027198735066406</v>
      </c>
      <c r="H2549">
        <v>-16.172695458058399</v>
      </c>
      <c r="I2549">
        <v>1.7449358689930099</v>
      </c>
      <c r="J2549">
        <v>-11.4697749731359</v>
      </c>
      <c r="K2549">
        <v>45.979577228888402</v>
      </c>
      <c r="M2549">
        <v>45.586732656097503</v>
      </c>
      <c r="N2549">
        <v>0.44822891214243699</v>
      </c>
      <c r="O2549">
        <v>126.599958307275</v>
      </c>
      <c r="P2549">
        <v>55.494327390599601</v>
      </c>
    </row>
    <row r="2550" spans="1:17" hidden="1" x14ac:dyDescent="0.3">
      <c r="A2550" t="s">
        <v>5303</v>
      </c>
      <c r="B2550" t="s">
        <v>5304</v>
      </c>
      <c r="C2550" t="str">
        <f>IFERROR(VLOOKUP(Table1[[#This Row],[Ticker]],[1]!Table1[[Symbol]:[Industry]],2,FALSE),"-")</f>
        <v>-</v>
      </c>
      <c r="D2550" t="s">
        <v>294</v>
      </c>
      <c r="E2550">
        <v>184.103083008</v>
      </c>
      <c r="F2550">
        <v>40.43</v>
      </c>
      <c r="G2550">
        <v>-55.443610364752701</v>
      </c>
      <c r="H2550">
        <v>-17.811717297739801</v>
      </c>
      <c r="I2550">
        <v>-38.759207398065598</v>
      </c>
      <c r="J2550">
        <v>-7.5803530435720203</v>
      </c>
      <c r="K2550">
        <v>47.953643464442102</v>
      </c>
      <c r="L2550">
        <v>54.843957946908198</v>
      </c>
      <c r="M2550">
        <v>16.9628056894982</v>
      </c>
      <c r="N2550">
        <v>0.97372264867992997</v>
      </c>
      <c r="O2550">
        <v>146.59906010388301</v>
      </c>
      <c r="P2550">
        <v>3.1377551020408099</v>
      </c>
      <c r="Q2550">
        <v>4.1568947852077001E-2</v>
      </c>
    </row>
    <row r="2551" spans="1:17" hidden="1" x14ac:dyDescent="0.3">
      <c r="A2551" t="s">
        <v>5305</v>
      </c>
      <c r="B2551" t="s">
        <v>5306</v>
      </c>
      <c r="C2551" t="str">
        <f>IFERROR(VLOOKUP(Table1[[#This Row],[Ticker]],[1]!Table1[[Symbol]:[Industry]],2,FALSE),"-")</f>
        <v>-</v>
      </c>
      <c r="D2551" t="s">
        <v>124</v>
      </c>
      <c r="E2551">
        <v>183.71291400000001</v>
      </c>
      <c r="F2551">
        <v>504.9</v>
      </c>
      <c r="G2551">
        <v>-37.305893071834802</v>
      </c>
      <c r="H2551">
        <v>-13.0586367477973</v>
      </c>
      <c r="I2551">
        <v>1.7554645489296301</v>
      </c>
      <c r="J2551">
        <v>-2.7097070111559698</v>
      </c>
      <c r="K2551">
        <v>520.054612330498</v>
      </c>
      <c r="L2551">
        <v>476.34792565139003</v>
      </c>
      <c r="M2551">
        <v>49.2290483961619</v>
      </c>
      <c r="N2551">
        <v>0.59811022379203005</v>
      </c>
      <c r="O2551">
        <v>44.048326401267502</v>
      </c>
      <c r="Q2551">
        <v>8.2119115836747997E-2</v>
      </c>
    </row>
    <row r="2552" spans="1:17" hidden="1" x14ac:dyDescent="0.3">
      <c r="A2552" t="s">
        <v>5307</v>
      </c>
      <c r="B2552" t="s">
        <v>5308</v>
      </c>
      <c r="C2552" t="str">
        <f>IFERROR(VLOOKUP(Table1[[#This Row],[Ticker]],[1]!Table1[[Symbol]:[Industry]],2,FALSE),"-")</f>
        <v>-</v>
      </c>
      <c r="D2552" t="s">
        <v>1361</v>
      </c>
      <c r="E2552">
        <v>183.70820789999999</v>
      </c>
      <c r="F2552">
        <v>124.49</v>
      </c>
      <c r="G2552">
        <v>-24.890900095669501</v>
      </c>
      <c r="H2552">
        <v>-4.0598273626113199</v>
      </c>
      <c r="I2552">
        <v>-14.2937214280586</v>
      </c>
      <c r="J2552">
        <v>-1.30319643302265</v>
      </c>
      <c r="K2552">
        <v>123.551283675428</v>
      </c>
      <c r="L2552">
        <v>120.776284170341</v>
      </c>
      <c r="M2552">
        <v>62.4894939835931</v>
      </c>
      <c r="N2552">
        <v>7.77636809130971E-2</v>
      </c>
      <c r="O2552">
        <v>2.7793397060004801</v>
      </c>
      <c r="P2552">
        <v>11.151785714285699</v>
      </c>
    </row>
    <row r="2553" spans="1:17" hidden="1" x14ac:dyDescent="0.3">
      <c r="A2553" t="s">
        <v>5309</v>
      </c>
      <c r="B2553" t="s">
        <v>5310</v>
      </c>
      <c r="C2553" t="str">
        <f>IFERROR(VLOOKUP(Table1[[#This Row],[Ticker]],[1]!Table1[[Symbol]:[Industry]],2,FALSE),"-")</f>
        <v>-</v>
      </c>
      <c r="D2553" t="s">
        <v>264</v>
      </c>
      <c r="E2553">
        <v>183.42239094999999</v>
      </c>
      <c r="F2553">
        <v>206.53</v>
      </c>
      <c r="G2553">
        <v>-28.390036743658701</v>
      </c>
      <c r="H2553">
        <v>-10.833626162743</v>
      </c>
      <c r="I2553">
        <v>1.5363538995114301</v>
      </c>
      <c r="J2553">
        <v>-5.9083663038368099</v>
      </c>
      <c r="K2553">
        <v>210.997354887733</v>
      </c>
      <c r="L2553">
        <v>203.470304252864</v>
      </c>
      <c r="M2553">
        <v>39.156039801113003</v>
      </c>
      <c r="N2553">
        <v>0.71823715095424201</v>
      </c>
      <c r="O2553">
        <v>27.560160751464601</v>
      </c>
      <c r="P2553">
        <v>26.978173993237</v>
      </c>
      <c r="Q2553">
        <v>-4.9283345025998002E-2</v>
      </c>
    </row>
    <row r="2554" spans="1:17" hidden="1" x14ac:dyDescent="0.3">
      <c r="A2554" t="s">
        <v>5311</v>
      </c>
      <c r="B2554" t="s">
        <v>5312</v>
      </c>
      <c r="C2554" t="str">
        <f>IFERROR(VLOOKUP(Table1[[#This Row],[Ticker]],[1]!Table1[[Symbol]:[Industry]],2,FALSE),"-")</f>
        <v>-</v>
      </c>
      <c r="D2554" t="s">
        <v>447</v>
      </c>
      <c r="E2554">
        <v>183.19644</v>
      </c>
      <c r="F2554">
        <v>73.22</v>
      </c>
      <c r="G2554">
        <v>-74.596825274597506</v>
      </c>
      <c r="H2554">
        <v>-19.675288315566199</v>
      </c>
      <c r="I2554">
        <v>-46.686322381902698</v>
      </c>
      <c r="J2554">
        <v>0.46883595049321097</v>
      </c>
      <c r="K2554">
        <v>80.807945614841501</v>
      </c>
      <c r="L2554">
        <v>100.238613397256</v>
      </c>
      <c r="M2554">
        <v>42.928407864609603</v>
      </c>
      <c r="N2554">
        <v>0.46114260294821402</v>
      </c>
      <c r="O2554">
        <v>92.297186561048903</v>
      </c>
      <c r="P2554">
        <v>9.2835820895522403</v>
      </c>
      <c r="Q2554">
        <v>3.6841865704465002E-2</v>
      </c>
    </row>
    <row r="2555" spans="1:17" hidden="1" x14ac:dyDescent="0.3">
      <c r="A2555" t="s">
        <v>5313</v>
      </c>
      <c r="B2555" t="s">
        <v>5314</v>
      </c>
      <c r="C2555" t="str">
        <f>IFERROR(VLOOKUP(Table1[[#This Row],[Ticker]],[1]!Table1[[Symbol]:[Industry]],2,FALSE),"-")</f>
        <v>-</v>
      </c>
      <c r="D2555" t="s">
        <v>606</v>
      </c>
      <c r="E2555">
        <v>182.92437000000001</v>
      </c>
      <c r="F2555">
        <v>182.45</v>
      </c>
      <c r="G2555">
        <v>2390.7359409606402</v>
      </c>
      <c r="H2555">
        <v>46.507532304986697</v>
      </c>
      <c r="I2555">
        <v>226.82686054119699</v>
      </c>
      <c r="J2555">
        <v>6.6903347571422298</v>
      </c>
      <c r="K2555">
        <v>127.234157789682</v>
      </c>
      <c r="L2555">
        <v>68.627883072854004</v>
      </c>
      <c r="M2555">
        <v>100</v>
      </c>
      <c r="N2555">
        <v>0.39056215185149301</v>
      </c>
      <c r="O2555">
        <v>0</v>
      </c>
      <c r="P2555">
        <v>2423.5131396957099</v>
      </c>
    </row>
    <row r="2556" spans="1:17" hidden="1" x14ac:dyDescent="0.3">
      <c r="A2556" t="s">
        <v>5315</v>
      </c>
      <c r="B2556" t="s">
        <v>5316</v>
      </c>
      <c r="C2556" t="str">
        <f>IFERROR(VLOOKUP(Table1[[#This Row],[Ticker]],[1]!Table1[[Symbol]:[Industry]],2,FALSE),"-")</f>
        <v>-</v>
      </c>
      <c r="D2556" t="s">
        <v>294</v>
      </c>
      <c r="E2556">
        <v>182.34545</v>
      </c>
      <c r="F2556">
        <v>79.540000000000006</v>
      </c>
      <c r="G2556">
        <v>27.618042240936798</v>
      </c>
      <c r="H2556">
        <v>10.966327557244099</v>
      </c>
      <c r="I2556">
        <v>54.132981637391701</v>
      </c>
      <c r="J2556">
        <v>14.626910884150499</v>
      </c>
      <c r="K2556">
        <v>67.499682286544797</v>
      </c>
      <c r="L2556">
        <v>58.373987570584902</v>
      </c>
      <c r="M2556">
        <v>64.419581561766705</v>
      </c>
      <c r="N2556">
        <v>1.4941737528429</v>
      </c>
      <c r="O2556">
        <v>4.9786271058586697</v>
      </c>
      <c r="P2556">
        <v>80.281051677243894</v>
      </c>
      <c r="Q2556">
        <v>2.0292669118376998E-2</v>
      </c>
    </row>
    <row r="2557" spans="1:17" hidden="1" x14ac:dyDescent="0.3">
      <c r="A2557" t="s">
        <v>5317</v>
      </c>
      <c r="B2557" t="s">
        <v>5318</v>
      </c>
      <c r="C2557" t="str">
        <f>IFERROR(VLOOKUP(Table1[[#This Row],[Ticker]],[1]!Table1[[Symbol]:[Industry]],2,FALSE),"-")</f>
        <v>-</v>
      </c>
      <c r="E2557">
        <v>182.10799777</v>
      </c>
      <c r="F2557">
        <v>2.9</v>
      </c>
      <c r="G2557">
        <v>-7.3190661952042104</v>
      </c>
      <c r="H2557">
        <v>5.6040794676622898</v>
      </c>
      <c r="I2557">
        <v>-1.4585136171006801</v>
      </c>
      <c r="J2557">
        <v>-5.5448077168874601</v>
      </c>
      <c r="K2557">
        <v>2.70789129679306</v>
      </c>
      <c r="L2557">
        <v>2.6231252452416598</v>
      </c>
      <c r="M2557">
        <v>52.352967569804399</v>
      </c>
      <c r="N2557">
        <v>1.2626203494191199</v>
      </c>
      <c r="O2557">
        <v>41.522129186602797</v>
      </c>
      <c r="P2557">
        <v>49.2099149139137</v>
      </c>
      <c r="Q2557">
        <v>3.4387186041462001E-2</v>
      </c>
    </row>
    <row r="2558" spans="1:17" hidden="1" x14ac:dyDescent="0.3">
      <c r="A2558" t="s">
        <v>5319</v>
      </c>
      <c r="B2558" t="s">
        <v>5320</v>
      </c>
      <c r="C2558" t="str">
        <f>IFERROR(VLOOKUP(Table1[[#This Row],[Ticker]],[1]!Table1[[Symbol]:[Industry]],2,FALSE),"-")</f>
        <v>-</v>
      </c>
      <c r="D2558" t="s">
        <v>546</v>
      </c>
      <c r="E2558">
        <v>181.95043857499999</v>
      </c>
      <c r="F2558">
        <v>259.25</v>
      </c>
      <c r="G2558">
        <v>94.336248483505599</v>
      </c>
      <c r="H2558">
        <v>-13.0782290975392</v>
      </c>
      <c r="I2558">
        <v>61.642073865594902</v>
      </c>
      <c r="J2558">
        <v>-1.0571938767556099</v>
      </c>
      <c r="K2558">
        <v>252.66921646756501</v>
      </c>
      <c r="L2558">
        <v>199.936672044131</v>
      </c>
      <c r="M2558">
        <v>49.426887765144997</v>
      </c>
      <c r="N2558">
        <v>0.27555156605874798</v>
      </c>
      <c r="O2558">
        <v>29.103182256509101</v>
      </c>
      <c r="P2558">
        <v>143.65601503759399</v>
      </c>
      <c r="Q2558">
        <v>9.7660262211916996E-2</v>
      </c>
    </row>
    <row r="2559" spans="1:17" hidden="1" x14ac:dyDescent="0.3">
      <c r="A2559" t="s">
        <v>5321</v>
      </c>
      <c r="B2559" t="s">
        <v>5322</v>
      </c>
      <c r="C2559" t="str">
        <f>IFERROR(VLOOKUP(Table1[[#This Row],[Ticker]],[1]!Table1[[Symbol]:[Industry]],2,FALSE),"-")</f>
        <v>-</v>
      </c>
      <c r="D2559" t="s">
        <v>264</v>
      </c>
      <c r="E2559">
        <v>181.94333756500001</v>
      </c>
      <c r="F2559">
        <v>198.55</v>
      </c>
      <c r="G2559">
        <v>29.040242177728999</v>
      </c>
      <c r="H2559">
        <v>5.0052345986523399</v>
      </c>
      <c r="I2559">
        <v>-5.8053634389758599</v>
      </c>
      <c r="J2559">
        <v>4.6798068498323699</v>
      </c>
      <c r="K2559">
        <v>184.67802220800399</v>
      </c>
      <c r="L2559">
        <v>168.65438268171599</v>
      </c>
      <c r="M2559">
        <v>63.268454928532002</v>
      </c>
      <c r="N2559">
        <v>2.4228620912988501</v>
      </c>
      <c r="O2559">
        <v>13.497859481238899</v>
      </c>
      <c r="P2559">
        <v>80.5</v>
      </c>
      <c r="Q2559">
        <v>5.4046325983717003E-2</v>
      </c>
    </row>
    <row r="2560" spans="1:17" hidden="1" x14ac:dyDescent="0.3">
      <c r="A2560" t="s">
        <v>5323</v>
      </c>
      <c r="B2560" t="s">
        <v>5324</v>
      </c>
      <c r="C2560" t="str">
        <f>IFERROR(VLOOKUP(Table1[[#This Row],[Ticker]],[1]!Table1[[Symbol]:[Industry]],2,FALSE),"-")</f>
        <v>-</v>
      </c>
      <c r="D2560" t="s">
        <v>762</v>
      </c>
      <c r="E2560">
        <v>181.82106795999999</v>
      </c>
      <c r="F2560">
        <v>164.08</v>
      </c>
      <c r="G2560">
        <v>-24.114947079437201</v>
      </c>
      <c r="H2560">
        <v>0.48670059642269098</v>
      </c>
      <c r="I2560">
        <v>-3.10543889721753</v>
      </c>
      <c r="J2560">
        <v>-6.1555664671810897</v>
      </c>
      <c r="K2560">
        <v>156.20014870016601</v>
      </c>
      <c r="L2560">
        <v>153.57390285908801</v>
      </c>
      <c r="M2560">
        <v>53.009816901771998</v>
      </c>
      <c r="N2560">
        <v>0.24375805270787099</v>
      </c>
      <c r="O2560">
        <v>35.238907849829303</v>
      </c>
      <c r="P2560">
        <v>38.874312314854002</v>
      </c>
      <c r="Q2560">
        <v>2.5626150035575002E-2</v>
      </c>
    </row>
    <row r="2561" spans="1:17" hidden="1" x14ac:dyDescent="0.3">
      <c r="A2561" t="s">
        <v>5325</v>
      </c>
      <c r="B2561" t="s">
        <v>5326</v>
      </c>
      <c r="C2561" t="str">
        <f>IFERROR(VLOOKUP(Table1[[#This Row],[Ticker]],[1]!Table1[[Symbol]:[Industry]],2,FALSE),"-")</f>
        <v>-</v>
      </c>
      <c r="D2561" t="s">
        <v>606</v>
      </c>
      <c r="E2561">
        <v>181.793587266</v>
      </c>
      <c r="F2561">
        <v>28.26</v>
      </c>
      <c r="G2561">
        <v>-10.439536397404</v>
      </c>
      <c r="H2561">
        <v>-8.3025214809349706</v>
      </c>
      <c r="I2561">
        <v>2.95739564972753</v>
      </c>
      <c r="J2561">
        <v>3.6769434737756499</v>
      </c>
      <c r="K2561">
        <v>28.299482701956698</v>
      </c>
      <c r="L2561">
        <v>26.284928700379702</v>
      </c>
      <c r="M2561">
        <v>53.518144074101897</v>
      </c>
      <c r="N2561">
        <v>0.244316984739679</v>
      </c>
      <c r="O2561">
        <v>37.650389242745902</v>
      </c>
      <c r="P2561">
        <v>39.900990099009903</v>
      </c>
      <c r="Q2561">
        <v>5.5092159808845E-2</v>
      </c>
    </row>
    <row r="2562" spans="1:17" hidden="1" x14ac:dyDescent="0.3">
      <c r="A2562" t="s">
        <v>5327</v>
      </c>
      <c r="B2562" t="s">
        <v>5328</v>
      </c>
      <c r="C2562" t="str">
        <f>IFERROR(VLOOKUP(Table1[[#This Row],[Ticker]],[1]!Table1[[Symbol]:[Industry]],2,FALSE),"-")</f>
        <v>-</v>
      </c>
      <c r="D2562" t="s">
        <v>124</v>
      </c>
      <c r="E2562">
        <v>181.38383999999999</v>
      </c>
      <c r="F2562">
        <v>528</v>
      </c>
      <c r="G2562">
        <v>79.954469274603198</v>
      </c>
      <c r="H2562">
        <v>-13.9659329931233</v>
      </c>
      <c r="I2562">
        <v>81.329513016973607</v>
      </c>
      <c r="J2562">
        <v>-5.2841601729398802</v>
      </c>
      <c r="K2562">
        <v>533.14308036974205</v>
      </c>
      <c r="L2562">
        <v>403.967409923329</v>
      </c>
      <c r="M2562">
        <v>26.824147081516401</v>
      </c>
      <c r="N2562">
        <v>0.21849065094351899</v>
      </c>
      <c r="O2562">
        <v>22.5378787878787</v>
      </c>
      <c r="P2562">
        <v>139.34723481414301</v>
      </c>
      <c r="Q2562">
        <v>0.15163306078643601</v>
      </c>
    </row>
    <row r="2563" spans="1:17" hidden="1" x14ac:dyDescent="0.3">
      <c r="A2563" t="s">
        <v>5329</v>
      </c>
      <c r="B2563" t="s">
        <v>5330</v>
      </c>
      <c r="C2563" t="str">
        <f>IFERROR(VLOOKUP(Table1[[#This Row],[Ticker]],[1]!Table1[[Symbol]:[Industry]],2,FALSE),"-")</f>
        <v>-</v>
      </c>
      <c r="D2563" t="s">
        <v>842</v>
      </c>
      <c r="E2563">
        <v>181.25153465</v>
      </c>
      <c r="F2563">
        <v>93.55</v>
      </c>
      <c r="G2563">
        <v>2.2155862577185901</v>
      </c>
      <c r="H2563">
        <v>-17.592475854631601</v>
      </c>
      <c r="I2563">
        <v>16.662626994443801</v>
      </c>
      <c r="J2563">
        <v>-9.2495017156991093</v>
      </c>
      <c r="K2563">
        <v>100.821437759833</v>
      </c>
      <c r="M2563">
        <v>38.630386661506698</v>
      </c>
      <c r="O2563">
        <v>48.583645109567001</v>
      </c>
      <c r="P2563">
        <v>49.202551834130702</v>
      </c>
    </row>
    <row r="2564" spans="1:17" hidden="1" x14ac:dyDescent="0.3">
      <c r="A2564" t="s">
        <v>5331</v>
      </c>
      <c r="B2564" t="s">
        <v>5332</v>
      </c>
      <c r="C2564" t="str">
        <f>IFERROR(VLOOKUP(Table1[[#This Row],[Ticker]],[1]!Table1[[Symbol]:[Industry]],2,FALSE),"-")</f>
        <v>-</v>
      </c>
      <c r="D2564" t="s">
        <v>51</v>
      </c>
      <c r="E2564">
        <v>181.18306469999999</v>
      </c>
      <c r="F2564">
        <v>15.09</v>
      </c>
      <c r="G2564">
        <v>-85.986501060647797</v>
      </c>
      <c r="H2564">
        <v>-1.5740198692057501</v>
      </c>
      <c r="I2564">
        <v>-39.5312023847641</v>
      </c>
      <c r="J2564">
        <v>-3.32258549466524</v>
      </c>
      <c r="K2564">
        <v>15.9989611635297</v>
      </c>
      <c r="L2564">
        <v>20.336840756169799</v>
      </c>
      <c r="M2564">
        <v>38.585500517636</v>
      </c>
      <c r="N2564">
        <v>0.22225651874098101</v>
      </c>
      <c r="O2564">
        <v>125.64612326043699</v>
      </c>
      <c r="P2564">
        <v>8.1720430107526898</v>
      </c>
    </row>
    <row r="2565" spans="1:17" hidden="1" x14ac:dyDescent="0.3">
      <c r="A2565" t="s">
        <v>5333</v>
      </c>
      <c r="B2565" t="s">
        <v>5334</v>
      </c>
      <c r="C2565" t="str">
        <f>IFERROR(VLOOKUP(Table1[[#This Row],[Ticker]],[1]!Table1[[Symbol]:[Industry]],2,FALSE),"-")</f>
        <v>-</v>
      </c>
      <c r="D2565" t="s">
        <v>261</v>
      </c>
      <c r="E2565">
        <v>180.71424999999999</v>
      </c>
      <c r="F2565">
        <v>85.85</v>
      </c>
      <c r="G2565">
        <v>-80.919753854365695</v>
      </c>
      <c r="H2565">
        <v>-10.3878644295261</v>
      </c>
      <c r="I2565">
        <v>-34.328201051178702</v>
      </c>
      <c r="J2565">
        <v>-2.5083728569643799</v>
      </c>
      <c r="K2565">
        <v>89.097089299394497</v>
      </c>
      <c r="L2565">
        <v>107.708741437323</v>
      </c>
      <c r="M2565">
        <v>45.649695710829903</v>
      </c>
      <c r="N2565">
        <v>0.47534349169634899</v>
      </c>
      <c r="O2565">
        <v>97.146185206755902</v>
      </c>
      <c r="P2565">
        <v>10.191246309844599</v>
      </c>
      <c r="Q2565">
        <v>0.15262031365168899</v>
      </c>
    </row>
    <row r="2566" spans="1:17" hidden="1" x14ac:dyDescent="0.3">
      <c r="A2566" t="s">
        <v>5335</v>
      </c>
      <c r="B2566" t="s">
        <v>5336</v>
      </c>
      <c r="C2566" t="str">
        <f>IFERROR(VLOOKUP(Table1[[#This Row],[Ticker]],[1]!Table1[[Symbol]:[Industry]],2,FALSE),"-")</f>
        <v>-</v>
      </c>
      <c r="D2566" t="s">
        <v>264</v>
      </c>
      <c r="E2566">
        <v>180.60841350000001</v>
      </c>
      <c r="F2566">
        <v>584.54999999999995</v>
      </c>
      <c r="G2566">
        <v>13.9103796840051</v>
      </c>
      <c r="H2566">
        <v>16.9196308393966</v>
      </c>
      <c r="I2566">
        <v>53.6975053330302</v>
      </c>
      <c r="J2566">
        <v>-14.512216176483401</v>
      </c>
      <c r="K2566">
        <v>468.29805320442301</v>
      </c>
      <c r="L2566">
        <v>407.83528122839198</v>
      </c>
      <c r="M2566">
        <v>60.4495668591304</v>
      </c>
      <c r="N2566">
        <v>1.52084781307981</v>
      </c>
      <c r="O2566">
        <v>10.5123599349927</v>
      </c>
      <c r="P2566">
        <v>82.671875</v>
      </c>
      <c r="Q2566">
        <v>9.1009528444145005E-2</v>
      </c>
    </row>
    <row r="2567" spans="1:17" hidden="1" x14ac:dyDescent="0.3">
      <c r="A2567" t="s">
        <v>5337</v>
      </c>
      <c r="B2567" t="s">
        <v>5338</v>
      </c>
      <c r="C2567" t="str">
        <f>IFERROR(VLOOKUP(Table1[[#This Row],[Ticker]],[1]!Table1[[Symbol]:[Industry]],2,FALSE),"-")</f>
        <v>-</v>
      </c>
      <c r="D2567" t="s">
        <v>294</v>
      </c>
      <c r="E2567">
        <v>180.544673628</v>
      </c>
      <c r="F2567">
        <v>69.959999999999994</v>
      </c>
      <c r="G2567">
        <v>-100.154209693331</v>
      </c>
      <c r="H2567">
        <v>-14.9837571764619</v>
      </c>
      <c r="I2567">
        <v>-63.588373960782398</v>
      </c>
      <c r="J2567">
        <v>-10.4298145487969</v>
      </c>
      <c r="K2567">
        <v>83.001095145643603</v>
      </c>
      <c r="L2567">
        <v>118.696736589585</v>
      </c>
      <c r="M2567">
        <v>18.5492044203685</v>
      </c>
      <c r="N2567">
        <v>2.0418409214337401</v>
      </c>
      <c r="O2567">
        <v>224.39965694682601</v>
      </c>
      <c r="P2567">
        <v>2.6257884700014502</v>
      </c>
      <c r="Q2567">
        <v>-5.8187125284059997E-3</v>
      </c>
    </row>
    <row r="2568" spans="1:17" hidden="1" x14ac:dyDescent="0.3">
      <c r="A2568" t="s">
        <v>5339</v>
      </c>
      <c r="B2568" t="s">
        <v>5340</v>
      </c>
      <c r="C2568" t="str">
        <f>IFERROR(VLOOKUP(Table1[[#This Row],[Ticker]],[1]!Table1[[Symbol]:[Industry]],2,FALSE),"-")</f>
        <v>-</v>
      </c>
      <c r="D2568" t="s">
        <v>74</v>
      </c>
      <c r="E2568">
        <v>180.4178555</v>
      </c>
      <c r="F2568">
        <v>31.7</v>
      </c>
      <c r="G2568">
        <v>-60.649781215157397</v>
      </c>
      <c r="H2568">
        <v>-17.9636895930979</v>
      </c>
      <c r="I2568">
        <v>-43.566007054944897</v>
      </c>
      <c r="J2568">
        <v>-0.53037770245744098</v>
      </c>
      <c r="K2568">
        <v>32.875847242492199</v>
      </c>
      <c r="L2568">
        <v>39.844663504317097</v>
      </c>
      <c r="M2568">
        <v>53.966669778534403</v>
      </c>
      <c r="N2568">
        <v>0.48040515208247703</v>
      </c>
      <c r="O2568">
        <v>114.511041009463</v>
      </c>
      <c r="P2568">
        <v>5.6666666666666599</v>
      </c>
      <c r="Q2568">
        <v>-1.0887778994235001E-2</v>
      </c>
    </row>
    <row r="2569" spans="1:17" hidden="1" x14ac:dyDescent="0.3">
      <c r="A2569" t="s">
        <v>5341</v>
      </c>
      <c r="B2569" t="s">
        <v>5342</v>
      </c>
      <c r="C2569" t="str">
        <f>IFERROR(VLOOKUP(Table1[[#This Row],[Ticker]],[1]!Table1[[Symbol]:[Industry]],2,FALSE),"-")</f>
        <v>-</v>
      </c>
      <c r="D2569" t="s">
        <v>161</v>
      </c>
      <c r="E2569">
        <v>180.13032000000001</v>
      </c>
      <c r="F2569">
        <v>423</v>
      </c>
      <c r="G2569">
        <v>-47.965168659878401</v>
      </c>
      <c r="H2569">
        <v>-16.9791668694447</v>
      </c>
      <c r="I2569">
        <v>-33.518127923153102</v>
      </c>
      <c r="J2569">
        <v>-2.9642576910819498</v>
      </c>
      <c r="K2569">
        <v>453.25006509427197</v>
      </c>
      <c r="M2569">
        <v>49.713148869521802</v>
      </c>
      <c r="N2569">
        <v>0.266964997241463</v>
      </c>
      <c r="O2569">
        <v>57.588652482269403</v>
      </c>
      <c r="P2569">
        <v>29.456771231828601</v>
      </c>
    </row>
    <row r="2570" spans="1:17" hidden="1" x14ac:dyDescent="0.3">
      <c r="A2570" t="s">
        <v>5343</v>
      </c>
      <c r="B2570" t="s">
        <v>5344</v>
      </c>
      <c r="C2570" t="str">
        <f>IFERROR(VLOOKUP(Table1[[#This Row],[Ticker]],[1]!Table1[[Symbol]:[Industry]],2,FALSE),"-")</f>
        <v>-</v>
      </c>
      <c r="E2570">
        <v>180</v>
      </c>
      <c r="F2570">
        <v>180</v>
      </c>
      <c r="G2570">
        <v>381.361618745653</v>
      </c>
      <c r="H2570">
        <v>-4.5574709183370503</v>
      </c>
      <c r="I2570">
        <v>-10.931589979248001</v>
      </c>
      <c r="J2570">
        <v>11.924167752088</v>
      </c>
      <c r="K2570">
        <v>174.93784522724101</v>
      </c>
      <c r="L2570">
        <v>143.8289617051</v>
      </c>
      <c r="M2570">
        <v>73.205869793284705</v>
      </c>
      <c r="N2570">
        <v>0.82935793151061799</v>
      </c>
      <c r="O2570">
        <v>45.7777777777777</v>
      </c>
      <c r="P2570">
        <v>414.13881748071901</v>
      </c>
    </row>
    <row r="2571" spans="1:17" hidden="1" x14ac:dyDescent="0.3">
      <c r="A2571" t="s">
        <v>5345</v>
      </c>
      <c r="B2571" t="s">
        <v>5346</v>
      </c>
      <c r="C2571" t="str">
        <f>IFERROR(VLOOKUP(Table1[[#This Row],[Ticker]],[1]!Table1[[Symbol]:[Industry]],2,FALSE),"-")</f>
        <v>-</v>
      </c>
      <c r="D2571" t="s">
        <v>261</v>
      </c>
      <c r="E2571">
        <v>179.745</v>
      </c>
      <c r="F2571">
        <v>599.15</v>
      </c>
      <c r="G2571">
        <v>-64.149972344825301</v>
      </c>
      <c r="H2571">
        <v>-4.4742384951511696</v>
      </c>
      <c r="I2571">
        <v>-30.664637477454399</v>
      </c>
      <c r="J2571">
        <v>-2.0276594904368999</v>
      </c>
      <c r="K2571">
        <v>625.60465142719897</v>
      </c>
      <c r="L2571">
        <v>707.47489117782402</v>
      </c>
      <c r="M2571">
        <v>43.452887563067499</v>
      </c>
      <c r="N2571">
        <v>0.30119975070115301</v>
      </c>
      <c r="O2571">
        <v>65.901694066594303</v>
      </c>
      <c r="P2571">
        <v>28.8494623655913</v>
      </c>
      <c r="Q2571">
        <v>-8.6680137987299993E-3</v>
      </c>
    </row>
    <row r="2572" spans="1:17" hidden="1" x14ac:dyDescent="0.3">
      <c r="A2572" t="s">
        <v>5347</v>
      </c>
      <c r="B2572" t="s">
        <v>5348</v>
      </c>
      <c r="C2572" t="str">
        <f>IFERROR(VLOOKUP(Table1[[#This Row],[Ticker]],[1]!Table1[[Symbol]:[Industry]],2,FALSE),"-")</f>
        <v>-</v>
      </c>
      <c r="D2572" t="s">
        <v>264</v>
      </c>
      <c r="E2572">
        <v>179.39373900000001</v>
      </c>
      <c r="F2572">
        <v>74.900000000000006</v>
      </c>
      <c r="G2572">
        <v>-56.074689774492903</v>
      </c>
      <c r="H2572">
        <v>-17.4986473889252</v>
      </c>
      <c r="I2572">
        <v>-14.0852032314656</v>
      </c>
      <c r="J2572">
        <v>-8.6699077982335595</v>
      </c>
      <c r="K2572">
        <v>80.720454362223805</v>
      </c>
      <c r="L2572">
        <v>85.664980967566095</v>
      </c>
      <c r="M2572">
        <v>36.169606341364997</v>
      </c>
      <c r="N2572">
        <v>0.30183622565408902</v>
      </c>
      <c r="O2572">
        <v>54.072096128170898</v>
      </c>
      <c r="P2572">
        <v>11.7076808351976</v>
      </c>
    </row>
    <row r="2573" spans="1:17" hidden="1" x14ac:dyDescent="0.3">
      <c r="A2573" t="s">
        <v>5349</v>
      </c>
      <c r="B2573" t="s">
        <v>5350</v>
      </c>
      <c r="C2573" t="str">
        <f>IFERROR(VLOOKUP(Table1[[#This Row],[Ticker]],[1]!Table1[[Symbol]:[Industry]],2,FALSE),"-")</f>
        <v>-</v>
      </c>
      <c r="D2573" t="s">
        <v>546</v>
      </c>
      <c r="E2573">
        <v>179.11875000000001</v>
      </c>
      <c r="F2573">
        <v>174.75</v>
      </c>
      <c r="G2573">
        <v>174.772959659864</v>
      </c>
      <c r="H2573">
        <v>-0.57900453178243705</v>
      </c>
      <c r="I2573">
        <v>53.1615004903732</v>
      </c>
      <c r="J2573">
        <v>0.26821246043590102</v>
      </c>
      <c r="K2573">
        <v>155.58272250184299</v>
      </c>
      <c r="L2573">
        <v>125.426573001617</v>
      </c>
      <c r="M2573">
        <v>66.793442839721905</v>
      </c>
      <c r="N2573">
        <v>0.69038495314744297</v>
      </c>
      <c r="O2573">
        <v>13.876967095851199</v>
      </c>
      <c r="P2573">
        <v>212.05357142857099</v>
      </c>
      <c r="Q2573">
        <v>0.16503824133023601</v>
      </c>
    </row>
    <row r="2574" spans="1:17" hidden="1" x14ac:dyDescent="0.3">
      <c r="A2574" t="s">
        <v>5351</v>
      </c>
      <c r="B2574" t="s">
        <v>5352</v>
      </c>
      <c r="C2574" t="str">
        <f>IFERROR(VLOOKUP(Table1[[#This Row],[Ticker]],[1]!Table1[[Symbol]:[Industry]],2,FALSE),"-")</f>
        <v>-</v>
      </c>
      <c r="D2574" t="s">
        <v>264</v>
      </c>
      <c r="E2574">
        <v>179.11799999999999</v>
      </c>
      <c r="F2574">
        <v>14926.5</v>
      </c>
      <c r="G2574">
        <v>-17.515540523932899</v>
      </c>
      <c r="H2574">
        <v>-5.75170472057198</v>
      </c>
      <c r="I2574">
        <v>2.1274137242106002</v>
      </c>
      <c r="J2574">
        <v>-1.3780725699287399</v>
      </c>
      <c r="K2574">
        <v>15033.729984155099</v>
      </c>
      <c r="L2574">
        <v>14049.732938924401</v>
      </c>
      <c r="M2574">
        <v>36.7773320789831</v>
      </c>
      <c r="N2574">
        <v>0.28489022700628702</v>
      </c>
      <c r="O2574">
        <v>20.389910561752501</v>
      </c>
      <c r="P2574">
        <v>47.621967501706003</v>
      </c>
      <c r="Q2574">
        <v>-2.8563502083225001E-2</v>
      </c>
    </row>
    <row r="2575" spans="1:17" hidden="1" x14ac:dyDescent="0.3">
      <c r="A2575" t="s">
        <v>5353</v>
      </c>
      <c r="B2575" t="s">
        <v>5354</v>
      </c>
      <c r="C2575" t="str">
        <f>IFERROR(VLOOKUP(Table1[[#This Row],[Ticker]],[1]!Table1[[Symbol]:[Industry]],2,FALSE),"-")</f>
        <v>-</v>
      </c>
      <c r="D2575" t="s">
        <v>397</v>
      </c>
      <c r="E2575">
        <v>179.09008</v>
      </c>
      <c r="F2575">
        <v>188.5</v>
      </c>
      <c r="G2575">
        <v>-58.271269881311397</v>
      </c>
      <c r="H2575">
        <v>-15.7632001736019</v>
      </c>
      <c r="I2575">
        <v>-25.882879920852101</v>
      </c>
      <c r="J2575">
        <v>-4.3169036764834203</v>
      </c>
      <c r="K2575">
        <v>198.58267401054101</v>
      </c>
      <c r="L2575">
        <v>216.99502648279099</v>
      </c>
      <c r="M2575">
        <v>44.908457281523297</v>
      </c>
      <c r="N2575">
        <v>0.82826335828209097</v>
      </c>
      <c r="O2575">
        <v>64.641909814323597</v>
      </c>
      <c r="P2575">
        <v>3.5714285714285801</v>
      </c>
      <c r="Q2575">
        <v>0.13781778465411901</v>
      </c>
    </row>
    <row r="2576" spans="1:17" hidden="1" x14ac:dyDescent="0.3">
      <c r="A2576" t="s">
        <v>5355</v>
      </c>
      <c r="B2576" t="s">
        <v>5356</v>
      </c>
      <c r="C2576" t="str">
        <f>IFERROR(VLOOKUP(Table1[[#This Row],[Ticker]],[1]!Table1[[Symbol]:[Industry]],2,FALSE),"-")</f>
        <v>-</v>
      </c>
      <c r="D2576" t="s">
        <v>1236</v>
      </c>
      <c r="E2576">
        <v>179.08671330000001</v>
      </c>
      <c r="F2576">
        <v>100.95</v>
      </c>
      <c r="G2576">
        <v>90.563509229535299</v>
      </c>
      <c r="H2576">
        <v>-12.7815681970848</v>
      </c>
      <c r="I2576">
        <v>-6.8447907978993801</v>
      </c>
      <c r="J2576">
        <v>1.1900548898612699</v>
      </c>
      <c r="K2576">
        <v>105.18851758989901</v>
      </c>
      <c r="L2576">
        <v>94.256628336961896</v>
      </c>
      <c r="M2576">
        <v>48.151537109979699</v>
      </c>
      <c r="N2576">
        <v>0.31239669421487598</v>
      </c>
      <c r="O2576">
        <v>28.776622090143601</v>
      </c>
      <c r="P2576">
        <v>152.375</v>
      </c>
    </row>
    <row r="2577" spans="1:17" hidden="1" x14ac:dyDescent="0.3">
      <c r="A2577" t="s">
        <v>5357</v>
      </c>
      <c r="B2577" t="s">
        <v>5358</v>
      </c>
      <c r="C2577" t="str">
        <f>IFERROR(VLOOKUP(Table1[[#This Row],[Ticker]],[1]!Table1[[Symbol]:[Industry]],2,FALSE),"-")</f>
        <v>-</v>
      </c>
      <c r="D2577" t="s">
        <v>261</v>
      </c>
      <c r="E2577">
        <v>179.074986</v>
      </c>
      <c r="F2577">
        <v>156.5</v>
      </c>
      <c r="G2577">
        <v>-45.028390212498401</v>
      </c>
      <c r="H2577">
        <v>-13.8049217597157</v>
      </c>
      <c r="I2577">
        <v>-27.526560667328599</v>
      </c>
      <c r="J2577">
        <v>-1.6278283874097501</v>
      </c>
      <c r="K2577">
        <v>167.71059823498399</v>
      </c>
      <c r="L2577">
        <v>182.87042935572299</v>
      </c>
      <c r="M2577">
        <v>37.4478408715852</v>
      </c>
      <c r="N2577">
        <v>0.47383846669139101</v>
      </c>
      <c r="O2577">
        <v>54.249201277955201</v>
      </c>
      <c r="P2577">
        <v>15.0735294117646</v>
      </c>
    </row>
    <row r="2578" spans="1:17" hidden="1" x14ac:dyDescent="0.3">
      <c r="A2578" t="s">
        <v>5359</v>
      </c>
      <c r="B2578" t="s">
        <v>5360</v>
      </c>
      <c r="C2578" t="str">
        <f>IFERROR(VLOOKUP(Table1[[#This Row],[Ticker]],[1]!Table1[[Symbol]:[Industry]],2,FALSE),"-")</f>
        <v>-</v>
      </c>
      <c r="D2578" t="s">
        <v>54</v>
      </c>
      <c r="E2578">
        <v>178.62047999999999</v>
      </c>
      <c r="F2578">
        <v>109</v>
      </c>
      <c r="G2578">
        <v>-58.803666329229898</v>
      </c>
      <c r="H2578">
        <v>-21.2455616317073</v>
      </c>
      <c r="I2578">
        <v>-44.356625592504599</v>
      </c>
      <c r="J2578">
        <v>-7.4366070663139201</v>
      </c>
      <c r="K2578">
        <v>126.61769682234301</v>
      </c>
      <c r="M2578">
        <v>18.0781672724187</v>
      </c>
      <c r="N2578">
        <v>0.90223996187298905</v>
      </c>
      <c r="O2578">
        <v>80.550458715596307</v>
      </c>
      <c r="P2578">
        <v>6.86274509803921</v>
      </c>
    </row>
    <row r="2579" spans="1:17" hidden="1" x14ac:dyDescent="0.3">
      <c r="A2579" t="s">
        <v>5361</v>
      </c>
      <c r="B2579" t="s">
        <v>5362</v>
      </c>
      <c r="C2579" t="str">
        <f>IFERROR(VLOOKUP(Table1[[#This Row],[Ticker]],[1]!Table1[[Symbol]:[Industry]],2,FALSE),"-")</f>
        <v>-</v>
      </c>
      <c r="D2579" t="s">
        <v>997</v>
      </c>
      <c r="E2579">
        <v>178.48256799999999</v>
      </c>
      <c r="F2579">
        <v>55.34</v>
      </c>
      <c r="G2579">
        <v>43.745927261743802</v>
      </c>
      <c r="H2579">
        <v>109.108978280114</v>
      </c>
      <c r="I2579">
        <v>145.193651525468</v>
      </c>
      <c r="J2579">
        <v>15.444032502721999</v>
      </c>
      <c r="K2579">
        <v>33.534603986653302</v>
      </c>
      <c r="M2579">
        <v>97.989391927318593</v>
      </c>
      <c r="N2579">
        <v>0.97618732683049003</v>
      </c>
      <c r="O2579">
        <v>0</v>
      </c>
      <c r="P2579">
        <v>191.109942135718</v>
      </c>
    </row>
    <row r="2580" spans="1:17" hidden="1" x14ac:dyDescent="0.3">
      <c r="A2580" t="s">
        <v>5363</v>
      </c>
      <c r="B2580" t="s">
        <v>5364</v>
      </c>
      <c r="C2580" t="str">
        <f>IFERROR(VLOOKUP(Table1[[#This Row],[Ticker]],[1]!Table1[[Symbol]:[Industry]],2,FALSE),"-")</f>
        <v>-</v>
      </c>
      <c r="D2580" t="s">
        <v>1503</v>
      </c>
      <c r="E2580">
        <v>178.464</v>
      </c>
      <c r="F2580">
        <v>101.4</v>
      </c>
      <c r="G2580">
        <v>42.050387471830099</v>
      </c>
      <c r="H2580">
        <v>-4.4953484370732797</v>
      </c>
      <c r="I2580">
        <v>-40.3301579983411</v>
      </c>
      <c r="J2580">
        <v>-6.8635196985828504</v>
      </c>
      <c r="K2580">
        <v>99.185309466792802</v>
      </c>
      <c r="L2580">
        <v>93.884551481408096</v>
      </c>
      <c r="M2580">
        <v>42.557597083753002</v>
      </c>
      <c r="N2580">
        <v>6.2905640452904907E-2</v>
      </c>
      <c r="O2580">
        <v>56.2130177514792</v>
      </c>
      <c r="P2580">
        <v>84.363636363636303</v>
      </c>
      <c r="Q2580">
        <v>1.7292845494281998E-2</v>
      </c>
    </row>
    <row r="2581" spans="1:17" hidden="1" x14ac:dyDescent="0.3">
      <c r="A2581" t="s">
        <v>5365</v>
      </c>
      <c r="B2581" t="s">
        <v>5366</v>
      </c>
      <c r="C2581" t="str">
        <f>IFERROR(VLOOKUP(Table1[[#This Row],[Ticker]],[1]!Table1[[Symbol]:[Industry]],2,FALSE),"-")</f>
        <v>-</v>
      </c>
      <c r="D2581" t="s">
        <v>606</v>
      </c>
      <c r="E2581">
        <v>178.38875917499999</v>
      </c>
      <c r="F2581">
        <v>167.97</v>
      </c>
      <c r="G2581">
        <v>17.377015528595201</v>
      </c>
      <c r="H2581">
        <v>-12.8307824311259</v>
      </c>
      <c r="I2581">
        <v>-33.1872139594117</v>
      </c>
      <c r="J2581">
        <v>-1.4865252497849599</v>
      </c>
      <c r="K2581">
        <v>178.64062295782401</v>
      </c>
      <c r="L2581">
        <v>186.53214721787899</v>
      </c>
      <c r="M2581">
        <v>46.332533002053601</v>
      </c>
      <c r="N2581">
        <v>0.267540556414261</v>
      </c>
      <c r="O2581">
        <v>73.007084598440201</v>
      </c>
      <c r="P2581">
        <v>53.132714105793397</v>
      </c>
      <c r="Q2581">
        <v>9.3645163581691004E-2</v>
      </c>
    </row>
    <row r="2582" spans="1:17" hidden="1" x14ac:dyDescent="0.3">
      <c r="A2582" t="s">
        <v>5367</v>
      </c>
      <c r="B2582" t="s">
        <v>5368</v>
      </c>
      <c r="C2582" t="str">
        <f>IFERROR(VLOOKUP(Table1[[#This Row],[Ticker]],[1]!Table1[[Symbol]:[Industry]],2,FALSE),"-")</f>
        <v>-</v>
      </c>
      <c r="D2582" t="s">
        <v>46</v>
      </c>
      <c r="E2582">
        <v>178.051852</v>
      </c>
      <c r="F2582">
        <v>117.7</v>
      </c>
      <c r="G2582">
        <v>76.355708159034506</v>
      </c>
      <c r="H2582">
        <v>103.286423396145</v>
      </c>
      <c r="I2582">
        <v>104.165116103738</v>
      </c>
      <c r="J2582">
        <v>-1.60828179282689</v>
      </c>
      <c r="K2582">
        <v>80.203639591924301</v>
      </c>
      <c r="L2582">
        <v>63.509787012347502</v>
      </c>
      <c r="M2582">
        <v>79.735122498965197</v>
      </c>
      <c r="N2582">
        <v>1.6261888936509801</v>
      </c>
      <c r="O2582">
        <v>4.1206457094307503</v>
      </c>
      <c r="P2582">
        <v>183.205004812319</v>
      </c>
      <c r="Q2582">
        <v>0.120143285358392</v>
      </c>
    </row>
    <row r="2583" spans="1:17" hidden="1" x14ac:dyDescent="0.3">
      <c r="A2583" t="s">
        <v>5369</v>
      </c>
      <c r="B2583" t="s">
        <v>5370</v>
      </c>
      <c r="C2583" t="str">
        <f>IFERROR(VLOOKUP(Table1[[#This Row],[Ticker]],[1]!Table1[[Symbol]:[Industry]],2,FALSE),"-")</f>
        <v>-</v>
      </c>
      <c r="D2583" t="s">
        <v>117</v>
      </c>
      <c r="E2583">
        <v>177.84576921799999</v>
      </c>
      <c r="F2583">
        <v>83.33</v>
      </c>
      <c r="G2583">
        <v>-49.280204747090401</v>
      </c>
      <c r="H2583">
        <v>-14.611063131478</v>
      </c>
      <c r="I2583">
        <v>-3.2334729154682198</v>
      </c>
      <c r="J2583">
        <v>-0.70099527721379296</v>
      </c>
      <c r="K2583">
        <v>86.710704352566793</v>
      </c>
      <c r="L2583">
        <v>89.384047371458195</v>
      </c>
      <c r="M2583">
        <v>40.914890305691003</v>
      </c>
      <c r="N2583">
        <v>0.38075517345248</v>
      </c>
      <c r="O2583">
        <v>91.767670706828298</v>
      </c>
      <c r="P2583">
        <v>19.042857142857098</v>
      </c>
      <c r="Q2583">
        <v>4.6080202545885997E-2</v>
      </c>
    </row>
    <row r="2584" spans="1:17" hidden="1" x14ac:dyDescent="0.3">
      <c r="A2584" t="s">
        <v>5371</v>
      </c>
      <c r="B2584" t="s">
        <v>5372</v>
      </c>
      <c r="C2584" t="str">
        <f>IFERROR(VLOOKUP(Table1[[#This Row],[Ticker]],[1]!Table1[[Symbol]:[Industry]],2,FALSE),"-")</f>
        <v>-</v>
      </c>
      <c r="D2584" t="s">
        <v>67</v>
      </c>
      <c r="E2584">
        <v>177.43638709499999</v>
      </c>
      <c r="F2584">
        <v>22.11</v>
      </c>
      <c r="G2584">
        <v>-13.199048383525</v>
      </c>
      <c r="H2584">
        <v>20.729076996153701</v>
      </c>
      <c r="I2584">
        <v>26.843840688461199</v>
      </c>
      <c r="J2584">
        <v>-0.63284404345590495</v>
      </c>
      <c r="K2584">
        <v>18.7338585278248</v>
      </c>
      <c r="L2584">
        <v>17.616169524221601</v>
      </c>
      <c r="M2584">
        <v>59.013400060241402</v>
      </c>
      <c r="N2584">
        <v>2.7188624953541001</v>
      </c>
      <c r="O2584">
        <v>40.660334690185401</v>
      </c>
      <c r="P2584">
        <v>80.195599022004799</v>
      </c>
      <c r="Q2584">
        <v>6.0901307690565003E-2</v>
      </c>
    </row>
    <row r="2585" spans="1:17" hidden="1" x14ac:dyDescent="0.3">
      <c r="A2585" t="s">
        <v>5373</v>
      </c>
      <c r="B2585" t="s">
        <v>5374</v>
      </c>
      <c r="C2585" t="str">
        <f>IFERROR(VLOOKUP(Table1[[#This Row],[Ticker]],[1]!Table1[[Symbol]:[Industry]],2,FALSE),"-")</f>
        <v>-</v>
      </c>
      <c r="D2585" t="s">
        <v>124</v>
      </c>
      <c r="E2585">
        <v>177.05404799999999</v>
      </c>
      <c r="F2585">
        <v>49.88</v>
      </c>
      <c r="G2585">
        <v>-53.552294033668602</v>
      </c>
      <c r="H2585">
        <v>6.6874715030759502</v>
      </c>
      <c r="I2585">
        <v>-3.9002428801947699</v>
      </c>
      <c r="J2585">
        <v>14.6319599598802</v>
      </c>
      <c r="K2585">
        <v>45.278693293982798</v>
      </c>
      <c r="L2585">
        <v>47.674160424750298</v>
      </c>
      <c r="M2585">
        <v>71.565451873758803</v>
      </c>
      <c r="N2585">
        <v>2.4248082314861099</v>
      </c>
      <c r="O2585">
        <v>30.112269446671998</v>
      </c>
      <c r="P2585">
        <v>20.891904992729</v>
      </c>
      <c r="Q2585">
        <v>-1.958170646402E-2</v>
      </c>
    </row>
    <row r="2586" spans="1:17" hidden="1" x14ac:dyDescent="0.3">
      <c r="A2586" t="s">
        <v>5375</v>
      </c>
      <c r="B2586" t="s">
        <v>5376</v>
      </c>
      <c r="C2586" t="str">
        <f>IFERROR(VLOOKUP(Table1[[#This Row],[Ticker]],[1]!Table1[[Symbol]:[Industry]],2,FALSE),"-")</f>
        <v>-</v>
      </c>
      <c r="D2586" t="s">
        <v>1381</v>
      </c>
      <c r="E2586">
        <v>176.85588806999999</v>
      </c>
      <c r="F2586">
        <v>1917.9</v>
      </c>
      <c r="G2586">
        <v>-50.366628319339597</v>
      </c>
      <c r="H2586">
        <v>-3.6952919122408598</v>
      </c>
      <c r="I2586">
        <v>-18.4395329983411</v>
      </c>
      <c r="J2586">
        <v>1.91705822087272</v>
      </c>
      <c r="K2586">
        <v>1955.79963201378</v>
      </c>
      <c r="L2586">
        <v>2070.6014595670699</v>
      </c>
      <c r="M2586">
        <v>42.366139095606201</v>
      </c>
      <c r="N2586">
        <v>0.49884530614753703</v>
      </c>
      <c r="O2586">
        <v>24.915271911986999</v>
      </c>
      <c r="P2586">
        <v>7.5056053811659096</v>
      </c>
      <c r="Q2586">
        <v>-7.2923835819143995E-2</v>
      </c>
    </row>
    <row r="2587" spans="1:17" hidden="1" x14ac:dyDescent="0.3">
      <c r="A2587" t="s">
        <v>5377</v>
      </c>
      <c r="B2587" t="s">
        <v>5378</v>
      </c>
      <c r="C2587" t="str">
        <f>IFERROR(VLOOKUP(Table1[[#This Row],[Ticker]],[1]!Table1[[Symbol]:[Industry]],2,FALSE),"-")</f>
        <v>-</v>
      </c>
      <c r="D2587" t="s">
        <v>54</v>
      </c>
      <c r="E2587">
        <v>176.79680519999999</v>
      </c>
      <c r="F2587">
        <v>82</v>
      </c>
      <c r="G2587">
        <v>-14.706644379414801</v>
      </c>
      <c r="H2587">
        <v>-8.2736076366447602</v>
      </c>
      <c r="I2587">
        <v>10.8037002693753</v>
      </c>
      <c r="J2587">
        <v>-8.8492273781844304</v>
      </c>
      <c r="K2587">
        <v>84.881592381141999</v>
      </c>
      <c r="L2587">
        <v>79.126529813205707</v>
      </c>
      <c r="M2587">
        <v>32.480920641613601</v>
      </c>
      <c r="N2587">
        <v>7.5285175353916295E-2</v>
      </c>
      <c r="O2587">
        <v>48.231707317073102</v>
      </c>
      <c r="P2587">
        <v>35.8740679370339</v>
      </c>
      <c r="Q2587">
        <v>-6.8585613021545005E-2</v>
      </c>
    </row>
    <row r="2588" spans="1:17" hidden="1" x14ac:dyDescent="0.3">
      <c r="A2588" t="s">
        <v>5379</v>
      </c>
      <c r="B2588" t="s">
        <v>5380</v>
      </c>
      <c r="C2588" t="str">
        <f>IFERROR(VLOOKUP(Table1[[#This Row],[Ticker]],[1]!Table1[[Symbol]:[Industry]],2,FALSE),"-")</f>
        <v>-</v>
      </c>
      <c r="E2588">
        <v>176.722123305</v>
      </c>
      <c r="F2588">
        <v>141.05000000000001</v>
      </c>
      <c r="G2588">
        <v>807.55613459826702</v>
      </c>
      <c r="H2588">
        <v>40.723221135655002</v>
      </c>
      <c r="I2588">
        <v>199.20698743164499</v>
      </c>
      <c r="J2588">
        <v>6.1220554674854597</v>
      </c>
      <c r="K2588">
        <v>102.93656226261299</v>
      </c>
      <c r="L2588">
        <v>64.683954764757104</v>
      </c>
      <c r="M2588">
        <v>98.809267648388001</v>
      </c>
      <c r="N2588">
        <v>1.34735279595839</v>
      </c>
      <c r="O2588">
        <v>0</v>
      </c>
      <c r="P2588">
        <v>1190.48490393412</v>
      </c>
      <c r="Q2588">
        <v>0.25224691863459697</v>
      </c>
    </row>
    <row r="2589" spans="1:17" hidden="1" x14ac:dyDescent="0.3">
      <c r="A2589" t="s">
        <v>5381</v>
      </c>
      <c r="B2589" t="s">
        <v>5382</v>
      </c>
      <c r="C2589" t="str">
        <f>IFERROR(VLOOKUP(Table1[[#This Row],[Ticker]],[1]!Table1[[Symbol]:[Industry]],2,FALSE),"-")</f>
        <v>-</v>
      </c>
      <c r="D2589" t="s">
        <v>473</v>
      </c>
      <c r="E2589">
        <v>176.69702437199999</v>
      </c>
      <c r="F2589">
        <v>60.93</v>
      </c>
      <c r="G2589">
        <v>-37.350417215880803</v>
      </c>
      <c r="H2589">
        <v>-5.5456052744366104</v>
      </c>
      <c r="I2589">
        <v>-3.0416054912455901</v>
      </c>
      <c r="J2589">
        <v>-1.8938876102711399</v>
      </c>
      <c r="K2589">
        <v>61.306292876914902</v>
      </c>
      <c r="L2589">
        <v>62.735444202936399</v>
      </c>
      <c r="M2589">
        <v>50.825028541511301</v>
      </c>
      <c r="N2589">
        <v>1.14018659182757</v>
      </c>
      <c r="O2589">
        <v>32.365009026751999</v>
      </c>
      <c r="P2589">
        <v>16.5009560229445</v>
      </c>
      <c r="Q2589">
        <v>1.9089083265456001E-2</v>
      </c>
    </row>
    <row r="2590" spans="1:17" hidden="1" x14ac:dyDescent="0.3">
      <c r="A2590" t="s">
        <v>5383</v>
      </c>
      <c r="B2590" t="s">
        <v>5384</v>
      </c>
      <c r="C2590" t="str">
        <f>IFERROR(VLOOKUP(Table1[[#This Row],[Ticker]],[1]!Table1[[Symbol]:[Industry]],2,FALSE),"-")</f>
        <v>-</v>
      </c>
      <c r="D2590" t="s">
        <v>294</v>
      </c>
      <c r="E2590">
        <v>176.67988012500001</v>
      </c>
      <c r="F2590">
        <v>111.35</v>
      </c>
      <c r="G2590">
        <v>41.944282513952899</v>
      </c>
      <c r="H2590">
        <v>-21.393703945272101</v>
      </c>
      <c r="I2590">
        <v>48.062549712358098</v>
      </c>
      <c r="J2590">
        <v>-5.2755901171613804</v>
      </c>
      <c r="K2590">
        <v>125.913103187595</v>
      </c>
      <c r="L2590">
        <v>111.494644558273</v>
      </c>
      <c r="M2590">
        <v>32.162279010450703</v>
      </c>
      <c r="N2590">
        <v>0.56827589780529397</v>
      </c>
      <c r="O2590">
        <v>61.742254153569803</v>
      </c>
      <c r="P2590">
        <v>82.2422258592471</v>
      </c>
      <c r="Q2590">
        <v>7.8414563627089998E-2</v>
      </c>
    </row>
    <row r="2591" spans="1:17" hidden="1" x14ac:dyDescent="0.3">
      <c r="A2591" t="s">
        <v>5385</v>
      </c>
      <c r="B2591" t="s">
        <v>5386</v>
      </c>
      <c r="C2591" t="str">
        <f>IFERROR(VLOOKUP(Table1[[#This Row],[Ticker]],[1]!Table1[[Symbol]:[Industry]],2,FALSE),"-")</f>
        <v>-</v>
      </c>
      <c r="D2591" t="s">
        <v>400</v>
      </c>
      <c r="E2591">
        <v>176.34645162499999</v>
      </c>
      <c r="F2591">
        <v>119.65</v>
      </c>
      <c r="G2591">
        <v>-1.00407098176243</v>
      </c>
      <c r="H2591">
        <v>16.8285148105773</v>
      </c>
      <c r="I2591">
        <v>9.6514443120664009</v>
      </c>
      <c r="J2591">
        <v>-21.248812622170298</v>
      </c>
      <c r="K2591">
        <v>124.071394679322</v>
      </c>
      <c r="L2591">
        <v>106.79141122463599</v>
      </c>
      <c r="M2591">
        <v>32.714235697955097</v>
      </c>
      <c r="N2591">
        <v>1.7100460561745601</v>
      </c>
      <c r="O2591">
        <v>65.733389051399897</v>
      </c>
      <c r="P2591">
        <v>48.985182418129703</v>
      </c>
      <c r="Q2591">
        <v>9.7982922155540997E-2</v>
      </c>
    </row>
    <row r="2592" spans="1:17" hidden="1" x14ac:dyDescent="0.3">
      <c r="A2592" t="s">
        <v>5387</v>
      </c>
      <c r="B2592" t="s">
        <v>5388</v>
      </c>
      <c r="C2592" t="str">
        <f>IFERROR(VLOOKUP(Table1[[#This Row],[Ticker]],[1]!Table1[[Symbol]:[Industry]],2,FALSE),"-")</f>
        <v>-</v>
      </c>
      <c r="D2592" t="s">
        <v>51</v>
      </c>
      <c r="E2592">
        <v>176.11894502999999</v>
      </c>
      <c r="F2592">
        <v>1.39</v>
      </c>
      <c r="G2592">
        <v>-57.390523140824698</v>
      </c>
      <c r="H2592">
        <v>-13.791831329168</v>
      </c>
      <c r="I2592">
        <v>-13.8188798028524</v>
      </c>
      <c r="J2592">
        <v>-3.6170797328214399</v>
      </c>
      <c r="K2592">
        <v>1.46136569411743</v>
      </c>
      <c r="L2592">
        <v>1.61090852361197</v>
      </c>
      <c r="M2592">
        <v>25.891823743061401</v>
      </c>
      <c r="N2592">
        <v>0.65514589096145404</v>
      </c>
      <c r="O2592">
        <v>113.669064748201</v>
      </c>
      <c r="P2592">
        <v>6.9230769230769198</v>
      </c>
      <c r="Q2592">
        <v>4.6242523007551002E-2</v>
      </c>
    </row>
    <row r="2593" spans="1:17" hidden="1" x14ac:dyDescent="0.3">
      <c r="A2593" t="s">
        <v>5389</v>
      </c>
      <c r="B2593" t="s">
        <v>5390</v>
      </c>
      <c r="C2593" t="str">
        <f>IFERROR(VLOOKUP(Table1[[#This Row],[Ticker]],[1]!Table1[[Symbol]:[Industry]],2,FALSE),"-")</f>
        <v>-</v>
      </c>
      <c r="D2593" t="s">
        <v>261</v>
      </c>
      <c r="E2593">
        <v>176.084263875</v>
      </c>
      <c r="F2593">
        <v>33.15</v>
      </c>
      <c r="G2593">
        <v>146.028520356607</v>
      </c>
      <c r="H2593">
        <v>-9.0364817007321996</v>
      </c>
      <c r="I2593">
        <v>103.112727773201</v>
      </c>
      <c r="J2593">
        <v>-1.7426407223440401</v>
      </c>
      <c r="K2593">
        <v>33.102630954571801</v>
      </c>
      <c r="L2593">
        <v>25.8923008098546</v>
      </c>
      <c r="M2593">
        <v>35.410535773458001</v>
      </c>
      <c r="N2593">
        <v>0.39344487621831598</v>
      </c>
      <c r="O2593">
        <v>14.630467571643999</v>
      </c>
      <c r="P2593">
        <v>194.666666666666</v>
      </c>
      <c r="Q2593">
        <v>0.112691115428146</v>
      </c>
    </row>
    <row r="2594" spans="1:17" hidden="1" x14ac:dyDescent="0.3">
      <c r="A2594" t="s">
        <v>5391</v>
      </c>
      <c r="B2594" t="s">
        <v>5392</v>
      </c>
      <c r="C2594" t="str">
        <f>IFERROR(VLOOKUP(Table1[[#This Row],[Ticker]],[1]!Table1[[Symbol]:[Industry]],2,FALSE),"-")</f>
        <v>-</v>
      </c>
      <c r="D2594" t="s">
        <v>261</v>
      </c>
      <c r="E2594">
        <v>176.026869</v>
      </c>
      <c r="F2594">
        <v>11.81</v>
      </c>
      <c r="G2594">
        <v>254.43591601903199</v>
      </c>
      <c r="H2594">
        <v>23.027340784121701</v>
      </c>
      <c r="I2594">
        <v>199.142960281228</v>
      </c>
      <c r="J2594">
        <v>-10.9325335064679</v>
      </c>
      <c r="K2594">
        <v>9.4517196158749996</v>
      </c>
      <c r="L2594">
        <v>6.40420034593925</v>
      </c>
      <c r="M2594">
        <v>56.276815936472403</v>
      </c>
      <c r="N2594">
        <v>1.8961996571461699</v>
      </c>
      <c r="O2594">
        <v>11.3463166807789</v>
      </c>
      <c r="P2594">
        <v>382.04081632652998</v>
      </c>
      <c r="Q2594">
        <v>0.118774762678303</v>
      </c>
    </row>
    <row r="2595" spans="1:17" hidden="1" x14ac:dyDescent="0.3">
      <c r="A2595" t="s">
        <v>5393</v>
      </c>
      <c r="B2595" t="s">
        <v>5394</v>
      </c>
      <c r="C2595" t="str">
        <f>IFERROR(VLOOKUP(Table1[[#This Row],[Ticker]],[1]!Table1[[Symbol]:[Industry]],2,FALSE),"-")</f>
        <v>-</v>
      </c>
      <c r="E2595">
        <v>175.36955624999999</v>
      </c>
      <c r="F2595">
        <v>963.9</v>
      </c>
      <c r="G2595">
        <v>114.09179857572801</v>
      </c>
      <c r="H2595">
        <v>-4.6415045317824299</v>
      </c>
      <c r="I2595">
        <v>-18.3301579983411</v>
      </c>
      <c r="J2595">
        <v>-1.5044036764834099</v>
      </c>
      <c r="K2595">
        <v>952.16167697887204</v>
      </c>
      <c r="L2595">
        <v>761.947122745157</v>
      </c>
      <c r="M2595">
        <v>59.421302249802601</v>
      </c>
      <c r="N2595">
        <v>0.15772768792153699</v>
      </c>
      <c r="O2595">
        <v>0</v>
      </c>
      <c r="P2595">
        <v>146.86899731079501</v>
      </c>
    </row>
    <row r="2596" spans="1:17" hidden="1" x14ac:dyDescent="0.3">
      <c r="A2596" t="s">
        <v>5395</v>
      </c>
      <c r="B2596" t="s">
        <v>5396</v>
      </c>
      <c r="C2596" t="str">
        <f>IFERROR(VLOOKUP(Table1[[#This Row],[Ticker]],[1]!Table1[[Symbol]:[Industry]],2,FALSE),"-")</f>
        <v>-</v>
      </c>
      <c r="D2596" t="s">
        <v>21</v>
      </c>
      <c r="E2596">
        <v>175.05453268599999</v>
      </c>
      <c r="F2596">
        <v>119.02</v>
      </c>
      <c r="G2596">
        <v>15.6267912898712</v>
      </c>
      <c r="H2596">
        <v>-10.046909937187801</v>
      </c>
      <c r="I2596">
        <v>-12.8627233505786</v>
      </c>
      <c r="J2596">
        <v>-4.2821814542611998</v>
      </c>
      <c r="K2596">
        <v>119.627516913276</v>
      </c>
      <c r="L2596">
        <v>118.583938125091</v>
      </c>
      <c r="M2596">
        <v>42.438355854944199</v>
      </c>
      <c r="N2596">
        <v>0.93021872072104494</v>
      </c>
      <c r="O2596">
        <v>30.902369349689099</v>
      </c>
      <c r="P2596">
        <v>62.373806275579803</v>
      </c>
      <c r="Q2596">
        <v>-0.10684846434727201</v>
      </c>
    </row>
    <row r="2597" spans="1:17" hidden="1" x14ac:dyDescent="0.3">
      <c r="A2597" t="s">
        <v>5397</v>
      </c>
      <c r="B2597" t="s">
        <v>5398</v>
      </c>
      <c r="C2597" t="str">
        <f>IFERROR(VLOOKUP(Table1[[#This Row],[Ticker]],[1]!Table1[[Symbol]:[Industry]],2,FALSE),"-")</f>
        <v>-</v>
      </c>
      <c r="D2597" t="s">
        <v>606</v>
      </c>
      <c r="E2597">
        <v>174.90160320000001</v>
      </c>
      <c r="F2597">
        <v>162.35</v>
      </c>
      <c r="G2597">
        <v>59.671829240277297</v>
      </c>
      <c r="H2597">
        <v>-17.473137184843601</v>
      </c>
      <c r="I2597">
        <v>76.007883658350195</v>
      </c>
      <c r="J2597">
        <v>1.26251361674966</v>
      </c>
      <c r="K2597">
        <v>148.13615208596801</v>
      </c>
      <c r="L2597">
        <v>110.032175071783</v>
      </c>
      <c r="M2597">
        <v>37.703117364255398</v>
      </c>
      <c r="N2597">
        <v>0.151022776344992</v>
      </c>
      <c r="O2597">
        <v>30.212503849707399</v>
      </c>
      <c r="P2597">
        <v>110.844155844155</v>
      </c>
      <c r="Q2597">
        <v>4.8831602350571997E-2</v>
      </c>
    </row>
    <row r="2598" spans="1:17" hidden="1" x14ac:dyDescent="0.3">
      <c r="A2598" t="s">
        <v>5399</v>
      </c>
      <c r="B2598" t="s">
        <v>5400</v>
      </c>
      <c r="C2598" t="str">
        <f>IFERROR(VLOOKUP(Table1[[#This Row],[Ticker]],[1]!Table1[[Symbol]:[Industry]],2,FALSE),"-")</f>
        <v>-</v>
      </c>
      <c r="D2598" t="s">
        <v>606</v>
      </c>
      <c r="E2598">
        <v>174.700911142</v>
      </c>
      <c r="F2598">
        <v>12.91</v>
      </c>
      <c r="G2598">
        <v>-25.014260504682401</v>
      </c>
      <c r="H2598">
        <v>0.28303875654163702</v>
      </c>
      <c r="I2598">
        <v>-11.015112279305299</v>
      </c>
      <c r="J2598">
        <v>-1.73098977920244</v>
      </c>
      <c r="K2598">
        <v>12.960164464952999</v>
      </c>
      <c r="L2598">
        <v>13.118287204808301</v>
      </c>
      <c r="M2598">
        <v>43.512135037644597</v>
      </c>
      <c r="N2598">
        <v>1.4266312653083699</v>
      </c>
      <c r="O2598">
        <v>50.271107668474002</v>
      </c>
      <c r="P2598">
        <v>16.201620162016201</v>
      </c>
      <c r="Q2598">
        <v>-1.8994616719446002E-2</v>
      </c>
    </row>
    <row r="2599" spans="1:17" hidden="1" x14ac:dyDescent="0.3">
      <c r="A2599" t="s">
        <v>5401</v>
      </c>
      <c r="B2599" t="s">
        <v>5402</v>
      </c>
      <c r="C2599" t="str">
        <f>IFERROR(VLOOKUP(Table1[[#This Row],[Ticker]],[1]!Table1[[Symbol]:[Industry]],2,FALSE),"-")</f>
        <v>-</v>
      </c>
      <c r="D2599" t="s">
        <v>264</v>
      </c>
      <c r="E2599">
        <v>174.638825075</v>
      </c>
      <c r="F2599">
        <v>307.45</v>
      </c>
      <c r="G2599">
        <v>55.842433166774001</v>
      </c>
      <c r="H2599">
        <v>-11.58462496394</v>
      </c>
      <c r="I2599">
        <v>69.310977186278905</v>
      </c>
      <c r="J2599">
        <v>-8.7275939188404408</v>
      </c>
      <c r="K2599">
        <v>263.97753710990202</v>
      </c>
      <c r="L2599">
        <v>198.62779694287499</v>
      </c>
      <c r="M2599">
        <v>51.441438539545203</v>
      </c>
      <c r="N2599">
        <v>0.32327156694736098</v>
      </c>
      <c r="O2599">
        <v>8.4566596194503205</v>
      </c>
      <c r="P2599">
        <v>129.86915887850401</v>
      </c>
      <c r="Q2599">
        <v>5.5716792202696999E-2</v>
      </c>
    </row>
    <row r="2600" spans="1:17" hidden="1" x14ac:dyDescent="0.3">
      <c r="A2600" t="s">
        <v>5403</v>
      </c>
      <c r="B2600" t="s">
        <v>5404</v>
      </c>
      <c r="C2600" t="str">
        <f>IFERROR(VLOOKUP(Table1[[#This Row],[Ticker]],[1]!Table1[[Symbol]:[Industry]],2,FALSE),"-")</f>
        <v>-</v>
      </c>
      <c r="D2600" t="s">
        <v>606</v>
      </c>
      <c r="E2600">
        <v>174.54</v>
      </c>
      <c r="F2600">
        <v>87.27</v>
      </c>
      <c r="G2600">
        <v>-32.696923505708597</v>
      </c>
      <c r="H2600">
        <v>-10.752615642893501</v>
      </c>
      <c r="I2600">
        <v>-14.5608357629071</v>
      </c>
      <c r="J2600">
        <v>-6.4430919428800797</v>
      </c>
      <c r="K2600">
        <v>84.919334406967096</v>
      </c>
      <c r="L2600">
        <v>86.781102504323897</v>
      </c>
      <c r="M2600">
        <v>59.968660085469097</v>
      </c>
      <c r="N2600">
        <v>0.98112963165917699</v>
      </c>
      <c r="O2600">
        <v>19.113097284290099</v>
      </c>
      <c r="P2600">
        <v>21.040221914008299</v>
      </c>
      <c r="Q2600">
        <v>0.120374438857172</v>
      </c>
    </row>
    <row r="2601" spans="1:17" hidden="1" x14ac:dyDescent="0.3">
      <c r="A2601" t="s">
        <v>5405</v>
      </c>
      <c r="B2601" t="s">
        <v>5406</v>
      </c>
      <c r="C2601" t="str">
        <f>IFERROR(VLOOKUP(Table1[[#This Row],[Ticker]],[1]!Table1[[Symbol]:[Industry]],2,FALSE),"-")</f>
        <v>-</v>
      </c>
      <c r="D2601" t="s">
        <v>146</v>
      </c>
      <c r="E2601">
        <v>174.20699400000001</v>
      </c>
      <c r="F2601">
        <v>164.95</v>
      </c>
      <c r="G2601">
        <v>-6.8611682007152597</v>
      </c>
      <c r="H2601">
        <v>-0.11420759436565101</v>
      </c>
      <c r="I2601">
        <v>15.666592610919601</v>
      </c>
      <c r="J2601">
        <v>8.09420016295811</v>
      </c>
      <c r="K2601">
        <v>150.795862111871</v>
      </c>
      <c r="L2601">
        <v>143.94383280683999</v>
      </c>
      <c r="M2601">
        <v>68.809505878858701</v>
      </c>
      <c r="N2601">
        <v>1.17644320297951</v>
      </c>
      <c r="O2601">
        <v>13.9739314943922</v>
      </c>
      <c r="P2601">
        <v>39.9067005937234</v>
      </c>
      <c r="Q2601">
        <v>7.1792864421580005E-2</v>
      </c>
    </row>
    <row r="2602" spans="1:17" hidden="1" x14ac:dyDescent="0.3">
      <c r="A2602" t="s">
        <v>5407</v>
      </c>
      <c r="B2602" t="s">
        <v>5408</v>
      </c>
      <c r="C2602" t="str">
        <f>IFERROR(VLOOKUP(Table1[[#This Row],[Ticker]],[1]!Table1[[Symbol]:[Industry]],2,FALSE),"-")</f>
        <v>-</v>
      </c>
      <c r="D2602" t="s">
        <v>80</v>
      </c>
      <c r="E2602">
        <v>173.94784660799999</v>
      </c>
      <c r="F2602">
        <v>223.76</v>
      </c>
      <c r="G2602">
        <v>-31.160486655139</v>
      </c>
      <c r="H2602">
        <v>-7.2706537953568402</v>
      </c>
      <c r="I2602">
        <v>-5.83141491136276</v>
      </c>
      <c r="J2602">
        <v>-1.7251641738703301</v>
      </c>
      <c r="K2602">
        <v>226.14890173921299</v>
      </c>
      <c r="L2602">
        <v>224.67035418642601</v>
      </c>
      <c r="M2602">
        <v>49.8991975650192</v>
      </c>
      <c r="N2602">
        <v>0.70492464852742498</v>
      </c>
      <c r="O2602">
        <v>24.3296388988201</v>
      </c>
      <c r="P2602">
        <v>20.625336927223699</v>
      </c>
      <c r="Q2602">
        <v>-5.2781947355902997E-2</v>
      </c>
    </row>
    <row r="2603" spans="1:17" hidden="1" x14ac:dyDescent="0.3">
      <c r="A2603" t="s">
        <v>5409</v>
      </c>
      <c r="B2603" t="s">
        <v>5410</v>
      </c>
      <c r="C2603" t="str">
        <f>IFERROR(VLOOKUP(Table1[[#This Row],[Ticker]],[1]!Table1[[Symbol]:[Industry]],2,FALSE),"-")</f>
        <v>-</v>
      </c>
      <c r="D2603" t="s">
        <v>606</v>
      </c>
      <c r="E2603">
        <v>173.83758</v>
      </c>
      <c r="F2603">
        <v>407.4</v>
      </c>
      <c r="G2603">
        <v>-56.854723893471103</v>
      </c>
      <c r="H2603">
        <v>-3.41818659394696</v>
      </c>
      <c r="I2603">
        <v>-4.1485436485653597</v>
      </c>
      <c r="J2603">
        <v>-3.8056084957605201</v>
      </c>
      <c r="K2603">
        <v>409.20910235685801</v>
      </c>
      <c r="L2603">
        <v>439.93409079451902</v>
      </c>
      <c r="M2603">
        <v>48.464264602509502</v>
      </c>
      <c r="N2603">
        <v>0.56294054690071804</v>
      </c>
      <c r="O2603">
        <v>35.984290623465803</v>
      </c>
      <c r="P2603">
        <v>26.286422814631099</v>
      </c>
      <c r="Q2603">
        <v>4.5337947413534002E-2</v>
      </c>
    </row>
    <row r="2604" spans="1:17" hidden="1" x14ac:dyDescent="0.3">
      <c r="A2604" t="s">
        <v>5411</v>
      </c>
      <c r="B2604" t="s">
        <v>5412</v>
      </c>
      <c r="C2604" t="str">
        <f>IFERROR(VLOOKUP(Table1[[#This Row],[Ticker]],[1]!Table1[[Symbol]:[Industry]],2,FALSE),"-")</f>
        <v>-</v>
      </c>
      <c r="D2604" t="s">
        <v>5413</v>
      </c>
      <c r="E2604">
        <v>173.659188</v>
      </c>
      <c r="F2604">
        <v>69.989999999999995</v>
      </c>
      <c r="G2604">
        <v>1343.80507974594</v>
      </c>
      <c r="H2604">
        <v>43.775586457812402</v>
      </c>
      <c r="I2604">
        <v>1667.1290256751199</v>
      </c>
      <c r="J2604">
        <v>9.17745202766055</v>
      </c>
      <c r="K2604">
        <v>51.1463584127698</v>
      </c>
      <c r="L2604">
        <v>28.2479190364921</v>
      </c>
      <c r="M2604">
        <v>73.551656719257096</v>
      </c>
      <c r="N2604">
        <v>0.90495554483424001</v>
      </c>
      <c r="O2604">
        <v>5.2578939848549799</v>
      </c>
      <c r="P2604">
        <v>1917.00288184438</v>
      </c>
      <c r="Q2604">
        <v>0.161959433195174</v>
      </c>
    </row>
    <row r="2605" spans="1:17" hidden="1" x14ac:dyDescent="0.3">
      <c r="A2605" t="s">
        <v>5414</v>
      </c>
      <c r="B2605" t="s">
        <v>5415</v>
      </c>
      <c r="C2605" t="str">
        <f>IFERROR(VLOOKUP(Table1[[#This Row],[Ticker]],[1]!Table1[[Symbol]:[Industry]],2,FALSE),"-")</f>
        <v>-</v>
      </c>
      <c r="D2605" t="s">
        <v>606</v>
      </c>
      <c r="E2605">
        <v>173.63800320000001</v>
      </c>
      <c r="F2605">
        <v>167.32</v>
      </c>
      <c r="G2605">
        <v>-30.534607839863199</v>
      </c>
      <c r="H2605">
        <v>-13.982134958557101</v>
      </c>
      <c r="I2605">
        <v>3.0921932353308299</v>
      </c>
      <c r="J2605">
        <v>-8.6260813949588098</v>
      </c>
      <c r="K2605">
        <v>180.02337076013899</v>
      </c>
      <c r="L2605">
        <v>167.171023306976</v>
      </c>
      <c r="M2605">
        <v>21.1954422843882</v>
      </c>
      <c r="N2605">
        <v>0.21915197325067201</v>
      </c>
      <c r="O2605">
        <v>36.265837915371698</v>
      </c>
      <c r="P2605">
        <v>30.5657432696059</v>
      </c>
      <c r="Q2605">
        <v>6.8859232998656997E-2</v>
      </c>
    </row>
    <row r="2606" spans="1:17" hidden="1" x14ac:dyDescent="0.3">
      <c r="A2606" t="s">
        <v>5416</v>
      </c>
      <c r="B2606" t="s">
        <v>5417</v>
      </c>
      <c r="C2606" t="str">
        <f>IFERROR(VLOOKUP(Table1[[#This Row],[Ticker]],[1]!Table1[[Symbol]:[Industry]],2,FALSE),"-")</f>
        <v>-</v>
      </c>
      <c r="D2606" t="s">
        <v>21</v>
      </c>
      <c r="E2606">
        <v>173.49529680000001</v>
      </c>
      <c r="F2606">
        <v>135.26</v>
      </c>
      <c r="G2606">
        <v>96.089129522124693</v>
      </c>
      <c r="H2606">
        <v>3.6182935443762401</v>
      </c>
      <c r="I2606">
        <v>43.657865953754602</v>
      </c>
      <c r="J2606">
        <v>-8.8649478941704807</v>
      </c>
      <c r="K2606">
        <v>126.286112554116</v>
      </c>
      <c r="L2606">
        <v>107.13933721361801</v>
      </c>
      <c r="M2606">
        <v>47.692536789696703</v>
      </c>
      <c r="N2606">
        <v>2.0138879640253999</v>
      </c>
      <c r="O2606">
        <v>18.919118734289501</v>
      </c>
      <c r="P2606">
        <v>141.32024977698401</v>
      </c>
      <c r="Q2606">
        <v>0.11583121446589301</v>
      </c>
    </row>
    <row r="2607" spans="1:17" hidden="1" x14ac:dyDescent="0.3">
      <c r="A2607" t="s">
        <v>5418</v>
      </c>
      <c r="B2607" t="s">
        <v>5419</v>
      </c>
      <c r="C2607" t="str">
        <f>IFERROR(VLOOKUP(Table1[[#This Row],[Ticker]],[1]!Table1[[Symbol]:[Industry]],2,FALSE),"-")</f>
        <v>-</v>
      </c>
      <c r="D2607" t="s">
        <v>392</v>
      </c>
      <c r="E2607">
        <v>173.35919999999999</v>
      </c>
      <c r="F2607">
        <v>103.19</v>
      </c>
      <c r="G2607">
        <v>41.677577258171098</v>
      </c>
      <c r="H2607">
        <v>-12.0192823095602</v>
      </c>
      <c r="I2607">
        <v>34.430759840296901</v>
      </c>
      <c r="J2607">
        <v>-5.0229221950019296</v>
      </c>
      <c r="K2607">
        <v>107.258135493381</v>
      </c>
      <c r="L2607">
        <v>92.778896772397104</v>
      </c>
      <c r="M2607">
        <v>35.327657980542902</v>
      </c>
      <c r="N2607">
        <v>0.74016938221532802</v>
      </c>
      <c r="O2607">
        <v>21.0388603546855</v>
      </c>
      <c r="P2607">
        <v>81.035087719298204</v>
      </c>
      <c r="Q2607">
        <v>0.11544083037938201</v>
      </c>
    </row>
    <row r="2608" spans="1:17" hidden="1" x14ac:dyDescent="0.3">
      <c r="A2608" t="s">
        <v>5420</v>
      </c>
      <c r="B2608" t="s">
        <v>5421</v>
      </c>
      <c r="C2608" t="str">
        <f>IFERROR(VLOOKUP(Table1[[#This Row],[Ticker]],[1]!Table1[[Symbol]:[Industry]],2,FALSE),"-")</f>
        <v>-</v>
      </c>
      <c r="D2608" t="s">
        <v>1000</v>
      </c>
      <c r="E2608">
        <v>173.3365</v>
      </c>
      <c r="F2608">
        <v>559.15</v>
      </c>
      <c r="G2608">
        <v>48.206779254899601</v>
      </c>
      <c r="H2608">
        <v>-4.7040603852230101</v>
      </c>
      <c r="I2608">
        <v>6.9836026471093202</v>
      </c>
      <c r="J2608">
        <v>-2.67099669460096</v>
      </c>
      <c r="K2608">
        <v>571.94763556547298</v>
      </c>
      <c r="L2608">
        <v>521.42140906395605</v>
      </c>
      <c r="M2608">
        <v>43.5162000521496</v>
      </c>
      <c r="N2608">
        <v>0.98713544565349498</v>
      </c>
      <c r="O2608">
        <v>31.342215863364</v>
      </c>
      <c r="P2608">
        <v>92.810344827586107</v>
      </c>
      <c r="Q2608">
        <v>8.2311841005587999E-2</v>
      </c>
    </row>
    <row r="2609" spans="1:17" hidden="1" x14ac:dyDescent="0.3">
      <c r="A2609" t="s">
        <v>5422</v>
      </c>
      <c r="B2609" t="s">
        <v>5423</v>
      </c>
      <c r="C2609" t="str">
        <f>IFERROR(VLOOKUP(Table1[[#This Row],[Ticker]],[1]!Table1[[Symbol]:[Industry]],2,FALSE),"-")</f>
        <v>-</v>
      </c>
      <c r="D2609" t="s">
        <v>264</v>
      </c>
      <c r="E2609">
        <v>173.231979</v>
      </c>
      <c r="F2609">
        <v>485.4</v>
      </c>
      <c r="G2609">
        <v>706.86992114038696</v>
      </c>
      <c r="H2609">
        <v>7.5672333322952303</v>
      </c>
      <c r="I2609">
        <v>523.30896956279503</v>
      </c>
      <c r="J2609">
        <v>9.0936824479184999</v>
      </c>
      <c r="K2609">
        <v>382.11128276264702</v>
      </c>
      <c r="L2609">
        <v>233.255340032036</v>
      </c>
      <c r="M2609">
        <v>80.174166210881694</v>
      </c>
      <c r="N2609">
        <v>0.90604297682915302</v>
      </c>
      <c r="O2609">
        <v>0</v>
      </c>
      <c r="P2609">
        <v>739.647119875454</v>
      </c>
      <c r="Q2609">
        <v>0.232227205758407</v>
      </c>
    </row>
    <row r="2610" spans="1:17" hidden="1" x14ac:dyDescent="0.3">
      <c r="A2610" t="s">
        <v>5424</v>
      </c>
      <c r="B2610" t="s">
        <v>5425</v>
      </c>
      <c r="C2610" t="str">
        <f>IFERROR(VLOOKUP(Table1[[#This Row],[Ticker]],[1]!Table1[[Symbol]:[Industry]],2,FALSE),"-")</f>
        <v>-</v>
      </c>
      <c r="D2610" t="s">
        <v>5426</v>
      </c>
      <c r="E2610">
        <v>172.763539248</v>
      </c>
      <c r="F2610">
        <v>70.86</v>
      </c>
      <c r="G2610">
        <v>105.969431992696</v>
      </c>
      <c r="H2610">
        <v>-12.751397544594401</v>
      </c>
      <c r="I2610">
        <v>3.5900071771578301</v>
      </c>
      <c r="J2610">
        <v>-3.5874437890801798</v>
      </c>
      <c r="K2610">
        <v>74.085167435424907</v>
      </c>
      <c r="L2610">
        <v>65.102570563038697</v>
      </c>
      <c r="M2610">
        <v>43.029182057191598</v>
      </c>
      <c r="N2610">
        <v>0.47325764930902298</v>
      </c>
      <c r="O2610">
        <v>50.747953711543801</v>
      </c>
      <c r="P2610">
        <v>167.295360241418</v>
      </c>
    </row>
    <row r="2611" spans="1:17" hidden="1" x14ac:dyDescent="0.3">
      <c r="A2611" t="s">
        <v>5427</v>
      </c>
      <c r="B2611" t="s">
        <v>5428</v>
      </c>
      <c r="C2611" t="str">
        <f>IFERROR(VLOOKUP(Table1[[#This Row],[Ticker]],[1]!Table1[[Symbol]:[Industry]],2,FALSE),"-")</f>
        <v>-</v>
      </c>
      <c r="D2611" t="s">
        <v>400</v>
      </c>
      <c r="E2611">
        <v>172.56129354000001</v>
      </c>
      <c r="F2611">
        <v>75.33</v>
      </c>
      <c r="G2611">
        <v>-17.979880844179402</v>
      </c>
      <c r="H2611">
        <v>-8.4658849569931398</v>
      </c>
      <c r="I2611">
        <v>-28.405363919315199</v>
      </c>
      <c r="J2611">
        <v>0.49693054633179201</v>
      </c>
      <c r="K2611">
        <v>79.447634148048607</v>
      </c>
      <c r="L2611">
        <v>83.398380255020101</v>
      </c>
      <c r="M2611">
        <v>43.383318608589697</v>
      </c>
      <c r="N2611">
        <v>0.98485755943448905</v>
      </c>
      <c r="O2611">
        <v>78.441523961237195</v>
      </c>
      <c r="P2611">
        <v>19.514516896715801</v>
      </c>
      <c r="Q2611">
        <v>1.1092241633063001E-2</v>
      </c>
    </row>
    <row r="2612" spans="1:17" hidden="1" x14ac:dyDescent="0.3">
      <c r="A2612" t="s">
        <v>5429</v>
      </c>
      <c r="B2612" t="s">
        <v>5430</v>
      </c>
      <c r="C2612" t="str">
        <f>IFERROR(VLOOKUP(Table1[[#This Row],[Ticker]],[1]!Table1[[Symbol]:[Industry]],2,FALSE),"-")</f>
        <v>-</v>
      </c>
      <c r="D2612" t="s">
        <v>117</v>
      </c>
      <c r="E2612">
        <v>172.526367513</v>
      </c>
      <c r="F2612">
        <v>92.37</v>
      </c>
      <c r="G2612">
        <v>-7.3596834601173198</v>
      </c>
      <c r="H2612">
        <v>-16.159014259408899</v>
      </c>
      <c r="I2612">
        <v>10.0506620155574</v>
      </c>
      <c r="J2612">
        <v>-0.43773700981675701</v>
      </c>
      <c r="K2612">
        <v>95.849210219439698</v>
      </c>
      <c r="L2612">
        <v>87.322566869757296</v>
      </c>
      <c r="M2612">
        <v>41.061805113617098</v>
      </c>
      <c r="N2612">
        <v>0.11426646856035901</v>
      </c>
      <c r="O2612">
        <v>23.2001732164122</v>
      </c>
      <c r="P2612">
        <v>38.4857571214392</v>
      </c>
      <c r="Q2612">
        <v>4.8379393699961998E-2</v>
      </c>
    </row>
    <row r="2613" spans="1:17" hidden="1" x14ac:dyDescent="0.3">
      <c r="A2613" t="s">
        <v>5431</v>
      </c>
      <c r="B2613" t="s">
        <v>5432</v>
      </c>
      <c r="C2613" t="str">
        <f>IFERROR(VLOOKUP(Table1[[#This Row],[Ticker]],[1]!Table1[[Symbol]:[Industry]],2,FALSE),"-")</f>
        <v>-</v>
      </c>
      <c r="D2613" t="s">
        <v>164</v>
      </c>
      <c r="E2613">
        <v>172.50406100000001</v>
      </c>
      <c r="F2613">
        <v>151</v>
      </c>
      <c r="G2613">
        <v>-9.8630758209434806</v>
      </c>
      <c r="H2613">
        <v>-6.3234617183267803</v>
      </c>
      <c r="I2613">
        <v>-10.4730151411982</v>
      </c>
      <c r="J2613">
        <v>-1.3215016306901699</v>
      </c>
      <c r="K2613">
        <v>151.89211866506099</v>
      </c>
      <c r="L2613">
        <v>146.08171220827299</v>
      </c>
      <c r="M2613">
        <v>62.938227030538499</v>
      </c>
      <c r="N2613">
        <v>0.267355042824302</v>
      </c>
      <c r="O2613">
        <v>39.470198675496597</v>
      </c>
      <c r="Q2613">
        <v>6.7700422517442002E-2</v>
      </c>
    </row>
    <row r="2614" spans="1:17" hidden="1" x14ac:dyDescent="0.3">
      <c r="A2614" t="s">
        <v>5433</v>
      </c>
      <c r="B2614" t="s">
        <v>5434</v>
      </c>
      <c r="C2614" t="str">
        <f>IFERROR(VLOOKUP(Table1[[#This Row],[Ticker]],[1]!Table1[[Symbol]:[Industry]],2,FALSE),"-")</f>
        <v>-</v>
      </c>
      <c r="D2614" t="s">
        <v>21</v>
      </c>
      <c r="E2614">
        <v>172.42681640999999</v>
      </c>
      <c r="F2614">
        <v>0.87</v>
      </c>
      <c r="G2614">
        <v>140.80770692530999</v>
      </c>
      <c r="H2614">
        <v>-14.016504531782401</v>
      </c>
      <c r="I2614">
        <v>-52.421067089250201</v>
      </c>
      <c r="J2614">
        <v>-3.7515946877193702</v>
      </c>
      <c r="K2614">
        <v>0.90974036297876304</v>
      </c>
      <c r="L2614">
        <v>0.88598050771116599</v>
      </c>
      <c r="M2614">
        <v>30.0549502826821</v>
      </c>
      <c r="N2614">
        <v>0.37893949531447402</v>
      </c>
      <c r="O2614">
        <v>96.551724137931004</v>
      </c>
      <c r="P2614">
        <v>173.58490566037699</v>
      </c>
    </row>
    <row r="2615" spans="1:17" hidden="1" x14ac:dyDescent="0.3">
      <c r="A2615" t="s">
        <v>5435</v>
      </c>
      <c r="B2615" t="s">
        <v>5436</v>
      </c>
      <c r="C2615" t="str">
        <f>IFERROR(VLOOKUP(Table1[[#This Row],[Ticker]],[1]!Table1[[Symbol]:[Industry]],2,FALSE),"-")</f>
        <v>-</v>
      </c>
      <c r="D2615" t="s">
        <v>264</v>
      </c>
      <c r="E2615">
        <v>172.39500000000001</v>
      </c>
      <c r="F2615">
        <v>574.65</v>
      </c>
      <c r="G2615">
        <v>181.84092335636501</v>
      </c>
      <c r="H2615">
        <v>-9.0616725990093201</v>
      </c>
      <c r="I2615">
        <v>78.198569771836702</v>
      </c>
      <c r="J2615">
        <v>-3.3596112008599799</v>
      </c>
      <c r="K2615">
        <v>549.71141490578304</v>
      </c>
      <c r="L2615">
        <v>417.00307714513002</v>
      </c>
      <c r="M2615">
        <v>47.414595467430701</v>
      </c>
      <c r="N2615">
        <v>0.24010708420507901</v>
      </c>
      <c r="O2615">
        <v>11.372139563212301</v>
      </c>
      <c r="P2615">
        <v>233.323665893271</v>
      </c>
      <c r="Q2615">
        <v>0.17342318262711001</v>
      </c>
    </row>
    <row r="2616" spans="1:17" hidden="1" x14ac:dyDescent="0.3">
      <c r="A2616" t="s">
        <v>5437</v>
      </c>
      <c r="B2616" t="s">
        <v>5438</v>
      </c>
      <c r="C2616" t="str">
        <f>IFERROR(VLOOKUP(Table1[[#This Row],[Ticker]],[1]!Table1[[Symbol]:[Industry]],2,FALSE),"-")</f>
        <v>-</v>
      </c>
      <c r="D2616" t="s">
        <v>379</v>
      </c>
      <c r="E2616">
        <v>171.51606219999999</v>
      </c>
      <c r="F2616">
        <v>170.03</v>
      </c>
      <c r="G2616">
        <v>19.035301264933501</v>
      </c>
      <c r="H2616">
        <v>0.64930454170789098</v>
      </c>
      <c r="I2616">
        <v>38.524085544094198</v>
      </c>
      <c r="J2616">
        <v>0.19101749240202401</v>
      </c>
      <c r="K2616">
        <v>150.952142556349</v>
      </c>
      <c r="L2616">
        <v>131.74861560300499</v>
      </c>
      <c r="M2616">
        <v>60.256816880099699</v>
      </c>
      <c r="N2616">
        <v>0.30458146933659802</v>
      </c>
      <c r="O2616">
        <v>11.0862788919602</v>
      </c>
      <c r="P2616">
        <v>80.882978723404193</v>
      </c>
      <c r="Q2616">
        <v>0.178402257378972</v>
      </c>
    </row>
    <row r="2617" spans="1:17" hidden="1" x14ac:dyDescent="0.3">
      <c r="A2617" t="s">
        <v>5439</v>
      </c>
      <c r="B2617" t="s">
        <v>5440</v>
      </c>
      <c r="C2617" t="str">
        <f>IFERROR(VLOOKUP(Table1[[#This Row],[Ticker]],[1]!Table1[[Symbol]:[Industry]],2,FALSE),"-")</f>
        <v>-</v>
      </c>
      <c r="D2617" t="s">
        <v>842</v>
      </c>
      <c r="E2617">
        <v>171.35090725999899</v>
      </c>
      <c r="F2617">
        <v>201.89</v>
      </c>
      <c r="G2617">
        <v>25.258026313857201</v>
      </c>
      <c r="H2617">
        <v>-11.0549660702439</v>
      </c>
      <c r="I2617">
        <v>11.837475786313901</v>
      </c>
      <c r="J2617">
        <v>-1.6787626508423901</v>
      </c>
      <c r="K2617">
        <v>193.67999815618899</v>
      </c>
      <c r="L2617">
        <v>170.501729983541</v>
      </c>
      <c r="M2617">
        <v>54.227337633339303</v>
      </c>
      <c r="N2617">
        <v>0.13375150838096</v>
      </c>
      <c r="O2617">
        <v>23.532616771509201</v>
      </c>
      <c r="P2617">
        <v>101.487025948103</v>
      </c>
      <c r="Q2617">
        <v>0.109330606067051</v>
      </c>
    </row>
    <row r="2618" spans="1:17" hidden="1" x14ac:dyDescent="0.3">
      <c r="A2618" t="s">
        <v>5441</v>
      </c>
      <c r="B2618" t="s">
        <v>5442</v>
      </c>
      <c r="C2618" t="str">
        <f>IFERROR(VLOOKUP(Table1[[#This Row],[Ticker]],[1]!Table1[[Symbol]:[Industry]],2,FALSE),"-")</f>
        <v>-</v>
      </c>
      <c r="D2618" t="s">
        <v>124</v>
      </c>
      <c r="E2618">
        <v>170.79</v>
      </c>
      <c r="F2618">
        <v>56.93</v>
      </c>
      <c r="G2618">
        <v>42.122954874764602</v>
      </c>
      <c r="H2618">
        <v>-6.8276031864909603</v>
      </c>
      <c r="I2618">
        <v>59.298547149864802</v>
      </c>
      <c r="J2618">
        <v>2.1794941250614399</v>
      </c>
      <c r="K2618">
        <v>48.8357666214077</v>
      </c>
      <c r="L2618">
        <v>39.7149514863099</v>
      </c>
      <c r="M2618">
        <v>68.472729234312993</v>
      </c>
      <c r="N2618">
        <v>1.61937383423906</v>
      </c>
      <c r="O2618">
        <v>9.8717723520112397</v>
      </c>
      <c r="P2618">
        <v>152.46119733924601</v>
      </c>
      <c r="Q2618">
        <v>0.12986260638958699</v>
      </c>
    </row>
    <row r="2619" spans="1:17" hidden="1" x14ac:dyDescent="0.3">
      <c r="A2619" t="s">
        <v>5443</v>
      </c>
      <c r="B2619" t="s">
        <v>5444</v>
      </c>
      <c r="C2619" t="str">
        <f>IFERROR(VLOOKUP(Table1[[#This Row],[Ticker]],[1]!Table1[[Symbol]:[Industry]],2,FALSE),"-")</f>
        <v>-</v>
      </c>
      <c r="D2619" t="s">
        <v>431</v>
      </c>
      <c r="E2619">
        <v>170.69857500000001</v>
      </c>
      <c r="F2619">
        <v>68.5</v>
      </c>
      <c r="G2619">
        <v>8.0244456637002894</v>
      </c>
      <c r="H2619">
        <v>-3.8845022607756201</v>
      </c>
      <c r="I2619">
        <v>21.039119722920301</v>
      </c>
      <c r="J2619">
        <v>-8.7517904360652992</v>
      </c>
      <c r="K2619">
        <v>69.885123543119605</v>
      </c>
      <c r="L2619">
        <v>56.857903512346702</v>
      </c>
      <c r="M2619">
        <v>32.978898959085299</v>
      </c>
      <c r="N2619">
        <v>1.21469411092052</v>
      </c>
      <c r="O2619">
        <v>23.722627737226201</v>
      </c>
      <c r="P2619">
        <v>97.976878612716703</v>
      </c>
      <c r="Q2619">
        <v>0.155800511150439</v>
      </c>
    </row>
    <row r="2620" spans="1:17" hidden="1" x14ac:dyDescent="0.3">
      <c r="A2620" t="s">
        <v>5445</v>
      </c>
      <c r="B2620" t="s">
        <v>5446</v>
      </c>
      <c r="C2620" t="str">
        <f>IFERROR(VLOOKUP(Table1[[#This Row],[Ticker]],[1]!Table1[[Symbol]:[Industry]],2,FALSE),"-")</f>
        <v>-</v>
      </c>
      <c r="D2620" t="s">
        <v>397</v>
      </c>
      <c r="E2620">
        <v>170.48382000000001</v>
      </c>
      <c r="F2620">
        <v>6.63</v>
      </c>
      <c r="G2620">
        <v>-115.148908386754</v>
      </c>
      <c r="H2620">
        <v>-24.879599769877601</v>
      </c>
      <c r="I2620">
        <v>-86.683379955381696</v>
      </c>
      <c r="J2620">
        <v>-8.1896404452856402</v>
      </c>
      <c r="K2620">
        <v>7.8446123477656897</v>
      </c>
      <c r="L2620">
        <v>15.937138141535501</v>
      </c>
      <c r="M2620">
        <v>24.885181036142399</v>
      </c>
      <c r="N2620">
        <v>0.28367961336951097</v>
      </c>
      <c r="O2620">
        <v>563.34841628959202</v>
      </c>
      <c r="P2620">
        <v>10.499999999999901</v>
      </c>
      <c r="Q2620">
        <v>5.4253362185288E-2</v>
      </c>
    </row>
    <row r="2621" spans="1:17" hidden="1" x14ac:dyDescent="0.3">
      <c r="A2621" t="s">
        <v>5447</v>
      </c>
      <c r="B2621" t="s">
        <v>5448</v>
      </c>
      <c r="C2621" t="str">
        <f>IFERROR(VLOOKUP(Table1[[#This Row],[Ticker]],[1]!Table1[[Symbol]:[Industry]],2,FALSE),"-")</f>
        <v>-</v>
      </c>
      <c r="D2621" t="s">
        <v>5449</v>
      </c>
      <c r="E2621">
        <v>170.469007285</v>
      </c>
      <c r="F2621">
        <v>72.849999999999994</v>
      </c>
      <c r="G2621">
        <v>-63.396246354113998</v>
      </c>
      <c r="H2621">
        <v>-17.234097124375001</v>
      </c>
      <c r="I2621">
        <v>-30.980038094264401</v>
      </c>
      <c r="J2621">
        <v>-3.1710703431500802</v>
      </c>
      <c r="K2621">
        <v>73.899897297092807</v>
      </c>
      <c r="M2621">
        <v>51.796634686380301</v>
      </c>
      <c r="N2621">
        <v>0.73501696192988997</v>
      </c>
      <c r="O2621">
        <v>108.64790665751499</v>
      </c>
      <c r="P2621">
        <v>9.9622641509433905</v>
      </c>
    </row>
    <row r="2622" spans="1:17" hidden="1" x14ac:dyDescent="0.3">
      <c r="A2622" t="s">
        <v>5450</v>
      </c>
      <c r="B2622" t="s">
        <v>5451</v>
      </c>
      <c r="C2622" t="str">
        <f>IFERROR(VLOOKUP(Table1[[#This Row],[Ticker]],[1]!Table1[[Symbol]:[Industry]],2,FALSE),"-")</f>
        <v>-</v>
      </c>
      <c r="D2622" t="s">
        <v>2144</v>
      </c>
      <c r="E2622">
        <v>170.4444</v>
      </c>
      <c r="F2622">
        <v>123.6</v>
      </c>
      <c r="G2622">
        <v>0.126027071385202</v>
      </c>
      <c r="H2622">
        <v>11.727010673942001</v>
      </c>
      <c r="I2622">
        <v>-41.607625409886701</v>
      </c>
      <c r="J2622">
        <v>24.929026838579698</v>
      </c>
      <c r="K2622">
        <v>112.147765963054</v>
      </c>
      <c r="L2622">
        <v>113.219891371114</v>
      </c>
      <c r="M2622">
        <v>69.4107805198515</v>
      </c>
      <c r="N2622">
        <v>2.6394981096378798</v>
      </c>
      <c r="O2622">
        <v>37.985436893203897</v>
      </c>
      <c r="P2622">
        <v>43.554006968641097</v>
      </c>
      <c r="Q2622">
        <v>0.13179262544388401</v>
      </c>
    </row>
    <row r="2623" spans="1:17" hidden="1" x14ac:dyDescent="0.3">
      <c r="A2623" t="s">
        <v>5452</v>
      </c>
      <c r="B2623" t="s">
        <v>5453</v>
      </c>
      <c r="C2623" t="str">
        <f>IFERROR(VLOOKUP(Table1[[#This Row],[Ticker]],[1]!Table1[[Symbol]:[Industry]],2,FALSE),"-")</f>
        <v>-</v>
      </c>
      <c r="D2623" t="s">
        <v>400</v>
      </c>
      <c r="E2623">
        <v>170.16137449999999</v>
      </c>
      <c r="F2623">
        <v>131.09</v>
      </c>
      <c r="G2623">
        <v>915.942801264933</v>
      </c>
      <c r="H2623">
        <v>43.683908457581602</v>
      </c>
      <c r="I2623">
        <v>355.77472446097102</v>
      </c>
      <c r="J2623">
        <v>-9.2524684196220406</v>
      </c>
      <c r="K2623">
        <v>111.696431377851</v>
      </c>
      <c r="M2623">
        <v>53.643803521409602</v>
      </c>
      <c r="N2623">
        <v>0.58001949466181302</v>
      </c>
      <c r="O2623">
        <v>8.3988099778777805</v>
      </c>
      <c r="P2623">
        <v>948.719999999999</v>
      </c>
    </row>
    <row r="2624" spans="1:17" hidden="1" x14ac:dyDescent="0.3">
      <c r="A2624" t="s">
        <v>5454</v>
      </c>
      <c r="B2624" t="s">
        <v>5455</v>
      </c>
      <c r="C2624" t="str">
        <f>IFERROR(VLOOKUP(Table1[[#This Row],[Ticker]],[1]!Table1[[Symbol]:[Industry]],2,FALSE),"-")</f>
        <v>-</v>
      </c>
      <c r="D2624" t="s">
        <v>400</v>
      </c>
      <c r="E2624">
        <v>170.04267162599999</v>
      </c>
      <c r="F2624">
        <v>169.98</v>
      </c>
      <c r="G2624">
        <v>4.9141742904499903</v>
      </c>
      <c r="H2624">
        <v>-11.7499708558289</v>
      </c>
      <c r="I2624">
        <v>28.141190558315401</v>
      </c>
      <c r="J2624">
        <v>-2.23859260005838</v>
      </c>
      <c r="K2624">
        <v>173.242191458843</v>
      </c>
      <c r="L2624">
        <v>153.67698944653199</v>
      </c>
      <c r="M2624">
        <v>39.135944227685101</v>
      </c>
      <c r="N2624">
        <v>0.92591886404540602</v>
      </c>
      <c r="O2624">
        <v>18.837510295328801</v>
      </c>
      <c r="P2624">
        <v>56.880479926165201</v>
      </c>
      <c r="Q2624">
        <v>5.7215217250330998E-2</v>
      </c>
    </row>
    <row r="2625" spans="1:17" hidden="1" x14ac:dyDescent="0.3">
      <c r="A2625" t="s">
        <v>5456</v>
      </c>
      <c r="B2625" t="s">
        <v>5457</v>
      </c>
      <c r="C2625" t="str">
        <f>IFERROR(VLOOKUP(Table1[[#This Row],[Ticker]],[1]!Table1[[Symbol]:[Industry]],2,FALSE),"-")</f>
        <v>-</v>
      </c>
      <c r="D2625" t="s">
        <v>324</v>
      </c>
      <c r="E2625">
        <v>169.64599049</v>
      </c>
      <c r="F2625">
        <v>2.2999999999999998</v>
      </c>
      <c r="K2625">
        <v>2.2860694928582501</v>
      </c>
      <c r="L2625">
        <v>2.4904968111465999</v>
      </c>
      <c r="M2625">
        <v>41.368652020141496</v>
      </c>
      <c r="N2625">
        <v>1</v>
      </c>
      <c r="Q2625">
        <v>-6.0412528129999996E-4</v>
      </c>
    </row>
    <row r="2626" spans="1:17" hidden="1" x14ac:dyDescent="0.3">
      <c r="A2626" t="s">
        <v>5458</v>
      </c>
      <c r="B2626" t="s">
        <v>5459</v>
      </c>
      <c r="C2626" t="str">
        <f>IFERROR(VLOOKUP(Table1[[#This Row],[Ticker]],[1]!Table1[[Symbol]:[Industry]],2,FALSE),"-")</f>
        <v>-</v>
      </c>
      <c r="D2626" t="s">
        <v>564</v>
      </c>
      <c r="E2626">
        <v>169.56479999999999</v>
      </c>
      <c r="F2626">
        <v>155.85</v>
      </c>
      <c r="G2626">
        <v>-58.368031869466002</v>
      </c>
      <c r="H2626">
        <v>-21.372323110176001</v>
      </c>
      <c r="I2626">
        <v>-43.920991132740703</v>
      </c>
      <c r="J2626">
        <v>1.5114693393895899</v>
      </c>
      <c r="M2626">
        <v>37.209043037348899</v>
      </c>
      <c r="O2626">
        <v>34.744947064484997</v>
      </c>
      <c r="P2626">
        <v>3.6926147704590702</v>
      </c>
    </row>
    <row r="2627" spans="1:17" hidden="1" x14ac:dyDescent="0.3">
      <c r="A2627" t="s">
        <v>5460</v>
      </c>
      <c r="B2627" t="s">
        <v>5461</v>
      </c>
      <c r="C2627" t="str">
        <f>IFERROR(VLOOKUP(Table1[[#This Row],[Ticker]],[1]!Table1[[Symbol]:[Industry]],2,FALSE),"-")</f>
        <v>-</v>
      </c>
      <c r="D2627" t="s">
        <v>54</v>
      </c>
      <c r="E2627">
        <v>169.49747600000001</v>
      </c>
      <c r="F2627">
        <v>42.52</v>
      </c>
      <c r="G2627">
        <v>-64.258441483551593</v>
      </c>
      <c r="H2627">
        <v>-16.212933103211</v>
      </c>
      <c r="I2627">
        <v>-44.020476068945797</v>
      </c>
      <c r="J2627">
        <v>-6.66964771237748</v>
      </c>
      <c r="K2627">
        <v>46.658084113407803</v>
      </c>
      <c r="L2627">
        <v>49.842838303405202</v>
      </c>
      <c r="M2627">
        <v>24.341317474065701</v>
      </c>
      <c r="N2627">
        <v>0.89776727809046797</v>
      </c>
      <c r="O2627">
        <v>73.8005644402634</v>
      </c>
      <c r="P2627">
        <v>7.7820025348542297</v>
      </c>
      <c r="Q2627">
        <v>0.12832852150805599</v>
      </c>
    </row>
    <row r="2628" spans="1:17" hidden="1" x14ac:dyDescent="0.3">
      <c r="A2628" t="s">
        <v>5462</v>
      </c>
      <c r="B2628" t="s">
        <v>5463</v>
      </c>
      <c r="C2628" t="str">
        <f>IFERROR(VLOOKUP(Table1[[#This Row],[Ticker]],[1]!Table1[[Symbol]:[Industry]],2,FALSE),"-")</f>
        <v>-</v>
      </c>
      <c r="D2628" t="s">
        <v>606</v>
      </c>
      <c r="E2628">
        <v>169.41333785399999</v>
      </c>
      <c r="F2628">
        <v>224.58</v>
      </c>
      <c r="G2628">
        <v>-27.291055005615899</v>
      </c>
      <c r="H2628">
        <v>-7.6234740186062897</v>
      </c>
      <c r="I2628">
        <v>-3.3378384898925901</v>
      </c>
      <c r="J2628">
        <v>-1.3074475439856501</v>
      </c>
      <c r="K2628">
        <v>230.67168028737601</v>
      </c>
      <c r="L2628">
        <v>229.10541390050199</v>
      </c>
      <c r="M2628">
        <v>42.591045177123902</v>
      </c>
      <c r="N2628">
        <v>0.58873958290570805</v>
      </c>
      <c r="O2628">
        <v>55.401193338676599</v>
      </c>
      <c r="P2628">
        <v>24.077348066298299</v>
      </c>
      <c r="Q2628">
        <v>-5.2949741544230003E-2</v>
      </c>
    </row>
    <row r="2629" spans="1:17" hidden="1" x14ac:dyDescent="0.3">
      <c r="A2629" t="s">
        <v>5464</v>
      </c>
      <c r="B2629" t="s">
        <v>5465</v>
      </c>
      <c r="C2629" t="str">
        <f>IFERROR(VLOOKUP(Table1[[#This Row],[Ticker]],[1]!Table1[[Symbol]:[Industry]],2,FALSE),"-")</f>
        <v>-</v>
      </c>
      <c r="D2629" t="s">
        <v>237</v>
      </c>
      <c r="E2629">
        <v>169.223192979</v>
      </c>
      <c r="F2629">
        <v>72.77</v>
      </c>
      <c r="G2629">
        <v>109.547143589275</v>
      </c>
      <c r="H2629">
        <v>-14.6566790386109</v>
      </c>
      <c r="I2629">
        <v>22.833760527361999</v>
      </c>
      <c r="J2629">
        <v>-2.6023883880887002</v>
      </c>
      <c r="K2629">
        <v>73.791912708197202</v>
      </c>
      <c r="L2629">
        <v>64.233144368235102</v>
      </c>
      <c r="M2629">
        <v>49.503990002943802</v>
      </c>
      <c r="N2629">
        <v>0.63440814833572401</v>
      </c>
      <c r="O2629">
        <v>27.099079290916499</v>
      </c>
      <c r="P2629">
        <v>153.11304347826001</v>
      </c>
      <c r="Q2629">
        <v>0.131152468178732</v>
      </c>
    </row>
    <row r="2630" spans="1:17" hidden="1" x14ac:dyDescent="0.3">
      <c r="A2630" t="s">
        <v>5466</v>
      </c>
      <c r="B2630" t="s">
        <v>5467</v>
      </c>
      <c r="C2630" t="str">
        <f>IFERROR(VLOOKUP(Table1[[#This Row],[Ticker]],[1]!Table1[[Symbol]:[Industry]],2,FALSE),"-")</f>
        <v>-</v>
      </c>
      <c r="D2630" t="s">
        <v>1378</v>
      </c>
      <c r="E2630">
        <v>169.06299537000001</v>
      </c>
      <c r="F2630">
        <v>129.1</v>
      </c>
      <c r="G2630">
        <v>17.741630692472299</v>
      </c>
      <c r="H2630">
        <v>-11.869574707221</v>
      </c>
      <c r="I2630">
        <v>13.404535879209799</v>
      </c>
      <c r="J2630">
        <v>-3.5058862561720798</v>
      </c>
      <c r="K2630">
        <v>136.50833066596999</v>
      </c>
      <c r="L2630">
        <v>125.366972188029</v>
      </c>
      <c r="M2630">
        <v>42.4079786131595</v>
      </c>
      <c r="N2630">
        <v>0.26397710229347698</v>
      </c>
      <c r="O2630">
        <v>47.172734314484899</v>
      </c>
      <c r="P2630">
        <v>63.211125158027798</v>
      </c>
      <c r="Q2630">
        <v>6.0075733216953003E-2</v>
      </c>
    </row>
    <row r="2631" spans="1:17" hidden="1" x14ac:dyDescent="0.3">
      <c r="A2631" t="s">
        <v>5468</v>
      </c>
      <c r="B2631" t="s">
        <v>5469</v>
      </c>
      <c r="C2631" t="str">
        <f>IFERROR(VLOOKUP(Table1[[#This Row],[Ticker]],[1]!Table1[[Symbol]:[Industry]],2,FALSE),"-")</f>
        <v>-</v>
      </c>
      <c r="D2631" t="s">
        <v>261</v>
      </c>
      <c r="E2631">
        <v>168.54957440000001</v>
      </c>
      <c r="F2631">
        <v>283.7</v>
      </c>
      <c r="G2631">
        <v>-22.858562547542199</v>
      </c>
      <c r="H2631">
        <v>-10.583779574227201</v>
      </c>
      <c r="I2631">
        <v>-0.61231567468968895</v>
      </c>
      <c r="J2631">
        <v>-0.16911924260744199</v>
      </c>
      <c r="K2631">
        <v>281.15204822882998</v>
      </c>
      <c r="L2631">
        <v>270.77341577149502</v>
      </c>
      <c r="M2631">
        <v>53.416949735474297</v>
      </c>
      <c r="N2631">
        <v>0.464206934351649</v>
      </c>
      <c r="O2631">
        <v>24.4272118434966</v>
      </c>
      <c r="P2631">
        <v>26.821636119803301</v>
      </c>
      <c r="Q2631">
        <v>4.8408473635219003E-2</v>
      </c>
    </row>
    <row r="2632" spans="1:17" hidden="1" x14ac:dyDescent="0.3">
      <c r="A2632" t="s">
        <v>5470</v>
      </c>
      <c r="B2632" t="s">
        <v>5471</v>
      </c>
      <c r="C2632" t="str">
        <f>IFERROR(VLOOKUP(Table1[[#This Row],[Ticker]],[1]!Table1[[Symbol]:[Industry]],2,FALSE),"-")</f>
        <v>-</v>
      </c>
      <c r="E2632">
        <v>168.5</v>
      </c>
      <c r="F2632">
        <v>337</v>
      </c>
      <c r="G2632">
        <v>-26.819016059386399</v>
      </c>
      <c r="H2632">
        <v>-0.58051640687407602</v>
      </c>
      <c r="I2632">
        <v>-11.6845883780879</v>
      </c>
      <c r="J2632">
        <v>4.7530813534566896</v>
      </c>
      <c r="K2632">
        <v>343.83594332956898</v>
      </c>
      <c r="L2632">
        <v>332.607062167555</v>
      </c>
      <c r="M2632">
        <v>38.784908721997702</v>
      </c>
      <c r="N2632">
        <v>0.73921817530839995</v>
      </c>
      <c r="O2632">
        <v>70.623145400593401</v>
      </c>
      <c r="P2632">
        <v>29.590463372428299</v>
      </c>
      <c r="Q2632">
        <v>5.8018714122927001E-2</v>
      </c>
    </row>
    <row r="2633" spans="1:17" hidden="1" x14ac:dyDescent="0.3">
      <c r="A2633" t="s">
        <v>5472</v>
      </c>
      <c r="B2633" t="s">
        <v>5473</v>
      </c>
      <c r="C2633" t="str">
        <f>IFERROR(VLOOKUP(Table1[[#This Row],[Ticker]],[1]!Table1[[Symbol]:[Industry]],2,FALSE),"-")</f>
        <v>-</v>
      </c>
      <c r="D2633" t="s">
        <v>217</v>
      </c>
      <c r="E2633">
        <v>168.4690434</v>
      </c>
      <c r="F2633">
        <v>124.6</v>
      </c>
      <c r="G2633">
        <v>-47.986453583654303</v>
      </c>
      <c r="H2633">
        <v>-11.9484725167165</v>
      </c>
      <c r="I2633">
        <v>-30.9528788959568</v>
      </c>
      <c r="J2633">
        <v>-4.6146398969558602</v>
      </c>
      <c r="K2633">
        <v>129.80372624507601</v>
      </c>
      <c r="L2633">
        <v>141.33200966229401</v>
      </c>
      <c r="M2633">
        <v>43.876903806367203</v>
      </c>
      <c r="N2633">
        <v>0.80624627519493497</v>
      </c>
      <c r="O2633">
        <v>64.526484751203796</v>
      </c>
      <c r="P2633">
        <v>11.0516934046345</v>
      </c>
      <c r="Q2633">
        <v>6.9079069316488995E-2</v>
      </c>
    </row>
    <row r="2634" spans="1:17" hidden="1" x14ac:dyDescent="0.3">
      <c r="A2634" t="s">
        <v>5474</v>
      </c>
      <c r="B2634" t="s">
        <v>5475</v>
      </c>
      <c r="C2634" t="str">
        <f>IFERROR(VLOOKUP(Table1[[#This Row],[Ticker]],[1]!Table1[[Symbol]:[Industry]],2,FALSE),"-")</f>
        <v>-</v>
      </c>
      <c r="D2634" t="s">
        <v>606</v>
      </c>
      <c r="E2634">
        <v>168.34495608</v>
      </c>
      <c r="F2634">
        <v>89.52</v>
      </c>
      <c r="G2634">
        <v>0.43708697921929401</v>
      </c>
      <c r="H2634">
        <v>-11.1884276904602</v>
      </c>
      <c r="I2634">
        <v>20.031511244317201</v>
      </c>
      <c r="J2634">
        <v>-0.90950606751417995</v>
      </c>
      <c r="K2634">
        <v>88.567328132913204</v>
      </c>
      <c r="L2634">
        <v>79.444336146168595</v>
      </c>
      <c r="M2634">
        <v>53.9433369525632</v>
      </c>
      <c r="N2634">
        <v>0.31641794781990001</v>
      </c>
      <c r="O2634">
        <v>21.537086684539702</v>
      </c>
      <c r="P2634">
        <v>54.611398963730501</v>
      </c>
      <c r="Q2634">
        <v>3.2860126419345999E-2</v>
      </c>
    </row>
    <row r="2635" spans="1:17" hidden="1" x14ac:dyDescent="0.3">
      <c r="A2635" t="s">
        <v>5476</v>
      </c>
      <c r="B2635" t="s">
        <v>5477</v>
      </c>
      <c r="C2635" t="str">
        <f>IFERROR(VLOOKUP(Table1[[#This Row],[Ticker]],[1]!Table1[[Symbol]:[Industry]],2,FALSE),"-")</f>
        <v>-</v>
      </c>
      <c r="D2635" t="s">
        <v>264</v>
      </c>
      <c r="E2635">
        <v>167.72794995000001</v>
      </c>
      <c r="F2635">
        <v>17.350000000000001</v>
      </c>
      <c r="G2635">
        <v>124.25983830197001</v>
      </c>
      <c r="H2635">
        <v>-21.931224157950599</v>
      </c>
      <c r="I2635">
        <v>78.159083224761901</v>
      </c>
      <c r="J2635">
        <v>-7.5054658113745401</v>
      </c>
      <c r="K2635">
        <v>18.756475689388999</v>
      </c>
      <c r="L2635">
        <v>14.694796283196199</v>
      </c>
      <c r="M2635">
        <v>16.774490600971099</v>
      </c>
      <c r="N2635">
        <v>0.320971551748301</v>
      </c>
      <c r="O2635">
        <v>30.317002881844299</v>
      </c>
      <c r="P2635">
        <v>173.22834645669201</v>
      </c>
    </row>
    <row r="2636" spans="1:17" hidden="1" x14ac:dyDescent="0.3">
      <c r="A2636" t="s">
        <v>5478</v>
      </c>
      <c r="B2636" t="s">
        <v>5479</v>
      </c>
      <c r="C2636" t="str">
        <f>IFERROR(VLOOKUP(Table1[[#This Row],[Ticker]],[1]!Table1[[Symbol]:[Industry]],2,FALSE),"-")</f>
        <v>-</v>
      </c>
      <c r="D2636" t="s">
        <v>21</v>
      </c>
      <c r="E2636">
        <v>167.26810748399899</v>
      </c>
      <c r="F2636">
        <v>136.74</v>
      </c>
      <c r="G2636">
        <v>-41.980385986062402</v>
      </c>
      <c r="H2636">
        <v>18.787871551406401</v>
      </c>
      <c r="I2636">
        <v>-3.2291478973310199</v>
      </c>
      <c r="J2636">
        <v>13.0182093888432</v>
      </c>
      <c r="K2636">
        <v>103.41018470332401</v>
      </c>
      <c r="L2636">
        <v>123.31791644641299</v>
      </c>
      <c r="M2636">
        <v>74.141675921418795</v>
      </c>
      <c r="N2636">
        <v>4.6912157854991499</v>
      </c>
      <c r="O2636">
        <v>68.202427965481903</v>
      </c>
      <c r="P2636">
        <v>62.476235741444803</v>
      </c>
      <c r="Q2636">
        <v>2.6451827385184E-2</v>
      </c>
    </row>
    <row r="2637" spans="1:17" hidden="1" x14ac:dyDescent="0.3">
      <c r="A2637" t="s">
        <v>5480</v>
      </c>
      <c r="B2637" t="s">
        <v>5481</v>
      </c>
      <c r="C2637" t="str">
        <f>IFERROR(VLOOKUP(Table1[[#This Row],[Ticker]],[1]!Table1[[Symbol]:[Industry]],2,FALSE),"-")</f>
        <v>-</v>
      </c>
      <c r="D2637" t="s">
        <v>54</v>
      </c>
      <c r="E2637">
        <v>167.11583400000001</v>
      </c>
      <c r="F2637">
        <v>146</v>
      </c>
      <c r="G2637">
        <v>-51.801047875388001</v>
      </c>
      <c r="H2637">
        <v>-6.8740936687368004</v>
      </c>
      <c r="I2637">
        <v>-17.986515386657199</v>
      </c>
      <c r="J2637">
        <v>-3.04802783755725</v>
      </c>
      <c r="K2637">
        <v>151.31614088091101</v>
      </c>
      <c r="L2637">
        <v>159.509384757025</v>
      </c>
      <c r="M2637">
        <v>39.578511216300498</v>
      </c>
      <c r="N2637">
        <v>0.38856626531057997</v>
      </c>
      <c r="O2637">
        <v>49.863013698630098</v>
      </c>
      <c r="P2637">
        <v>5.0359712230215701</v>
      </c>
      <c r="Q2637">
        <v>-7.9024616284729995E-2</v>
      </c>
    </row>
    <row r="2638" spans="1:17" hidden="1" x14ac:dyDescent="0.3">
      <c r="A2638" t="s">
        <v>5482</v>
      </c>
      <c r="B2638" t="s">
        <v>5483</v>
      </c>
      <c r="C2638" t="str">
        <f>IFERROR(VLOOKUP(Table1[[#This Row],[Ticker]],[1]!Table1[[Symbol]:[Industry]],2,FALSE),"-")</f>
        <v>-</v>
      </c>
      <c r="D2638" t="s">
        <v>606</v>
      </c>
      <c r="E2638">
        <v>166.75321740000001</v>
      </c>
      <c r="F2638">
        <v>283.8</v>
      </c>
      <c r="G2638">
        <v>217.37702705148499</v>
      </c>
      <c r="H2638">
        <v>36.139745468217498</v>
      </c>
      <c r="I2638">
        <v>-5.5544774896981801</v>
      </c>
      <c r="J2638">
        <v>18.628929656849898</v>
      </c>
      <c r="K2638">
        <v>214.43679377994499</v>
      </c>
      <c r="L2638">
        <v>184.446093796295</v>
      </c>
      <c r="M2638">
        <v>92.969603607492303</v>
      </c>
      <c r="N2638">
        <v>1.4809160305343501</v>
      </c>
      <c r="O2638">
        <v>0</v>
      </c>
      <c r="P2638">
        <v>336.61538461538402</v>
      </c>
      <c r="Q2638">
        <v>0.20606744559818199</v>
      </c>
    </row>
    <row r="2639" spans="1:17" hidden="1" x14ac:dyDescent="0.3">
      <c r="A2639" t="s">
        <v>5484</v>
      </c>
      <c r="B2639" t="s">
        <v>5485</v>
      </c>
      <c r="C2639" t="str">
        <f>IFERROR(VLOOKUP(Table1[[#This Row],[Ticker]],[1]!Table1[[Symbol]:[Industry]],2,FALSE),"-")</f>
        <v>-</v>
      </c>
      <c r="D2639" t="s">
        <v>4244</v>
      </c>
      <c r="E2639">
        <v>166.60195110000001</v>
      </c>
      <c r="F2639">
        <v>67.05</v>
      </c>
      <c r="G2639">
        <v>9.12756316969549</v>
      </c>
      <c r="H2639">
        <v>-3.6618511783536398</v>
      </c>
      <c r="I2639">
        <v>23.574603906420698</v>
      </c>
      <c r="J2639">
        <v>3.1830963235165801</v>
      </c>
      <c r="K2639">
        <v>64.4827606347678</v>
      </c>
      <c r="M2639">
        <v>51.169870055213799</v>
      </c>
      <c r="N2639">
        <v>0.64861691980336</v>
      </c>
      <c r="O2639">
        <v>22.893363161819501</v>
      </c>
      <c r="P2639">
        <v>69.746835443037895</v>
      </c>
    </row>
    <row r="2640" spans="1:17" hidden="1" x14ac:dyDescent="0.3">
      <c r="A2640" t="s">
        <v>5486</v>
      </c>
      <c r="B2640" t="s">
        <v>5487</v>
      </c>
      <c r="C2640" t="str">
        <f>IFERROR(VLOOKUP(Table1[[#This Row],[Ticker]],[1]!Table1[[Symbol]:[Industry]],2,FALSE),"-")</f>
        <v>-</v>
      </c>
      <c r="D2640" t="s">
        <v>473</v>
      </c>
      <c r="E2640">
        <v>166.35440883599901</v>
      </c>
      <c r="F2640">
        <v>6.93</v>
      </c>
      <c r="G2640">
        <v>-6.8618971904448003</v>
      </c>
      <c r="H2640">
        <v>-13.8158164583879</v>
      </c>
      <c r="I2640">
        <v>-16.758481419012998</v>
      </c>
      <c r="J2640">
        <v>-8.4842694482954997</v>
      </c>
      <c r="K2640">
        <v>7.1377519031463796</v>
      </c>
      <c r="L2640">
        <v>7.0549887096312398</v>
      </c>
      <c r="M2640">
        <v>40.753242537749799</v>
      </c>
      <c r="N2640">
        <v>1.1944036538720799</v>
      </c>
      <c r="O2640">
        <v>63.431387164661899</v>
      </c>
      <c r="P2640">
        <v>39.777536577056999</v>
      </c>
      <c r="Q2640">
        <v>8.0136989819611995E-2</v>
      </c>
    </row>
    <row r="2641" spans="1:17" hidden="1" x14ac:dyDescent="0.3">
      <c r="A2641" t="s">
        <v>5488</v>
      </c>
      <c r="B2641" t="s">
        <v>5489</v>
      </c>
      <c r="C2641" t="str">
        <f>IFERROR(VLOOKUP(Table1[[#This Row],[Ticker]],[1]!Table1[[Symbol]:[Industry]],2,FALSE),"-")</f>
        <v>-</v>
      </c>
      <c r="D2641" t="s">
        <v>467</v>
      </c>
      <c r="E2641">
        <v>166.27054863499899</v>
      </c>
      <c r="F2641">
        <v>66.650000000000006</v>
      </c>
      <c r="G2641">
        <v>-58.099327586606996</v>
      </c>
      <c r="H2641">
        <v>-23.325551707449701</v>
      </c>
      <c r="I2641">
        <v>-43.652286849881698</v>
      </c>
      <c r="J2641">
        <v>0.839346323516582</v>
      </c>
      <c r="K2641">
        <v>72.963211776450507</v>
      </c>
      <c r="M2641">
        <v>42.8492776900436</v>
      </c>
      <c r="O2641">
        <v>45.836459114778599</v>
      </c>
      <c r="P2641">
        <v>9.4417077175698001</v>
      </c>
    </row>
    <row r="2642" spans="1:17" hidden="1" x14ac:dyDescent="0.3">
      <c r="A2642" t="s">
        <v>5490</v>
      </c>
      <c r="B2642" t="s">
        <v>5491</v>
      </c>
      <c r="C2642" t="str">
        <f>IFERROR(VLOOKUP(Table1[[#This Row],[Ticker]],[1]!Table1[[Symbol]:[Industry]],2,FALSE),"-")</f>
        <v>-</v>
      </c>
      <c r="D2642" t="s">
        <v>762</v>
      </c>
      <c r="E2642">
        <v>165.66463680000001</v>
      </c>
      <c r="F2642">
        <v>151</v>
      </c>
      <c r="G2642">
        <v>12.8351445629085</v>
      </c>
      <c r="H2642">
        <v>-18.277868168146</v>
      </c>
      <c r="I2642">
        <v>35.751474654719999</v>
      </c>
      <c r="J2642">
        <v>-3.4398875474511499</v>
      </c>
      <c r="K2642">
        <v>161.12016939745601</v>
      </c>
      <c r="L2642">
        <v>133.37598469369399</v>
      </c>
      <c r="M2642">
        <v>34.102533611656803</v>
      </c>
      <c r="N2642">
        <v>1.08655242521057</v>
      </c>
      <c r="O2642">
        <v>24.470198675496601</v>
      </c>
      <c r="P2642">
        <v>93.589743589743506</v>
      </c>
    </row>
    <row r="2643" spans="1:17" hidden="1" x14ac:dyDescent="0.3">
      <c r="A2643" t="s">
        <v>5492</v>
      </c>
      <c r="B2643" t="s">
        <v>5493</v>
      </c>
      <c r="C2643" t="str">
        <f>IFERROR(VLOOKUP(Table1[[#This Row],[Ticker]],[1]!Table1[[Symbol]:[Industry]],2,FALSE),"-")</f>
        <v>-</v>
      </c>
      <c r="D2643" t="s">
        <v>273</v>
      </c>
      <c r="E2643">
        <v>165.33082350000001</v>
      </c>
      <c r="F2643">
        <v>79.5</v>
      </c>
      <c r="G2643">
        <v>-36.296616210794497</v>
      </c>
      <c r="H2643">
        <v>-1.6737625962985601</v>
      </c>
      <c r="I2643">
        <v>20.655855987672801</v>
      </c>
      <c r="J2643">
        <v>5.8835656412396196</v>
      </c>
      <c r="K2643">
        <v>73.176135902131804</v>
      </c>
      <c r="L2643">
        <v>70.601765894342194</v>
      </c>
      <c r="M2643">
        <v>68.560032801493804</v>
      </c>
      <c r="N2643">
        <v>0.52810744335498905</v>
      </c>
      <c r="O2643">
        <v>39.622641509433898</v>
      </c>
      <c r="P2643">
        <v>63.917525773195798</v>
      </c>
      <c r="Q2643">
        <v>4.3452332107457997E-2</v>
      </c>
    </row>
    <row r="2644" spans="1:17" hidden="1" x14ac:dyDescent="0.3">
      <c r="A2644" t="s">
        <v>5494</v>
      </c>
      <c r="B2644" t="s">
        <v>5495</v>
      </c>
      <c r="C2644" t="str">
        <f>IFERROR(VLOOKUP(Table1[[#This Row],[Ticker]],[1]!Table1[[Symbol]:[Industry]],2,FALSE),"-")</f>
        <v>-</v>
      </c>
      <c r="D2644" t="s">
        <v>431</v>
      </c>
      <c r="E2644">
        <v>165.26614674999999</v>
      </c>
      <c r="F2644">
        <v>23.75</v>
      </c>
      <c r="G2644">
        <v>25.7962020308428</v>
      </c>
      <c r="H2644">
        <v>-11.7048442630684</v>
      </c>
      <c r="I2644">
        <v>5.0496563730933399</v>
      </c>
      <c r="J2644">
        <v>-3.4882093444995999</v>
      </c>
      <c r="K2644">
        <v>23.8330836671025</v>
      </c>
      <c r="L2644">
        <v>21.791044127654001</v>
      </c>
      <c r="M2644">
        <v>47.475397916093897</v>
      </c>
      <c r="N2644">
        <v>1.5603689351330701</v>
      </c>
      <c r="O2644">
        <v>21.989326089049001</v>
      </c>
      <c r="P2644">
        <v>84.598806235123305</v>
      </c>
      <c r="Q2644">
        <v>5.2796840908014002E-2</v>
      </c>
    </row>
    <row r="2645" spans="1:17" hidden="1" x14ac:dyDescent="0.3">
      <c r="A2645" t="s">
        <v>5496</v>
      </c>
      <c r="B2645" t="s">
        <v>5497</v>
      </c>
      <c r="C2645" t="str">
        <f>IFERROR(VLOOKUP(Table1[[#This Row],[Ticker]],[1]!Table1[[Symbol]:[Industry]],2,FALSE),"-")</f>
        <v>-</v>
      </c>
      <c r="D2645" t="s">
        <v>3178</v>
      </c>
      <c r="E2645">
        <v>165.15</v>
      </c>
      <c r="F2645">
        <v>55.05</v>
      </c>
      <c r="G2645">
        <v>48.367914789119098</v>
      </c>
      <c r="H2645">
        <v>-2.7340971243750198</v>
      </c>
      <c r="I2645">
        <v>-4.7781778003213304</v>
      </c>
      <c r="J2645">
        <v>2.3257850027618598</v>
      </c>
      <c r="K2645">
        <v>52.010692438116003</v>
      </c>
      <c r="L2645">
        <v>45.357877333444399</v>
      </c>
      <c r="M2645">
        <v>51.496911739920201</v>
      </c>
      <c r="N2645">
        <v>1.41334744438863</v>
      </c>
      <c r="O2645">
        <v>14.441416893732899</v>
      </c>
      <c r="P2645">
        <v>136.26609442060001</v>
      </c>
      <c r="Q2645">
        <v>0.16820451913617199</v>
      </c>
    </row>
    <row r="2646" spans="1:17" hidden="1" x14ac:dyDescent="0.3">
      <c r="A2646" t="s">
        <v>5498</v>
      </c>
      <c r="B2646" t="s">
        <v>5499</v>
      </c>
      <c r="C2646" t="str">
        <f>IFERROR(VLOOKUP(Table1[[#This Row],[Ticker]],[1]!Table1[[Symbol]:[Industry]],2,FALSE),"-")</f>
        <v>-</v>
      </c>
      <c r="D2646" t="s">
        <v>46</v>
      </c>
      <c r="E2646">
        <v>165.13408999999999</v>
      </c>
      <c r="F2646">
        <v>198.05</v>
      </c>
      <c r="G2646">
        <v>24.8055511057992</v>
      </c>
      <c r="H2646">
        <v>11.1462768186998</v>
      </c>
      <c r="I2646">
        <v>-1.86441262933202</v>
      </c>
      <c r="J2646">
        <v>-1.25384688361035</v>
      </c>
      <c r="K2646">
        <v>162.629950982861</v>
      </c>
      <c r="M2646">
        <v>81.490872459025695</v>
      </c>
      <c r="N2646">
        <v>2.1169111161924601</v>
      </c>
      <c r="O2646">
        <v>31.229487503155699</v>
      </c>
      <c r="P2646">
        <v>65.455304928989094</v>
      </c>
    </row>
    <row r="2647" spans="1:17" hidden="1" x14ac:dyDescent="0.3">
      <c r="A2647" t="s">
        <v>5500</v>
      </c>
      <c r="B2647" t="s">
        <v>5501</v>
      </c>
      <c r="C2647" t="str">
        <f>IFERROR(VLOOKUP(Table1[[#This Row],[Ticker]],[1]!Table1[[Symbol]:[Industry]],2,FALSE),"-")</f>
        <v>-</v>
      </c>
      <c r="D2647" t="s">
        <v>606</v>
      </c>
      <c r="E2647">
        <v>164.853276408</v>
      </c>
      <c r="F2647">
        <v>5.49</v>
      </c>
      <c r="G2647">
        <v>-16.219321829363398</v>
      </c>
      <c r="H2647">
        <v>8.8720089817310797</v>
      </c>
      <c r="I2647">
        <v>28.069842001658799</v>
      </c>
      <c r="J2647">
        <v>3.4955963235165699</v>
      </c>
      <c r="K2647">
        <v>5.05480882232367</v>
      </c>
      <c r="L2647">
        <v>4.1721172224034602</v>
      </c>
      <c r="M2647">
        <v>51.139167185477099</v>
      </c>
      <c r="N2647">
        <v>0.78777417365061597</v>
      </c>
      <c r="O2647">
        <v>13.6612021857923</v>
      </c>
      <c r="P2647">
        <v>103.333333333333</v>
      </c>
      <c r="Q2647">
        <v>-3.5612756223210001E-2</v>
      </c>
    </row>
    <row r="2648" spans="1:17" hidden="1" x14ac:dyDescent="0.3">
      <c r="A2648" t="s">
        <v>5502</v>
      </c>
      <c r="B2648" t="s">
        <v>5503</v>
      </c>
      <c r="C2648" t="str">
        <f>IFERROR(VLOOKUP(Table1[[#This Row],[Ticker]],[1]!Table1[[Symbol]:[Industry]],2,FALSE),"-")</f>
        <v>-</v>
      </c>
      <c r="D2648" t="s">
        <v>4342</v>
      </c>
      <c r="E2648">
        <v>164.41227775199999</v>
      </c>
      <c r="F2648">
        <v>59.16</v>
      </c>
      <c r="G2648">
        <v>-2.4741684320360902</v>
      </c>
      <c r="H2648">
        <v>-7.7098211956237597</v>
      </c>
      <c r="I2648">
        <v>22.092343781862901</v>
      </c>
      <c r="J2648">
        <v>-6.0134217125555596</v>
      </c>
      <c r="K2648">
        <v>58.350193377139497</v>
      </c>
      <c r="L2648">
        <v>54.755447466206903</v>
      </c>
      <c r="M2648">
        <v>51.871781370789499</v>
      </c>
      <c r="N2648">
        <v>1.10687544708887</v>
      </c>
      <c r="O2648">
        <v>25</v>
      </c>
      <c r="P2648">
        <v>56.923076923076898</v>
      </c>
      <c r="Q2648">
        <v>7.3287096327800005E-2</v>
      </c>
    </row>
    <row r="2649" spans="1:17" hidden="1" x14ac:dyDescent="0.3">
      <c r="A2649" t="s">
        <v>5504</v>
      </c>
      <c r="B2649" t="s">
        <v>5505</v>
      </c>
      <c r="C2649" t="str">
        <f>IFERROR(VLOOKUP(Table1[[#This Row],[Ticker]],[1]!Table1[[Symbol]:[Industry]],2,FALSE),"-")</f>
        <v>-</v>
      </c>
      <c r="D2649" t="s">
        <v>431</v>
      </c>
      <c r="E2649">
        <v>164.23240591499999</v>
      </c>
      <c r="F2649">
        <v>121.15</v>
      </c>
      <c r="G2649">
        <v>-63.844055065080603</v>
      </c>
      <c r="H2649">
        <v>-25.167820321256102</v>
      </c>
      <c r="I2649">
        <v>-49.397014328355297</v>
      </c>
      <c r="J2649">
        <v>-8.5455733571298094</v>
      </c>
      <c r="M2649">
        <v>24.574219206314101</v>
      </c>
      <c r="O2649">
        <v>60.338423442013998</v>
      </c>
      <c r="P2649">
        <v>1.80672268907564</v>
      </c>
    </row>
    <row r="2650" spans="1:17" hidden="1" x14ac:dyDescent="0.3">
      <c r="A2650" t="s">
        <v>5506</v>
      </c>
      <c r="B2650" t="s">
        <v>5507</v>
      </c>
      <c r="C2650" t="str">
        <f>IFERROR(VLOOKUP(Table1[[#This Row],[Ticker]],[1]!Table1[[Symbol]:[Industry]],2,FALSE),"-")</f>
        <v>-</v>
      </c>
      <c r="D2650" t="s">
        <v>397</v>
      </c>
      <c r="E2650">
        <v>164.15273483999999</v>
      </c>
      <c r="F2650">
        <v>44.28</v>
      </c>
      <c r="G2650">
        <v>-6.8028032869867401</v>
      </c>
      <c r="H2650">
        <v>0.263061788584804</v>
      </c>
      <c r="I2650">
        <v>-10.8544298430013</v>
      </c>
      <c r="J2650">
        <v>-4.9081856564611703</v>
      </c>
      <c r="K2650">
        <v>42.4606424562838</v>
      </c>
      <c r="L2650">
        <v>42.116789181135999</v>
      </c>
      <c r="M2650">
        <v>53.820644416149399</v>
      </c>
      <c r="N2650">
        <v>3.7678296427078002</v>
      </c>
      <c r="O2650">
        <v>39.453477868112003</v>
      </c>
      <c r="P2650">
        <v>39.684542586750801</v>
      </c>
      <c r="Q2650">
        <v>0.137423674838171</v>
      </c>
    </row>
    <row r="2651" spans="1:17" hidden="1" x14ac:dyDescent="0.3">
      <c r="A2651" t="s">
        <v>5508</v>
      </c>
      <c r="B2651" t="s">
        <v>5509</v>
      </c>
      <c r="C2651" t="str">
        <f>IFERROR(VLOOKUP(Table1[[#This Row],[Ticker]],[1]!Table1[[Symbol]:[Industry]],2,FALSE),"-")</f>
        <v>-</v>
      </c>
      <c r="D2651" t="s">
        <v>46</v>
      </c>
      <c r="E2651">
        <v>163.97527059000001</v>
      </c>
      <c r="F2651">
        <v>98.05</v>
      </c>
      <c r="G2651">
        <v>17.7909830831153</v>
      </c>
      <c r="H2651">
        <v>-6.2361547375437496</v>
      </c>
      <c r="I2651">
        <v>-15.4984852138628</v>
      </c>
      <c r="J2651">
        <v>-4.68286303471805</v>
      </c>
      <c r="K2651">
        <v>99.923070818932601</v>
      </c>
      <c r="L2651">
        <v>98.3301702095591</v>
      </c>
      <c r="M2651">
        <v>46.906094221069303</v>
      </c>
      <c r="N2651">
        <v>1.51458104129783</v>
      </c>
      <c r="O2651">
        <v>62.009178990311</v>
      </c>
      <c r="P2651">
        <v>86.690784463061604</v>
      </c>
      <c r="Q2651">
        <v>5.4995516006889997E-2</v>
      </c>
    </row>
    <row r="2652" spans="1:17" hidden="1" x14ac:dyDescent="0.3">
      <c r="A2652" t="s">
        <v>5510</v>
      </c>
      <c r="B2652" t="s">
        <v>5511</v>
      </c>
      <c r="C2652" t="str">
        <f>IFERROR(VLOOKUP(Table1[[#This Row],[Ticker]],[1]!Table1[[Symbol]:[Industry]],2,FALSE),"-")</f>
        <v>-</v>
      </c>
      <c r="E2652">
        <v>163.90905488299899</v>
      </c>
      <c r="F2652">
        <v>10.99</v>
      </c>
      <c r="G2652">
        <v>-30.347292193010301</v>
      </c>
      <c r="H2652">
        <v>-1.1497489546728401</v>
      </c>
      <c r="I2652">
        <v>-10.4793238472125</v>
      </c>
      <c r="J2652">
        <v>-0.74897402586963002</v>
      </c>
      <c r="K2652">
        <v>10.8664897751488</v>
      </c>
      <c r="L2652">
        <v>11.213326673250799</v>
      </c>
      <c r="M2652">
        <v>62.9554201382835</v>
      </c>
      <c r="N2652">
        <v>0.97028541493391196</v>
      </c>
      <c r="O2652">
        <v>59.3266606005459</v>
      </c>
      <c r="P2652">
        <v>19.326818675352801</v>
      </c>
      <c r="Q2652">
        <v>7.6841304963401996E-2</v>
      </c>
    </row>
    <row r="2653" spans="1:17" hidden="1" x14ac:dyDescent="0.3">
      <c r="A2653" t="s">
        <v>5512</v>
      </c>
      <c r="B2653" t="s">
        <v>5513</v>
      </c>
      <c r="C2653" t="str">
        <f>IFERROR(VLOOKUP(Table1[[#This Row],[Ticker]],[1]!Table1[[Symbol]:[Industry]],2,FALSE),"-")</f>
        <v>-</v>
      </c>
      <c r="D2653" t="s">
        <v>51</v>
      </c>
      <c r="E2653">
        <v>163.71</v>
      </c>
      <c r="F2653">
        <v>272.85000000000002</v>
      </c>
      <c r="G2653">
        <v>339.690333732466</v>
      </c>
      <c r="H2653">
        <v>-1.04521682876621</v>
      </c>
      <c r="I2653">
        <v>192.25606852414001</v>
      </c>
      <c r="J2653">
        <v>-9.2364512053279295</v>
      </c>
      <c r="K2653">
        <v>249.916723442663</v>
      </c>
      <c r="L2653">
        <v>166.05788310877301</v>
      </c>
      <c r="M2653">
        <v>32.965882015877398</v>
      </c>
      <c r="N2653">
        <v>1.2866971201337101</v>
      </c>
      <c r="O2653">
        <v>22.393256367967702</v>
      </c>
      <c r="P2653">
        <v>405.27777777777698</v>
      </c>
      <c r="Q2653">
        <v>0.14222869093531099</v>
      </c>
    </row>
    <row r="2654" spans="1:17" hidden="1" x14ac:dyDescent="0.3">
      <c r="A2654" t="s">
        <v>5514</v>
      </c>
      <c r="B2654" t="s">
        <v>5515</v>
      </c>
      <c r="C2654" t="str">
        <f>IFERROR(VLOOKUP(Table1[[#This Row],[Ticker]],[1]!Table1[[Symbol]:[Industry]],2,FALSE),"-")</f>
        <v>-</v>
      </c>
      <c r="D2654" t="s">
        <v>438</v>
      </c>
      <c r="E2654">
        <v>163.69393837499999</v>
      </c>
      <c r="F2654">
        <v>82.15</v>
      </c>
      <c r="G2654">
        <v>20.060010567259098</v>
      </c>
      <c r="H2654">
        <v>-6.8415045317824399</v>
      </c>
      <c r="I2654">
        <v>-2.29908455201344</v>
      </c>
      <c r="J2654">
        <v>5.6736785152973903</v>
      </c>
      <c r="K2654">
        <v>81.923314006583695</v>
      </c>
      <c r="L2654">
        <v>77.3798523521709</v>
      </c>
      <c r="M2654">
        <v>71.554479464829996</v>
      </c>
      <c r="N2654">
        <v>0.83245726005127896</v>
      </c>
      <c r="O2654">
        <v>63.055386488131397</v>
      </c>
      <c r="P2654">
        <v>68.789808917197405</v>
      </c>
      <c r="Q2654">
        <v>0.136317408236698</v>
      </c>
    </row>
    <row r="2655" spans="1:17" hidden="1" x14ac:dyDescent="0.3">
      <c r="A2655" t="s">
        <v>5516</v>
      </c>
      <c r="B2655" t="s">
        <v>5517</v>
      </c>
      <c r="C2655" t="str">
        <f>IFERROR(VLOOKUP(Table1[[#This Row],[Ticker]],[1]!Table1[[Symbol]:[Industry]],2,FALSE),"-")</f>
        <v>-</v>
      </c>
      <c r="D2655" t="s">
        <v>753</v>
      </c>
      <c r="E2655">
        <v>163.46488893</v>
      </c>
      <c r="F2655">
        <v>76.16</v>
      </c>
      <c r="G2655">
        <v>-1.73796955406158</v>
      </c>
      <c r="H2655">
        <v>-7.2026519258149602</v>
      </c>
      <c r="I2655">
        <v>-17.815442411697301</v>
      </c>
      <c r="J2655">
        <v>0.83587877139823497</v>
      </c>
      <c r="K2655">
        <v>76.986659742515101</v>
      </c>
      <c r="L2655">
        <v>73.989055756174295</v>
      </c>
      <c r="M2655">
        <v>88.374458321217901</v>
      </c>
      <c r="N2655">
        <v>1.0008847030119199</v>
      </c>
      <c r="O2655">
        <v>18.5661764705882</v>
      </c>
      <c r="P2655">
        <v>47.5397132894227</v>
      </c>
      <c r="Q2655">
        <v>2.2514289353509E-2</v>
      </c>
    </row>
    <row r="2656" spans="1:17" hidden="1" x14ac:dyDescent="0.3">
      <c r="A2656" t="s">
        <v>5518</v>
      </c>
      <c r="B2656" t="s">
        <v>5519</v>
      </c>
      <c r="C2656" t="str">
        <f>IFERROR(VLOOKUP(Table1[[#This Row],[Ticker]],[1]!Table1[[Symbol]:[Industry]],2,FALSE),"-")</f>
        <v>-</v>
      </c>
      <c r="D2656" t="s">
        <v>4170</v>
      </c>
      <c r="E2656">
        <v>163.3793976</v>
      </c>
      <c r="F2656">
        <v>123.93</v>
      </c>
      <c r="G2656">
        <v>-15.5302734748961</v>
      </c>
      <c r="H2656">
        <v>30.973510405222299</v>
      </c>
      <c r="I2656">
        <v>35.754138905799003</v>
      </c>
      <c r="J2656">
        <v>2.0255913656583702</v>
      </c>
      <c r="K2656">
        <v>87.788300617683703</v>
      </c>
      <c r="L2656">
        <v>85.923423768020697</v>
      </c>
      <c r="M2656">
        <v>87.100066258032001</v>
      </c>
      <c r="N2656">
        <v>3.1417447193683299</v>
      </c>
      <c r="O2656">
        <v>1.0973936899862899</v>
      </c>
      <c r="P2656">
        <v>82.868525896414297</v>
      </c>
      <c r="Q2656">
        <v>0.108783981798645</v>
      </c>
    </row>
    <row r="2657" spans="1:17" hidden="1" x14ac:dyDescent="0.3">
      <c r="A2657" t="s">
        <v>5520</v>
      </c>
      <c r="B2657" t="s">
        <v>5521</v>
      </c>
      <c r="C2657" t="str">
        <f>IFERROR(VLOOKUP(Table1[[#This Row],[Ticker]],[1]!Table1[[Symbol]:[Industry]],2,FALSE),"-")</f>
        <v>-</v>
      </c>
      <c r="D2657" t="s">
        <v>124</v>
      </c>
      <c r="E2657">
        <v>163.24015399999999</v>
      </c>
      <c r="F2657">
        <v>354.2</v>
      </c>
      <c r="G2657">
        <v>103.198817254274</v>
      </c>
      <c r="H2657">
        <v>-5.9108980437711498</v>
      </c>
      <c r="I2657">
        <v>-12.8821079834557</v>
      </c>
      <c r="J2657">
        <v>-6.8714443686559203</v>
      </c>
      <c r="K2657">
        <v>339.062589808366</v>
      </c>
      <c r="L2657">
        <v>288.62570164194301</v>
      </c>
      <c r="M2657">
        <v>47.001094428050699</v>
      </c>
      <c r="N2657">
        <v>0.46468236249135703</v>
      </c>
      <c r="O2657">
        <v>24.562394127611501</v>
      </c>
      <c r="P2657">
        <v>152.99999999999901</v>
      </c>
      <c r="Q2657">
        <v>0.203995040023907</v>
      </c>
    </row>
    <row r="2658" spans="1:17" hidden="1" x14ac:dyDescent="0.3">
      <c r="A2658" t="s">
        <v>5522</v>
      </c>
      <c r="B2658" t="s">
        <v>5523</v>
      </c>
      <c r="C2658" t="str">
        <f>IFERROR(VLOOKUP(Table1[[#This Row],[Ticker]],[1]!Table1[[Symbol]:[Industry]],2,FALSE),"-")</f>
        <v>-</v>
      </c>
      <c r="D2658" t="s">
        <v>185</v>
      </c>
      <c r="E2658">
        <v>163.11641538999999</v>
      </c>
      <c r="F2658">
        <v>680.3</v>
      </c>
      <c r="G2658">
        <v>38.453609218620898</v>
      </c>
      <c r="H2658">
        <v>9.7375804355378204</v>
      </c>
      <c r="I2658">
        <v>25.329434441739</v>
      </c>
      <c r="J2658">
        <v>-7.9152600171479</v>
      </c>
      <c r="K2658">
        <v>661.52229364974198</v>
      </c>
      <c r="L2658">
        <v>558.19920344186301</v>
      </c>
      <c r="M2658">
        <v>34.554301008839197</v>
      </c>
      <c r="N2658">
        <v>0.36641594337376099</v>
      </c>
      <c r="O2658">
        <v>30.001469939732399</v>
      </c>
      <c r="P2658">
        <v>76.312038356874396</v>
      </c>
      <c r="Q2658">
        <v>9.8261591212925006E-2</v>
      </c>
    </row>
    <row r="2659" spans="1:17" hidden="1" x14ac:dyDescent="0.3">
      <c r="A2659" t="s">
        <v>5524</v>
      </c>
      <c r="B2659" t="s">
        <v>5525</v>
      </c>
      <c r="C2659" t="str">
        <f>IFERROR(VLOOKUP(Table1[[#This Row],[Ticker]],[1]!Table1[[Symbol]:[Industry]],2,FALSE),"-")</f>
        <v>-</v>
      </c>
      <c r="D2659" t="s">
        <v>546</v>
      </c>
      <c r="E2659">
        <v>163.03</v>
      </c>
      <c r="F2659">
        <v>46.58</v>
      </c>
      <c r="G2659">
        <v>34.776758099465901</v>
      </c>
      <c r="H2659">
        <v>-8.2874476297803294</v>
      </c>
      <c r="I2659">
        <v>-5.2719055711566796</v>
      </c>
      <c r="J2659">
        <v>-4.6194704279138001</v>
      </c>
      <c r="K2659">
        <v>46.997641283416797</v>
      </c>
      <c r="L2659">
        <v>44.885630798844701</v>
      </c>
      <c r="M2659">
        <v>50.223005469584699</v>
      </c>
      <c r="N2659">
        <v>0.76217400401891799</v>
      </c>
      <c r="O2659">
        <v>45.4486904250751</v>
      </c>
      <c r="Q2659">
        <v>8.3636467912400994E-2</v>
      </c>
    </row>
    <row r="2660" spans="1:17" hidden="1" x14ac:dyDescent="0.3">
      <c r="A2660" t="s">
        <v>5526</v>
      </c>
      <c r="B2660" t="s">
        <v>5527</v>
      </c>
      <c r="C2660" t="str">
        <f>IFERROR(VLOOKUP(Table1[[#This Row],[Ticker]],[1]!Table1[[Symbol]:[Industry]],2,FALSE),"-")</f>
        <v>-</v>
      </c>
      <c r="D2660" t="s">
        <v>261</v>
      </c>
      <c r="E2660">
        <v>162.95268479999999</v>
      </c>
      <c r="F2660">
        <v>451.2</v>
      </c>
      <c r="G2660">
        <v>5.0779800000389903</v>
      </c>
      <c r="H2660">
        <v>11.113962665036601</v>
      </c>
      <c r="I2660">
        <v>35.113133958809001</v>
      </c>
      <c r="J2660">
        <v>7.5822473773807504</v>
      </c>
      <c r="K2660">
        <v>417.51504973566398</v>
      </c>
      <c r="L2660">
        <v>376.737968927959</v>
      </c>
      <c r="M2660">
        <v>50.443866958135096</v>
      </c>
      <c r="N2660">
        <v>1.07013661812978</v>
      </c>
      <c r="O2660">
        <v>14.0070921985815</v>
      </c>
      <c r="P2660">
        <v>60.284191829484897</v>
      </c>
      <c r="Q2660">
        <v>5.2850868067267999E-2</v>
      </c>
    </row>
    <row r="2661" spans="1:17" hidden="1" x14ac:dyDescent="0.3">
      <c r="A2661" t="s">
        <v>5528</v>
      </c>
      <c r="B2661" t="s">
        <v>5529</v>
      </c>
      <c r="C2661" t="str">
        <f>IFERROR(VLOOKUP(Table1[[#This Row],[Ticker]],[1]!Table1[[Symbol]:[Industry]],2,FALSE),"-")</f>
        <v>-</v>
      </c>
      <c r="D2661" t="s">
        <v>74</v>
      </c>
      <c r="E2661">
        <v>162.78450849999999</v>
      </c>
      <c r="F2661">
        <v>3.05</v>
      </c>
      <c r="G2661">
        <v>-15.5815481583269</v>
      </c>
      <c r="H2661">
        <v>-14.165314055591899</v>
      </c>
      <c r="I2661">
        <v>24.8623302645696</v>
      </c>
      <c r="J2661">
        <v>-10.213112385192099</v>
      </c>
      <c r="K2661">
        <v>2.9700686933240799</v>
      </c>
      <c r="L2661">
        <v>2.8289009783432699</v>
      </c>
      <c r="M2661">
        <v>28.696736971506699</v>
      </c>
      <c r="N2661">
        <v>0.47000966745731398</v>
      </c>
      <c r="O2661">
        <v>139.67213114754</v>
      </c>
      <c r="P2661">
        <v>58.8541666666666</v>
      </c>
      <c r="Q2661">
        <v>-3.1415712543929998E-3</v>
      </c>
    </row>
    <row r="2662" spans="1:17" hidden="1" x14ac:dyDescent="0.3">
      <c r="A2662" t="s">
        <v>5530</v>
      </c>
      <c r="B2662" t="s">
        <v>5531</v>
      </c>
      <c r="C2662" t="str">
        <f>IFERROR(VLOOKUP(Table1[[#This Row],[Ticker]],[1]!Table1[[Symbol]:[Industry]],2,FALSE),"-")</f>
        <v>-</v>
      </c>
      <c r="D2662" t="s">
        <v>5532</v>
      </c>
      <c r="E2662">
        <v>162.76543030799999</v>
      </c>
      <c r="F2662">
        <v>72.510000000000005</v>
      </c>
      <c r="G2662">
        <v>374.28573832786998</v>
      </c>
      <c r="H2662">
        <v>44.581837197856501</v>
      </c>
      <c r="I2662">
        <v>322.19232073798901</v>
      </c>
      <c r="J2662">
        <v>6.7160256126016797</v>
      </c>
      <c r="K2662">
        <v>49.4054380708289</v>
      </c>
      <c r="L2662">
        <v>29.4679520184255</v>
      </c>
      <c r="M2662">
        <v>98.7746561815338</v>
      </c>
      <c r="N2662">
        <v>0.149914153321072</v>
      </c>
      <c r="O2662">
        <v>0</v>
      </c>
      <c r="P2662">
        <v>445.18796992481202</v>
      </c>
      <c r="Q2662">
        <v>0.19528966120128</v>
      </c>
    </row>
    <row r="2663" spans="1:17" hidden="1" x14ac:dyDescent="0.3">
      <c r="A2663" t="s">
        <v>5533</v>
      </c>
      <c r="B2663" t="s">
        <v>5534</v>
      </c>
      <c r="C2663" t="str">
        <f>IFERROR(VLOOKUP(Table1[[#This Row],[Ticker]],[1]!Table1[[Symbol]:[Industry]],2,FALSE),"-")</f>
        <v>-</v>
      </c>
      <c r="D2663" t="s">
        <v>1000</v>
      </c>
      <c r="E2663">
        <v>162.72149999999999</v>
      </c>
      <c r="F2663">
        <v>130.69999999999999</v>
      </c>
      <c r="G2663">
        <v>-5.0157129090644501</v>
      </c>
      <c r="H2663">
        <v>-16.7596649883114</v>
      </c>
      <c r="I2663">
        <v>3.6483767660078801</v>
      </c>
      <c r="J2663">
        <v>-6.8892970628223997</v>
      </c>
      <c r="K2663">
        <v>136.45106989956199</v>
      </c>
      <c r="L2663">
        <v>124.439026424793</v>
      </c>
      <c r="M2663">
        <v>26.443446361567801</v>
      </c>
      <c r="N2663">
        <v>0.56878320927859405</v>
      </c>
      <c r="O2663">
        <v>25.478194338179001</v>
      </c>
      <c r="P2663">
        <v>36.715481171548099</v>
      </c>
      <c r="Q2663">
        <v>8.4090580979239993E-3</v>
      </c>
    </row>
    <row r="2664" spans="1:17" hidden="1" x14ac:dyDescent="0.3">
      <c r="A2664" t="s">
        <v>5535</v>
      </c>
      <c r="B2664" t="s">
        <v>5536</v>
      </c>
      <c r="C2664" t="str">
        <f>IFERROR(VLOOKUP(Table1[[#This Row],[Ticker]],[1]!Table1[[Symbol]:[Industry]],2,FALSE),"-")</f>
        <v>-</v>
      </c>
      <c r="D2664" t="s">
        <v>431</v>
      </c>
      <c r="E2664">
        <v>162.269487</v>
      </c>
      <c r="F2664">
        <v>23.22</v>
      </c>
      <c r="G2664">
        <v>-84.687729955942402</v>
      </c>
      <c r="H2664">
        <v>-6.4902440275807596</v>
      </c>
      <c r="I2664">
        <v>-32.457376933252299</v>
      </c>
      <c r="J2664">
        <v>-4.1304978824025396</v>
      </c>
      <c r="K2664">
        <v>24.463097867772401</v>
      </c>
      <c r="L2664">
        <v>30.652858247696301</v>
      </c>
      <c r="M2664">
        <v>33.499922929784098</v>
      </c>
      <c r="N2664">
        <v>0.61054859496281999</v>
      </c>
      <c r="O2664">
        <v>151.93798449612399</v>
      </c>
      <c r="P2664">
        <v>7.7994428969359202</v>
      </c>
      <c r="Q2664">
        <v>9.4943935416164998E-2</v>
      </c>
    </row>
    <row r="2665" spans="1:17" hidden="1" x14ac:dyDescent="0.3">
      <c r="A2665" t="s">
        <v>5537</v>
      </c>
      <c r="B2665" t="s">
        <v>5538</v>
      </c>
      <c r="C2665" t="str">
        <f>IFERROR(VLOOKUP(Table1[[#This Row],[Ticker]],[1]!Table1[[Symbol]:[Industry]],2,FALSE),"-")</f>
        <v>-</v>
      </c>
      <c r="D2665" t="s">
        <v>185</v>
      </c>
      <c r="E2665">
        <v>162.25689788599999</v>
      </c>
      <c r="F2665">
        <v>105.67</v>
      </c>
      <c r="G2665">
        <v>-46.233382191249802</v>
      </c>
      <c r="H2665">
        <v>-7.4073255776657501</v>
      </c>
      <c r="I2665">
        <v>-12.448394471286999</v>
      </c>
      <c r="J2665">
        <v>-1.5420649136550499</v>
      </c>
      <c r="K2665">
        <v>108.538222413963</v>
      </c>
      <c r="L2665">
        <v>112.350317575519</v>
      </c>
      <c r="M2665">
        <v>33.214388552262598</v>
      </c>
      <c r="N2665">
        <v>0.34236418099545401</v>
      </c>
      <c r="O2665">
        <v>26.809879814516801</v>
      </c>
      <c r="P2665">
        <v>9.5025906735751207</v>
      </c>
      <c r="Q2665">
        <v>1.199618223215E-3</v>
      </c>
    </row>
    <row r="2666" spans="1:17" hidden="1" x14ac:dyDescent="0.3">
      <c r="A2666" t="s">
        <v>5539</v>
      </c>
      <c r="B2666" t="s">
        <v>5540</v>
      </c>
      <c r="C2666" t="str">
        <f>IFERROR(VLOOKUP(Table1[[#This Row],[Ticker]],[1]!Table1[[Symbol]:[Industry]],2,FALSE),"-")</f>
        <v>-</v>
      </c>
      <c r="D2666" t="s">
        <v>132</v>
      </c>
      <c r="E2666">
        <v>162.24</v>
      </c>
      <c r="F2666">
        <v>390</v>
      </c>
      <c r="G2666">
        <v>-27.371793329660999</v>
      </c>
      <c r="H2666">
        <v>-4.6415045317824299</v>
      </c>
      <c r="I2666">
        <v>-18.3301579983411</v>
      </c>
      <c r="J2666">
        <v>-1.5044036764834099</v>
      </c>
      <c r="K2666">
        <v>389.96487340955798</v>
      </c>
      <c r="L2666">
        <v>388.03747637518097</v>
      </c>
      <c r="M2666">
        <v>100</v>
      </c>
      <c r="O2666">
        <v>0</v>
      </c>
      <c r="P2666">
        <v>5.4054054054053902</v>
      </c>
    </row>
    <row r="2667" spans="1:17" hidden="1" x14ac:dyDescent="0.3">
      <c r="A2667" t="s">
        <v>5541</v>
      </c>
      <c r="B2667" t="s">
        <v>5542</v>
      </c>
      <c r="C2667" t="str">
        <f>IFERROR(VLOOKUP(Table1[[#This Row],[Ticker]],[1]!Table1[[Symbol]:[Industry]],2,FALSE),"-")</f>
        <v>-</v>
      </c>
      <c r="E2667">
        <v>162.22608148499901</v>
      </c>
      <c r="F2667">
        <v>144.81</v>
      </c>
      <c r="G2667">
        <v>117.97604801817999</v>
      </c>
      <c r="H2667">
        <v>146.12213183185301</v>
      </c>
      <c r="I2667">
        <v>132.423088754905</v>
      </c>
      <c r="J2667">
        <v>25.8102829292582</v>
      </c>
      <c r="M2667">
        <v>100</v>
      </c>
      <c r="O2667">
        <v>0</v>
      </c>
      <c r="P2667">
        <v>177.148325358851</v>
      </c>
    </row>
    <row r="2668" spans="1:17" hidden="1" x14ac:dyDescent="0.3">
      <c r="A2668" t="s">
        <v>5543</v>
      </c>
      <c r="B2668" t="s">
        <v>5544</v>
      </c>
      <c r="C2668" t="str">
        <f>IFERROR(VLOOKUP(Table1[[#This Row],[Ticker]],[1]!Table1[[Symbol]:[Industry]],2,FALSE),"-")</f>
        <v>-</v>
      </c>
      <c r="D2668" t="s">
        <v>1129</v>
      </c>
      <c r="E2668">
        <v>162.18250755</v>
      </c>
      <c r="F2668">
        <v>225.05</v>
      </c>
      <c r="G2668">
        <v>26.6066539561517</v>
      </c>
      <c r="H2668">
        <v>26.9666826027204</v>
      </c>
      <c r="I2668">
        <v>3.9796246103545099</v>
      </c>
      <c r="K2668">
        <v>184.425512879243</v>
      </c>
      <c r="L2668">
        <v>142.751555985756</v>
      </c>
      <c r="M2668">
        <v>63.294044842835497</v>
      </c>
      <c r="N2668">
        <v>0.26822157434402299</v>
      </c>
      <c r="O2668">
        <v>10.642079537880401</v>
      </c>
      <c r="P2668">
        <v>82.226720647773305</v>
      </c>
    </row>
    <row r="2669" spans="1:17" hidden="1" x14ac:dyDescent="0.3">
      <c r="A2669" t="s">
        <v>5545</v>
      </c>
      <c r="B2669" t="s">
        <v>5546</v>
      </c>
      <c r="C2669" t="str">
        <f>IFERROR(VLOOKUP(Table1[[#This Row],[Ticker]],[1]!Table1[[Symbol]:[Industry]],2,FALSE),"-")</f>
        <v>-</v>
      </c>
      <c r="D2669" t="s">
        <v>132</v>
      </c>
      <c r="E2669">
        <v>161.9256</v>
      </c>
      <c r="F2669">
        <v>530</v>
      </c>
      <c r="G2669">
        <v>-8.0713163821252198</v>
      </c>
      <c r="H2669">
        <v>-18.344894362290901</v>
      </c>
      <c r="I2669">
        <v>2.1243874562043099</v>
      </c>
      <c r="J2669">
        <v>-10.258883963221701</v>
      </c>
      <c r="K2669">
        <v>600.51687276106099</v>
      </c>
      <c r="L2669">
        <v>583.88331768437297</v>
      </c>
      <c r="M2669">
        <v>34.622864138523703</v>
      </c>
      <c r="N2669">
        <v>0.38417396556931399</v>
      </c>
      <c r="O2669">
        <v>84.7735849056603</v>
      </c>
      <c r="P2669">
        <v>53.712296983758698</v>
      </c>
    </row>
    <row r="2670" spans="1:17" hidden="1" x14ac:dyDescent="0.3">
      <c r="A2670" t="s">
        <v>5547</v>
      </c>
      <c r="B2670" t="s">
        <v>5548</v>
      </c>
      <c r="C2670" t="str">
        <f>IFERROR(VLOOKUP(Table1[[#This Row],[Ticker]],[1]!Table1[[Symbol]:[Industry]],2,FALSE),"-")</f>
        <v>-</v>
      </c>
      <c r="D2670" t="s">
        <v>997</v>
      </c>
      <c r="E2670">
        <v>161.67809928</v>
      </c>
      <c r="F2670">
        <v>160.4</v>
      </c>
      <c r="G2670">
        <v>32.771361487866798</v>
      </c>
      <c r="H2670">
        <v>-5.5236721436286702</v>
      </c>
      <c r="I2670">
        <v>32.990596718639999</v>
      </c>
      <c r="J2670">
        <v>0.63845346637373201</v>
      </c>
      <c r="K2670">
        <v>163.074283734772</v>
      </c>
      <c r="L2670">
        <v>139.56179650211899</v>
      </c>
      <c r="M2670">
        <v>46.059498321892299</v>
      </c>
      <c r="N2670">
        <v>0.29687890231811798</v>
      </c>
      <c r="O2670">
        <v>22.443890274314199</v>
      </c>
      <c r="P2670">
        <v>88.373458602466201</v>
      </c>
      <c r="Q2670">
        <v>4.9544288740323003E-2</v>
      </c>
    </row>
    <row r="2671" spans="1:17" hidden="1" x14ac:dyDescent="0.3">
      <c r="A2671" t="s">
        <v>5549</v>
      </c>
      <c r="B2671" t="s">
        <v>4815</v>
      </c>
      <c r="C2671" t="str">
        <f>IFERROR(VLOOKUP(Table1[[#This Row],[Ticker]],[1]!Table1[[Symbol]:[Industry]],2,FALSE),"-")</f>
        <v>-</v>
      </c>
      <c r="D2671" t="s">
        <v>397</v>
      </c>
      <c r="E2671">
        <v>161.49054599999999</v>
      </c>
      <c r="F2671">
        <v>12.81</v>
      </c>
      <c r="G2671">
        <v>34.673781657090402</v>
      </c>
      <c r="H2671">
        <v>-12.732349102399899</v>
      </c>
      <c r="I2671">
        <v>0.72188661132429299</v>
      </c>
      <c r="J2671">
        <v>-2.8001353838004901</v>
      </c>
      <c r="K2671">
        <v>13.4119856382452</v>
      </c>
      <c r="L2671">
        <v>11.740935072723699</v>
      </c>
      <c r="M2671">
        <v>29.837256273918399</v>
      </c>
      <c r="N2671">
        <v>0.26642444642256802</v>
      </c>
      <c r="O2671">
        <v>44.106167056986699</v>
      </c>
      <c r="P2671">
        <v>85.652173913043399</v>
      </c>
      <c r="Q2671">
        <v>4.2210632246427002E-2</v>
      </c>
    </row>
    <row r="2672" spans="1:17" hidden="1" x14ac:dyDescent="0.3">
      <c r="A2672" t="s">
        <v>5550</v>
      </c>
      <c r="B2672" t="s">
        <v>5551</v>
      </c>
      <c r="C2672" t="str">
        <f>IFERROR(VLOOKUP(Table1[[#This Row],[Ticker]],[1]!Table1[[Symbol]:[Industry]],2,FALSE),"-")</f>
        <v>-</v>
      </c>
      <c r="D2672" t="s">
        <v>5552</v>
      </c>
      <c r="E2672">
        <v>161.12196441</v>
      </c>
      <c r="F2672">
        <v>72.180000000000007</v>
      </c>
      <c r="G2672">
        <v>129.69552853766001</v>
      </c>
      <c r="H2672">
        <v>-10.0110560163054</v>
      </c>
      <c r="I2672">
        <v>71.967759217582895</v>
      </c>
      <c r="J2672">
        <v>-9.8275370914160902</v>
      </c>
      <c r="K2672">
        <v>74.777614203460004</v>
      </c>
      <c r="L2672">
        <v>53.337158905242603</v>
      </c>
      <c r="M2672">
        <v>25.926779376322699</v>
      </c>
      <c r="N2672">
        <v>0.55503695925016405</v>
      </c>
      <c r="O2672">
        <v>29.523413688002101</v>
      </c>
      <c r="P2672">
        <v>173.202119606358</v>
      </c>
      <c r="Q2672">
        <v>0.12940671846751001</v>
      </c>
    </row>
    <row r="2673" spans="1:17" hidden="1" x14ac:dyDescent="0.3">
      <c r="A2673" t="s">
        <v>5553</v>
      </c>
      <c r="B2673" t="s">
        <v>5554</v>
      </c>
      <c r="C2673" t="str">
        <f>IFERROR(VLOOKUP(Table1[[#This Row],[Ticker]],[1]!Table1[[Symbol]:[Industry]],2,FALSE),"-")</f>
        <v>-</v>
      </c>
      <c r="D2673" t="s">
        <v>132</v>
      </c>
      <c r="E2673">
        <v>160.75656569</v>
      </c>
      <c r="F2673">
        <v>41.51</v>
      </c>
      <c r="G2673">
        <v>-5.8353027106015896</v>
      </c>
      <c r="H2673">
        <v>19.11603640473</v>
      </c>
      <c r="I2673">
        <v>14.289650308368101</v>
      </c>
      <c r="J2673">
        <v>2.27781747504633</v>
      </c>
      <c r="K2673">
        <v>38.893141608423697</v>
      </c>
      <c r="L2673">
        <v>36.667787065333798</v>
      </c>
      <c r="M2673">
        <v>50.028139559260197</v>
      </c>
      <c r="N2673">
        <v>1.21282431758353</v>
      </c>
      <c r="O2673">
        <v>22.6210551674295</v>
      </c>
      <c r="Q2673">
        <v>4.8611031790599002E-2</v>
      </c>
    </row>
    <row r="2674" spans="1:17" hidden="1" x14ac:dyDescent="0.3">
      <c r="A2674" t="s">
        <v>5555</v>
      </c>
      <c r="B2674" t="s">
        <v>5556</v>
      </c>
      <c r="C2674" t="str">
        <f>IFERROR(VLOOKUP(Table1[[#This Row],[Ticker]],[1]!Table1[[Symbol]:[Industry]],2,FALSE),"-")</f>
        <v>-</v>
      </c>
      <c r="D2674" t="s">
        <v>473</v>
      </c>
      <c r="E2674">
        <v>160.579268262</v>
      </c>
      <c r="F2674">
        <v>52.11</v>
      </c>
      <c r="G2674">
        <v>-25.3338997659942</v>
      </c>
      <c r="H2674">
        <v>4.0078350506632399</v>
      </c>
      <c r="I2674">
        <v>15.801116132932901</v>
      </c>
      <c r="J2674">
        <v>-8.6082288130954296</v>
      </c>
      <c r="K2674">
        <v>50.411633423059399</v>
      </c>
      <c r="L2674">
        <v>48.110819203594801</v>
      </c>
      <c r="M2674">
        <v>47.440280361512798</v>
      </c>
      <c r="N2674">
        <v>1.1102662458074599</v>
      </c>
      <c r="O2674">
        <v>28.5741700249472</v>
      </c>
      <c r="P2674">
        <v>40.647773279352201</v>
      </c>
      <c r="Q2674">
        <v>-3.8584930382002003E-2</v>
      </c>
    </row>
    <row r="2675" spans="1:17" hidden="1" x14ac:dyDescent="0.3">
      <c r="A2675" t="s">
        <v>5557</v>
      </c>
      <c r="B2675" t="s">
        <v>5558</v>
      </c>
      <c r="C2675" t="str">
        <f>IFERROR(VLOOKUP(Table1[[#This Row],[Ticker]],[1]!Table1[[Symbol]:[Industry]],2,FALSE),"-")</f>
        <v>-</v>
      </c>
      <c r="D2675" t="s">
        <v>431</v>
      </c>
      <c r="E2675">
        <v>159.79413700000001</v>
      </c>
      <c r="F2675">
        <v>131.65</v>
      </c>
      <c r="G2675">
        <v>31.682513944508798</v>
      </c>
      <c r="H2675">
        <v>117.928776592715</v>
      </c>
      <c r="I2675">
        <v>185.711412440457</v>
      </c>
      <c r="J2675">
        <v>11.229526347926599</v>
      </c>
      <c r="K2675">
        <v>87.076742442456194</v>
      </c>
      <c r="L2675">
        <v>65.948384376296701</v>
      </c>
      <c r="M2675">
        <v>68.606066450439599</v>
      </c>
      <c r="N2675">
        <v>1.5615801704105301</v>
      </c>
      <c r="O2675">
        <v>16.065324724648701</v>
      </c>
      <c r="P2675">
        <v>245.99211563731899</v>
      </c>
    </row>
    <row r="2676" spans="1:17" hidden="1" x14ac:dyDescent="0.3">
      <c r="A2676" t="s">
        <v>5559</v>
      </c>
      <c r="B2676" t="s">
        <v>5560</v>
      </c>
      <c r="C2676" t="str">
        <f>IFERROR(VLOOKUP(Table1[[#This Row],[Ticker]],[1]!Table1[[Symbol]:[Industry]],2,FALSE),"-")</f>
        <v>-</v>
      </c>
      <c r="D2676" t="s">
        <v>397</v>
      </c>
      <c r="E2676">
        <v>159.76749119999999</v>
      </c>
      <c r="F2676">
        <v>65.400000000000006</v>
      </c>
      <c r="G2676">
        <v>-72.069874869847794</v>
      </c>
      <c r="H2676">
        <v>-35.082316815090998</v>
      </c>
      <c r="I2676">
        <v>-57.622834133122502</v>
      </c>
      <c r="J2676">
        <v>-5.3126228545656096</v>
      </c>
      <c r="K2676">
        <v>95.279508779220606</v>
      </c>
      <c r="M2676">
        <v>12.138345701921301</v>
      </c>
      <c r="N2676">
        <v>0.39318881323864402</v>
      </c>
      <c r="O2676">
        <v>120.489296636085</v>
      </c>
      <c r="P2676">
        <v>2.1715356975472599</v>
      </c>
    </row>
    <row r="2677" spans="1:17" hidden="1" x14ac:dyDescent="0.3">
      <c r="A2677" t="s">
        <v>5561</v>
      </c>
      <c r="B2677" t="s">
        <v>5562</v>
      </c>
      <c r="C2677" t="str">
        <f>IFERROR(VLOOKUP(Table1[[#This Row],[Ticker]],[1]!Table1[[Symbol]:[Industry]],2,FALSE),"-")</f>
        <v>-</v>
      </c>
      <c r="D2677" t="s">
        <v>400</v>
      </c>
      <c r="E2677">
        <v>159.6729</v>
      </c>
      <c r="F2677">
        <v>67.16</v>
      </c>
      <c r="G2677">
        <v>236.23379027592199</v>
      </c>
      <c r="H2677">
        <v>51.210280375583103</v>
      </c>
      <c r="I2677">
        <v>90.956224052141806</v>
      </c>
      <c r="J2677">
        <v>13.634972053778601</v>
      </c>
      <c r="K2677">
        <v>52.375952231613397</v>
      </c>
      <c r="L2677">
        <v>42.449651983751501</v>
      </c>
      <c r="M2677">
        <v>67.533275315741903</v>
      </c>
      <c r="N2677">
        <v>4.1435022456417396</v>
      </c>
      <c r="O2677">
        <v>11.2269207861822</v>
      </c>
      <c r="P2677">
        <v>297.39644970414201</v>
      </c>
      <c r="Q2677">
        <v>0.129169404319225</v>
      </c>
    </row>
    <row r="2678" spans="1:17" hidden="1" x14ac:dyDescent="0.3">
      <c r="A2678" t="s">
        <v>5563</v>
      </c>
      <c r="B2678" t="s">
        <v>5564</v>
      </c>
      <c r="C2678" t="str">
        <f>IFERROR(VLOOKUP(Table1[[#This Row],[Ticker]],[1]!Table1[[Symbol]:[Industry]],2,FALSE),"-")</f>
        <v>-</v>
      </c>
      <c r="D2678" t="s">
        <v>132</v>
      </c>
      <c r="E2678">
        <v>159.668488</v>
      </c>
      <c r="F2678">
        <v>63.98</v>
      </c>
      <c r="G2678">
        <v>-9.7387371966048697</v>
      </c>
      <c r="H2678">
        <v>-10.5930107771902</v>
      </c>
      <c r="I2678">
        <v>3.7690786428802299</v>
      </c>
      <c r="J2678">
        <v>2.39170021962047</v>
      </c>
      <c r="K2678">
        <v>65.768154325092198</v>
      </c>
      <c r="L2678">
        <v>63.950309723413604</v>
      </c>
      <c r="M2678">
        <v>47.816587467902103</v>
      </c>
      <c r="N2678">
        <v>0.11027402358852099</v>
      </c>
      <c r="O2678">
        <v>52.703969990621999</v>
      </c>
      <c r="P2678">
        <v>39.999999999999901</v>
      </c>
      <c r="Q2678">
        <v>7.3942390098544003E-2</v>
      </c>
    </row>
    <row r="2679" spans="1:17" hidden="1" x14ac:dyDescent="0.3">
      <c r="A2679" t="s">
        <v>5565</v>
      </c>
      <c r="B2679" t="s">
        <v>5566</v>
      </c>
      <c r="C2679" t="str">
        <f>IFERROR(VLOOKUP(Table1[[#This Row],[Ticker]],[1]!Table1[[Symbol]:[Industry]],2,FALSE),"-")</f>
        <v>-</v>
      </c>
      <c r="D2679" t="s">
        <v>400</v>
      </c>
      <c r="E2679">
        <v>159.3769021</v>
      </c>
      <c r="F2679">
        <v>230.75</v>
      </c>
      <c r="G2679">
        <v>159.533416922394</v>
      </c>
      <c r="H2679">
        <v>4.3570783685482199</v>
      </c>
      <c r="I2679">
        <v>-7.0448915406608803</v>
      </c>
      <c r="J2679">
        <v>-1.52606745464633</v>
      </c>
      <c r="K2679">
        <v>217.414141919663</v>
      </c>
      <c r="L2679">
        <v>184.46937768353001</v>
      </c>
      <c r="M2679">
        <v>75.724476693326594</v>
      </c>
      <c r="N2679">
        <v>0.13167890605216501</v>
      </c>
      <c r="O2679">
        <v>20.5850487540628</v>
      </c>
      <c r="P2679">
        <v>246.836013828348</v>
      </c>
      <c r="Q2679">
        <v>7.0296971221193993E-2</v>
      </c>
    </row>
    <row r="2680" spans="1:17" hidden="1" x14ac:dyDescent="0.3">
      <c r="A2680" t="s">
        <v>5567</v>
      </c>
      <c r="B2680" t="s">
        <v>5568</v>
      </c>
      <c r="C2680" t="str">
        <f>IFERROR(VLOOKUP(Table1[[#This Row],[Ticker]],[1]!Table1[[Symbol]:[Industry]],2,FALSE),"-")</f>
        <v>-</v>
      </c>
      <c r="D2680" t="s">
        <v>2350</v>
      </c>
      <c r="E2680">
        <v>159.32548</v>
      </c>
      <c r="F2680">
        <v>40.4</v>
      </c>
      <c r="G2680">
        <v>-13.0734950313627</v>
      </c>
      <c r="H2680">
        <v>1.2160152571357601</v>
      </c>
      <c r="I2680">
        <v>-9.5818403671163708</v>
      </c>
      <c r="J2680">
        <v>-7.1488063105379904</v>
      </c>
      <c r="K2680">
        <v>39.099620599189997</v>
      </c>
      <c r="L2680">
        <v>39.034248786284302</v>
      </c>
      <c r="M2680">
        <v>47.736808322997398</v>
      </c>
      <c r="N2680">
        <v>1.08814820548393</v>
      </c>
      <c r="O2680">
        <v>45.7920792079207</v>
      </c>
      <c r="P2680">
        <v>28.131937836980601</v>
      </c>
      <c r="Q2680">
        <v>0.104536439319695</v>
      </c>
    </row>
    <row r="2681" spans="1:17" hidden="1" x14ac:dyDescent="0.3">
      <c r="A2681" t="s">
        <v>5569</v>
      </c>
      <c r="B2681" t="s">
        <v>5570</v>
      </c>
      <c r="C2681" t="str">
        <f>IFERROR(VLOOKUP(Table1[[#This Row],[Ticker]],[1]!Table1[[Symbol]:[Industry]],2,FALSE),"-")</f>
        <v>-</v>
      </c>
      <c r="D2681" t="s">
        <v>83</v>
      </c>
      <c r="E2681">
        <v>158.82792617000001</v>
      </c>
      <c r="F2681">
        <v>75.069999999999993</v>
      </c>
      <c r="G2681">
        <v>5.98435394515539</v>
      </c>
      <c r="H2681">
        <v>-17.8985940404765</v>
      </c>
      <c r="I2681">
        <v>0.18894525394807701</v>
      </c>
      <c r="J2681">
        <v>-6.1239340242314002</v>
      </c>
      <c r="K2681">
        <v>68.453872052309606</v>
      </c>
      <c r="L2681">
        <v>62.9152980238227</v>
      </c>
      <c r="M2681">
        <v>54.631022011468303</v>
      </c>
      <c r="N2681">
        <v>0.821504258369671</v>
      </c>
      <c r="O2681">
        <v>36.485946449979998</v>
      </c>
      <c r="P2681">
        <v>79.593301435406701</v>
      </c>
      <c r="Q2681">
        <v>8.8452689790982003E-2</v>
      </c>
    </row>
    <row r="2682" spans="1:17" hidden="1" x14ac:dyDescent="0.3">
      <c r="A2682" t="s">
        <v>5571</v>
      </c>
      <c r="B2682" t="s">
        <v>5572</v>
      </c>
      <c r="C2682" t="str">
        <f>IFERROR(VLOOKUP(Table1[[#This Row],[Ticker]],[1]!Table1[[Symbol]:[Industry]],2,FALSE),"-")</f>
        <v>-</v>
      </c>
      <c r="D2682" t="s">
        <v>431</v>
      </c>
      <c r="E2682">
        <v>158.69023999999999</v>
      </c>
      <c r="F2682">
        <v>10.54</v>
      </c>
      <c r="G2682">
        <v>-8.7771987350664098</v>
      </c>
      <c r="H2682">
        <v>-18.530393420671299</v>
      </c>
      <c r="I2682">
        <v>-13.973722354776701</v>
      </c>
      <c r="J2682">
        <v>8.6314374938404903</v>
      </c>
      <c r="K2682">
        <v>10.891481542097599</v>
      </c>
      <c r="L2682">
        <v>11.112688380081</v>
      </c>
      <c r="M2682">
        <v>62.962826554668702</v>
      </c>
      <c r="N2682">
        <v>0.38022678715472702</v>
      </c>
      <c r="O2682">
        <v>73.149905123339593</v>
      </c>
      <c r="P2682">
        <v>49.503546099290702</v>
      </c>
      <c r="Q2682">
        <v>-6.1638838612439999E-3</v>
      </c>
    </row>
    <row r="2683" spans="1:17" hidden="1" x14ac:dyDescent="0.3">
      <c r="A2683" t="s">
        <v>5573</v>
      </c>
      <c r="B2683" t="s">
        <v>5574</v>
      </c>
      <c r="C2683" t="str">
        <f>IFERROR(VLOOKUP(Table1[[#This Row],[Ticker]],[1]!Table1[[Symbol]:[Industry]],2,FALSE),"-")</f>
        <v>-</v>
      </c>
      <c r="D2683" t="s">
        <v>5575</v>
      </c>
      <c r="E2683">
        <v>158.47919999999999</v>
      </c>
      <c r="F2683">
        <v>151.80000000000001</v>
      </c>
      <c r="G2683">
        <v>-54.650590397444098</v>
      </c>
      <c r="H2683">
        <v>-15.945852357869301</v>
      </c>
      <c r="I2683">
        <v>6.09607150985559</v>
      </c>
      <c r="J2683">
        <v>0.495596323516582</v>
      </c>
      <c r="K2683">
        <v>162.21393114637399</v>
      </c>
      <c r="L2683">
        <v>167.27665526763599</v>
      </c>
      <c r="M2683">
        <v>37.371494969032902</v>
      </c>
      <c r="N2683">
        <v>0.28930398822457398</v>
      </c>
      <c r="O2683">
        <v>48.155467720685103</v>
      </c>
      <c r="P2683">
        <v>32</v>
      </c>
    </row>
    <row r="2684" spans="1:17" hidden="1" x14ac:dyDescent="0.3">
      <c r="A2684" t="s">
        <v>5576</v>
      </c>
      <c r="B2684" t="s">
        <v>5577</v>
      </c>
      <c r="C2684" t="str">
        <f>IFERROR(VLOOKUP(Table1[[#This Row],[Ticker]],[1]!Table1[[Symbol]:[Industry]],2,FALSE),"-")</f>
        <v>-</v>
      </c>
      <c r="D2684" t="s">
        <v>217</v>
      </c>
      <c r="E2684">
        <v>158.24016</v>
      </c>
      <c r="F2684">
        <v>154.05000000000001</v>
      </c>
      <c r="G2684">
        <v>55.778492819401102</v>
      </c>
      <c r="H2684">
        <v>7.6906509452493497</v>
      </c>
      <c r="I2684">
        <v>-13.534239630994101</v>
      </c>
      <c r="J2684">
        <v>5.8217273160891603</v>
      </c>
      <c r="K2684">
        <v>156.62519624408401</v>
      </c>
      <c r="L2684">
        <v>155.65565561774201</v>
      </c>
      <c r="M2684">
        <v>41.938066039676499</v>
      </c>
      <c r="N2684">
        <v>0.97868396663577295</v>
      </c>
      <c r="O2684">
        <v>80.688088283024896</v>
      </c>
      <c r="P2684">
        <v>137</v>
      </c>
    </row>
    <row r="2685" spans="1:17" hidden="1" x14ac:dyDescent="0.3">
      <c r="A2685" t="s">
        <v>5578</v>
      </c>
      <c r="B2685" t="s">
        <v>5579</v>
      </c>
      <c r="C2685" t="str">
        <f>IFERROR(VLOOKUP(Table1[[#This Row],[Ticker]],[1]!Table1[[Symbol]:[Industry]],2,FALSE),"-")</f>
        <v>-</v>
      </c>
      <c r="D2685" t="s">
        <v>1503</v>
      </c>
      <c r="E2685">
        <v>157.9675</v>
      </c>
      <c r="F2685">
        <v>14.12</v>
      </c>
      <c r="G2685">
        <v>2006.61674065887</v>
      </c>
      <c r="H2685">
        <v>48.397169501366697</v>
      </c>
      <c r="I2685">
        <v>285.09841343022998</v>
      </c>
      <c r="J2685">
        <v>6.6142536225017396</v>
      </c>
      <c r="K2685">
        <v>9.6177043854821598</v>
      </c>
      <c r="L2685">
        <v>5.2535604729846801</v>
      </c>
      <c r="M2685">
        <v>99.999261083954394</v>
      </c>
      <c r="N2685">
        <v>0.800420466766532</v>
      </c>
      <c r="O2685">
        <v>0</v>
      </c>
      <c r="P2685">
        <v>2039.3939393939299</v>
      </c>
    </row>
    <row r="2686" spans="1:17" hidden="1" x14ac:dyDescent="0.3">
      <c r="A2686" t="s">
        <v>5580</v>
      </c>
      <c r="B2686" t="s">
        <v>5581</v>
      </c>
      <c r="C2686" t="str">
        <f>IFERROR(VLOOKUP(Table1[[#This Row],[Ticker]],[1]!Table1[[Symbol]:[Industry]],2,FALSE),"-")</f>
        <v>-</v>
      </c>
      <c r="D2686" t="s">
        <v>400</v>
      </c>
      <c r="E2686">
        <v>157.62061989</v>
      </c>
      <c r="F2686">
        <v>146.43</v>
      </c>
      <c r="G2686">
        <v>159.73179047787801</v>
      </c>
      <c r="H2686">
        <v>51.518576521915598</v>
      </c>
      <c r="I2686">
        <v>121.601023387862</v>
      </c>
      <c r="J2686">
        <v>22.793983420290701</v>
      </c>
      <c r="K2686">
        <v>109.146030959898</v>
      </c>
      <c r="L2686">
        <v>82.074034813881596</v>
      </c>
      <c r="M2686">
        <v>59.6316441883639</v>
      </c>
      <c r="N2686">
        <v>1.5419936410472199</v>
      </c>
      <c r="O2686">
        <v>20.671993443966301</v>
      </c>
      <c r="P2686">
        <v>198.167379352474</v>
      </c>
      <c r="Q2686">
        <v>0.14689143137756</v>
      </c>
    </row>
    <row r="2687" spans="1:17" hidden="1" x14ac:dyDescent="0.3">
      <c r="A2687" t="s">
        <v>5582</v>
      </c>
      <c r="B2687" t="s">
        <v>5583</v>
      </c>
      <c r="C2687" t="str">
        <f>IFERROR(VLOOKUP(Table1[[#This Row],[Ticker]],[1]!Table1[[Symbol]:[Industry]],2,FALSE),"-")</f>
        <v>-</v>
      </c>
      <c r="D2687" t="s">
        <v>564</v>
      </c>
      <c r="E2687">
        <v>157.4610318</v>
      </c>
      <c r="F2687">
        <v>73.349999999999994</v>
      </c>
      <c r="G2687">
        <v>-84.615675425808305</v>
      </c>
      <c r="H2687">
        <v>-16.079783127478901</v>
      </c>
      <c r="I2687">
        <v>-70.168634689083106</v>
      </c>
      <c r="J2687">
        <v>-7.2875362066038898</v>
      </c>
      <c r="K2687">
        <v>91.936617031300301</v>
      </c>
      <c r="M2687">
        <v>15.170141094060501</v>
      </c>
      <c r="O2687">
        <v>121.881390593047</v>
      </c>
      <c r="P2687">
        <v>5.9971098265895799</v>
      </c>
    </row>
    <row r="2688" spans="1:17" hidden="1" x14ac:dyDescent="0.3">
      <c r="A2688" t="s">
        <v>5584</v>
      </c>
      <c r="B2688" t="s">
        <v>5585</v>
      </c>
      <c r="C2688" t="str">
        <f>IFERROR(VLOOKUP(Table1[[#This Row],[Ticker]],[1]!Table1[[Symbol]:[Industry]],2,FALSE),"-")</f>
        <v>-</v>
      </c>
      <c r="D2688" t="s">
        <v>124</v>
      </c>
      <c r="E2688">
        <v>157.39314150000001</v>
      </c>
      <c r="F2688">
        <v>67.75</v>
      </c>
      <c r="G2688">
        <v>-54.362846883214502</v>
      </c>
      <c r="H2688">
        <v>-23.126742015736198</v>
      </c>
      <c r="I2688">
        <v>-29.883682802518599</v>
      </c>
      <c r="J2688">
        <v>-0.79068440606311097</v>
      </c>
      <c r="K2688">
        <v>67.511570085870503</v>
      </c>
      <c r="L2688">
        <v>76.106879707252702</v>
      </c>
      <c r="M2688">
        <v>60.057443302646298</v>
      </c>
      <c r="N2688">
        <v>0.64816353664616899</v>
      </c>
      <c r="O2688">
        <v>85.977859778597704</v>
      </c>
      <c r="P2688">
        <v>10.702614379084901</v>
      </c>
    </row>
    <row r="2689" spans="1:17" hidden="1" x14ac:dyDescent="0.3">
      <c r="A2689" t="s">
        <v>5586</v>
      </c>
      <c r="B2689" t="s">
        <v>5587</v>
      </c>
      <c r="C2689" t="str">
        <f>IFERROR(VLOOKUP(Table1[[#This Row],[Ticker]],[1]!Table1[[Symbol]:[Industry]],2,FALSE),"-")</f>
        <v>-</v>
      </c>
      <c r="D2689" t="s">
        <v>185</v>
      </c>
      <c r="E2689">
        <v>157.04278085000001</v>
      </c>
      <c r="F2689">
        <v>11.74</v>
      </c>
      <c r="G2689">
        <v>36.143664574286099</v>
      </c>
      <c r="H2689">
        <v>-21.965448193754199</v>
      </c>
      <c r="I2689">
        <v>63.685345877627803</v>
      </c>
      <c r="J2689">
        <v>-4.0770177843672304</v>
      </c>
      <c r="K2689">
        <v>12.574881008490699</v>
      </c>
      <c r="L2689">
        <v>11.039494829969801</v>
      </c>
      <c r="M2689">
        <v>37.459756763698699</v>
      </c>
      <c r="N2689">
        <v>0.45753463444230902</v>
      </c>
      <c r="O2689">
        <v>34.752981260647303</v>
      </c>
      <c r="P2689">
        <v>90.894308943089399</v>
      </c>
      <c r="Q2689">
        <v>-3.9613548600919E-2</v>
      </c>
    </row>
    <row r="2690" spans="1:17" hidden="1" x14ac:dyDescent="0.3">
      <c r="A2690" t="s">
        <v>5588</v>
      </c>
      <c r="B2690" t="s">
        <v>5589</v>
      </c>
      <c r="C2690" t="str">
        <f>IFERROR(VLOOKUP(Table1[[#This Row],[Ticker]],[1]!Table1[[Symbol]:[Industry]],2,FALSE),"-")</f>
        <v>-</v>
      </c>
      <c r="D2690" t="s">
        <v>132</v>
      </c>
      <c r="E2690">
        <v>156.618978</v>
      </c>
      <c r="F2690">
        <v>3.11</v>
      </c>
      <c r="G2690">
        <v>-31.8031727610404</v>
      </c>
      <c r="H2690">
        <v>-15.592513177315499</v>
      </c>
      <c r="I2690">
        <v>-23.513084827609401</v>
      </c>
      <c r="J2690">
        <v>-5.2427214334927603</v>
      </c>
      <c r="K2690">
        <v>3.2975127963932902</v>
      </c>
      <c r="L2690">
        <v>3.5591770947452299</v>
      </c>
      <c r="M2690">
        <v>39.249934510687197</v>
      </c>
      <c r="N2690">
        <v>0.36418973781008501</v>
      </c>
      <c r="O2690">
        <v>56.591639871382597</v>
      </c>
      <c r="P2690">
        <v>11.469534050179201</v>
      </c>
      <c r="Q2690">
        <v>2.8349727005093001E-2</v>
      </c>
    </row>
    <row r="2691" spans="1:17" hidden="1" x14ac:dyDescent="0.3">
      <c r="A2691" t="s">
        <v>5590</v>
      </c>
      <c r="B2691" t="s">
        <v>5591</v>
      </c>
      <c r="C2691" t="str">
        <f>IFERROR(VLOOKUP(Table1[[#This Row],[Ticker]],[1]!Table1[[Symbol]:[Industry]],2,FALSE),"-")</f>
        <v>-</v>
      </c>
      <c r="D2691" t="s">
        <v>103</v>
      </c>
      <c r="E2691">
        <v>156.10676000000001</v>
      </c>
      <c r="F2691">
        <v>297.8</v>
      </c>
      <c r="G2691">
        <v>17.285789423159802</v>
      </c>
      <c r="H2691">
        <v>52.924633034355097</v>
      </c>
      <c r="I2691">
        <v>31.732830159885101</v>
      </c>
      <c r="J2691">
        <v>30.265507827941299</v>
      </c>
      <c r="O2691">
        <v>0</v>
      </c>
      <c r="P2691">
        <v>65.859092174881596</v>
      </c>
    </row>
    <row r="2692" spans="1:17" hidden="1" x14ac:dyDescent="0.3">
      <c r="A2692" t="s">
        <v>5592</v>
      </c>
      <c r="B2692" t="s">
        <v>5593</v>
      </c>
      <c r="C2692" t="str">
        <f>IFERROR(VLOOKUP(Table1[[#This Row],[Ticker]],[1]!Table1[[Symbol]:[Industry]],2,FALSE),"-")</f>
        <v>-</v>
      </c>
      <c r="D2692" t="s">
        <v>1000</v>
      </c>
      <c r="E2692">
        <v>156.07499999999999</v>
      </c>
      <c r="F2692">
        <v>104.05</v>
      </c>
      <c r="G2692">
        <v>60.840218458830101</v>
      </c>
      <c r="H2692">
        <v>-12.960088602578899</v>
      </c>
      <c r="I2692">
        <v>18.290115110902502</v>
      </c>
      <c r="J2692">
        <v>4.37794926469304</v>
      </c>
      <c r="K2692">
        <v>86.818573919220299</v>
      </c>
      <c r="L2692">
        <v>78.172840738854504</v>
      </c>
      <c r="M2692">
        <v>75.087537461089994</v>
      </c>
      <c r="N2692">
        <v>0.963683165416514</v>
      </c>
      <c r="O2692">
        <v>5.2378664103796204</v>
      </c>
      <c r="P2692">
        <v>95.399061032863798</v>
      </c>
      <c r="Q2692">
        <v>4.3031578956446E-2</v>
      </c>
    </row>
    <row r="2693" spans="1:17" hidden="1" x14ac:dyDescent="0.3">
      <c r="A2693" t="s">
        <v>5594</v>
      </c>
      <c r="B2693" t="s">
        <v>5595</v>
      </c>
      <c r="C2693" t="str">
        <f>IFERROR(VLOOKUP(Table1[[#This Row],[Ticker]],[1]!Table1[[Symbol]:[Industry]],2,FALSE),"-")</f>
        <v>-</v>
      </c>
      <c r="D2693" t="s">
        <v>606</v>
      </c>
      <c r="E2693">
        <v>156.06225000000001</v>
      </c>
      <c r="F2693">
        <v>62.55</v>
      </c>
      <c r="G2693">
        <v>-53.549839647036002</v>
      </c>
      <c r="H2693">
        <v>-11.078630280285401</v>
      </c>
      <c r="I2693">
        <v>-14.0801579983411</v>
      </c>
      <c r="J2693">
        <v>-6.8074339795137204</v>
      </c>
      <c r="K2693">
        <v>67.593078734048206</v>
      </c>
      <c r="L2693">
        <v>72.667103704237903</v>
      </c>
      <c r="M2693">
        <v>32.110032429868802</v>
      </c>
      <c r="N2693">
        <v>0.97776433217365</v>
      </c>
      <c r="O2693">
        <v>61.470823341326899</v>
      </c>
      <c r="P2693">
        <v>21.456310679611601</v>
      </c>
    </row>
    <row r="2694" spans="1:17" hidden="1" x14ac:dyDescent="0.3">
      <c r="A2694" t="s">
        <v>5596</v>
      </c>
      <c r="B2694" t="s">
        <v>5597</v>
      </c>
      <c r="C2694" t="str">
        <f>IFERROR(VLOOKUP(Table1[[#This Row],[Ticker]],[1]!Table1[[Symbol]:[Industry]],2,FALSE),"-")</f>
        <v>-</v>
      </c>
      <c r="D2694" t="s">
        <v>252</v>
      </c>
      <c r="E2694">
        <v>156.051875</v>
      </c>
      <c r="F2694">
        <v>673</v>
      </c>
      <c r="G2694">
        <v>187.69899174112399</v>
      </c>
      <c r="H2694">
        <v>-17.666504531782401</v>
      </c>
      <c r="I2694">
        <v>198.15232495486799</v>
      </c>
      <c r="J2694">
        <v>-12.4306022298982</v>
      </c>
      <c r="K2694">
        <v>648.10467180469698</v>
      </c>
      <c r="L2694">
        <v>432.84399793758098</v>
      </c>
      <c r="M2694">
        <v>38.2362762424114</v>
      </c>
      <c r="N2694">
        <v>0.56728159104758702</v>
      </c>
      <c r="O2694">
        <v>35.096582466567597</v>
      </c>
      <c r="P2694">
        <v>348.666666666666</v>
      </c>
    </row>
    <row r="2695" spans="1:17" hidden="1" x14ac:dyDescent="0.3">
      <c r="A2695" t="s">
        <v>5598</v>
      </c>
      <c r="B2695" t="s">
        <v>5599</v>
      </c>
      <c r="C2695" t="str">
        <f>IFERROR(VLOOKUP(Table1[[#This Row],[Ticker]],[1]!Table1[[Symbol]:[Industry]],2,FALSE),"-")</f>
        <v>-</v>
      </c>
      <c r="D2695" t="s">
        <v>261</v>
      </c>
      <c r="E2695">
        <v>155.744</v>
      </c>
      <c r="F2695">
        <v>157</v>
      </c>
      <c r="G2695">
        <v>-42.908852999519702</v>
      </c>
      <c r="H2695">
        <v>-0.91723141842079803</v>
      </c>
      <c r="I2695">
        <v>-5.6237689100425099</v>
      </c>
      <c r="J2695">
        <v>-6.9540761005453602</v>
      </c>
      <c r="K2695">
        <v>149.711982113647</v>
      </c>
      <c r="L2695">
        <v>143.29311629205199</v>
      </c>
      <c r="M2695">
        <v>44.7094022774682</v>
      </c>
      <c r="N2695">
        <v>1.0396933390743399</v>
      </c>
      <c r="O2695">
        <v>23.566878980891701</v>
      </c>
      <c r="P2695">
        <v>42.727272727272698</v>
      </c>
      <c r="Q2695">
        <v>9.1799703462176002E-2</v>
      </c>
    </row>
    <row r="2696" spans="1:17" hidden="1" x14ac:dyDescent="0.3">
      <c r="A2696" t="s">
        <v>5600</v>
      </c>
      <c r="B2696" t="s">
        <v>5601</v>
      </c>
      <c r="C2696" t="str">
        <f>IFERROR(VLOOKUP(Table1[[#This Row],[Ticker]],[1]!Table1[[Symbol]:[Industry]],2,FALSE),"-")</f>
        <v>-</v>
      </c>
      <c r="D2696" t="s">
        <v>192</v>
      </c>
      <c r="E2696">
        <v>155.59906000000001</v>
      </c>
      <c r="F2696">
        <v>148</v>
      </c>
      <c r="G2696">
        <v>-84.252608571131901</v>
      </c>
      <c r="H2696">
        <v>1.9369592682910499</v>
      </c>
      <c r="I2696">
        <v>-37.566174369418903</v>
      </c>
      <c r="J2696">
        <v>-4.8055040432723297</v>
      </c>
      <c r="K2696">
        <v>148.11399496295201</v>
      </c>
      <c r="L2696">
        <v>179.223504890714</v>
      </c>
      <c r="M2696">
        <v>49.366180203080297</v>
      </c>
      <c r="N2696">
        <v>0.56522539098435998</v>
      </c>
      <c r="O2696">
        <v>122.29729729729701</v>
      </c>
      <c r="P2696">
        <v>38.317757009345698</v>
      </c>
      <c r="Q2696">
        <v>2.3309794661798999E-2</v>
      </c>
    </row>
    <row r="2697" spans="1:17" hidden="1" x14ac:dyDescent="0.3">
      <c r="A2697" t="s">
        <v>5602</v>
      </c>
      <c r="B2697" t="s">
        <v>5603</v>
      </c>
      <c r="C2697" t="str">
        <f>IFERROR(VLOOKUP(Table1[[#This Row],[Ticker]],[1]!Table1[[Symbol]:[Industry]],2,FALSE),"-")</f>
        <v>-</v>
      </c>
      <c r="D2697" t="s">
        <v>232</v>
      </c>
      <c r="E2697">
        <v>155.59285</v>
      </c>
      <c r="F2697">
        <v>169.75</v>
      </c>
      <c r="G2697">
        <v>87.791928084060402</v>
      </c>
      <c r="H2697">
        <v>-4.6415045317824299</v>
      </c>
      <c r="I2697">
        <v>-32.337250196922703</v>
      </c>
      <c r="J2697">
        <v>-1.5044036764834099</v>
      </c>
      <c r="K2697">
        <v>160.74783471123999</v>
      </c>
      <c r="L2697">
        <v>144.05801789054701</v>
      </c>
      <c r="M2697">
        <v>71.011674641356805</v>
      </c>
      <c r="N2697">
        <v>7.8279651864557501E-2</v>
      </c>
      <c r="O2697">
        <v>26.3917525773196</v>
      </c>
      <c r="P2697">
        <v>120.569126819126</v>
      </c>
    </row>
    <row r="2698" spans="1:17" hidden="1" x14ac:dyDescent="0.3">
      <c r="A2698" t="s">
        <v>5604</v>
      </c>
      <c r="B2698" t="s">
        <v>5605</v>
      </c>
      <c r="C2698" t="str">
        <f>IFERROR(VLOOKUP(Table1[[#This Row],[Ticker]],[1]!Table1[[Symbol]:[Industry]],2,FALSE),"-")</f>
        <v>-</v>
      </c>
      <c r="D2698" t="s">
        <v>438</v>
      </c>
      <c r="E2698">
        <v>155.22534593</v>
      </c>
      <c r="F2698">
        <v>8.8699999999999992</v>
      </c>
      <c r="G2698">
        <v>20.153835747692199</v>
      </c>
      <c r="H2698">
        <v>-11.588872952835001</v>
      </c>
      <c r="I2698">
        <v>-3.1353528035359499</v>
      </c>
      <c r="J2698">
        <v>-4.7866793876431597</v>
      </c>
      <c r="K2698">
        <v>9.1884873153994508</v>
      </c>
      <c r="L2698">
        <v>8.6683695051738407</v>
      </c>
      <c r="M2698">
        <v>38.6265579188982</v>
      </c>
      <c r="N2698">
        <v>1.11623130964142</v>
      </c>
      <c r="O2698">
        <v>82.638105975197206</v>
      </c>
      <c r="P2698">
        <v>81.020408163265202</v>
      </c>
      <c r="Q2698">
        <v>0.117124345154655</v>
      </c>
    </row>
    <row r="2699" spans="1:17" hidden="1" x14ac:dyDescent="0.3">
      <c r="A2699" t="s">
        <v>5606</v>
      </c>
      <c r="B2699" t="s">
        <v>5607</v>
      </c>
      <c r="C2699" t="str">
        <f>IFERROR(VLOOKUP(Table1[[#This Row],[Ticker]],[1]!Table1[[Symbol]:[Industry]],2,FALSE),"-")</f>
        <v>-</v>
      </c>
      <c r="D2699" t="s">
        <v>606</v>
      </c>
      <c r="E2699">
        <v>154.92712512599999</v>
      </c>
      <c r="F2699">
        <v>3.33</v>
      </c>
      <c r="G2699">
        <v>21.6418301394745</v>
      </c>
      <c r="H2699">
        <v>-28.0039499466296</v>
      </c>
      <c r="I2699">
        <v>-7.5117961001411402</v>
      </c>
      <c r="J2699">
        <v>-18.721384808558899</v>
      </c>
      <c r="K2699">
        <v>3.9359012063707199</v>
      </c>
      <c r="L2699">
        <v>3.5232743432620501</v>
      </c>
      <c r="M2699">
        <v>18.490796209445101</v>
      </c>
      <c r="N2699">
        <v>0.67415724836158597</v>
      </c>
      <c r="O2699">
        <v>78.678678678678594</v>
      </c>
      <c r="P2699">
        <v>56.992679355783302</v>
      </c>
      <c r="Q2699">
        <v>0.12277335039804101</v>
      </c>
    </row>
    <row r="2700" spans="1:17" hidden="1" x14ac:dyDescent="0.3">
      <c r="A2700" t="s">
        <v>5608</v>
      </c>
      <c r="B2700" t="s">
        <v>5609</v>
      </c>
      <c r="C2700" t="str">
        <f>IFERROR(VLOOKUP(Table1[[#This Row],[Ticker]],[1]!Table1[[Symbol]:[Industry]],2,FALSE),"-")</f>
        <v>-</v>
      </c>
      <c r="E2700">
        <v>154.89734000000001</v>
      </c>
      <c r="F2700">
        <v>78.7</v>
      </c>
      <c r="G2700">
        <v>-42.473125298462797</v>
      </c>
      <c r="H2700">
        <v>-4.8824683872041197</v>
      </c>
      <c r="I2700">
        <v>-28.026084561737498</v>
      </c>
      <c r="J2700">
        <v>-1.7453675319051001</v>
      </c>
      <c r="M2700">
        <v>0</v>
      </c>
      <c r="O2700">
        <v>10.736975857687399</v>
      </c>
      <c r="P2700">
        <v>0</v>
      </c>
    </row>
    <row r="2701" spans="1:17" hidden="1" x14ac:dyDescent="0.3">
      <c r="A2701" t="s">
        <v>5610</v>
      </c>
      <c r="B2701" t="s">
        <v>5611</v>
      </c>
      <c r="C2701" t="str">
        <f>IFERROR(VLOOKUP(Table1[[#This Row],[Ticker]],[1]!Table1[[Symbol]:[Industry]],2,FALSE),"-")</f>
        <v>-</v>
      </c>
      <c r="D2701" t="s">
        <v>21</v>
      </c>
      <c r="E2701">
        <v>154.751902855</v>
      </c>
      <c r="F2701">
        <v>0.41</v>
      </c>
      <c r="G2701">
        <v>-41.666087623955299</v>
      </c>
      <c r="H2701">
        <v>-20.641504531782399</v>
      </c>
      <c r="I2701">
        <v>-27.21904688723</v>
      </c>
      <c r="J2701">
        <v>-6.04985822193796</v>
      </c>
      <c r="K2701">
        <v>0.47703924642595003</v>
      </c>
      <c r="L2701">
        <v>0.51456363563040897</v>
      </c>
      <c r="M2701">
        <v>7.8333191328309804</v>
      </c>
      <c r="N2701">
        <v>0.83495389587000102</v>
      </c>
      <c r="O2701">
        <v>131.70731707317</v>
      </c>
      <c r="P2701">
        <v>17.1428571428571</v>
      </c>
      <c r="Q2701">
        <v>6.9938054940781993E-2</v>
      </c>
    </row>
    <row r="2702" spans="1:17" hidden="1" x14ac:dyDescent="0.3">
      <c r="A2702" t="s">
        <v>5612</v>
      </c>
      <c r="B2702" t="s">
        <v>5613</v>
      </c>
      <c r="C2702" t="str">
        <f>IFERROR(VLOOKUP(Table1[[#This Row],[Ticker]],[1]!Table1[[Symbol]:[Industry]],2,FALSE),"-")</f>
        <v>-</v>
      </c>
      <c r="D2702" t="s">
        <v>750</v>
      </c>
      <c r="E2702">
        <v>154.32330815999899</v>
      </c>
      <c r="F2702">
        <v>116.8</v>
      </c>
      <c r="G2702">
        <v>165.10599432792699</v>
      </c>
      <c r="H2702">
        <v>7.7322328419549304</v>
      </c>
      <c r="I2702">
        <v>108.51000514013199</v>
      </c>
      <c r="J2702">
        <v>-0.50576545587516097</v>
      </c>
      <c r="K2702">
        <v>101.87186688508901</v>
      </c>
      <c r="L2702">
        <v>77.0026384515958</v>
      </c>
      <c r="M2702">
        <v>64.017283287159202</v>
      </c>
      <c r="N2702">
        <v>1.8953933958418201</v>
      </c>
      <c r="O2702">
        <v>3.9640410958904102</v>
      </c>
      <c r="P2702">
        <v>220.17543859649101</v>
      </c>
      <c r="Q2702">
        <v>6.8487713402769004E-2</v>
      </c>
    </row>
    <row r="2703" spans="1:17" hidden="1" x14ac:dyDescent="0.3">
      <c r="A2703" t="s">
        <v>5614</v>
      </c>
      <c r="B2703" t="s">
        <v>5615</v>
      </c>
      <c r="C2703" t="str">
        <f>IFERROR(VLOOKUP(Table1[[#This Row],[Ticker]],[1]!Table1[[Symbol]:[Industry]],2,FALSE),"-")</f>
        <v>-</v>
      </c>
      <c r="D2703" t="s">
        <v>261</v>
      </c>
      <c r="E2703">
        <v>153.83844300000001</v>
      </c>
      <c r="F2703">
        <v>480.1</v>
      </c>
      <c r="G2703">
        <v>59.647650964332399</v>
      </c>
      <c r="H2703">
        <v>-6.6891477147525302</v>
      </c>
      <c r="I2703">
        <v>37.977834839034699</v>
      </c>
      <c r="J2703">
        <v>-4.8357362094966296</v>
      </c>
      <c r="K2703">
        <v>469.88206021289</v>
      </c>
      <c r="L2703">
        <v>406.66478126922101</v>
      </c>
      <c r="M2703">
        <v>43.567782482397597</v>
      </c>
      <c r="N2703">
        <v>0.82868799397249204</v>
      </c>
      <c r="O2703">
        <v>10.393667985836201</v>
      </c>
      <c r="P2703">
        <v>95.959183673469397</v>
      </c>
      <c r="Q2703">
        <v>0.118182239092799</v>
      </c>
    </row>
    <row r="2704" spans="1:17" hidden="1" x14ac:dyDescent="0.3">
      <c r="A2704" t="s">
        <v>5616</v>
      </c>
      <c r="B2704" t="s">
        <v>5617</v>
      </c>
      <c r="C2704" t="str">
        <f>IFERROR(VLOOKUP(Table1[[#This Row],[Ticker]],[1]!Table1[[Symbol]:[Industry]],2,FALSE),"-")</f>
        <v>-</v>
      </c>
      <c r="D2704" t="s">
        <v>606</v>
      </c>
      <c r="E2704">
        <v>153.819952</v>
      </c>
      <c r="F2704">
        <v>292.3</v>
      </c>
      <c r="G2704">
        <v>-19.723630759819802</v>
      </c>
      <c r="H2704">
        <v>-7.8970843270500897</v>
      </c>
      <c r="I2704">
        <v>-24.463748235977601</v>
      </c>
      <c r="J2704">
        <v>-3.46018598940858</v>
      </c>
      <c r="K2704">
        <v>295.234108220704</v>
      </c>
      <c r="L2704">
        <v>294.82998135000798</v>
      </c>
      <c r="M2704">
        <v>48.495219578594799</v>
      </c>
      <c r="N2704">
        <v>0.46111770996506202</v>
      </c>
      <c r="O2704">
        <v>22.134793020868901</v>
      </c>
      <c r="P2704">
        <v>16.292023075392802</v>
      </c>
      <c r="Q2704">
        <v>2.7750380526040001E-2</v>
      </c>
    </row>
    <row r="2705" spans="1:17" hidden="1" x14ac:dyDescent="0.3">
      <c r="A2705" t="s">
        <v>5618</v>
      </c>
      <c r="B2705" t="s">
        <v>5619</v>
      </c>
      <c r="C2705" t="str">
        <f>IFERROR(VLOOKUP(Table1[[#This Row],[Ticker]],[1]!Table1[[Symbol]:[Industry]],2,FALSE),"-")</f>
        <v>-</v>
      </c>
      <c r="D2705" t="s">
        <v>185</v>
      </c>
      <c r="E2705">
        <v>153.66547199999999</v>
      </c>
      <c r="F2705">
        <v>250.4</v>
      </c>
      <c r="G2705">
        <v>-4.79355447235237</v>
      </c>
      <c r="H2705">
        <v>-13.793521077801</v>
      </c>
      <c r="I2705">
        <v>-11.776966508979401</v>
      </c>
      <c r="J2705">
        <v>2.66555679782488</v>
      </c>
      <c r="K2705">
        <v>273.34750475153999</v>
      </c>
      <c r="L2705">
        <v>242.856124511855</v>
      </c>
      <c r="M2705">
        <v>23.483751309669898</v>
      </c>
      <c r="N2705">
        <v>0.477058121915508</v>
      </c>
      <c r="O2705">
        <v>35.143769968051103</v>
      </c>
      <c r="P2705">
        <v>60.512820512820497</v>
      </c>
      <c r="Q2705">
        <v>6.3043914427797998E-2</v>
      </c>
    </row>
    <row r="2706" spans="1:17" hidden="1" x14ac:dyDescent="0.3">
      <c r="A2706" t="s">
        <v>5620</v>
      </c>
      <c r="B2706" t="s">
        <v>5621</v>
      </c>
      <c r="C2706" t="str">
        <f>IFERROR(VLOOKUP(Table1[[#This Row],[Ticker]],[1]!Table1[[Symbol]:[Industry]],2,FALSE),"-")</f>
        <v>-</v>
      </c>
      <c r="D2706" t="s">
        <v>400</v>
      </c>
      <c r="E2706">
        <v>153.49366463199999</v>
      </c>
      <c r="F2706">
        <v>13.37</v>
      </c>
      <c r="G2706">
        <v>497.88317862342399</v>
      </c>
      <c r="H2706">
        <v>15.746844982780599</v>
      </c>
      <c r="I2706">
        <v>218.44566064145701</v>
      </c>
      <c r="J2706">
        <v>-1.57766374974348</v>
      </c>
      <c r="K2706">
        <v>11.3252387579687</v>
      </c>
      <c r="L2706">
        <v>7.5580416917327398</v>
      </c>
      <c r="M2706">
        <v>58.951549258183199</v>
      </c>
      <c r="N2706">
        <v>0.87151322339279802</v>
      </c>
      <c r="O2706">
        <v>6.1331338818249899</v>
      </c>
      <c r="P2706">
        <v>582.142857142857</v>
      </c>
      <c r="Q2706">
        <v>0.14713486143155999</v>
      </c>
    </row>
    <row r="2707" spans="1:17" hidden="1" x14ac:dyDescent="0.3">
      <c r="A2707" t="s">
        <v>5622</v>
      </c>
      <c r="B2707" t="s">
        <v>5623</v>
      </c>
      <c r="C2707" t="str">
        <f>IFERROR(VLOOKUP(Table1[[#This Row],[Ticker]],[1]!Table1[[Symbol]:[Industry]],2,FALSE),"-")</f>
        <v>-</v>
      </c>
      <c r="D2707" t="s">
        <v>2144</v>
      </c>
      <c r="E2707">
        <v>152.459271</v>
      </c>
      <c r="F2707">
        <v>165.85</v>
      </c>
      <c r="G2707">
        <v>160.244002678361</v>
      </c>
      <c r="H2707">
        <v>2.4471030631542598</v>
      </c>
      <c r="I2707">
        <v>67.871705704364601</v>
      </c>
      <c r="J2707">
        <v>9.1199833781095805</v>
      </c>
      <c r="K2707">
        <v>150.623927341871</v>
      </c>
      <c r="L2707">
        <v>118.840918601989</v>
      </c>
      <c r="M2707">
        <v>64.893863192691597</v>
      </c>
      <c r="N2707">
        <v>0.93331102392876897</v>
      </c>
      <c r="O2707">
        <v>7.1450105517033302</v>
      </c>
      <c r="P2707">
        <v>218.880984426071</v>
      </c>
      <c r="Q2707">
        <v>0.19856813446501401</v>
      </c>
    </row>
    <row r="2708" spans="1:17" hidden="1" x14ac:dyDescent="0.3">
      <c r="A2708" t="s">
        <v>5624</v>
      </c>
      <c r="B2708" t="s">
        <v>5625</v>
      </c>
      <c r="C2708" t="str">
        <f>IFERROR(VLOOKUP(Table1[[#This Row],[Ticker]],[1]!Table1[[Symbol]:[Industry]],2,FALSE),"-")</f>
        <v>-</v>
      </c>
      <c r="D2708" t="s">
        <v>397</v>
      </c>
      <c r="E2708">
        <v>152.43928535999899</v>
      </c>
      <c r="F2708">
        <v>168.6</v>
      </c>
      <c r="G2708">
        <v>-53.844614465403403</v>
      </c>
      <c r="H2708">
        <v>-17.053564833289901</v>
      </c>
      <c r="I2708">
        <v>-32.963069390746199</v>
      </c>
      <c r="J2708">
        <v>-3.6929558650355898</v>
      </c>
      <c r="K2708">
        <v>190.332727408831</v>
      </c>
      <c r="L2708">
        <v>191.970234471081</v>
      </c>
      <c r="M2708">
        <v>25.109130544391899</v>
      </c>
      <c r="N2708">
        <v>0.41710164734178701</v>
      </c>
      <c r="O2708">
        <v>77.342823250296505</v>
      </c>
      <c r="P2708">
        <v>8.7741935483870801</v>
      </c>
      <c r="Q2708">
        <v>7.8435799465298994E-2</v>
      </c>
    </row>
    <row r="2709" spans="1:17" hidden="1" x14ac:dyDescent="0.3">
      <c r="A2709" t="s">
        <v>5626</v>
      </c>
      <c r="B2709" t="s">
        <v>5627</v>
      </c>
      <c r="C2709" t="str">
        <f>IFERROR(VLOOKUP(Table1[[#This Row],[Ticker]],[1]!Table1[[Symbol]:[Industry]],2,FALSE),"-")</f>
        <v>-</v>
      </c>
      <c r="D2709" t="s">
        <v>1169</v>
      </c>
      <c r="E2709">
        <v>151.95135999999999</v>
      </c>
      <c r="F2709">
        <v>12.16</v>
      </c>
      <c r="G2709">
        <v>-38.841316154919603</v>
      </c>
      <c r="H2709">
        <v>-8.5334822919095199</v>
      </c>
      <c r="I2709">
        <v>-39.573681314403302</v>
      </c>
      <c r="J2709">
        <v>2.26918122917695</v>
      </c>
      <c r="K2709">
        <v>12.999512447678001</v>
      </c>
      <c r="L2709">
        <v>14.874486514109799</v>
      </c>
      <c r="M2709">
        <v>40.429379050219303</v>
      </c>
      <c r="N2709">
        <v>0.79849148255772195</v>
      </c>
      <c r="O2709">
        <v>82.483552631578902</v>
      </c>
      <c r="P2709">
        <v>18.058252427184399</v>
      </c>
      <c r="Q2709">
        <v>6.9428074182964997E-2</v>
      </c>
    </row>
    <row r="2710" spans="1:17" hidden="1" x14ac:dyDescent="0.3">
      <c r="A2710" t="s">
        <v>5628</v>
      </c>
      <c r="B2710" t="s">
        <v>5629</v>
      </c>
      <c r="C2710" t="str">
        <f>IFERROR(VLOOKUP(Table1[[#This Row],[Ticker]],[1]!Table1[[Symbol]:[Industry]],2,FALSE),"-")</f>
        <v>-</v>
      </c>
      <c r="D2710" t="s">
        <v>143</v>
      </c>
      <c r="E2710">
        <v>151.68418650000001</v>
      </c>
      <c r="F2710">
        <v>373.45</v>
      </c>
      <c r="G2710">
        <v>216.437314075855</v>
      </c>
      <c r="H2710">
        <v>-19.182291087973301</v>
      </c>
      <c r="I2710">
        <v>-36.594548455771601</v>
      </c>
      <c r="J2710">
        <v>-5.4902434562133298</v>
      </c>
      <c r="K2710">
        <v>392.09878058140998</v>
      </c>
      <c r="L2710">
        <v>339.806190412332</v>
      </c>
      <c r="M2710">
        <v>34.035663812906002</v>
      </c>
      <c r="N2710">
        <v>2.0169314259816602</v>
      </c>
      <c r="O2710">
        <v>29.923684562859801</v>
      </c>
      <c r="P2710">
        <v>319.60674157303299</v>
      </c>
      <c r="Q2710">
        <v>0.27832218130487901</v>
      </c>
    </row>
    <row r="2711" spans="1:17" hidden="1" x14ac:dyDescent="0.3">
      <c r="A2711" t="s">
        <v>5630</v>
      </c>
      <c r="B2711" t="s">
        <v>5631</v>
      </c>
      <c r="C2711" t="str">
        <f>IFERROR(VLOOKUP(Table1[[#This Row],[Ticker]],[1]!Table1[[Symbol]:[Industry]],2,FALSE),"-")</f>
        <v>-</v>
      </c>
      <c r="D2711" t="s">
        <v>546</v>
      </c>
      <c r="E2711">
        <v>151.48500000000001</v>
      </c>
      <c r="F2711">
        <v>3</v>
      </c>
      <c r="G2711">
        <v>251.83818588031801</v>
      </c>
      <c r="H2711">
        <v>113.929924039646</v>
      </c>
      <c r="I2711">
        <v>238.81269914451599</v>
      </c>
      <c r="J2711">
        <v>18.968037268398401</v>
      </c>
      <c r="K2711">
        <v>1.7971167191541799</v>
      </c>
      <c r="L2711">
        <v>1.23718115267397</v>
      </c>
      <c r="M2711">
        <v>91.513437224579903</v>
      </c>
      <c r="N2711">
        <v>0.51496535913206998</v>
      </c>
      <c r="O2711">
        <v>2</v>
      </c>
      <c r="P2711">
        <v>347.76119402985</v>
      </c>
      <c r="Q2711">
        <v>0.121207883939644</v>
      </c>
    </row>
    <row r="2712" spans="1:17" hidden="1" x14ac:dyDescent="0.3">
      <c r="A2712" t="s">
        <v>5632</v>
      </c>
      <c r="B2712" t="s">
        <v>5633</v>
      </c>
      <c r="C2712" t="str">
        <f>IFERROR(VLOOKUP(Table1[[#This Row],[Ticker]],[1]!Table1[[Symbol]:[Industry]],2,FALSE),"-")</f>
        <v>-</v>
      </c>
      <c r="D2712" t="s">
        <v>400</v>
      </c>
      <c r="E2712">
        <v>151.4496</v>
      </c>
      <c r="F2712">
        <v>394.4</v>
      </c>
      <c r="G2712">
        <v>116.84305442949</v>
      </c>
      <c r="H2712">
        <v>16.402109175382598</v>
      </c>
      <c r="I2712">
        <v>20.055806913939499</v>
      </c>
      <c r="J2712">
        <v>0.263537654056131</v>
      </c>
      <c r="K2712">
        <v>339.44686398036902</v>
      </c>
      <c r="L2712">
        <v>285.88948449300801</v>
      </c>
      <c r="M2712">
        <v>63.150407085670302</v>
      </c>
      <c r="N2712">
        <v>3.3507571266907301</v>
      </c>
      <c r="O2712">
        <v>16.075050709939099</v>
      </c>
      <c r="P2712">
        <v>167.38983050847401</v>
      </c>
      <c r="Q2712">
        <v>5.2013304107358001E-2</v>
      </c>
    </row>
    <row r="2713" spans="1:17" hidden="1" x14ac:dyDescent="0.3">
      <c r="A2713" t="s">
        <v>5634</v>
      </c>
      <c r="B2713" t="s">
        <v>5635</v>
      </c>
      <c r="C2713" t="str">
        <f>IFERROR(VLOOKUP(Table1[[#This Row],[Ticker]],[1]!Table1[[Symbol]:[Industry]],2,FALSE),"-")</f>
        <v>-</v>
      </c>
      <c r="D2713" t="s">
        <v>606</v>
      </c>
      <c r="E2713">
        <v>151.19240904</v>
      </c>
      <c r="F2713">
        <v>210.3</v>
      </c>
      <c r="G2713">
        <v>-46.162701206236001</v>
      </c>
      <c r="H2713">
        <v>-7.7837063666448199</v>
      </c>
      <c r="I2713">
        <v>-22.956008338477101</v>
      </c>
      <c r="J2713">
        <v>-4.2002562110456196</v>
      </c>
      <c r="K2713">
        <v>217.390210262946</v>
      </c>
      <c r="L2713">
        <v>228.50271418294901</v>
      </c>
      <c r="M2713">
        <v>30.050468783762099</v>
      </c>
      <c r="N2713">
        <v>0.74970646205874902</v>
      </c>
      <c r="O2713">
        <v>52.163575844032302</v>
      </c>
      <c r="P2713">
        <v>4.1089108910891099</v>
      </c>
      <c r="Q2713">
        <v>-4.3668148791544001E-2</v>
      </c>
    </row>
    <row r="2714" spans="1:17" hidden="1" x14ac:dyDescent="0.3">
      <c r="A2714" t="s">
        <v>5636</v>
      </c>
      <c r="B2714" t="s">
        <v>5637</v>
      </c>
      <c r="C2714" t="str">
        <f>IFERROR(VLOOKUP(Table1[[#This Row],[Ticker]],[1]!Table1[[Symbol]:[Industry]],2,FALSE),"-")</f>
        <v>-</v>
      </c>
      <c r="D2714" t="s">
        <v>564</v>
      </c>
      <c r="E2714">
        <v>151.01614352000001</v>
      </c>
      <c r="F2714">
        <v>149.6</v>
      </c>
      <c r="G2714">
        <v>31.618405660537899</v>
      </c>
      <c r="H2714">
        <v>3.2458194118795198</v>
      </c>
      <c r="I2714">
        <v>47.065087993919697</v>
      </c>
      <c r="J2714">
        <v>-2.6656939990640698</v>
      </c>
      <c r="K2714">
        <v>140.46380867562499</v>
      </c>
      <c r="L2714">
        <v>113.51209502622601</v>
      </c>
      <c r="M2714">
        <v>43.5646297116296</v>
      </c>
      <c r="N2714">
        <v>0.93408230989032304</v>
      </c>
      <c r="O2714">
        <v>4.27807486631015</v>
      </c>
      <c r="P2714">
        <v>68.089887640449405</v>
      </c>
    </row>
    <row r="2715" spans="1:17" hidden="1" x14ac:dyDescent="0.3">
      <c r="A2715" t="s">
        <v>5638</v>
      </c>
      <c r="B2715" t="s">
        <v>5639</v>
      </c>
      <c r="C2715" t="str">
        <f>IFERROR(VLOOKUP(Table1[[#This Row],[Ticker]],[1]!Table1[[Symbol]:[Industry]],2,FALSE),"-")</f>
        <v>-</v>
      </c>
      <c r="D2715" t="s">
        <v>762</v>
      </c>
      <c r="E2715">
        <v>150.96388999999999</v>
      </c>
      <c r="F2715">
        <v>82.6</v>
      </c>
      <c r="G2715">
        <v>-54.815896233886598</v>
      </c>
      <c r="H2715">
        <v>54.870690590168699</v>
      </c>
      <c r="I2715">
        <v>87.654879408142605</v>
      </c>
      <c r="J2715">
        <v>11.0989021086405</v>
      </c>
      <c r="K2715">
        <v>60.725179615693499</v>
      </c>
      <c r="M2715">
        <v>76.921662436252504</v>
      </c>
      <c r="N2715">
        <v>3.2645843858658501</v>
      </c>
      <c r="O2715">
        <v>35.593220338983002</v>
      </c>
      <c r="P2715">
        <v>119.680851063829</v>
      </c>
    </row>
    <row r="2716" spans="1:17" hidden="1" x14ac:dyDescent="0.3">
      <c r="A2716" t="s">
        <v>5640</v>
      </c>
      <c r="B2716" t="s">
        <v>5641</v>
      </c>
      <c r="C2716" t="str">
        <f>IFERROR(VLOOKUP(Table1[[#This Row],[Ticker]],[1]!Table1[[Symbol]:[Industry]],2,FALSE),"-")</f>
        <v>-</v>
      </c>
      <c r="D2716" t="s">
        <v>606</v>
      </c>
      <c r="E2716">
        <v>150.51711599999999</v>
      </c>
      <c r="F2716">
        <v>455.45</v>
      </c>
      <c r="G2716">
        <v>-22.725247545021698</v>
      </c>
      <c r="H2716">
        <v>-1.2707180149285</v>
      </c>
      <c r="I2716">
        <v>-1.7274954279366399</v>
      </c>
      <c r="J2716">
        <v>-4.4375119271692096</v>
      </c>
      <c r="K2716">
        <v>464.92680845638199</v>
      </c>
      <c r="L2716">
        <v>440.05577904044998</v>
      </c>
      <c r="M2716">
        <v>36.050561724237099</v>
      </c>
      <c r="N2716">
        <v>0.31807220315997098</v>
      </c>
      <c r="O2716">
        <v>20.100999011966099</v>
      </c>
      <c r="P2716">
        <v>26.5138888888888</v>
      </c>
      <c r="Q2716">
        <v>-3.0730641738426E-2</v>
      </c>
    </row>
    <row r="2717" spans="1:17" hidden="1" x14ac:dyDescent="0.3">
      <c r="A2717" t="s">
        <v>5642</v>
      </c>
      <c r="B2717" t="s">
        <v>5643</v>
      </c>
      <c r="C2717" t="str">
        <f>IFERROR(VLOOKUP(Table1[[#This Row],[Ticker]],[1]!Table1[[Symbol]:[Industry]],2,FALSE),"-")</f>
        <v>-</v>
      </c>
      <c r="D2717" t="s">
        <v>564</v>
      </c>
      <c r="E2717">
        <v>150.48207099999999</v>
      </c>
      <c r="F2717">
        <v>15.77</v>
      </c>
      <c r="G2717">
        <v>-33.216070208420597</v>
      </c>
      <c r="H2717">
        <v>-15.034762958748701</v>
      </c>
      <c r="I2717">
        <v>3.7286655310706198</v>
      </c>
      <c r="J2717">
        <v>-10.1003922151653</v>
      </c>
      <c r="K2717">
        <v>16.470851944399101</v>
      </c>
      <c r="L2717">
        <v>16.593460238740001</v>
      </c>
      <c r="M2717">
        <v>20.794754951570098</v>
      </c>
      <c r="N2717">
        <v>0.64094227398918002</v>
      </c>
      <c r="O2717">
        <v>89.2200380469245</v>
      </c>
      <c r="P2717">
        <v>28.0032467532467</v>
      </c>
      <c r="Q2717">
        <v>-8.0336512113360001E-3</v>
      </c>
    </row>
    <row r="2718" spans="1:17" hidden="1" x14ac:dyDescent="0.3">
      <c r="A2718" t="s">
        <v>5644</v>
      </c>
      <c r="B2718" t="s">
        <v>5645</v>
      </c>
      <c r="C2718" t="str">
        <f>IFERROR(VLOOKUP(Table1[[#This Row],[Ticker]],[1]!Table1[[Symbol]:[Industry]],2,FALSE),"-")</f>
        <v>-</v>
      </c>
      <c r="D2718" t="s">
        <v>294</v>
      </c>
      <c r="E2718">
        <v>150.43950000000001</v>
      </c>
      <c r="F2718">
        <v>297.89999999999998</v>
      </c>
      <c r="G2718">
        <v>-68.051506176674195</v>
      </c>
      <c r="H2718">
        <v>-19.019957570456398</v>
      </c>
      <c r="I2718">
        <v>-32.726709722479001</v>
      </c>
      <c r="J2718">
        <v>-8.9682042437322593</v>
      </c>
      <c r="K2718">
        <v>342.71788307066601</v>
      </c>
      <c r="L2718">
        <v>377.10376353668801</v>
      </c>
      <c r="M2718">
        <v>23.483692907453602</v>
      </c>
      <c r="N2718">
        <v>1.1821681227398599</v>
      </c>
      <c r="O2718">
        <v>99.714669352131594</v>
      </c>
      <c r="P2718">
        <v>2.7241379310344702</v>
      </c>
      <c r="Q2718">
        <v>6.4010549661120006E-2</v>
      </c>
    </row>
    <row r="2719" spans="1:17" hidden="1" x14ac:dyDescent="0.3">
      <c r="A2719" t="s">
        <v>5646</v>
      </c>
      <c r="B2719" t="s">
        <v>5647</v>
      </c>
      <c r="C2719" t="str">
        <f>IFERROR(VLOOKUP(Table1[[#This Row],[Ticker]],[1]!Table1[[Symbol]:[Industry]],2,FALSE),"-")</f>
        <v>-</v>
      </c>
      <c r="D2719" t="s">
        <v>124</v>
      </c>
      <c r="E2719">
        <v>150.41491506</v>
      </c>
      <c r="F2719">
        <v>522.15</v>
      </c>
      <c r="G2719">
        <v>-46.450010175919502</v>
      </c>
      <c r="H2719">
        <v>9.3977967782612204</v>
      </c>
      <c r="I2719">
        <v>8.31306295727369</v>
      </c>
      <c r="J2719">
        <v>2.9555963235165699</v>
      </c>
      <c r="K2719">
        <v>477.02923254069202</v>
      </c>
      <c r="L2719">
        <v>470.348807615846</v>
      </c>
      <c r="M2719">
        <v>60.333553294002101</v>
      </c>
      <c r="N2719">
        <v>3.3969117471725201</v>
      </c>
      <c r="O2719">
        <v>29.388106865843099</v>
      </c>
      <c r="P2719">
        <v>46.691951116729797</v>
      </c>
      <c r="Q2719">
        <v>9.1925729727610997E-2</v>
      </c>
    </row>
    <row r="2720" spans="1:17" hidden="1" x14ac:dyDescent="0.3">
      <c r="A2720" t="s">
        <v>5648</v>
      </c>
      <c r="B2720" t="s">
        <v>5649</v>
      </c>
      <c r="C2720" t="str">
        <f>IFERROR(VLOOKUP(Table1[[#This Row],[Ticker]],[1]!Table1[[Symbol]:[Industry]],2,FALSE),"-")</f>
        <v>-</v>
      </c>
      <c r="D2720" t="s">
        <v>564</v>
      </c>
      <c r="E2720">
        <v>150.15297000000001</v>
      </c>
      <c r="F2720">
        <v>80.3</v>
      </c>
      <c r="G2720">
        <v>65.006052496460597</v>
      </c>
      <c r="H2720">
        <v>-6.3300598788743798</v>
      </c>
      <c r="I2720">
        <v>81.172947591720899</v>
      </c>
      <c r="J2720">
        <v>10.7813106092308</v>
      </c>
      <c r="K2720">
        <v>65.340849147423597</v>
      </c>
      <c r="L2720">
        <v>56.6495412152127</v>
      </c>
      <c r="M2720">
        <v>82.463165061032001</v>
      </c>
      <c r="N2720">
        <v>0.781159139368094</v>
      </c>
      <c r="O2720">
        <v>0.24906600249066099</v>
      </c>
      <c r="P2720">
        <v>116.734143049932</v>
      </c>
    </row>
    <row r="2721" spans="1:17" hidden="1" x14ac:dyDescent="0.3">
      <c r="A2721" t="s">
        <v>5650</v>
      </c>
      <c r="B2721" t="s">
        <v>5651</v>
      </c>
      <c r="C2721" t="str">
        <f>IFERROR(VLOOKUP(Table1[[#This Row],[Ticker]],[1]!Table1[[Symbol]:[Industry]],2,FALSE),"-")</f>
        <v>-</v>
      </c>
      <c r="D2721" t="s">
        <v>516</v>
      </c>
      <c r="E2721">
        <v>150.12811439999999</v>
      </c>
      <c r="F2721">
        <v>74.400000000000006</v>
      </c>
      <c r="G2721">
        <v>-53.034433461754503</v>
      </c>
      <c r="H2721">
        <v>4.1513419659821</v>
      </c>
      <c r="I2721">
        <v>4.1389778041280003</v>
      </c>
      <c r="J2721">
        <v>7.4508202041135903</v>
      </c>
      <c r="K2721">
        <v>68.6245435561069</v>
      </c>
      <c r="L2721">
        <v>75.691176064912099</v>
      </c>
      <c r="M2721">
        <v>81.903939622524206</v>
      </c>
      <c r="N2721">
        <v>1.4927331780453299</v>
      </c>
      <c r="O2721">
        <v>53.561827956989198</v>
      </c>
      <c r="P2721">
        <v>26.1016949152542</v>
      </c>
    </row>
    <row r="2722" spans="1:17" hidden="1" x14ac:dyDescent="0.3">
      <c r="A2722" t="s">
        <v>5652</v>
      </c>
      <c r="B2722" t="s">
        <v>5653</v>
      </c>
      <c r="C2722" t="str">
        <f>IFERROR(VLOOKUP(Table1[[#This Row],[Ticker]],[1]!Table1[[Symbol]:[Industry]],2,FALSE),"-")</f>
        <v>-</v>
      </c>
      <c r="D2722" t="s">
        <v>1007</v>
      </c>
      <c r="E2722">
        <v>150.02886471599999</v>
      </c>
      <c r="F2722">
        <v>12.38</v>
      </c>
      <c r="G2722">
        <v>84.415783721073893</v>
      </c>
      <c r="H2722">
        <v>-0.16893069211997999</v>
      </c>
      <c r="I2722">
        <v>72.131380463197303</v>
      </c>
      <c r="J2722">
        <v>-3.79327502612824</v>
      </c>
      <c r="K2722">
        <v>11.9712845834449</v>
      </c>
      <c r="L2722">
        <v>9.6912701559105194</v>
      </c>
      <c r="M2722">
        <v>27.5940879292611</v>
      </c>
      <c r="N2722">
        <v>0.601283243373259</v>
      </c>
      <c r="O2722">
        <v>28.190630048465199</v>
      </c>
      <c r="P2722">
        <v>127.155963302752</v>
      </c>
      <c r="Q2722">
        <v>-7.4272249554789005E-2</v>
      </c>
    </row>
    <row r="2723" spans="1:17" hidden="1" x14ac:dyDescent="0.3">
      <c r="A2723" t="s">
        <v>5654</v>
      </c>
      <c r="B2723" t="s">
        <v>5655</v>
      </c>
      <c r="C2723" t="str">
        <f>IFERROR(VLOOKUP(Table1[[#This Row],[Ticker]],[1]!Table1[[Symbol]:[Industry]],2,FALSE),"-")</f>
        <v>-</v>
      </c>
      <c r="D2723" t="s">
        <v>473</v>
      </c>
      <c r="E2723">
        <v>149.69370000000001</v>
      </c>
      <c r="F2723">
        <v>85.15</v>
      </c>
      <c r="G2723">
        <v>-73.809054690745</v>
      </c>
      <c r="H2723">
        <v>-40.1371313539398</v>
      </c>
      <c r="I2723">
        <v>-59.362013954019801</v>
      </c>
      <c r="J2723">
        <v>-9.4128323965666496</v>
      </c>
      <c r="M2723">
        <v>12.3606513929098</v>
      </c>
      <c r="O2723">
        <v>87.433940105695797</v>
      </c>
      <c r="P2723">
        <v>1.9760479041916099</v>
      </c>
    </row>
    <row r="2724" spans="1:17" hidden="1" x14ac:dyDescent="0.3">
      <c r="A2724" t="s">
        <v>5656</v>
      </c>
      <c r="B2724" t="s">
        <v>5657</v>
      </c>
      <c r="C2724" t="str">
        <f>IFERROR(VLOOKUP(Table1[[#This Row],[Ticker]],[1]!Table1[[Symbol]:[Industry]],2,FALSE),"-")</f>
        <v>-</v>
      </c>
      <c r="D2724" t="s">
        <v>606</v>
      </c>
      <c r="E2724">
        <v>149.004021825</v>
      </c>
      <c r="F2724">
        <v>165.45</v>
      </c>
      <c r="G2724">
        <v>69.138837388926703</v>
      </c>
      <c r="H2724">
        <v>3.8423664359594998</v>
      </c>
      <c r="I2724">
        <v>14.0298420016588</v>
      </c>
      <c r="J2724">
        <v>4.8187072941141098</v>
      </c>
      <c r="K2724">
        <v>159.455588046488</v>
      </c>
      <c r="L2724">
        <v>136.70564313279201</v>
      </c>
      <c r="M2724">
        <v>51.015839797335701</v>
      </c>
      <c r="N2724">
        <v>1.61532490351903</v>
      </c>
      <c r="O2724">
        <v>20.126926563916498</v>
      </c>
      <c r="P2724">
        <v>119.57531519575301</v>
      </c>
      <c r="Q2724">
        <v>0.107181007357014</v>
      </c>
    </row>
    <row r="2725" spans="1:17" hidden="1" x14ac:dyDescent="0.3">
      <c r="A2725" t="s">
        <v>5658</v>
      </c>
      <c r="B2725" t="s">
        <v>5659</v>
      </c>
      <c r="C2725" t="str">
        <f>IFERROR(VLOOKUP(Table1[[#This Row],[Ticker]],[1]!Table1[[Symbol]:[Industry]],2,FALSE),"-")</f>
        <v>-</v>
      </c>
      <c r="D2725" t="s">
        <v>606</v>
      </c>
      <c r="E2725">
        <v>148.83970292500001</v>
      </c>
      <c r="F2725">
        <v>95.95</v>
      </c>
      <c r="G2725">
        <v>4.3922079840186496</v>
      </c>
      <c r="H2725">
        <v>-27.888737004107099</v>
      </c>
      <c r="I2725">
        <v>-26.949205617388699</v>
      </c>
      <c r="J2725">
        <v>-6.5753975912907201</v>
      </c>
      <c r="K2725">
        <v>102.67773160257001</v>
      </c>
      <c r="L2725">
        <v>97.170966242246294</v>
      </c>
      <c r="M2725">
        <v>37.621724125429601</v>
      </c>
      <c r="N2725">
        <v>0.55262871241075995</v>
      </c>
      <c r="O2725">
        <v>50.130276185513203</v>
      </c>
      <c r="P2725">
        <v>52.301587301587297</v>
      </c>
      <c r="Q2725">
        <v>0.14523859926643201</v>
      </c>
    </row>
    <row r="2726" spans="1:17" hidden="1" x14ac:dyDescent="0.3">
      <c r="A2726" t="s">
        <v>5660</v>
      </c>
      <c r="B2726" t="s">
        <v>5661</v>
      </c>
      <c r="C2726" t="str">
        <f>IFERROR(VLOOKUP(Table1[[#This Row],[Ticker]],[1]!Table1[[Symbol]:[Industry]],2,FALSE),"-")</f>
        <v>-</v>
      </c>
      <c r="D2726" t="s">
        <v>467</v>
      </c>
      <c r="E2726">
        <v>148.828743</v>
      </c>
      <c r="F2726">
        <v>105</v>
      </c>
      <c r="G2726">
        <v>-42.725740759080097</v>
      </c>
      <c r="H2726">
        <v>-3.67063074537467</v>
      </c>
      <c r="I2726">
        <v>-21.421990024183302</v>
      </c>
      <c r="J2726">
        <v>3.5461013740216298</v>
      </c>
      <c r="K2726">
        <v>104.468606574015</v>
      </c>
      <c r="L2726">
        <v>111.113216092466</v>
      </c>
      <c r="M2726">
        <v>57.071281619966797</v>
      </c>
      <c r="N2726">
        <v>1.1928997643283299</v>
      </c>
      <c r="O2726">
        <v>72.380952380952394</v>
      </c>
      <c r="P2726">
        <v>12.2994652406417</v>
      </c>
    </row>
    <row r="2727" spans="1:17" hidden="1" x14ac:dyDescent="0.3">
      <c r="A2727" t="s">
        <v>5662</v>
      </c>
      <c r="B2727" t="s">
        <v>5663</v>
      </c>
      <c r="C2727" t="str">
        <f>IFERROR(VLOOKUP(Table1[[#This Row],[Ticker]],[1]!Table1[[Symbol]:[Industry]],2,FALSE),"-")</f>
        <v>-</v>
      </c>
      <c r="D2727" t="s">
        <v>1454</v>
      </c>
      <c r="E2727">
        <v>148.776555</v>
      </c>
      <c r="F2727">
        <v>357.55</v>
      </c>
      <c r="G2727">
        <v>43.399199392551203</v>
      </c>
      <c r="H2727">
        <v>3.7459822447023701</v>
      </c>
      <c r="I2727">
        <v>26.426927021901701</v>
      </c>
      <c r="J2727">
        <v>-7.1111422919085099</v>
      </c>
      <c r="K2727">
        <v>345.34625388746099</v>
      </c>
      <c r="L2727">
        <v>303.49858793485998</v>
      </c>
      <c r="M2727">
        <v>47.393918920056997</v>
      </c>
      <c r="N2727">
        <v>1.8630407307599799</v>
      </c>
      <c r="O2727">
        <v>19.703537966717899</v>
      </c>
      <c r="P2727">
        <v>83.171106557377001</v>
      </c>
      <c r="Q2727">
        <v>6.9937654252583997E-2</v>
      </c>
    </row>
    <row r="2728" spans="1:17" hidden="1" x14ac:dyDescent="0.3">
      <c r="A2728" t="s">
        <v>5664</v>
      </c>
      <c r="B2728" t="s">
        <v>5665</v>
      </c>
      <c r="C2728" t="str">
        <f>IFERROR(VLOOKUP(Table1[[#This Row],[Ticker]],[1]!Table1[[Symbol]:[Industry]],2,FALSE),"-")</f>
        <v>-</v>
      </c>
      <c r="D2728" t="s">
        <v>21</v>
      </c>
      <c r="E2728">
        <v>148.63968</v>
      </c>
      <c r="F2728">
        <v>168</v>
      </c>
      <c r="G2728">
        <v>12.7403413255659</v>
      </c>
      <c r="H2728">
        <v>-15.9318271124275</v>
      </c>
      <c r="I2728">
        <v>42.820921138349497</v>
      </c>
      <c r="J2728">
        <v>-4.4455801470716496</v>
      </c>
      <c r="K2728">
        <v>172.9538768237</v>
      </c>
      <c r="M2728">
        <v>45.581579698781603</v>
      </c>
      <c r="N2728">
        <v>0.25593175153292402</v>
      </c>
      <c r="O2728">
        <v>38.392857142857103</v>
      </c>
      <c r="P2728">
        <v>72.307692307692307</v>
      </c>
    </row>
    <row r="2729" spans="1:17" hidden="1" x14ac:dyDescent="0.3">
      <c r="A2729" t="s">
        <v>5666</v>
      </c>
      <c r="B2729" t="s">
        <v>5667</v>
      </c>
      <c r="C2729" t="str">
        <f>IFERROR(VLOOKUP(Table1[[#This Row],[Ticker]],[1]!Table1[[Symbol]:[Industry]],2,FALSE),"-")</f>
        <v>-</v>
      </c>
      <c r="D2729" t="s">
        <v>264</v>
      </c>
      <c r="E2729">
        <v>148.52348928000001</v>
      </c>
      <c r="F2729">
        <v>225.6</v>
      </c>
      <c r="G2729">
        <v>14.7702178770983</v>
      </c>
      <c r="H2729">
        <v>-6.9181002764632797</v>
      </c>
      <c r="I2729">
        <v>9.9974870528533799</v>
      </c>
      <c r="J2729">
        <v>-8.8662431278750997</v>
      </c>
      <c r="K2729">
        <v>216.28634077334499</v>
      </c>
      <c r="L2729">
        <v>186.139561292031</v>
      </c>
      <c r="M2729">
        <v>41.392720149167701</v>
      </c>
      <c r="N2729">
        <v>0.98362726440655801</v>
      </c>
      <c r="O2729">
        <v>16.0904255319148</v>
      </c>
      <c r="P2729">
        <v>77.358490566037702</v>
      </c>
      <c r="Q2729">
        <v>7.0096414751021005E-2</v>
      </c>
    </row>
    <row r="2730" spans="1:17" hidden="1" x14ac:dyDescent="0.3">
      <c r="A2730" t="s">
        <v>5668</v>
      </c>
      <c r="B2730" t="s">
        <v>5669</v>
      </c>
      <c r="C2730" t="str">
        <f>IFERROR(VLOOKUP(Table1[[#This Row],[Ticker]],[1]!Table1[[Symbol]:[Industry]],2,FALSE),"-")</f>
        <v>-</v>
      </c>
      <c r="D2730" t="s">
        <v>46</v>
      </c>
      <c r="E2730">
        <v>147.98964599999999</v>
      </c>
      <c r="F2730">
        <v>1.35</v>
      </c>
      <c r="G2730">
        <v>-19.806487437995202</v>
      </c>
      <c r="H2730">
        <v>-15.4009982026685</v>
      </c>
      <c r="I2730">
        <v>-10.3301579983411</v>
      </c>
      <c r="J2730">
        <v>-6.2341334062131502</v>
      </c>
      <c r="K2730">
        <v>1.47281951655807</v>
      </c>
      <c r="L2730">
        <v>1.33828241457401</v>
      </c>
      <c r="M2730">
        <v>22.947942886298701</v>
      </c>
      <c r="N2730">
        <v>0.37922462807447299</v>
      </c>
      <c r="O2730">
        <v>37.7777777777777</v>
      </c>
      <c r="P2730">
        <v>35</v>
      </c>
      <c r="Q2730">
        <v>0.155488484817942</v>
      </c>
    </row>
    <row r="2731" spans="1:17" hidden="1" x14ac:dyDescent="0.3">
      <c r="A2731" t="s">
        <v>5670</v>
      </c>
      <c r="B2731" t="s">
        <v>5671</v>
      </c>
      <c r="C2731" t="str">
        <f>IFERROR(VLOOKUP(Table1[[#This Row],[Ticker]],[1]!Table1[[Symbol]:[Industry]],2,FALSE),"-")</f>
        <v>-</v>
      </c>
      <c r="D2731" t="s">
        <v>21</v>
      </c>
      <c r="E2731">
        <v>147.93437824</v>
      </c>
      <c r="F2731">
        <v>8.8000000000000007</v>
      </c>
      <c r="G2731">
        <v>17.6494300158888</v>
      </c>
      <c r="H2731">
        <v>-15.876322345547599</v>
      </c>
      <c r="I2731">
        <v>59.089196840368501</v>
      </c>
      <c r="J2731">
        <v>-2.8542349475745401</v>
      </c>
      <c r="K2731">
        <v>8.9394040825483696</v>
      </c>
      <c r="L2731">
        <v>7.4351946445111503</v>
      </c>
      <c r="M2731">
        <v>48.024215634034498</v>
      </c>
      <c r="N2731">
        <v>0.66614496318487704</v>
      </c>
      <c r="O2731">
        <v>27.727272727272702</v>
      </c>
      <c r="P2731">
        <v>134.666666666666</v>
      </c>
      <c r="Q2731">
        <v>-7.8252223614880007E-3</v>
      </c>
    </row>
    <row r="2732" spans="1:17" hidden="1" x14ac:dyDescent="0.3">
      <c r="A2732" t="s">
        <v>5672</v>
      </c>
      <c r="B2732" t="s">
        <v>5673</v>
      </c>
      <c r="C2732" t="str">
        <f>IFERROR(VLOOKUP(Table1[[#This Row],[Ticker]],[1]!Table1[[Symbol]:[Industry]],2,FALSE),"-")</f>
        <v>-</v>
      </c>
      <c r="D2732" t="s">
        <v>1169</v>
      </c>
      <c r="E2732">
        <v>147.41600800000001</v>
      </c>
      <c r="F2732">
        <v>80</v>
      </c>
      <c r="G2732">
        <v>-86.760517688186894</v>
      </c>
      <c r="H2732">
        <v>-9.5731741693344308</v>
      </c>
      <c r="I2732">
        <v>-31.515182415053001</v>
      </c>
      <c r="J2732">
        <v>1.72140277512948</v>
      </c>
      <c r="K2732">
        <v>83.957588603626903</v>
      </c>
      <c r="M2732">
        <v>45.7641265447104</v>
      </c>
      <c r="N2732">
        <v>0.532415791379934</v>
      </c>
      <c r="O2732">
        <v>128.75</v>
      </c>
      <c r="P2732">
        <v>9.4391244870041007</v>
      </c>
    </row>
    <row r="2733" spans="1:17" hidden="1" x14ac:dyDescent="0.3">
      <c r="A2733" t="s">
        <v>5674</v>
      </c>
      <c r="B2733" t="s">
        <v>5675</v>
      </c>
      <c r="C2733" t="str">
        <f>IFERROR(VLOOKUP(Table1[[#This Row],[Ticker]],[1]!Table1[[Symbol]:[Industry]],2,FALSE),"-")</f>
        <v>-</v>
      </c>
      <c r="D2733" t="s">
        <v>2737</v>
      </c>
      <c r="E2733">
        <v>147.40841499999999</v>
      </c>
      <c r="F2733">
        <v>134.75</v>
      </c>
      <c r="G2733">
        <v>82.822801264933503</v>
      </c>
      <c r="H2733">
        <v>-11.498727849157801</v>
      </c>
      <c r="I2733">
        <v>48.027866693016797</v>
      </c>
      <c r="J2733">
        <v>-0.12509333165582201</v>
      </c>
      <c r="K2733">
        <v>128.705242707439</v>
      </c>
      <c r="L2733">
        <v>100.61658116511499</v>
      </c>
      <c r="M2733">
        <v>43.995489033624096</v>
      </c>
      <c r="N2733">
        <v>0.37804329013254701</v>
      </c>
      <c r="O2733">
        <v>21.781076066790298</v>
      </c>
      <c r="P2733">
        <v>174.160732451678</v>
      </c>
      <c r="Q2733">
        <v>8.5761970839024995E-2</v>
      </c>
    </row>
    <row r="2734" spans="1:17" hidden="1" x14ac:dyDescent="0.3">
      <c r="A2734" t="s">
        <v>5676</v>
      </c>
      <c r="B2734" t="s">
        <v>5677</v>
      </c>
      <c r="C2734" t="str">
        <f>IFERROR(VLOOKUP(Table1[[#This Row],[Ticker]],[1]!Table1[[Symbol]:[Industry]],2,FALSE),"-")</f>
        <v>-</v>
      </c>
      <c r="D2734" t="s">
        <v>1169</v>
      </c>
      <c r="E2734">
        <v>147.305598807</v>
      </c>
      <c r="F2734">
        <v>0.79</v>
      </c>
      <c r="G2734">
        <v>16.279405038518401</v>
      </c>
      <c r="H2734">
        <v>-20.770536789846901</v>
      </c>
      <c r="I2734">
        <v>-15.732755400938499</v>
      </c>
      <c r="J2734">
        <v>-0.205702377782117</v>
      </c>
      <c r="K2734">
        <v>0.82617502334846604</v>
      </c>
      <c r="L2734">
        <v>0.78129667375218403</v>
      </c>
      <c r="M2734">
        <v>40.6993294037323</v>
      </c>
      <c r="N2734">
        <v>0.33174677302279398</v>
      </c>
      <c r="O2734">
        <v>51.898734177215097</v>
      </c>
      <c r="P2734">
        <v>71.739130434782595</v>
      </c>
      <c r="Q2734">
        <v>7.5791493694860003E-3</v>
      </c>
    </row>
    <row r="2735" spans="1:17" hidden="1" x14ac:dyDescent="0.3">
      <c r="A2735" t="s">
        <v>5678</v>
      </c>
      <c r="B2735" t="s">
        <v>5679</v>
      </c>
      <c r="C2735" t="str">
        <f>IFERROR(VLOOKUP(Table1[[#This Row],[Ticker]],[1]!Table1[[Symbol]:[Industry]],2,FALSE),"-")</f>
        <v>-</v>
      </c>
      <c r="D2735" t="s">
        <v>473</v>
      </c>
      <c r="E2735">
        <v>147.25709939999999</v>
      </c>
      <c r="F2735">
        <v>299.10000000000002</v>
      </c>
      <c r="G2735">
        <v>-1.8227328856793501</v>
      </c>
      <c r="H2735">
        <v>75.219606579328598</v>
      </c>
      <c r="I2735">
        <v>92.303644818560201</v>
      </c>
      <c r="J2735">
        <v>72.655058379232202</v>
      </c>
      <c r="K2735">
        <v>168.533339317843</v>
      </c>
      <c r="L2735">
        <v>168.84847047872799</v>
      </c>
      <c r="M2735">
        <v>93.521521161354798</v>
      </c>
      <c r="N2735">
        <v>5.3010805081891297</v>
      </c>
      <c r="O2735">
        <v>0</v>
      </c>
      <c r="P2735">
        <v>135.51181102362199</v>
      </c>
      <c r="Q2735">
        <v>0.114290915800544</v>
      </c>
    </row>
    <row r="2736" spans="1:17" hidden="1" x14ac:dyDescent="0.3">
      <c r="A2736" t="s">
        <v>5680</v>
      </c>
      <c r="B2736" t="s">
        <v>5681</v>
      </c>
      <c r="C2736" t="str">
        <f>IFERROR(VLOOKUP(Table1[[#This Row],[Ticker]],[1]!Table1[[Symbol]:[Industry]],2,FALSE),"-")</f>
        <v>-</v>
      </c>
      <c r="E2736">
        <v>147.1791178</v>
      </c>
      <c r="F2736">
        <v>143</v>
      </c>
      <c r="G2736">
        <v>-35.663446612825297</v>
      </c>
      <c r="H2736">
        <v>-1.6090135570532</v>
      </c>
      <c r="I2736">
        <v>-20.951880844782998</v>
      </c>
      <c r="J2736">
        <v>-6.2440565469774203</v>
      </c>
      <c r="K2736">
        <v>139.28744927415099</v>
      </c>
      <c r="L2736">
        <v>136.870564157697</v>
      </c>
      <c r="M2736">
        <v>45.830269373512898</v>
      </c>
      <c r="N2736">
        <v>2.4881707019494002</v>
      </c>
      <c r="O2736">
        <v>17.937062937062901</v>
      </c>
      <c r="P2736">
        <v>31.132508023842199</v>
      </c>
      <c r="Q2736">
        <v>0.10886836991214099</v>
      </c>
    </row>
    <row r="2737" spans="1:17" hidden="1" x14ac:dyDescent="0.3">
      <c r="A2737" t="s">
        <v>5682</v>
      </c>
      <c r="B2737" t="s">
        <v>5683</v>
      </c>
      <c r="C2737" t="str">
        <f>IFERROR(VLOOKUP(Table1[[#This Row],[Ticker]],[1]!Table1[[Symbol]:[Industry]],2,FALSE),"-")</f>
        <v>-</v>
      </c>
      <c r="D2737" t="s">
        <v>606</v>
      </c>
      <c r="E2737">
        <v>147.15</v>
      </c>
      <c r="F2737">
        <v>218</v>
      </c>
      <c r="G2737">
        <v>4.41600453743201</v>
      </c>
      <c r="H2737">
        <v>-9.0738189422627897</v>
      </c>
      <c r="I2737">
        <v>9.26714958140718</v>
      </c>
      <c r="J2737">
        <v>-0.698323529085905</v>
      </c>
      <c r="K2737">
        <v>219.69694836684599</v>
      </c>
      <c r="L2737">
        <v>198.918806619886</v>
      </c>
      <c r="M2737">
        <v>40.244474614874001</v>
      </c>
      <c r="N2737">
        <v>0.28132711108877201</v>
      </c>
      <c r="O2737">
        <v>21.467889908256801</v>
      </c>
      <c r="P2737">
        <v>47.2475515028706</v>
      </c>
      <c r="Q2737">
        <v>1.2224217774827E-2</v>
      </c>
    </row>
    <row r="2738" spans="1:17" hidden="1" x14ac:dyDescent="0.3">
      <c r="A2738" t="s">
        <v>5684</v>
      </c>
      <c r="B2738" t="s">
        <v>5685</v>
      </c>
      <c r="C2738" t="str">
        <f>IFERROR(VLOOKUP(Table1[[#This Row],[Ticker]],[1]!Table1[[Symbol]:[Industry]],2,FALSE),"-")</f>
        <v>-</v>
      </c>
      <c r="D2738" t="s">
        <v>5248</v>
      </c>
      <c r="E2738">
        <v>146.95564042500001</v>
      </c>
      <c r="F2738">
        <v>102.63</v>
      </c>
      <c r="G2738">
        <v>86.517673059805304</v>
      </c>
      <c r="H2738">
        <v>-7.6337468664702701</v>
      </c>
      <c r="I2738">
        <v>-11.4239079983411</v>
      </c>
      <c r="J2738">
        <v>9.0640173761481595</v>
      </c>
      <c r="K2738">
        <v>104.097880746294</v>
      </c>
      <c r="L2738">
        <v>92.660089745344294</v>
      </c>
      <c r="M2738">
        <v>53.750670599267501</v>
      </c>
      <c r="N2738">
        <v>1.24823092739459</v>
      </c>
      <c r="O2738">
        <v>24.281399201013301</v>
      </c>
      <c r="P2738">
        <v>133.51535836177399</v>
      </c>
      <c r="Q2738">
        <v>0.123945175060302</v>
      </c>
    </row>
    <row r="2739" spans="1:17" hidden="1" x14ac:dyDescent="0.3">
      <c r="A2739" t="s">
        <v>5686</v>
      </c>
      <c r="B2739" t="s">
        <v>5687</v>
      </c>
      <c r="C2739" t="str">
        <f>IFERROR(VLOOKUP(Table1[[#This Row],[Ticker]],[1]!Table1[[Symbol]:[Industry]],2,FALSE),"-")</f>
        <v>-</v>
      </c>
      <c r="D2739" t="s">
        <v>124</v>
      </c>
      <c r="E2739">
        <v>146.90238471999999</v>
      </c>
      <c r="F2739">
        <v>59.15</v>
      </c>
      <c r="G2739">
        <v>-43.6958734338615</v>
      </c>
      <c r="H2739">
        <v>-19.019186935215899</v>
      </c>
      <c r="I2739">
        <v>-29.248832697136301</v>
      </c>
      <c r="J2739">
        <v>-4.8942341849579902</v>
      </c>
      <c r="O2739">
        <v>21.724429416737099</v>
      </c>
      <c r="P2739">
        <v>4.1373239436619702</v>
      </c>
    </row>
    <row r="2740" spans="1:17" hidden="1" x14ac:dyDescent="0.3">
      <c r="A2740" t="s">
        <v>5688</v>
      </c>
      <c r="B2740" t="s">
        <v>5689</v>
      </c>
      <c r="C2740" t="str">
        <f>IFERROR(VLOOKUP(Table1[[#This Row],[Ticker]],[1]!Table1[[Symbol]:[Industry]],2,FALSE),"-")</f>
        <v>-</v>
      </c>
      <c r="D2740" t="s">
        <v>124</v>
      </c>
      <c r="E2740">
        <v>146.87203062</v>
      </c>
      <c r="F2740">
        <v>10.29</v>
      </c>
      <c r="G2740">
        <v>-20.929372648109801</v>
      </c>
      <c r="H2740">
        <v>-1.23724921263349</v>
      </c>
      <c r="I2740">
        <v>0.62937957391318</v>
      </c>
      <c r="J2740">
        <v>-1.40141706474294</v>
      </c>
      <c r="K2740">
        <v>9.4812950125640807</v>
      </c>
      <c r="L2740">
        <v>10.2744004364042</v>
      </c>
      <c r="M2740">
        <v>74.097585343911803</v>
      </c>
      <c r="N2740">
        <v>1.9119257588874601</v>
      </c>
      <c r="O2740">
        <v>20.505344995140899</v>
      </c>
      <c r="P2740">
        <v>26.2576687116564</v>
      </c>
    </row>
    <row r="2741" spans="1:17" hidden="1" x14ac:dyDescent="0.3">
      <c r="A2741" t="s">
        <v>5690</v>
      </c>
      <c r="B2741" t="s">
        <v>5691</v>
      </c>
      <c r="C2741" t="str">
        <f>IFERROR(VLOOKUP(Table1[[#This Row],[Ticker]],[1]!Table1[[Symbol]:[Industry]],2,FALSE),"-")</f>
        <v>-</v>
      </c>
      <c r="D2741" t="s">
        <v>132</v>
      </c>
      <c r="E2741">
        <v>146.65305376800001</v>
      </c>
      <c r="F2741">
        <v>21.06</v>
      </c>
      <c r="G2741">
        <v>135.845250244525</v>
      </c>
      <c r="H2741">
        <v>-13.1983372265461</v>
      </c>
      <c r="I2741">
        <v>36.636729418877302</v>
      </c>
      <c r="J2741">
        <v>-5.7824785427935801</v>
      </c>
      <c r="K2741">
        <v>22.273724858856902</v>
      </c>
      <c r="L2741">
        <v>16.8421796360531</v>
      </c>
      <c r="M2741">
        <v>21.6215353793677</v>
      </c>
      <c r="N2741">
        <v>0.22024771155454401</v>
      </c>
      <c r="O2741">
        <v>27.350427350427299</v>
      </c>
      <c r="P2741">
        <v>180.79999999999899</v>
      </c>
      <c r="Q2741">
        <v>9.6673909056413002E-2</v>
      </c>
    </row>
    <row r="2742" spans="1:17" hidden="1" x14ac:dyDescent="0.3">
      <c r="A2742" t="s">
        <v>5692</v>
      </c>
      <c r="B2742" t="s">
        <v>5693</v>
      </c>
      <c r="C2742" t="str">
        <f>IFERROR(VLOOKUP(Table1[[#This Row],[Ticker]],[1]!Table1[[Symbol]:[Industry]],2,FALSE),"-")</f>
        <v>-</v>
      </c>
      <c r="D2742" t="s">
        <v>4170</v>
      </c>
      <c r="E2742">
        <v>146.63673</v>
      </c>
      <c r="F2742">
        <v>175.95</v>
      </c>
      <c r="G2742">
        <v>93.089296771993901</v>
      </c>
      <c r="H2742">
        <v>46.827026936749</v>
      </c>
      <c r="I2742">
        <v>51.423821741166797</v>
      </c>
      <c r="J2742">
        <v>53.209882037802203</v>
      </c>
      <c r="K2742">
        <v>121.273127782739</v>
      </c>
      <c r="M2742">
        <v>84.517981586887998</v>
      </c>
      <c r="N2742">
        <v>3.63636363636363</v>
      </c>
      <c r="O2742">
        <v>1.1366865586814401</v>
      </c>
      <c r="P2742">
        <v>140.69767441860401</v>
      </c>
    </row>
    <row r="2743" spans="1:17" hidden="1" x14ac:dyDescent="0.3">
      <c r="A2743" t="s">
        <v>5694</v>
      </c>
      <c r="B2743" t="s">
        <v>5695</v>
      </c>
      <c r="C2743" t="str">
        <f>IFERROR(VLOOKUP(Table1[[#This Row],[Ticker]],[1]!Table1[[Symbol]:[Industry]],2,FALSE),"-")</f>
        <v>-</v>
      </c>
      <c r="E2743">
        <v>146.49484000000001</v>
      </c>
      <c r="F2743">
        <v>148</v>
      </c>
      <c r="G2743">
        <v>117.51875932344799</v>
      </c>
      <c r="H2743">
        <v>-12.054704406665101</v>
      </c>
      <c r="I2743">
        <v>-37.6102234469367</v>
      </c>
      <c r="J2743">
        <v>-4.7723775326925599</v>
      </c>
      <c r="K2743">
        <v>153.93085162892899</v>
      </c>
      <c r="L2743">
        <v>140.57077471062601</v>
      </c>
      <c r="M2743">
        <v>32.298441995724303</v>
      </c>
      <c r="N2743">
        <v>0.74586176638467805</v>
      </c>
      <c r="O2743">
        <v>57.499999999999901</v>
      </c>
      <c r="P2743">
        <v>150.295958058515</v>
      </c>
      <c r="Q2743">
        <v>0.212550623400518</v>
      </c>
    </row>
    <row r="2744" spans="1:17" hidden="1" x14ac:dyDescent="0.3">
      <c r="A2744" t="s">
        <v>5696</v>
      </c>
      <c r="B2744" t="s">
        <v>5697</v>
      </c>
      <c r="C2744" t="str">
        <f>IFERROR(VLOOKUP(Table1[[#This Row],[Ticker]],[1]!Table1[[Symbol]:[Industry]],2,FALSE),"-")</f>
        <v>-</v>
      </c>
      <c r="D2744" t="s">
        <v>51</v>
      </c>
      <c r="E2744">
        <v>146.42723749999999</v>
      </c>
      <c r="F2744">
        <v>125</v>
      </c>
      <c r="G2744">
        <v>-77.221643179510806</v>
      </c>
      <c r="H2744">
        <v>-3.7129619399374501</v>
      </c>
      <c r="I2744">
        <v>-67.722870548948407</v>
      </c>
      <c r="J2744">
        <v>-1.5044036764834099</v>
      </c>
      <c r="K2744">
        <v>171.06604626483301</v>
      </c>
      <c r="L2744">
        <v>156.81251089162899</v>
      </c>
      <c r="M2744">
        <v>54.014459798602999</v>
      </c>
      <c r="N2744">
        <v>0.63333333333333297</v>
      </c>
      <c r="O2744">
        <v>122.119999999999</v>
      </c>
      <c r="P2744">
        <v>13.0198915009041</v>
      </c>
    </row>
    <row r="2745" spans="1:17" hidden="1" x14ac:dyDescent="0.3">
      <c r="A2745" t="s">
        <v>5698</v>
      </c>
      <c r="B2745" t="s">
        <v>5699</v>
      </c>
      <c r="C2745" t="str">
        <f>IFERROR(VLOOKUP(Table1[[#This Row],[Ticker]],[1]!Table1[[Symbol]:[Industry]],2,FALSE),"-")</f>
        <v>-</v>
      </c>
      <c r="D2745" t="s">
        <v>431</v>
      </c>
      <c r="E2745">
        <v>146.41678786700001</v>
      </c>
      <c r="F2745">
        <v>90.79</v>
      </c>
      <c r="G2745">
        <v>-69.837857313922498</v>
      </c>
      <c r="H2745">
        <v>-18.939581454859301</v>
      </c>
      <c r="I2745">
        <v>-25.068730160642101</v>
      </c>
      <c r="J2745">
        <v>-6.6852547403131997</v>
      </c>
      <c r="K2745">
        <v>99.4364096643843</v>
      </c>
      <c r="L2745">
        <v>109.465221116587</v>
      </c>
      <c r="M2745">
        <v>34.204820668804899</v>
      </c>
      <c r="N2745">
        <v>0.67799456992024898</v>
      </c>
      <c r="O2745">
        <v>64.996144949884297</v>
      </c>
      <c r="P2745">
        <v>2.9948950652297102</v>
      </c>
      <c r="Q2745">
        <v>4.8639805038735003E-2</v>
      </c>
    </row>
    <row r="2746" spans="1:17" hidden="1" x14ac:dyDescent="0.3">
      <c r="A2746" t="s">
        <v>5700</v>
      </c>
      <c r="B2746" t="s">
        <v>5701</v>
      </c>
      <c r="C2746" t="str">
        <f>IFERROR(VLOOKUP(Table1[[#This Row],[Ticker]],[1]!Table1[[Symbol]:[Industry]],2,FALSE),"-")</f>
        <v>-</v>
      </c>
      <c r="D2746" t="s">
        <v>606</v>
      </c>
      <c r="E2746">
        <v>146.21139375000001</v>
      </c>
      <c r="F2746">
        <v>270.95</v>
      </c>
      <c r="G2746">
        <v>114.552787572555</v>
      </c>
      <c r="H2746">
        <v>-4.2215666095622497</v>
      </c>
      <c r="I2746">
        <v>46.732284889261599</v>
      </c>
      <c r="J2746">
        <v>-0.40146250001282902</v>
      </c>
      <c r="K2746">
        <v>273.62073776137902</v>
      </c>
      <c r="L2746">
        <v>229.73418783174199</v>
      </c>
      <c r="M2746">
        <v>51.744590383076101</v>
      </c>
      <c r="N2746">
        <v>0.66113571914035896</v>
      </c>
      <c r="O2746">
        <v>67.211662668388996</v>
      </c>
      <c r="P2746">
        <v>160.52884615384599</v>
      </c>
      <c r="Q2746">
        <v>8.6851093424418005E-2</v>
      </c>
    </row>
    <row r="2747" spans="1:17" hidden="1" x14ac:dyDescent="0.3">
      <c r="A2747" t="s">
        <v>5702</v>
      </c>
      <c r="B2747" t="s">
        <v>5703</v>
      </c>
      <c r="C2747" t="str">
        <f>IFERROR(VLOOKUP(Table1[[#This Row],[Ticker]],[1]!Table1[[Symbol]:[Industry]],2,FALSE),"-")</f>
        <v>-</v>
      </c>
      <c r="D2747" t="s">
        <v>54</v>
      </c>
      <c r="E2747">
        <v>145.86000000000001</v>
      </c>
      <c r="F2747">
        <v>132</v>
      </c>
      <c r="G2747">
        <v>-26.325585831840598</v>
      </c>
      <c r="H2747">
        <v>-19.480214209201701</v>
      </c>
      <c r="I2747">
        <v>-16.791696459879599</v>
      </c>
      <c r="J2747">
        <v>-8.8728247291149902</v>
      </c>
      <c r="K2747">
        <v>146.45909353690399</v>
      </c>
      <c r="L2747">
        <v>134.16774113297299</v>
      </c>
      <c r="M2747">
        <v>17.914079820239799</v>
      </c>
      <c r="N2747">
        <v>0.25280898876404401</v>
      </c>
      <c r="O2747">
        <v>53.636363636363598</v>
      </c>
      <c r="P2747">
        <v>51.549942594718701</v>
      </c>
    </row>
    <row r="2748" spans="1:17" hidden="1" x14ac:dyDescent="0.3">
      <c r="A2748" t="s">
        <v>5704</v>
      </c>
      <c r="B2748" t="s">
        <v>5705</v>
      </c>
      <c r="C2748" t="str">
        <f>IFERROR(VLOOKUP(Table1[[#This Row],[Ticker]],[1]!Table1[[Symbol]:[Industry]],2,FALSE),"-")</f>
        <v>-</v>
      </c>
      <c r="D2748" t="s">
        <v>192</v>
      </c>
      <c r="E2748">
        <v>145.72143465899899</v>
      </c>
      <c r="F2748">
        <v>61.89</v>
      </c>
      <c r="G2748">
        <v>-53.431044888912503</v>
      </c>
      <c r="H2748">
        <v>-17.647448488759501</v>
      </c>
      <c r="I2748">
        <v>-7.1372007579530603</v>
      </c>
      <c r="J2748">
        <v>-6.9060657263449201</v>
      </c>
      <c r="K2748">
        <v>62.722419169572802</v>
      </c>
      <c r="L2748">
        <v>64.001506926029705</v>
      </c>
      <c r="M2748">
        <v>32.002651127234699</v>
      </c>
      <c r="N2748">
        <v>0.42277602534538899</v>
      </c>
      <c r="O2748">
        <v>54.144449830344101</v>
      </c>
      <c r="P2748">
        <v>21.352941176470502</v>
      </c>
      <c r="Q2748">
        <v>-1.2089093954230001E-3</v>
      </c>
    </row>
    <row r="2749" spans="1:17" hidden="1" x14ac:dyDescent="0.3">
      <c r="A2749" t="s">
        <v>5706</v>
      </c>
      <c r="B2749" t="s">
        <v>5707</v>
      </c>
      <c r="C2749" t="str">
        <f>IFERROR(VLOOKUP(Table1[[#This Row],[Ticker]],[1]!Table1[[Symbol]:[Industry]],2,FALSE),"-")</f>
        <v>-</v>
      </c>
      <c r="D2749" t="s">
        <v>546</v>
      </c>
      <c r="E2749">
        <v>145.70793127499999</v>
      </c>
      <c r="F2749">
        <v>96.45</v>
      </c>
      <c r="G2749">
        <v>15.8360524205576</v>
      </c>
      <c r="H2749">
        <v>0.64464662592835698</v>
      </c>
      <c r="I2749">
        <v>11.5688319006487</v>
      </c>
      <c r="J2749">
        <v>-1.7424249949145301</v>
      </c>
      <c r="K2749">
        <v>95.785274615020498</v>
      </c>
      <c r="L2749">
        <v>87.248204065440504</v>
      </c>
      <c r="M2749">
        <v>43.400309421625998</v>
      </c>
      <c r="N2749">
        <v>0.89032984832522299</v>
      </c>
      <c r="O2749">
        <v>13.7376879212026</v>
      </c>
      <c r="P2749">
        <v>55.314009661835698</v>
      </c>
      <c r="Q2749">
        <v>3.5875337458600998E-2</v>
      </c>
    </row>
    <row r="2750" spans="1:17" hidden="1" x14ac:dyDescent="0.3">
      <c r="A2750" t="s">
        <v>5708</v>
      </c>
      <c r="B2750" t="s">
        <v>5709</v>
      </c>
      <c r="C2750" t="str">
        <f>IFERROR(VLOOKUP(Table1[[#This Row],[Ticker]],[1]!Table1[[Symbol]:[Industry]],2,FALSE),"-")</f>
        <v>-</v>
      </c>
      <c r="D2750" t="s">
        <v>54</v>
      </c>
      <c r="E2750">
        <v>145.54584030999999</v>
      </c>
      <c r="F2750">
        <v>8.4499999999999993</v>
      </c>
      <c r="G2750">
        <v>71.137326456054396</v>
      </c>
      <c r="H2750">
        <v>2.1273332715381099</v>
      </c>
      <c r="I2750">
        <v>35.027373762094399</v>
      </c>
      <c r="J2750">
        <v>-3.7266258987056502</v>
      </c>
      <c r="K2750">
        <v>8.1146965004316804</v>
      </c>
      <c r="L2750">
        <v>6.5526526819215398</v>
      </c>
      <c r="M2750">
        <v>38.785118299921798</v>
      </c>
      <c r="N2750">
        <v>0.29378058264443602</v>
      </c>
      <c r="O2750">
        <v>22.366863905325399</v>
      </c>
      <c r="P2750">
        <v>142.63247301221901</v>
      </c>
      <c r="Q2750">
        <v>4.9681394803200005E-4</v>
      </c>
    </row>
    <row r="2751" spans="1:17" hidden="1" x14ac:dyDescent="0.3">
      <c r="A2751" t="s">
        <v>5710</v>
      </c>
      <c r="B2751" t="s">
        <v>5711</v>
      </c>
      <c r="C2751" t="str">
        <f>IFERROR(VLOOKUP(Table1[[#This Row],[Ticker]],[1]!Table1[[Symbol]:[Industry]],2,FALSE),"-")</f>
        <v>-</v>
      </c>
      <c r="D2751" t="s">
        <v>287</v>
      </c>
      <c r="E2751">
        <v>145.50342499999999</v>
      </c>
      <c r="F2751">
        <v>64.599999999999994</v>
      </c>
      <c r="M2751">
        <v>99.999992872253003</v>
      </c>
      <c r="N2751">
        <v>1</v>
      </c>
    </row>
    <row r="2752" spans="1:17" hidden="1" x14ac:dyDescent="0.3">
      <c r="A2752" t="s">
        <v>5712</v>
      </c>
      <c r="B2752" t="s">
        <v>5713</v>
      </c>
      <c r="C2752" t="str">
        <f>IFERROR(VLOOKUP(Table1[[#This Row],[Ticker]],[1]!Table1[[Symbol]:[Industry]],2,FALSE),"-")</f>
        <v>-</v>
      </c>
      <c r="D2752" t="s">
        <v>1169</v>
      </c>
      <c r="E2752">
        <v>145.370312525</v>
      </c>
      <c r="F2752">
        <v>25.25</v>
      </c>
      <c r="G2752">
        <v>-15.280688730413001</v>
      </c>
      <c r="H2752">
        <v>8.7501803697492804</v>
      </c>
      <c r="I2752">
        <v>8.4905351206945205</v>
      </c>
      <c r="J2752">
        <v>0.143301305862607</v>
      </c>
      <c r="K2752">
        <v>24.6759330027236</v>
      </c>
      <c r="L2752">
        <v>23.588356494973699</v>
      </c>
      <c r="M2752">
        <v>46.409381773083403</v>
      </c>
      <c r="N2752">
        <v>0.755206242352919</v>
      </c>
      <c r="O2752">
        <v>40.514851485148498</v>
      </c>
      <c r="P2752">
        <v>35.752688172043001</v>
      </c>
      <c r="Q2752">
        <v>6.567748564374E-2</v>
      </c>
    </row>
    <row r="2753" spans="1:17" hidden="1" x14ac:dyDescent="0.3">
      <c r="A2753" t="s">
        <v>5714</v>
      </c>
      <c r="B2753" t="s">
        <v>5715</v>
      </c>
      <c r="C2753" t="str">
        <f>IFERROR(VLOOKUP(Table1[[#This Row],[Ticker]],[1]!Table1[[Symbol]:[Industry]],2,FALSE),"-")</f>
        <v>-</v>
      </c>
      <c r="D2753" t="s">
        <v>74</v>
      </c>
      <c r="E2753">
        <v>144.98184038399901</v>
      </c>
      <c r="F2753">
        <v>106.42</v>
      </c>
      <c r="G2753">
        <v>9.2107932595966897</v>
      </c>
      <c r="H2753">
        <v>4.8945779424443598</v>
      </c>
      <c r="I2753">
        <v>-3.90005047145941</v>
      </c>
      <c r="J2753">
        <v>12.424397524460099</v>
      </c>
      <c r="K2753">
        <v>97.388133232441504</v>
      </c>
      <c r="L2753">
        <v>91.019013023909906</v>
      </c>
      <c r="M2753">
        <v>73.609709340343002</v>
      </c>
      <c r="N2753">
        <v>1.7720002945006501</v>
      </c>
      <c r="O2753">
        <v>25.8222138695733</v>
      </c>
      <c r="P2753">
        <v>66.28125</v>
      </c>
      <c r="Q2753">
        <v>4.0433860053855998E-2</v>
      </c>
    </row>
    <row r="2754" spans="1:17" hidden="1" x14ac:dyDescent="0.3">
      <c r="A2754" t="s">
        <v>5716</v>
      </c>
      <c r="B2754" t="s">
        <v>5717</v>
      </c>
      <c r="C2754" t="str">
        <f>IFERROR(VLOOKUP(Table1[[#This Row],[Ticker]],[1]!Table1[[Symbol]:[Industry]],2,FALSE),"-")</f>
        <v>-</v>
      </c>
      <c r="D2754" t="s">
        <v>438</v>
      </c>
      <c r="E2754">
        <v>144.556935168</v>
      </c>
      <c r="F2754">
        <v>10.16</v>
      </c>
      <c r="G2754">
        <v>121.222801264933</v>
      </c>
      <c r="H2754">
        <v>10.420783123936699</v>
      </c>
      <c r="I2754">
        <v>13.617893949710799</v>
      </c>
      <c r="J2754">
        <v>-11.3535607306094</v>
      </c>
      <c r="K2754">
        <v>10.341793505035399</v>
      </c>
      <c r="L2754">
        <v>8.8025957363757801</v>
      </c>
      <c r="M2754">
        <v>34.088529969913999</v>
      </c>
      <c r="N2754">
        <v>0.55579835458233795</v>
      </c>
      <c r="O2754">
        <v>52.066929133858203</v>
      </c>
      <c r="P2754">
        <v>160.51282051282001</v>
      </c>
      <c r="Q2754">
        <v>0.16318577864307601</v>
      </c>
    </row>
    <row r="2755" spans="1:17" hidden="1" x14ac:dyDescent="0.3">
      <c r="A2755" t="s">
        <v>5718</v>
      </c>
      <c r="B2755" t="s">
        <v>5719</v>
      </c>
      <c r="C2755" t="str">
        <f>IFERROR(VLOOKUP(Table1[[#This Row],[Ticker]],[1]!Table1[[Symbol]:[Industry]],2,FALSE),"-")</f>
        <v>-</v>
      </c>
      <c r="D2755" t="s">
        <v>132</v>
      </c>
      <c r="E2755">
        <v>144.086488</v>
      </c>
      <c r="F2755">
        <v>560</v>
      </c>
      <c r="G2755">
        <v>-5.8074674120871501</v>
      </c>
      <c r="H2755">
        <v>-7.0046118415434702</v>
      </c>
      <c r="I2755">
        <v>-12.1186833658138</v>
      </c>
      <c r="J2755">
        <v>-3.3395100594621399</v>
      </c>
      <c r="K2755">
        <v>566.99585217275899</v>
      </c>
      <c r="L2755">
        <v>558.34658286369904</v>
      </c>
      <c r="M2755">
        <v>54.806417936783298</v>
      </c>
      <c r="N2755">
        <v>0.79315279059520505</v>
      </c>
      <c r="O2755">
        <v>42.857142857142797</v>
      </c>
      <c r="P2755">
        <v>32.701421800947799</v>
      </c>
      <c r="Q2755">
        <v>6.2499574202001001E-2</v>
      </c>
    </row>
    <row r="2756" spans="1:17" hidden="1" x14ac:dyDescent="0.3">
      <c r="A2756" t="s">
        <v>5720</v>
      </c>
      <c r="B2756" t="s">
        <v>5721</v>
      </c>
      <c r="C2756" t="str">
        <f>IFERROR(VLOOKUP(Table1[[#This Row],[Ticker]],[1]!Table1[[Symbol]:[Industry]],2,FALSE),"-")</f>
        <v>-</v>
      </c>
      <c r="D2756" t="s">
        <v>400</v>
      </c>
      <c r="E2756">
        <v>143.99465329</v>
      </c>
      <c r="F2756">
        <v>143.94999999999999</v>
      </c>
      <c r="G2756">
        <v>-11.453979181758299</v>
      </c>
      <c r="H2756">
        <v>-8.7166566884376309</v>
      </c>
      <c r="I2756">
        <v>-0.57964675089738504</v>
      </c>
      <c r="J2756">
        <v>-1.4422961614740899</v>
      </c>
      <c r="K2756">
        <v>142.801923809258</v>
      </c>
      <c r="L2756">
        <v>132.72987595516801</v>
      </c>
      <c r="M2756">
        <v>48.171432363852396</v>
      </c>
      <c r="N2756">
        <v>0.27754062291657</v>
      </c>
      <c r="O2756">
        <v>26.988537686696699</v>
      </c>
      <c r="P2756">
        <v>42.595344229816703</v>
      </c>
      <c r="Q2756">
        <v>4.6216465290855997E-2</v>
      </c>
    </row>
    <row r="2757" spans="1:17" hidden="1" x14ac:dyDescent="0.3">
      <c r="A2757" t="s">
        <v>5722</v>
      </c>
      <c r="B2757" t="s">
        <v>5723</v>
      </c>
      <c r="C2757" t="str">
        <f>IFERROR(VLOOKUP(Table1[[#This Row],[Ticker]],[1]!Table1[[Symbol]:[Industry]],2,FALSE),"-")</f>
        <v>-</v>
      </c>
      <c r="D2757" t="s">
        <v>264</v>
      </c>
      <c r="E2757">
        <v>143.88626110499999</v>
      </c>
      <c r="F2757">
        <v>150.05000000000001</v>
      </c>
      <c r="G2757">
        <v>53.968289752799201</v>
      </c>
      <c r="H2757">
        <v>-13.918648225080601</v>
      </c>
      <c r="I2757">
        <v>-24.7536067042968</v>
      </c>
      <c r="J2757">
        <v>-0.78965383892656604</v>
      </c>
      <c r="K2757">
        <v>169.16878441348501</v>
      </c>
      <c r="L2757">
        <v>162.69726745387899</v>
      </c>
      <c r="M2757">
        <v>32.433386516011701</v>
      </c>
      <c r="N2757">
        <v>0.55849664592353998</v>
      </c>
      <c r="O2757">
        <v>75.841386204598393</v>
      </c>
      <c r="P2757">
        <v>102.496626180836</v>
      </c>
      <c r="Q2757">
        <v>0.100496239789957</v>
      </c>
    </row>
    <row r="2758" spans="1:17" hidden="1" x14ac:dyDescent="0.3">
      <c r="A2758" t="s">
        <v>5724</v>
      </c>
      <c r="B2758" t="s">
        <v>5725</v>
      </c>
      <c r="C2758" t="str">
        <f>IFERROR(VLOOKUP(Table1[[#This Row],[Ticker]],[1]!Table1[[Symbol]:[Industry]],2,FALSE),"-")</f>
        <v>-</v>
      </c>
      <c r="D2758" t="s">
        <v>54</v>
      </c>
      <c r="E2758">
        <v>143.439847257</v>
      </c>
      <c r="F2758">
        <v>28.63</v>
      </c>
      <c r="G2758">
        <v>-23.502389574761001</v>
      </c>
      <c r="H2758">
        <v>-1.81464940810752</v>
      </c>
      <c r="I2758">
        <v>13.000117231016601</v>
      </c>
      <c r="J2758">
        <v>5.8756701242545804</v>
      </c>
      <c r="K2758">
        <v>27.5680154565535</v>
      </c>
      <c r="L2758">
        <v>26.520007672797199</v>
      </c>
      <c r="M2758">
        <v>50.280295117770997</v>
      </c>
      <c r="N2758">
        <v>0.32972466809623702</v>
      </c>
      <c r="O2758">
        <v>43.9049947607405</v>
      </c>
      <c r="P2758">
        <v>50.684210526315702</v>
      </c>
      <c r="Q2758">
        <v>-8.6824736977028999E-2</v>
      </c>
    </row>
    <row r="2759" spans="1:17" hidden="1" x14ac:dyDescent="0.3">
      <c r="A2759" t="s">
        <v>5726</v>
      </c>
      <c r="B2759" t="s">
        <v>5727</v>
      </c>
      <c r="C2759" t="str">
        <f>IFERROR(VLOOKUP(Table1[[#This Row],[Ticker]],[1]!Table1[[Symbol]:[Industry]],2,FALSE),"-")</f>
        <v>-</v>
      </c>
      <c r="E2759">
        <v>143.35161890000001</v>
      </c>
      <c r="F2759">
        <v>201.7</v>
      </c>
      <c r="G2759">
        <v>1.2872745118594799</v>
      </c>
      <c r="H2759">
        <v>-15.6328838421272</v>
      </c>
      <c r="I2759">
        <v>7.7717488475482002</v>
      </c>
      <c r="J2759">
        <v>-5.0090765736796703</v>
      </c>
      <c r="K2759">
        <v>212.22948738682101</v>
      </c>
      <c r="L2759">
        <v>183.46659463088099</v>
      </c>
      <c r="M2759">
        <v>34.969754648973002</v>
      </c>
      <c r="N2759">
        <v>0.65702870715752004</v>
      </c>
      <c r="O2759">
        <v>20.475954387704501</v>
      </c>
      <c r="P2759">
        <v>50.466243938828697</v>
      </c>
      <c r="Q2759">
        <v>0.20328892490158201</v>
      </c>
    </row>
    <row r="2760" spans="1:17" hidden="1" x14ac:dyDescent="0.3">
      <c r="A2760" t="s">
        <v>5728</v>
      </c>
      <c r="B2760" t="s">
        <v>5729</v>
      </c>
      <c r="C2760" t="str">
        <f>IFERROR(VLOOKUP(Table1[[#This Row],[Ticker]],[1]!Table1[[Symbol]:[Industry]],2,FALSE),"-")</f>
        <v>-</v>
      </c>
      <c r="D2760" t="s">
        <v>753</v>
      </c>
      <c r="E2760">
        <v>142.89995898000001</v>
      </c>
      <c r="F2760">
        <v>92.59</v>
      </c>
      <c r="G2760">
        <v>-1.75979389567203</v>
      </c>
      <c r="H2760">
        <v>-0.75713235472733498</v>
      </c>
      <c r="I2760">
        <v>-0.35105504217396399</v>
      </c>
      <c r="J2760">
        <v>0.74053964425451901</v>
      </c>
      <c r="K2760">
        <v>88.004000691681597</v>
      </c>
      <c r="L2760">
        <v>81.930066507000902</v>
      </c>
      <c r="M2760">
        <v>66.033807332126898</v>
      </c>
      <c r="N2760">
        <v>0.80037979921538105</v>
      </c>
      <c r="O2760">
        <v>0.61561723728262796</v>
      </c>
      <c r="P2760">
        <v>59.363166953528399</v>
      </c>
      <c r="Q2760">
        <v>1.9804733760708002E-2</v>
      </c>
    </row>
    <row r="2761" spans="1:17" hidden="1" x14ac:dyDescent="0.3">
      <c r="A2761" t="s">
        <v>5730</v>
      </c>
      <c r="B2761" t="s">
        <v>5731</v>
      </c>
      <c r="C2761" t="str">
        <f>IFERROR(VLOOKUP(Table1[[#This Row],[Ticker]],[1]!Table1[[Symbol]:[Industry]],2,FALSE),"-")</f>
        <v>-</v>
      </c>
      <c r="E2761">
        <v>142.61346</v>
      </c>
      <c r="F2761">
        <v>429.3</v>
      </c>
      <c r="G2761">
        <v>865.82712785251204</v>
      </c>
      <c r="H2761">
        <v>29.400723130396202</v>
      </c>
      <c r="I2761">
        <v>541.62372363117402</v>
      </c>
      <c r="J2761">
        <v>-7.3709557340744798</v>
      </c>
      <c r="K2761">
        <v>338.41803189914498</v>
      </c>
      <c r="L2761">
        <v>188.46239443739199</v>
      </c>
      <c r="M2761">
        <v>51.6558233473882</v>
      </c>
      <c r="N2761">
        <v>0.64725794949781301</v>
      </c>
      <c r="O2761">
        <v>10.4006522245516</v>
      </c>
      <c r="P2761">
        <v>1138.96103896103</v>
      </c>
      <c r="Q2761">
        <v>5.2221323431091003E-2</v>
      </c>
    </row>
    <row r="2762" spans="1:17" hidden="1" x14ac:dyDescent="0.3">
      <c r="A2762" t="s">
        <v>5732</v>
      </c>
      <c r="B2762" t="s">
        <v>5733</v>
      </c>
      <c r="C2762" t="str">
        <f>IFERROR(VLOOKUP(Table1[[#This Row],[Ticker]],[1]!Table1[[Symbol]:[Industry]],2,FALSE),"-")</f>
        <v>-</v>
      </c>
      <c r="D2762" t="s">
        <v>261</v>
      </c>
      <c r="E2762">
        <v>142.24</v>
      </c>
      <c r="F2762">
        <v>127</v>
      </c>
      <c r="G2762">
        <v>87.594135639391297</v>
      </c>
      <c r="H2762">
        <v>8.9907904914900296</v>
      </c>
      <c r="I2762">
        <v>69.068395934077301</v>
      </c>
      <c r="J2762">
        <v>-1.6224209856887599</v>
      </c>
      <c r="K2762">
        <v>113.250500009511</v>
      </c>
      <c r="L2762">
        <v>91.691036439198598</v>
      </c>
      <c r="M2762">
        <v>51.191060773676099</v>
      </c>
      <c r="N2762">
        <v>1.1753873228968199</v>
      </c>
      <c r="O2762">
        <v>8.2677165354330704</v>
      </c>
      <c r="P2762">
        <v>120.37133437445701</v>
      </c>
      <c r="Q2762">
        <v>6.5667384467859996E-2</v>
      </c>
    </row>
    <row r="2763" spans="1:17" hidden="1" x14ac:dyDescent="0.3">
      <c r="A2763" t="s">
        <v>5734</v>
      </c>
      <c r="B2763" t="s">
        <v>5735</v>
      </c>
      <c r="C2763" t="str">
        <f>IFERROR(VLOOKUP(Table1[[#This Row],[Ticker]],[1]!Table1[[Symbol]:[Industry]],2,FALSE),"-")</f>
        <v>-</v>
      </c>
      <c r="D2763" t="s">
        <v>1818</v>
      </c>
      <c r="E2763">
        <v>142.1388737</v>
      </c>
      <c r="F2763">
        <v>13.45</v>
      </c>
      <c r="G2763">
        <v>-58.179306333513402</v>
      </c>
      <c r="H2763">
        <v>-30.229257402203402</v>
      </c>
      <c r="I2763">
        <v>-54.616278320463302</v>
      </c>
      <c r="J2763">
        <v>-4.8424718583016002</v>
      </c>
      <c r="K2763">
        <v>17.211631456331901</v>
      </c>
      <c r="L2763">
        <v>18.768620968842701</v>
      </c>
      <c r="M2763">
        <v>13.5702859086134</v>
      </c>
      <c r="N2763">
        <v>0.82973218587877196</v>
      </c>
      <c r="O2763">
        <v>123.197026022304</v>
      </c>
      <c r="P2763">
        <v>5.4075235109717701</v>
      </c>
      <c r="Q2763">
        <v>0.150823389687118</v>
      </c>
    </row>
    <row r="2764" spans="1:17" hidden="1" x14ac:dyDescent="0.3">
      <c r="A2764" t="s">
        <v>5736</v>
      </c>
      <c r="B2764" t="s">
        <v>5737</v>
      </c>
      <c r="C2764" t="str">
        <f>IFERROR(VLOOKUP(Table1[[#This Row],[Ticker]],[1]!Table1[[Symbol]:[Industry]],2,FALSE),"-")</f>
        <v>-</v>
      </c>
      <c r="D2764" t="s">
        <v>3321</v>
      </c>
      <c r="E2764">
        <v>141.95478360000001</v>
      </c>
      <c r="F2764">
        <v>92.72</v>
      </c>
      <c r="G2764">
        <v>-1.1474429145099001</v>
      </c>
      <c r="H2764">
        <v>-8.1340735339055801</v>
      </c>
      <c r="I2764">
        <v>70.432056985372199</v>
      </c>
      <c r="J2764">
        <v>8.6895357174559695</v>
      </c>
      <c r="K2764">
        <v>84.666067664076806</v>
      </c>
      <c r="L2764">
        <v>70.729908957255901</v>
      </c>
      <c r="M2764">
        <v>74.604472822512705</v>
      </c>
      <c r="N2764">
        <v>0.167452044182233</v>
      </c>
      <c r="O2764">
        <v>20.373166522864501</v>
      </c>
      <c r="P2764">
        <v>95.076793604039494</v>
      </c>
      <c r="Q2764">
        <v>0.13286812526939601</v>
      </c>
    </row>
    <row r="2765" spans="1:17" hidden="1" x14ac:dyDescent="0.3">
      <c r="A2765" t="s">
        <v>5738</v>
      </c>
      <c r="B2765" t="s">
        <v>5739</v>
      </c>
      <c r="C2765" t="str">
        <f>IFERROR(VLOOKUP(Table1[[#This Row],[Ticker]],[1]!Table1[[Symbol]:[Industry]],2,FALSE),"-")</f>
        <v>-</v>
      </c>
      <c r="D2765" t="s">
        <v>132</v>
      </c>
      <c r="E2765">
        <v>141.92346327999999</v>
      </c>
      <c r="F2765">
        <v>10.58</v>
      </c>
      <c r="G2765">
        <v>17.2937232507491</v>
      </c>
      <c r="H2765">
        <v>-2.82332271360062</v>
      </c>
      <c r="I2765">
        <v>19.072439404256201</v>
      </c>
      <c r="J2765">
        <v>-2.9706793363074602</v>
      </c>
      <c r="K2765">
        <v>10.5752754254002</v>
      </c>
      <c r="L2765">
        <v>9.7726335926034196</v>
      </c>
      <c r="M2765">
        <v>58.3564410489426</v>
      </c>
      <c r="N2765">
        <v>0.378156516535536</v>
      </c>
      <c r="O2765">
        <v>58.412098298676703</v>
      </c>
      <c r="P2765">
        <v>60.303030303030297</v>
      </c>
      <c r="Q2765">
        <v>7.5716305986428006E-2</v>
      </c>
    </row>
    <row r="2766" spans="1:17" hidden="1" x14ac:dyDescent="0.3">
      <c r="A2766" t="s">
        <v>5740</v>
      </c>
      <c r="B2766" t="s">
        <v>5741</v>
      </c>
      <c r="C2766" t="str">
        <f>IFERROR(VLOOKUP(Table1[[#This Row],[Ticker]],[1]!Table1[[Symbol]:[Industry]],2,FALSE),"-")</f>
        <v>-</v>
      </c>
      <c r="D2766" t="s">
        <v>227</v>
      </c>
      <c r="E2766">
        <v>141.83769638499999</v>
      </c>
      <c r="F2766">
        <v>458.15</v>
      </c>
      <c r="G2766">
        <v>19.0286329415406</v>
      </c>
      <c r="H2766">
        <v>-0.53286943428940303</v>
      </c>
      <c r="I2766">
        <v>20.671662390008301</v>
      </c>
      <c r="J2766">
        <v>0.72946912953436405</v>
      </c>
      <c r="K2766">
        <v>418.55930960445397</v>
      </c>
      <c r="L2766">
        <v>368.44517817836999</v>
      </c>
      <c r="M2766">
        <v>80.824660589187303</v>
      </c>
      <c r="N2766">
        <v>0.55648432400384196</v>
      </c>
      <c r="O2766">
        <v>14.5912910618793</v>
      </c>
      <c r="P2766">
        <v>74.799694772987294</v>
      </c>
      <c r="Q2766">
        <v>2.4192009063780998E-2</v>
      </c>
    </row>
    <row r="2767" spans="1:17" hidden="1" x14ac:dyDescent="0.3">
      <c r="A2767" t="s">
        <v>5742</v>
      </c>
      <c r="B2767" t="s">
        <v>5743</v>
      </c>
      <c r="C2767" t="str">
        <f>IFERROR(VLOOKUP(Table1[[#This Row],[Ticker]],[1]!Table1[[Symbol]:[Industry]],2,FALSE),"-")</f>
        <v>-</v>
      </c>
      <c r="D2767" t="s">
        <v>2737</v>
      </c>
      <c r="E2767">
        <v>141.64085</v>
      </c>
      <c r="F2767">
        <v>13</v>
      </c>
      <c r="G2767">
        <v>-32.313520218837603</v>
      </c>
      <c r="H2767">
        <v>-16.290005894180201</v>
      </c>
      <c r="I2767">
        <v>-60.8080341045358</v>
      </c>
      <c r="J2767">
        <v>-2.8732249692590801</v>
      </c>
      <c r="K2767">
        <v>14.6192992809932</v>
      </c>
      <c r="L2767">
        <v>16.628212721524399</v>
      </c>
      <c r="M2767">
        <v>43.449135403506403</v>
      </c>
      <c r="N2767">
        <v>1.17198602032904</v>
      </c>
      <c r="O2767">
        <v>144.03846153846101</v>
      </c>
      <c r="P2767">
        <v>11.8760757314974</v>
      </c>
      <c r="Q2767">
        <v>9.3044300607950006E-2</v>
      </c>
    </row>
    <row r="2768" spans="1:17" hidden="1" x14ac:dyDescent="0.3">
      <c r="A2768" t="s">
        <v>5744</v>
      </c>
      <c r="B2768" t="s">
        <v>5745</v>
      </c>
      <c r="C2768" t="str">
        <f>IFERROR(VLOOKUP(Table1[[#This Row],[Ticker]],[1]!Table1[[Symbol]:[Industry]],2,FALSE),"-")</f>
        <v>-</v>
      </c>
      <c r="D2768" t="s">
        <v>54</v>
      </c>
      <c r="E2768">
        <v>141.27307680000001</v>
      </c>
      <c r="F2768">
        <v>123</v>
      </c>
      <c r="G2768">
        <v>10.6463087276201</v>
      </c>
      <c r="H2768">
        <v>2.3752651063464199</v>
      </c>
      <c r="I2768">
        <v>-24.858009658801599</v>
      </c>
      <c r="J2768">
        <v>-0.42061876610409499</v>
      </c>
      <c r="K2768">
        <v>113.924593813242</v>
      </c>
      <c r="L2768">
        <v>105.011784306886</v>
      </c>
      <c r="M2768">
        <v>62.563236781325102</v>
      </c>
      <c r="N2768">
        <v>1.11273828605543</v>
      </c>
      <c r="O2768">
        <v>36.504065040650403</v>
      </c>
      <c r="P2768">
        <v>62.698412698412703</v>
      </c>
      <c r="Q2768">
        <v>0.126262201061936</v>
      </c>
    </row>
    <row r="2769" spans="1:17" hidden="1" x14ac:dyDescent="0.3">
      <c r="A2769" t="s">
        <v>5746</v>
      </c>
      <c r="B2769" t="s">
        <v>5747</v>
      </c>
      <c r="C2769" t="str">
        <f>IFERROR(VLOOKUP(Table1[[#This Row],[Ticker]],[1]!Table1[[Symbol]:[Industry]],2,FALSE),"-")</f>
        <v>-</v>
      </c>
      <c r="D2769" t="s">
        <v>5748</v>
      </c>
      <c r="E2769">
        <v>141.27251999999999</v>
      </c>
      <c r="F2769">
        <v>146</v>
      </c>
      <c r="G2769">
        <v>-36.692960498804403</v>
      </c>
      <c r="H2769">
        <v>-9.51955331227024</v>
      </c>
      <c r="I2769">
        <v>-4.7114809555395798</v>
      </c>
      <c r="J2769">
        <v>-2.7702264612935399</v>
      </c>
      <c r="K2769">
        <v>162.15276713815001</v>
      </c>
      <c r="L2769">
        <v>158.49043050352901</v>
      </c>
      <c r="M2769">
        <v>34.605955635830597</v>
      </c>
      <c r="N2769">
        <v>0.51432129514321201</v>
      </c>
      <c r="O2769">
        <v>40.273972602739697</v>
      </c>
      <c r="P2769">
        <v>28.0140289346777</v>
      </c>
    </row>
    <row r="2770" spans="1:17" hidden="1" x14ac:dyDescent="0.3">
      <c r="A2770" t="s">
        <v>5749</v>
      </c>
      <c r="B2770" t="s">
        <v>5750</v>
      </c>
      <c r="C2770" t="str">
        <f>IFERROR(VLOOKUP(Table1[[#This Row],[Ticker]],[1]!Table1[[Symbol]:[Industry]],2,FALSE),"-")</f>
        <v>-</v>
      </c>
      <c r="D2770" t="s">
        <v>1000</v>
      </c>
      <c r="E2770">
        <v>141.25065499999999</v>
      </c>
      <c r="F2770">
        <v>69.16</v>
      </c>
      <c r="G2770">
        <v>27.093351426745802</v>
      </c>
      <c r="H2770">
        <v>-5.1557902460681504</v>
      </c>
      <c r="I2770">
        <v>18.647461332219301</v>
      </c>
      <c r="J2770">
        <v>2.32741382761678</v>
      </c>
      <c r="K2770">
        <v>69.830844113325199</v>
      </c>
      <c r="L2770">
        <v>62.668462636490297</v>
      </c>
      <c r="M2770">
        <v>50.616762368755403</v>
      </c>
      <c r="N2770">
        <v>0.45896095622926503</v>
      </c>
      <c r="O2770">
        <v>25.795257374204699</v>
      </c>
      <c r="P2770">
        <v>81.999999999999901</v>
      </c>
      <c r="Q2770">
        <v>8.2164769142465996E-2</v>
      </c>
    </row>
    <row r="2771" spans="1:17" hidden="1" x14ac:dyDescent="0.3">
      <c r="A2771" t="s">
        <v>5751</v>
      </c>
      <c r="B2771" t="s">
        <v>5752</v>
      </c>
      <c r="C2771" t="str">
        <f>IFERROR(VLOOKUP(Table1[[#This Row],[Ticker]],[1]!Table1[[Symbol]:[Industry]],2,FALSE),"-")</f>
        <v>-</v>
      </c>
      <c r="D2771" t="s">
        <v>51</v>
      </c>
      <c r="E2771">
        <v>141.090938975</v>
      </c>
      <c r="F2771">
        <v>116.75</v>
      </c>
      <c r="G2771">
        <v>109.292052768147</v>
      </c>
      <c r="H2771">
        <v>1.5435970483529899</v>
      </c>
      <c r="I2771">
        <v>23.649654722077099</v>
      </c>
      <c r="J2771">
        <v>-12.0407292755705</v>
      </c>
      <c r="K2771">
        <v>114.559675807571</v>
      </c>
      <c r="L2771">
        <v>94.239524935875707</v>
      </c>
      <c r="M2771">
        <v>43.634059433543399</v>
      </c>
      <c r="N2771">
        <v>0.96903883477664299</v>
      </c>
      <c r="O2771">
        <v>25.4389721627408</v>
      </c>
      <c r="P2771">
        <v>165.34090909090901</v>
      </c>
      <c r="Q2771">
        <v>0.14514061592642599</v>
      </c>
    </row>
    <row r="2772" spans="1:17" hidden="1" x14ac:dyDescent="0.3">
      <c r="A2772" t="s">
        <v>5753</v>
      </c>
      <c r="B2772" t="s">
        <v>5754</v>
      </c>
      <c r="C2772" t="str">
        <f>IFERROR(VLOOKUP(Table1[[#This Row],[Ticker]],[1]!Table1[[Symbol]:[Industry]],2,FALSE),"-")</f>
        <v>-</v>
      </c>
      <c r="D2772" t="s">
        <v>753</v>
      </c>
      <c r="E2772">
        <v>141.05316456</v>
      </c>
      <c r="F2772">
        <v>80.819999999999993</v>
      </c>
      <c r="G2772">
        <v>40.136793562751201</v>
      </c>
      <c r="H2772">
        <v>-1.0875514027584701</v>
      </c>
      <c r="I2772">
        <v>11.4803142149579</v>
      </c>
      <c r="J2772">
        <v>1.8499209604527</v>
      </c>
      <c r="K2772">
        <v>77.245546919186694</v>
      </c>
      <c r="L2772">
        <v>68.234565852855297</v>
      </c>
      <c r="M2772">
        <v>44.340069516080298</v>
      </c>
      <c r="N2772">
        <v>1.0302558966977899</v>
      </c>
      <c r="O2772">
        <v>0.66815144766148005</v>
      </c>
      <c r="P2772">
        <v>84.731428571428495</v>
      </c>
      <c r="Q2772">
        <v>1.5864695888099999E-4</v>
      </c>
    </row>
    <row r="2773" spans="1:17" hidden="1" x14ac:dyDescent="0.3">
      <c r="A2773" t="s">
        <v>5755</v>
      </c>
      <c r="B2773" t="s">
        <v>5756</v>
      </c>
      <c r="C2773" t="str">
        <f>IFERROR(VLOOKUP(Table1[[#This Row],[Ticker]],[1]!Table1[[Symbol]:[Industry]],2,FALSE),"-")</f>
        <v>-</v>
      </c>
      <c r="D2773" t="s">
        <v>4811</v>
      </c>
      <c r="E2773">
        <v>140.81525719999999</v>
      </c>
      <c r="F2773">
        <v>74.05</v>
      </c>
      <c r="G2773">
        <v>-76.538116180194294</v>
      </c>
      <c r="H2773">
        <v>-16.925302625675801</v>
      </c>
      <c r="I2773">
        <v>-9.1762664889071797</v>
      </c>
      <c r="J2773">
        <v>-0.76116043324017801</v>
      </c>
      <c r="K2773">
        <v>81.127914153248994</v>
      </c>
      <c r="M2773">
        <v>23.7810751737765</v>
      </c>
      <c r="N2773">
        <v>0.34770979605483099</v>
      </c>
      <c r="O2773">
        <v>96.029709655638001</v>
      </c>
      <c r="P2773">
        <v>40.113528855250699</v>
      </c>
    </row>
    <row r="2774" spans="1:17" hidden="1" x14ac:dyDescent="0.3">
      <c r="A2774" t="s">
        <v>5757</v>
      </c>
      <c r="B2774" t="s">
        <v>5758</v>
      </c>
      <c r="C2774" t="str">
        <f>IFERROR(VLOOKUP(Table1[[#This Row],[Ticker]],[1]!Table1[[Symbol]:[Industry]],2,FALSE),"-")</f>
        <v>-</v>
      </c>
      <c r="D2774" t="s">
        <v>1236</v>
      </c>
      <c r="E2774">
        <v>140.56755899999999</v>
      </c>
      <c r="F2774">
        <v>108.79</v>
      </c>
      <c r="G2774">
        <v>-23.932776523960801</v>
      </c>
      <c r="H2774">
        <v>-1.13798170580039</v>
      </c>
      <c r="I2774">
        <v>-21.1094252012008</v>
      </c>
      <c r="J2774">
        <v>-5.5745351730394699</v>
      </c>
      <c r="K2774">
        <v>111.860570249332</v>
      </c>
      <c r="L2774">
        <v>115.79139339963</v>
      </c>
      <c r="M2774">
        <v>41.2124008254061</v>
      </c>
      <c r="N2774">
        <v>0.68998701680797603</v>
      </c>
      <c r="O2774">
        <v>53.828476882066298</v>
      </c>
      <c r="P2774">
        <v>20.0110314396028</v>
      </c>
      <c r="Q2774">
        <v>-3.2307002468337002E-2</v>
      </c>
    </row>
    <row r="2775" spans="1:17" hidden="1" x14ac:dyDescent="0.3">
      <c r="A2775" t="s">
        <v>5759</v>
      </c>
      <c r="B2775" t="s">
        <v>5760</v>
      </c>
      <c r="C2775" t="str">
        <f>IFERROR(VLOOKUP(Table1[[#This Row],[Ticker]],[1]!Table1[[Symbol]:[Industry]],2,FALSE),"-")</f>
        <v>-</v>
      </c>
      <c r="D2775" t="s">
        <v>3178</v>
      </c>
      <c r="E2775">
        <v>140.45400000000001</v>
      </c>
      <c r="F2775">
        <v>13.77</v>
      </c>
      <c r="G2775">
        <v>224.60665799994501</v>
      </c>
      <c r="H2775">
        <v>-19.895741819918001</v>
      </c>
      <c r="I2775">
        <v>-53.984363605817698</v>
      </c>
      <c r="J2775">
        <v>-1.9468815525896099</v>
      </c>
      <c r="K2775">
        <v>14.733229419406101</v>
      </c>
      <c r="L2775">
        <v>13.647274927864199</v>
      </c>
      <c r="M2775">
        <v>45.5246257121523</v>
      </c>
      <c r="N2775">
        <v>0.57319616913775095</v>
      </c>
      <c r="O2775">
        <v>61.437908496732</v>
      </c>
      <c r="P2775">
        <v>281.96948682385499</v>
      </c>
    </row>
    <row r="2776" spans="1:17" hidden="1" x14ac:dyDescent="0.3">
      <c r="A2776" t="s">
        <v>5761</v>
      </c>
      <c r="B2776" t="s">
        <v>5762</v>
      </c>
      <c r="C2776" t="str">
        <f>IFERROR(VLOOKUP(Table1[[#This Row],[Ticker]],[1]!Table1[[Symbol]:[Industry]],2,FALSE),"-")</f>
        <v>-</v>
      </c>
      <c r="D2776" t="s">
        <v>1000</v>
      </c>
      <c r="E2776">
        <v>140.304</v>
      </c>
      <c r="F2776">
        <v>222</v>
      </c>
      <c r="G2776">
        <v>-14.060621194959401</v>
      </c>
      <c r="H2776">
        <v>-6.8415045317824301</v>
      </c>
      <c r="I2776">
        <v>13.812699144515999</v>
      </c>
      <c r="J2776">
        <v>-1.0249516216888901</v>
      </c>
      <c r="K2776">
        <v>207.43841527763101</v>
      </c>
      <c r="L2776">
        <v>190.488928510063</v>
      </c>
      <c r="M2776">
        <v>51.336964841351801</v>
      </c>
      <c r="N2776">
        <v>0.62264269261476402</v>
      </c>
      <c r="O2776">
        <v>10.3378378378378</v>
      </c>
      <c r="P2776">
        <v>54.113155154460202</v>
      </c>
      <c r="Q2776">
        <v>-2.9714879859646E-2</v>
      </c>
    </row>
    <row r="2777" spans="1:17" hidden="1" x14ac:dyDescent="0.3">
      <c r="A2777" t="s">
        <v>5763</v>
      </c>
      <c r="B2777" t="s">
        <v>5764</v>
      </c>
      <c r="C2777" t="str">
        <f>IFERROR(VLOOKUP(Table1[[#This Row],[Ticker]],[1]!Table1[[Symbol]:[Industry]],2,FALSE),"-")</f>
        <v>-</v>
      </c>
      <c r="E2777">
        <v>140.14878306</v>
      </c>
      <c r="F2777">
        <v>254.35</v>
      </c>
      <c r="G2777">
        <v>208.632197238087</v>
      </c>
      <c r="H2777">
        <v>-4.6415045317824299</v>
      </c>
      <c r="I2777">
        <v>15.573500859252899</v>
      </c>
      <c r="J2777">
        <v>-1.5044036764834099</v>
      </c>
      <c r="K2777">
        <v>249.87060255112399</v>
      </c>
      <c r="L2777">
        <v>197.597907727436</v>
      </c>
      <c r="M2777">
        <v>100</v>
      </c>
      <c r="N2777">
        <v>0</v>
      </c>
      <c r="O2777">
        <v>0</v>
      </c>
      <c r="P2777">
        <v>241.40939597315401</v>
      </c>
    </row>
    <row r="2778" spans="1:17" hidden="1" x14ac:dyDescent="0.3">
      <c r="A2778" t="s">
        <v>5765</v>
      </c>
      <c r="B2778" t="s">
        <v>5766</v>
      </c>
      <c r="C2778" t="str">
        <f>IFERROR(VLOOKUP(Table1[[#This Row],[Ticker]],[1]!Table1[[Symbol]:[Industry]],2,FALSE),"-")</f>
        <v>-</v>
      </c>
      <c r="D2778" t="s">
        <v>606</v>
      </c>
      <c r="E2778">
        <v>139.80011507999899</v>
      </c>
      <c r="F2778">
        <v>215.1</v>
      </c>
      <c r="G2778">
        <v>414.55104553974201</v>
      </c>
      <c r="H2778">
        <v>29.669525104636701</v>
      </c>
      <c r="I2778">
        <v>68.307586036366004</v>
      </c>
      <c r="J2778">
        <v>-17.1929345548877</v>
      </c>
      <c r="K2778">
        <v>199.42610459028899</v>
      </c>
      <c r="L2778">
        <v>156.05412751744501</v>
      </c>
      <c r="M2778">
        <v>41.593155357123599</v>
      </c>
      <c r="N2778">
        <v>1.08176794343456</v>
      </c>
      <c r="O2778">
        <v>28.3124128312412</v>
      </c>
      <c r="P2778">
        <v>450.832266325224</v>
      </c>
      <c r="Q2778">
        <v>0.18374921120878199</v>
      </c>
    </row>
    <row r="2779" spans="1:17" hidden="1" x14ac:dyDescent="0.3">
      <c r="A2779" t="s">
        <v>5767</v>
      </c>
      <c r="B2779" t="s">
        <v>5768</v>
      </c>
      <c r="C2779" t="str">
        <f>IFERROR(VLOOKUP(Table1[[#This Row],[Ticker]],[1]!Table1[[Symbol]:[Industry]],2,FALSE),"-")</f>
        <v>-</v>
      </c>
      <c r="D2779" t="s">
        <v>54</v>
      </c>
      <c r="E2779">
        <v>139.55473208399999</v>
      </c>
      <c r="F2779">
        <v>39.57</v>
      </c>
      <c r="G2779">
        <v>-34.052198735066398</v>
      </c>
      <c r="H2779">
        <v>-23.180947929982899</v>
      </c>
      <c r="I2779">
        <v>-42.234004152187197</v>
      </c>
      <c r="J2779">
        <v>-4.10635514008111</v>
      </c>
      <c r="K2779">
        <v>42.895944659483703</v>
      </c>
      <c r="L2779">
        <v>46.688504335902898</v>
      </c>
      <c r="M2779">
        <v>43.663340392138799</v>
      </c>
      <c r="N2779">
        <v>1.5981135655166401</v>
      </c>
      <c r="O2779">
        <v>100.227445034116</v>
      </c>
      <c r="P2779">
        <v>11.906108597285</v>
      </c>
      <c r="Q2779">
        <v>8.8466478501910001E-2</v>
      </c>
    </row>
    <row r="2780" spans="1:17" hidden="1" x14ac:dyDescent="0.3">
      <c r="A2780" t="s">
        <v>5769</v>
      </c>
      <c r="B2780" t="s">
        <v>5770</v>
      </c>
      <c r="C2780" t="str">
        <f>IFERROR(VLOOKUP(Table1[[#This Row],[Ticker]],[1]!Table1[[Symbol]:[Industry]],2,FALSE),"-")</f>
        <v>-</v>
      </c>
      <c r="D2780" t="s">
        <v>773</v>
      </c>
      <c r="E2780">
        <v>139.517835765</v>
      </c>
      <c r="F2780">
        <v>127.05</v>
      </c>
      <c r="G2780">
        <v>195.857048548948</v>
      </c>
      <c r="H2780">
        <v>-10.378907988935699</v>
      </c>
      <c r="I2780">
        <v>61.882607959105599</v>
      </c>
      <c r="J2780">
        <v>-2.7755901171613799</v>
      </c>
      <c r="K2780">
        <v>130.31326276383101</v>
      </c>
      <c r="L2780">
        <v>98.916403037789806</v>
      </c>
      <c r="M2780">
        <v>37.672020775863999</v>
      </c>
      <c r="N2780">
        <v>0.560949369915136</v>
      </c>
      <c r="O2780">
        <v>17.985045257772502</v>
      </c>
      <c r="P2780">
        <v>252.720710716268</v>
      </c>
      <c r="Q2780">
        <v>0.11327052000380999</v>
      </c>
    </row>
    <row r="2781" spans="1:17" hidden="1" x14ac:dyDescent="0.3">
      <c r="A2781" t="s">
        <v>5771</v>
      </c>
      <c r="B2781" t="s">
        <v>5772</v>
      </c>
      <c r="C2781" t="str">
        <f>IFERROR(VLOOKUP(Table1[[#This Row],[Ticker]],[1]!Table1[[Symbol]:[Industry]],2,FALSE),"-")</f>
        <v>-</v>
      </c>
      <c r="D2781" t="s">
        <v>606</v>
      </c>
      <c r="E2781">
        <v>139.42590200000001</v>
      </c>
      <c r="F2781">
        <v>154</v>
      </c>
      <c r="G2781">
        <v>97.0735475335903</v>
      </c>
      <c r="H2781">
        <v>-13.9272188174967</v>
      </c>
      <c r="I2781">
        <v>10.9729486347403</v>
      </c>
      <c r="J2781">
        <v>-5.0487074739517599</v>
      </c>
      <c r="K2781">
        <v>154.88153517558601</v>
      </c>
      <c r="L2781">
        <v>125.862341706389</v>
      </c>
      <c r="M2781">
        <v>36.573157265187298</v>
      </c>
      <c r="N2781">
        <v>0.68184229389356998</v>
      </c>
      <c r="O2781">
        <v>21.948051948051901</v>
      </c>
      <c r="P2781">
        <v>168.66713189113699</v>
      </c>
      <c r="Q2781">
        <v>0.152616717216883</v>
      </c>
    </row>
    <row r="2782" spans="1:17" hidden="1" x14ac:dyDescent="0.3">
      <c r="A2782" t="s">
        <v>5773</v>
      </c>
      <c r="B2782" t="s">
        <v>5774</v>
      </c>
      <c r="C2782" t="str">
        <f>IFERROR(VLOOKUP(Table1[[#This Row],[Ticker]],[1]!Table1[[Symbol]:[Industry]],2,FALSE),"-")</f>
        <v>-</v>
      </c>
      <c r="D2782" t="s">
        <v>5775</v>
      </c>
      <c r="E2782">
        <v>139.20223590000001</v>
      </c>
      <c r="F2782">
        <v>50.31</v>
      </c>
      <c r="G2782">
        <v>279.59985044526098</v>
      </c>
      <c r="H2782">
        <v>-21.3946670358369</v>
      </c>
      <c r="I2782">
        <v>90.425028723650499</v>
      </c>
      <c r="J2782">
        <v>-9.2340459558290995</v>
      </c>
      <c r="K2782">
        <v>53.232500930397599</v>
      </c>
      <c r="L2782">
        <v>39.013371433859199</v>
      </c>
      <c r="M2782">
        <v>24.900613048231101</v>
      </c>
      <c r="N2782">
        <v>0.45681698053040098</v>
      </c>
      <c r="O2782">
        <v>30.2921884317233</v>
      </c>
      <c r="P2782">
        <v>324.55696202531601</v>
      </c>
      <c r="Q2782">
        <v>0.122447107554333</v>
      </c>
    </row>
    <row r="2783" spans="1:17" hidden="1" x14ac:dyDescent="0.3">
      <c r="A2783" t="s">
        <v>5776</v>
      </c>
      <c r="B2783" t="s">
        <v>5777</v>
      </c>
      <c r="C2783" t="str">
        <f>IFERROR(VLOOKUP(Table1[[#This Row],[Ticker]],[1]!Table1[[Symbol]:[Industry]],2,FALSE),"-")</f>
        <v>-</v>
      </c>
      <c r="D2783" t="s">
        <v>467</v>
      </c>
      <c r="E2783">
        <v>138.86529625</v>
      </c>
      <c r="F2783">
        <v>113.51</v>
      </c>
      <c r="G2783">
        <v>66.398095176146001</v>
      </c>
      <c r="H2783">
        <v>50.1773412365119</v>
      </c>
      <c r="I2783">
        <v>108.735255084275</v>
      </c>
      <c r="J2783">
        <v>29.1421220032748</v>
      </c>
      <c r="K2783">
        <v>69.584078466759095</v>
      </c>
      <c r="L2783">
        <v>56.862868045742303</v>
      </c>
      <c r="M2783">
        <v>92.735808991097599</v>
      </c>
      <c r="N2783">
        <v>2.7537969624300498</v>
      </c>
      <c r="O2783">
        <v>0</v>
      </c>
      <c r="P2783">
        <v>155.078651685393</v>
      </c>
      <c r="Q2783">
        <v>8.8593634113956002E-2</v>
      </c>
    </row>
    <row r="2784" spans="1:17" hidden="1" x14ac:dyDescent="0.3">
      <c r="A2784" t="s">
        <v>5778</v>
      </c>
      <c r="B2784" t="s">
        <v>5779</v>
      </c>
      <c r="C2784" t="str">
        <f>IFERROR(VLOOKUP(Table1[[#This Row],[Ticker]],[1]!Table1[[Symbol]:[Industry]],2,FALSE),"-")</f>
        <v>-</v>
      </c>
      <c r="D2784" t="s">
        <v>644</v>
      </c>
      <c r="E2784">
        <v>138.84618748899999</v>
      </c>
      <c r="F2784">
        <v>2.93</v>
      </c>
      <c r="G2784">
        <v>-42.623352581220203</v>
      </c>
      <c r="H2784">
        <v>-9.1869590772369794</v>
      </c>
      <c r="I2784">
        <v>-13.687300855483899</v>
      </c>
      <c r="J2784">
        <v>2.3825221185695802</v>
      </c>
      <c r="K2784">
        <v>3.0199726544179399</v>
      </c>
      <c r="L2784">
        <v>3.0166938352653898</v>
      </c>
      <c r="M2784">
        <v>47.202743812351201</v>
      </c>
      <c r="N2784">
        <v>0.22755917901168601</v>
      </c>
      <c r="O2784">
        <v>43.344709897610898</v>
      </c>
      <c r="P2784">
        <v>17.2</v>
      </c>
      <c r="Q2784">
        <v>3.7820974837552999E-2</v>
      </c>
    </row>
    <row r="2785" spans="1:17" hidden="1" x14ac:dyDescent="0.3">
      <c r="A2785" t="s">
        <v>5780</v>
      </c>
      <c r="B2785" t="s">
        <v>5781</v>
      </c>
      <c r="C2785" t="str">
        <f>IFERROR(VLOOKUP(Table1[[#This Row],[Ticker]],[1]!Table1[[Symbol]:[Industry]],2,FALSE),"-")</f>
        <v>-</v>
      </c>
      <c r="D2785" t="s">
        <v>546</v>
      </c>
      <c r="E2785">
        <v>138.817576</v>
      </c>
      <c r="F2785">
        <v>143.30000000000001</v>
      </c>
      <c r="G2785">
        <v>44.136381511847098</v>
      </c>
      <c r="H2785">
        <v>-7.6738270909293904</v>
      </c>
      <c r="I2785">
        <v>9.6162705730874407</v>
      </c>
      <c r="J2785">
        <v>-2.28858369694029</v>
      </c>
      <c r="K2785">
        <v>137.84620074370301</v>
      </c>
      <c r="L2785">
        <v>119.174905741687</v>
      </c>
      <c r="M2785">
        <v>44.786146723663698</v>
      </c>
      <c r="N2785">
        <v>0.23177958778426699</v>
      </c>
      <c r="O2785">
        <v>11.8283321702721</v>
      </c>
      <c r="P2785">
        <v>101.54711673699001</v>
      </c>
      <c r="Q2785">
        <v>7.5356653228272993E-2</v>
      </c>
    </row>
    <row r="2786" spans="1:17" hidden="1" x14ac:dyDescent="0.3">
      <c r="A2786" t="s">
        <v>5782</v>
      </c>
      <c r="B2786" t="s">
        <v>5783</v>
      </c>
      <c r="C2786" t="str">
        <f>IFERROR(VLOOKUP(Table1[[#This Row],[Ticker]],[1]!Table1[[Symbol]:[Industry]],2,FALSE),"-")</f>
        <v>-</v>
      </c>
      <c r="D2786" t="s">
        <v>467</v>
      </c>
      <c r="E2786">
        <v>138.7467</v>
      </c>
      <c r="F2786">
        <v>155</v>
      </c>
      <c r="G2786">
        <v>-24.005268910504999</v>
      </c>
      <c r="H2786">
        <v>-5.5650714107633199</v>
      </c>
      <c r="I2786">
        <v>-9.5582281737797299</v>
      </c>
      <c r="J2786">
        <v>8.8147452596868003</v>
      </c>
      <c r="M2786">
        <v>65.920136027213502</v>
      </c>
      <c r="O2786">
        <v>9.6774193548386993</v>
      </c>
      <c r="P2786">
        <v>19.691119691119599</v>
      </c>
    </row>
    <row r="2787" spans="1:17" hidden="1" x14ac:dyDescent="0.3">
      <c r="A2787" t="s">
        <v>5784</v>
      </c>
      <c r="B2787" t="s">
        <v>5785</v>
      </c>
      <c r="C2787" t="str">
        <f>IFERROR(VLOOKUP(Table1[[#This Row],[Ticker]],[1]!Table1[[Symbol]:[Industry]],2,FALSE),"-")</f>
        <v>-</v>
      </c>
      <c r="D2787" t="s">
        <v>397</v>
      </c>
      <c r="E2787">
        <v>138.26345586900001</v>
      </c>
      <c r="F2787">
        <v>59.29</v>
      </c>
      <c r="G2787">
        <v>165.31229347207201</v>
      </c>
      <c r="H2787">
        <v>13.0433203709413</v>
      </c>
      <c r="I2787">
        <v>72.989622576037704</v>
      </c>
      <c r="J2787">
        <v>6.39784391538244</v>
      </c>
      <c r="K2787">
        <v>54.1039963069897</v>
      </c>
      <c r="L2787">
        <v>43.4201900261736</v>
      </c>
      <c r="M2787">
        <v>63.9106027046154</v>
      </c>
      <c r="N2787">
        <v>0.63217120958915096</v>
      </c>
      <c r="O2787">
        <v>4.57075392140327</v>
      </c>
      <c r="P2787">
        <v>262.40831295843498</v>
      </c>
      <c r="Q2787">
        <v>0.14769692056685799</v>
      </c>
    </row>
    <row r="2788" spans="1:17" hidden="1" x14ac:dyDescent="0.3">
      <c r="A2788" t="s">
        <v>5786</v>
      </c>
      <c r="B2788" t="s">
        <v>5787</v>
      </c>
      <c r="C2788" t="str">
        <f>IFERROR(VLOOKUP(Table1[[#This Row],[Ticker]],[1]!Table1[[Symbol]:[Industry]],2,FALSE),"-")</f>
        <v>-</v>
      </c>
      <c r="D2788" t="s">
        <v>261</v>
      </c>
      <c r="E2788">
        <v>138.16079999999999</v>
      </c>
      <c r="F2788">
        <v>123.8</v>
      </c>
      <c r="G2788">
        <v>-38.775680132181002</v>
      </c>
      <c r="H2788">
        <v>-9.6809930613048003</v>
      </c>
      <c r="I2788">
        <v>7.9319531694304004</v>
      </c>
      <c r="J2788">
        <v>-5.2772695301419397</v>
      </c>
      <c r="K2788">
        <v>131.08984449868899</v>
      </c>
      <c r="L2788">
        <v>131.16572130854101</v>
      </c>
      <c r="M2788">
        <v>28.294782273496999</v>
      </c>
      <c r="N2788">
        <v>0.59419872455574796</v>
      </c>
      <c r="O2788">
        <v>33.239095315024201</v>
      </c>
      <c r="P2788">
        <v>32.975295381310403</v>
      </c>
      <c r="Q2788">
        <v>7.6342854594946996E-2</v>
      </c>
    </row>
    <row r="2789" spans="1:17" hidden="1" x14ac:dyDescent="0.3">
      <c r="A2789" t="s">
        <v>5788</v>
      </c>
      <c r="B2789" t="s">
        <v>5789</v>
      </c>
      <c r="C2789" t="str">
        <f>IFERROR(VLOOKUP(Table1[[#This Row],[Ticker]],[1]!Table1[[Symbol]:[Industry]],2,FALSE),"-")</f>
        <v>-</v>
      </c>
      <c r="D2789" t="s">
        <v>124</v>
      </c>
      <c r="E2789">
        <v>138.13408097499999</v>
      </c>
      <c r="F2789">
        <v>3.47</v>
      </c>
      <c r="G2789">
        <v>30.902046547952398</v>
      </c>
      <c r="H2789">
        <v>-11.3619346393093</v>
      </c>
      <c r="I2789">
        <v>-7.8206038582137403</v>
      </c>
      <c r="J2789">
        <v>-12.3013188435785</v>
      </c>
      <c r="K2789">
        <v>3.74169291524416</v>
      </c>
      <c r="L2789">
        <v>3.5023691520085798</v>
      </c>
      <c r="M2789">
        <v>30.977395940356999</v>
      </c>
      <c r="N2789">
        <v>1.1038486165234001</v>
      </c>
      <c r="O2789">
        <v>52.449567723342902</v>
      </c>
      <c r="P2789">
        <v>79.792746113989594</v>
      </c>
      <c r="Q2789">
        <v>8.6989024881889004E-2</v>
      </c>
    </row>
    <row r="2790" spans="1:17" hidden="1" x14ac:dyDescent="0.3">
      <c r="A2790" t="s">
        <v>5790</v>
      </c>
      <c r="B2790" t="s">
        <v>5791</v>
      </c>
      <c r="C2790" t="str">
        <f>IFERROR(VLOOKUP(Table1[[#This Row],[Ticker]],[1]!Table1[[Symbol]:[Industry]],2,FALSE),"-")</f>
        <v>-</v>
      </c>
      <c r="D2790" t="s">
        <v>1381</v>
      </c>
      <c r="E2790">
        <v>137.904759055</v>
      </c>
      <c r="F2790">
        <v>71.95</v>
      </c>
      <c r="G2790">
        <v>2.72185964534791</v>
      </c>
      <c r="H2790">
        <v>-14.995163068367701</v>
      </c>
      <c r="I2790">
        <v>0.792358557950258</v>
      </c>
      <c r="J2790">
        <v>-4.7807194659570902</v>
      </c>
      <c r="K2790">
        <v>74.413405589244903</v>
      </c>
      <c r="L2790">
        <v>70.656334796998493</v>
      </c>
      <c r="M2790">
        <v>32.9411931979038</v>
      </c>
      <c r="N2790">
        <v>0.36826837529040501</v>
      </c>
      <c r="O2790">
        <v>36.205698401667803</v>
      </c>
      <c r="P2790">
        <v>40.52734375</v>
      </c>
      <c r="Q2790">
        <v>8.7377267953494001E-2</v>
      </c>
    </row>
    <row r="2791" spans="1:17" hidden="1" x14ac:dyDescent="0.3">
      <c r="A2791" t="s">
        <v>5792</v>
      </c>
      <c r="B2791" t="s">
        <v>5793</v>
      </c>
      <c r="C2791" t="str">
        <f>IFERROR(VLOOKUP(Table1[[#This Row],[Ticker]],[1]!Table1[[Symbol]:[Industry]],2,FALSE),"-")</f>
        <v>-</v>
      </c>
      <c r="D2791" t="s">
        <v>46</v>
      </c>
      <c r="E2791">
        <v>137.88347462999999</v>
      </c>
      <c r="F2791">
        <v>142.05000000000001</v>
      </c>
      <c r="G2791">
        <v>28.826896828073501</v>
      </c>
      <c r="H2791">
        <v>-13.549955236007699</v>
      </c>
      <c r="I2791">
        <v>-54.458755120643197</v>
      </c>
      <c r="J2791">
        <v>7.1930753151132096</v>
      </c>
      <c r="K2791">
        <v>139.704572774474</v>
      </c>
      <c r="L2791">
        <v>164.33719964930401</v>
      </c>
      <c r="M2791">
        <v>71.480866742236103</v>
      </c>
      <c r="N2791">
        <v>1.2193362193362101</v>
      </c>
      <c r="O2791">
        <v>142.16825061598001</v>
      </c>
      <c r="P2791">
        <v>80.266497461928907</v>
      </c>
      <c r="Q2791">
        <v>0.136219930623626</v>
      </c>
    </row>
    <row r="2792" spans="1:17" hidden="1" x14ac:dyDescent="0.3">
      <c r="A2792" t="s">
        <v>5794</v>
      </c>
      <c r="B2792" t="s">
        <v>5795</v>
      </c>
      <c r="C2792" t="str">
        <f>IFERROR(VLOOKUP(Table1[[#This Row],[Ticker]],[1]!Table1[[Symbol]:[Industry]],2,FALSE),"-")</f>
        <v>-</v>
      </c>
      <c r="D2792" t="s">
        <v>4374</v>
      </c>
      <c r="E2792">
        <v>137.87736075000001</v>
      </c>
      <c r="F2792">
        <v>78.5</v>
      </c>
      <c r="G2792">
        <v>-70.525017926184503</v>
      </c>
      <c r="H2792">
        <v>2.9001621348842299</v>
      </c>
      <c r="I2792">
        <v>-6.4430428330047604</v>
      </c>
      <c r="J2792">
        <v>-0.94596211804185004</v>
      </c>
      <c r="K2792">
        <v>73.057939113520504</v>
      </c>
      <c r="L2792">
        <v>83.243805912492903</v>
      </c>
      <c r="M2792">
        <v>63.873086479097701</v>
      </c>
      <c r="N2792">
        <v>2.4877272727272701</v>
      </c>
      <c r="O2792">
        <v>70.636942675159204</v>
      </c>
      <c r="P2792">
        <v>29.7091870456047</v>
      </c>
    </row>
    <row r="2793" spans="1:17" hidden="1" x14ac:dyDescent="0.3">
      <c r="A2793" t="s">
        <v>5796</v>
      </c>
      <c r="B2793" t="s">
        <v>5797</v>
      </c>
      <c r="C2793" t="str">
        <f>IFERROR(VLOOKUP(Table1[[#This Row],[Ticker]],[1]!Table1[[Symbol]:[Industry]],2,FALSE),"-")</f>
        <v>-</v>
      </c>
      <c r="D2793" t="s">
        <v>46</v>
      </c>
      <c r="E2793">
        <v>137.76140000000001</v>
      </c>
      <c r="F2793">
        <v>80</v>
      </c>
      <c r="G2793">
        <v>-63.632859927806201</v>
      </c>
      <c r="H2793">
        <v>-28.6295105287839</v>
      </c>
      <c r="I2793">
        <v>-49.185819191080903</v>
      </c>
      <c r="J2793">
        <v>4.1205963235165699</v>
      </c>
      <c r="M2793">
        <v>48.189898297306598</v>
      </c>
      <c r="O2793">
        <v>59.375</v>
      </c>
      <c r="P2793">
        <v>21.12036336109</v>
      </c>
    </row>
    <row r="2794" spans="1:17" hidden="1" x14ac:dyDescent="0.3">
      <c r="A2794" t="s">
        <v>5798</v>
      </c>
      <c r="B2794" t="s">
        <v>5799</v>
      </c>
      <c r="C2794" t="str">
        <f>IFERROR(VLOOKUP(Table1[[#This Row],[Ticker]],[1]!Table1[[Symbol]:[Industry]],2,FALSE),"-")</f>
        <v>-</v>
      </c>
      <c r="D2794" t="s">
        <v>1000</v>
      </c>
      <c r="E2794">
        <v>137.05182500000001</v>
      </c>
      <c r="F2794">
        <v>115</v>
      </c>
      <c r="G2794">
        <v>-76.126952429647602</v>
      </c>
      <c r="H2794">
        <v>-32.654024093597698</v>
      </c>
      <c r="I2794">
        <v>-59.355799023982101</v>
      </c>
      <c r="J2794">
        <v>-13.9187220313958</v>
      </c>
      <c r="K2794">
        <v>161.28295824291399</v>
      </c>
      <c r="L2794">
        <v>230.17344787317899</v>
      </c>
      <c r="M2794">
        <v>3.7706006182154401</v>
      </c>
      <c r="N2794">
        <v>0.22666341701194201</v>
      </c>
      <c r="O2794">
        <v>323.30434782608597</v>
      </c>
      <c r="P2794">
        <v>0</v>
      </c>
      <c r="Q2794">
        <v>-2.1705753162040001E-2</v>
      </c>
    </row>
    <row r="2795" spans="1:17" hidden="1" x14ac:dyDescent="0.3">
      <c r="A2795" t="s">
        <v>5800</v>
      </c>
      <c r="B2795" t="s">
        <v>5801</v>
      </c>
      <c r="C2795" t="str">
        <f>IFERROR(VLOOKUP(Table1[[#This Row],[Ticker]],[1]!Table1[[Symbol]:[Industry]],2,FALSE),"-")</f>
        <v>-</v>
      </c>
      <c r="D2795" t="s">
        <v>606</v>
      </c>
      <c r="E2795">
        <v>136.94680944300001</v>
      </c>
      <c r="F2795">
        <v>44.53</v>
      </c>
      <c r="G2795">
        <v>-15.623818045774099</v>
      </c>
      <c r="H2795">
        <v>-17.484678657393498</v>
      </c>
      <c r="I2795">
        <v>-33.235565986110998</v>
      </c>
      <c r="J2795">
        <v>8.8527391806594409</v>
      </c>
      <c r="K2795">
        <v>50.552518389563701</v>
      </c>
      <c r="L2795">
        <v>50.633846244559699</v>
      </c>
      <c r="M2795">
        <v>29.999741011848801</v>
      </c>
      <c r="N2795">
        <v>0.99257168819559605</v>
      </c>
      <c r="O2795">
        <v>58.320233550415402</v>
      </c>
      <c r="P2795">
        <v>21.1041610008158</v>
      </c>
      <c r="Q2795">
        <v>8.7174855441199003E-2</v>
      </c>
    </row>
    <row r="2796" spans="1:17" hidden="1" x14ac:dyDescent="0.3">
      <c r="A2796" t="s">
        <v>5802</v>
      </c>
      <c r="B2796" t="s">
        <v>5803</v>
      </c>
      <c r="C2796" t="str">
        <f>IFERROR(VLOOKUP(Table1[[#This Row],[Ticker]],[1]!Table1[[Symbol]:[Industry]],2,FALSE),"-")</f>
        <v>-</v>
      </c>
      <c r="D2796" t="s">
        <v>21</v>
      </c>
      <c r="E2796">
        <v>136.85781557999999</v>
      </c>
      <c r="F2796">
        <v>214.1</v>
      </c>
      <c r="G2796">
        <v>20.151372693504999</v>
      </c>
      <c r="H2796">
        <v>-12.4049453919974</v>
      </c>
      <c r="I2796">
        <v>-9.2346165970672498</v>
      </c>
      <c r="J2796">
        <v>-4.0271309492106901</v>
      </c>
      <c r="K2796">
        <v>217.225810174294</v>
      </c>
      <c r="L2796">
        <v>200.98629935029899</v>
      </c>
      <c r="M2796">
        <v>37.188008378511498</v>
      </c>
      <c r="N2796">
        <v>0.73188303952759604</v>
      </c>
      <c r="O2796">
        <v>21.438580102755701</v>
      </c>
      <c r="P2796">
        <v>69.115323854660303</v>
      </c>
      <c r="Q2796">
        <v>1.939433084856E-3</v>
      </c>
    </row>
    <row r="2797" spans="1:17" hidden="1" x14ac:dyDescent="0.3">
      <c r="A2797" t="s">
        <v>5804</v>
      </c>
      <c r="B2797" t="s">
        <v>5805</v>
      </c>
      <c r="C2797" t="str">
        <f>IFERROR(VLOOKUP(Table1[[#This Row],[Ticker]],[1]!Table1[[Symbol]:[Industry]],2,FALSE),"-")</f>
        <v>-</v>
      </c>
      <c r="D2797" t="s">
        <v>21</v>
      </c>
      <c r="E2797">
        <v>136.49574999999999</v>
      </c>
      <c r="F2797">
        <v>97.15</v>
      </c>
      <c r="G2797">
        <v>47.631343511915901</v>
      </c>
      <c r="H2797">
        <v>-15.4695300094894</v>
      </c>
      <c r="I2797">
        <v>-9.9038187126268404</v>
      </c>
      <c r="J2797">
        <v>-8.7891718884039491</v>
      </c>
      <c r="K2797">
        <v>106.432727702927</v>
      </c>
      <c r="L2797">
        <v>97.093717174316794</v>
      </c>
      <c r="M2797">
        <v>27.8127200242564</v>
      </c>
      <c r="N2797">
        <v>0.93397894770021195</v>
      </c>
      <c r="O2797">
        <v>33.700463201235102</v>
      </c>
      <c r="P2797">
        <v>88.640776699029104</v>
      </c>
      <c r="Q2797">
        <v>3.9195698388262E-2</v>
      </c>
    </row>
    <row r="2798" spans="1:17" hidden="1" x14ac:dyDescent="0.3">
      <c r="A2798" t="s">
        <v>5806</v>
      </c>
      <c r="B2798" t="s">
        <v>5807</v>
      </c>
      <c r="C2798" t="str">
        <f>IFERROR(VLOOKUP(Table1[[#This Row],[Ticker]],[1]!Table1[[Symbol]:[Industry]],2,FALSE),"-")</f>
        <v>-</v>
      </c>
      <c r="D2798" t="s">
        <v>46</v>
      </c>
      <c r="E2798">
        <v>136.20151680000001</v>
      </c>
      <c r="F2798">
        <v>436</v>
      </c>
      <c r="G2798">
        <v>-12.434940937660899</v>
      </c>
      <c r="H2798">
        <v>-3.1312070489449</v>
      </c>
      <c r="I2798">
        <v>-23.309998904955499</v>
      </c>
      <c r="J2798">
        <v>-2.6960731274244898</v>
      </c>
      <c r="K2798">
        <v>449.29808525495002</v>
      </c>
      <c r="L2798">
        <v>454.47213811946199</v>
      </c>
      <c r="M2798">
        <v>44.520177446364698</v>
      </c>
      <c r="N2798">
        <v>0.53874467070226195</v>
      </c>
      <c r="O2798">
        <v>46.766055045871497</v>
      </c>
      <c r="P2798">
        <v>50.344827586206797</v>
      </c>
      <c r="Q2798">
        <v>0.218375020420114</v>
      </c>
    </row>
    <row r="2799" spans="1:17" hidden="1" x14ac:dyDescent="0.3">
      <c r="A2799" t="s">
        <v>5808</v>
      </c>
      <c r="B2799" t="s">
        <v>5809</v>
      </c>
      <c r="C2799" t="str">
        <f>IFERROR(VLOOKUP(Table1[[#This Row],[Ticker]],[1]!Table1[[Symbol]:[Industry]],2,FALSE),"-")</f>
        <v>-</v>
      </c>
      <c r="D2799" t="s">
        <v>397</v>
      </c>
      <c r="E2799">
        <v>135.99905000000001</v>
      </c>
      <c r="F2799">
        <v>75.849999999999994</v>
      </c>
      <c r="G2799">
        <v>-65.801481295772803</v>
      </c>
      <c r="H2799">
        <v>-5.1005209252250499</v>
      </c>
      <c r="I2799">
        <v>-13.939846960631201</v>
      </c>
      <c r="J2799">
        <v>-5.2944911400402601</v>
      </c>
      <c r="K2799">
        <v>73.926660541857302</v>
      </c>
      <c r="L2799">
        <v>84.057802760922996</v>
      </c>
      <c r="M2799">
        <v>51.241316801530402</v>
      </c>
      <c r="N2799">
        <v>1.3181506733158901</v>
      </c>
      <c r="O2799">
        <v>122.148978246539</v>
      </c>
      <c r="P2799">
        <v>28.974664172759699</v>
      </c>
      <c r="Q2799">
        <v>0.220798716606321</v>
      </c>
    </row>
    <row r="2800" spans="1:17" hidden="1" x14ac:dyDescent="0.3">
      <c r="A2800" t="s">
        <v>5810</v>
      </c>
      <c r="B2800" t="s">
        <v>5811</v>
      </c>
      <c r="C2800" t="str">
        <f>IFERROR(VLOOKUP(Table1[[#This Row],[Ticker]],[1]!Table1[[Symbol]:[Industry]],2,FALSE),"-")</f>
        <v>-</v>
      </c>
      <c r="D2800" t="s">
        <v>606</v>
      </c>
      <c r="E2800">
        <v>135.14699999999999</v>
      </c>
      <c r="F2800">
        <v>1900</v>
      </c>
      <c r="G2800">
        <v>94.781337704241295</v>
      </c>
      <c r="H2800">
        <v>-5.2862566721481503</v>
      </c>
      <c r="I2800">
        <v>120.15358745164001</v>
      </c>
      <c r="J2800">
        <v>0.86423231589338601</v>
      </c>
      <c r="K2800">
        <v>1826.72823518274</v>
      </c>
      <c r="L2800">
        <v>1410.3265423481</v>
      </c>
      <c r="M2800">
        <v>54.274678296507297</v>
      </c>
      <c r="N2800">
        <v>1.24047154118753</v>
      </c>
      <c r="O2800">
        <v>21.452631578947301</v>
      </c>
      <c r="P2800">
        <v>157.13899039112101</v>
      </c>
      <c r="Q2800">
        <v>7.1162207651074005E-2</v>
      </c>
    </row>
    <row r="2801" spans="1:17" hidden="1" x14ac:dyDescent="0.3">
      <c r="A2801" t="s">
        <v>5812</v>
      </c>
      <c r="B2801" t="s">
        <v>5813</v>
      </c>
      <c r="C2801" t="str">
        <f>IFERROR(VLOOKUP(Table1[[#This Row],[Ticker]],[1]!Table1[[Symbol]:[Industry]],2,FALSE),"-")</f>
        <v>-</v>
      </c>
      <c r="D2801" t="s">
        <v>132</v>
      </c>
      <c r="E2801">
        <v>135.05048847</v>
      </c>
      <c r="F2801">
        <v>182.9</v>
      </c>
      <c r="G2801">
        <v>96.334663973188597</v>
      </c>
      <c r="H2801">
        <v>-11.273628884114</v>
      </c>
      <c r="I2801">
        <v>7.2017568952758904</v>
      </c>
      <c r="J2801">
        <v>-11.3593311402152</v>
      </c>
      <c r="K2801">
        <v>179.350796953225</v>
      </c>
      <c r="L2801">
        <v>146.479828969338</v>
      </c>
      <c r="M2801">
        <v>34.6908967368649</v>
      </c>
      <c r="N2801">
        <v>0.40173857479465902</v>
      </c>
      <c r="O2801">
        <v>26.2985237834882</v>
      </c>
      <c r="P2801">
        <v>140.49967126890201</v>
      </c>
      <c r="Q2801">
        <v>8.7025261712282004E-2</v>
      </c>
    </row>
    <row r="2802" spans="1:17" hidden="1" x14ac:dyDescent="0.3">
      <c r="A2802" t="s">
        <v>5814</v>
      </c>
      <c r="B2802" t="s">
        <v>5815</v>
      </c>
      <c r="C2802" t="str">
        <f>IFERROR(VLOOKUP(Table1[[#This Row],[Ticker]],[1]!Table1[[Symbol]:[Industry]],2,FALSE),"-")</f>
        <v>-</v>
      </c>
      <c r="D2802" t="s">
        <v>4440</v>
      </c>
      <c r="E2802">
        <v>134.904348975</v>
      </c>
      <c r="F2802">
        <v>1240.25</v>
      </c>
      <c r="G2802">
        <v>146.27556310540999</v>
      </c>
      <c r="H2802">
        <v>-5.7878459951970598</v>
      </c>
      <c r="I2802">
        <v>58.848413430230202</v>
      </c>
      <c r="J2802">
        <v>0.159475922178797</v>
      </c>
      <c r="K2802">
        <v>1157.22136071927</v>
      </c>
      <c r="L2802">
        <v>883.26288497688302</v>
      </c>
      <c r="M2802">
        <v>57.316989357582599</v>
      </c>
      <c r="N2802">
        <v>0.222870910944305</v>
      </c>
      <c r="O2802">
        <v>3.76940133037693</v>
      </c>
      <c r="P2802">
        <v>213.94760156942101</v>
      </c>
      <c r="Q2802">
        <v>0.11604121928505599</v>
      </c>
    </row>
    <row r="2803" spans="1:17" hidden="1" x14ac:dyDescent="0.3">
      <c r="A2803" t="s">
        <v>5816</v>
      </c>
      <c r="B2803" t="s">
        <v>5817</v>
      </c>
      <c r="C2803" t="str">
        <f>IFERROR(VLOOKUP(Table1[[#This Row],[Ticker]],[1]!Table1[[Symbol]:[Industry]],2,FALSE),"-")</f>
        <v>-</v>
      </c>
      <c r="D2803" t="s">
        <v>46</v>
      </c>
      <c r="E2803">
        <v>134.86191936</v>
      </c>
      <c r="F2803">
        <v>11.56</v>
      </c>
      <c r="G2803">
        <v>-59.805413858768397</v>
      </c>
      <c r="H2803">
        <v>-28.527882840368601</v>
      </c>
      <c r="I2803">
        <v>-81.168125400066899</v>
      </c>
      <c r="J2803">
        <v>0.57351840143864596</v>
      </c>
      <c r="K2803">
        <v>13.2697437364675</v>
      </c>
      <c r="L2803">
        <v>18.7660475787408</v>
      </c>
      <c r="M2803">
        <v>26.916274135676801</v>
      </c>
      <c r="N2803">
        <v>0.41043435327097899</v>
      </c>
      <c r="O2803">
        <v>297.48331274433502</v>
      </c>
      <c r="P2803">
        <v>7.53488372093023</v>
      </c>
    </row>
    <row r="2804" spans="1:17" hidden="1" x14ac:dyDescent="0.3">
      <c r="A2804" t="s">
        <v>5818</v>
      </c>
      <c r="B2804" t="s">
        <v>5819</v>
      </c>
      <c r="C2804" t="str">
        <f>IFERROR(VLOOKUP(Table1[[#This Row],[Ticker]],[1]!Table1[[Symbol]:[Industry]],2,FALSE),"-")</f>
        <v>-</v>
      </c>
      <c r="D2804" t="s">
        <v>132</v>
      </c>
      <c r="E2804">
        <v>134.858925</v>
      </c>
      <c r="F2804">
        <v>42.15</v>
      </c>
      <c r="K2804">
        <v>41.094271927697299</v>
      </c>
      <c r="L2804">
        <v>39.061986140059297</v>
      </c>
      <c r="M2804">
        <v>77.450142708280893</v>
      </c>
      <c r="N2804">
        <v>1</v>
      </c>
      <c r="Q2804">
        <v>5.6226245136147997E-2</v>
      </c>
    </row>
    <row r="2805" spans="1:17" hidden="1" x14ac:dyDescent="0.3">
      <c r="A2805" t="s">
        <v>5820</v>
      </c>
      <c r="B2805" t="s">
        <v>5821</v>
      </c>
      <c r="C2805" t="str">
        <f>IFERROR(VLOOKUP(Table1[[#This Row],[Ticker]],[1]!Table1[[Symbol]:[Industry]],2,FALSE),"-")</f>
        <v>-</v>
      </c>
      <c r="D2805" t="s">
        <v>46</v>
      </c>
      <c r="E2805">
        <v>134.84280000000001</v>
      </c>
      <c r="F2805">
        <v>60.74</v>
      </c>
      <c r="G2805">
        <v>109.697851165133</v>
      </c>
      <c r="H2805">
        <v>31.475405697862598</v>
      </c>
      <c r="I2805">
        <v>25.603491290758299</v>
      </c>
      <c r="J2805">
        <v>-8.62691079899054</v>
      </c>
      <c r="K2805">
        <v>50.012677307933899</v>
      </c>
      <c r="L2805">
        <v>44.542933480372398</v>
      </c>
      <c r="M2805">
        <v>61.710111807130403</v>
      </c>
      <c r="N2805">
        <v>2.5510612735282301</v>
      </c>
      <c r="O2805">
        <v>15.2453078696081</v>
      </c>
      <c r="P2805">
        <v>150.99173553719001</v>
      </c>
      <c r="Q2805">
        <v>1.7768670317719001E-2</v>
      </c>
    </row>
    <row r="2806" spans="1:17" hidden="1" x14ac:dyDescent="0.3">
      <c r="A2806" t="s">
        <v>5822</v>
      </c>
      <c r="B2806" t="s">
        <v>5823</v>
      </c>
      <c r="C2806" t="str">
        <f>IFERROR(VLOOKUP(Table1[[#This Row],[Ticker]],[1]!Table1[[Symbol]:[Industry]],2,FALSE),"-")</f>
        <v>-</v>
      </c>
      <c r="D2806" t="s">
        <v>644</v>
      </c>
      <c r="E2806">
        <v>134.80500000000001</v>
      </c>
      <c r="F2806">
        <v>70.95</v>
      </c>
      <c r="G2806">
        <v>-20.158151116018701</v>
      </c>
      <c r="H2806">
        <v>-5.1699428574673103</v>
      </c>
      <c r="I2806">
        <v>-10.257042994533</v>
      </c>
      <c r="J2806">
        <v>-2.8423347109661701</v>
      </c>
      <c r="K2806">
        <v>72.089933910152496</v>
      </c>
      <c r="L2806">
        <v>70.545934373303893</v>
      </c>
      <c r="M2806">
        <v>36.839802618286903</v>
      </c>
      <c r="N2806">
        <v>0.31467712896817301</v>
      </c>
      <c r="O2806">
        <v>25.088090204369198</v>
      </c>
      <c r="P2806">
        <v>32.221393961982798</v>
      </c>
      <c r="Q2806">
        <v>-8.4456331446652003E-2</v>
      </c>
    </row>
    <row r="2807" spans="1:17" hidden="1" x14ac:dyDescent="0.3">
      <c r="A2807" t="s">
        <v>5824</v>
      </c>
      <c r="B2807" t="s">
        <v>5825</v>
      </c>
      <c r="C2807" t="str">
        <f>IFERROR(VLOOKUP(Table1[[#This Row],[Ticker]],[1]!Table1[[Symbol]:[Industry]],2,FALSE),"-")</f>
        <v>-</v>
      </c>
      <c r="D2807" t="s">
        <v>997</v>
      </c>
      <c r="E2807">
        <v>134.65503379</v>
      </c>
      <c r="F2807">
        <v>20.78</v>
      </c>
      <c r="G2807">
        <v>-31.707159824560499</v>
      </c>
      <c r="H2807">
        <v>-18.5759307612906</v>
      </c>
      <c r="I2807">
        <v>-9.8750431757941595</v>
      </c>
      <c r="J2807">
        <v>-2.2605473437802002</v>
      </c>
      <c r="K2807">
        <v>21.9657508592651</v>
      </c>
      <c r="L2807">
        <v>20.8432817970805</v>
      </c>
      <c r="M2807">
        <v>36.052991532371202</v>
      </c>
      <c r="N2807">
        <v>0.59349124894291305</v>
      </c>
      <c r="O2807">
        <v>41.530317613089402</v>
      </c>
      <c r="P2807">
        <v>36.262295081967203</v>
      </c>
      <c r="Q2807">
        <v>0.13842535092128699</v>
      </c>
    </row>
    <row r="2808" spans="1:17" hidden="1" x14ac:dyDescent="0.3">
      <c r="A2808" t="s">
        <v>5826</v>
      </c>
      <c r="B2808" t="s">
        <v>5827</v>
      </c>
      <c r="C2808" t="str">
        <f>IFERROR(VLOOKUP(Table1[[#This Row],[Ticker]],[1]!Table1[[Symbol]:[Industry]],2,FALSE),"-")</f>
        <v>-</v>
      </c>
      <c r="D2808" t="s">
        <v>397</v>
      </c>
      <c r="E2808">
        <v>134.38083664800001</v>
      </c>
      <c r="F2808">
        <v>23.22</v>
      </c>
      <c r="G2808">
        <v>-27.327607454412401</v>
      </c>
      <c r="H2808">
        <v>-2.19363508481959</v>
      </c>
      <c r="I2808">
        <v>-14.297899933825001</v>
      </c>
      <c r="J2808">
        <v>-1.5044036764834099</v>
      </c>
      <c r="K2808">
        <v>22.744711430794698</v>
      </c>
      <c r="L2808">
        <v>23.302440551047301</v>
      </c>
      <c r="M2808">
        <v>55.799570336577098</v>
      </c>
      <c r="N2808">
        <v>1.74813597119467</v>
      </c>
      <c r="O2808">
        <v>28.940568475452199</v>
      </c>
      <c r="P2808">
        <v>32.232346241457797</v>
      </c>
      <c r="Q2808">
        <v>3.3497724117867E-2</v>
      </c>
    </row>
    <row r="2809" spans="1:17" hidden="1" x14ac:dyDescent="0.3">
      <c r="A2809" t="s">
        <v>5828</v>
      </c>
      <c r="B2809" t="s">
        <v>5829</v>
      </c>
      <c r="C2809" t="str">
        <f>IFERROR(VLOOKUP(Table1[[#This Row],[Ticker]],[1]!Table1[[Symbol]:[Industry]],2,FALSE),"-")</f>
        <v>-</v>
      </c>
      <c r="D2809" t="s">
        <v>1000</v>
      </c>
      <c r="E2809">
        <v>134.09549999999999</v>
      </c>
      <c r="F2809">
        <v>225.75</v>
      </c>
      <c r="G2809">
        <v>-16.4112193536231</v>
      </c>
      <c r="H2809">
        <v>-10.973189448772899</v>
      </c>
      <c r="I2809">
        <v>-13.840456540345301</v>
      </c>
      <c r="J2809">
        <v>-8.4482998031667496</v>
      </c>
      <c r="K2809">
        <v>215.723490645563</v>
      </c>
      <c r="L2809">
        <v>201.29346483393499</v>
      </c>
      <c r="M2809">
        <v>63.038588255249898</v>
      </c>
      <c r="N2809">
        <v>0.43034601726686</v>
      </c>
      <c r="O2809">
        <v>36.943521594684299</v>
      </c>
      <c r="P2809">
        <v>47.8388998035363</v>
      </c>
      <c r="Q2809">
        <v>9.5059850120149003E-2</v>
      </c>
    </row>
    <row r="2810" spans="1:17" hidden="1" x14ac:dyDescent="0.3">
      <c r="A2810" t="s">
        <v>5830</v>
      </c>
      <c r="B2810" t="s">
        <v>5831</v>
      </c>
      <c r="C2810" t="str">
        <f>IFERROR(VLOOKUP(Table1[[#This Row],[Ticker]],[1]!Table1[[Symbol]:[Industry]],2,FALSE),"-")</f>
        <v>-</v>
      </c>
      <c r="D2810" t="s">
        <v>21</v>
      </c>
      <c r="E2810">
        <v>133.92054160799901</v>
      </c>
      <c r="F2810">
        <v>36.590000000000003</v>
      </c>
      <c r="G2810">
        <v>12.4843034277334</v>
      </c>
      <c r="H2810">
        <v>-23.616422743341801</v>
      </c>
      <c r="I2810">
        <v>-19.2776404022393</v>
      </c>
      <c r="J2810">
        <v>-2.3584202230539999</v>
      </c>
      <c r="K2810">
        <v>40.135839551336801</v>
      </c>
      <c r="L2810">
        <v>37.998647189390098</v>
      </c>
      <c r="M2810">
        <v>23.312407536122699</v>
      </c>
      <c r="N2810">
        <v>0.36218284731007</v>
      </c>
      <c r="O2810">
        <v>47.444657010112003</v>
      </c>
      <c r="P2810">
        <v>51.448675496688701</v>
      </c>
      <c r="Q2810">
        <v>6.1420510057830002E-2</v>
      </c>
    </row>
    <row r="2811" spans="1:17" hidden="1" x14ac:dyDescent="0.3">
      <c r="A2811" t="s">
        <v>5832</v>
      </c>
      <c r="B2811" t="s">
        <v>5833</v>
      </c>
      <c r="C2811" t="str">
        <f>IFERROR(VLOOKUP(Table1[[#This Row],[Ticker]],[1]!Table1[[Symbol]:[Industry]],2,FALSE),"-")</f>
        <v>-</v>
      </c>
      <c r="D2811" t="s">
        <v>46</v>
      </c>
      <c r="E2811">
        <v>133.83625412399999</v>
      </c>
      <c r="F2811">
        <v>19.34</v>
      </c>
      <c r="G2811">
        <v>38.524838465996403</v>
      </c>
      <c r="H2811">
        <v>19.212858305631201</v>
      </c>
      <c r="I2811">
        <v>90.525133578332699</v>
      </c>
      <c r="J2811">
        <v>-9.1787134565489303</v>
      </c>
      <c r="K2811">
        <v>16.632894709937201</v>
      </c>
      <c r="L2811">
        <v>13.113261174903601</v>
      </c>
      <c r="M2811">
        <v>42.253735250045303</v>
      </c>
      <c r="N2811">
        <v>0.84684449706742904</v>
      </c>
      <c r="O2811">
        <v>16.907962771458099</v>
      </c>
      <c r="P2811">
        <v>150.51813471502501</v>
      </c>
      <c r="Q2811">
        <v>1.8620926936659999E-2</v>
      </c>
    </row>
    <row r="2812" spans="1:17" hidden="1" x14ac:dyDescent="0.3">
      <c r="A2812" t="s">
        <v>5834</v>
      </c>
      <c r="B2812" t="s">
        <v>5835</v>
      </c>
      <c r="C2812" t="str">
        <f>IFERROR(VLOOKUP(Table1[[#This Row],[Ticker]],[1]!Table1[[Symbol]:[Industry]],2,FALSE),"-")</f>
        <v>-</v>
      </c>
      <c r="D2812" t="s">
        <v>400</v>
      </c>
      <c r="E2812">
        <v>133.60882799000001</v>
      </c>
      <c r="F2812">
        <v>13.31</v>
      </c>
      <c r="G2812">
        <v>84.351675653188096</v>
      </c>
      <c r="H2812">
        <v>-12.086760006234901</v>
      </c>
      <c r="I2812">
        <v>-30.677869555799099</v>
      </c>
      <c r="J2812">
        <v>-3.20983003307256</v>
      </c>
      <c r="K2812">
        <v>14.310117802193</v>
      </c>
      <c r="L2812">
        <v>13.085478105623</v>
      </c>
      <c r="M2812">
        <v>54.134353684612499</v>
      </c>
      <c r="N2812">
        <v>0.65398722515742502</v>
      </c>
      <c r="O2812">
        <v>46.431254695717499</v>
      </c>
      <c r="P2812">
        <v>134.661495063469</v>
      </c>
    </row>
    <row r="2813" spans="1:17" hidden="1" x14ac:dyDescent="0.3">
      <c r="A2813" t="s">
        <v>5836</v>
      </c>
      <c r="B2813" t="s">
        <v>5837</v>
      </c>
      <c r="C2813" t="str">
        <f>IFERROR(VLOOKUP(Table1[[#This Row],[Ticker]],[1]!Table1[[Symbol]:[Industry]],2,FALSE),"-")</f>
        <v>-</v>
      </c>
      <c r="D2813" t="s">
        <v>994</v>
      </c>
      <c r="E2813">
        <v>133.41233621999999</v>
      </c>
      <c r="F2813">
        <v>8.1999999999999993</v>
      </c>
      <c r="G2813">
        <v>-68.714698735066406</v>
      </c>
      <c r="H2813">
        <v>-12.9841074238847</v>
      </c>
      <c r="I2813">
        <v>-17.7166610658258</v>
      </c>
      <c r="J2813">
        <v>-1.98749546392302</v>
      </c>
      <c r="K2813">
        <v>8.6850413019199806</v>
      </c>
      <c r="L2813">
        <v>9.3471607468308093</v>
      </c>
      <c r="M2813">
        <v>27.308332586537301</v>
      </c>
      <c r="N2813">
        <v>0.61432207688376805</v>
      </c>
      <c r="O2813">
        <v>93.292682926829201</v>
      </c>
      <c r="P2813">
        <v>3.7974683544303498</v>
      </c>
      <c r="Q2813">
        <v>-6.9866636601740003E-3</v>
      </c>
    </row>
    <row r="2814" spans="1:17" hidden="1" x14ac:dyDescent="0.3">
      <c r="A2814" t="s">
        <v>5838</v>
      </c>
      <c r="B2814" t="s">
        <v>5839</v>
      </c>
      <c r="C2814" t="str">
        <f>IFERROR(VLOOKUP(Table1[[#This Row],[Ticker]],[1]!Table1[[Symbol]:[Industry]],2,FALSE),"-")</f>
        <v>-</v>
      </c>
      <c r="D2814" t="s">
        <v>606</v>
      </c>
      <c r="E2814">
        <v>133.22624049999999</v>
      </c>
      <c r="F2814">
        <v>45.67</v>
      </c>
      <c r="G2814">
        <v>-10.206076888582199</v>
      </c>
      <c r="H2814">
        <v>-7.5870755029670702</v>
      </c>
      <c r="I2814">
        <v>-24.455543404301999</v>
      </c>
      <c r="J2814">
        <v>-8.0408887741195905</v>
      </c>
      <c r="K2814">
        <v>45.622989292158202</v>
      </c>
      <c r="L2814">
        <v>44.964451434175501</v>
      </c>
      <c r="M2814">
        <v>50.019554913554302</v>
      </c>
      <c r="N2814">
        <v>0.28470175470729497</v>
      </c>
      <c r="O2814">
        <v>26.450624042040701</v>
      </c>
      <c r="P2814">
        <v>34.323529411764703</v>
      </c>
      <c r="Q2814">
        <v>6.4062044666021001E-2</v>
      </c>
    </row>
    <row r="2815" spans="1:17" hidden="1" x14ac:dyDescent="0.3">
      <c r="A2815" t="s">
        <v>5840</v>
      </c>
      <c r="B2815" t="s">
        <v>5841</v>
      </c>
      <c r="C2815" t="str">
        <f>IFERROR(VLOOKUP(Table1[[#This Row],[Ticker]],[1]!Table1[[Symbol]:[Industry]],2,FALSE),"-")</f>
        <v>-</v>
      </c>
      <c r="D2815" t="s">
        <v>227</v>
      </c>
      <c r="E2815">
        <v>133.14885150000001</v>
      </c>
      <c r="F2815">
        <v>193.55</v>
      </c>
      <c r="G2815">
        <v>139.94366923731599</v>
      </c>
      <c r="H2815">
        <v>49.1672474941494</v>
      </c>
      <c r="I2815">
        <v>121.034175417439</v>
      </c>
      <c r="J2815">
        <v>-1.58337182599643</v>
      </c>
      <c r="K2815">
        <v>153.51827230068099</v>
      </c>
      <c r="L2815">
        <v>111.89439216744999</v>
      </c>
      <c r="M2815">
        <v>61.080214890098503</v>
      </c>
      <c r="N2815">
        <v>0.78422747339318599</v>
      </c>
      <c r="O2815">
        <v>13.045724618961501</v>
      </c>
      <c r="P2815">
        <v>196.44662275999301</v>
      </c>
      <c r="Q2815">
        <v>0.13972682171048001</v>
      </c>
    </row>
    <row r="2816" spans="1:17" hidden="1" x14ac:dyDescent="0.3">
      <c r="A2816" t="s">
        <v>5842</v>
      </c>
      <c r="B2816" t="s">
        <v>5843</v>
      </c>
      <c r="C2816" t="str">
        <f>IFERROR(VLOOKUP(Table1[[#This Row],[Ticker]],[1]!Table1[[Symbol]:[Industry]],2,FALSE),"-")</f>
        <v>-</v>
      </c>
      <c r="D2816" t="s">
        <v>431</v>
      </c>
      <c r="E2816">
        <v>132.84899999999999</v>
      </c>
      <c r="F2816">
        <v>738.05</v>
      </c>
      <c r="G2816">
        <v>-32.885475110514697</v>
      </c>
      <c r="H2816">
        <v>-9.1286840189619198</v>
      </c>
      <c r="I2816">
        <v>-4.7840041521872898</v>
      </c>
      <c r="J2816">
        <v>-1.9054731951999899</v>
      </c>
      <c r="K2816">
        <v>737.84899988666098</v>
      </c>
      <c r="L2816">
        <v>711.40338712860398</v>
      </c>
      <c r="M2816">
        <v>50.068750408846199</v>
      </c>
      <c r="N2816">
        <v>0.55962319525586501</v>
      </c>
      <c r="O2816">
        <v>18.691145586342301</v>
      </c>
      <c r="P2816">
        <v>28.3565217391304</v>
      </c>
      <c r="Q2816">
        <v>2.9015778187829001E-2</v>
      </c>
    </row>
    <row r="2817" spans="1:17" hidden="1" x14ac:dyDescent="0.3">
      <c r="A2817" t="s">
        <v>5844</v>
      </c>
      <c r="B2817" t="s">
        <v>5845</v>
      </c>
      <c r="C2817" t="str">
        <f>IFERROR(VLOOKUP(Table1[[#This Row],[Ticker]],[1]!Table1[[Symbol]:[Industry]],2,FALSE),"-")</f>
        <v>-</v>
      </c>
      <c r="D2817" t="s">
        <v>5846</v>
      </c>
      <c r="E2817">
        <v>132.675172</v>
      </c>
      <c r="F2817">
        <v>111.4</v>
      </c>
      <c r="G2817">
        <v>-67.630999904657003</v>
      </c>
      <c r="H2817">
        <v>-19.350740563709401</v>
      </c>
      <c r="I2817">
        <v>4.9681264510224503</v>
      </c>
      <c r="J2817">
        <v>-1.7710703431500801</v>
      </c>
      <c r="K2817">
        <v>105.54328763779</v>
      </c>
      <c r="M2817">
        <v>43.060332554834801</v>
      </c>
      <c r="N2817">
        <v>0.53272155003270105</v>
      </c>
      <c r="O2817">
        <v>66.068222621184901</v>
      </c>
      <c r="P2817">
        <v>46.578947368420998</v>
      </c>
    </row>
    <row r="2818" spans="1:17" hidden="1" x14ac:dyDescent="0.3">
      <c r="A2818" t="s">
        <v>5847</v>
      </c>
      <c r="B2818" t="s">
        <v>5848</v>
      </c>
      <c r="C2818" t="str">
        <f>IFERROR(VLOOKUP(Table1[[#This Row],[Ticker]],[1]!Table1[[Symbol]:[Industry]],2,FALSE),"-")</f>
        <v>-</v>
      </c>
      <c r="D2818" t="s">
        <v>2144</v>
      </c>
      <c r="E2818">
        <v>132.42428760000001</v>
      </c>
      <c r="F2818">
        <v>58.09</v>
      </c>
      <c r="G2818">
        <v>276.59559900982401</v>
      </c>
      <c r="H2818">
        <v>-6.8225108858954302</v>
      </c>
      <c r="I2818">
        <v>137.01050134231801</v>
      </c>
      <c r="J2818">
        <v>-1.5921075880778699</v>
      </c>
      <c r="K2818">
        <v>51.783947758945601</v>
      </c>
      <c r="L2818">
        <v>35.004897503916702</v>
      </c>
      <c r="M2818">
        <v>48.410657946141299</v>
      </c>
      <c r="N2818">
        <v>0.54857453015733704</v>
      </c>
      <c r="O2818">
        <v>21.191254949216699</v>
      </c>
      <c r="P2818">
        <v>338.41509433962199</v>
      </c>
      <c r="Q2818">
        <v>0.16385081181840999</v>
      </c>
    </row>
    <row r="2819" spans="1:17" hidden="1" x14ac:dyDescent="0.3">
      <c r="A2819" t="s">
        <v>5849</v>
      </c>
      <c r="B2819" t="s">
        <v>5850</v>
      </c>
      <c r="C2819" t="str">
        <f>IFERROR(VLOOKUP(Table1[[#This Row],[Ticker]],[1]!Table1[[Symbol]:[Industry]],2,FALSE),"-")</f>
        <v>-</v>
      </c>
      <c r="D2819" t="s">
        <v>46</v>
      </c>
      <c r="E2819">
        <v>132.396355</v>
      </c>
      <c r="F2819">
        <v>8.7100000000000009</v>
      </c>
      <c r="G2819">
        <v>-76.376005825984095</v>
      </c>
      <c r="H2819">
        <v>6.6891937554375804</v>
      </c>
      <c r="I2819">
        <v>-58.420395898259002</v>
      </c>
      <c r="J2819">
        <v>4.1205963235165699</v>
      </c>
      <c r="K2819">
        <v>7.7795434687649498</v>
      </c>
      <c r="L2819">
        <v>10.255266654861201</v>
      </c>
      <c r="M2819">
        <v>76.044188053723801</v>
      </c>
      <c r="N2819">
        <v>1.6307239221971399</v>
      </c>
      <c r="O2819">
        <v>96.505124342999096</v>
      </c>
      <c r="P2819">
        <v>33.480021370525499</v>
      </c>
      <c r="Q2819">
        <v>-1.4999006691369999E-3</v>
      </c>
    </row>
    <row r="2820" spans="1:17" hidden="1" x14ac:dyDescent="0.3">
      <c r="A2820" t="s">
        <v>5851</v>
      </c>
      <c r="B2820" t="s">
        <v>5852</v>
      </c>
      <c r="C2820" t="str">
        <f>IFERROR(VLOOKUP(Table1[[#This Row],[Ticker]],[1]!Table1[[Symbol]:[Industry]],2,FALSE),"-")</f>
        <v>-</v>
      </c>
      <c r="D2820" t="s">
        <v>261</v>
      </c>
      <c r="E2820">
        <v>132.34544159999999</v>
      </c>
      <c r="F2820">
        <v>123</v>
      </c>
      <c r="G2820">
        <v>56.308120250329402</v>
      </c>
      <c r="H2820">
        <v>-1.8926498878840601</v>
      </c>
      <c r="I2820">
        <v>75.218229098433</v>
      </c>
      <c r="J2820">
        <v>-6.0692005817058501</v>
      </c>
      <c r="K2820">
        <v>125.267587908454</v>
      </c>
      <c r="L2820">
        <v>100.376733933895</v>
      </c>
      <c r="M2820">
        <v>30.9728297017427</v>
      </c>
      <c r="N2820">
        <v>0.46104740513062997</v>
      </c>
      <c r="O2820">
        <v>17.3170731707317</v>
      </c>
      <c r="P2820">
        <v>123.636363636363</v>
      </c>
    </row>
    <row r="2821" spans="1:17" hidden="1" x14ac:dyDescent="0.3">
      <c r="A2821" t="s">
        <v>5853</v>
      </c>
      <c r="B2821" t="s">
        <v>5854</v>
      </c>
      <c r="C2821" t="str">
        <f>IFERROR(VLOOKUP(Table1[[#This Row],[Ticker]],[1]!Table1[[Symbol]:[Industry]],2,FALSE),"-")</f>
        <v>-</v>
      </c>
      <c r="D2821" t="s">
        <v>54</v>
      </c>
      <c r="E2821">
        <v>132.34330136</v>
      </c>
      <c r="F2821">
        <v>205.6</v>
      </c>
      <c r="G2821">
        <v>96.431273951667094</v>
      </c>
      <c r="H2821">
        <v>-12.6497180841438</v>
      </c>
      <c r="I2821">
        <v>112.370021534872</v>
      </c>
      <c r="J2821">
        <v>10.4644938519808</v>
      </c>
      <c r="K2821">
        <v>188.59408592739601</v>
      </c>
      <c r="L2821">
        <v>139.684989433303</v>
      </c>
      <c r="M2821">
        <v>63.196960085614201</v>
      </c>
      <c r="N2821">
        <v>0.14269275776066401</v>
      </c>
      <c r="O2821">
        <v>15.3453307392996</v>
      </c>
      <c r="P2821">
        <v>175.97315436241601</v>
      </c>
      <c r="Q2821">
        <v>3.8738059849113E-2</v>
      </c>
    </row>
    <row r="2822" spans="1:17" hidden="1" x14ac:dyDescent="0.3">
      <c r="A2822" t="s">
        <v>5855</v>
      </c>
      <c r="B2822" t="s">
        <v>5856</v>
      </c>
      <c r="C2822" t="str">
        <f>IFERROR(VLOOKUP(Table1[[#This Row],[Ticker]],[1]!Table1[[Symbol]:[Industry]],2,FALSE),"-")</f>
        <v>-</v>
      </c>
      <c r="D2822" t="s">
        <v>21</v>
      </c>
      <c r="E2822">
        <v>132.21163923</v>
      </c>
      <c r="F2822">
        <v>160.05000000000001</v>
      </c>
      <c r="G2822">
        <v>-69.265293973161604</v>
      </c>
      <c r="H2822">
        <v>-9.88221141782752</v>
      </c>
      <c r="I2822">
        <v>-54.818253236436298</v>
      </c>
      <c r="J2822">
        <v>-13.1521309492106</v>
      </c>
      <c r="K2822">
        <v>178.04080768115401</v>
      </c>
      <c r="M2822">
        <v>45.494185599520698</v>
      </c>
      <c r="O2822">
        <v>65.323336457357001</v>
      </c>
      <c r="P2822">
        <v>18.511662347278701</v>
      </c>
    </row>
    <row r="2823" spans="1:17" hidden="1" x14ac:dyDescent="0.3">
      <c r="A2823" t="s">
        <v>5857</v>
      </c>
      <c r="B2823" t="s">
        <v>5858</v>
      </c>
      <c r="C2823" t="str">
        <f>IFERROR(VLOOKUP(Table1[[#This Row],[Ticker]],[1]!Table1[[Symbol]:[Industry]],2,FALSE),"-")</f>
        <v>-</v>
      </c>
      <c r="D2823" t="s">
        <v>2144</v>
      </c>
      <c r="E2823">
        <v>131.78399999999999</v>
      </c>
      <c r="F2823">
        <v>96.9</v>
      </c>
      <c r="G2823">
        <v>-19.443865401732999</v>
      </c>
      <c r="H2823">
        <v>-21.535702484000801</v>
      </c>
      <c r="I2823">
        <v>-4.9968246650078001</v>
      </c>
      <c r="J2823">
        <v>-5.4965180185238198</v>
      </c>
      <c r="K2823">
        <v>96.552471725633595</v>
      </c>
      <c r="M2823">
        <v>38.70382257512</v>
      </c>
      <c r="N2823">
        <v>0.321941555225359</v>
      </c>
      <c r="O2823">
        <v>39.318885448916397</v>
      </c>
      <c r="P2823">
        <v>53.809523809523803</v>
      </c>
    </row>
    <row r="2824" spans="1:17" hidden="1" x14ac:dyDescent="0.3">
      <c r="A2824" t="s">
        <v>5859</v>
      </c>
      <c r="B2824" t="s">
        <v>5860</v>
      </c>
      <c r="C2824" t="str">
        <f>IFERROR(VLOOKUP(Table1[[#This Row],[Ticker]],[1]!Table1[[Symbol]:[Industry]],2,FALSE),"-")</f>
        <v>-</v>
      </c>
      <c r="D2824" t="s">
        <v>261</v>
      </c>
      <c r="E2824">
        <v>131.48833500000001</v>
      </c>
      <c r="F2824">
        <v>121.85</v>
      </c>
      <c r="G2824">
        <v>-73.017512614419005</v>
      </c>
      <c r="H2824">
        <v>-4.8850110252889198</v>
      </c>
      <c r="I2824">
        <v>-37.554553092805797</v>
      </c>
      <c r="J2824">
        <v>0.52963534385697397</v>
      </c>
      <c r="K2824">
        <v>125.569708482829</v>
      </c>
      <c r="L2824">
        <v>140.646356680336</v>
      </c>
      <c r="M2824">
        <v>46.506520348925797</v>
      </c>
      <c r="N2824">
        <v>0.35358540317549603</v>
      </c>
      <c r="O2824">
        <v>80.549856380796001</v>
      </c>
      <c r="P2824">
        <v>5.9565217391304301</v>
      </c>
      <c r="Q2824">
        <v>0.10648536237390401</v>
      </c>
    </row>
    <row r="2825" spans="1:17" hidden="1" x14ac:dyDescent="0.3">
      <c r="A2825" t="s">
        <v>5861</v>
      </c>
      <c r="B2825" t="s">
        <v>5862</v>
      </c>
      <c r="C2825" t="str">
        <f>IFERROR(VLOOKUP(Table1[[#This Row],[Ticker]],[1]!Table1[[Symbol]:[Industry]],2,FALSE),"-")</f>
        <v>-</v>
      </c>
      <c r="D2825" t="s">
        <v>606</v>
      </c>
      <c r="E2825">
        <v>130.84371300000001</v>
      </c>
      <c r="F2825">
        <v>39.61</v>
      </c>
      <c r="G2825">
        <v>76.799520841653106</v>
      </c>
      <c r="H2825">
        <v>6.9167175109093607E-2</v>
      </c>
      <c r="I2825">
        <v>-3.5185637954425899</v>
      </c>
      <c r="J2825">
        <v>-6.2146444809290404</v>
      </c>
      <c r="K2825">
        <v>35.406387556382803</v>
      </c>
      <c r="L2825">
        <v>31.413198690498799</v>
      </c>
      <c r="M2825">
        <v>78.653582300394504</v>
      </c>
      <c r="N2825">
        <v>1.25544078473521</v>
      </c>
      <c r="O2825">
        <v>6.5387528401918704</v>
      </c>
      <c r="P2825">
        <v>116.448087431693</v>
      </c>
      <c r="Q2825">
        <v>0.118072688825285</v>
      </c>
    </row>
    <row r="2826" spans="1:17" hidden="1" x14ac:dyDescent="0.3">
      <c r="A2826" t="s">
        <v>5863</v>
      </c>
      <c r="B2826" t="s">
        <v>5864</v>
      </c>
      <c r="C2826" t="str">
        <f>IFERROR(VLOOKUP(Table1[[#This Row],[Ticker]],[1]!Table1[[Symbol]:[Industry]],2,FALSE),"-")</f>
        <v>-</v>
      </c>
      <c r="D2826" t="s">
        <v>54</v>
      </c>
      <c r="E2826">
        <v>130.82507820000001</v>
      </c>
      <c r="F2826">
        <v>80.39</v>
      </c>
      <c r="G2826">
        <v>28.810740963425999</v>
      </c>
      <c r="H2826">
        <v>11.8547360697213</v>
      </c>
      <c r="I2826">
        <v>14.986591587065099</v>
      </c>
      <c r="J2826">
        <v>-2.5644292192675699</v>
      </c>
      <c r="K2826">
        <v>70.702444085034301</v>
      </c>
      <c r="L2826">
        <v>64.308503038060493</v>
      </c>
      <c r="M2826">
        <v>57.018477220424103</v>
      </c>
      <c r="N2826">
        <v>4.2933628837420601</v>
      </c>
      <c r="O2826">
        <v>14.2803831322303</v>
      </c>
      <c r="P2826">
        <v>77.265711135611895</v>
      </c>
      <c r="Q2826">
        <v>1.3381927158385E-2</v>
      </c>
    </row>
    <row r="2827" spans="1:17" hidden="1" x14ac:dyDescent="0.3">
      <c r="A2827" t="s">
        <v>5865</v>
      </c>
      <c r="B2827" t="s">
        <v>5866</v>
      </c>
      <c r="C2827" t="str">
        <f>IFERROR(VLOOKUP(Table1[[#This Row],[Ticker]],[1]!Table1[[Symbol]:[Industry]],2,FALSE),"-")</f>
        <v>-</v>
      </c>
      <c r="D2827" t="s">
        <v>606</v>
      </c>
      <c r="E2827">
        <v>130.71977100000001</v>
      </c>
      <c r="F2827">
        <v>1.66</v>
      </c>
      <c r="G2827">
        <v>-85.784551676242799</v>
      </c>
      <c r="H2827">
        <v>-17.141504531782399</v>
      </c>
      <c r="I2827">
        <v>-11.6801788577487</v>
      </c>
      <c r="J2827">
        <v>-5.0972180477408902</v>
      </c>
      <c r="K2827">
        <v>1.67097158006556</v>
      </c>
      <c r="L2827">
        <v>2.07445272379372</v>
      </c>
      <c r="M2827">
        <v>47.655566826864202</v>
      </c>
      <c r="N2827">
        <v>0.21052805384082901</v>
      </c>
      <c r="O2827">
        <v>162.67407291503599</v>
      </c>
      <c r="P2827">
        <v>29.858782891394799</v>
      </c>
      <c r="Q2827">
        <v>-6.0887141949161998E-2</v>
      </c>
    </row>
    <row r="2828" spans="1:17" hidden="1" x14ac:dyDescent="0.3">
      <c r="A2828" t="s">
        <v>5867</v>
      </c>
      <c r="B2828" t="s">
        <v>5868</v>
      </c>
      <c r="C2828" t="str">
        <f>IFERROR(VLOOKUP(Table1[[#This Row],[Ticker]],[1]!Table1[[Symbol]:[Industry]],2,FALSE),"-")</f>
        <v>-</v>
      </c>
      <c r="D2828" t="s">
        <v>467</v>
      </c>
      <c r="E2828">
        <v>130.55097995</v>
      </c>
      <c r="F2828">
        <v>3231.1</v>
      </c>
      <c r="G2828">
        <v>12.851143510922901</v>
      </c>
      <c r="H2828">
        <v>10.29586125204</v>
      </c>
      <c r="I2828">
        <v>17.6245672393934</v>
      </c>
      <c r="J2828">
        <v>-13.4981005797445</v>
      </c>
      <c r="K2828">
        <v>2968.5710337770502</v>
      </c>
      <c r="L2828">
        <v>2709.98585274777</v>
      </c>
      <c r="M2828">
        <v>55.225742362950101</v>
      </c>
      <c r="N2828">
        <v>2.1592367716751699</v>
      </c>
      <c r="O2828">
        <v>15.287363436600501</v>
      </c>
      <c r="P2828">
        <v>62.203815261044099</v>
      </c>
      <c r="Q2828">
        <v>0.15597127955366899</v>
      </c>
    </row>
    <row r="2829" spans="1:17" hidden="1" x14ac:dyDescent="0.3">
      <c r="A2829" t="s">
        <v>5869</v>
      </c>
      <c r="B2829" t="s">
        <v>5870</v>
      </c>
      <c r="C2829" t="str">
        <f>IFERROR(VLOOKUP(Table1[[#This Row],[Ticker]],[1]!Table1[[Symbol]:[Industry]],2,FALSE),"-")</f>
        <v>-</v>
      </c>
      <c r="D2829" t="s">
        <v>431</v>
      </c>
      <c r="E2829">
        <v>130.51572199500001</v>
      </c>
      <c r="F2829">
        <v>86.65</v>
      </c>
      <c r="G2829">
        <v>-75.431070343272793</v>
      </c>
      <c r="H2829">
        <v>-47.5766581154001</v>
      </c>
      <c r="I2829">
        <v>-60.984029606547601</v>
      </c>
      <c r="J2829">
        <v>-10.5359597156564</v>
      </c>
      <c r="K2829">
        <v>106.377566397023</v>
      </c>
      <c r="L2829">
        <v>91.045624055696393</v>
      </c>
      <c r="M2829">
        <v>30.9839957073143</v>
      </c>
      <c r="N2829">
        <v>2.5861411315956699</v>
      </c>
      <c r="O2829">
        <v>85.978072706289595</v>
      </c>
      <c r="P2829">
        <v>14.0131578947368</v>
      </c>
    </row>
    <row r="2830" spans="1:17" hidden="1" x14ac:dyDescent="0.3">
      <c r="A2830" t="s">
        <v>5871</v>
      </c>
      <c r="B2830" t="s">
        <v>5872</v>
      </c>
      <c r="C2830" t="str">
        <f>IFERROR(VLOOKUP(Table1[[#This Row],[Ticker]],[1]!Table1[[Symbol]:[Industry]],2,FALSE),"-")</f>
        <v>-</v>
      </c>
      <c r="D2830" t="s">
        <v>400</v>
      </c>
      <c r="E2830">
        <v>130.32821966</v>
      </c>
      <c r="F2830">
        <v>158.05000000000001</v>
      </c>
      <c r="G2830">
        <v>10.875228781192799</v>
      </c>
      <c r="H2830">
        <v>13.323001082125501</v>
      </c>
      <c r="I2830">
        <v>-6.4759470995442499</v>
      </c>
      <c r="J2830">
        <v>0.27684632351657801</v>
      </c>
      <c r="K2830">
        <v>150.68266862198999</v>
      </c>
      <c r="L2830">
        <v>151.593316462194</v>
      </c>
      <c r="M2830">
        <v>55.055555109348703</v>
      </c>
      <c r="N2830">
        <v>1.38409453781787</v>
      </c>
      <c r="O2830">
        <v>36.539069914583997</v>
      </c>
      <c r="P2830">
        <v>59.8913975833146</v>
      </c>
      <c r="Q2830">
        <v>7.9011151467241997E-2</v>
      </c>
    </row>
    <row r="2831" spans="1:17" hidden="1" x14ac:dyDescent="0.3">
      <c r="A2831" t="s">
        <v>5873</v>
      </c>
      <c r="B2831" t="s">
        <v>5874</v>
      </c>
      <c r="C2831" t="str">
        <f>IFERROR(VLOOKUP(Table1[[#This Row],[Ticker]],[1]!Table1[[Symbol]:[Industry]],2,FALSE),"-")</f>
        <v>-</v>
      </c>
      <c r="D2831" t="s">
        <v>1688</v>
      </c>
      <c r="E2831">
        <v>130.02585719999999</v>
      </c>
      <c r="F2831">
        <v>63.26</v>
      </c>
      <c r="G2831">
        <v>-4.9533959466243003</v>
      </c>
      <c r="H2831">
        <v>-3.1222608067675801E-2</v>
      </c>
      <c r="I2831">
        <v>-5.2447093033107404</v>
      </c>
      <c r="J2831">
        <v>0.36898133643647302</v>
      </c>
      <c r="K2831">
        <v>60.854670677859502</v>
      </c>
      <c r="L2831">
        <v>58.0423157983127</v>
      </c>
      <c r="M2831">
        <v>57.650387217952897</v>
      </c>
      <c r="N2831">
        <v>1.06248677521943</v>
      </c>
      <c r="O2831">
        <v>0.67973442933924</v>
      </c>
      <c r="P2831">
        <v>32.094382960952103</v>
      </c>
      <c r="Q2831">
        <v>-2.9836431339762999E-2</v>
      </c>
    </row>
    <row r="2832" spans="1:17" hidden="1" x14ac:dyDescent="0.3">
      <c r="A2832" t="s">
        <v>5875</v>
      </c>
      <c r="B2832" t="s">
        <v>5876</v>
      </c>
      <c r="C2832" t="str">
        <f>IFERROR(VLOOKUP(Table1[[#This Row],[Ticker]],[1]!Table1[[Symbol]:[Industry]],2,FALSE),"-")</f>
        <v>-</v>
      </c>
      <c r="D2832" t="s">
        <v>80</v>
      </c>
      <c r="E2832">
        <v>129.99055999999999</v>
      </c>
      <c r="F2832">
        <v>58.66</v>
      </c>
      <c r="G2832">
        <v>17.248376712503902</v>
      </c>
      <c r="H2832">
        <v>-12.062541023655999</v>
      </c>
      <c r="I2832">
        <v>-13.392769805138901</v>
      </c>
      <c r="J2832">
        <v>2.2948055378882501</v>
      </c>
      <c r="K2832">
        <v>61.826627656121701</v>
      </c>
      <c r="L2832">
        <v>57.136312281788399</v>
      </c>
      <c r="M2832">
        <v>45.1949599523739</v>
      </c>
      <c r="N2832">
        <v>1.2465181691354099</v>
      </c>
      <c r="O2832">
        <v>31.264916467780399</v>
      </c>
      <c r="P2832">
        <v>68.321377331420294</v>
      </c>
      <c r="Q2832">
        <v>8.2429224533719994E-2</v>
      </c>
    </row>
    <row r="2833" spans="1:17" hidden="1" x14ac:dyDescent="0.3">
      <c r="A2833" t="s">
        <v>5877</v>
      </c>
      <c r="B2833" t="s">
        <v>5878</v>
      </c>
      <c r="C2833" t="str">
        <f>IFERROR(VLOOKUP(Table1[[#This Row],[Ticker]],[1]!Table1[[Symbol]:[Industry]],2,FALSE),"-")</f>
        <v>-</v>
      </c>
      <c r="D2833" t="s">
        <v>167</v>
      </c>
      <c r="E2833">
        <v>129.83351822999899</v>
      </c>
      <c r="F2833">
        <v>56.55</v>
      </c>
      <c r="G2833">
        <v>-4.5459062180596099</v>
      </c>
      <c r="H2833">
        <v>3.66038226067039</v>
      </c>
      <c r="I2833">
        <v>-2.92199473303502</v>
      </c>
      <c r="J2833">
        <v>-13.0606440462831</v>
      </c>
      <c r="K2833">
        <v>54.688468499226701</v>
      </c>
      <c r="L2833">
        <v>49.230796311814998</v>
      </c>
      <c r="M2833">
        <v>37.873995692529</v>
      </c>
      <c r="N2833">
        <v>2.14102429828236</v>
      </c>
      <c r="O2833">
        <v>25.375773651635701</v>
      </c>
      <c r="P2833">
        <v>68.554396423248903</v>
      </c>
      <c r="Q2833">
        <v>-4.2369198983729997E-3</v>
      </c>
    </row>
    <row r="2834" spans="1:17" hidden="1" x14ac:dyDescent="0.3">
      <c r="A2834" t="s">
        <v>5879</v>
      </c>
      <c r="B2834" t="s">
        <v>5880</v>
      </c>
      <c r="C2834" t="str">
        <f>IFERROR(VLOOKUP(Table1[[#This Row],[Ticker]],[1]!Table1[[Symbol]:[Industry]],2,FALSE),"-")</f>
        <v>-</v>
      </c>
      <c r="D2834" t="s">
        <v>606</v>
      </c>
      <c r="E2834">
        <v>129.64306500000001</v>
      </c>
      <c r="F2834">
        <v>64.5</v>
      </c>
      <c r="G2834">
        <v>120.461906094144</v>
      </c>
      <c r="H2834">
        <v>22.869998535702202</v>
      </c>
      <c r="I2834">
        <v>65.221350254362306</v>
      </c>
      <c r="J2834">
        <v>17.263453466373701</v>
      </c>
      <c r="K2834">
        <v>54.450283007176203</v>
      </c>
      <c r="L2834">
        <v>45.951865979123603</v>
      </c>
      <c r="M2834">
        <v>77.2749471402702</v>
      </c>
      <c r="N2834">
        <v>2.92092818762438</v>
      </c>
      <c r="O2834">
        <v>16.279069767441801</v>
      </c>
      <c r="P2834">
        <v>180.55676381035201</v>
      </c>
      <c r="Q2834">
        <v>0.108058327785167</v>
      </c>
    </row>
    <row r="2835" spans="1:17" hidden="1" x14ac:dyDescent="0.3">
      <c r="A2835" t="s">
        <v>5881</v>
      </c>
      <c r="B2835" t="s">
        <v>5882</v>
      </c>
      <c r="C2835" t="str">
        <f>IFERROR(VLOOKUP(Table1[[#This Row],[Ticker]],[1]!Table1[[Symbol]:[Industry]],2,FALSE),"-")</f>
        <v>-</v>
      </c>
      <c r="D2835" t="s">
        <v>1567</v>
      </c>
      <c r="E2835">
        <v>129.624</v>
      </c>
      <c r="F2835">
        <v>1200</v>
      </c>
      <c r="G2835">
        <v>-1.0538178349566301</v>
      </c>
      <c r="H2835">
        <v>4.3701233751943098</v>
      </c>
      <c r="I2835">
        <v>-1.8253036294090901</v>
      </c>
      <c r="J2835">
        <v>-3.1437479387784899</v>
      </c>
      <c r="K2835">
        <v>1107.54426803191</v>
      </c>
      <c r="L2835">
        <v>1011.13951970174</v>
      </c>
      <c r="M2835">
        <v>63.9913137128353</v>
      </c>
      <c r="N2835">
        <v>5.5114961065290498</v>
      </c>
      <c r="O2835">
        <v>6.7499999999999796</v>
      </c>
      <c r="P2835">
        <v>42.331870477997803</v>
      </c>
      <c r="Q2835">
        <v>5.3550757435385003E-2</v>
      </c>
    </row>
    <row r="2836" spans="1:17" hidden="1" x14ac:dyDescent="0.3">
      <c r="A2836" t="s">
        <v>5883</v>
      </c>
      <c r="B2836" t="s">
        <v>5884</v>
      </c>
      <c r="C2836" t="str">
        <f>IFERROR(VLOOKUP(Table1[[#This Row],[Ticker]],[1]!Table1[[Symbol]:[Industry]],2,FALSE),"-")</f>
        <v>-</v>
      </c>
      <c r="D2836" t="s">
        <v>753</v>
      </c>
      <c r="E2836">
        <v>128.966509</v>
      </c>
      <c r="F2836">
        <v>95.34</v>
      </c>
      <c r="G2836">
        <v>-1.29785132165116</v>
      </c>
      <c r="H2836">
        <v>1.11158734100907</v>
      </c>
      <c r="I2836">
        <v>0.31095698423726498</v>
      </c>
      <c r="J2836">
        <v>1.4740909471724899</v>
      </c>
      <c r="K2836">
        <v>90.969550164102799</v>
      </c>
      <c r="L2836">
        <v>84.4333451002027</v>
      </c>
      <c r="M2836">
        <v>61.719228691607398</v>
      </c>
      <c r="N2836">
        <v>0.80887155807628996</v>
      </c>
      <c r="O2836">
        <v>4.8877700860079498</v>
      </c>
      <c r="P2836">
        <v>37.179308186891802</v>
      </c>
      <c r="Q2836">
        <v>1.0011050249949E-2</v>
      </c>
    </row>
    <row r="2837" spans="1:17" hidden="1" x14ac:dyDescent="0.3">
      <c r="A2837" t="s">
        <v>5885</v>
      </c>
      <c r="B2837" t="s">
        <v>5886</v>
      </c>
      <c r="C2837" t="str">
        <f>IFERROR(VLOOKUP(Table1[[#This Row],[Ticker]],[1]!Table1[[Symbol]:[Industry]],2,FALSE),"-")</f>
        <v>-</v>
      </c>
      <c r="D2837" t="s">
        <v>80</v>
      </c>
      <c r="E2837">
        <v>128.623165035</v>
      </c>
      <c r="F2837">
        <v>160.35</v>
      </c>
      <c r="G2837">
        <v>1216.9702760124001</v>
      </c>
      <c r="H2837">
        <v>-21.889860626876001</v>
      </c>
      <c r="I2837">
        <v>-9.8756432874855395</v>
      </c>
      <c r="J2837">
        <v>-9.7489353646494408</v>
      </c>
      <c r="K2837">
        <v>193.531600186943</v>
      </c>
      <c r="L2837">
        <v>157.37939445533399</v>
      </c>
      <c r="M2837">
        <v>13.093998515798001</v>
      </c>
      <c r="N2837">
        <v>0.97097959287291802</v>
      </c>
      <c r="O2837">
        <v>64.172123479887702</v>
      </c>
      <c r="P2837">
        <v>1316.51943462897</v>
      </c>
    </row>
    <row r="2838" spans="1:17" hidden="1" x14ac:dyDescent="0.3">
      <c r="A2838" t="s">
        <v>5887</v>
      </c>
      <c r="B2838" t="s">
        <v>5888</v>
      </c>
      <c r="C2838" t="str">
        <f>IFERROR(VLOOKUP(Table1[[#This Row],[Ticker]],[1]!Table1[[Symbol]:[Industry]],2,FALSE),"-")</f>
        <v>-</v>
      </c>
      <c r="E2838">
        <v>128.38499999999999</v>
      </c>
      <c r="F2838">
        <v>95.1</v>
      </c>
      <c r="G2838">
        <v>-38.665372906268701</v>
      </c>
      <c r="H2838">
        <v>10.7738841867133</v>
      </c>
      <c r="I2838">
        <v>1.5941799587837</v>
      </c>
      <c r="J2838">
        <v>12.377175270884999</v>
      </c>
      <c r="K2838">
        <v>74.807686787240797</v>
      </c>
      <c r="L2838">
        <v>79.630747226407493</v>
      </c>
      <c r="M2838">
        <v>85.579283729502393</v>
      </c>
      <c r="N2838">
        <v>3.0971274281990802</v>
      </c>
      <c r="O2838">
        <v>11.4090431125131</v>
      </c>
      <c r="P2838">
        <v>50.952380952380899</v>
      </c>
      <c r="Q2838">
        <v>-7.8835793843601995E-2</v>
      </c>
    </row>
    <row r="2839" spans="1:17" hidden="1" x14ac:dyDescent="0.3">
      <c r="A2839" t="s">
        <v>5889</v>
      </c>
      <c r="B2839" t="s">
        <v>5890</v>
      </c>
      <c r="C2839" t="str">
        <f>IFERROR(VLOOKUP(Table1[[#This Row],[Ticker]],[1]!Table1[[Symbol]:[Industry]],2,FALSE),"-")</f>
        <v>-</v>
      </c>
      <c r="D2839" t="s">
        <v>546</v>
      </c>
      <c r="E2839">
        <v>128</v>
      </c>
      <c r="F2839">
        <v>160</v>
      </c>
      <c r="G2839">
        <v>359.53049357262501</v>
      </c>
      <c r="H2839">
        <v>-9.9108947034816701</v>
      </c>
      <c r="I2839">
        <v>25.167599849192399</v>
      </c>
      <c r="J2839">
        <v>-12.467119313656401</v>
      </c>
      <c r="K2839">
        <v>157.53287429971701</v>
      </c>
      <c r="L2839">
        <v>122.507400222822</v>
      </c>
      <c r="M2839">
        <v>46.930048786144397</v>
      </c>
      <c r="N2839">
        <v>1.71857205500541</v>
      </c>
      <c r="O2839">
        <v>14.312499999999901</v>
      </c>
      <c r="P2839">
        <v>392.30769230769198</v>
      </c>
      <c r="Q2839">
        <v>0.12911060928819601</v>
      </c>
    </row>
    <row r="2840" spans="1:17" hidden="1" x14ac:dyDescent="0.3">
      <c r="A2840" t="s">
        <v>5891</v>
      </c>
      <c r="B2840" t="s">
        <v>5892</v>
      </c>
      <c r="C2840" t="str">
        <f>IFERROR(VLOOKUP(Table1[[#This Row],[Ticker]],[1]!Table1[[Symbol]:[Industry]],2,FALSE),"-")</f>
        <v>-</v>
      </c>
      <c r="D2840" t="s">
        <v>324</v>
      </c>
      <c r="E2840">
        <v>127.99583493</v>
      </c>
      <c r="F2840">
        <v>52.3</v>
      </c>
      <c r="G2840">
        <v>56.878101275361701</v>
      </c>
      <c r="H2840">
        <v>-11.579771744022199</v>
      </c>
      <c r="I2840">
        <v>5.8388828373663602</v>
      </c>
      <c r="J2840">
        <v>-7.8428101223204703</v>
      </c>
      <c r="K2840">
        <v>53.357651921115902</v>
      </c>
      <c r="L2840">
        <v>44.842349855119402</v>
      </c>
      <c r="M2840">
        <v>36.532782184910701</v>
      </c>
      <c r="N2840">
        <v>0.20079622137487901</v>
      </c>
      <c r="O2840">
        <v>43.307839388145297</v>
      </c>
      <c r="P2840">
        <v>100.51213292694599</v>
      </c>
      <c r="Q2840">
        <v>0.12213105679099</v>
      </c>
    </row>
    <row r="2841" spans="1:17" hidden="1" x14ac:dyDescent="0.3">
      <c r="A2841" t="s">
        <v>5893</v>
      </c>
      <c r="B2841" t="s">
        <v>5894</v>
      </c>
      <c r="C2841" t="str">
        <f>IFERROR(VLOOKUP(Table1[[#This Row],[Ticker]],[1]!Table1[[Symbol]:[Industry]],2,FALSE),"-")</f>
        <v>-</v>
      </c>
      <c r="D2841" t="s">
        <v>2737</v>
      </c>
      <c r="E2841">
        <v>127.908</v>
      </c>
      <c r="F2841">
        <v>90</v>
      </c>
      <c r="G2841">
        <v>-51.366072547820799</v>
      </c>
      <c r="H2841">
        <v>-11.0870021621141</v>
      </c>
      <c r="I2841">
        <v>-12.943741136514401</v>
      </c>
      <c r="J2841">
        <v>-1.6954149124384701</v>
      </c>
      <c r="K2841">
        <v>92.639435937986505</v>
      </c>
      <c r="L2841">
        <v>95.648703819351397</v>
      </c>
      <c r="M2841">
        <v>44.086790184730603</v>
      </c>
      <c r="N2841">
        <v>0.49351609218571502</v>
      </c>
      <c r="O2841">
        <v>54.111111111111001</v>
      </c>
      <c r="P2841">
        <v>8.9588377723971</v>
      </c>
    </row>
    <row r="2842" spans="1:17" hidden="1" x14ac:dyDescent="0.3">
      <c r="A2842" t="s">
        <v>5895</v>
      </c>
      <c r="B2842" t="s">
        <v>5896</v>
      </c>
      <c r="C2842" t="str">
        <f>IFERROR(VLOOKUP(Table1[[#This Row],[Ticker]],[1]!Table1[[Symbol]:[Industry]],2,FALSE),"-")</f>
        <v>-</v>
      </c>
      <c r="D2842" t="s">
        <v>54</v>
      </c>
      <c r="E2842">
        <v>127.76625</v>
      </c>
      <c r="F2842">
        <v>205</v>
      </c>
      <c r="G2842">
        <v>51.741253110118102</v>
      </c>
      <c r="H2842">
        <v>-6.0969624991601004</v>
      </c>
      <c r="I2842">
        <v>11.828572160388999</v>
      </c>
      <c r="J2842">
        <v>-0.81209598417572804</v>
      </c>
      <c r="K2842">
        <v>191.120930169193</v>
      </c>
      <c r="L2842">
        <v>174.83443768394201</v>
      </c>
      <c r="M2842">
        <v>69.421661239130302</v>
      </c>
      <c r="N2842">
        <v>1.6669319799373199</v>
      </c>
      <c r="O2842">
        <v>49.8536585365853</v>
      </c>
      <c r="P2842">
        <v>94.866920152091197</v>
      </c>
      <c r="Q2842">
        <v>4.8506659742546997E-2</v>
      </c>
    </row>
    <row r="2843" spans="1:17" hidden="1" x14ac:dyDescent="0.3">
      <c r="A2843" t="s">
        <v>5897</v>
      </c>
      <c r="B2843" t="s">
        <v>5898</v>
      </c>
      <c r="C2843" t="str">
        <f>IFERROR(VLOOKUP(Table1[[#This Row],[Ticker]],[1]!Table1[[Symbol]:[Industry]],2,FALSE),"-")</f>
        <v>-</v>
      </c>
      <c r="D2843" t="s">
        <v>397</v>
      </c>
      <c r="E2843">
        <v>127.76354932999899</v>
      </c>
      <c r="F2843">
        <v>96.35</v>
      </c>
      <c r="G2843">
        <v>1269.6973281936</v>
      </c>
      <c r="H2843">
        <v>-25.878699173232398</v>
      </c>
      <c r="I2843">
        <v>11.5741159668738</v>
      </c>
      <c r="J2843">
        <v>-6.6751816650982203</v>
      </c>
      <c r="K2843">
        <v>112.003826403251</v>
      </c>
      <c r="L2843">
        <v>95.028100013991804</v>
      </c>
      <c r="M2843">
        <v>28.8137553329464</v>
      </c>
      <c r="N2843">
        <v>1.7203682393555799</v>
      </c>
      <c r="O2843">
        <v>98.235599377270304</v>
      </c>
      <c r="P2843">
        <v>1302.47452692867</v>
      </c>
    </row>
    <row r="2844" spans="1:17" hidden="1" x14ac:dyDescent="0.3">
      <c r="A2844" t="s">
        <v>5899</v>
      </c>
      <c r="B2844" t="s">
        <v>5900</v>
      </c>
      <c r="C2844" t="str">
        <f>IFERROR(VLOOKUP(Table1[[#This Row],[Ticker]],[1]!Table1[[Symbol]:[Industry]],2,FALSE),"-")</f>
        <v>-</v>
      </c>
      <c r="E2844">
        <v>127.60053772000001</v>
      </c>
      <c r="F2844">
        <v>179.6</v>
      </c>
      <c r="G2844">
        <v>225.06300847752499</v>
      </c>
      <c r="H2844">
        <v>33.916616164855803</v>
      </c>
      <c r="I2844">
        <v>106.788919464682</v>
      </c>
      <c r="J2844">
        <v>19.635822952411701</v>
      </c>
      <c r="K2844">
        <v>138.727070253373</v>
      </c>
      <c r="L2844">
        <v>105.370535760373</v>
      </c>
      <c r="M2844">
        <v>89.219529358817596</v>
      </c>
      <c r="N2844">
        <v>1.6908380956131099</v>
      </c>
      <c r="O2844">
        <v>0</v>
      </c>
      <c r="P2844">
        <v>392.05479452054698</v>
      </c>
      <c r="Q2844">
        <v>0.15513632291026699</v>
      </c>
    </row>
    <row r="2845" spans="1:17" hidden="1" x14ac:dyDescent="0.3">
      <c r="A2845" t="s">
        <v>5901</v>
      </c>
      <c r="B2845" t="s">
        <v>5902</v>
      </c>
      <c r="C2845" t="str">
        <f>IFERROR(VLOOKUP(Table1[[#This Row],[Ticker]],[1]!Table1[[Symbol]:[Industry]],2,FALSE),"-")</f>
        <v>-</v>
      </c>
      <c r="D2845" t="s">
        <v>54</v>
      </c>
      <c r="E2845">
        <v>127.59690000000001</v>
      </c>
      <c r="F2845">
        <v>29.55</v>
      </c>
      <c r="G2845">
        <v>-11.272264524540001</v>
      </c>
      <c r="H2845">
        <v>-12.354359289712299</v>
      </c>
      <c r="I2845">
        <v>-15.368485524473501</v>
      </c>
      <c r="J2845">
        <v>-2.7901179621977001</v>
      </c>
      <c r="K2845">
        <v>29.3067253681285</v>
      </c>
      <c r="L2845">
        <v>29.494239845375301</v>
      </c>
      <c r="M2845">
        <v>60.587679332235702</v>
      </c>
      <c r="N2845">
        <v>0.81091598740820803</v>
      </c>
      <c r="O2845">
        <v>48.527918781725802</v>
      </c>
      <c r="P2845">
        <v>31.450177935943</v>
      </c>
      <c r="Q2845">
        <v>-2.6772910197220001E-2</v>
      </c>
    </row>
    <row r="2846" spans="1:17" hidden="1" x14ac:dyDescent="0.3">
      <c r="A2846" t="s">
        <v>5903</v>
      </c>
      <c r="B2846" t="s">
        <v>5904</v>
      </c>
      <c r="C2846" t="str">
        <f>IFERROR(VLOOKUP(Table1[[#This Row],[Ticker]],[1]!Table1[[Symbol]:[Industry]],2,FALSE),"-")</f>
        <v>-</v>
      </c>
      <c r="D2846" t="s">
        <v>1169</v>
      </c>
      <c r="E2846">
        <v>127.451538025</v>
      </c>
      <c r="F2846">
        <v>22.19</v>
      </c>
      <c r="G2846">
        <v>22.9420995105476</v>
      </c>
      <c r="H2846">
        <v>19.740517940127599</v>
      </c>
      <c r="I2846">
        <v>1.9408447116859699</v>
      </c>
      <c r="J2846">
        <v>7.82892965684991</v>
      </c>
      <c r="K2846">
        <v>20.279606699664701</v>
      </c>
      <c r="L2846">
        <v>18.747802863627001</v>
      </c>
      <c r="M2846">
        <v>57.398547722209599</v>
      </c>
      <c r="N2846">
        <v>0.62368345862651797</v>
      </c>
      <c r="O2846">
        <v>13.789995493465501</v>
      </c>
      <c r="P2846">
        <v>61.970802919707999</v>
      </c>
      <c r="Q2846">
        <v>3.7113158203887997E-2</v>
      </c>
    </row>
    <row r="2847" spans="1:17" hidden="1" x14ac:dyDescent="0.3">
      <c r="A2847" t="s">
        <v>5905</v>
      </c>
      <c r="B2847" t="s">
        <v>5906</v>
      </c>
      <c r="C2847" t="str">
        <f>IFERROR(VLOOKUP(Table1[[#This Row],[Ticker]],[1]!Table1[[Symbol]:[Industry]],2,FALSE),"-")</f>
        <v>-</v>
      </c>
      <c r="D2847" t="s">
        <v>264</v>
      </c>
      <c r="E2847">
        <v>127.352602542</v>
      </c>
      <c r="F2847">
        <v>125.07</v>
      </c>
      <c r="G2847">
        <v>-20.657073230808201</v>
      </c>
      <c r="H2847">
        <v>-0.80426528377831696</v>
      </c>
      <c r="I2847">
        <v>-2.47096392701182</v>
      </c>
      <c r="J2847">
        <v>-3.7589491310288699</v>
      </c>
      <c r="K2847">
        <v>124.199866831412</v>
      </c>
      <c r="L2847">
        <v>123.11325216184299</v>
      </c>
      <c r="M2847">
        <v>55.472184737630499</v>
      </c>
      <c r="N2847">
        <v>0.49739518338926503</v>
      </c>
      <c r="O2847">
        <v>31.926121372031599</v>
      </c>
      <c r="P2847">
        <v>30.894819466247998</v>
      </c>
      <c r="Q2847">
        <v>3.8272490416092E-2</v>
      </c>
    </row>
    <row r="2848" spans="1:17" hidden="1" x14ac:dyDescent="0.3">
      <c r="A2848" t="s">
        <v>5907</v>
      </c>
      <c r="B2848" t="s">
        <v>5908</v>
      </c>
      <c r="C2848" t="str">
        <f>IFERROR(VLOOKUP(Table1[[#This Row],[Ticker]],[1]!Table1[[Symbol]:[Industry]],2,FALSE),"-")</f>
        <v>-</v>
      </c>
      <c r="D2848" t="s">
        <v>1000</v>
      </c>
      <c r="E2848">
        <v>127.17439299599999</v>
      </c>
      <c r="F2848">
        <v>37.380000000000003</v>
      </c>
      <c r="G2848">
        <v>116.256778613368</v>
      </c>
      <c r="H2848">
        <v>-23.492568361569599</v>
      </c>
      <c r="I2848">
        <v>27.2305896652102</v>
      </c>
      <c r="J2848">
        <v>0.474205949185037</v>
      </c>
      <c r="K2848">
        <v>39.277345814490801</v>
      </c>
      <c r="L2848">
        <v>30.834602562850598</v>
      </c>
      <c r="M2848">
        <v>29.277789415152601</v>
      </c>
      <c r="N2848">
        <v>0.44659292446711302</v>
      </c>
      <c r="O2848">
        <v>40.850722311396403</v>
      </c>
      <c r="P2848">
        <v>166.619115549215</v>
      </c>
      <c r="Q2848">
        <v>0.14675691527263501</v>
      </c>
    </row>
    <row r="2849" spans="1:17" hidden="1" x14ac:dyDescent="0.3">
      <c r="A2849" t="s">
        <v>5909</v>
      </c>
      <c r="B2849" t="s">
        <v>5910</v>
      </c>
      <c r="C2849" t="str">
        <f>IFERROR(VLOOKUP(Table1[[#This Row],[Ticker]],[1]!Table1[[Symbol]:[Industry]],2,FALSE),"-")</f>
        <v>-</v>
      </c>
      <c r="D2849" t="s">
        <v>2144</v>
      </c>
      <c r="E2849">
        <v>127.1680925</v>
      </c>
      <c r="F2849">
        <v>40.85</v>
      </c>
      <c r="G2849">
        <v>71.574977352977598</v>
      </c>
      <c r="H2849">
        <v>-19.956819847097702</v>
      </c>
      <c r="I2849">
        <v>62.262238111296298</v>
      </c>
      <c r="J2849">
        <v>0.11721794513820701</v>
      </c>
      <c r="K2849">
        <v>36.166743972613702</v>
      </c>
      <c r="L2849">
        <v>29.261994398625699</v>
      </c>
      <c r="M2849">
        <v>64.510776101504902</v>
      </c>
      <c r="N2849">
        <v>0.43101661234792399</v>
      </c>
      <c r="O2849">
        <v>10.746634026927699</v>
      </c>
      <c r="P2849">
        <v>126.944444444444</v>
      </c>
      <c r="Q2849">
        <v>0.14870538831198499</v>
      </c>
    </row>
    <row r="2850" spans="1:17" hidden="1" x14ac:dyDescent="0.3">
      <c r="A2850" t="s">
        <v>5911</v>
      </c>
      <c r="B2850" t="s">
        <v>5912</v>
      </c>
      <c r="C2850" t="str">
        <f>IFERROR(VLOOKUP(Table1[[#This Row],[Ticker]],[1]!Table1[[Symbol]:[Industry]],2,FALSE),"-")</f>
        <v>-</v>
      </c>
      <c r="D2850" t="s">
        <v>606</v>
      </c>
      <c r="E2850">
        <v>126.97667136</v>
      </c>
      <c r="F2850">
        <v>11.76</v>
      </c>
      <c r="G2850">
        <v>14.9614947322702</v>
      </c>
      <c r="H2850">
        <v>-21.427218817496701</v>
      </c>
      <c r="I2850">
        <v>8.9425692743861198</v>
      </c>
      <c r="J2850">
        <v>-6.0126003977948796</v>
      </c>
      <c r="K2850">
        <v>11.8184897394254</v>
      </c>
      <c r="L2850">
        <v>10.3750472223045</v>
      </c>
      <c r="M2850">
        <v>33.148091834615997</v>
      </c>
      <c r="N2850">
        <v>0.50286834990262397</v>
      </c>
      <c r="O2850">
        <v>29.5918367346938</v>
      </c>
      <c r="P2850">
        <v>54.330708661417297</v>
      </c>
      <c r="Q2850">
        <v>7.9416898089244001E-2</v>
      </c>
    </row>
    <row r="2851" spans="1:17" hidden="1" x14ac:dyDescent="0.3">
      <c r="A2851" t="s">
        <v>5913</v>
      </c>
      <c r="B2851" t="s">
        <v>5914</v>
      </c>
      <c r="C2851" t="str">
        <f>IFERROR(VLOOKUP(Table1[[#This Row],[Ticker]],[1]!Table1[[Symbol]:[Industry]],2,FALSE),"-")</f>
        <v>-</v>
      </c>
      <c r="D2851" t="s">
        <v>74</v>
      </c>
      <c r="E2851">
        <v>126.85641440000001</v>
      </c>
      <c r="F2851">
        <v>490.9</v>
      </c>
      <c r="G2851">
        <v>-7.8662572592394397</v>
      </c>
      <c r="H2851">
        <v>-14.719450428160201</v>
      </c>
      <c r="I2851">
        <v>-6.3420206651599003</v>
      </c>
      <c r="J2851">
        <v>-8.4153586793313409</v>
      </c>
      <c r="K2851">
        <v>512.73956450089395</v>
      </c>
      <c r="L2851">
        <v>470.66630495382498</v>
      </c>
      <c r="M2851">
        <v>29.286722345252102</v>
      </c>
      <c r="N2851">
        <v>0.92616023465104003</v>
      </c>
      <c r="O2851">
        <v>39.845182318191</v>
      </c>
      <c r="P2851">
        <v>39.857549857549799</v>
      </c>
      <c r="Q2851">
        <v>9.9474042412339998E-3</v>
      </c>
    </row>
    <row r="2852" spans="1:17" hidden="1" x14ac:dyDescent="0.3">
      <c r="A2852" t="s">
        <v>5915</v>
      </c>
      <c r="B2852" t="s">
        <v>5916</v>
      </c>
      <c r="C2852" t="str">
        <f>IFERROR(VLOOKUP(Table1[[#This Row],[Ticker]],[1]!Table1[[Symbol]:[Industry]],2,FALSE),"-")</f>
        <v>-</v>
      </c>
      <c r="D2852" t="s">
        <v>46</v>
      </c>
      <c r="E2852">
        <v>126.84326252</v>
      </c>
      <c r="F2852">
        <v>406.9</v>
      </c>
      <c r="G2852">
        <v>-102.54904106033401</v>
      </c>
      <c r="H2852">
        <v>-28.050595440873298</v>
      </c>
      <c r="I2852">
        <v>-98.524756171123599</v>
      </c>
      <c r="J2852">
        <v>-4.6653232167132996</v>
      </c>
      <c r="K2852">
        <v>538.06735680390102</v>
      </c>
      <c r="L2852">
        <v>999.591788458667</v>
      </c>
      <c r="M2852">
        <v>13.8710677916919</v>
      </c>
      <c r="N2852">
        <v>1.59178049630639</v>
      </c>
      <c r="O2852">
        <v>482.917178667977</v>
      </c>
      <c r="Q2852">
        <v>1.1973769733960001E-3</v>
      </c>
    </row>
    <row r="2853" spans="1:17" hidden="1" x14ac:dyDescent="0.3">
      <c r="A2853" t="s">
        <v>5917</v>
      </c>
      <c r="B2853" t="s">
        <v>5918</v>
      </c>
      <c r="C2853" t="str">
        <f>IFERROR(VLOOKUP(Table1[[#This Row],[Ticker]],[1]!Table1[[Symbol]:[Industry]],2,FALSE),"-")</f>
        <v>-</v>
      </c>
      <c r="D2853" t="s">
        <v>124</v>
      </c>
      <c r="E2853">
        <v>126.7103889</v>
      </c>
      <c r="F2853">
        <v>139.5</v>
      </c>
      <c r="G2853">
        <v>-6.01663535478471</v>
      </c>
      <c r="H2853">
        <v>-6.1203777712190499</v>
      </c>
      <c r="I2853">
        <v>14.526984858801701</v>
      </c>
      <c r="J2853">
        <v>0.20406597091752299</v>
      </c>
      <c r="K2853">
        <v>137.95882668070999</v>
      </c>
      <c r="L2853">
        <v>128.58183671390199</v>
      </c>
      <c r="M2853">
        <v>47.330889762027901</v>
      </c>
      <c r="N2853">
        <v>0.986038067015655</v>
      </c>
      <c r="O2853">
        <v>39.605734767024998</v>
      </c>
      <c r="P2853">
        <v>54.570637119113499</v>
      </c>
      <c r="Q2853">
        <v>7.7359775600243999E-2</v>
      </c>
    </row>
    <row r="2854" spans="1:17" hidden="1" x14ac:dyDescent="0.3">
      <c r="A2854" t="s">
        <v>5919</v>
      </c>
      <c r="B2854" t="s">
        <v>5920</v>
      </c>
      <c r="C2854" t="str">
        <f>IFERROR(VLOOKUP(Table1[[#This Row],[Ticker]],[1]!Table1[[Symbol]:[Industry]],2,FALSE),"-")</f>
        <v>-</v>
      </c>
      <c r="D2854" t="s">
        <v>4828</v>
      </c>
      <c r="E2854">
        <v>126.66079999999999</v>
      </c>
      <c r="F2854">
        <v>301</v>
      </c>
      <c r="G2854">
        <v>112.237046279178</v>
      </c>
      <c r="H2854">
        <v>0.95400502794392195</v>
      </c>
      <c r="I2854">
        <v>129.91726468207099</v>
      </c>
      <c r="J2854">
        <v>2.28869977179244</v>
      </c>
      <c r="K2854">
        <v>273.12933225446301</v>
      </c>
      <c r="L2854">
        <v>178.75077443310499</v>
      </c>
      <c r="M2854">
        <v>54.433780645012199</v>
      </c>
      <c r="N2854">
        <v>0.39426877470355698</v>
      </c>
      <c r="O2854">
        <v>9.6013289036544798</v>
      </c>
      <c r="P2854">
        <v>204.04040404040401</v>
      </c>
    </row>
    <row r="2855" spans="1:17" hidden="1" x14ac:dyDescent="0.3">
      <c r="A2855" t="s">
        <v>5921</v>
      </c>
      <c r="B2855" t="s">
        <v>5922</v>
      </c>
      <c r="C2855" t="str">
        <f>IFERROR(VLOOKUP(Table1[[#This Row],[Ticker]],[1]!Table1[[Symbol]:[Industry]],2,FALSE),"-")</f>
        <v>-</v>
      </c>
      <c r="D2855" t="s">
        <v>426</v>
      </c>
      <c r="E2855">
        <v>126.60296</v>
      </c>
      <c r="F2855">
        <v>129.25</v>
      </c>
      <c r="G2855">
        <v>-4.5529923858600503</v>
      </c>
      <c r="H2855">
        <v>-14.682628589356099</v>
      </c>
      <c r="I2855">
        <v>9.8940483508652104</v>
      </c>
      <c r="J2855">
        <v>-12.701967952532099</v>
      </c>
      <c r="M2855">
        <v>41.005827532810102</v>
      </c>
      <c r="O2855">
        <v>23.017408123791</v>
      </c>
      <c r="P2855">
        <v>37.135278514588798</v>
      </c>
    </row>
    <row r="2856" spans="1:17" hidden="1" x14ac:dyDescent="0.3">
      <c r="A2856" t="s">
        <v>5923</v>
      </c>
      <c r="B2856" t="s">
        <v>5924</v>
      </c>
      <c r="C2856" t="str">
        <f>IFERROR(VLOOKUP(Table1[[#This Row],[Ticker]],[1]!Table1[[Symbol]:[Industry]],2,FALSE),"-")</f>
        <v>-</v>
      </c>
      <c r="D2856" t="s">
        <v>124</v>
      </c>
      <c r="E2856">
        <v>125.73694926500001</v>
      </c>
      <c r="F2856">
        <v>6.43</v>
      </c>
      <c r="G2856">
        <v>-46.468473902851599</v>
      </c>
      <c r="H2856">
        <v>-13.070075960353799</v>
      </c>
      <c r="I2856">
        <v>-27.2536707462164</v>
      </c>
      <c r="J2856">
        <v>0.40338646660084398</v>
      </c>
      <c r="K2856">
        <v>6.74409197404312</v>
      </c>
      <c r="L2856">
        <v>7.4361444170195403</v>
      </c>
      <c r="M2856">
        <v>46.018485366152603</v>
      </c>
      <c r="N2856">
        <v>0.88936830408941703</v>
      </c>
      <c r="O2856">
        <v>90.513219284603394</v>
      </c>
      <c r="P2856">
        <v>7.1666666666666501</v>
      </c>
      <c r="Q2856">
        <v>3.0924239458723E-2</v>
      </c>
    </row>
    <row r="2857" spans="1:17" hidden="1" x14ac:dyDescent="0.3">
      <c r="A2857" t="s">
        <v>5925</v>
      </c>
      <c r="B2857" t="s">
        <v>5926</v>
      </c>
      <c r="C2857" t="str">
        <f>IFERROR(VLOOKUP(Table1[[#This Row],[Ticker]],[1]!Table1[[Symbol]:[Industry]],2,FALSE),"-")</f>
        <v>-</v>
      </c>
      <c r="D2857" t="s">
        <v>3178</v>
      </c>
      <c r="E2857">
        <v>125.1228832</v>
      </c>
      <c r="F2857">
        <v>2.38</v>
      </c>
      <c r="G2857">
        <v>172.35100639313799</v>
      </c>
      <c r="H2857">
        <v>105.442529081662</v>
      </c>
      <c r="I2857">
        <v>165.00317533499199</v>
      </c>
      <c r="J2857">
        <v>19.854819624487401</v>
      </c>
      <c r="K2857">
        <v>1.5320251147092301</v>
      </c>
      <c r="L2857">
        <v>1.14429087737834</v>
      </c>
      <c r="M2857">
        <v>81.083875381211101</v>
      </c>
      <c r="N2857">
        <v>1.3755452794384899</v>
      </c>
      <c r="O2857">
        <v>10.0840336134453</v>
      </c>
      <c r="P2857">
        <v>260.60606060606</v>
      </c>
      <c r="Q2857">
        <v>0.118976863252058</v>
      </c>
    </row>
    <row r="2858" spans="1:17" hidden="1" x14ac:dyDescent="0.3">
      <c r="A2858" t="s">
        <v>5927</v>
      </c>
      <c r="B2858" t="s">
        <v>5928</v>
      </c>
      <c r="C2858" t="str">
        <f>IFERROR(VLOOKUP(Table1[[#This Row],[Ticker]],[1]!Table1[[Symbol]:[Industry]],2,FALSE),"-")</f>
        <v>-</v>
      </c>
      <c r="D2858" t="s">
        <v>606</v>
      </c>
      <c r="E2858">
        <v>125.09074775000001</v>
      </c>
      <c r="F2858">
        <v>40.03</v>
      </c>
      <c r="G2858">
        <v>12.811238338990799</v>
      </c>
      <c r="H2858">
        <v>-34.206111273355397</v>
      </c>
      <c r="I2858">
        <v>5.6017305465505096</v>
      </c>
      <c r="J2858">
        <v>-2.4426752814216899</v>
      </c>
      <c r="K2858">
        <v>41.468372643119103</v>
      </c>
      <c r="L2858">
        <v>36.308307408201301</v>
      </c>
      <c r="M2858">
        <v>31.8472752482527</v>
      </c>
      <c r="N2858">
        <v>0.12720150844827399</v>
      </c>
      <c r="O2858">
        <v>46.764926305270997</v>
      </c>
      <c r="P2858">
        <v>55.046258864810703</v>
      </c>
      <c r="Q2858">
        <v>6.9806493118029E-2</v>
      </c>
    </row>
    <row r="2859" spans="1:17" hidden="1" x14ac:dyDescent="0.3">
      <c r="A2859" t="s">
        <v>5929</v>
      </c>
      <c r="B2859" t="s">
        <v>5930</v>
      </c>
      <c r="C2859" t="str">
        <f>IFERROR(VLOOKUP(Table1[[#This Row],[Ticker]],[1]!Table1[[Symbol]:[Industry]],2,FALSE),"-")</f>
        <v>-</v>
      </c>
      <c r="D2859" t="s">
        <v>397</v>
      </c>
      <c r="E2859">
        <v>125.057787103</v>
      </c>
      <c r="F2859">
        <v>72.430000000000007</v>
      </c>
      <c r="G2859">
        <v>-62.907432580307301</v>
      </c>
      <c r="H2859">
        <v>-12.679240380839</v>
      </c>
      <c r="I2859">
        <v>-17.589161576125701</v>
      </c>
      <c r="J2859">
        <v>3.72629901832481E-2</v>
      </c>
      <c r="K2859">
        <v>76.835825040250299</v>
      </c>
      <c r="L2859">
        <v>82.841700478156298</v>
      </c>
      <c r="M2859">
        <v>40.647245286402601</v>
      </c>
      <c r="N2859">
        <v>0.32772853700844601</v>
      </c>
      <c r="O2859">
        <v>56.157762551620401</v>
      </c>
      <c r="P2859">
        <v>15.4749218901341</v>
      </c>
      <c r="Q2859">
        <v>0.14609781900844401</v>
      </c>
    </row>
    <row r="2860" spans="1:17" hidden="1" x14ac:dyDescent="0.3">
      <c r="A2860" t="s">
        <v>5931</v>
      </c>
      <c r="B2860" t="s">
        <v>5932</v>
      </c>
      <c r="C2860" t="str">
        <f>IFERROR(VLOOKUP(Table1[[#This Row],[Ticker]],[1]!Table1[[Symbol]:[Industry]],2,FALSE),"-")</f>
        <v>-</v>
      </c>
      <c r="D2860" t="s">
        <v>546</v>
      </c>
      <c r="E2860">
        <v>125.04074369600001</v>
      </c>
      <c r="F2860">
        <v>139.04</v>
      </c>
      <c r="G2860">
        <v>84.3032071977985</v>
      </c>
      <c r="H2860">
        <v>-8.1005760039876904</v>
      </c>
      <c r="I2860">
        <v>32.390709210330897</v>
      </c>
      <c r="J2860">
        <v>-0.11707408546497</v>
      </c>
      <c r="K2860">
        <v>126.308557427154</v>
      </c>
      <c r="L2860">
        <v>111.74258656158401</v>
      </c>
      <c r="M2860">
        <v>71.410480792329693</v>
      </c>
      <c r="N2860">
        <v>1.6681782938627101</v>
      </c>
      <c r="O2860">
        <v>18.7068469505178</v>
      </c>
      <c r="P2860">
        <v>129.06095551894501</v>
      </c>
      <c r="Q2860">
        <v>9.4909071168474995E-2</v>
      </c>
    </row>
    <row r="2861" spans="1:17" hidden="1" x14ac:dyDescent="0.3">
      <c r="A2861" t="s">
        <v>5933</v>
      </c>
      <c r="B2861" t="s">
        <v>5934</v>
      </c>
      <c r="C2861" t="str">
        <f>IFERROR(VLOOKUP(Table1[[#This Row],[Ticker]],[1]!Table1[[Symbol]:[Industry]],2,FALSE),"-")</f>
        <v>-</v>
      </c>
      <c r="D2861" t="s">
        <v>1000</v>
      </c>
      <c r="E2861">
        <v>124.88836434</v>
      </c>
      <c r="F2861">
        <v>156.69999999999999</v>
      </c>
      <c r="G2861">
        <v>-47.660414378738302</v>
      </c>
      <c r="H2861">
        <v>6.8997400413000598</v>
      </c>
      <c r="I2861">
        <v>-22.723080512069</v>
      </c>
      <c r="J2861">
        <v>-2.31660201305539E-2</v>
      </c>
      <c r="K2861">
        <v>145.082121435375</v>
      </c>
      <c r="L2861">
        <v>145.67953891955801</v>
      </c>
      <c r="M2861">
        <v>58.185175225412799</v>
      </c>
      <c r="N2861">
        <v>1.9633199274983599</v>
      </c>
      <c r="O2861">
        <v>81.716656030631697</v>
      </c>
      <c r="P2861">
        <v>29.504132231404899</v>
      </c>
      <c r="Q2861">
        <v>2.2002098448558001E-2</v>
      </c>
    </row>
    <row r="2862" spans="1:17" hidden="1" x14ac:dyDescent="0.3">
      <c r="A2862" t="s">
        <v>5935</v>
      </c>
      <c r="B2862" t="s">
        <v>5936</v>
      </c>
      <c r="C2862" t="str">
        <f>IFERROR(VLOOKUP(Table1[[#This Row],[Ticker]],[1]!Table1[[Symbol]:[Industry]],2,FALSE),"-")</f>
        <v>-</v>
      </c>
      <c r="D2862" t="s">
        <v>132</v>
      </c>
      <c r="E2862">
        <v>124.74836109</v>
      </c>
      <c r="F2862">
        <v>34.53</v>
      </c>
      <c r="G2862">
        <v>3.22122584153855</v>
      </c>
      <c r="H2862">
        <v>-6.0539339103135097</v>
      </c>
      <c r="I2862">
        <v>-5.0799120160518498</v>
      </c>
      <c r="J2862">
        <v>-3.5807224194688301</v>
      </c>
      <c r="K2862">
        <v>35.578024678516002</v>
      </c>
      <c r="L2862">
        <v>33.1431850938067</v>
      </c>
      <c r="M2862">
        <v>40.835133910649702</v>
      </c>
      <c r="N2862">
        <v>0.26297222492118</v>
      </c>
      <c r="O2862">
        <v>47.668693889371497</v>
      </c>
      <c r="P2862">
        <v>42.7449359239355</v>
      </c>
      <c r="Q2862">
        <v>6.6544323837736993E-2</v>
      </c>
    </row>
    <row r="2863" spans="1:17" hidden="1" x14ac:dyDescent="0.3">
      <c r="A2863" t="s">
        <v>5937</v>
      </c>
      <c r="B2863" t="s">
        <v>5938</v>
      </c>
      <c r="C2863" t="str">
        <f>IFERROR(VLOOKUP(Table1[[#This Row],[Ticker]],[1]!Table1[[Symbol]:[Industry]],2,FALSE),"-")</f>
        <v>-</v>
      </c>
      <c r="D2863" t="s">
        <v>74</v>
      </c>
      <c r="E2863">
        <v>124.3362575</v>
      </c>
      <c r="F2863">
        <v>295.75</v>
      </c>
      <c r="G2863">
        <v>407.011083798242</v>
      </c>
      <c r="H2863">
        <v>42.460323144457703</v>
      </c>
      <c r="I2863">
        <v>71.435642450808601</v>
      </c>
      <c r="J2863">
        <v>-3.1969529698004702</v>
      </c>
      <c r="K2863">
        <v>230.526594045802</v>
      </c>
      <c r="L2863">
        <v>165.40778291926301</v>
      </c>
      <c r="M2863">
        <v>65.469881637976002</v>
      </c>
      <c r="N2863">
        <v>0.85020105669480395</v>
      </c>
      <c r="O2863">
        <v>9.8562975486052409</v>
      </c>
      <c r="P2863">
        <v>439.78828253330897</v>
      </c>
      <c r="Q2863">
        <v>0.31412042535970602</v>
      </c>
    </row>
    <row r="2864" spans="1:17" hidden="1" x14ac:dyDescent="0.3">
      <c r="A2864" t="s">
        <v>5939</v>
      </c>
      <c r="B2864" t="s">
        <v>5940</v>
      </c>
      <c r="C2864" t="str">
        <f>IFERROR(VLOOKUP(Table1[[#This Row],[Ticker]],[1]!Table1[[Symbol]:[Industry]],2,FALSE),"-")</f>
        <v>-</v>
      </c>
      <c r="D2864" t="s">
        <v>397</v>
      </c>
      <c r="E2864">
        <v>124.254</v>
      </c>
      <c r="F2864">
        <v>230.1</v>
      </c>
      <c r="G2864">
        <v>59.052730402073998</v>
      </c>
      <c r="H2864">
        <v>11.9322410333468</v>
      </c>
      <c r="I2864">
        <v>84.401119534698495</v>
      </c>
      <c r="J2864">
        <v>10.636015631171301</v>
      </c>
      <c r="K2864">
        <v>202.05098531318899</v>
      </c>
      <c r="M2864">
        <v>69.464767783187796</v>
      </c>
      <c r="N2864">
        <v>0.88483805351275202</v>
      </c>
      <c r="O2864">
        <v>3.4332898739678401</v>
      </c>
      <c r="P2864">
        <v>103.989361702127</v>
      </c>
    </row>
    <row r="2865" spans="1:17" hidden="1" x14ac:dyDescent="0.3">
      <c r="A2865" t="s">
        <v>5941</v>
      </c>
      <c r="B2865" t="s">
        <v>5942</v>
      </c>
      <c r="C2865" t="str">
        <f>IFERROR(VLOOKUP(Table1[[#This Row],[Ticker]],[1]!Table1[[Symbol]:[Industry]],2,FALSE),"-")</f>
        <v>-</v>
      </c>
      <c r="D2865" t="s">
        <v>51</v>
      </c>
      <c r="E2865">
        <v>124.17062</v>
      </c>
      <c r="F2865">
        <v>109</v>
      </c>
      <c r="G2865">
        <v>-44.518089423325499</v>
      </c>
      <c r="H2865">
        <v>-26.561794386854899</v>
      </c>
      <c r="I2865">
        <v>-30.0710486866002</v>
      </c>
      <c r="J2865">
        <v>-6.1082106707286599</v>
      </c>
      <c r="O2865">
        <v>19.311926605504599</v>
      </c>
      <c r="P2865">
        <v>8.7281795511221905</v>
      </c>
    </row>
    <row r="2866" spans="1:17" hidden="1" x14ac:dyDescent="0.3">
      <c r="A2866" t="s">
        <v>5943</v>
      </c>
      <c r="B2866" t="s">
        <v>5944</v>
      </c>
      <c r="C2866" t="str">
        <f>IFERROR(VLOOKUP(Table1[[#This Row],[Ticker]],[1]!Table1[[Symbol]:[Industry]],2,FALSE),"-")</f>
        <v>-</v>
      </c>
      <c r="D2866" t="s">
        <v>54</v>
      </c>
      <c r="E2866">
        <v>124.145384675999</v>
      </c>
      <c r="F2866">
        <v>22.92</v>
      </c>
      <c r="G2866">
        <v>-19.870794794179702</v>
      </c>
      <c r="H2866">
        <v>-10.3557902460681</v>
      </c>
      <c r="I2866">
        <v>19.7421311582853</v>
      </c>
      <c r="J2866">
        <v>-5.6537812698444103</v>
      </c>
      <c r="K2866">
        <v>23.377510201166899</v>
      </c>
      <c r="L2866">
        <v>20.941584405955801</v>
      </c>
      <c r="M2866">
        <v>31.0516179491534</v>
      </c>
      <c r="N2866">
        <v>0.53404477842639098</v>
      </c>
      <c r="O2866">
        <v>36.125654450261699</v>
      </c>
      <c r="P2866">
        <v>63.714285714285701</v>
      </c>
      <c r="Q2866">
        <v>7.5085796078691994E-2</v>
      </c>
    </row>
    <row r="2867" spans="1:17" hidden="1" x14ac:dyDescent="0.3">
      <c r="A2867" t="s">
        <v>5945</v>
      </c>
      <c r="B2867" t="s">
        <v>5946</v>
      </c>
      <c r="C2867" t="str">
        <f>IFERROR(VLOOKUP(Table1[[#This Row],[Ticker]],[1]!Table1[[Symbol]:[Industry]],2,FALSE),"-")</f>
        <v>-</v>
      </c>
      <c r="D2867" t="s">
        <v>5947</v>
      </c>
      <c r="E2867">
        <v>124.1151725</v>
      </c>
      <c r="F2867">
        <v>177.65</v>
      </c>
      <c r="G2867">
        <v>263.85151303095199</v>
      </c>
      <c r="H2867">
        <v>-33.476677733152798</v>
      </c>
      <c r="I2867">
        <v>148.4115837434</v>
      </c>
      <c r="J2867">
        <v>-20.221794980831199</v>
      </c>
      <c r="K2867">
        <v>217.285645884454</v>
      </c>
      <c r="L2867">
        <v>135.828324293468</v>
      </c>
      <c r="M2867">
        <v>5.3246554815049603</v>
      </c>
      <c r="N2867">
        <v>2.1815879129136202</v>
      </c>
      <c r="O2867">
        <v>66.422741345341905</v>
      </c>
      <c r="P2867">
        <v>391.968983661035</v>
      </c>
      <c r="Q2867">
        <v>0.233301564010712</v>
      </c>
    </row>
    <row r="2868" spans="1:17" hidden="1" x14ac:dyDescent="0.3">
      <c r="A2868" t="s">
        <v>5948</v>
      </c>
      <c r="B2868" t="s">
        <v>5949</v>
      </c>
      <c r="C2868" t="str">
        <f>IFERROR(VLOOKUP(Table1[[#This Row],[Ticker]],[1]!Table1[[Symbol]:[Industry]],2,FALSE),"-")</f>
        <v>-</v>
      </c>
      <c r="D2868" t="s">
        <v>379</v>
      </c>
      <c r="E2868">
        <v>124</v>
      </c>
      <c r="F2868">
        <v>310</v>
      </c>
      <c r="G2868">
        <v>88.335497413292998</v>
      </c>
      <c r="H2868">
        <v>-15.227025154799399</v>
      </c>
      <c r="I2868">
        <v>114.66495662022299</v>
      </c>
      <c r="J2868">
        <v>-1.48827204234887</v>
      </c>
      <c r="K2868">
        <v>311.61168002590199</v>
      </c>
      <c r="M2868">
        <v>40.908070294569598</v>
      </c>
      <c r="N2868">
        <v>0.497382198952879</v>
      </c>
      <c r="O2868">
        <v>22.580645161290299</v>
      </c>
      <c r="P2868">
        <v>138.461538461538</v>
      </c>
    </row>
    <row r="2869" spans="1:17" hidden="1" x14ac:dyDescent="0.3">
      <c r="A2869" t="s">
        <v>5950</v>
      </c>
      <c r="B2869" t="s">
        <v>5951</v>
      </c>
      <c r="C2869" t="str">
        <f>IFERROR(VLOOKUP(Table1[[#This Row],[Ticker]],[1]!Table1[[Symbol]:[Industry]],2,FALSE),"-")</f>
        <v>-</v>
      </c>
      <c r="D2869" t="s">
        <v>516</v>
      </c>
      <c r="E2869">
        <v>123.75950062</v>
      </c>
      <c r="F2869">
        <v>114.1</v>
      </c>
      <c r="G2869">
        <v>27.927026617046199</v>
      </c>
      <c r="H2869">
        <v>-4.9863618470682303</v>
      </c>
      <c r="I2869">
        <v>-2.1387119698279</v>
      </c>
      <c r="J2869">
        <v>-4.7763702036800604</v>
      </c>
      <c r="K2869">
        <v>119.70967962221</v>
      </c>
      <c r="L2869">
        <v>108.26714965670899</v>
      </c>
      <c r="M2869">
        <v>27.9271144222838</v>
      </c>
      <c r="N2869">
        <v>0.78744435978666205</v>
      </c>
      <c r="O2869">
        <v>46.187554776511803</v>
      </c>
      <c r="P2869">
        <v>71.450037565740004</v>
      </c>
      <c r="Q2869">
        <v>3.7821777590447997E-2</v>
      </c>
    </row>
    <row r="2870" spans="1:17" hidden="1" x14ac:dyDescent="0.3">
      <c r="A2870" t="s">
        <v>5952</v>
      </c>
      <c r="B2870" t="s">
        <v>5953</v>
      </c>
      <c r="C2870" t="str">
        <f>IFERROR(VLOOKUP(Table1[[#This Row],[Ticker]],[1]!Table1[[Symbol]:[Industry]],2,FALSE),"-")</f>
        <v>-</v>
      </c>
      <c r="D2870" t="s">
        <v>287</v>
      </c>
      <c r="E2870">
        <v>123.55862145</v>
      </c>
      <c r="F2870">
        <v>109.95</v>
      </c>
      <c r="G2870">
        <v>44.275941361551901</v>
      </c>
      <c r="H2870">
        <v>-7.3406195760302202</v>
      </c>
      <c r="I2870">
        <v>-17.180203996501199</v>
      </c>
      <c r="J2870">
        <v>-7.5300447021244397</v>
      </c>
      <c r="K2870">
        <v>115.872801945932</v>
      </c>
      <c r="L2870">
        <v>111.702896301998</v>
      </c>
      <c r="M2870">
        <v>38.723672896498599</v>
      </c>
      <c r="N2870">
        <v>0.90887211464828699</v>
      </c>
      <c r="O2870">
        <v>35.970895861755302</v>
      </c>
      <c r="P2870">
        <v>89.4056847545219</v>
      </c>
      <c r="Q2870">
        <v>0.16518354088120599</v>
      </c>
    </row>
    <row r="2871" spans="1:17" hidden="1" x14ac:dyDescent="0.3">
      <c r="A2871" t="s">
        <v>5954</v>
      </c>
      <c r="B2871" t="s">
        <v>5955</v>
      </c>
      <c r="C2871" t="str">
        <f>IFERROR(VLOOKUP(Table1[[#This Row],[Ticker]],[1]!Table1[[Symbol]:[Industry]],2,FALSE),"-")</f>
        <v>-</v>
      </c>
      <c r="D2871" t="s">
        <v>397</v>
      </c>
      <c r="E2871">
        <v>123.46836810000001</v>
      </c>
      <c r="F2871">
        <v>27.39</v>
      </c>
      <c r="G2871">
        <v>338.65137269350498</v>
      </c>
      <c r="H2871">
        <v>49.2978894076115</v>
      </c>
      <c r="I2871">
        <v>54.805113809497001</v>
      </c>
      <c r="J2871">
        <v>6.6225313080367103</v>
      </c>
      <c r="K2871">
        <v>20.683195406935599</v>
      </c>
      <c r="L2871">
        <v>14.872628928363</v>
      </c>
      <c r="M2871">
        <v>84.368310676348898</v>
      </c>
      <c r="N2871">
        <v>0.99290033728776095</v>
      </c>
      <c r="O2871">
        <v>4.0160642570280896</v>
      </c>
      <c r="P2871">
        <v>420.72243346007599</v>
      </c>
    </row>
    <row r="2872" spans="1:17" hidden="1" x14ac:dyDescent="0.3">
      <c r="A2872" t="s">
        <v>5956</v>
      </c>
      <c r="B2872" t="s">
        <v>5957</v>
      </c>
      <c r="C2872" t="str">
        <f>IFERROR(VLOOKUP(Table1[[#This Row],[Ticker]],[1]!Table1[[Symbol]:[Industry]],2,FALSE),"-")</f>
        <v>-</v>
      </c>
      <c r="D2872" t="s">
        <v>261</v>
      </c>
      <c r="E2872">
        <v>123.36692567999999</v>
      </c>
      <c r="F2872">
        <v>1599.2</v>
      </c>
      <c r="G2872">
        <v>71.436822462737197</v>
      </c>
      <c r="H2872">
        <v>-8.9255489502511605</v>
      </c>
      <c r="I2872">
        <v>-13.116170696127201</v>
      </c>
      <c r="J2872">
        <v>4.1400292999067201</v>
      </c>
      <c r="K2872">
        <v>1591.26221721973</v>
      </c>
      <c r="L2872">
        <v>1421.4006956932001</v>
      </c>
      <c r="M2872">
        <v>45.415110769667798</v>
      </c>
      <c r="N2872">
        <v>0.83752981712165298</v>
      </c>
      <c r="O2872">
        <v>18.121560780390201</v>
      </c>
      <c r="P2872">
        <v>111.604366523321</v>
      </c>
      <c r="Q2872">
        <v>8.1208425930837005E-2</v>
      </c>
    </row>
    <row r="2873" spans="1:17" hidden="1" x14ac:dyDescent="0.3">
      <c r="A2873" t="s">
        <v>5958</v>
      </c>
      <c r="B2873" t="s">
        <v>5959</v>
      </c>
      <c r="C2873" t="str">
        <f>IFERROR(VLOOKUP(Table1[[#This Row],[Ticker]],[1]!Table1[[Symbol]:[Industry]],2,FALSE),"-")</f>
        <v>-</v>
      </c>
      <c r="D2873" t="s">
        <v>1429</v>
      </c>
      <c r="E2873">
        <v>123.08</v>
      </c>
      <c r="F2873">
        <v>181</v>
      </c>
      <c r="G2873">
        <v>-17.8565638144314</v>
      </c>
      <c r="H2873">
        <v>-2.6472025374804402</v>
      </c>
      <c r="I2873">
        <v>-3.40952307770621</v>
      </c>
      <c r="J2873">
        <v>-0.43156347320842797</v>
      </c>
      <c r="K2873">
        <v>179.290339656405</v>
      </c>
      <c r="M2873">
        <v>53.1624552608343</v>
      </c>
      <c r="N2873">
        <v>0.218206321979906</v>
      </c>
      <c r="O2873">
        <v>40.331491712707098</v>
      </c>
      <c r="P2873">
        <v>27.509686509334198</v>
      </c>
    </row>
    <row r="2874" spans="1:17" hidden="1" x14ac:dyDescent="0.3">
      <c r="A2874" t="s">
        <v>5960</v>
      </c>
      <c r="B2874" t="s">
        <v>5961</v>
      </c>
      <c r="C2874" t="str">
        <f>IFERROR(VLOOKUP(Table1[[#This Row],[Ticker]],[1]!Table1[[Symbol]:[Industry]],2,FALSE),"-")</f>
        <v>-</v>
      </c>
      <c r="D2874" t="s">
        <v>400</v>
      </c>
      <c r="E2874">
        <v>123</v>
      </c>
      <c r="F2874">
        <v>0.75</v>
      </c>
      <c r="G2874">
        <v>-13.6155527360023</v>
      </c>
      <c r="H2874">
        <v>-66.592724043977498</v>
      </c>
      <c r="I2874">
        <v>21.602784092302901</v>
      </c>
      <c r="J2874">
        <v>-56.155566467181004</v>
      </c>
      <c r="K2874">
        <v>0.94502126640928596</v>
      </c>
      <c r="L2874">
        <v>0.81819264340025799</v>
      </c>
      <c r="M2874">
        <v>22.586900066091001</v>
      </c>
      <c r="N2874">
        <v>0.79421074376205902</v>
      </c>
      <c r="O2874">
        <v>70.6666666666666</v>
      </c>
      <c r="P2874">
        <v>52.526906878802002</v>
      </c>
      <c r="Q2874">
        <v>-5.7464795541823002E-2</v>
      </c>
    </row>
    <row r="2875" spans="1:17" hidden="1" x14ac:dyDescent="0.3">
      <c r="A2875" t="s">
        <v>5962</v>
      </c>
      <c r="B2875" t="s">
        <v>5963</v>
      </c>
      <c r="C2875" t="str">
        <f>IFERROR(VLOOKUP(Table1[[#This Row],[Ticker]],[1]!Table1[[Symbol]:[Industry]],2,FALSE),"-")</f>
        <v>-</v>
      </c>
      <c r="D2875" t="s">
        <v>114</v>
      </c>
      <c r="E2875">
        <v>122.87205</v>
      </c>
      <c r="F2875">
        <v>7.98</v>
      </c>
      <c r="G2875">
        <v>-52.977198735066402</v>
      </c>
      <c r="H2875">
        <v>-1.1576335640405</v>
      </c>
      <c r="I2875">
        <v>-23.892288175855899</v>
      </c>
      <c r="J2875">
        <v>-1.5044036764834099</v>
      </c>
      <c r="K2875">
        <v>7.6480906317824999</v>
      </c>
      <c r="L2875">
        <v>9.0238333033403695</v>
      </c>
      <c r="M2875">
        <v>50.4231506100665</v>
      </c>
      <c r="N2875">
        <v>4.0252574643481998</v>
      </c>
      <c r="O2875">
        <v>68.546365914786904</v>
      </c>
      <c r="P2875">
        <v>17.352941176470502</v>
      </c>
      <c r="Q2875">
        <v>-5.3463933478247003E-2</v>
      </c>
    </row>
    <row r="2876" spans="1:17" hidden="1" x14ac:dyDescent="0.3">
      <c r="A2876" t="s">
        <v>5964</v>
      </c>
      <c r="B2876" t="s">
        <v>5965</v>
      </c>
      <c r="C2876" t="str">
        <f>IFERROR(VLOOKUP(Table1[[#This Row],[Ticker]],[1]!Table1[[Symbol]:[Industry]],2,FALSE),"-")</f>
        <v>-</v>
      </c>
      <c r="D2876" t="s">
        <v>2208</v>
      </c>
      <c r="E2876">
        <v>122.76862423999999</v>
      </c>
      <c r="F2876">
        <v>14.86</v>
      </c>
      <c r="G2876">
        <v>-13.4197690161909</v>
      </c>
      <c r="H2876">
        <v>-18.399321473226401</v>
      </c>
      <c r="I2876">
        <v>36.622918122618103</v>
      </c>
      <c r="J2876">
        <v>-1.30625308203163</v>
      </c>
      <c r="K2876">
        <v>14.8984219633313</v>
      </c>
      <c r="L2876">
        <v>13.074845966721499</v>
      </c>
      <c r="M2876">
        <v>37.801965486078899</v>
      </c>
      <c r="N2876">
        <v>0.55130300836437096</v>
      </c>
      <c r="O2876">
        <v>32.839838492597501</v>
      </c>
      <c r="P2876">
        <v>57.082452431289603</v>
      </c>
      <c r="Q2876">
        <v>0.17224835177629</v>
      </c>
    </row>
    <row r="2877" spans="1:17" hidden="1" x14ac:dyDescent="0.3">
      <c r="A2877" t="s">
        <v>5966</v>
      </c>
      <c r="B2877" t="s">
        <v>5967</v>
      </c>
      <c r="C2877" t="str">
        <f>IFERROR(VLOOKUP(Table1[[#This Row],[Ticker]],[1]!Table1[[Symbol]:[Industry]],2,FALSE),"-")</f>
        <v>-</v>
      </c>
      <c r="D2877" t="s">
        <v>1000</v>
      </c>
      <c r="E2877">
        <v>122.64749999999999</v>
      </c>
      <c r="F2877">
        <v>213.3</v>
      </c>
      <c r="G2877">
        <v>-28.703034304717502</v>
      </c>
      <c r="H2877">
        <v>35.769034683903797</v>
      </c>
      <c r="I2877">
        <v>21.998789370079901</v>
      </c>
      <c r="J2877">
        <v>35.711165185791998</v>
      </c>
      <c r="K2877">
        <v>169.2083887451</v>
      </c>
      <c r="L2877">
        <v>168.97671249896601</v>
      </c>
      <c r="M2877">
        <v>58.111720744789999</v>
      </c>
      <c r="N2877">
        <v>4.0069185257741804</v>
      </c>
      <c r="O2877">
        <v>35.560243788091803</v>
      </c>
      <c r="P2877">
        <v>62.7002288329519</v>
      </c>
      <c r="Q2877">
        <v>0.190789394469594</v>
      </c>
    </row>
    <row r="2878" spans="1:17" hidden="1" x14ac:dyDescent="0.3">
      <c r="A2878" t="s">
        <v>5968</v>
      </c>
      <c r="B2878" t="s">
        <v>5969</v>
      </c>
      <c r="C2878" t="str">
        <f>IFERROR(VLOOKUP(Table1[[#This Row],[Ticker]],[1]!Table1[[Symbol]:[Industry]],2,FALSE),"-")</f>
        <v>-</v>
      </c>
      <c r="D2878" t="s">
        <v>54</v>
      </c>
      <c r="E2878">
        <v>122.4</v>
      </c>
      <c r="F2878">
        <v>1020</v>
      </c>
      <c r="G2878">
        <v>-4.9576498628859502</v>
      </c>
      <c r="H2878">
        <v>-4.0665045317824298</v>
      </c>
      <c r="I2878">
        <v>-0.80509750750117703</v>
      </c>
      <c r="J2878">
        <v>-3.3824524569712202</v>
      </c>
      <c r="K2878">
        <v>1005.3816738983101</v>
      </c>
      <c r="L2878">
        <v>938.80637817678803</v>
      </c>
      <c r="M2878">
        <v>49.403170058923799</v>
      </c>
      <c r="N2878">
        <v>0.76048719224455097</v>
      </c>
      <c r="O2878">
        <v>27.745098039215598</v>
      </c>
      <c r="P2878">
        <v>43.621515066178503</v>
      </c>
      <c r="Q2878">
        <v>3.5292397742803003E-2</v>
      </c>
    </row>
    <row r="2879" spans="1:17" hidden="1" x14ac:dyDescent="0.3">
      <c r="A2879" t="s">
        <v>5970</v>
      </c>
      <c r="B2879" t="s">
        <v>5971</v>
      </c>
      <c r="C2879" t="str">
        <f>IFERROR(VLOOKUP(Table1[[#This Row],[Ticker]],[1]!Table1[[Symbol]:[Industry]],2,FALSE),"-")</f>
        <v>-</v>
      </c>
      <c r="D2879" t="s">
        <v>997</v>
      </c>
      <c r="E2879">
        <v>122.3432</v>
      </c>
      <c r="F2879">
        <v>49</v>
      </c>
      <c r="G2879">
        <v>-21.159886662173399</v>
      </c>
      <c r="H2879">
        <v>21.363857398512401</v>
      </c>
      <c r="I2879">
        <v>14.461169914938001</v>
      </c>
      <c r="J2879">
        <v>10.667434032347099</v>
      </c>
      <c r="K2879">
        <v>40.1997847159465</v>
      </c>
      <c r="L2879">
        <v>41.003852865303102</v>
      </c>
      <c r="M2879">
        <v>77.064788538516595</v>
      </c>
      <c r="N2879">
        <v>2.7384190612536998</v>
      </c>
      <c r="O2879">
        <v>18.163265306122401</v>
      </c>
      <c r="P2879">
        <v>52.410575427682701</v>
      </c>
    </row>
    <row r="2880" spans="1:17" hidden="1" x14ac:dyDescent="0.3">
      <c r="A2880" t="s">
        <v>5972</v>
      </c>
      <c r="B2880" t="s">
        <v>5973</v>
      </c>
      <c r="C2880" t="str">
        <f>IFERROR(VLOOKUP(Table1[[#This Row],[Ticker]],[1]!Table1[[Symbol]:[Industry]],2,FALSE),"-")</f>
        <v>-</v>
      </c>
      <c r="D2880" t="s">
        <v>606</v>
      </c>
      <c r="E2880">
        <v>122.249600659999</v>
      </c>
      <c r="F2880">
        <v>42.46</v>
      </c>
      <c r="G2880">
        <v>-5.0779506147656504</v>
      </c>
      <c r="H2880">
        <v>-15.797691144358501</v>
      </c>
      <c r="I2880">
        <v>17.5418420016588</v>
      </c>
      <c r="J2880">
        <v>-4.17107034315009</v>
      </c>
      <c r="K2880">
        <v>47.0545978731232</v>
      </c>
      <c r="L2880">
        <v>41.744947580383901</v>
      </c>
      <c r="M2880">
        <v>20.534619536859399</v>
      </c>
      <c r="N2880">
        <v>9.6180655959637998E-2</v>
      </c>
      <c r="O2880">
        <v>56.8535091851153</v>
      </c>
      <c r="P2880">
        <v>46.413793103448199</v>
      </c>
      <c r="Q2880">
        <v>-2.8758858327015999E-2</v>
      </c>
    </row>
    <row r="2881" spans="1:17" hidden="1" x14ac:dyDescent="0.3">
      <c r="A2881" t="s">
        <v>5974</v>
      </c>
      <c r="B2881" t="s">
        <v>5975</v>
      </c>
      <c r="C2881" t="str">
        <f>IFERROR(VLOOKUP(Table1[[#This Row],[Ticker]],[1]!Table1[[Symbol]:[Industry]],2,FALSE),"-")</f>
        <v>-</v>
      </c>
      <c r="D2881" t="s">
        <v>51</v>
      </c>
      <c r="E2881">
        <v>122.01152102</v>
      </c>
      <c r="F2881">
        <v>38.299999999999997</v>
      </c>
      <c r="G2881">
        <v>-4.0377029367470803</v>
      </c>
      <c r="H2881">
        <v>-5.8520308475719096</v>
      </c>
      <c r="I2881">
        <v>-10.896777914189601</v>
      </c>
      <c r="J2881">
        <v>2.1972537820801001</v>
      </c>
      <c r="K2881">
        <v>37.108023782170697</v>
      </c>
      <c r="L2881">
        <v>36.362161618027898</v>
      </c>
      <c r="M2881">
        <v>62.519274070513703</v>
      </c>
      <c r="N2881">
        <v>0.48833940118015301</v>
      </c>
      <c r="O2881">
        <v>26.631853785900699</v>
      </c>
      <c r="P2881">
        <v>43.445692883895099</v>
      </c>
      <c r="Q2881">
        <v>6.9928634456875E-2</v>
      </c>
    </row>
    <row r="2882" spans="1:17" hidden="1" x14ac:dyDescent="0.3">
      <c r="A2882" t="s">
        <v>5976</v>
      </c>
      <c r="B2882" t="s">
        <v>5977</v>
      </c>
      <c r="C2882" t="str">
        <f>IFERROR(VLOOKUP(Table1[[#This Row],[Ticker]],[1]!Table1[[Symbol]:[Industry]],2,FALSE),"-")</f>
        <v>-</v>
      </c>
      <c r="D2882" t="s">
        <v>592</v>
      </c>
      <c r="E2882">
        <v>121.92578472</v>
      </c>
      <c r="F2882">
        <v>72.62</v>
      </c>
      <c r="G2882">
        <v>106.49792482341699</v>
      </c>
      <c r="H2882">
        <v>5.6615257712478604</v>
      </c>
      <c r="I2882">
        <v>118.140047146562</v>
      </c>
      <c r="J2882">
        <v>-4.7449100055973403</v>
      </c>
      <c r="K2882">
        <v>64.727712505151302</v>
      </c>
      <c r="L2882">
        <v>48.264007556229899</v>
      </c>
      <c r="M2882">
        <v>43.898582762206203</v>
      </c>
      <c r="N2882">
        <v>0.71721448356789497</v>
      </c>
      <c r="O2882">
        <v>11.4018176810795</v>
      </c>
      <c r="P2882">
        <v>199.34047815333801</v>
      </c>
      <c r="Q2882">
        <v>0.123616292809266</v>
      </c>
    </row>
    <row r="2883" spans="1:17" hidden="1" x14ac:dyDescent="0.3">
      <c r="A2883" t="s">
        <v>5978</v>
      </c>
      <c r="B2883" t="s">
        <v>5979</v>
      </c>
      <c r="C2883" t="str">
        <f>IFERROR(VLOOKUP(Table1[[#This Row],[Ticker]],[1]!Table1[[Symbol]:[Industry]],2,FALSE),"-")</f>
        <v>-</v>
      </c>
      <c r="D2883" t="s">
        <v>1963</v>
      </c>
      <c r="E2883">
        <v>121.80374999999999</v>
      </c>
      <c r="F2883">
        <v>12.03</v>
      </c>
      <c r="G2883">
        <v>72.863826905959201</v>
      </c>
      <c r="H2883">
        <v>-16.130544592250999</v>
      </c>
      <c r="I2883">
        <v>6.98234200165885</v>
      </c>
      <c r="J2883">
        <v>-5.4420574910855297</v>
      </c>
      <c r="K2883">
        <v>12.662342511843599</v>
      </c>
      <c r="L2883">
        <v>11.4896292444884</v>
      </c>
      <c r="M2883">
        <v>41.042914210466002</v>
      </c>
      <c r="N2883">
        <v>0.30256066377698099</v>
      </c>
      <c r="O2883">
        <v>42.560266001662498</v>
      </c>
      <c r="P2883">
        <v>111.052631578947</v>
      </c>
      <c r="Q2883">
        <v>-1.481629413141E-2</v>
      </c>
    </row>
    <row r="2884" spans="1:17" hidden="1" x14ac:dyDescent="0.3">
      <c r="A2884" t="s">
        <v>5980</v>
      </c>
      <c r="B2884" t="s">
        <v>5981</v>
      </c>
      <c r="C2884" t="str">
        <f>IFERROR(VLOOKUP(Table1[[#This Row],[Ticker]],[1]!Table1[[Symbol]:[Industry]],2,FALSE),"-")</f>
        <v>-</v>
      </c>
      <c r="D2884" t="s">
        <v>644</v>
      </c>
      <c r="E2884">
        <v>121.752578509999</v>
      </c>
      <c r="F2884">
        <v>112.85</v>
      </c>
      <c r="G2884">
        <v>13.5911540535198</v>
      </c>
      <c r="H2884">
        <v>5.1280345463738701</v>
      </c>
      <c r="I2884">
        <v>-6.5974847310144096</v>
      </c>
      <c r="J2884">
        <v>-19.382964396123601</v>
      </c>
      <c r="K2884">
        <v>104.999041800695</v>
      </c>
      <c r="L2884">
        <v>100.329870166885</v>
      </c>
      <c r="M2884">
        <v>49.676954622059299</v>
      </c>
      <c r="N2884">
        <v>2.6593596507185699</v>
      </c>
      <c r="O2884">
        <v>69.481612760301203</v>
      </c>
      <c r="P2884">
        <v>60.846636259977103</v>
      </c>
      <c r="Q2884">
        <v>4.3017176873495003E-2</v>
      </c>
    </row>
    <row r="2885" spans="1:17" hidden="1" x14ac:dyDescent="0.3">
      <c r="A2885" t="s">
        <v>5982</v>
      </c>
      <c r="B2885" t="s">
        <v>5983</v>
      </c>
      <c r="C2885" t="str">
        <f>IFERROR(VLOOKUP(Table1[[#This Row],[Ticker]],[1]!Table1[[Symbol]:[Industry]],2,FALSE),"-")</f>
        <v>-</v>
      </c>
      <c r="D2885" t="s">
        <v>1000</v>
      </c>
      <c r="E2885">
        <v>120.9426</v>
      </c>
      <c r="F2885">
        <v>78.28</v>
      </c>
      <c r="G2885">
        <v>600.63146599105801</v>
      </c>
      <c r="H2885">
        <v>-3.5881799761537301</v>
      </c>
      <c r="I2885">
        <v>107.563159490244</v>
      </c>
      <c r="J2885">
        <v>5.1965555894695799</v>
      </c>
      <c r="K2885">
        <v>66.375111916301194</v>
      </c>
      <c r="L2885">
        <v>49.8840699351952</v>
      </c>
      <c r="M2885">
        <v>90.453921244168001</v>
      </c>
      <c r="N2885">
        <v>1.17069169624275</v>
      </c>
      <c r="O2885">
        <v>11.5587880990402</v>
      </c>
      <c r="P2885">
        <v>633.40866472612504</v>
      </c>
    </row>
    <row r="2886" spans="1:17" hidden="1" x14ac:dyDescent="0.3">
      <c r="A2886" t="s">
        <v>5984</v>
      </c>
      <c r="B2886" t="s">
        <v>5985</v>
      </c>
      <c r="C2886" t="str">
        <f>IFERROR(VLOOKUP(Table1[[#This Row],[Ticker]],[1]!Table1[[Symbol]:[Industry]],2,FALSE),"-")</f>
        <v>-</v>
      </c>
      <c r="D2886" t="s">
        <v>431</v>
      </c>
      <c r="E2886">
        <v>120.92283999999999</v>
      </c>
      <c r="F2886">
        <v>107</v>
      </c>
      <c r="G2886">
        <v>-65.734592218775603</v>
      </c>
      <c r="H2886">
        <v>-42.868899339302502</v>
      </c>
      <c r="I2886">
        <v>-51.287551482050397</v>
      </c>
      <c r="J2886">
        <v>2.0473722114605502</v>
      </c>
      <c r="M2886">
        <v>36.1948983042397</v>
      </c>
      <c r="O2886">
        <v>72.570093457943898</v>
      </c>
      <c r="P2886">
        <v>12.0418848167539</v>
      </c>
    </row>
    <row r="2887" spans="1:17" hidden="1" x14ac:dyDescent="0.3">
      <c r="A2887" t="s">
        <v>5986</v>
      </c>
      <c r="B2887" t="s">
        <v>5987</v>
      </c>
      <c r="C2887" t="str">
        <f>IFERROR(VLOOKUP(Table1[[#This Row],[Ticker]],[1]!Table1[[Symbol]:[Industry]],2,FALSE),"-")</f>
        <v>-</v>
      </c>
      <c r="D2887" t="s">
        <v>397</v>
      </c>
      <c r="E2887">
        <v>120.7625685</v>
      </c>
      <c r="F2887">
        <v>28.7</v>
      </c>
      <c r="G2887">
        <v>10.7228012649335</v>
      </c>
      <c r="H2887">
        <v>16.128377024901098</v>
      </c>
      <c r="I2887">
        <v>36.637444593451498</v>
      </c>
      <c r="J2887">
        <v>-10.1444036764834</v>
      </c>
      <c r="K2887">
        <v>25.0307159025072</v>
      </c>
      <c r="L2887">
        <v>21.206353358449402</v>
      </c>
      <c r="M2887">
        <v>50.3288017862956</v>
      </c>
      <c r="N2887">
        <v>2.5038210261193101</v>
      </c>
      <c r="O2887">
        <v>20.975609756097501</v>
      </c>
      <c r="P2887">
        <v>85.520361990950207</v>
      </c>
      <c r="Q2887">
        <v>4.8466673643333999E-2</v>
      </c>
    </row>
    <row r="2888" spans="1:17" hidden="1" x14ac:dyDescent="0.3">
      <c r="A2888" t="s">
        <v>5988</v>
      </c>
      <c r="B2888" t="s">
        <v>5989</v>
      </c>
      <c r="C2888" t="str">
        <f>IFERROR(VLOOKUP(Table1[[#This Row],[Ticker]],[1]!Table1[[Symbol]:[Industry]],2,FALSE),"-")</f>
        <v>-</v>
      </c>
      <c r="D2888" t="s">
        <v>546</v>
      </c>
      <c r="E2888">
        <v>120.754068</v>
      </c>
      <c r="F2888">
        <v>177.35</v>
      </c>
      <c r="G2888">
        <v>119.93012528887201</v>
      </c>
      <c r="H2888">
        <v>4.0459954682175603</v>
      </c>
      <c r="I2888">
        <v>83.2039329107497</v>
      </c>
      <c r="J2888">
        <v>5.1827128879337598</v>
      </c>
      <c r="K2888">
        <v>154.03825529019301</v>
      </c>
      <c r="L2888">
        <v>124.350193498328</v>
      </c>
      <c r="M2888">
        <v>77.716020809678</v>
      </c>
      <c r="N2888">
        <v>0.81067872421090204</v>
      </c>
      <c r="O2888">
        <v>1.4660276289822201</v>
      </c>
      <c r="P2888">
        <v>204.20240137221199</v>
      </c>
      <c r="Q2888">
        <v>0.133978255069616</v>
      </c>
    </row>
    <row r="2889" spans="1:17" hidden="1" x14ac:dyDescent="0.3">
      <c r="A2889" t="s">
        <v>5990</v>
      </c>
      <c r="B2889" t="s">
        <v>5991</v>
      </c>
      <c r="C2889" t="str">
        <f>IFERROR(VLOOKUP(Table1[[#This Row],[Ticker]],[1]!Table1[[Symbol]:[Industry]],2,FALSE),"-")</f>
        <v>-</v>
      </c>
      <c r="D2889" t="s">
        <v>431</v>
      </c>
      <c r="E2889">
        <v>120.72005554</v>
      </c>
      <c r="F2889">
        <v>57.26</v>
      </c>
      <c r="G2889">
        <v>-17.797279056351499</v>
      </c>
      <c r="H2889">
        <v>-9.8551656438101496</v>
      </c>
      <c r="I2889">
        <v>0.71350104531789704</v>
      </c>
      <c r="J2889">
        <v>0.81082339386387403</v>
      </c>
      <c r="K2889">
        <v>57.5906762525358</v>
      </c>
      <c r="L2889">
        <v>58.320661452921897</v>
      </c>
      <c r="M2889">
        <v>50.781602348145299</v>
      </c>
      <c r="N2889">
        <v>0.50147551716119598</v>
      </c>
      <c r="O2889">
        <v>38.665735242752298</v>
      </c>
      <c r="P2889">
        <v>23.1397849462365</v>
      </c>
      <c r="Q2889">
        <v>-8.5231828426399994E-2</v>
      </c>
    </row>
    <row r="2890" spans="1:17" hidden="1" x14ac:dyDescent="0.3">
      <c r="A2890" t="s">
        <v>5992</v>
      </c>
      <c r="B2890" t="s">
        <v>5993</v>
      </c>
      <c r="C2890" t="str">
        <f>IFERROR(VLOOKUP(Table1[[#This Row],[Ticker]],[1]!Table1[[Symbol]:[Industry]],2,FALSE),"-")</f>
        <v>-</v>
      </c>
      <c r="D2890" t="s">
        <v>264</v>
      </c>
      <c r="E2890">
        <v>120.42006822099999</v>
      </c>
      <c r="F2890">
        <v>57.43</v>
      </c>
      <c r="G2890">
        <v>-31.1311810359513</v>
      </c>
      <c r="H2890">
        <v>-6.3220369777058902</v>
      </c>
      <c r="I2890">
        <v>3.7574270356724599</v>
      </c>
      <c r="J2890">
        <v>2.1622629901832502</v>
      </c>
      <c r="K2890">
        <v>58.451248933835302</v>
      </c>
      <c r="L2890">
        <v>57.181505077872004</v>
      </c>
      <c r="M2890">
        <v>44.185775963052599</v>
      </c>
      <c r="N2890">
        <v>0.45401972436410398</v>
      </c>
      <c r="O2890">
        <v>25.021765627720601</v>
      </c>
      <c r="P2890">
        <v>28.680259914855402</v>
      </c>
      <c r="Q2890">
        <v>-4.0624633908394998E-2</v>
      </c>
    </row>
    <row r="2891" spans="1:17" hidden="1" x14ac:dyDescent="0.3">
      <c r="A2891" t="s">
        <v>5994</v>
      </c>
      <c r="B2891" t="s">
        <v>5995</v>
      </c>
      <c r="C2891" t="str">
        <f>IFERROR(VLOOKUP(Table1[[#This Row],[Ticker]],[1]!Table1[[Symbol]:[Industry]],2,FALSE),"-")</f>
        <v>-</v>
      </c>
      <c r="D2891" t="s">
        <v>1618</v>
      </c>
      <c r="E2891">
        <v>120.3998292</v>
      </c>
      <c r="F2891">
        <v>6.3</v>
      </c>
      <c r="G2891">
        <v>61.068955111087398</v>
      </c>
      <c r="H2891">
        <v>-3.69958930415293</v>
      </c>
      <c r="I2891">
        <v>0.53776652996074803</v>
      </c>
      <c r="J2891">
        <v>3.3895604344464298</v>
      </c>
      <c r="K2891">
        <v>5.6987201643596102</v>
      </c>
      <c r="L2891">
        <v>5.0524122682376298</v>
      </c>
      <c r="M2891">
        <v>66.538426145865699</v>
      </c>
      <c r="N2891">
        <v>1.0056446493856399</v>
      </c>
      <c r="O2891">
        <v>8.7301587301587205</v>
      </c>
      <c r="P2891">
        <v>117.241379310344</v>
      </c>
      <c r="Q2891">
        <v>6.6237850215666999E-2</v>
      </c>
    </row>
    <row r="2892" spans="1:17" hidden="1" x14ac:dyDescent="0.3">
      <c r="A2892" t="s">
        <v>5996</v>
      </c>
      <c r="B2892" t="s">
        <v>5997</v>
      </c>
      <c r="C2892" t="str">
        <f>IFERROR(VLOOKUP(Table1[[#This Row],[Ticker]],[1]!Table1[[Symbol]:[Industry]],2,FALSE),"-")</f>
        <v>-</v>
      </c>
      <c r="D2892" t="s">
        <v>606</v>
      </c>
      <c r="E2892">
        <v>120.31956</v>
      </c>
      <c r="F2892">
        <v>3.6</v>
      </c>
      <c r="G2892">
        <v>67.222801264933594</v>
      </c>
      <c r="H2892">
        <v>-11.709567359007499</v>
      </c>
      <c r="I2892">
        <v>7.9856314753430597</v>
      </c>
      <c r="J2892">
        <v>-7.0895100594621399</v>
      </c>
      <c r="K2892">
        <v>3.7590211525183301</v>
      </c>
      <c r="L2892">
        <v>3.2585507317420102</v>
      </c>
      <c r="M2892">
        <v>37.545722370363798</v>
      </c>
      <c r="N2892">
        <v>1.07073147050719</v>
      </c>
      <c r="O2892">
        <v>28.6111111111111</v>
      </c>
      <c r="P2892">
        <v>100</v>
      </c>
    </row>
    <row r="2893" spans="1:17" hidden="1" x14ac:dyDescent="0.3">
      <c r="A2893" t="s">
        <v>5998</v>
      </c>
      <c r="B2893" t="s">
        <v>5999</v>
      </c>
      <c r="C2893" t="str">
        <f>IFERROR(VLOOKUP(Table1[[#This Row],[Ticker]],[1]!Table1[[Symbol]:[Industry]],2,FALSE),"-")</f>
        <v>-</v>
      </c>
      <c r="D2893" t="s">
        <v>2144</v>
      </c>
      <c r="E2893">
        <v>120.203755510999</v>
      </c>
      <c r="F2893">
        <v>70.97</v>
      </c>
      <c r="G2893">
        <v>77.317531874761897</v>
      </c>
      <c r="H2893">
        <v>47.603654012588699</v>
      </c>
      <c r="I2893">
        <v>59.316900825188199</v>
      </c>
      <c r="J2893">
        <v>7.2190005788357396</v>
      </c>
      <c r="K2893">
        <v>54.608302936476797</v>
      </c>
      <c r="L2893">
        <v>46.309088330441902</v>
      </c>
      <c r="M2893">
        <v>89.957170585035001</v>
      </c>
      <c r="N2893">
        <v>1.6310779863621101</v>
      </c>
      <c r="O2893">
        <v>3.4239819642102298</v>
      </c>
      <c r="P2893">
        <v>123.035826524198</v>
      </c>
      <c r="Q2893">
        <v>3.2750791441166001E-2</v>
      </c>
    </row>
    <row r="2894" spans="1:17" hidden="1" x14ac:dyDescent="0.3">
      <c r="A2894" t="s">
        <v>6000</v>
      </c>
      <c r="B2894" t="s">
        <v>6001</v>
      </c>
      <c r="C2894" t="str">
        <f>IFERROR(VLOOKUP(Table1[[#This Row],[Ticker]],[1]!Table1[[Symbol]:[Industry]],2,FALSE),"-")</f>
        <v>-</v>
      </c>
      <c r="D2894" t="s">
        <v>473</v>
      </c>
      <c r="E2894">
        <v>119.89561999999999</v>
      </c>
      <c r="F2894">
        <v>72.62</v>
      </c>
      <c r="G2894">
        <v>183.236726417239</v>
      </c>
      <c r="H2894">
        <v>-5.1383488986415804</v>
      </c>
      <c r="I2894">
        <v>98.575457294370906</v>
      </c>
      <c r="J2894">
        <v>6.6865731084486901</v>
      </c>
      <c r="K2894">
        <v>65.578786142877505</v>
      </c>
      <c r="L2894">
        <v>46.925482855968902</v>
      </c>
      <c r="M2894">
        <v>46.6179579396211</v>
      </c>
      <c r="N2894">
        <v>4.9696437416899102E-2</v>
      </c>
      <c r="O2894">
        <v>30.680253373726199</v>
      </c>
      <c r="P2894">
        <v>274.13704276146302</v>
      </c>
      <c r="Q2894">
        <v>0.25399714470252599</v>
      </c>
    </row>
    <row r="2895" spans="1:17" hidden="1" x14ac:dyDescent="0.3">
      <c r="A2895" t="s">
        <v>6002</v>
      </c>
      <c r="B2895" t="s">
        <v>6003</v>
      </c>
      <c r="C2895" t="str">
        <f>IFERROR(VLOOKUP(Table1[[#This Row],[Ticker]],[1]!Table1[[Symbol]:[Industry]],2,FALSE),"-")</f>
        <v>-</v>
      </c>
      <c r="D2895" t="s">
        <v>185</v>
      </c>
      <c r="E2895">
        <v>119.80218145999901</v>
      </c>
      <c r="F2895">
        <v>143.80000000000001</v>
      </c>
      <c r="G2895">
        <v>56.433327580723002</v>
      </c>
      <c r="H2895">
        <v>-11.8783466370455</v>
      </c>
      <c r="I2895">
        <v>24.6832681578001</v>
      </c>
      <c r="J2895">
        <v>-4.46379803298721</v>
      </c>
      <c r="K2895">
        <v>146.50186393699499</v>
      </c>
      <c r="L2895">
        <v>126.41106875063601</v>
      </c>
      <c r="M2895">
        <v>45.603466695719597</v>
      </c>
      <c r="N2895">
        <v>0.70425044251804103</v>
      </c>
      <c r="O2895">
        <v>24.826147426981901</v>
      </c>
      <c r="P2895">
        <v>94.140677737275595</v>
      </c>
      <c r="Q2895">
        <v>0.19810901326618799</v>
      </c>
    </row>
    <row r="2896" spans="1:17" hidden="1" x14ac:dyDescent="0.3">
      <c r="A2896" t="s">
        <v>6004</v>
      </c>
      <c r="B2896" t="s">
        <v>6005</v>
      </c>
      <c r="C2896" t="str">
        <f>IFERROR(VLOOKUP(Table1[[#This Row],[Ticker]],[1]!Table1[[Symbol]:[Industry]],2,FALSE),"-")</f>
        <v>-</v>
      </c>
      <c r="D2896" t="s">
        <v>185</v>
      </c>
      <c r="E2896">
        <v>119.69297095</v>
      </c>
      <c r="F2896">
        <v>110.95</v>
      </c>
      <c r="G2896">
        <v>-8.9783160535021604</v>
      </c>
      <c r="H2896">
        <v>-10.9233381480812</v>
      </c>
      <c r="I2896">
        <v>-17.052202726775601</v>
      </c>
      <c r="J2896">
        <v>-4.6198051683658097</v>
      </c>
      <c r="K2896">
        <v>110.65963408987</v>
      </c>
      <c r="L2896">
        <v>110.959172588372</v>
      </c>
      <c r="M2896">
        <v>47.5027464667982</v>
      </c>
      <c r="N2896">
        <v>0.56072205724153401</v>
      </c>
      <c r="O2896">
        <v>52.951780081117597</v>
      </c>
      <c r="P2896">
        <v>32.398568019092998</v>
      </c>
      <c r="Q2896">
        <v>0.124432029234124</v>
      </c>
    </row>
    <row r="2897" spans="1:17" hidden="1" x14ac:dyDescent="0.3">
      <c r="A2897" t="s">
        <v>6006</v>
      </c>
      <c r="B2897" t="s">
        <v>6007</v>
      </c>
      <c r="C2897" t="str">
        <f>IFERROR(VLOOKUP(Table1[[#This Row],[Ticker]],[1]!Table1[[Symbol]:[Industry]],2,FALSE),"-")</f>
        <v>-</v>
      </c>
      <c r="D2897" t="s">
        <v>132</v>
      </c>
      <c r="E2897">
        <v>119.499788</v>
      </c>
      <c r="F2897">
        <v>110.26</v>
      </c>
      <c r="G2897">
        <v>182.973087633776</v>
      </c>
      <c r="H2897">
        <v>93.490570939915699</v>
      </c>
      <c r="I2897">
        <v>214.98302217094499</v>
      </c>
      <c r="J2897">
        <v>20.034948175368399</v>
      </c>
      <c r="K2897">
        <v>65.242782047241604</v>
      </c>
      <c r="L2897">
        <v>48.315548784418198</v>
      </c>
      <c r="M2897">
        <v>99.302406129987105</v>
      </c>
      <c r="N2897">
        <v>2.20308025798164</v>
      </c>
      <c r="O2897">
        <v>0</v>
      </c>
      <c r="P2897">
        <v>293.08377896613098</v>
      </c>
      <c r="Q2897">
        <v>0.113068295867205</v>
      </c>
    </row>
    <row r="2898" spans="1:17" hidden="1" x14ac:dyDescent="0.3">
      <c r="A2898" t="s">
        <v>6008</v>
      </c>
      <c r="B2898" t="s">
        <v>6009</v>
      </c>
      <c r="C2898" t="str">
        <f>IFERROR(VLOOKUP(Table1[[#This Row],[Ticker]],[1]!Table1[[Symbol]:[Industry]],2,FALSE),"-")</f>
        <v>-</v>
      </c>
      <c r="D2898" t="s">
        <v>606</v>
      </c>
      <c r="E2898">
        <v>119.48920944</v>
      </c>
      <c r="F2898">
        <v>55.29</v>
      </c>
      <c r="G2898">
        <v>-20.944674463221698</v>
      </c>
      <c r="H2898">
        <v>-10.154812516573299</v>
      </c>
      <c r="I2898">
        <v>-15.675126435028799</v>
      </c>
      <c r="J2898">
        <v>-6.4426752814216801</v>
      </c>
      <c r="K2898">
        <v>57.672115669855998</v>
      </c>
      <c r="L2898">
        <v>58.4899644361032</v>
      </c>
      <c r="M2898">
        <v>37.857486816556197</v>
      </c>
      <c r="N2898">
        <v>0.60700569309994501</v>
      </c>
      <c r="O2898">
        <v>66.359196961475803</v>
      </c>
      <c r="P2898">
        <v>15.6694560669456</v>
      </c>
      <c r="Q2898">
        <v>5.4505011382732997E-2</v>
      </c>
    </row>
    <row r="2899" spans="1:17" hidden="1" x14ac:dyDescent="0.3">
      <c r="A2899" t="s">
        <v>6010</v>
      </c>
      <c r="B2899" t="s">
        <v>6011</v>
      </c>
      <c r="C2899" t="str">
        <f>IFERROR(VLOOKUP(Table1[[#This Row],[Ticker]],[1]!Table1[[Symbol]:[Industry]],2,FALSE),"-")</f>
        <v>-</v>
      </c>
      <c r="D2899" t="s">
        <v>2208</v>
      </c>
      <c r="E2899">
        <v>119.45636076</v>
      </c>
      <c r="F2899">
        <v>48.57</v>
      </c>
      <c r="G2899">
        <v>-24.427284154907099</v>
      </c>
      <c r="H2899">
        <v>-8.8255916907032095</v>
      </c>
      <c r="I2899">
        <v>-21.593912156761601</v>
      </c>
      <c r="J2899">
        <v>1.45477999698597</v>
      </c>
      <c r="K2899">
        <v>50.9612491452272</v>
      </c>
      <c r="L2899">
        <v>50.041259893003101</v>
      </c>
      <c r="M2899">
        <v>39.9126393777765</v>
      </c>
      <c r="N2899">
        <v>1.2616811828588299</v>
      </c>
      <c r="O2899">
        <v>48.019313233033103</v>
      </c>
      <c r="P2899">
        <v>13.498702521008401</v>
      </c>
      <c r="Q2899">
        <v>0.23215281747877201</v>
      </c>
    </row>
    <row r="2900" spans="1:17" hidden="1" x14ac:dyDescent="0.3">
      <c r="A2900" t="s">
        <v>6012</v>
      </c>
      <c r="B2900" t="s">
        <v>6013</v>
      </c>
      <c r="C2900" t="str">
        <f>IFERROR(VLOOKUP(Table1[[#This Row],[Ticker]],[1]!Table1[[Symbol]:[Industry]],2,FALSE),"-")</f>
        <v>-</v>
      </c>
      <c r="D2900" t="s">
        <v>27</v>
      </c>
      <c r="E2900">
        <v>119.390752259999</v>
      </c>
      <c r="F2900">
        <v>1.95</v>
      </c>
      <c r="G2900">
        <v>13.839342618317</v>
      </c>
      <c r="H2900">
        <v>-18.863726754004599</v>
      </c>
      <c r="I2900">
        <v>-19.845309513492602</v>
      </c>
      <c r="J2900">
        <v>-5.95984922103787</v>
      </c>
      <c r="K2900">
        <v>2.1557749315005998</v>
      </c>
      <c r="L2900">
        <v>1.96200272042714</v>
      </c>
      <c r="M2900">
        <v>36.2615321751274</v>
      </c>
      <c r="N2900">
        <v>0.76456001855868205</v>
      </c>
      <c r="O2900">
        <v>56.923076923076898</v>
      </c>
      <c r="P2900">
        <v>89.320388349514502</v>
      </c>
      <c r="Q2900">
        <v>0.11269161199528099</v>
      </c>
    </row>
    <row r="2901" spans="1:17" hidden="1" x14ac:dyDescent="0.3">
      <c r="A2901" t="s">
        <v>6014</v>
      </c>
      <c r="B2901" t="s">
        <v>6015</v>
      </c>
      <c r="C2901" t="str">
        <f>IFERROR(VLOOKUP(Table1[[#This Row],[Ticker]],[1]!Table1[[Symbol]:[Industry]],2,FALSE),"-")</f>
        <v>-</v>
      </c>
      <c r="D2901" t="s">
        <v>21</v>
      </c>
      <c r="E2901">
        <v>119.11608</v>
      </c>
      <c r="F2901">
        <v>103.5</v>
      </c>
      <c r="G2901">
        <v>-47.098390788046501</v>
      </c>
      <c r="H2901">
        <v>-14.897914788192599</v>
      </c>
      <c r="I2901">
        <v>-32.651350051321202</v>
      </c>
      <c r="J2901">
        <v>-2.0342688017242598</v>
      </c>
      <c r="M2901">
        <v>29.7839539813016</v>
      </c>
      <c r="O2901">
        <v>28.599033816425099</v>
      </c>
      <c r="P2901">
        <v>0.485436893203883</v>
      </c>
    </row>
    <row r="2902" spans="1:17" hidden="1" x14ac:dyDescent="0.3">
      <c r="A2902" t="s">
        <v>6016</v>
      </c>
      <c r="B2902" t="s">
        <v>6017</v>
      </c>
      <c r="C2902" t="str">
        <f>IFERROR(VLOOKUP(Table1[[#This Row],[Ticker]],[1]!Table1[[Symbol]:[Industry]],2,FALSE),"-")</f>
        <v>-</v>
      </c>
      <c r="D2902" t="s">
        <v>217</v>
      </c>
      <c r="E2902">
        <v>118.98750730899999</v>
      </c>
      <c r="F2902">
        <v>27.83</v>
      </c>
      <c r="G2902">
        <v>10.593369501941799</v>
      </c>
      <c r="H2902">
        <v>5.6722209584136296</v>
      </c>
      <c r="I2902">
        <v>18.426598758415501</v>
      </c>
      <c r="J2902">
        <v>-9.8757391813694095</v>
      </c>
      <c r="K2902">
        <v>26.869765645786799</v>
      </c>
      <c r="L2902">
        <v>24.1118839040751</v>
      </c>
      <c r="M2902">
        <v>39.323805128120398</v>
      </c>
      <c r="N2902">
        <v>1.8242320512320001</v>
      </c>
      <c r="O2902">
        <v>39.705353934602897</v>
      </c>
      <c r="P2902">
        <v>61.990686845168703</v>
      </c>
      <c r="Q2902">
        <v>0.105142006857908</v>
      </c>
    </row>
    <row r="2903" spans="1:17" hidden="1" x14ac:dyDescent="0.3">
      <c r="A2903" t="s">
        <v>6018</v>
      </c>
      <c r="B2903" t="s">
        <v>6019</v>
      </c>
      <c r="C2903" t="str">
        <f>IFERROR(VLOOKUP(Table1[[#This Row],[Ticker]],[1]!Table1[[Symbol]:[Industry]],2,FALSE),"-")</f>
        <v>-</v>
      </c>
      <c r="D2903" t="s">
        <v>132</v>
      </c>
      <c r="E2903">
        <v>118.9837242</v>
      </c>
      <c r="F2903">
        <v>23.98</v>
      </c>
      <c r="G2903">
        <v>90.292568706794</v>
      </c>
      <c r="H2903">
        <v>-14.6682936630491</v>
      </c>
      <c r="I2903">
        <v>59.827345716369102</v>
      </c>
      <c r="J2903">
        <v>6.38912546532476</v>
      </c>
      <c r="K2903">
        <v>23.4576498365847</v>
      </c>
      <c r="L2903">
        <v>18.9707454682651</v>
      </c>
      <c r="M2903">
        <v>56.773408171748599</v>
      </c>
      <c r="N2903">
        <v>0.282151736864586</v>
      </c>
      <c r="O2903">
        <v>22.060050041701398</v>
      </c>
      <c r="P2903">
        <v>157.29613733905501</v>
      </c>
      <c r="Q2903">
        <v>9.8282848100869999E-2</v>
      </c>
    </row>
    <row r="2904" spans="1:17" hidden="1" x14ac:dyDescent="0.3">
      <c r="A2904" t="s">
        <v>6020</v>
      </c>
      <c r="B2904" t="s">
        <v>6021</v>
      </c>
      <c r="C2904" t="str">
        <f>IFERROR(VLOOKUP(Table1[[#This Row],[Ticker]],[1]!Table1[[Symbol]:[Industry]],2,FALSE),"-")</f>
        <v>-</v>
      </c>
      <c r="D2904" t="s">
        <v>195</v>
      </c>
      <c r="E2904">
        <v>118.91156373</v>
      </c>
      <c r="F2904">
        <v>114.05</v>
      </c>
      <c r="G2904">
        <v>55.455182846052502</v>
      </c>
      <c r="H2904">
        <v>-24.519945718768401</v>
      </c>
      <c r="I2904">
        <v>36.818801326920699</v>
      </c>
      <c r="J2904">
        <v>1.4827286764577501</v>
      </c>
      <c r="K2904">
        <v>110.672297613759</v>
      </c>
      <c r="L2904">
        <v>89.3719700857433</v>
      </c>
      <c r="M2904">
        <v>49.755009101071501</v>
      </c>
      <c r="N2904">
        <v>0.49658113101602702</v>
      </c>
      <c r="O2904">
        <v>33.713283647522999</v>
      </c>
      <c r="P2904">
        <v>124.375368876647</v>
      </c>
      <c r="Q2904">
        <v>0.17121583542833099</v>
      </c>
    </row>
    <row r="2905" spans="1:17" hidden="1" x14ac:dyDescent="0.3">
      <c r="A2905" t="s">
        <v>6022</v>
      </c>
      <c r="B2905" t="s">
        <v>6023</v>
      </c>
      <c r="C2905" t="str">
        <f>IFERROR(VLOOKUP(Table1[[#This Row],[Ticker]],[1]!Table1[[Symbol]:[Industry]],2,FALSE),"-")</f>
        <v>-</v>
      </c>
      <c r="D2905" t="s">
        <v>46</v>
      </c>
      <c r="E2905">
        <v>118.72799999999999</v>
      </c>
      <c r="F2905">
        <v>291</v>
      </c>
      <c r="G2905">
        <v>6.49056867340453</v>
      </c>
      <c r="H2905">
        <v>0.412843294304515</v>
      </c>
      <c r="I2905">
        <v>20.937609410129799</v>
      </c>
      <c r="J2905">
        <v>2.0491677520880001</v>
      </c>
      <c r="K2905">
        <v>278.34413877793298</v>
      </c>
      <c r="M2905">
        <v>62.752476816374298</v>
      </c>
      <c r="N2905">
        <v>0.895316804407713</v>
      </c>
      <c r="O2905">
        <v>31.065292096219899</v>
      </c>
      <c r="P2905">
        <v>56.451612903225801</v>
      </c>
    </row>
    <row r="2906" spans="1:17" hidden="1" x14ac:dyDescent="0.3">
      <c r="A2906" t="s">
        <v>6024</v>
      </c>
      <c r="B2906" t="s">
        <v>6025</v>
      </c>
      <c r="C2906" t="str">
        <f>IFERROR(VLOOKUP(Table1[[#This Row],[Ticker]],[1]!Table1[[Symbol]:[Industry]],2,FALSE),"-")</f>
        <v>-</v>
      </c>
      <c r="D2906" t="s">
        <v>4660</v>
      </c>
      <c r="E2906">
        <v>118.65411899999999</v>
      </c>
      <c r="F2906">
        <v>60.3</v>
      </c>
      <c r="G2906">
        <v>-76.3429451084871</v>
      </c>
      <c r="H2906">
        <v>-8.4449910611009695</v>
      </c>
      <c r="I2906">
        <v>-11.7365571498348</v>
      </c>
      <c r="J2906">
        <v>-5.1551973272770599</v>
      </c>
      <c r="K2906">
        <v>63.586886075963001</v>
      </c>
      <c r="L2906">
        <v>76.845065736623795</v>
      </c>
      <c r="M2906">
        <v>30.831890723023701</v>
      </c>
      <c r="N2906">
        <v>0.62033047935867303</v>
      </c>
      <c r="O2906">
        <v>95.688225538971807</v>
      </c>
      <c r="P2906">
        <v>8.6486486486486491</v>
      </c>
    </row>
    <row r="2907" spans="1:17" hidden="1" x14ac:dyDescent="0.3">
      <c r="A2907" t="s">
        <v>6026</v>
      </c>
      <c r="B2907" t="s">
        <v>6027</v>
      </c>
      <c r="C2907" t="str">
        <f>IFERROR(VLOOKUP(Table1[[#This Row],[Ticker]],[1]!Table1[[Symbol]:[Industry]],2,FALSE),"-")</f>
        <v>-</v>
      </c>
      <c r="D2907" t="s">
        <v>400</v>
      </c>
      <c r="E2907">
        <v>118.653021</v>
      </c>
      <c r="F2907">
        <v>171.35</v>
      </c>
      <c r="G2907">
        <v>1.08998876493358</v>
      </c>
      <c r="H2907">
        <v>-11.7940745616981</v>
      </c>
      <c r="I2907">
        <v>-20.9722034528865</v>
      </c>
      <c r="J2907">
        <v>3.7360402199407501</v>
      </c>
      <c r="K2907">
        <v>179.298007074823</v>
      </c>
      <c r="L2907">
        <v>172.85158453015501</v>
      </c>
      <c r="M2907">
        <v>44.206223939641099</v>
      </c>
      <c r="N2907">
        <v>1.33009251935767</v>
      </c>
      <c r="O2907">
        <v>39.480595272833298</v>
      </c>
      <c r="P2907">
        <v>50.969162995594701</v>
      </c>
      <c r="Q2907">
        <v>0.113930571462262</v>
      </c>
    </row>
    <row r="2908" spans="1:17" hidden="1" x14ac:dyDescent="0.3">
      <c r="A2908" t="s">
        <v>6028</v>
      </c>
      <c r="B2908" t="s">
        <v>6029</v>
      </c>
      <c r="C2908" t="str">
        <f>IFERROR(VLOOKUP(Table1[[#This Row],[Ticker]],[1]!Table1[[Symbol]:[Industry]],2,FALSE),"-")</f>
        <v>-</v>
      </c>
      <c r="D2908" t="s">
        <v>74</v>
      </c>
      <c r="E2908">
        <v>118.24189335</v>
      </c>
      <c r="F2908">
        <v>1318.5</v>
      </c>
      <c r="G2908">
        <v>-23.810256586306</v>
      </c>
      <c r="H2908">
        <v>-11.447626980761999</v>
      </c>
      <c r="I2908">
        <v>-15.5872296105908</v>
      </c>
      <c r="J2908">
        <v>-3.6508322479119801</v>
      </c>
      <c r="K2908">
        <v>1404.6216007276601</v>
      </c>
      <c r="L2908">
        <v>1384.1993327954799</v>
      </c>
      <c r="M2908">
        <v>34.996540615420997</v>
      </c>
      <c r="N2908">
        <v>0.42292079675257199</v>
      </c>
      <c r="O2908">
        <v>23.242320819112599</v>
      </c>
      <c r="P2908">
        <v>17.1999999999999</v>
      </c>
      <c r="Q2908">
        <v>1.1988343723621E-2</v>
      </c>
    </row>
    <row r="2909" spans="1:17" hidden="1" x14ac:dyDescent="0.3">
      <c r="A2909" t="s">
        <v>6030</v>
      </c>
      <c r="B2909" t="s">
        <v>6031</v>
      </c>
      <c r="C2909" t="str">
        <f>IFERROR(VLOOKUP(Table1[[#This Row],[Ticker]],[1]!Table1[[Symbol]:[Industry]],2,FALSE),"-")</f>
        <v>-</v>
      </c>
      <c r="D2909" t="s">
        <v>606</v>
      </c>
      <c r="E2909">
        <v>118.21599999999999</v>
      </c>
      <c r="F2909">
        <v>70</v>
      </c>
      <c r="G2909">
        <v>-45.057900489452301</v>
      </c>
      <c r="H2909">
        <v>-11.3982612885391</v>
      </c>
      <c r="I2909">
        <v>20.7242718784963</v>
      </c>
      <c r="J2909">
        <v>-5.9365366404723403</v>
      </c>
      <c r="K2909">
        <v>70.416992814393296</v>
      </c>
      <c r="M2909">
        <v>48.8685312348913</v>
      </c>
      <c r="N2909">
        <v>0.99071566731141103</v>
      </c>
      <c r="O2909">
        <v>38.457142857142799</v>
      </c>
      <c r="P2909">
        <v>51.351351351351298</v>
      </c>
    </row>
    <row r="2910" spans="1:17" hidden="1" x14ac:dyDescent="0.3">
      <c r="A2910" t="s">
        <v>6032</v>
      </c>
      <c r="B2910" t="s">
        <v>6033</v>
      </c>
      <c r="C2910" t="str">
        <f>IFERROR(VLOOKUP(Table1[[#This Row],[Ticker]],[1]!Table1[[Symbol]:[Industry]],2,FALSE),"-")</f>
        <v>-</v>
      </c>
      <c r="D2910" t="s">
        <v>6034</v>
      </c>
      <c r="E2910">
        <v>117.88898949999999</v>
      </c>
      <c r="F2910">
        <v>73.25</v>
      </c>
      <c r="G2910">
        <v>-22.6268227952167</v>
      </c>
      <c r="H2910">
        <v>-20.014285596871101</v>
      </c>
      <c r="I2910">
        <v>64.886450305810897</v>
      </c>
      <c r="J2910">
        <v>0.65273918065944603</v>
      </c>
      <c r="K2910">
        <v>72.828309098712595</v>
      </c>
      <c r="M2910">
        <v>52.553851475235703</v>
      </c>
      <c r="N2910">
        <v>0.71536863383682403</v>
      </c>
      <c r="O2910">
        <v>17.4061433447098</v>
      </c>
      <c r="P2910">
        <v>87.820512820512803</v>
      </c>
    </row>
    <row r="2911" spans="1:17" hidden="1" x14ac:dyDescent="0.3">
      <c r="A2911" t="s">
        <v>6035</v>
      </c>
      <c r="B2911" t="s">
        <v>6036</v>
      </c>
      <c r="C2911" t="str">
        <f>IFERROR(VLOOKUP(Table1[[#This Row],[Ticker]],[1]!Table1[[Symbol]:[Industry]],2,FALSE),"-")</f>
        <v>-</v>
      </c>
      <c r="D2911" t="s">
        <v>261</v>
      </c>
      <c r="E2911">
        <v>117.57968</v>
      </c>
      <c r="F2911">
        <v>143.6</v>
      </c>
      <c r="G2911">
        <v>81.551159473888802</v>
      </c>
      <c r="H2911">
        <v>-21.375608578025201</v>
      </c>
      <c r="I2911">
        <v>36.711949537828097</v>
      </c>
      <c r="J2911">
        <v>-2.2964146957671399</v>
      </c>
      <c r="K2911">
        <v>145.208056057401</v>
      </c>
      <c r="L2911">
        <v>118.965005684896</v>
      </c>
      <c r="M2911">
        <v>38.429950890810503</v>
      </c>
      <c r="N2911">
        <v>0.12468119827941</v>
      </c>
      <c r="O2911">
        <v>36.490250696378801</v>
      </c>
      <c r="P2911">
        <v>122.428748451053</v>
      </c>
      <c r="Q2911">
        <v>0.16083311890634799</v>
      </c>
    </row>
    <row r="2912" spans="1:17" hidden="1" x14ac:dyDescent="0.3">
      <c r="A2912" t="s">
        <v>6037</v>
      </c>
      <c r="B2912" t="s">
        <v>6038</v>
      </c>
      <c r="C2912" t="str">
        <f>IFERROR(VLOOKUP(Table1[[#This Row],[Ticker]],[1]!Table1[[Symbol]:[Industry]],2,FALSE),"-")</f>
        <v>-</v>
      </c>
      <c r="D2912" t="s">
        <v>400</v>
      </c>
      <c r="E2912">
        <v>117.456768</v>
      </c>
      <c r="F2912">
        <v>202.4</v>
      </c>
      <c r="G2912">
        <v>261.99557286625901</v>
      </c>
      <c r="H2912">
        <v>66.003269196691704</v>
      </c>
      <c r="I2912">
        <v>126.557924276311</v>
      </c>
      <c r="J2912">
        <v>40.718560275452397</v>
      </c>
      <c r="K2912">
        <v>138.34039363933499</v>
      </c>
      <c r="L2912">
        <v>103.486958069097</v>
      </c>
      <c r="M2912">
        <v>80.607975937520607</v>
      </c>
      <c r="N2912">
        <v>3.0219132526263399</v>
      </c>
      <c r="O2912">
        <v>9.1897233201580999</v>
      </c>
      <c r="P2912">
        <v>338.855160450997</v>
      </c>
      <c r="Q2912">
        <v>0.12498487032288901</v>
      </c>
    </row>
    <row r="2913" spans="1:17" hidden="1" x14ac:dyDescent="0.3">
      <c r="A2913" t="s">
        <v>6039</v>
      </c>
      <c r="B2913" t="s">
        <v>6040</v>
      </c>
      <c r="C2913" t="str">
        <f>IFERROR(VLOOKUP(Table1[[#This Row],[Ticker]],[1]!Table1[[Symbol]:[Industry]],2,FALSE),"-")</f>
        <v>-</v>
      </c>
      <c r="D2913" t="s">
        <v>5413</v>
      </c>
      <c r="E2913">
        <v>117.412659</v>
      </c>
      <c r="F2913">
        <v>117</v>
      </c>
      <c r="G2913">
        <v>121.478505719841</v>
      </c>
      <c r="H2913">
        <v>-13.2070783022742</v>
      </c>
      <c r="I2913">
        <v>79.038263054290397</v>
      </c>
      <c r="J2913">
        <v>-9.1234512955310301</v>
      </c>
      <c r="K2913">
        <v>115.52776480567501</v>
      </c>
      <c r="L2913">
        <v>88.131696412662706</v>
      </c>
      <c r="M2913">
        <v>49.696335953013197</v>
      </c>
      <c r="N2913">
        <v>0.31197063805759401</v>
      </c>
      <c r="O2913">
        <v>20.854700854700798</v>
      </c>
      <c r="P2913">
        <v>698.634812286689</v>
      </c>
    </row>
    <row r="2914" spans="1:17" hidden="1" x14ac:dyDescent="0.3">
      <c r="A2914" t="s">
        <v>6041</v>
      </c>
      <c r="B2914" t="s">
        <v>6042</v>
      </c>
      <c r="C2914" t="str">
        <f>IFERROR(VLOOKUP(Table1[[#This Row],[Ticker]],[1]!Table1[[Symbol]:[Industry]],2,FALSE),"-")</f>
        <v>-</v>
      </c>
      <c r="D2914" t="s">
        <v>1270</v>
      </c>
      <c r="E2914">
        <v>117.058125</v>
      </c>
      <c r="F2914">
        <v>74.5</v>
      </c>
      <c r="G2914">
        <v>-43.821974854469303</v>
      </c>
      <c r="H2914">
        <v>-37.368777259055101</v>
      </c>
      <c r="I2914">
        <v>-29.3749341177441</v>
      </c>
      <c r="J2914">
        <v>3.53463109995376</v>
      </c>
      <c r="M2914">
        <v>38.189060355501198</v>
      </c>
      <c r="O2914">
        <v>89.261744966442905</v>
      </c>
      <c r="P2914">
        <v>14.001530221882099</v>
      </c>
    </row>
    <row r="2915" spans="1:17" hidden="1" x14ac:dyDescent="0.3">
      <c r="A2915" t="s">
        <v>6043</v>
      </c>
      <c r="B2915" t="s">
        <v>6044</v>
      </c>
      <c r="C2915" t="str">
        <f>IFERROR(VLOOKUP(Table1[[#This Row],[Ticker]],[1]!Table1[[Symbol]:[Industry]],2,FALSE),"-")</f>
        <v>-</v>
      </c>
      <c r="E2915">
        <v>116.76493875</v>
      </c>
      <c r="F2915">
        <v>125.25</v>
      </c>
      <c r="G2915">
        <v>65.371828317615098</v>
      </c>
      <c r="H2915">
        <v>19.436165371130102</v>
      </c>
      <c r="I2915">
        <v>-2.04569044658178</v>
      </c>
      <c r="J2915">
        <v>-3.61087629233942</v>
      </c>
      <c r="K2915">
        <v>113.240934384178</v>
      </c>
      <c r="L2915">
        <v>101.17452710686</v>
      </c>
      <c r="M2915">
        <v>61.079305985385801</v>
      </c>
      <c r="N2915">
        <v>1.2532978832191399</v>
      </c>
      <c r="O2915">
        <v>4.2315369261477001</v>
      </c>
      <c r="P2915">
        <v>129.732208363903</v>
      </c>
      <c r="Q2915">
        <v>5.5208566416894998E-2</v>
      </c>
    </row>
    <row r="2916" spans="1:17" hidden="1" x14ac:dyDescent="0.3">
      <c r="A2916" t="s">
        <v>6045</v>
      </c>
      <c r="B2916" t="s">
        <v>6046</v>
      </c>
      <c r="C2916" t="str">
        <f>IFERROR(VLOOKUP(Table1[[#This Row],[Ticker]],[1]!Table1[[Symbol]:[Industry]],2,FALSE),"-")</f>
        <v>-</v>
      </c>
      <c r="D2916" t="s">
        <v>606</v>
      </c>
      <c r="E2916">
        <v>116.53272</v>
      </c>
      <c r="F2916">
        <v>223.2</v>
      </c>
      <c r="G2916">
        <v>-26.516784547968101</v>
      </c>
      <c r="H2916">
        <v>-4.6415045317824299</v>
      </c>
      <c r="I2916">
        <v>-9.4521092178533408</v>
      </c>
      <c r="J2916">
        <v>-2.2119508462947302</v>
      </c>
      <c r="K2916">
        <v>212.46786857532001</v>
      </c>
      <c r="L2916">
        <v>211.98854612811701</v>
      </c>
      <c r="M2916">
        <v>71.677099184203797</v>
      </c>
      <c r="N2916">
        <v>0.56349968802305594</v>
      </c>
      <c r="O2916">
        <v>9.7446236559139692</v>
      </c>
      <c r="P2916">
        <v>20.5183585313174</v>
      </c>
      <c r="Q2916">
        <v>-9.2820080918807002E-2</v>
      </c>
    </row>
    <row r="2917" spans="1:17" hidden="1" x14ac:dyDescent="0.3">
      <c r="A2917" t="s">
        <v>6047</v>
      </c>
      <c r="B2917" t="s">
        <v>6048</v>
      </c>
      <c r="C2917" t="str">
        <f>IFERROR(VLOOKUP(Table1[[#This Row],[Ticker]],[1]!Table1[[Symbol]:[Industry]],2,FALSE),"-")</f>
        <v>-</v>
      </c>
      <c r="D2917" t="s">
        <v>1618</v>
      </c>
      <c r="E2917">
        <v>116.472638084</v>
      </c>
      <c r="F2917">
        <v>7.48</v>
      </c>
      <c r="G2917">
        <v>229.77597144706999</v>
      </c>
      <c r="H2917">
        <v>81.428147209511096</v>
      </c>
      <c r="I2917">
        <v>223.222353417184</v>
      </c>
      <c r="J2917">
        <v>8.4955963235165903</v>
      </c>
      <c r="K2917">
        <v>5.1172052539125703</v>
      </c>
      <c r="L2917">
        <v>3.7989425262029801</v>
      </c>
      <c r="M2917">
        <v>98.775151383805095</v>
      </c>
      <c r="N2917">
        <v>1.99967887631243</v>
      </c>
      <c r="O2917">
        <v>0</v>
      </c>
      <c r="Q2917">
        <v>0.17142516046485701</v>
      </c>
    </row>
    <row r="2918" spans="1:17" hidden="1" x14ac:dyDescent="0.3">
      <c r="A2918" t="s">
        <v>6049</v>
      </c>
      <c r="B2918" t="s">
        <v>6050</v>
      </c>
      <c r="C2918" t="str">
        <f>IFERROR(VLOOKUP(Table1[[#This Row],[Ticker]],[1]!Table1[[Symbol]:[Industry]],2,FALSE),"-")</f>
        <v>-</v>
      </c>
      <c r="D2918" t="s">
        <v>467</v>
      </c>
      <c r="E2918">
        <v>116.36351999999999</v>
      </c>
      <c r="F2918">
        <v>100.8</v>
      </c>
      <c r="G2918">
        <v>-20.889086846954498</v>
      </c>
      <c r="H2918">
        <v>-9.4756277545312404</v>
      </c>
      <c r="I2918">
        <v>-7.5000315552405397</v>
      </c>
      <c r="J2918">
        <v>-2.5881475188479399</v>
      </c>
      <c r="K2918">
        <v>102.75228081237201</v>
      </c>
      <c r="L2918">
        <v>102.77312447377</v>
      </c>
      <c r="M2918">
        <v>39.240681487024403</v>
      </c>
      <c r="N2918">
        <v>0.67557214693554901</v>
      </c>
      <c r="O2918">
        <v>32.390873015872998</v>
      </c>
      <c r="P2918">
        <v>19.999999999999901</v>
      </c>
      <c r="Q2918">
        <v>-0.10192527204973099</v>
      </c>
    </row>
    <row r="2919" spans="1:17" hidden="1" x14ac:dyDescent="0.3">
      <c r="A2919" t="s">
        <v>6051</v>
      </c>
      <c r="B2919" t="s">
        <v>6052</v>
      </c>
      <c r="C2919" t="str">
        <f>IFERROR(VLOOKUP(Table1[[#This Row],[Ticker]],[1]!Table1[[Symbol]:[Industry]],2,FALSE),"-")</f>
        <v>-</v>
      </c>
      <c r="D2919" t="s">
        <v>264</v>
      </c>
      <c r="E2919">
        <v>116.10399</v>
      </c>
      <c r="F2919">
        <v>28.59</v>
      </c>
      <c r="G2919">
        <v>44.2506650420234</v>
      </c>
      <c r="H2919">
        <v>-14.795350685628501</v>
      </c>
      <c r="I2919">
        <v>10.4536257854426</v>
      </c>
      <c r="J2919">
        <v>-0.81474850406962696</v>
      </c>
      <c r="K2919">
        <v>31.881730780138</v>
      </c>
      <c r="L2919">
        <v>27.666879570508399</v>
      </c>
      <c r="M2919">
        <v>23.199592175090601</v>
      </c>
      <c r="N2919">
        <v>0.62167788747248998</v>
      </c>
      <c r="O2919">
        <v>47.848898216159498</v>
      </c>
      <c r="P2919">
        <v>94.489795918367307</v>
      </c>
      <c r="Q2919">
        <v>0.10108653654893</v>
      </c>
    </row>
    <row r="2920" spans="1:17" hidden="1" x14ac:dyDescent="0.3">
      <c r="A2920" t="s">
        <v>6053</v>
      </c>
      <c r="B2920" t="s">
        <v>6054</v>
      </c>
      <c r="C2920" t="str">
        <f>IFERROR(VLOOKUP(Table1[[#This Row],[Ticker]],[1]!Table1[[Symbol]:[Industry]],2,FALSE),"-")</f>
        <v>-</v>
      </c>
      <c r="E2920">
        <v>116.0974676</v>
      </c>
      <c r="F2920">
        <v>60.35</v>
      </c>
      <c r="G2920">
        <v>-57.1506323190263</v>
      </c>
      <c r="H2920">
        <v>-13.4474746810361</v>
      </c>
      <c r="I2920">
        <v>-42.703591582301001</v>
      </c>
      <c r="J2920">
        <v>-0.67932116823259203</v>
      </c>
      <c r="M2920">
        <v>34.484775583081699</v>
      </c>
      <c r="O2920">
        <v>37.033968516984203</v>
      </c>
      <c r="P2920">
        <v>0.58333333333333504</v>
      </c>
    </row>
    <row r="2921" spans="1:17" hidden="1" x14ac:dyDescent="0.3">
      <c r="A2921" t="s">
        <v>6055</v>
      </c>
      <c r="B2921" t="s">
        <v>6056</v>
      </c>
      <c r="C2921" t="str">
        <f>IFERROR(VLOOKUP(Table1[[#This Row],[Ticker]],[1]!Table1[[Symbol]:[Industry]],2,FALSE),"-")</f>
        <v>-</v>
      </c>
      <c r="D2921" t="s">
        <v>3321</v>
      </c>
      <c r="E2921">
        <v>116.0235</v>
      </c>
      <c r="F2921">
        <v>135.69999999999999</v>
      </c>
      <c r="G2921">
        <v>132.00328906981099</v>
      </c>
      <c r="H2921">
        <v>39.431412134884198</v>
      </c>
      <c r="I2921">
        <v>116.16094274470299</v>
      </c>
      <c r="J2921">
        <v>13.994552482180399</v>
      </c>
      <c r="K2921">
        <v>108.33742512341701</v>
      </c>
      <c r="L2921">
        <v>90.010856110872197</v>
      </c>
      <c r="M2921">
        <v>71.030621100186096</v>
      </c>
      <c r="N2921">
        <v>3.8408982174769499</v>
      </c>
      <c r="O2921">
        <v>7.5902726602800197</v>
      </c>
      <c r="P2921">
        <v>178.073770491803</v>
      </c>
      <c r="Q2921">
        <v>0.16106610067145699</v>
      </c>
    </row>
    <row r="2922" spans="1:17" hidden="1" x14ac:dyDescent="0.3">
      <c r="A2922" t="s">
        <v>6057</v>
      </c>
      <c r="B2922" t="s">
        <v>6058</v>
      </c>
      <c r="C2922" t="str">
        <f>IFERROR(VLOOKUP(Table1[[#This Row],[Ticker]],[1]!Table1[[Symbol]:[Industry]],2,FALSE),"-")</f>
        <v>-</v>
      </c>
      <c r="D2922" t="s">
        <v>227</v>
      </c>
      <c r="E2922">
        <v>115.71576315</v>
      </c>
      <c r="F2922">
        <v>995.55</v>
      </c>
      <c r="G2922">
        <v>-24.629895492439701</v>
      </c>
      <c r="H2922">
        <v>-6.3015989770382603</v>
      </c>
      <c r="I2922">
        <v>-5.7304859969838997</v>
      </c>
      <c r="J2922">
        <v>-0.80649739532688702</v>
      </c>
      <c r="K2922">
        <v>994.47362955327696</v>
      </c>
      <c r="L2922">
        <v>949.89400222682798</v>
      </c>
      <c r="M2922">
        <v>44.8784593416866</v>
      </c>
      <c r="N2922">
        <v>0.41950040805875999</v>
      </c>
      <c r="O2922">
        <v>12.6010747827833</v>
      </c>
      <c r="P2922">
        <v>33.532291596807703</v>
      </c>
      <c r="Q2922">
        <v>-2.9709025203415999E-2</v>
      </c>
    </row>
    <row r="2923" spans="1:17" hidden="1" x14ac:dyDescent="0.3">
      <c r="A2923" t="s">
        <v>6059</v>
      </c>
      <c r="B2923" t="s">
        <v>6060</v>
      </c>
      <c r="C2923" t="str">
        <f>IFERROR(VLOOKUP(Table1[[#This Row],[Ticker]],[1]!Table1[[Symbol]:[Industry]],2,FALSE),"-")</f>
        <v>-</v>
      </c>
      <c r="D2923" t="s">
        <v>114</v>
      </c>
      <c r="E2923">
        <v>115.6414063</v>
      </c>
      <c r="F2923">
        <v>0.57999999999999996</v>
      </c>
      <c r="G2923">
        <v>-55.443865401732999</v>
      </c>
      <c r="H2923">
        <v>-21.784361674639499</v>
      </c>
      <c r="I2923">
        <v>-45.8301579983411</v>
      </c>
      <c r="J2923">
        <v>-3.1993189307206999</v>
      </c>
      <c r="K2923">
        <v>0.90866145353512695</v>
      </c>
      <c r="L2923">
        <v>0.97262369879528798</v>
      </c>
      <c r="M2923">
        <v>4.6500200334654904</v>
      </c>
      <c r="N2923">
        <v>1.2383148800086301</v>
      </c>
      <c r="O2923">
        <v>115.51724137930999</v>
      </c>
      <c r="P2923">
        <v>0</v>
      </c>
      <c r="Q2923">
        <v>-0.11843815919300001</v>
      </c>
    </row>
    <row r="2924" spans="1:17" hidden="1" x14ac:dyDescent="0.3">
      <c r="A2924" t="s">
        <v>6061</v>
      </c>
      <c r="B2924" t="s">
        <v>6062</v>
      </c>
      <c r="C2924" t="str">
        <f>IFERROR(VLOOKUP(Table1[[#This Row],[Ticker]],[1]!Table1[[Symbol]:[Industry]],2,FALSE),"-")</f>
        <v>-</v>
      </c>
      <c r="D2924" t="s">
        <v>261</v>
      </c>
      <c r="E2924">
        <v>115.58728790399999</v>
      </c>
      <c r="F2924">
        <v>108.24</v>
      </c>
      <c r="G2924">
        <v>137.41750920302599</v>
      </c>
      <c r="H2924">
        <v>40.0643778211587</v>
      </c>
      <c r="I2924">
        <v>132.69025016492401</v>
      </c>
      <c r="J2924">
        <v>61.0059183714109</v>
      </c>
      <c r="K2924">
        <v>62.539125786764501</v>
      </c>
      <c r="L2924">
        <v>51.8433742827972</v>
      </c>
      <c r="M2924">
        <v>94.947619261878003</v>
      </c>
      <c r="N2924">
        <v>1.31934350029976</v>
      </c>
      <c r="O2924">
        <v>0</v>
      </c>
      <c r="P2924">
        <v>209.43396226415001</v>
      </c>
      <c r="Q2924">
        <v>2.6470306719373001E-2</v>
      </c>
    </row>
    <row r="2925" spans="1:17" hidden="1" x14ac:dyDescent="0.3">
      <c r="A2925" t="s">
        <v>6063</v>
      </c>
      <c r="B2925" t="s">
        <v>6064</v>
      </c>
      <c r="C2925" t="str">
        <f>IFERROR(VLOOKUP(Table1[[#This Row],[Ticker]],[1]!Table1[[Symbol]:[Industry]],2,FALSE),"-")</f>
        <v>-</v>
      </c>
      <c r="D2925" t="s">
        <v>1570</v>
      </c>
      <c r="E2925">
        <v>115.4135058</v>
      </c>
      <c r="F2925">
        <v>121.47</v>
      </c>
      <c r="G2925">
        <v>-14.9023806855758</v>
      </c>
      <c r="H2925">
        <v>-3.1595296754007798</v>
      </c>
      <c r="I2925">
        <v>6.6389778041279897</v>
      </c>
      <c r="J2925">
        <v>-4.7663084383881698</v>
      </c>
      <c r="K2925">
        <v>123.926359377525</v>
      </c>
      <c r="L2925">
        <v>115.15059541684801</v>
      </c>
      <c r="M2925">
        <v>30.169390864832302</v>
      </c>
      <c r="N2925">
        <v>8.3935534648628393E-2</v>
      </c>
      <c r="O2925">
        <v>36.659257429817998</v>
      </c>
      <c r="P2925">
        <v>30.823909531502402</v>
      </c>
      <c r="Q2925">
        <v>8.3752632494210003E-3</v>
      </c>
    </row>
    <row r="2926" spans="1:17" hidden="1" x14ac:dyDescent="0.3">
      <c r="A2926" t="s">
        <v>6065</v>
      </c>
      <c r="B2926" t="s">
        <v>6066</v>
      </c>
      <c r="C2926" t="str">
        <f>IFERROR(VLOOKUP(Table1[[#This Row],[Ticker]],[1]!Table1[[Symbol]:[Industry]],2,FALSE),"-")</f>
        <v>-</v>
      </c>
      <c r="D2926" t="s">
        <v>750</v>
      </c>
      <c r="E2926">
        <v>115.3824</v>
      </c>
      <c r="F2926">
        <v>60.6</v>
      </c>
      <c r="G2926">
        <v>-52.618468576336198</v>
      </c>
      <c r="H2926">
        <v>-17.684982792652001</v>
      </c>
      <c r="I2926">
        <v>-38.171427839610899</v>
      </c>
      <c r="J2926">
        <v>2.6278277284752498</v>
      </c>
      <c r="M2926">
        <v>40.832911057267403</v>
      </c>
      <c r="O2926">
        <v>36.963696369636899</v>
      </c>
      <c r="P2926">
        <v>4.4827586206896504</v>
      </c>
    </row>
    <row r="2927" spans="1:17" hidden="1" x14ac:dyDescent="0.3">
      <c r="A2927" t="s">
        <v>6067</v>
      </c>
      <c r="B2927" t="s">
        <v>6068</v>
      </c>
      <c r="C2927" t="str">
        <f>IFERROR(VLOOKUP(Table1[[#This Row],[Ticker]],[1]!Table1[[Symbol]:[Industry]],2,FALSE),"-")</f>
        <v>-</v>
      </c>
      <c r="D2927" t="s">
        <v>1000</v>
      </c>
      <c r="E2927">
        <v>115.32899999999999</v>
      </c>
      <c r="F2927">
        <v>311.7</v>
      </c>
      <c r="G2927">
        <v>-8.9638918830306498</v>
      </c>
      <c r="H2927">
        <v>-8.3399172301951197</v>
      </c>
      <c r="I2927">
        <v>28.042229886138699</v>
      </c>
      <c r="J2927">
        <v>-1.05738380893374</v>
      </c>
      <c r="K2927">
        <v>278.85732556238401</v>
      </c>
      <c r="L2927">
        <v>250.70003090676801</v>
      </c>
      <c r="M2927">
        <v>68.569105308483401</v>
      </c>
      <c r="N2927">
        <v>0.67335360542109102</v>
      </c>
      <c r="O2927">
        <v>7.4751363490535896</v>
      </c>
      <c r="P2927">
        <v>49.067431850789099</v>
      </c>
      <c r="Q2927">
        <v>2.1751250165642E-2</v>
      </c>
    </row>
    <row r="2928" spans="1:17" hidden="1" x14ac:dyDescent="0.3">
      <c r="A2928" t="s">
        <v>6069</v>
      </c>
      <c r="B2928" t="s">
        <v>6070</v>
      </c>
      <c r="C2928" t="str">
        <f>IFERROR(VLOOKUP(Table1[[#This Row],[Ticker]],[1]!Table1[[Symbol]:[Industry]],2,FALSE),"-")</f>
        <v>-</v>
      </c>
      <c r="D2928" t="s">
        <v>46</v>
      </c>
      <c r="E2928">
        <v>115.20549889</v>
      </c>
      <c r="F2928">
        <v>5.51</v>
      </c>
      <c r="G2928">
        <v>3.2721839809829798</v>
      </c>
      <c r="H2928">
        <v>-14.6248655966742</v>
      </c>
      <c r="I2928">
        <v>-33.560927229110298</v>
      </c>
      <c r="J2928">
        <v>3.95368599213257</v>
      </c>
      <c r="K2928">
        <v>6.0292616698924002</v>
      </c>
      <c r="L2928">
        <v>4.6793836137261202</v>
      </c>
      <c r="M2928">
        <v>26.388966104087</v>
      </c>
      <c r="N2928">
        <v>0.59328318318814999</v>
      </c>
      <c r="O2928">
        <v>75.1361161524501</v>
      </c>
      <c r="P2928">
        <v>46.933333333333302</v>
      </c>
      <c r="Q2928">
        <v>1.2402332512397999E-2</v>
      </c>
    </row>
    <row r="2929" spans="1:17" hidden="1" x14ac:dyDescent="0.3">
      <c r="A2929" t="s">
        <v>6071</v>
      </c>
      <c r="B2929" t="s">
        <v>6072</v>
      </c>
      <c r="C2929" t="str">
        <f>IFERROR(VLOOKUP(Table1[[#This Row],[Ticker]],[1]!Table1[[Symbol]:[Industry]],2,FALSE),"-")</f>
        <v>-</v>
      </c>
      <c r="D2929" t="s">
        <v>127</v>
      </c>
      <c r="E2929">
        <v>115.18387281</v>
      </c>
      <c r="F2929">
        <v>5.49</v>
      </c>
      <c r="G2929">
        <v>-6.5703021833422497</v>
      </c>
      <c r="H2929">
        <v>-14.6909279255221</v>
      </c>
      <c r="I2929">
        <v>-25.279310540714</v>
      </c>
      <c r="J2929">
        <v>-0.95191748863810899</v>
      </c>
      <c r="K2929">
        <v>5.5883151228657804</v>
      </c>
      <c r="L2929">
        <v>5.7913341281300204</v>
      </c>
      <c r="M2929">
        <v>52.758470085270098</v>
      </c>
      <c r="N2929">
        <v>0.436722421527101</v>
      </c>
      <c r="O2929">
        <v>91.256830601092801</v>
      </c>
      <c r="P2929">
        <v>30.714285714285701</v>
      </c>
      <c r="Q2929">
        <v>-7.1323869297181E-2</v>
      </c>
    </row>
    <row r="2930" spans="1:17" hidden="1" x14ac:dyDescent="0.3">
      <c r="A2930" t="s">
        <v>6073</v>
      </c>
      <c r="B2930" t="s">
        <v>6074</v>
      </c>
      <c r="C2930" t="str">
        <f>IFERROR(VLOOKUP(Table1[[#This Row],[Ticker]],[1]!Table1[[Symbol]:[Industry]],2,FALSE),"-")</f>
        <v>-</v>
      </c>
      <c r="D2930" t="s">
        <v>431</v>
      </c>
      <c r="E2930">
        <v>115.138974855</v>
      </c>
      <c r="F2930">
        <v>4.37</v>
      </c>
      <c r="G2930">
        <v>-36.733242691110298</v>
      </c>
      <c r="H2930">
        <v>-19.1229135337393</v>
      </c>
      <c r="I2930">
        <v>-51.099388767571902</v>
      </c>
      <c r="J2930">
        <v>-1.5044036764834099</v>
      </c>
      <c r="K2930">
        <v>4.9859117447765096</v>
      </c>
      <c r="L2930">
        <v>5.9437069083129401</v>
      </c>
      <c r="M2930">
        <v>8.51384792999451</v>
      </c>
      <c r="N2930">
        <v>9.3202789541531106E-2</v>
      </c>
      <c r="O2930">
        <v>123.112128146453</v>
      </c>
      <c r="P2930">
        <v>26.6666666666666</v>
      </c>
      <c r="Q2930">
        <v>-7.0375357365197996E-2</v>
      </c>
    </row>
    <row r="2931" spans="1:17" hidden="1" x14ac:dyDescent="0.3">
      <c r="A2931" t="s">
        <v>6075</v>
      </c>
      <c r="B2931" t="s">
        <v>6076</v>
      </c>
      <c r="C2931" t="str">
        <f>IFERROR(VLOOKUP(Table1[[#This Row],[Ticker]],[1]!Table1[[Symbol]:[Industry]],2,FALSE),"-")</f>
        <v>-</v>
      </c>
      <c r="D2931" t="s">
        <v>392</v>
      </c>
      <c r="E2931">
        <v>115.08884446499999</v>
      </c>
      <c r="F2931">
        <v>27.09</v>
      </c>
      <c r="G2931">
        <v>1300.5561345982601</v>
      </c>
      <c r="H2931">
        <v>49.329509960971102</v>
      </c>
      <c r="I2931">
        <v>1315.0031753349899</v>
      </c>
      <c r="J2931">
        <v>6.7270551662223603</v>
      </c>
      <c r="K2931">
        <v>18.357766091716101</v>
      </c>
      <c r="M2931">
        <v>100</v>
      </c>
      <c r="N2931">
        <v>0.31229034804426198</v>
      </c>
      <c r="O2931">
        <v>0</v>
      </c>
      <c r="P2931">
        <v>1405</v>
      </c>
    </row>
    <row r="2932" spans="1:17" hidden="1" x14ac:dyDescent="0.3">
      <c r="A2932" t="s">
        <v>6077</v>
      </c>
      <c r="B2932" t="s">
        <v>6078</v>
      </c>
      <c r="C2932" t="str">
        <f>IFERROR(VLOOKUP(Table1[[#This Row],[Ticker]],[1]!Table1[[Symbol]:[Industry]],2,FALSE),"-")</f>
        <v>-</v>
      </c>
      <c r="D2932" t="s">
        <v>397</v>
      </c>
      <c r="E2932">
        <v>114.84775</v>
      </c>
      <c r="F2932">
        <v>100</v>
      </c>
      <c r="G2932">
        <v>-35.689820094289701</v>
      </c>
      <c r="H2932">
        <v>-31.3659674040025</v>
      </c>
      <c r="I2932">
        <v>-57.036869613419299</v>
      </c>
      <c r="J2932">
        <v>4.1477702365600599</v>
      </c>
      <c r="K2932">
        <v>123.29605033738601</v>
      </c>
      <c r="L2932">
        <v>143.35340967388601</v>
      </c>
      <c r="M2932">
        <v>44.118670048292998</v>
      </c>
      <c r="N2932">
        <v>1.9713390058217599</v>
      </c>
      <c r="O2932">
        <v>125</v>
      </c>
      <c r="P2932">
        <v>20.163422254265701</v>
      </c>
      <c r="Q2932">
        <v>7.4538643096098006E-2</v>
      </c>
    </row>
    <row r="2933" spans="1:17" hidden="1" x14ac:dyDescent="0.3">
      <c r="A2933" t="s">
        <v>6079</v>
      </c>
      <c r="B2933" t="s">
        <v>6080</v>
      </c>
      <c r="C2933" t="str">
        <f>IFERROR(VLOOKUP(Table1[[#This Row],[Ticker]],[1]!Table1[[Symbol]:[Industry]],2,FALSE),"-")</f>
        <v>-</v>
      </c>
      <c r="D2933" t="s">
        <v>546</v>
      </c>
      <c r="E2933">
        <v>114.6495</v>
      </c>
      <c r="F2933">
        <v>109.19</v>
      </c>
      <c r="G2933">
        <v>427.17151921365098</v>
      </c>
      <c r="H2933">
        <v>-6.6984665570988904</v>
      </c>
      <c r="I2933">
        <v>144.14580354012</v>
      </c>
      <c r="J2933">
        <v>-9.2845725227009197</v>
      </c>
      <c r="K2933">
        <v>107.975521283902</v>
      </c>
      <c r="L2933">
        <v>70.355169823123404</v>
      </c>
      <c r="M2933">
        <v>16.018668460736201</v>
      </c>
      <c r="N2933">
        <v>0.94162464989869599</v>
      </c>
      <c r="O2933">
        <v>29.499038373477401</v>
      </c>
      <c r="P2933">
        <v>516.89265536723099</v>
      </c>
      <c r="Q2933">
        <v>7.0530933670079995E-2</v>
      </c>
    </row>
    <row r="2934" spans="1:17" hidden="1" x14ac:dyDescent="0.3">
      <c r="A2934" t="s">
        <v>6081</v>
      </c>
      <c r="B2934" t="s">
        <v>6082</v>
      </c>
      <c r="C2934" t="str">
        <f>IFERROR(VLOOKUP(Table1[[#This Row],[Ticker]],[1]!Table1[[Symbol]:[Industry]],2,FALSE),"-")</f>
        <v>-</v>
      </c>
      <c r="D2934" t="s">
        <v>261</v>
      </c>
      <c r="E2934">
        <v>114.57</v>
      </c>
      <c r="F2934">
        <v>114</v>
      </c>
      <c r="G2934">
        <v>18.316240628750599</v>
      </c>
      <c r="H2934">
        <v>2.31501720734799</v>
      </c>
      <c r="I2934">
        <v>20.187460470674601</v>
      </c>
      <c r="J2934">
        <v>0.14848888550005299</v>
      </c>
      <c r="K2934">
        <v>114.30874941870201</v>
      </c>
      <c r="L2934">
        <v>109.583796890946</v>
      </c>
      <c r="M2934">
        <v>38.879046896594197</v>
      </c>
      <c r="N2934">
        <v>1.1116161616161599</v>
      </c>
      <c r="O2934">
        <v>34.254385964912203</v>
      </c>
      <c r="P2934">
        <v>56.593406593406499</v>
      </c>
    </row>
    <row r="2935" spans="1:17" hidden="1" x14ac:dyDescent="0.3">
      <c r="A2935" t="s">
        <v>6083</v>
      </c>
      <c r="B2935" t="s">
        <v>6084</v>
      </c>
      <c r="C2935" t="str">
        <f>IFERROR(VLOOKUP(Table1[[#This Row],[Ticker]],[1]!Table1[[Symbol]:[Industry]],2,FALSE),"-")</f>
        <v>-</v>
      </c>
      <c r="D2935" t="s">
        <v>1503</v>
      </c>
      <c r="E2935">
        <v>114.473556</v>
      </c>
      <c r="F2935">
        <v>189.05</v>
      </c>
      <c r="G2935">
        <v>20.114026497444701</v>
      </c>
      <c r="H2935">
        <v>-5.78841878628816</v>
      </c>
      <c r="I2935">
        <v>12.0491523464864</v>
      </c>
      <c r="J2935">
        <v>-3.6136519187765499</v>
      </c>
      <c r="K2935">
        <v>170.81071986927799</v>
      </c>
      <c r="L2935">
        <v>150.70277387035199</v>
      </c>
      <c r="M2935">
        <v>62.275240401370503</v>
      </c>
      <c r="N2935">
        <v>1.1199067909453999</v>
      </c>
      <c r="O2935">
        <v>5.7921184871726901</v>
      </c>
      <c r="P2935">
        <v>80.047619047618994</v>
      </c>
    </row>
    <row r="2936" spans="1:17" hidden="1" x14ac:dyDescent="0.3">
      <c r="A2936" t="s">
        <v>6085</v>
      </c>
      <c r="B2936" t="s">
        <v>6086</v>
      </c>
      <c r="C2936" t="str">
        <f>IFERROR(VLOOKUP(Table1[[#This Row],[Ticker]],[1]!Table1[[Symbol]:[Industry]],2,FALSE),"-")</f>
        <v>-</v>
      </c>
      <c r="D2936" t="s">
        <v>74</v>
      </c>
      <c r="E2936">
        <v>114.41231999999999</v>
      </c>
      <c r="F2936">
        <v>279.60000000000002</v>
      </c>
      <c r="G2936">
        <v>871.89401937488697</v>
      </c>
      <c r="H2936">
        <v>16.422748062609202</v>
      </c>
      <c r="I2936">
        <v>650.43530804510101</v>
      </c>
      <c r="J2936">
        <v>11.1059886011916</v>
      </c>
      <c r="K2936">
        <v>204.25626498716599</v>
      </c>
      <c r="L2936">
        <v>114.5860409293</v>
      </c>
      <c r="M2936">
        <v>95.974897400801694</v>
      </c>
      <c r="N2936">
        <v>0.82899166875320995</v>
      </c>
      <c r="O2936">
        <v>0</v>
      </c>
      <c r="P2936">
        <v>1156.6292134831399</v>
      </c>
      <c r="Q2936">
        <v>0.23486326756422199</v>
      </c>
    </row>
    <row r="2937" spans="1:17" hidden="1" x14ac:dyDescent="0.3">
      <c r="A2937" t="s">
        <v>6087</v>
      </c>
      <c r="B2937" t="s">
        <v>6088</v>
      </c>
      <c r="C2937" t="str">
        <f>IFERROR(VLOOKUP(Table1[[#This Row],[Ticker]],[1]!Table1[[Symbol]:[Industry]],2,FALSE),"-")</f>
        <v>-</v>
      </c>
      <c r="D2937" t="s">
        <v>431</v>
      </c>
      <c r="E2937">
        <v>113.79644710999899</v>
      </c>
      <c r="M2937">
        <v>50</v>
      </c>
    </row>
    <row r="2938" spans="1:17" hidden="1" x14ac:dyDescent="0.3">
      <c r="A2938" t="s">
        <v>6089</v>
      </c>
      <c r="B2938" t="s">
        <v>6090</v>
      </c>
      <c r="C2938" t="str">
        <f>IFERROR(VLOOKUP(Table1[[#This Row],[Ticker]],[1]!Table1[[Symbol]:[Industry]],2,FALSE),"-")</f>
        <v>-</v>
      </c>
      <c r="D2938" t="s">
        <v>46</v>
      </c>
      <c r="E2938">
        <v>113.401925752</v>
      </c>
      <c r="F2938">
        <v>5.36</v>
      </c>
      <c r="G2938">
        <v>32.145878188010499</v>
      </c>
      <c r="H2938">
        <v>-13.391504531782401</v>
      </c>
      <c r="I2938">
        <v>-7.8146940808153502</v>
      </c>
      <c r="J2938">
        <v>1.51978987190368</v>
      </c>
      <c r="K2938">
        <v>5.03398763782827</v>
      </c>
      <c r="L2938">
        <v>4.9023952716917201</v>
      </c>
      <c r="M2938">
        <v>69.313627753072296</v>
      </c>
      <c r="N2938">
        <v>0.60832044059287904</v>
      </c>
      <c r="O2938">
        <v>32.462686567164099</v>
      </c>
      <c r="P2938">
        <v>84.827586206896498</v>
      </c>
      <c r="Q2938">
        <v>1.7477023229544999E-2</v>
      </c>
    </row>
    <row r="2939" spans="1:17" hidden="1" x14ac:dyDescent="0.3">
      <c r="A2939" t="s">
        <v>6091</v>
      </c>
      <c r="B2939" t="s">
        <v>6092</v>
      </c>
      <c r="C2939" t="str">
        <f>IFERROR(VLOOKUP(Table1[[#This Row],[Ticker]],[1]!Table1[[Symbol]:[Industry]],2,FALSE),"-")</f>
        <v>-</v>
      </c>
      <c r="D2939" t="s">
        <v>1070</v>
      </c>
      <c r="E2939">
        <v>113.186213467</v>
      </c>
      <c r="F2939">
        <v>6.17</v>
      </c>
      <c r="G2939">
        <v>-82.203428243263104</v>
      </c>
      <c r="H2939">
        <v>-19.184440819871</v>
      </c>
      <c r="I2939">
        <v>-64.910244578427694</v>
      </c>
      <c r="J2939">
        <v>-1.5044036764834099</v>
      </c>
      <c r="K2939">
        <v>7.7116342334899697</v>
      </c>
      <c r="L2939">
        <v>10.4450553409698</v>
      </c>
      <c r="M2939">
        <v>1.9860513496596499</v>
      </c>
      <c r="N2939">
        <v>0.22537918081021599</v>
      </c>
      <c r="O2939">
        <v>260.61588330631997</v>
      </c>
      <c r="P2939">
        <v>0</v>
      </c>
      <c r="Q2939">
        <v>-5.7134542677236E-2</v>
      </c>
    </row>
    <row r="2940" spans="1:17" hidden="1" x14ac:dyDescent="0.3">
      <c r="A2940" t="s">
        <v>6093</v>
      </c>
      <c r="B2940" t="s">
        <v>6094</v>
      </c>
      <c r="C2940" t="str">
        <f>IFERROR(VLOOKUP(Table1[[#This Row],[Ticker]],[1]!Table1[[Symbol]:[Industry]],2,FALSE),"-")</f>
        <v>-</v>
      </c>
      <c r="D2940" t="s">
        <v>46</v>
      </c>
      <c r="E2940">
        <v>113.0587975</v>
      </c>
      <c r="F2940">
        <v>64.25</v>
      </c>
      <c r="G2940">
        <v>-75.257055494242707</v>
      </c>
      <c r="H2940">
        <v>-25.8427057329836</v>
      </c>
      <c r="I2940">
        <v>-60.8100147575175</v>
      </c>
      <c r="J2940">
        <v>-7.3867566176599002</v>
      </c>
      <c r="M2940">
        <v>31.756548118769501</v>
      </c>
      <c r="O2940">
        <v>91.595330739299598</v>
      </c>
      <c r="P2940">
        <v>1.9032513877874799</v>
      </c>
    </row>
    <row r="2941" spans="1:17" hidden="1" x14ac:dyDescent="0.3">
      <c r="A2941" t="s">
        <v>6095</v>
      </c>
      <c r="B2941" t="s">
        <v>6096</v>
      </c>
      <c r="C2941" t="str">
        <f>IFERROR(VLOOKUP(Table1[[#This Row],[Ticker]],[1]!Table1[[Symbol]:[Industry]],2,FALSE),"-")</f>
        <v>-</v>
      </c>
      <c r="D2941" t="s">
        <v>606</v>
      </c>
      <c r="E2941">
        <v>112.98276</v>
      </c>
      <c r="F2941">
        <v>166.2</v>
      </c>
      <c r="G2941">
        <v>-74.328104309182805</v>
      </c>
      <c r="H2941">
        <v>-11.987873246866201</v>
      </c>
      <c r="I2941">
        <v>-41.2071881607541</v>
      </c>
      <c r="J2941">
        <v>-1.80497476154503</v>
      </c>
      <c r="K2941">
        <v>173.67531730283801</v>
      </c>
      <c r="L2941">
        <v>186.31933018502201</v>
      </c>
      <c r="M2941">
        <v>37.690804024409502</v>
      </c>
      <c r="N2941">
        <v>0.65030075258968201</v>
      </c>
      <c r="O2941">
        <v>126.83513838748399</v>
      </c>
      <c r="P2941">
        <v>7.9220779220779001</v>
      </c>
      <c r="Q2941">
        <v>3.5130100429806001E-2</v>
      </c>
    </row>
    <row r="2942" spans="1:17" hidden="1" x14ac:dyDescent="0.3">
      <c r="A2942" t="s">
        <v>6097</v>
      </c>
      <c r="B2942" t="s">
        <v>6098</v>
      </c>
      <c r="C2942" t="str">
        <f>IFERROR(VLOOKUP(Table1[[#This Row],[Ticker]],[1]!Table1[[Symbol]:[Industry]],2,FALSE),"-")</f>
        <v>-</v>
      </c>
      <c r="D2942" t="s">
        <v>1567</v>
      </c>
      <c r="E2942">
        <v>112.69007999999999</v>
      </c>
      <c r="F2942">
        <v>33.36</v>
      </c>
      <c r="G2942">
        <v>-1.4386160579010401</v>
      </c>
      <c r="H2942">
        <v>17.968724745113398</v>
      </c>
      <c r="I2942">
        <v>-6.9445152604446401</v>
      </c>
      <c r="J2942">
        <v>14.8665370667371</v>
      </c>
      <c r="K2942">
        <v>29.291315373936499</v>
      </c>
      <c r="L2942">
        <v>28.317150237554799</v>
      </c>
      <c r="M2942">
        <v>61.309217355626998</v>
      </c>
      <c r="N2942">
        <v>1.18060507053519</v>
      </c>
      <c r="O2942">
        <v>27.3980815347721</v>
      </c>
      <c r="P2942">
        <v>51.636363636363598</v>
      </c>
      <c r="Q2942">
        <v>5.9399028474958003E-2</v>
      </c>
    </row>
    <row r="2943" spans="1:17" hidden="1" x14ac:dyDescent="0.3">
      <c r="A2943" t="s">
        <v>6099</v>
      </c>
      <c r="B2943" t="s">
        <v>6100</v>
      </c>
      <c r="C2943" t="str">
        <f>IFERROR(VLOOKUP(Table1[[#This Row],[Ticker]],[1]!Table1[[Symbol]:[Industry]],2,FALSE),"-")</f>
        <v>-</v>
      </c>
      <c r="D2943" t="s">
        <v>1381</v>
      </c>
      <c r="E2943">
        <v>112.58626649999999</v>
      </c>
      <c r="F2943">
        <v>125.05</v>
      </c>
      <c r="G2943">
        <v>9.9250721767217893</v>
      </c>
      <c r="H2943">
        <v>-13.236969052631</v>
      </c>
      <c r="I2943">
        <v>2.90105867640436</v>
      </c>
      <c r="J2943">
        <v>-6.1227242871704304</v>
      </c>
      <c r="K2943">
        <v>126.36159149003601</v>
      </c>
      <c r="L2943">
        <v>118.321244426397</v>
      </c>
      <c r="M2943">
        <v>45.693367805567597</v>
      </c>
      <c r="N2943">
        <v>0.23716240653468301</v>
      </c>
      <c r="O2943">
        <v>22.9108356657337</v>
      </c>
      <c r="P2943">
        <v>47.988165680473301</v>
      </c>
      <c r="Q2943">
        <v>0.117954657391365</v>
      </c>
    </row>
    <row r="2944" spans="1:17" hidden="1" x14ac:dyDescent="0.3">
      <c r="A2944" t="s">
        <v>6101</v>
      </c>
      <c r="B2944" t="s">
        <v>6102</v>
      </c>
      <c r="C2944" t="str">
        <f>IFERROR(VLOOKUP(Table1[[#This Row],[Ticker]],[1]!Table1[[Symbol]:[Industry]],2,FALSE),"-")</f>
        <v>-</v>
      </c>
      <c r="D2944" t="s">
        <v>103</v>
      </c>
      <c r="E2944">
        <v>112.48</v>
      </c>
      <c r="F2944">
        <v>23.68</v>
      </c>
      <c r="G2944">
        <v>-14.9662534614345</v>
      </c>
      <c r="H2944">
        <v>-20.401420291698098</v>
      </c>
      <c r="I2944">
        <v>-6.8948638806940803</v>
      </c>
      <c r="J2944">
        <v>-3.54522000301403</v>
      </c>
      <c r="K2944">
        <v>25.785767718115402</v>
      </c>
      <c r="L2944">
        <v>24.2171928408907</v>
      </c>
      <c r="M2944">
        <v>21.838144031193298</v>
      </c>
      <c r="N2944">
        <v>0.275369857502893</v>
      </c>
      <c r="O2944">
        <v>55.405405405405297</v>
      </c>
      <c r="P2944">
        <v>42.650602409638502</v>
      </c>
      <c r="Q2944">
        <v>7.7048240254983996E-2</v>
      </c>
    </row>
    <row r="2945" spans="1:17" hidden="1" x14ac:dyDescent="0.3">
      <c r="A2945" t="s">
        <v>6103</v>
      </c>
      <c r="B2945" t="s">
        <v>6104</v>
      </c>
      <c r="C2945" t="str">
        <f>IFERROR(VLOOKUP(Table1[[#This Row],[Ticker]],[1]!Table1[[Symbol]:[Industry]],2,FALSE),"-")</f>
        <v>-</v>
      </c>
      <c r="D2945" t="s">
        <v>606</v>
      </c>
      <c r="E2945">
        <v>112.17375</v>
      </c>
      <c r="F2945">
        <v>40.409999999999997</v>
      </c>
      <c r="G2945">
        <v>-32.7570284506373</v>
      </c>
      <c r="H2945">
        <v>-31.4217183386315</v>
      </c>
      <c r="I2945">
        <v>47.013540855995998</v>
      </c>
      <c r="J2945">
        <v>-9.2441297038806791</v>
      </c>
      <c r="K2945">
        <v>45.950471960317799</v>
      </c>
      <c r="L2945">
        <v>38.023898486881002</v>
      </c>
      <c r="M2945">
        <v>26.866536014959799</v>
      </c>
      <c r="N2945">
        <v>0.48140648887933302</v>
      </c>
      <c r="O2945">
        <v>50.952734471665401</v>
      </c>
      <c r="P2945">
        <v>101.388061823893</v>
      </c>
      <c r="Q2945">
        <v>0.19501945577118199</v>
      </c>
    </row>
    <row r="2946" spans="1:17" hidden="1" x14ac:dyDescent="0.3">
      <c r="A2946" t="s">
        <v>6105</v>
      </c>
      <c r="B2946" t="s">
        <v>6106</v>
      </c>
      <c r="C2946" t="str">
        <f>IFERROR(VLOOKUP(Table1[[#This Row],[Ticker]],[1]!Table1[[Symbol]:[Industry]],2,FALSE),"-")</f>
        <v>-</v>
      </c>
      <c r="D2946" t="s">
        <v>80</v>
      </c>
      <c r="E2946">
        <v>112.098579125</v>
      </c>
      <c r="F2946">
        <v>15.25</v>
      </c>
      <c r="G2946">
        <v>134.72178794501801</v>
      </c>
      <c r="H2946">
        <v>-19.919282309560199</v>
      </c>
      <c r="I2946">
        <v>114.34647538611</v>
      </c>
      <c r="J2946">
        <v>-7.5426045390835403</v>
      </c>
      <c r="K2946">
        <v>12.884085351783201</v>
      </c>
      <c r="L2946">
        <v>9.3271377955443509</v>
      </c>
      <c r="M2946">
        <v>41.8850827586066</v>
      </c>
      <c r="N2946">
        <v>0.17723468250750499</v>
      </c>
      <c r="O2946">
        <v>10.8852459016393</v>
      </c>
      <c r="P2946">
        <v>219.69391091034399</v>
      </c>
      <c r="Q2946">
        <v>7.5310747872216005E-2</v>
      </c>
    </row>
    <row r="2947" spans="1:17" hidden="1" x14ac:dyDescent="0.3">
      <c r="A2947" t="s">
        <v>6107</v>
      </c>
      <c r="B2947" t="s">
        <v>6108</v>
      </c>
      <c r="C2947" t="str">
        <f>IFERROR(VLOOKUP(Table1[[#This Row],[Ticker]],[1]!Table1[[Symbol]:[Industry]],2,FALSE),"-")</f>
        <v>-</v>
      </c>
      <c r="D2947" t="s">
        <v>132</v>
      </c>
      <c r="E2947">
        <v>111.3</v>
      </c>
      <c r="F2947">
        <v>39.75</v>
      </c>
      <c r="G2947">
        <v>-12.2496062547753</v>
      </c>
      <c r="H2947">
        <v>-8.0205695724328301</v>
      </c>
      <c r="I2947">
        <v>-9.0968521450847497</v>
      </c>
      <c r="J2947">
        <v>-5.2259226638251803</v>
      </c>
      <c r="K2947">
        <v>40.121283855407903</v>
      </c>
      <c r="L2947">
        <v>39.1697219199431</v>
      </c>
      <c r="M2947">
        <v>51.909340275893101</v>
      </c>
      <c r="N2947">
        <v>0.18329479127518999</v>
      </c>
      <c r="O2947">
        <v>71.320754716981099</v>
      </c>
      <c r="P2947">
        <v>41.660727013542399</v>
      </c>
      <c r="Q2947">
        <v>7.8373616264711995E-2</v>
      </c>
    </row>
    <row r="2948" spans="1:17" hidden="1" x14ac:dyDescent="0.3">
      <c r="A2948" t="s">
        <v>6109</v>
      </c>
      <c r="B2948" t="s">
        <v>6110</v>
      </c>
      <c r="C2948" t="str">
        <f>IFERROR(VLOOKUP(Table1[[#This Row],[Ticker]],[1]!Table1[[Symbol]:[Industry]],2,FALSE),"-")</f>
        <v>-</v>
      </c>
      <c r="D2948" t="s">
        <v>83</v>
      </c>
      <c r="E2948">
        <v>111.12720640000001</v>
      </c>
      <c r="F2948">
        <v>53.23</v>
      </c>
      <c r="G2948">
        <v>35.094539711962803</v>
      </c>
      <c r="H2948">
        <v>35.071931532018503</v>
      </c>
      <c r="I2948">
        <v>40.281284194745801</v>
      </c>
      <c r="J2948">
        <v>0.14783865239147601</v>
      </c>
      <c r="K2948">
        <v>41.492799647705297</v>
      </c>
      <c r="L2948">
        <v>33.805225634459802</v>
      </c>
      <c r="M2948">
        <v>60.092173433892803</v>
      </c>
      <c r="N2948">
        <v>2.5130493569899701</v>
      </c>
      <c r="O2948">
        <v>22.0740184106706</v>
      </c>
      <c r="P2948">
        <v>130.4329004329</v>
      </c>
      <c r="Q2948">
        <v>9.8871853475445998E-2</v>
      </c>
    </row>
    <row r="2949" spans="1:17" hidden="1" x14ac:dyDescent="0.3">
      <c r="A2949" t="s">
        <v>6111</v>
      </c>
      <c r="B2949" t="s">
        <v>6112</v>
      </c>
      <c r="C2949" t="str">
        <f>IFERROR(VLOOKUP(Table1[[#This Row],[Ticker]],[1]!Table1[[Symbol]:[Industry]],2,FALSE),"-")</f>
        <v>-</v>
      </c>
      <c r="D2949" t="s">
        <v>753</v>
      </c>
      <c r="E2949">
        <v>110.88097019999999</v>
      </c>
      <c r="F2949">
        <v>80.52</v>
      </c>
      <c r="G2949">
        <v>39.827302872650598</v>
      </c>
      <c r="H2949">
        <v>-2.02889191916982</v>
      </c>
      <c r="I2949">
        <v>11.9189523219435</v>
      </c>
      <c r="J2949">
        <v>1.69259347598875</v>
      </c>
      <c r="K2949">
        <v>76.962459687893698</v>
      </c>
      <c r="L2949">
        <v>68.007225788697795</v>
      </c>
      <c r="M2949">
        <v>46.511713315869002</v>
      </c>
      <c r="N2949">
        <v>0.79711628439914295</v>
      </c>
      <c r="O2949">
        <v>1.46547441629409</v>
      </c>
      <c r="P2949">
        <v>83.416856492027307</v>
      </c>
      <c r="Q2949">
        <v>1.7417697266181999E-2</v>
      </c>
    </row>
    <row r="2950" spans="1:17" hidden="1" x14ac:dyDescent="0.3">
      <c r="A2950" t="s">
        <v>6113</v>
      </c>
      <c r="B2950" t="s">
        <v>6114</v>
      </c>
      <c r="C2950" t="str">
        <f>IFERROR(VLOOKUP(Table1[[#This Row],[Ticker]],[1]!Table1[[Symbol]:[Industry]],2,FALSE),"-")</f>
        <v>-</v>
      </c>
      <c r="D2950" t="s">
        <v>4170</v>
      </c>
      <c r="E2950">
        <v>110.826451398</v>
      </c>
      <c r="F2950">
        <v>30.29</v>
      </c>
      <c r="G2950">
        <v>53.2793123214446</v>
      </c>
      <c r="H2950">
        <v>-19.0088281536047</v>
      </c>
      <c r="I2950">
        <v>-12.049456243955101</v>
      </c>
      <c r="J2950">
        <v>-4.0084687171338196</v>
      </c>
      <c r="K2950">
        <v>33.660455635947301</v>
      </c>
      <c r="L2950">
        <v>32.500842809189599</v>
      </c>
      <c r="M2950">
        <v>28.565499343305799</v>
      </c>
      <c r="N2950">
        <v>0.291308176048798</v>
      </c>
      <c r="O2950">
        <v>89.1053152855728</v>
      </c>
      <c r="P2950">
        <v>86.056511056510999</v>
      </c>
      <c r="Q2950">
        <v>0.100712308133874</v>
      </c>
    </row>
    <row r="2951" spans="1:17" hidden="1" x14ac:dyDescent="0.3">
      <c r="A2951" t="s">
        <v>6115</v>
      </c>
      <c r="B2951" t="s">
        <v>6116</v>
      </c>
      <c r="C2951" t="str">
        <f>IFERROR(VLOOKUP(Table1[[#This Row],[Ticker]],[1]!Table1[[Symbol]:[Industry]],2,FALSE),"-")</f>
        <v>-</v>
      </c>
      <c r="D2951" t="s">
        <v>273</v>
      </c>
      <c r="E2951">
        <v>110.72631217199999</v>
      </c>
      <c r="F2951">
        <v>59.08</v>
      </c>
      <c r="G2951">
        <v>-30.509585787169499</v>
      </c>
      <c r="H2951">
        <v>-8.8518610408968001</v>
      </c>
      <c r="I2951">
        <v>9.6871767795570207</v>
      </c>
      <c r="J2951">
        <v>-3.8238641140553802</v>
      </c>
      <c r="K2951">
        <v>61.377111625424398</v>
      </c>
      <c r="L2951">
        <v>62.498501220418703</v>
      </c>
      <c r="M2951">
        <v>30.219455837583599</v>
      </c>
      <c r="N2951">
        <v>0.72007825070702602</v>
      </c>
      <c r="O2951">
        <v>82.701421800947799</v>
      </c>
      <c r="P2951">
        <v>34.272727272727202</v>
      </c>
      <c r="Q2951">
        <v>-6.1087912109039997E-3</v>
      </c>
    </row>
    <row r="2952" spans="1:17" hidden="1" x14ac:dyDescent="0.3">
      <c r="A2952" t="s">
        <v>6117</v>
      </c>
      <c r="B2952" t="s">
        <v>6118</v>
      </c>
      <c r="C2952" t="str">
        <f>IFERROR(VLOOKUP(Table1[[#This Row],[Ticker]],[1]!Table1[[Symbol]:[Industry]],2,FALSE),"-")</f>
        <v>-</v>
      </c>
      <c r="D2952" t="s">
        <v>327</v>
      </c>
      <c r="E2952">
        <v>110.72351</v>
      </c>
      <c r="F2952">
        <v>72.95</v>
      </c>
      <c r="G2952">
        <v>-9.7586489880174891</v>
      </c>
      <c r="H2952">
        <v>-25.096049986327799</v>
      </c>
      <c r="I2952">
        <v>4.6883917487077698</v>
      </c>
      <c r="J2952">
        <v>-14.004403676483401</v>
      </c>
      <c r="K2952">
        <v>86.4816138260868</v>
      </c>
      <c r="M2952">
        <v>35.575062612437399</v>
      </c>
      <c r="N2952">
        <v>1.11178451178451</v>
      </c>
      <c r="O2952">
        <v>80.945853324194601</v>
      </c>
      <c r="P2952">
        <v>29.688888888888801</v>
      </c>
    </row>
    <row r="2953" spans="1:17" hidden="1" x14ac:dyDescent="0.3">
      <c r="A2953" t="s">
        <v>6119</v>
      </c>
      <c r="B2953" t="s">
        <v>6120</v>
      </c>
      <c r="C2953" t="str">
        <f>IFERROR(VLOOKUP(Table1[[#This Row],[Ticker]],[1]!Table1[[Symbol]:[Industry]],2,FALSE),"-")</f>
        <v>-</v>
      </c>
      <c r="D2953" t="s">
        <v>294</v>
      </c>
      <c r="E2953">
        <v>110.38863892000001</v>
      </c>
      <c r="F2953">
        <v>33.04</v>
      </c>
      <c r="G2953">
        <v>-51.397888390238798</v>
      </c>
      <c r="H2953">
        <v>-17.818351691024901</v>
      </c>
      <c r="I2953">
        <v>-33.2851129532961</v>
      </c>
      <c r="J2953">
        <v>-5.1456114917587401</v>
      </c>
      <c r="K2953">
        <v>35.581130819064001</v>
      </c>
      <c r="L2953">
        <v>40.820046271544498</v>
      </c>
      <c r="M2953">
        <v>36.9379740486401</v>
      </c>
      <c r="N2953">
        <v>0.81137859570044601</v>
      </c>
      <c r="O2953">
        <v>120.64164648910401</v>
      </c>
      <c r="P2953">
        <v>1.9753086419753001</v>
      </c>
      <c r="Q2953">
        <v>-0.120599362649867</v>
      </c>
    </row>
    <row r="2954" spans="1:17" hidden="1" x14ac:dyDescent="0.3">
      <c r="A2954" t="s">
        <v>6121</v>
      </c>
      <c r="B2954" t="s">
        <v>6122</v>
      </c>
      <c r="C2954" t="str">
        <f>IFERROR(VLOOKUP(Table1[[#This Row],[Ticker]],[1]!Table1[[Symbol]:[Industry]],2,FALSE),"-")</f>
        <v>-</v>
      </c>
      <c r="D2954" t="s">
        <v>132</v>
      </c>
      <c r="E2954">
        <v>110.3470875</v>
      </c>
      <c r="F2954">
        <v>512.20000000000005</v>
      </c>
      <c r="G2954">
        <v>159.908515550647</v>
      </c>
      <c r="H2954">
        <v>-12.9908064753904</v>
      </c>
      <c r="I2954">
        <v>-15.0952492005985</v>
      </c>
      <c r="J2954">
        <v>6.0561017850715197</v>
      </c>
      <c r="K2954">
        <v>580.602366829571</v>
      </c>
      <c r="L2954">
        <v>574.60628427860104</v>
      </c>
      <c r="M2954">
        <v>75.344351790462596</v>
      </c>
      <c r="N2954">
        <v>0.62045326648590504</v>
      </c>
      <c r="O2954">
        <v>121.241702459976</v>
      </c>
      <c r="P2954">
        <v>198.65889212827901</v>
      </c>
    </row>
    <row r="2955" spans="1:17" hidden="1" x14ac:dyDescent="0.3">
      <c r="A2955" t="s">
        <v>6123</v>
      </c>
      <c r="B2955" t="s">
        <v>6124</v>
      </c>
      <c r="C2955" t="str">
        <f>IFERROR(VLOOKUP(Table1[[#This Row],[Ticker]],[1]!Table1[[Symbol]:[Industry]],2,FALSE),"-")</f>
        <v>-</v>
      </c>
      <c r="D2955" t="s">
        <v>516</v>
      </c>
      <c r="E2955">
        <v>110.33310797599999</v>
      </c>
      <c r="F2955">
        <v>11.18</v>
      </c>
      <c r="G2955">
        <v>-32.508140439102199</v>
      </c>
      <c r="H2955">
        <v>-7.6227651791418802</v>
      </c>
      <c r="I2955">
        <v>0.60601221442481101</v>
      </c>
      <c r="J2955">
        <v>-5.7901179621976997</v>
      </c>
      <c r="K2955">
        <v>11.502887457830999</v>
      </c>
      <c r="L2955">
        <v>11.476718837659099</v>
      </c>
      <c r="M2955">
        <v>32.248535037138303</v>
      </c>
      <c r="N2955">
        <v>0.32713070658843602</v>
      </c>
      <c r="O2955">
        <v>39.982110912343401</v>
      </c>
      <c r="P2955">
        <v>66.865671641790996</v>
      </c>
      <c r="Q2955">
        <v>-9.9816573931447994E-2</v>
      </c>
    </row>
    <row r="2956" spans="1:17" hidden="1" x14ac:dyDescent="0.3">
      <c r="A2956" t="s">
        <v>6125</v>
      </c>
      <c r="B2956" t="s">
        <v>6126</v>
      </c>
      <c r="C2956" t="str">
        <f>IFERROR(VLOOKUP(Table1[[#This Row],[Ticker]],[1]!Table1[[Symbol]:[Industry]],2,FALSE),"-")</f>
        <v>-</v>
      </c>
      <c r="D2956" t="s">
        <v>743</v>
      </c>
      <c r="E2956">
        <v>110.324796134999</v>
      </c>
      <c r="F2956">
        <v>66.349999999999994</v>
      </c>
      <c r="G2956">
        <v>-68.701872805563696</v>
      </c>
      <c r="H2956">
        <v>-8.0700759603538703</v>
      </c>
      <c r="I2956">
        <v>-54.254832068838397</v>
      </c>
      <c r="J2956">
        <v>2.9778219803944599</v>
      </c>
      <c r="K2956">
        <v>71.575596118861</v>
      </c>
      <c r="M2956">
        <v>49.647117921278699</v>
      </c>
      <c r="N2956">
        <v>0.462034969224903</v>
      </c>
      <c r="O2956">
        <v>64.280331574981105</v>
      </c>
      <c r="P2956">
        <v>7.0161290322580498</v>
      </c>
    </row>
    <row r="2957" spans="1:17" hidden="1" x14ac:dyDescent="0.3">
      <c r="A2957" t="s">
        <v>6127</v>
      </c>
      <c r="B2957" t="s">
        <v>6128</v>
      </c>
      <c r="C2957" t="str">
        <f>IFERROR(VLOOKUP(Table1[[#This Row],[Ticker]],[1]!Table1[[Symbol]:[Industry]],2,FALSE),"-")</f>
        <v>-</v>
      </c>
      <c r="D2957" t="s">
        <v>83</v>
      </c>
      <c r="E2957">
        <v>110.32093500000001</v>
      </c>
      <c r="F2957">
        <v>255.55</v>
      </c>
      <c r="G2957">
        <v>-22.626336666100801</v>
      </c>
      <c r="H2957">
        <v>16.8176209435027</v>
      </c>
      <c r="I2957">
        <v>-6.2222395951825398</v>
      </c>
      <c r="J2957">
        <v>-1.5044036764834099</v>
      </c>
      <c r="K2957">
        <v>233.42806638263201</v>
      </c>
      <c r="L2957">
        <v>225.01686509935601</v>
      </c>
      <c r="M2957">
        <v>95.467217434146207</v>
      </c>
      <c r="N2957">
        <v>0</v>
      </c>
      <c r="O2957">
        <v>2.9152807669731802</v>
      </c>
      <c r="P2957">
        <v>21.459125475285099</v>
      </c>
    </row>
    <row r="2958" spans="1:17" hidden="1" x14ac:dyDescent="0.3">
      <c r="A2958" t="s">
        <v>6129</v>
      </c>
      <c r="B2958" t="s">
        <v>6130</v>
      </c>
      <c r="C2958" t="str">
        <f>IFERROR(VLOOKUP(Table1[[#This Row],[Ticker]],[1]!Table1[[Symbol]:[Industry]],2,FALSE),"-")</f>
        <v>-</v>
      </c>
      <c r="D2958" t="s">
        <v>997</v>
      </c>
      <c r="E2958">
        <v>110.29754144</v>
      </c>
      <c r="F2958">
        <v>26.72</v>
      </c>
      <c r="G2958">
        <v>-44.7376600200746</v>
      </c>
      <c r="H2958">
        <v>-1.8953295612057199</v>
      </c>
      <c r="I2958">
        <v>-12.5083758201233</v>
      </c>
      <c r="J2958">
        <v>0.40221110950880801</v>
      </c>
      <c r="K2958">
        <v>26.470358735219499</v>
      </c>
      <c r="L2958">
        <v>27.851682610855399</v>
      </c>
      <c r="M2958">
        <v>65.840046861927107</v>
      </c>
      <c r="N2958">
        <v>0.495787319519577</v>
      </c>
      <c r="O2958">
        <v>44.086826347305298</v>
      </c>
      <c r="P2958">
        <v>16.936542669584199</v>
      </c>
      <c r="Q2958">
        <v>1.7835067520899999E-3</v>
      </c>
    </row>
    <row r="2959" spans="1:17" hidden="1" x14ac:dyDescent="0.3">
      <c r="A2959" t="s">
        <v>6131</v>
      </c>
      <c r="B2959" t="s">
        <v>6132</v>
      </c>
      <c r="C2959" t="str">
        <f>IFERROR(VLOOKUP(Table1[[#This Row],[Ticker]],[1]!Table1[[Symbol]:[Industry]],2,FALSE),"-")</f>
        <v>-</v>
      </c>
      <c r="D2959" t="s">
        <v>606</v>
      </c>
      <c r="E2959">
        <v>110.191405065</v>
      </c>
      <c r="F2959">
        <v>139.65</v>
      </c>
      <c r="G2959">
        <v>98.049247545925297</v>
      </c>
      <c r="H2959">
        <v>-4.4616484166745201</v>
      </c>
      <c r="I2959">
        <v>40.507421619493201</v>
      </c>
      <c r="J2959">
        <v>-5.4036445322460098</v>
      </c>
      <c r="K2959">
        <v>128.382112575951</v>
      </c>
      <c r="L2959">
        <v>101.677681376889</v>
      </c>
      <c r="M2959">
        <v>49.373448480332499</v>
      </c>
      <c r="N2959">
        <v>0.32294061860464102</v>
      </c>
      <c r="O2959">
        <v>8.7719298245614006</v>
      </c>
      <c r="P2959">
        <v>151.62162162162099</v>
      </c>
      <c r="Q2959">
        <v>6.1743529641583E-2</v>
      </c>
    </row>
    <row r="2960" spans="1:17" hidden="1" x14ac:dyDescent="0.3">
      <c r="A2960" t="s">
        <v>6133</v>
      </c>
      <c r="B2960" t="s">
        <v>6134</v>
      </c>
      <c r="C2960" t="str">
        <f>IFERROR(VLOOKUP(Table1[[#This Row],[Ticker]],[1]!Table1[[Symbol]:[Industry]],2,FALSE),"-")</f>
        <v>-</v>
      </c>
      <c r="D2960" t="s">
        <v>124</v>
      </c>
      <c r="E2960">
        <v>109.998619679999</v>
      </c>
      <c r="F2960">
        <v>8.16</v>
      </c>
      <c r="G2960">
        <v>5.5278860106962897</v>
      </c>
      <c r="H2960">
        <v>-18.8244438945779</v>
      </c>
      <c r="I2960">
        <v>-21.762110661063002</v>
      </c>
      <c r="J2960">
        <v>-11.428891270873899</v>
      </c>
      <c r="K2960">
        <v>8.2587609235844592</v>
      </c>
      <c r="L2960">
        <v>8.3262369334254505</v>
      </c>
      <c r="M2960">
        <v>39.894284975603298</v>
      </c>
      <c r="N2960">
        <v>1.30479810685454</v>
      </c>
      <c r="O2960">
        <v>114.460784313725</v>
      </c>
      <c r="P2960">
        <v>40.689655172413801</v>
      </c>
      <c r="Q2960">
        <v>-1.9441369005464001E-2</v>
      </c>
    </row>
    <row r="2961" spans="1:17" hidden="1" x14ac:dyDescent="0.3">
      <c r="A2961" t="s">
        <v>6135</v>
      </c>
      <c r="B2961" t="s">
        <v>6136</v>
      </c>
      <c r="C2961" t="str">
        <f>IFERROR(VLOOKUP(Table1[[#This Row],[Ticker]],[1]!Table1[[Symbol]:[Industry]],2,FALSE),"-")</f>
        <v>-</v>
      </c>
      <c r="D2961" t="s">
        <v>6034</v>
      </c>
      <c r="E2961">
        <v>109.58069999999999</v>
      </c>
      <c r="F2961">
        <v>72.569999999999993</v>
      </c>
      <c r="G2961">
        <v>-55.575071075491898</v>
      </c>
      <c r="H2961">
        <v>-10.590871620390001</v>
      </c>
      <c r="I2961">
        <v>-56.1983086832726</v>
      </c>
      <c r="J2961">
        <v>-0.963131687308869</v>
      </c>
      <c r="K2961">
        <v>77.484601905127406</v>
      </c>
      <c r="L2961">
        <v>88.317962279964703</v>
      </c>
      <c r="M2961">
        <v>35.450088381027797</v>
      </c>
      <c r="N2961">
        <v>1.19273207004077</v>
      </c>
      <c r="O2961">
        <v>102.563042579578</v>
      </c>
      <c r="P2961">
        <v>2.0531570805793802</v>
      </c>
      <c r="Q2961">
        <v>5.7249784586967001E-2</v>
      </c>
    </row>
    <row r="2962" spans="1:17" hidden="1" x14ac:dyDescent="0.3">
      <c r="A2962" t="s">
        <v>6137</v>
      </c>
      <c r="B2962" t="s">
        <v>6138</v>
      </c>
      <c r="C2962" t="str">
        <f>IFERROR(VLOOKUP(Table1[[#This Row],[Ticker]],[1]!Table1[[Symbol]:[Industry]],2,FALSE),"-")</f>
        <v>-</v>
      </c>
      <c r="D2962" t="s">
        <v>473</v>
      </c>
      <c r="E2962">
        <v>109.08807</v>
      </c>
      <c r="F2962">
        <v>46.5</v>
      </c>
      <c r="G2962">
        <v>62.600952525437698</v>
      </c>
      <c r="H2962">
        <v>-12.333812224090099</v>
      </c>
      <c r="I2962">
        <v>78.703740306743597</v>
      </c>
      <c r="J2962">
        <v>-6.9665885504329896</v>
      </c>
      <c r="K2962">
        <v>42.5420113723901</v>
      </c>
      <c r="L2962">
        <v>33.413100827710601</v>
      </c>
      <c r="M2962">
        <v>45.5491048829821</v>
      </c>
      <c r="N2962">
        <v>0.49809150704715899</v>
      </c>
      <c r="O2962">
        <v>10.731182795698899</v>
      </c>
      <c r="P2962">
        <v>114.780600461893</v>
      </c>
      <c r="Q2962">
        <v>6.5099511948937996E-2</v>
      </c>
    </row>
    <row r="2963" spans="1:17" hidden="1" x14ac:dyDescent="0.3">
      <c r="A2963" t="s">
        <v>6139</v>
      </c>
      <c r="B2963" t="s">
        <v>6140</v>
      </c>
      <c r="C2963" t="str">
        <f>IFERROR(VLOOKUP(Table1[[#This Row],[Ticker]],[1]!Table1[[Symbol]:[Industry]],2,FALSE),"-")</f>
        <v>-</v>
      </c>
      <c r="D2963" t="s">
        <v>1381</v>
      </c>
      <c r="E2963">
        <v>109.02</v>
      </c>
      <c r="F2963">
        <v>109.02</v>
      </c>
      <c r="G2963">
        <v>6.7237609578318498</v>
      </c>
      <c r="H2963">
        <v>2.70268741203888</v>
      </c>
      <c r="I2963">
        <v>20.814704796808801</v>
      </c>
      <c r="J2963">
        <v>4.9880975329989301</v>
      </c>
      <c r="K2963">
        <v>103.12403522173101</v>
      </c>
      <c r="L2963">
        <v>94.571652212069097</v>
      </c>
      <c r="M2963">
        <v>55.782814858067603</v>
      </c>
      <c r="N2963">
        <v>1.4164456543953301</v>
      </c>
      <c r="O2963">
        <v>20.3448908457163</v>
      </c>
      <c r="P2963">
        <v>61.991084695393702</v>
      </c>
      <c r="Q2963">
        <v>3.4858110550052002E-2</v>
      </c>
    </row>
    <row r="2964" spans="1:17" hidden="1" x14ac:dyDescent="0.3">
      <c r="A2964" t="s">
        <v>6141</v>
      </c>
      <c r="B2964" t="s">
        <v>6142</v>
      </c>
      <c r="C2964" t="str">
        <f>IFERROR(VLOOKUP(Table1[[#This Row],[Ticker]],[1]!Table1[[Symbol]:[Industry]],2,FALSE),"-")</f>
        <v>-</v>
      </c>
      <c r="D2964" t="s">
        <v>546</v>
      </c>
      <c r="E2964">
        <v>108.9207072</v>
      </c>
      <c r="F2964">
        <v>121.6</v>
      </c>
      <c r="G2964">
        <v>285.81144154032</v>
      </c>
      <c r="H2964">
        <v>-1.9748378651157601</v>
      </c>
      <c r="I2964">
        <v>116.37356715124299</v>
      </c>
      <c r="J2964">
        <v>-0.52079711910636595</v>
      </c>
      <c r="K2964">
        <v>119.63174491157</v>
      </c>
      <c r="L2964">
        <v>84.505458196348897</v>
      </c>
      <c r="M2964">
        <v>39.532534566040098</v>
      </c>
      <c r="N2964">
        <v>0.34460915698978101</v>
      </c>
      <c r="O2964">
        <v>33.552631578947299</v>
      </c>
      <c r="P2964">
        <v>349.70414201183399</v>
      </c>
      <c r="Q2964">
        <v>0.158438195167343</v>
      </c>
    </row>
    <row r="2965" spans="1:17" hidden="1" x14ac:dyDescent="0.3">
      <c r="A2965" t="s">
        <v>6143</v>
      </c>
      <c r="B2965" t="s">
        <v>6144</v>
      </c>
      <c r="C2965" t="str">
        <f>IFERROR(VLOOKUP(Table1[[#This Row],[Ticker]],[1]!Table1[[Symbol]:[Industry]],2,FALSE),"-")</f>
        <v>-</v>
      </c>
      <c r="D2965" t="s">
        <v>232</v>
      </c>
      <c r="E2965">
        <v>108.86975</v>
      </c>
      <c r="F2965">
        <v>15.25</v>
      </c>
      <c r="G2965">
        <v>91.517493068650595</v>
      </c>
      <c r="H2965">
        <v>-4.0182358337214898</v>
      </c>
      <c r="I2965">
        <v>91.357342001658793</v>
      </c>
      <c r="J2965">
        <v>-10.407224993097801</v>
      </c>
      <c r="K2965">
        <v>13.394532789353899</v>
      </c>
      <c r="L2965">
        <v>10.591983666900999</v>
      </c>
      <c r="M2965">
        <v>67.552955087252499</v>
      </c>
      <c r="N2965">
        <v>1.7620078107956001</v>
      </c>
      <c r="O2965">
        <v>4.9180327868852496</v>
      </c>
      <c r="P2965">
        <v>175.949991774963</v>
      </c>
    </row>
    <row r="2966" spans="1:17" hidden="1" x14ac:dyDescent="0.3">
      <c r="A2966" t="s">
        <v>6145</v>
      </c>
      <c r="B2966" t="s">
        <v>6146</v>
      </c>
      <c r="C2966" t="str">
        <f>IFERROR(VLOOKUP(Table1[[#This Row],[Ticker]],[1]!Table1[[Symbol]:[Industry]],2,FALSE),"-")</f>
        <v>-</v>
      </c>
      <c r="D2966" t="s">
        <v>83</v>
      </c>
      <c r="E2966">
        <v>108.66161137500001</v>
      </c>
      <c r="F2966">
        <v>20.25</v>
      </c>
      <c r="G2966">
        <v>-11.1555771134447</v>
      </c>
      <c r="H2966">
        <v>-12.0437391686539</v>
      </c>
      <c r="I2966">
        <v>-1.2781348769538601</v>
      </c>
      <c r="J2966">
        <v>-6.7901179621976997</v>
      </c>
      <c r="K2966">
        <v>20.176394181693201</v>
      </c>
      <c r="L2966">
        <v>17.759496284804399</v>
      </c>
      <c r="M2966">
        <v>36.7451169724294</v>
      </c>
      <c r="N2966">
        <v>0.34673017770560299</v>
      </c>
      <c r="O2966">
        <v>45.432098765432102</v>
      </c>
      <c r="P2966">
        <v>50</v>
      </c>
      <c r="Q2966">
        <v>-3.9885739390136003E-2</v>
      </c>
    </row>
    <row r="2967" spans="1:17" hidden="1" x14ac:dyDescent="0.3">
      <c r="A2967" t="s">
        <v>6147</v>
      </c>
      <c r="B2967" t="s">
        <v>6148</v>
      </c>
      <c r="C2967" t="str">
        <f>IFERROR(VLOOKUP(Table1[[#This Row],[Ticker]],[1]!Table1[[Symbol]:[Industry]],2,FALSE),"-")</f>
        <v>-</v>
      </c>
      <c r="D2967" t="s">
        <v>6149</v>
      </c>
      <c r="E2967">
        <v>108.4194804</v>
      </c>
      <c r="F2967">
        <v>351.75</v>
      </c>
      <c r="G2967">
        <v>-16.4962069995292</v>
      </c>
      <c r="H2967">
        <v>-23.723630135647099</v>
      </c>
      <c r="I2967">
        <v>-33.047093384448502</v>
      </c>
      <c r="J2967">
        <v>-5.7764425391780803</v>
      </c>
      <c r="K2967">
        <v>369.37044501179997</v>
      </c>
      <c r="L2967">
        <v>371.82620361708098</v>
      </c>
      <c r="M2967">
        <v>51.684337874025701</v>
      </c>
      <c r="N2967">
        <v>0.37458579455409802</v>
      </c>
      <c r="O2967">
        <v>86.993603411513803</v>
      </c>
      <c r="P2967">
        <v>69.927536231884005</v>
      </c>
    </row>
    <row r="2968" spans="1:17" hidden="1" x14ac:dyDescent="0.3">
      <c r="A2968" t="s">
        <v>6150</v>
      </c>
      <c r="B2968" t="s">
        <v>6151</v>
      </c>
      <c r="C2968" t="str">
        <f>IFERROR(VLOOKUP(Table1[[#This Row],[Ticker]],[1]!Table1[[Symbol]:[Industry]],2,FALSE),"-")</f>
        <v>-</v>
      </c>
      <c r="D2968" t="s">
        <v>2750</v>
      </c>
      <c r="E2968">
        <v>108.22499999999999</v>
      </c>
      <c r="F2968">
        <v>250</v>
      </c>
      <c r="G2968">
        <v>188.29187450339199</v>
      </c>
      <c r="H2968">
        <v>16.077884480289502</v>
      </c>
      <c r="I2968">
        <v>63.488023819840599</v>
      </c>
      <c r="J2968">
        <v>-13.988775885806501</v>
      </c>
      <c r="K2968">
        <v>211.36837263739801</v>
      </c>
      <c r="L2968">
        <v>163.68211456411601</v>
      </c>
      <c r="M2968">
        <v>53.290951718133996</v>
      </c>
      <c r="N2968">
        <v>1.3301273852765101</v>
      </c>
      <c r="O2968">
        <v>13.659999999999901</v>
      </c>
      <c r="P2968">
        <v>221.069073238458</v>
      </c>
      <c r="Q2968">
        <v>0.15089406168351999</v>
      </c>
    </row>
    <row r="2969" spans="1:17" hidden="1" x14ac:dyDescent="0.3">
      <c r="A2969" t="s">
        <v>6152</v>
      </c>
      <c r="B2969" t="s">
        <v>6153</v>
      </c>
      <c r="C2969" t="str">
        <f>IFERROR(VLOOKUP(Table1[[#This Row],[Ticker]],[1]!Table1[[Symbol]:[Industry]],2,FALSE),"-")</f>
        <v>-</v>
      </c>
      <c r="D2969" t="s">
        <v>261</v>
      </c>
      <c r="E2969">
        <v>108.05298431999999</v>
      </c>
      <c r="F2969">
        <v>110.4</v>
      </c>
      <c r="G2969">
        <v>15.3113324520563</v>
      </c>
      <c r="H2969">
        <v>-13.7286586003491</v>
      </c>
      <c r="I2969">
        <v>-13.187300855483899</v>
      </c>
      <c r="J2969">
        <v>2.3163510404977101</v>
      </c>
      <c r="K2969">
        <v>105.48210988132099</v>
      </c>
      <c r="L2969">
        <v>97.889399318221507</v>
      </c>
      <c r="M2969">
        <v>53.479984879079602</v>
      </c>
      <c r="N2969">
        <v>0.885252238902132</v>
      </c>
      <c r="O2969">
        <v>19.519927536231801</v>
      </c>
      <c r="P2969">
        <v>57.377049180327802</v>
      </c>
    </row>
    <row r="2970" spans="1:17" hidden="1" x14ac:dyDescent="0.3">
      <c r="A2970" t="s">
        <v>6154</v>
      </c>
      <c r="B2970" t="s">
        <v>6155</v>
      </c>
      <c r="C2970" t="str">
        <f>IFERROR(VLOOKUP(Table1[[#This Row],[Ticker]],[1]!Table1[[Symbol]:[Industry]],2,FALSE),"-")</f>
        <v>-</v>
      </c>
      <c r="D2970" t="s">
        <v>546</v>
      </c>
      <c r="E2970">
        <v>107.84512632000001</v>
      </c>
      <c r="F2970">
        <v>20.399999999999999</v>
      </c>
      <c r="G2970">
        <v>-44.081546561153303</v>
      </c>
      <c r="H2970">
        <v>-6.8419935293374401</v>
      </c>
      <c r="I2970">
        <v>-58.681035191323602</v>
      </c>
      <c r="J2970">
        <v>0.43239550802218302</v>
      </c>
      <c r="K2970">
        <v>19.530189710478801</v>
      </c>
      <c r="L2970">
        <v>22.207312415651099</v>
      </c>
      <c r="M2970">
        <v>61.295625551623601</v>
      </c>
      <c r="N2970">
        <v>0.77633434282133695</v>
      </c>
      <c r="O2970">
        <v>157.59803921568599</v>
      </c>
      <c r="P2970">
        <v>24.0121580547112</v>
      </c>
      <c r="Q2970">
        <v>6.9979075639379995E-2</v>
      </c>
    </row>
    <row r="2971" spans="1:17" hidden="1" x14ac:dyDescent="0.3">
      <c r="A2971" t="s">
        <v>6156</v>
      </c>
      <c r="B2971" t="s">
        <v>6157</v>
      </c>
      <c r="C2971" t="str">
        <f>IFERROR(VLOOKUP(Table1[[#This Row],[Ticker]],[1]!Table1[[Symbol]:[Industry]],2,FALSE),"-")</f>
        <v>-</v>
      </c>
      <c r="D2971" t="s">
        <v>467</v>
      </c>
      <c r="E2971">
        <v>107.8252</v>
      </c>
      <c r="F2971">
        <v>99.25</v>
      </c>
      <c r="G2971">
        <v>-70.590481943086402</v>
      </c>
      <c r="H2971">
        <v>0.45506199182271301</v>
      </c>
      <c r="I2971">
        <v>29.759964353195699</v>
      </c>
      <c r="J2971">
        <v>2.58698845954209</v>
      </c>
      <c r="K2971">
        <v>95.226238153671403</v>
      </c>
      <c r="L2971">
        <v>96.810022388059707</v>
      </c>
      <c r="M2971">
        <v>58.988855753391498</v>
      </c>
      <c r="N2971">
        <v>0.94126937123679699</v>
      </c>
      <c r="O2971">
        <v>60.806045340050296</v>
      </c>
      <c r="P2971">
        <v>52.692307692307601</v>
      </c>
    </row>
    <row r="2972" spans="1:17" hidden="1" x14ac:dyDescent="0.3">
      <c r="A2972" t="s">
        <v>6158</v>
      </c>
      <c r="B2972" t="s">
        <v>6159</v>
      </c>
      <c r="C2972" t="str">
        <f>IFERROR(VLOOKUP(Table1[[#This Row],[Ticker]],[1]!Table1[[Symbol]:[Industry]],2,FALSE),"-")</f>
        <v>-</v>
      </c>
      <c r="D2972" t="s">
        <v>546</v>
      </c>
      <c r="E2972">
        <v>107.76</v>
      </c>
      <c r="F2972">
        <v>449</v>
      </c>
      <c r="G2972">
        <v>395.45809538257998</v>
      </c>
      <c r="H2972">
        <v>-7.7149678001482398</v>
      </c>
      <c r="I2972">
        <v>71.121318794907793</v>
      </c>
      <c r="J2972">
        <v>-2.6943600083611399</v>
      </c>
      <c r="K2972">
        <v>405.809231670592</v>
      </c>
      <c r="L2972">
        <v>285.83388720848399</v>
      </c>
      <c r="M2972">
        <v>53.373982454750198</v>
      </c>
      <c r="N2972">
        <v>0.44105470451671103</v>
      </c>
      <c r="O2972">
        <v>8.6636971046770395</v>
      </c>
      <c r="P2972">
        <v>508.81355932203297</v>
      </c>
      <c r="Q2972">
        <v>0.12914906519774799</v>
      </c>
    </row>
    <row r="2973" spans="1:17" hidden="1" x14ac:dyDescent="0.3">
      <c r="A2973" t="s">
        <v>6160</v>
      </c>
      <c r="B2973" t="s">
        <v>6161</v>
      </c>
      <c r="C2973" t="str">
        <f>IFERROR(VLOOKUP(Table1[[#This Row],[Ticker]],[1]!Table1[[Symbol]:[Industry]],2,FALSE),"-")</f>
        <v>-</v>
      </c>
      <c r="D2973" t="s">
        <v>6162</v>
      </c>
      <c r="E2973">
        <v>107.61157022</v>
      </c>
      <c r="F2973">
        <v>116.9</v>
      </c>
      <c r="G2973">
        <v>138.767516712088</v>
      </c>
      <c r="H2973">
        <v>132.27338908523799</v>
      </c>
      <c r="I2973">
        <v>273.95172119628899</v>
      </c>
      <c r="J2973">
        <v>-2.08476081934056</v>
      </c>
      <c r="K2973">
        <v>73.328012325827501</v>
      </c>
      <c r="M2973">
        <v>77.411706800150398</v>
      </c>
      <c r="N2973">
        <v>1.0753292643751999</v>
      </c>
      <c r="O2973">
        <v>4.2771599657820403E-2</v>
      </c>
      <c r="P2973">
        <v>336.19402985074601</v>
      </c>
    </row>
    <row r="2974" spans="1:17" hidden="1" x14ac:dyDescent="0.3">
      <c r="A2974" t="s">
        <v>6163</v>
      </c>
      <c r="B2974" t="s">
        <v>6164</v>
      </c>
      <c r="C2974" t="str">
        <f>IFERROR(VLOOKUP(Table1[[#This Row],[Ticker]],[1]!Table1[[Symbol]:[Industry]],2,FALSE),"-")</f>
        <v>-</v>
      </c>
      <c r="D2974" t="s">
        <v>606</v>
      </c>
      <c r="E2974">
        <v>107.50620000000001</v>
      </c>
      <c r="F2974">
        <v>46.14</v>
      </c>
      <c r="G2974">
        <v>-39.376389018467201</v>
      </c>
      <c r="H2974">
        <v>-12.193952084229901</v>
      </c>
      <c r="I2974">
        <v>-8.60364194602246</v>
      </c>
      <c r="J2974">
        <v>-7.0179834191830199</v>
      </c>
      <c r="K2974">
        <v>48.592318685768198</v>
      </c>
      <c r="L2974">
        <v>49.910174213846403</v>
      </c>
      <c r="M2974">
        <v>27.499888424065698</v>
      </c>
      <c r="N2974">
        <v>0.40198555433713101</v>
      </c>
      <c r="O2974">
        <v>48.677936714347602</v>
      </c>
      <c r="P2974">
        <v>12.262773722627699</v>
      </c>
      <c r="Q2974">
        <v>-1.9830591947079999E-2</v>
      </c>
    </row>
    <row r="2975" spans="1:17" hidden="1" x14ac:dyDescent="0.3">
      <c r="A2975" t="s">
        <v>6165</v>
      </c>
      <c r="B2975" t="s">
        <v>6166</v>
      </c>
      <c r="C2975" t="str">
        <f>IFERROR(VLOOKUP(Table1[[#This Row],[Ticker]],[1]!Table1[[Symbol]:[Industry]],2,FALSE),"-")</f>
        <v>-</v>
      </c>
      <c r="D2975" t="s">
        <v>46</v>
      </c>
      <c r="E2975">
        <v>107.21282418</v>
      </c>
      <c r="F2975">
        <v>0.76</v>
      </c>
      <c r="G2975">
        <v>84.365658407790704</v>
      </c>
      <c r="H2975">
        <v>-8.3915045317824397</v>
      </c>
      <c r="I2975">
        <v>33.6698420016588</v>
      </c>
      <c r="J2975">
        <v>1.16226299018325</v>
      </c>
      <c r="K2975">
        <v>0.76330364231132997</v>
      </c>
      <c r="L2975">
        <v>0.66172330906057397</v>
      </c>
      <c r="M2975">
        <v>47.399896061840103</v>
      </c>
      <c r="N2975">
        <v>1.7979141789462001</v>
      </c>
      <c r="O2975">
        <v>25</v>
      </c>
      <c r="P2975">
        <v>153.333333333333</v>
      </c>
      <c r="Q2975">
        <v>0.10557416931209899</v>
      </c>
    </row>
    <row r="2976" spans="1:17" hidden="1" x14ac:dyDescent="0.3">
      <c r="A2976" t="s">
        <v>6167</v>
      </c>
      <c r="B2976" t="s">
        <v>6168</v>
      </c>
      <c r="C2976" t="str">
        <f>IFERROR(VLOOKUP(Table1[[#This Row],[Ticker]],[1]!Table1[[Symbol]:[Industry]],2,FALSE),"-")</f>
        <v>-</v>
      </c>
      <c r="D2976" t="s">
        <v>400</v>
      </c>
      <c r="E2976">
        <v>107.18535869999999</v>
      </c>
      <c r="F2976">
        <v>107.1</v>
      </c>
      <c r="G2976">
        <v>-50.487532964801296</v>
      </c>
      <c r="H2976">
        <v>-6.9617957055768001</v>
      </c>
      <c r="I2976">
        <v>-9.2670215421293296</v>
      </c>
      <c r="J2976">
        <v>-5.0100216540115099</v>
      </c>
      <c r="K2976">
        <v>113.657046646623</v>
      </c>
      <c r="L2976">
        <v>120.904193818693</v>
      </c>
      <c r="M2976">
        <v>37.4072717606631</v>
      </c>
      <c r="N2976">
        <v>0.82707230154123501</v>
      </c>
      <c r="O2976">
        <v>65.714285714285694</v>
      </c>
      <c r="P2976">
        <v>16.6666666666666</v>
      </c>
      <c r="Q2976">
        <v>7.7488668850673001E-2</v>
      </c>
    </row>
    <row r="2977" spans="1:17" hidden="1" x14ac:dyDescent="0.3">
      <c r="A2977" t="s">
        <v>6169</v>
      </c>
      <c r="B2977" t="s">
        <v>6170</v>
      </c>
      <c r="C2977" t="str">
        <f>IFERROR(VLOOKUP(Table1[[#This Row],[Ticker]],[1]!Table1[[Symbol]:[Industry]],2,FALSE),"-")</f>
        <v>-</v>
      </c>
      <c r="D2977" t="s">
        <v>46</v>
      </c>
      <c r="E2977">
        <v>107.1648</v>
      </c>
      <c r="F2977">
        <v>57.6</v>
      </c>
      <c r="G2977">
        <v>-76.909109501312699</v>
      </c>
      <c r="H2977">
        <v>-8.6097585000363992</v>
      </c>
      <c r="I2977">
        <v>16.092245735614501</v>
      </c>
      <c r="J2977">
        <v>-3.8450009323349099</v>
      </c>
      <c r="K2977">
        <v>60.900268938738897</v>
      </c>
      <c r="L2977">
        <v>83.868061828921299</v>
      </c>
      <c r="M2977">
        <v>29.618666036994199</v>
      </c>
      <c r="N2977">
        <v>0.24113187110750001</v>
      </c>
      <c r="O2977">
        <v>87.5</v>
      </c>
      <c r="P2977">
        <v>113.333333333333</v>
      </c>
    </row>
    <row r="2978" spans="1:17" hidden="1" x14ac:dyDescent="0.3">
      <c r="A2978" t="s">
        <v>6171</v>
      </c>
      <c r="B2978" t="s">
        <v>6172</v>
      </c>
      <c r="C2978" t="str">
        <f>IFERROR(VLOOKUP(Table1[[#This Row],[Ticker]],[1]!Table1[[Symbol]:[Industry]],2,FALSE),"-")</f>
        <v>-</v>
      </c>
      <c r="D2978" t="s">
        <v>46</v>
      </c>
      <c r="E2978">
        <v>107.12675247</v>
      </c>
      <c r="F2978">
        <v>138.1</v>
      </c>
      <c r="G2978">
        <v>83.004051264933494</v>
      </c>
      <c r="H2978">
        <v>40.726916520849102</v>
      </c>
      <c r="I2978">
        <v>125.017859622804</v>
      </c>
      <c r="J2978">
        <v>25.192844029938598</v>
      </c>
      <c r="K2978">
        <v>104.279754583365</v>
      </c>
      <c r="L2978">
        <v>81.519208208559903</v>
      </c>
      <c r="M2978">
        <v>88.584815612220396</v>
      </c>
      <c r="N2978">
        <v>1.2644628099173501</v>
      </c>
      <c r="O2978">
        <v>0</v>
      </c>
      <c r="P2978">
        <v>206.888888888888</v>
      </c>
    </row>
    <row r="2979" spans="1:17" hidden="1" x14ac:dyDescent="0.3">
      <c r="A2979" t="s">
        <v>6173</v>
      </c>
      <c r="B2979" t="s">
        <v>6174</v>
      </c>
      <c r="C2979" t="str">
        <f>IFERROR(VLOOKUP(Table1[[#This Row],[Ticker]],[1]!Table1[[Symbol]:[Industry]],2,FALSE),"-")</f>
        <v>-</v>
      </c>
      <c r="D2979" t="s">
        <v>4389</v>
      </c>
      <c r="E2979">
        <v>107.109275</v>
      </c>
      <c r="F2979">
        <v>80.989999999999995</v>
      </c>
      <c r="G2979">
        <v>-10.972687456870901</v>
      </c>
      <c r="H2979">
        <v>-2.3628924137088898</v>
      </c>
      <c r="I2979">
        <v>6.7702436080845603</v>
      </c>
      <c r="J2979">
        <v>-6.95024449036731</v>
      </c>
      <c r="K2979">
        <v>77.064293045439697</v>
      </c>
      <c r="L2979">
        <v>70.350015335187194</v>
      </c>
      <c r="M2979">
        <v>50.553079021200602</v>
      </c>
      <c r="N2979">
        <v>0.30898653954507699</v>
      </c>
      <c r="O2979">
        <v>43.202864551179097</v>
      </c>
      <c r="P2979">
        <v>46.429217139757696</v>
      </c>
      <c r="Q2979">
        <v>0.18038549600906201</v>
      </c>
    </row>
    <row r="2980" spans="1:17" hidden="1" x14ac:dyDescent="0.3">
      <c r="A2980" t="s">
        <v>6175</v>
      </c>
      <c r="B2980" t="s">
        <v>6176</v>
      </c>
      <c r="C2980" t="str">
        <f>IFERROR(VLOOKUP(Table1[[#This Row],[Ticker]],[1]!Table1[[Symbol]:[Industry]],2,FALSE),"-")</f>
        <v>-</v>
      </c>
      <c r="D2980" t="s">
        <v>438</v>
      </c>
      <c r="E2980">
        <v>107.0226</v>
      </c>
      <c r="F2980">
        <v>198.19</v>
      </c>
      <c r="G2980">
        <v>-10.172806529684401</v>
      </c>
      <c r="H2980">
        <v>0.41114944119916003</v>
      </c>
      <c r="I2980">
        <v>-4.5912770801201903</v>
      </c>
      <c r="J2980">
        <v>3.5147371146692801</v>
      </c>
      <c r="K2980">
        <v>193.715276484686</v>
      </c>
      <c r="L2980">
        <v>190.621680587969</v>
      </c>
      <c r="M2980">
        <v>56.053069227753497</v>
      </c>
      <c r="N2980">
        <v>2.6127343427905898</v>
      </c>
      <c r="O2980">
        <v>18.270346637065401</v>
      </c>
      <c r="P2980">
        <v>28.694805194805099</v>
      </c>
      <c r="Q2980">
        <v>3.7911872205105002E-2</v>
      </c>
    </row>
    <row r="2981" spans="1:17" hidden="1" x14ac:dyDescent="0.3">
      <c r="A2981" t="s">
        <v>6177</v>
      </c>
      <c r="B2981" t="s">
        <v>6178</v>
      </c>
      <c r="C2981" t="str">
        <f>IFERROR(VLOOKUP(Table1[[#This Row],[Ticker]],[1]!Table1[[Symbol]:[Industry]],2,FALSE),"-")</f>
        <v>-</v>
      </c>
      <c r="D2981" t="s">
        <v>2363</v>
      </c>
      <c r="E2981">
        <v>106.8649205</v>
      </c>
      <c r="F2981">
        <v>176.15</v>
      </c>
      <c r="G2981">
        <v>925.81655126493297</v>
      </c>
      <c r="H2981">
        <v>-9.4614197860197304</v>
      </c>
      <c r="I2981">
        <v>52.772318932207597</v>
      </c>
      <c r="J2981">
        <v>-1.5878065121798299</v>
      </c>
      <c r="K2981">
        <v>173.240319002657</v>
      </c>
      <c r="L2981">
        <v>121.47811629303401</v>
      </c>
      <c r="M2981">
        <v>25.140826877191099</v>
      </c>
      <c r="N2981">
        <v>0.52056401706441502</v>
      </c>
      <c r="O2981">
        <v>25.4896395117797</v>
      </c>
      <c r="P2981">
        <v>958.59375</v>
      </c>
      <c r="Q2981">
        <v>0.26152472342611</v>
      </c>
    </row>
    <row r="2982" spans="1:17" hidden="1" x14ac:dyDescent="0.3">
      <c r="A2982" t="s">
        <v>6179</v>
      </c>
      <c r="B2982" t="s">
        <v>6180</v>
      </c>
      <c r="C2982" t="str">
        <f>IFERROR(VLOOKUP(Table1[[#This Row],[Ticker]],[1]!Table1[[Symbol]:[Industry]],2,FALSE),"-")</f>
        <v>-</v>
      </c>
      <c r="D2982" t="s">
        <v>750</v>
      </c>
      <c r="E2982">
        <v>106.6974</v>
      </c>
      <c r="F2982">
        <v>60</v>
      </c>
      <c r="G2982">
        <v>-51.2000403394171</v>
      </c>
      <c r="H2982">
        <v>-3.8011683973286501</v>
      </c>
      <c r="I2982">
        <v>-4.1531836881603503</v>
      </c>
      <c r="J2982">
        <v>-1.5044036764834099</v>
      </c>
      <c r="K2982">
        <v>59.530915274828203</v>
      </c>
      <c r="L2982">
        <v>59.800728220990401</v>
      </c>
      <c r="M2982">
        <v>49.901718648900697</v>
      </c>
      <c r="N2982">
        <v>0.58110907982937199</v>
      </c>
      <c r="O2982">
        <v>44.999999999999901</v>
      </c>
      <c r="P2982">
        <v>29.0322580645161</v>
      </c>
      <c r="Q2982">
        <v>8.9809644567084998E-2</v>
      </c>
    </row>
    <row r="2983" spans="1:17" hidden="1" x14ac:dyDescent="0.3">
      <c r="A2983" t="s">
        <v>6181</v>
      </c>
      <c r="B2983" t="s">
        <v>6182</v>
      </c>
      <c r="C2983" t="str">
        <f>IFERROR(VLOOKUP(Table1[[#This Row],[Ticker]],[1]!Table1[[Symbol]:[Industry]],2,FALSE),"-")</f>
        <v>-</v>
      </c>
      <c r="E2983">
        <v>106.47183</v>
      </c>
      <c r="F2983">
        <v>211.6</v>
      </c>
      <c r="G2983">
        <v>49.6365943683818</v>
      </c>
      <c r="H2983">
        <v>-16.242381724764801</v>
      </c>
      <c r="I2983">
        <v>39.344953775131302</v>
      </c>
      <c r="J2983">
        <v>-16.8195297269035</v>
      </c>
      <c r="K2983">
        <v>223.697266352425</v>
      </c>
      <c r="L2983">
        <v>183.673357273352</v>
      </c>
      <c r="M2983">
        <v>32.914396621840197</v>
      </c>
      <c r="N2983">
        <v>0.31290645116351701</v>
      </c>
      <c r="O2983">
        <v>25.070888468808999</v>
      </c>
      <c r="P2983">
        <v>98.499061913695996</v>
      </c>
      <c r="Q2983">
        <v>0.14702248312833799</v>
      </c>
    </row>
    <row r="2984" spans="1:17" hidden="1" x14ac:dyDescent="0.3">
      <c r="A2984" t="s">
        <v>6183</v>
      </c>
      <c r="B2984" t="s">
        <v>6184</v>
      </c>
      <c r="C2984" t="str">
        <f>IFERROR(VLOOKUP(Table1[[#This Row],[Ticker]],[1]!Table1[[Symbol]:[Industry]],2,FALSE),"-")</f>
        <v>-</v>
      </c>
      <c r="D2984" t="s">
        <v>54</v>
      </c>
      <c r="E2984">
        <v>106.32</v>
      </c>
      <c r="F2984">
        <v>132.9</v>
      </c>
      <c r="G2984">
        <v>-19.477965998493499</v>
      </c>
      <c r="H2984">
        <v>-10.267383575383001</v>
      </c>
      <c r="I2984">
        <v>-5.7984052464359603</v>
      </c>
      <c r="J2984">
        <v>-1.9495075340501999</v>
      </c>
      <c r="K2984">
        <v>139.75868945465101</v>
      </c>
      <c r="L2984">
        <v>135.94137096641799</v>
      </c>
      <c r="M2984">
        <v>37.654458227402401</v>
      </c>
      <c r="N2984">
        <v>0.35775786890440803</v>
      </c>
      <c r="O2984">
        <v>38.449962377727601</v>
      </c>
      <c r="P2984">
        <v>20.818181818181799</v>
      </c>
      <c r="Q2984">
        <v>-0.102206928911728</v>
      </c>
    </row>
    <row r="2985" spans="1:17" hidden="1" x14ac:dyDescent="0.3">
      <c r="A2985" t="s">
        <v>6185</v>
      </c>
      <c r="B2985" t="s">
        <v>6186</v>
      </c>
      <c r="C2985" t="str">
        <f>IFERROR(VLOOKUP(Table1[[#This Row],[Ticker]],[1]!Table1[[Symbol]:[Industry]],2,FALSE),"-")</f>
        <v>-</v>
      </c>
      <c r="D2985" t="s">
        <v>1381</v>
      </c>
      <c r="E2985">
        <v>106.19175</v>
      </c>
      <c r="F2985">
        <v>187.95</v>
      </c>
      <c r="G2985">
        <v>-28.389528643425201</v>
      </c>
      <c r="H2985">
        <v>-5.1694289552333803</v>
      </c>
      <c r="I2985">
        <v>-4.3174191448379498</v>
      </c>
      <c r="J2985">
        <v>-0.37446017365855799</v>
      </c>
      <c r="K2985">
        <v>179.46808281201299</v>
      </c>
      <c r="L2985">
        <v>170.44396642058101</v>
      </c>
      <c r="M2985">
        <v>54.829072167493898</v>
      </c>
      <c r="N2985">
        <v>0.45138888888888801</v>
      </c>
      <c r="O2985">
        <v>6.1452513966480504</v>
      </c>
      <c r="P2985">
        <v>32.172995780590703</v>
      </c>
      <c r="Q2985">
        <v>0.110096812356638</v>
      </c>
    </row>
    <row r="2986" spans="1:17" hidden="1" x14ac:dyDescent="0.3">
      <c r="A2986" t="s">
        <v>6187</v>
      </c>
      <c r="B2986" t="s">
        <v>6188</v>
      </c>
      <c r="C2986" t="str">
        <f>IFERROR(VLOOKUP(Table1[[#This Row],[Ticker]],[1]!Table1[[Symbol]:[Industry]],2,FALSE),"-")</f>
        <v>-</v>
      </c>
      <c r="D2986" t="s">
        <v>21</v>
      </c>
      <c r="E2986">
        <v>105.9576</v>
      </c>
      <c r="F2986">
        <v>124.95</v>
      </c>
      <c r="G2986">
        <v>-35.083688179945199</v>
      </c>
      <c r="H2986">
        <v>-3.82849640170113</v>
      </c>
      <c r="I2986">
        <v>-5.2020457303465699</v>
      </c>
      <c r="J2986">
        <v>-1.66543427229662</v>
      </c>
      <c r="K2986">
        <v>116.965650400157</v>
      </c>
      <c r="L2986">
        <v>120.506383086201</v>
      </c>
      <c r="M2986">
        <v>53.934886885159102</v>
      </c>
      <c r="N2986">
        <v>0.81953963532910901</v>
      </c>
      <c r="O2986">
        <v>23.889555822328902</v>
      </c>
      <c r="P2986">
        <v>52.844036697247702</v>
      </c>
    </row>
    <row r="2987" spans="1:17" hidden="1" x14ac:dyDescent="0.3">
      <c r="A2987" t="s">
        <v>6189</v>
      </c>
      <c r="B2987" t="s">
        <v>6190</v>
      </c>
      <c r="C2987" t="str">
        <f>IFERROR(VLOOKUP(Table1[[#This Row],[Ticker]],[1]!Table1[[Symbol]:[Industry]],2,FALSE),"-")</f>
        <v>-</v>
      </c>
      <c r="D2987" t="s">
        <v>753</v>
      </c>
      <c r="E2987">
        <v>105.953940543</v>
      </c>
      <c r="F2987">
        <v>91.9</v>
      </c>
      <c r="G2987">
        <v>-6.1931766964988899</v>
      </c>
      <c r="H2987">
        <v>1.38922236571814</v>
      </c>
      <c r="I2987">
        <v>4.0237229762295001</v>
      </c>
      <c r="J2987">
        <v>1.50294762670215</v>
      </c>
      <c r="K2987">
        <v>87.184690773946301</v>
      </c>
      <c r="L2987">
        <v>83.117152621379802</v>
      </c>
      <c r="M2987">
        <v>58.050219930369003</v>
      </c>
      <c r="N2987">
        <v>0.786828799009332</v>
      </c>
      <c r="O2987">
        <v>5.2883569096844303</v>
      </c>
      <c r="P2987">
        <v>35.127187178356102</v>
      </c>
    </row>
    <row r="2988" spans="1:17" hidden="1" x14ac:dyDescent="0.3">
      <c r="A2988" t="s">
        <v>6191</v>
      </c>
      <c r="B2988" t="s">
        <v>6192</v>
      </c>
      <c r="C2988" t="str">
        <f>IFERROR(VLOOKUP(Table1[[#This Row],[Ticker]],[1]!Table1[[Symbol]:[Industry]],2,FALSE),"-")</f>
        <v>-</v>
      </c>
      <c r="D2988" t="s">
        <v>447</v>
      </c>
      <c r="E2988">
        <v>105.932175125</v>
      </c>
      <c r="F2988">
        <v>96.95</v>
      </c>
      <c r="G2988">
        <v>54.819550490939697</v>
      </c>
      <c r="H2988">
        <v>-9.5924849239392902</v>
      </c>
      <c r="I2988">
        <v>14.678485162586201</v>
      </c>
      <c r="J2988">
        <v>0.54822790246395303</v>
      </c>
      <c r="K2988">
        <v>99.107815407584994</v>
      </c>
      <c r="L2988">
        <v>88.857694561932604</v>
      </c>
      <c r="M2988">
        <v>47.0009368250983</v>
      </c>
      <c r="N2988">
        <v>0.55593151519252804</v>
      </c>
      <c r="O2988">
        <v>38.060856111397598</v>
      </c>
      <c r="P2988">
        <v>92.552135054617594</v>
      </c>
      <c r="Q2988">
        <v>7.2573608215573002E-2</v>
      </c>
    </row>
    <row r="2989" spans="1:17" hidden="1" x14ac:dyDescent="0.3">
      <c r="A2989" t="s">
        <v>6193</v>
      </c>
      <c r="B2989" t="s">
        <v>6194</v>
      </c>
      <c r="C2989" t="str">
        <f>IFERROR(VLOOKUP(Table1[[#This Row],[Ticker]],[1]!Table1[[Symbol]:[Industry]],2,FALSE),"-")</f>
        <v>-</v>
      </c>
      <c r="D2989" t="s">
        <v>143</v>
      </c>
      <c r="E2989">
        <v>105.82070355</v>
      </c>
      <c r="F2989">
        <v>107.65</v>
      </c>
      <c r="G2989">
        <v>187.133648218871</v>
      </c>
      <c r="H2989">
        <v>-7.1717473981597601</v>
      </c>
      <c r="I2989">
        <v>145.00154454569</v>
      </c>
      <c r="J2989">
        <v>-5.54985822193796</v>
      </c>
      <c r="K2989">
        <v>100.252891645655</v>
      </c>
      <c r="L2989">
        <v>58.521642089831097</v>
      </c>
      <c r="M2989">
        <v>37.415137046542597</v>
      </c>
      <c r="N2989">
        <v>0.55779216671746201</v>
      </c>
      <c r="O2989">
        <v>22.3409196470041</v>
      </c>
      <c r="P2989">
        <v>219.91084695393701</v>
      </c>
      <c r="Q2989">
        <v>0.26960929872711997</v>
      </c>
    </row>
    <row r="2990" spans="1:17" hidden="1" x14ac:dyDescent="0.3">
      <c r="A2990" t="s">
        <v>6195</v>
      </c>
      <c r="B2990" t="s">
        <v>6196</v>
      </c>
      <c r="C2990" t="str">
        <f>IFERROR(VLOOKUP(Table1[[#This Row],[Ticker]],[1]!Table1[[Symbol]:[Industry]],2,FALSE),"-")</f>
        <v>-</v>
      </c>
      <c r="D2990" t="s">
        <v>261</v>
      </c>
      <c r="E2990">
        <v>105.7441644</v>
      </c>
      <c r="F2990">
        <v>97.45</v>
      </c>
      <c r="G2990">
        <v>-24.5595418777649</v>
      </c>
      <c r="H2990">
        <v>1.6494240779867499</v>
      </c>
      <c r="I2990">
        <v>-15.208464876648</v>
      </c>
      <c r="J2990">
        <v>2.58516739164105</v>
      </c>
      <c r="K2990">
        <v>95.039458690615206</v>
      </c>
      <c r="L2990">
        <v>94.295982868850999</v>
      </c>
      <c r="M2990">
        <v>49.158239554706299</v>
      </c>
      <c r="N2990">
        <v>0.70935363942793295</v>
      </c>
      <c r="O2990">
        <v>36.223704463827602</v>
      </c>
      <c r="P2990">
        <v>24.377791959157602</v>
      </c>
      <c r="Q2990">
        <v>5.5675866507592001E-2</v>
      </c>
    </row>
    <row r="2991" spans="1:17" hidden="1" x14ac:dyDescent="0.3">
      <c r="A2991" t="s">
        <v>6197</v>
      </c>
      <c r="B2991" t="s">
        <v>6198</v>
      </c>
      <c r="C2991" t="str">
        <f>IFERROR(VLOOKUP(Table1[[#This Row],[Ticker]],[1]!Table1[[Symbol]:[Industry]],2,FALSE),"-")</f>
        <v>-</v>
      </c>
      <c r="D2991" t="s">
        <v>143</v>
      </c>
      <c r="E2991">
        <v>105.64812993</v>
      </c>
      <c r="F2991">
        <v>2</v>
      </c>
      <c r="K2991">
        <v>2.1140989605141698</v>
      </c>
      <c r="L2991">
        <v>3.1857726977597598</v>
      </c>
      <c r="M2991">
        <v>71.039956020089093</v>
      </c>
      <c r="Q2991">
        <v>-6.9211309357390005E-2</v>
      </c>
    </row>
    <row r="2992" spans="1:17" hidden="1" x14ac:dyDescent="0.3">
      <c r="A2992" t="s">
        <v>6199</v>
      </c>
      <c r="B2992" t="s">
        <v>6200</v>
      </c>
      <c r="C2992" t="str">
        <f>IFERROR(VLOOKUP(Table1[[#This Row],[Ticker]],[1]!Table1[[Symbol]:[Industry]],2,FALSE),"-")</f>
        <v>-</v>
      </c>
      <c r="D2992" t="s">
        <v>606</v>
      </c>
      <c r="E2992">
        <v>105.3665</v>
      </c>
      <c r="F2992">
        <v>179.5</v>
      </c>
      <c r="G2992">
        <v>-14.2562347205401</v>
      </c>
      <c r="H2992">
        <v>-15.9622592487635</v>
      </c>
      <c r="I2992">
        <v>7.3701221137036601</v>
      </c>
      <c r="J2992">
        <v>2.3629996384337</v>
      </c>
      <c r="K2992">
        <v>179.04975016932499</v>
      </c>
      <c r="L2992">
        <v>169.10203021798901</v>
      </c>
      <c r="M2992">
        <v>41.645132331353999</v>
      </c>
      <c r="N2992">
        <v>0.170817847677109</v>
      </c>
      <c r="O2992">
        <v>25.348189415041698</v>
      </c>
      <c r="P2992">
        <v>34.456928838951299</v>
      </c>
      <c r="Q2992">
        <v>7.1499310753248002E-2</v>
      </c>
    </row>
    <row r="2993" spans="1:17" hidden="1" x14ac:dyDescent="0.3">
      <c r="A2993" t="s">
        <v>6201</v>
      </c>
      <c r="B2993" t="s">
        <v>6202</v>
      </c>
      <c r="C2993" t="str">
        <f>IFERROR(VLOOKUP(Table1[[#This Row],[Ticker]],[1]!Table1[[Symbol]:[Industry]],2,FALSE),"-")</f>
        <v>-</v>
      </c>
      <c r="D2993" t="s">
        <v>431</v>
      </c>
      <c r="E2993">
        <v>105.3004</v>
      </c>
      <c r="F2993">
        <v>10.6</v>
      </c>
      <c r="G2993">
        <v>71.046893043136194</v>
      </c>
      <c r="H2993">
        <v>-1.4731877000992599</v>
      </c>
      <c r="I2993">
        <v>12.211713922841099</v>
      </c>
      <c r="J2993">
        <v>-4.5741711183438802</v>
      </c>
      <c r="K2993">
        <v>10.694319290448201</v>
      </c>
      <c r="L2993">
        <v>9.3927132937466506</v>
      </c>
      <c r="M2993">
        <v>46.3407019954291</v>
      </c>
      <c r="N2993">
        <v>1.0192223166427601</v>
      </c>
      <c r="O2993">
        <v>18.867924528301799</v>
      </c>
      <c r="P2993">
        <v>127.956989247311</v>
      </c>
      <c r="Q2993">
        <v>4.7796763649698003E-2</v>
      </c>
    </row>
    <row r="2994" spans="1:17" hidden="1" x14ac:dyDescent="0.3">
      <c r="A2994" t="s">
        <v>6203</v>
      </c>
      <c r="B2994" t="s">
        <v>2992</v>
      </c>
      <c r="C2994" t="str">
        <f>IFERROR(VLOOKUP(Table1[[#This Row],[Ticker]],[1]!Table1[[Symbol]:[Industry]],2,FALSE),"-")</f>
        <v>-</v>
      </c>
      <c r="D2994" t="s">
        <v>4342</v>
      </c>
      <c r="E2994">
        <v>104.8125</v>
      </c>
      <c r="F2994">
        <v>806.25</v>
      </c>
      <c r="G2994">
        <v>-42.2635866104523</v>
      </c>
      <c r="H2994">
        <v>-15.861548104767101</v>
      </c>
      <c r="I2994">
        <v>-5.9138166709568702</v>
      </c>
      <c r="J2994">
        <v>-11.8355732220879</v>
      </c>
      <c r="K2994">
        <v>860.50690518454496</v>
      </c>
      <c r="L2994">
        <v>797.42913805568196</v>
      </c>
      <c r="M2994">
        <v>23.887646703161099</v>
      </c>
      <c r="N2994">
        <v>0.97214121045468405</v>
      </c>
      <c r="O2994">
        <v>27.751937984496099</v>
      </c>
      <c r="P2994">
        <v>29.549288985297601</v>
      </c>
      <c r="Q2994">
        <v>6.5350120319903005E-2</v>
      </c>
    </row>
    <row r="2995" spans="1:17" hidden="1" x14ac:dyDescent="0.3">
      <c r="A2995" t="s">
        <v>6204</v>
      </c>
      <c r="B2995" t="s">
        <v>6205</v>
      </c>
      <c r="C2995" t="str">
        <f>IFERROR(VLOOKUP(Table1[[#This Row],[Ticker]],[1]!Table1[[Symbol]:[Industry]],2,FALSE),"-")</f>
        <v>-</v>
      </c>
      <c r="E2995">
        <v>104.698035</v>
      </c>
      <c r="F2995">
        <v>87.88</v>
      </c>
      <c r="G2995">
        <v>1.4932367118396099</v>
      </c>
      <c r="H2995">
        <v>-22.4562313726375</v>
      </c>
      <c r="I2995">
        <v>15.9402774485648</v>
      </c>
      <c r="J2995">
        <v>-3.20894913102887</v>
      </c>
      <c r="K2995">
        <v>104.193856791141</v>
      </c>
      <c r="M2995">
        <v>46.849427146277101</v>
      </c>
      <c r="N2995">
        <v>0.41937924508025498</v>
      </c>
      <c r="O2995">
        <v>105.905780609922</v>
      </c>
      <c r="P2995">
        <v>40.968880333654099</v>
      </c>
    </row>
    <row r="2996" spans="1:17" hidden="1" x14ac:dyDescent="0.3">
      <c r="A2996" t="s">
        <v>6206</v>
      </c>
      <c r="B2996" t="s">
        <v>6207</v>
      </c>
      <c r="C2996" t="str">
        <f>IFERROR(VLOOKUP(Table1[[#This Row],[Ticker]],[1]!Table1[[Symbol]:[Industry]],2,FALSE),"-")</f>
        <v>-</v>
      </c>
      <c r="D2996" t="s">
        <v>264</v>
      </c>
      <c r="E2996">
        <v>104.50874</v>
      </c>
      <c r="F2996">
        <v>95.95</v>
      </c>
      <c r="G2996">
        <v>-6.9411331612959097</v>
      </c>
      <c r="H2996">
        <v>3.32156528933699</v>
      </c>
      <c r="I2996">
        <v>1.23370493000777</v>
      </c>
      <c r="J2996">
        <v>-8.8347652416146705</v>
      </c>
      <c r="K2996">
        <v>90.920914730720398</v>
      </c>
      <c r="L2996">
        <v>89.420174090778104</v>
      </c>
      <c r="M2996">
        <v>44.756599407525599</v>
      </c>
      <c r="N2996">
        <v>0.893327154772937</v>
      </c>
      <c r="O2996">
        <v>29.9114121938509</v>
      </c>
      <c r="P2996">
        <v>36.778332145402601</v>
      </c>
    </row>
    <row r="2997" spans="1:17" hidden="1" x14ac:dyDescent="0.3">
      <c r="A2997" t="s">
        <v>6208</v>
      </c>
      <c r="B2997" t="s">
        <v>6209</v>
      </c>
      <c r="C2997" t="str">
        <f>IFERROR(VLOOKUP(Table1[[#This Row],[Ticker]],[1]!Table1[[Symbol]:[Industry]],2,FALSE),"-")</f>
        <v>-</v>
      </c>
      <c r="D2997" t="s">
        <v>46</v>
      </c>
      <c r="E2997">
        <v>104.3</v>
      </c>
      <c r="F2997">
        <v>41.72</v>
      </c>
      <c r="G2997">
        <v>33.969403982759303</v>
      </c>
      <c r="H2997">
        <v>-28.0097418790773</v>
      </c>
      <c r="I2997">
        <v>-57.3582909906685</v>
      </c>
      <c r="J2997">
        <v>-16.225708784271301</v>
      </c>
      <c r="K2997">
        <v>50.152763119570402</v>
      </c>
      <c r="L2997">
        <v>48.563155266385102</v>
      </c>
      <c r="M2997">
        <v>18.473094559031999</v>
      </c>
      <c r="N2997">
        <v>2.23540669856459</v>
      </c>
      <c r="O2997">
        <v>122.48322147651</v>
      </c>
      <c r="P2997">
        <v>97.444391859914802</v>
      </c>
      <c r="Q2997">
        <v>0.16787487376433</v>
      </c>
    </row>
    <row r="2998" spans="1:17" hidden="1" x14ac:dyDescent="0.3">
      <c r="A2998" t="s">
        <v>6210</v>
      </c>
      <c r="B2998" t="s">
        <v>6211</v>
      </c>
      <c r="C2998" t="str">
        <f>IFERROR(VLOOKUP(Table1[[#This Row],[Ticker]],[1]!Table1[[Symbol]:[Industry]],2,FALSE),"-")</f>
        <v>-</v>
      </c>
      <c r="D2998" t="s">
        <v>4811</v>
      </c>
      <c r="E2998">
        <v>104.14976725</v>
      </c>
      <c r="F2998">
        <v>695.05</v>
      </c>
      <c r="G2998">
        <v>21.6783568204891</v>
      </c>
      <c r="H2998">
        <v>-6.0840815625947497</v>
      </c>
      <c r="I2998">
        <v>50.514734507428301</v>
      </c>
      <c r="J2998">
        <v>-3.6187450313310898</v>
      </c>
      <c r="K2998">
        <v>640.59802112188902</v>
      </c>
      <c r="L2998">
        <v>544.24737894500004</v>
      </c>
      <c r="M2998">
        <v>51.527524024713898</v>
      </c>
      <c r="N2998">
        <v>0.50845861904524703</v>
      </c>
      <c r="O2998">
        <v>9.3302640097834697</v>
      </c>
      <c r="P2998">
        <v>82.907894736842096</v>
      </c>
      <c r="Q2998">
        <v>8.7237372677421002E-2</v>
      </c>
    </row>
    <row r="2999" spans="1:17" hidden="1" x14ac:dyDescent="0.3">
      <c r="A2999" t="s">
        <v>6212</v>
      </c>
      <c r="B2999" t="s">
        <v>6213</v>
      </c>
      <c r="C2999" t="str">
        <f>IFERROR(VLOOKUP(Table1[[#This Row],[Ticker]],[1]!Table1[[Symbol]:[Industry]],2,FALSE),"-")</f>
        <v>-</v>
      </c>
      <c r="D2999" t="s">
        <v>1000</v>
      </c>
      <c r="E2999">
        <v>104.14123499999999</v>
      </c>
      <c r="F2999">
        <v>205.5</v>
      </c>
      <c r="G2999">
        <v>-32.484372966398702</v>
      </c>
      <c r="H2999">
        <v>-3.03056970141875</v>
      </c>
      <c r="I2999">
        <v>-23.716898329832802</v>
      </c>
      <c r="J2999">
        <v>-6.8046766519156296</v>
      </c>
      <c r="K2999">
        <v>213.62329064760701</v>
      </c>
      <c r="L2999">
        <v>234.011297465947</v>
      </c>
      <c r="M2999">
        <v>42.461787365330601</v>
      </c>
      <c r="N2999">
        <v>1.53072185103668</v>
      </c>
      <c r="O2999">
        <v>71.484184914841805</v>
      </c>
      <c r="P2999">
        <v>16.661935850127701</v>
      </c>
      <c r="Q2999">
        <v>3.9297483439282001E-2</v>
      </c>
    </row>
    <row r="3000" spans="1:17" hidden="1" x14ac:dyDescent="0.3">
      <c r="A3000" t="s">
        <v>6214</v>
      </c>
      <c r="B3000" t="s">
        <v>6215</v>
      </c>
      <c r="C3000" t="str">
        <f>IFERROR(VLOOKUP(Table1[[#This Row],[Ticker]],[1]!Table1[[Symbol]:[Industry]],2,FALSE),"-")</f>
        <v>-</v>
      </c>
      <c r="D3000" t="s">
        <v>261</v>
      </c>
      <c r="E3000">
        <v>103.962369</v>
      </c>
      <c r="F3000">
        <v>169.05</v>
      </c>
      <c r="G3000">
        <v>10.061838020320099</v>
      </c>
      <c r="H3000">
        <v>-4.6415045317824299</v>
      </c>
      <c r="I3000">
        <v>10.5189273675125</v>
      </c>
      <c r="J3000">
        <v>8.7187915108177305E-2</v>
      </c>
      <c r="K3000">
        <v>167.53484750158299</v>
      </c>
      <c r="L3000">
        <v>159.963840142424</v>
      </c>
      <c r="M3000">
        <v>48.184590589631298</v>
      </c>
      <c r="N3000">
        <v>1.0888657276656</v>
      </c>
      <c r="O3000">
        <v>23.040520556048499</v>
      </c>
      <c r="P3000">
        <v>48.942731277532999</v>
      </c>
      <c r="Q3000">
        <v>2.4326082216805E-2</v>
      </c>
    </row>
    <row r="3001" spans="1:17" hidden="1" x14ac:dyDescent="0.3">
      <c r="A3001" t="s">
        <v>6216</v>
      </c>
      <c r="B3001" t="s">
        <v>6217</v>
      </c>
      <c r="C3001" t="str">
        <f>IFERROR(VLOOKUP(Table1[[#This Row],[Ticker]],[1]!Table1[[Symbol]:[Industry]],2,FALSE),"-")</f>
        <v>-</v>
      </c>
      <c r="E3001">
        <v>103.95</v>
      </c>
      <c r="F3001">
        <v>693</v>
      </c>
      <c r="G3001">
        <v>-37.584891042758699</v>
      </c>
      <c r="H3001">
        <v>-14.641504531782401</v>
      </c>
      <c r="I3001">
        <v>-25.930157998341102</v>
      </c>
      <c r="J3001">
        <v>-6.7675615712202601</v>
      </c>
      <c r="K3001">
        <v>694.68148248916395</v>
      </c>
      <c r="M3001">
        <v>32.963382322203699</v>
      </c>
      <c r="N3001">
        <v>0.9</v>
      </c>
      <c r="O3001">
        <v>11.1111111111111</v>
      </c>
      <c r="P3001">
        <v>31.25</v>
      </c>
    </row>
    <row r="3002" spans="1:17" hidden="1" x14ac:dyDescent="0.3">
      <c r="A3002" t="s">
        <v>6218</v>
      </c>
      <c r="B3002" t="s">
        <v>6219</v>
      </c>
      <c r="C3002" t="str">
        <f>IFERROR(VLOOKUP(Table1[[#This Row],[Ticker]],[1]!Table1[[Symbol]:[Industry]],2,FALSE),"-")</f>
        <v>-</v>
      </c>
      <c r="D3002" t="s">
        <v>217</v>
      </c>
      <c r="E3002">
        <v>103.845172879999</v>
      </c>
      <c r="F3002">
        <v>102.43</v>
      </c>
      <c r="G3002">
        <v>98.181087623445407</v>
      </c>
      <c r="H3002">
        <v>-8.3362910860930093</v>
      </c>
      <c r="I3002">
        <v>29.476479808296599</v>
      </c>
      <c r="J3002">
        <v>-1.6867628280334599</v>
      </c>
      <c r="K3002">
        <v>106.173821012776</v>
      </c>
      <c r="L3002">
        <v>92.481830120539698</v>
      </c>
      <c r="M3002">
        <v>43.478072539022897</v>
      </c>
      <c r="N3002">
        <v>0.497687985477409</v>
      </c>
      <c r="O3002">
        <v>35.136190569169102</v>
      </c>
      <c r="P3002">
        <v>134.93119266055001</v>
      </c>
      <c r="Q3002">
        <v>8.6539386906012997E-2</v>
      </c>
    </row>
    <row r="3003" spans="1:17" hidden="1" x14ac:dyDescent="0.3">
      <c r="A3003" t="s">
        <v>6220</v>
      </c>
      <c r="B3003" t="s">
        <v>6221</v>
      </c>
      <c r="C3003" t="str">
        <f>IFERROR(VLOOKUP(Table1[[#This Row],[Ticker]],[1]!Table1[[Symbol]:[Industry]],2,FALSE),"-")</f>
        <v>-</v>
      </c>
      <c r="D3003" t="s">
        <v>132</v>
      </c>
      <c r="E3003">
        <v>103.655838</v>
      </c>
      <c r="F3003">
        <v>14.3</v>
      </c>
      <c r="G3003">
        <v>-32.285280252986198</v>
      </c>
      <c r="H3003">
        <v>-7.5173215252464898</v>
      </c>
      <c r="I3003">
        <v>-15.8946279123812</v>
      </c>
      <c r="J3003">
        <v>3.7363895246497201</v>
      </c>
      <c r="K3003">
        <v>14.907851941769501</v>
      </c>
      <c r="L3003">
        <v>15.7397492367071</v>
      </c>
      <c r="M3003">
        <v>44.098092513099701</v>
      </c>
      <c r="N3003">
        <v>0.52145590794598595</v>
      </c>
      <c r="O3003">
        <v>61.888111888111801</v>
      </c>
      <c r="P3003">
        <v>13.043478260869501</v>
      </c>
      <c r="Q3003">
        <v>-4.5754987331325998E-2</v>
      </c>
    </row>
    <row r="3004" spans="1:17" hidden="1" x14ac:dyDescent="0.3">
      <c r="A3004" t="s">
        <v>6222</v>
      </c>
      <c r="B3004" t="s">
        <v>6223</v>
      </c>
      <c r="C3004" t="str">
        <f>IFERROR(VLOOKUP(Table1[[#This Row],[Ticker]],[1]!Table1[[Symbol]:[Industry]],2,FALSE),"-")</f>
        <v>-</v>
      </c>
      <c r="D3004" t="s">
        <v>494</v>
      </c>
      <c r="E3004">
        <v>103.41092999999999</v>
      </c>
      <c r="F3004">
        <v>37</v>
      </c>
      <c r="G3004">
        <v>-5.1909918385146803</v>
      </c>
      <c r="H3004">
        <v>-10.4363763266542</v>
      </c>
      <c r="I3004">
        <v>1.5273087979011599</v>
      </c>
      <c r="J3004">
        <v>-6.3230565262243399</v>
      </c>
      <c r="K3004">
        <v>38.959017471358401</v>
      </c>
      <c r="L3004">
        <v>36.480691335454701</v>
      </c>
      <c r="M3004">
        <v>33.972492706015501</v>
      </c>
      <c r="N3004">
        <v>0.94329069670321797</v>
      </c>
      <c r="O3004">
        <v>41.648648648648603</v>
      </c>
      <c r="P3004">
        <v>37.037037037037003</v>
      </c>
      <c r="Q3004">
        <v>6.7811101094010003E-3</v>
      </c>
    </row>
    <row r="3005" spans="1:17" hidden="1" x14ac:dyDescent="0.3">
      <c r="A3005" t="s">
        <v>6224</v>
      </c>
      <c r="B3005" t="s">
        <v>6225</v>
      </c>
      <c r="C3005" t="str">
        <f>IFERROR(VLOOKUP(Table1[[#This Row],[Ticker]],[1]!Table1[[Symbol]:[Industry]],2,FALSE),"-")</f>
        <v>-</v>
      </c>
      <c r="D3005" t="s">
        <v>467</v>
      </c>
      <c r="E3005">
        <v>103.3023</v>
      </c>
      <c r="F3005">
        <v>89</v>
      </c>
      <c r="G3005">
        <v>18.841199902071502</v>
      </c>
      <c r="H3005">
        <v>4.5048369316321901</v>
      </c>
      <c r="I3005">
        <v>33.2882406387968</v>
      </c>
      <c r="J3005">
        <v>-10.917359142070399</v>
      </c>
      <c r="K3005">
        <v>85.0173402291949</v>
      </c>
      <c r="M3005">
        <v>38.954649064493701</v>
      </c>
      <c r="N3005">
        <v>0.65815176558978195</v>
      </c>
      <c r="O3005">
        <v>28.651685393258401</v>
      </c>
      <c r="P3005">
        <v>93.058568329718</v>
      </c>
    </row>
    <row r="3006" spans="1:17" hidden="1" x14ac:dyDescent="0.3">
      <c r="A3006" t="s">
        <v>6226</v>
      </c>
      <c r="B3006" t="s">
        <v>6227</v>
      </c>
      <c r="C3006" t="str">
        <f>IFERROR(VLOOKUP(Table1[[#This Row],[Ticker]],[1]!Table1[[Symbol]:[Industry]],2,FALSE),"-")</f>
        <v>-</v>
      </c>
      <c r="D3006" t="s">
        <v>546</v>
      </c>
      <c r="E3006">
        <v>103.246324225</v>
      </c>
      <c r="F3006">
        <v>144.65</v>
      </c>
      <c r="G3006">
        <v>127.618840868894</v>
      </c>
      <c r="H3006">
        <v>-6.8888440783486304</v>
      </c>
      <c r="I3006">
        <v>56.262479297977499</v>
      </c>
      <c r="J3006">
        <v>1.9151767430969899</v>
      </c>
      <c r="K3006">
        <v>142.33173771101201</v>
      </c>
      <c r="L3006">
        <v>111.697534521732</v>
      </c>
      <c r="M3006">
        <v>49.4566806779399</v>
      </c>
      <c r="N3006">
        <v>0.28464638375512902</v>
      </c>
      <c r="O3006">
        <v>28.600069132388501</v>
      </c>
      <c r="P3006">
        <v>205.49102428722199</v>
      </c>
      <c r="Q3006">
        <v>0.106898819361951</v>
      </c>
    </row>
    <row r="3007" spans="1:17" hidden="1" x14ac:dyDescent="0.3">
      <c r="A3007" t="s">
        <v>6228</v>
      </c>
      <c r="B3007" t="s">
        <v>6229</v>
      </c>
      <c r="C3007" t="str">
        <f>IFERROR(VLOOKUP(Table1[[#This Row],[Ticker]],[1]!Table1[[Symbol]:[Industry]],2,FALSE),"-")</f>
        <v>-</v>
      </c>
      <c r="D3007" t="s">
        <v>21</v>
      </c>
      <c r="E3007">
        <v>102.709225</v>
      </c>
      <c r="F3007">
        <v>136.9</v>
      </c>
      <c r="G3007">
        <v>-56.8481915248611</v>
      </c>
      <c r="H3007">
        <v>-20.512472273717901</v>
      </c>
      <c r="I3007">
        <v>-52.3701483621089</v>
      </c>
      <c r="J3007">
        <v>-1.15811664300899</v>
      </c>
      <c r="K3007">
        <v>160.860693928003</v>
      </c>
      <c r="L3007">
        <v>210.56071596487999</v>
      </c>
      <c r="M3007">
        <v>58.979449604271103</v>
      </c>
      <c r="N3007">
        <v>0.71761499417375996</v>
      </c>
      <c r="O3007">
        <v>273.26515704894001</v>
      </c>
      <c r="P3007">
        <v>16.461080391322799</v>
      </c>
      <c r="Q3007">
        <v>0.13497096485761401</v>
      </c>
    </row>
    <row r="3008" spans="1:17" hidden="1" x14ac:dyDescent="0.3">
      <c r="A3008" t="s">
        <v>6230</v>
      </c>
      <c r="B3008" t="s">
        <v>6231</v>
      </c>
      <c r="C3008" t="str">
        <f>IFERROR(VLOOKUP(Table1[[#This Row],[Ticker]],[1]!Table1[[Symbol]:[Industry]],2,FALSE),"-")</f>
        <v>-</v>
      </c>
      <c r="D3008" t="s">
        <v>124</v>
      </c>
      <c r="E3008">
        <v>102.44659704999999</v>
      </c>
      <c r="F3008">
        <v>41.5</v>
      </c>
      <c r="G3008">
        <v>-78.171935577171595</v>
      </c>
      <c r="H3008">
        <v>-1.41969536201788</v>
      </c>
      <c r="I3008">
        <v>-0.43243072561387302</v>
      </c>
      <c r="J3008">
        <v>-0.90053894218389996</v>
      </c>
      <c r="K3008">
        <v>41.6435233652101</v>
      </c>
      <c r="L3008">
        <v>45.513249254836602</v>
      </c>
      <c r="M3008">
        <v>46.829405724134801</v>
      </c>
      <c r="N3008">
        <v>1.2977099236641201</v>
      </c>
      <c r="O3008">
        <v>92.771084337349393</v>
      </c>
      <c r="P3008">
        <v>27.496159754224202</v>
      </c>
    </row>
    <row r="3009" spans="1:17" hidden="1" x14ac:dyDescent="0.3">
      <c r="A3009" t="s">
        <v>6232</v>
      </c>
      <c r="B3009" t="s">
        <v>6233</v>
      </c>
      <c r="C3009" t="str">
        <f>IFERROR(VLOOKUP(Table1[[#This Row],[Ticker]],[1]!Table1[[Symbol]:[Industry]],2,FALSE),"-")</f>
        <v>-</v>
      </c>
      <c r="D3009" t="s">
        <v>1381</v>
      </c>
      <c r="E3009">
        <v>102.4029</v>
      </c>
      <c r="F3009">
        <v>207</v>
      </c>
      <c r="G3009">
        <v>-52.962276814881299</v>
      </c>
      <c r="H3009">
        <v>0.434637600197258</v>
      </c>
      <c r="I3009">
        <v>-38.515236078156001</v>
      </c>
      <c r="J3009">
        <v>-1.5044036764834099</v>
      </c>
      <c r="M3009">
        <v>37.6678864819037</v>
      </c>
      <c r="O3009">
        <v>25.289855072463698</v>
      </c>
      <c r="P3009">
        <v>16.949152542372801</v>
      </c>
    </row>
    <row r="3010" spans="1:17" hidden="1" x14ac:dyDescent="0.3">
      <c r="A3010" t="s">
        <v>6234</v>
      </c>
      <c r="B3010" t="s">
        <v>6235</v>
      </c>
      <c r="C3010" t="str">
        <f>IFERROR(VLOOKUP(Table1[[#This Row],[Ticker]],[1]!Table1[[Symbol]:[Industry]],2,FALSE),"-")</f>
        <v>-</v>
      </c>
      <c r="D3010" t="s">
        <v>773</v>
      </c>
      <c r="E3010">
        <v>102.157817892</v>
      </c>
      <c r="F3010">
        <v>81.11</v>
      </c>
      <c r="G3010">
        <v>24.412723745553699</v>
      </c>
      <c r="H3010">
        <v>-6.4739652647667301</v>
      </c>
      <c r="I3010">
        <v>23.718878779242001</v>
      </c>
      <c r="J3010">
        <v>2.9259760703520201</v>
      </c>
      <c r="K3010">
        <v>81.068591277283105</v>
      </c>
      <c r="L3010">
        <v>69.973539757590999</v>
      </c>
      <c r="M3010">
        <v>38.6211746735177</v>
      </c>
      <c r="N3010">
        <v>0.23278312187822001</v>
      </c>
      <c r="O3010">
        <v>36.234742941684097</v>
      </c>
      <c r="P3010">
        <v>62.057942057942</v>
      </c>
      <c r="Q3010">
        <v>3.3529858044049003E-2</v>
      </c>
    </row>
    <row r="3011" spans="1:17" hidden="1" x14ac:dyDescent="0.3">
      <c r="A3011" t="s">
        <v>6236</v>
      </c>
      <c r="B3011" t="s">
        <v>6237</v>
      </c>
      <c r="C3011" t="str">
        <f>IFERROR(VLOOKUP(Table1[[#This Row],[Ticker]],[1]!Table1[[Symbol]:[Industry]],2,FALSE),"-")</f>
        <v>-</v>
      </c>
      <c r="D3011" t="s">
        <v>397</v>
      </c>
      <c r="E3011">
        <v>102.09395000000001</v>
      </c>
      <c r="F3011">
        <v>171.5</v>
      </c>
      <c r="G3011">
        <v>177.911207062035</v>
      </c>
      <c r="H3011">
        <v>-17.576827914867</v>
      </c>
      <c r="I3011">
        <v>22.8221053761444</v>
      </c>
      <c r="J3011">
        <v>-7.29175226329364</v>
      </c>
      <c r="K3011">
        <v>160.349093635994</v>
      </c>
      <c r="L3011">
        <v>117.21467584638999</v>
      </c>
      <c r="M3011">
        <v>28.896630392260501</v>
      </c>
      <c r="N3011">
        <v>0.40727710040764897</v>
      </c>
      <c r="O3011">
        <v>34.081632653061199</v>
      </c>
      <c r="P3011">
        <v>240.61569016881799</v>
      </c>
      <c r="Q3011">
        <v>0.17027509772602301</v>
      </c>
    </row>
    <row r="3012" spans="1:17" hidden="1" x14ac:dyDescent="0.3">
      <c r="A3012" t="s">
        <v>6238</v>
      </c>
      <c r="B3012" t="s">
        <v>6239</v>
      </c>
      <c r="C3012" t="str">
        <f>IFERROR(VLOOKUP(Table1[[#This Row],[Ticker]],[1]!Table1[[Symbol]:[Industry]],2,FALSE),"-")</f>
        <v>-</v>
      </c>
      <c r="D3012" t="s">
        <v>21</v>
      </c>
      <c r="E3012">
        <v>102.059364375</v>
      </c>
      <c r="F3012">
        <v>81.569999999999993</v>
      </c>
      <c r="G3012">
        <v>62.600046773915601</v>
      </c>
      <c r="H3012">
        <v>7.8737002256172097</v>
      </c>
      <c r="I3012">
        <v>54.304762636579397</v>
      </c>
      <c r="J3012">
        <v>12.5366922139275</v>
      </c>
      <c r="K3012">
        <v>74.893388941583396</v>
      </c>
      <c r="L3012">
        <v>65.611912547612206</v>
      </c>
      <c r="M3012">
        <v>73.343409443161306</v>
      </c>
      <c r="N3012">
        <v>1.10663236323764</v>
      </c>
      <c r="O3012">
        <v>25.658943238935802</v>
      </c>
      <c r="P3012">
        <v>105.72509457755299</v>
      </c>
      <c r="Q3012">
        <v>4.1281044096368999E-2</v>
      </c>
    </row>
    <row r="3013" spans="1:17" hidden="1" x14ac:dyDescent="0.3">
      <c r="A3013" t="s">
        <v>6240</v>
      </c>
      <c r="B3013" t="s">
        <v>6241</v>
      </c>
      <c r="C3013" t="str">
        <f>IFERROR(VLOOKUP(Table1[[#This Row],[Ticker]],[1]!Table1[[Symbol]:[Industry]],2,FALSE),"-")</f>
        <v>-</v>
      </c>
      <c r="D3013" t="s">
        <v>124</v>
      </c>
      <c r="E3013">
        <v>101.88645314199999</v>
      </c>
      <c r="F3013">
        <v>35.83</v>
      </c>
      <c r="G3013">
        <v>-16.5969133913569</v>
      </c>
      <c r="H3013">
        <v>-0.549355395680583</v>
      </c>
      <c r="I3013">
        <v>10.323342899324899</v>
      </c>
      <c r="J3013">
        <v>2.5877454596184299</v>
      </c>
      <c r="K3013">
        <v>30.911842097251</v>
      </c>
      <c r="L3013">
        <v>30.323671679153598</v>
      </c>
      <c r="M3013">
        <v>78.004308785417507</v>
      </c>
      <c r="N3013">
        <v>2.63743701253195</v>
      </c>
      <c r="O3013">
        <v>21.936924365057202</v>
      </c>
      <c r="P3013">
        <v>43.033932135728499</v>
      </c>
      <c r="Q3013">
        <v>4.2905519414374003E-2</v>
      </c>
    </row>
    <row r="3014" spans="1:17" hidden="1" x14ac:dyDescent="0.3">
      <c r="A3014" t="s">
        <v>6242</v>
      </c>
      <c r="B3014" t="s">
        <v>6243</v>
      </c>
      <c r="C3014" t="str">
        <f>IFERROR(VLOOKUP(Table1[[#This Row],[Ticker]],[1]!Table1[[Symbol]:[Industry]],2,FALSE),"-")</f>
        <v>-</v>
      </c>
      <c r="D3014" t="s">
        <v>294</v>
      </c>
      <c r="E3014">
        <v>101.749735739999</v>
      </c>
      <c r="F3014">
        <v>153.15</v>
      </c>
      <c r="G3014">
        <v>-57.978663936531603</v>
      </c>
      <c r="H3014">
        <v>-8.5775045317824397</v>
      </c>
      <c r="I3014">
        <v>-38.146911925042701</v>
      </c>
      <c r="J3014">
        <v>-1.4377370098167499</v>
      </c>
      <c r="K3014">
        <v>153.39655600358199</v>
      </c>
      <c r="L3014">
        <v>161.829685917581</v>
      </c>
      <c r="M3014">
        <v>48.507536810666899</v>
      </c>
      <c r="N3014">
        <v>0.50082433530709303</v>
      </c>
      <c r="O3014">
        <v>78.909565785177904</v>
      </c>
      <c r="P3014">
        <v>45.857142857142797</v>
      </c>
    </row>
    <row r="3015" spans="1:17" hidden="1" x14ac:dyDescent="0.3">
      <c r="A3015" t="s">
        <v>6244</v>
      </c>
      <c r="B3015" t="s">
        <v>6245</v>
      </c>
      <c r="C3015" t="str">
        <f>IFERROR(VLOOKUP(Table1[[#This Row],[Ticker]],[1]!Table1[[Symbol]:[Industry]],2,FALSE),"-")</f>
        <v>-</v>
      </c>
      <c r="D3015" t="s">
        <v>117</v>
      </c>
      <c r="E3015">
        <v>101.72925322499999</v>
      </c>
      <c r="F3015">
        <v>5</v>
      </c>
      <c r="G3015">
        <v>-37.539103496971101</v>
      </c>
      <c r="H3015">
        <v>-17.353368938562099</v>
      </c>
      <c r="I3015">
        <v>-7.2190468872300197</v>
      </c>
      <c r="J3015">
        <v>-6.1340333061130403</v>
      </c>
      <c r="K3015">
        <v>5.4560703976453704</v>
      </c>
      <c r="L3015">
        <v>5.5640568815175397</v>
      </c>
      <c r="M3015">
        <v>47.887425104037902</v>
      </c>
      <c r="N3015">
        <v>0.82729311149518403</v>
      </c>
      <c r="O3015">
        <v>36.999999999999901</v>
      </c>
      <c r="P3015">
        <v>21.951219512195099</v>
      </c>
      <c r="Q3015">
        <v>-2.9348977013354999E-2</v>
      </c>
    </row>
    <row r="3016" spans="1:17" hidden="1" x14ac:dyDescent="0.3">
      <c r="A3016" t="s">
        <v>6246</v>
      </c>
      <c r="B3016" t="s">
        <v>6247</v>
      </c>
      <c r="C3016" t="str">
        <f>IFERROR(VLOOKUP(Table1[[#This Row],[Ticker]],[1]!Table1[[Symbol]:[Industry]],2,FALSE),"-")</f>
        <v>-</v>
      </c>
      <c r="D3016" t="s">
        <v>438</v>
      </c>
      <c r="E3016">
        <v>101.46</v>
      </c>
      <c r="F3016">
        <v>169.1</v>
      </c>
      <c r="G3016">
        <v>-29.667442637505399</v>
      </c>
      <c r="H3016">
        <v>-6.6649649423396102</v>
      </c>
      <c r="I3016">
        <v>-2.5082401901219602</v>
      </c>
      <c r="J3016">
        <v>-1.4744635567229301</v>
      </c>
      <c r="K3016">
        <v>171.07059850082399</v>
      </c>
      <c r="L3016">
        <v>162.83143602763499</v>
      </c>
      <c r="M3016">
        <v>47.500452175513999</v>
      </c>
      <c r="N3016">
        <v>1.4434460575221399</v>
      </c>
      <c r="O3016">
        <v>37.7587226493199</v>
      </c>
      <c r="P3016">
        <v>28.5931558935361</v>
      </c>
      <c r="Q3016">
        <v>-6.1208009916483001E-2</v>
      </c>
    </row>
    <row r="3017" spans="1:17" hidden="1" x14ac:dyDescent="0.3">
      <c r="A3017" t="s">
        <v>6248</v>
      </c>
      <c r="B3017" t="s">
        <v>6249</v>
      </c>
      <c r="C3017" t="str">
        <f>IFERROR(VLOOKUP(Table1[[#This Row],[Ticker]],[1]!Table1[[Symbol]:[Industry]],2,FALSE),"-")</f>
        <v>-</v>
      </c>
      <c r="E3017">
        <v>101.228154848</v>
      </c>
      <c r="F3017">
        <v>23.12</v>
      </c>
      <c r="G3017">
        <v>98.422801264933497</v>
      </c>
      <c r="H3017">
        <v>50.166834405675502</v>
      </c>
      <c r="I3017">
        <v>69.637321676455599</v>
      </c>
      <c r="J3017">
        <v>41.476962783143797</v>
      </c>
      <c r="K3017">
        <v>15.8083823591816</v>
      </c>
      <c r="L3017">
        <v>13.505836789363901</v>
      </c>
      <c r="M3017">
        <v>93.7043212857931</v>
      </c>
      <c r="N3017">
        <v>4.1807507175965597</v>
      </c>
      <c r="O3017">
        <v>5.9688581314878801</v>
      </c>
      <c r="P3017">
        <v>149.945945945945</v>
      </c>
      <c r="Q3017">
        <v>0.124184663389869</v>
      </c>
    </row>
    <row r="3018" spans="1:17" hidden="1" x14ac:dyDescent="0.3">
      <c r="A3018" t="s">
        <v>6250</v>
      </c>
      <c r="B3018" t="s">
        <v>6251</v>
      </c>
      <c r="C3018" t="str">
        <f>IFERROR(VLOOKUP(Table1[[#This Row],[Ticker]],[1]!Table1[[Symbol]:[Industry]],2,FALSE),"-")</f>
        <v>-</v>
      </c>
      <c r="D3018" t="s">
        <v>74</v>
      </c>
      <c r="E3018">
        <v>101.20032</v>
      </c>
      <c r="F3018">
        <v>25.44</v>
      </c>
      <c r="G3018">
        <v>94.365658407790704</v>
      </c>
      <c r="H3018">
        <v>-11.495895046787901</v>
      </c>
      <c r="I3018">
        <v>38.0312433538408</v>
      </c>
      <c r="J3018">
        <v>-10.417447154744201</v>
      </c>
      <c r="K3018">
        <v>26.019403234344701</v>
      </c>
      <c r="L3018">
        <v>21.846388318998098</v>
      </c>
      <c r="M3018">
        <v>38.061580195134802</v>
      </c>
      <c r="N3018">
        <v>3.5927677792803001</v>
      </c>
      <c r="O3018">
        <v>15.959119496855299</v>
      </c>
      <c r="P3018">
        <v>167.78947368421001</v>
      </c>
      <c r="Q3018">
        <v>6.0636229579101003E-2</v>
      </c>
    </row>
    <row r="3019" spans="1:17" hidden="1" x14ac:dyDescent="0.3">
      <c r="A3019" t="s">
        <v>6252</v>
      </c>
      <c r="B3019" t="s">
        <v>6253</v>
      </c>
      <c r="C3019" t="str">
        <f>IFERROR(VLOOKUP(Table1[[#This Row],[Ticker]],[1]!Table1[[Symbol]:[Industry]],2,FALSE),"-")</f>
        <v>-</v>
      </c>
      <c r="D3019" t="s">
        <v>5248</v>
      </c>
      <c r="E3019">
        <v>101.1340728</v>
      </c>
      <c r="F3019">
        <v>37.26</v>
      </c>
      <c r="G3019">
        <v>-8.5771987350664105</v>
      </c>
      <c r="H3019">
        <v>-14.7958701854245</v>
      </c>
      <c r="I3019">
        <v>-4.3852038699007796</v>
      </c>
      <c r="J3019">
        <v>-0.19899165581440201</v>
      </c>
      <c r="K3019">
        <v>37.852843286181901</v>
      </c>
      <c r="L3019">
        <v>36.7452125007406</v>
      </c>
      <c r="M3019">
        <v>46.229453519771504</v>
      </c>
      <c r="N3019">
        <v>1.14571326907362</v>
      </c>
      <c r="O3019">
        <v>36.607622114868498</v>
      </c>
      <c r="P3019">
        <v>41.9428571428571</v>
      </c>
      <c r="Q3019">
        <v>-3.9249023717299999E-4</v>
      </c>
    </row>
    <row r="3020" spans="1:17" hidden="1" x14ac:dyDescent="0.3">
      <c r="A3020" t="s">
        <v>6254</v>
      </c>
      <c r="B3020" t="s">
        <v>6255</v>
      </c>
      <c r="C3020" t="str">
        <f>IFERROR(VLOOKUP(Table1[[#This Row],[Ticker]],[1]!Table1[[Symbol]:[Industry]],2,FALSE),"-")</f>
        <v>-</v>
      </c>
      <c r="D3020" t="s">
        <v>1267</v>
      </c>
      <c r="E3020">
        <v>100.50941324999999</v>
      </c>
      <c r="F3020">
        <v>133.5</v>
      </c>
      <c r="G3020">
        <v>-41.3388425706828</v>
      </c>
      <c r="H3020">
        <v>12.3332253548145</v>
      </c>
      <c r="I3020">
        <v>69.830518534428407</v>
      </c>
      <c r="J3020">
        <v>-3.0081630749796502</v>
      </c>
      <c r="K3020">
        <v>120.64019922015601</v>
      </c>
      <c r="L3020">
        <v>114.823610800278</v>
      </c>
      <c r="M3020">
        <v>51.726923802919401</v>
      </c>
      <c r="N3020">
        <v>0.48512490929822699</v>
      </c>
      <c r="O3020">
        <v>19.850187265917601</v>
      </c>
      <c r="P3020">
        <v>97.7777777777777</v>
      </c>
    </row>
    <row r="3021" spans="1:17" hidden="1" x14ac:dyDescent="0.3">
      <c r="A3021" t="s">
        <v>6256</v>
      </c>
      <c r="B3021" t="s">
        <v>6257</v>
      </c>
      <c r="C3021" t="str">
        <f>IFERROR(VLOOKUP(Table1[[#This Row],[Ticker]],[1]!Table1[[Symbol]:[Industry]],2,FALSE),"-")</f>
        <v>-</v>
      </c>
      <c r="D3021" t="s">
        <v>546</v>
      </c>
      <c r="E3021">
        <v>100.2899458</v>
      </c>
      <c r="F3021">
        <v>40.090000000000003</v>
      </c>
      <c r="G3021">
        <v>50.701062134498798</v>
      </c>
      <c r="H3021">
        <v>-5.0906063281896197</v>
      </c>
      <c r="I3021">
        <v>18.776545148033701</v>
      </c>
      <c r="J3021">
        <v>-11.942114114193799</v>
      </c>
      <c r="K3021">
        <v>40.445221745839802</v>
      </c>
      <c r="L3021">
        <v>35.687392012040199</v>
      </c>
      <c r="M3021">
        <v>37.326155001978002</v>
      </c>
      <c r="N3021">
        <v>1.79030065307842</v>
      </c>
      <c r="O3021">
        <v>24.7193813918682</v>
      </c>
      <c r="P3021">
        <v>122.105263157894</v>
      </c>
      <c r="Q3021">
        <v>8.1323235886386999E-2</v>
      </c>
    </row>
    <row r="3022" spans="1:17" hidden="1" x14ac:dyDescent="0.3">
      <c r="A3022" t="s">
        <v>6258</v>
      </c>
      <c r="B3022" t="s">
        <v>6259</v>
      </c>
      <c r="C3022" t="str">
        <f>IFERROR(VLOOKUP(Table1[[#This Row],[Ticker]],[1]!Table1[[Symbol]:[Industry]],2,FALSE),"-")</f>
        <v>-</v>
      </c>
      <c r="D3022" t="s">
        <v>467</v>
      </c>
      <c r="E3022">
        <v>99.96</v>
      </c>
      <c r="F3022">
        <v>166.6</v>
      </c>
      <c r="G3022">
        <v>343.22280126493303</v>
      </c>
      <c r="H3022">
        <v>-12.7686136431435</v>
      </c>
      <c r="I3022">
        <v>52.104624610354499</v>
      </c>
      <c r="J3022">
        <v>6.6744042705364404</v>
      </c>
      <c r="K3022">
        <v>156.03339188744201</v>
      </c>
      <c r="L3022">
        <v>118.087504743525</v>
      </c>
      <c r="M3022">
        <v>62.128764956996399</v>
      </c>
      <c r="N3022">
        <v>0.745657802412796</v>
      </c>
      <c r="O3022">
        <v>18.007202881152399</v>
      </c>
      <c r="P3022">
        <v>378.46065479609399</v>
      </c>
      <c r="Q3022">
        <v>0.14523634765339599</v>
      </c>
    </row>
    <row r="3023" spans="1:17" hidden="1" x14ac:dyDescent="0.3">
      <c r="A3023" t="s">
        <v>6260</v>
      </c>
      <c r="B3023" t="s">
        <v>6261</v>
      </c>
      <c r="C3023" t="str">
        <f>IFERROR(VLOOKUP(Table1[[#This Row],[Ticker]],[1]!Table1[[Symbol]:[Industry]],2,FALSE),"-")</f>
        <v>-</v>
      </c>
      <c r="D3023" t="s">
        <v>21</v>
      </c>
      <c r="E3023">
        <v>99.884174939999994</v>
      </c>
      <c r="F3023">
        <v>20.399999999999999</v>
      </c>
      <c r="G3023">
        <v>-119.28067210589001</v>
      </c>
      <c r="H3023">
        <v>-16.2794355662651</v>
      </c>
      <c r="I3023">
        <v>-72.590247684439802</v>
      </c>
      <c r="J3023">
        <v>-8.5338821345333002</v>
      </c>
      <c r="K3023">
        <v>24.4279463001068</v>
      </c>
      <c r="L3023">
        <v>62.105331981574302</v>
      </c>
      <c r="M3023">
        <v>19.324543723828501</v>
      </c>
      <c r="N3023">
        <v>0.36668019480519398</v>
      </c>
      <c r="O3023">
        <v>1076.22549019607</v>
      </c>
      <c r="P3023">
        <v>47.826086956521699</v>
      </c>
      <c r="Q3023">
        <v>1.6570581743410001E-2</v>
      </c>
    </row>
    <row r="3024" spans="1:17" hidden="1" x14ac:dyDescent="0.3">
      <c r="A3024" t="s">
        <v>6262</v>
      </c>
      <c r="B3024" t="s">
        <v>6263</v>
      </c>
      <c r="C3024" t="str">
        <f>IFERROR(VLOOKUP(Table1[[#This Row],[Ticker]],[1]!Table1[[Symbol]:[Industry]],2,FALSE),"-")</f>
        <v>-</v>
      </c>
      <c r="D3024" t="s">
        <v>1567</v>
      </c>
      <c r="E3024">
        <v>99.510431600000004</v>
      </c>
      <c r="F3024">
        <v>68</v>
      </c>
      <c r="G3024">
        <v>-37.365384507481103</v>
      </c>
      <c r="H3024">
        <v>-13.392313593271099</v>
      </c>
      <c r="I3024">
        <v>-44.417114520080197</v>
      </c>
      <c r="J3024">
        <v>-8.7544036764834203</v>
      </c>
      <c r="K3024">
        <v>79.187544015514106</v>
      </c>
      <c r="L3024">
        <v>82.453875235988406</v>
      </c>
      <c r="M3024">
        <v>22.384920701808699</v>
      </c>
      <c r="N3024">
        <v>2.2858851674641101</v>
      </c>
      <c r="O3024">
        <v>118.75</v>
      </c>
      <c r="P3024">
        <v>13.3333333333333</v>
      </c>
      <c r="Q3024">
        <v>5.6293319308836E-2</v>
      </c>
    </row>
    <row r="3025" spans="1:17" hidden="1" x14ac:dyDescent="0.3">
      <c r="A3025" t="s">
        <v>6264</v>
      </c>
      <c r="B3025" t="s">
        <v>6265</v>
      </c>
      <c r="C3025" t="str">
        <f>IFERROR(VLOOKUP(Table1[[#This Row],[Ticker]],[1]!Table1[[Symbol]:[Industry]],2,FALSE),"-")</f>
        <v>-</v>
      </c>
      <c r="D3025" t="s">
        <v>143</v>
      </c>
      <c r="E3025">
        <v>99.493674499999997</v>
      </c>
      <c r="F3025">
        <v>133.15</v>
      </c>
      <c r="G3025">
        <v>38.081263987889997</v>
      </c>
      <c r="H3025">
        <v>14.457112157195599</v>
      </c>
      <c r="I3025">
        <v>27.427915345939098</v>
      </c>
      <c r="J3025">
        <v>-8.8307925653723096</v>
      </c>
      <c r="K3025">
        <v>119.433931504691</v>
      </c>
      <c r="L3025">
        <v>103.333378237441</v>
      </c>
      <c r="M3025">
        <v>56.783288326073396</v>
      </c>
      <c r="N3025">
        <v>2.1640905402327899</v>
      </c>
      <c r="O3025">
        <v>21.667292527224902</v>
      </c>
      <c r="P3025">
        <v>82.647462277091904</v>
      </c>
      <c r="Q3025">
        <v>0.10077188004014</v>
      </c>
    </row>
    <row r="3026" spans="1:17" hidden="1" x14ac:dyDescent="0.3">
      <c r="A3026" t="s">
        <v>6266</v>
      </c>
      <c r="B3026" t="s">
        <v>6267</v>
      </c>
      <c r="C3026" t="str">
        <f>IFERROR(VLOOKUP(Table1[[#This Row],[Ticker]],[1]!Table1[[Symbol]:[Industry]],2,FALSE),"-")</f>
        <v>-</v>
      </c>
      <c r="D3026" t="s">
        <v>146</v>
      </c>
      <c r="E3026">
        <v>99.436520000000002</v>
      </c>
      <c r="F3026">
        <v>81.5</v>
      </c>
      <c r="G3026">
        <v>-4.1042383274870503E-2</v>
      </c>
      <c r="H3026">
        <v>6.4377821158731502E-2</v>
      </c>
      <c r="I3026">
        <v>-5.2142662564951898</v>
      </c>
      <c r="J3026">
        <v>-3.2221950875263601</v>
      </c>
      <c r="K3026">
        <v>80.009644007630399</v>
      </c>
      <c r="L3026">
        <v>77.776961800008905</v>
      </c>
      <c r="M3026">
        <v>49.4669726635194</v>
      </c>
      <c r="N3026">
        <v>0.60984848484848397</v>
      </c>
      <c r="O3026">
        <v>44.785276073619599</v>
      </c>
      <c r="P3026">
        <v>37.552742616033697</v>
      </c>
    </row>
    <row r="3027" spans="1:17" hidden="1" x14ac:dyDescent="0.3">
      <c r="A3027" t="s">
        <v>6268</v>
      </c>
      <c r="B3027" t="s">
        <v>6269</v>
      </c>
      <c r="C3027" t="str">
        <f>IFERROR(VLOOKUP(Table1[[#This Row],[Ticker]],[1]!Table1[[Symbol]:[Industry]],2,FALSE),"-")</f>
        <v>-</v>
      </c>
      <c r="D3027" t="s">
        <v>516</v>
      </c>
      <c r="E3027">
        <v>99.188999999999993</v>
      </c>
      <c r="F3027">
        <v>160.5</v>
      </c>
      <c r="G3027">
        <v>5.7042507903865598</v>
      </c>
      <c r="H3027">
        <v>-9.4720130063587096</v>
      </c>
      <c r="I3027">
        <v>142.01047460506501</v>
      </c>
      <c r="J3027">
        <v>5.7885899540898196</v>
      </c>
      <c r="K3027">
        <v>159.50605235919701</v>
      </c>
      <c r="L3027">
        <v>116.75488541187001</v>
      </c>
      <c r="M3027">
        <v>40.627964618601702</v>
      </c>
      <c r="N3027">
        <v>0.41175816848188401</v>
      </c>
      <c r="O3027">
        <v>24.641744548286599</v>
      </c>
      <c r="P3027">
        <v>169.06957250628599</v>
      </c>
    </row>
    <row r="3028" spans="1:17" hidden="1" x14ac:dyDescent="0.3">
      <c r="A3028" t="s">
        <v>6270</v>
      </c>
      <c r="B3028" t="s">
        <v>6271</v>
      </c>
      <c r="C3028" t="str">
        <f>IFERROR(VLOOKUP(Table1[[#This Row],[Ticker]],[1]!Table1[[Symbol]:[Industry]],2,FALSE),"-")</f>
        <v>-</v>
      </c>
      <c r="D3028" t="s">
        <v>217</v>
      </c>
      <c r="E3028">
        <v>99.102959999999996</v>
      </c>
      <c r="F3028">
        <v>69.84</v>
      </c>
      <c r="G3028">
        <v>56.234979884689999</v>
      </c>
      <c r="H3028">
        <v>-12.687481543276601</v>
      </c>
      <c r="I3028">
        <v>13.3192293720641</v>
      </c>
      <c r="J3028">
        <v>-8.4811478625299301</v>
      </c>
      <c r="K3028">
        <v>73.133018828501406</v>
      </c>
      <c r="L3028">
        <v>64.432278750527004</v>
      </c>
      <c r="M3028">
        <v>39.812473819340397</v>
      </c>
      <c r="N3028">
        <v>0.43898385000633899</v>
      </c>
      <c r="O3028">
        <v>50.2004581901489</v>
      </c>
      <c r="P3028">
        <v>97.8470254957507</v>
      </c>
      <c r="Q3028">
        <v>0.142457241928545</v>
      </c>
    </row>
    <row r="3029" spans="1:17" hidden="1" x14ac:dyDescent="0.3">
      <c r="A3029" t="s">
        <v>6272</v>
      </c>
      <c r="B3029" t="s">
        <v>6273</v>
      </c>
      <c r="C3029" t="str">
        <f>IFERROR(VLOOKUP(Table1[[#This Row],[Ticker]],[1]!Table1[[Symbol]:[Industry]],2,FALSE),"-")</f>
        <v>-</v>
      </c>
      <c r="D3029" t="s">
        <v>467</v>
      </c>
      <c r="E3029">
        <v>98.970015000000004</v>
      </c>
      <c r="F3029">
        <v>185.65</v>
      </c>
      <c r="G3029">
        <v>47.816186478941297</v>
      </c>
      <c r="H3029">
        <v>-4.8833100127066604</v>
      </c>
      <c r="I3029">
        <v>6.2671574379004698</v>
      </c>
      <c r="J3029">
        <v>-1.5044036764834099</v>
      </c>
      <c r="K3029">
        <v>157.91206431634399</v>
      </c>
      <c r="M3029">
        <v>15.086922916610501</v>
      </c>
      <c r="N3029">
        <v>0.8</v>
      </c>
      <c r="O3029">
        <v>9.2647454888230492</v>
      </c>
      <c r="P3029">
        <v>80.593385214007697</v>
      </c>
    </row>
    <row r="3030" spans="1:17" hidden="1" x14ac:dyDescent="0.3">
      <c r="A3030" t="s">
        <v>6274</v>
      </c>
      <c r="B3030" t="s">
        <v>6275</v>
      </c>
      <c r="C3030" t="str">
        <f>IFERROR(VLOOKUP(Table1[[#This Row],[Ticker]],[1]!Table1[[Symbol]:[Industry]],2,FALSE),"-")</f>
        <v>-</v>
      </c>
      <c r="D3030" t="s">
        <v>167</v>
      </c>
      <c r="E3030">
        <v>98.6496973</v>
      </c>
      <c r="F3030">
        <v>77</v>
      </c>
      <c r="G3030">
        <v>96.389467931600194</v>
      </c>
      <c r="H3030">
        <v>0.437651141040793</v>
      </c>
      <c r="I3030">
        <v>110.836508668325</v>
      </c>
      <c r="J3030">
        <v>-3.17107034315007</v>
      </c>
      <c r="K3030">
        <v>67.863590668890694</v>
      </c>
      <c r="M3030">
        <v>44.958358237546598</v>
      </c>
      <c r="N3030">
        <v>0.60064153969526801</v>
      </c>
      <c r="O3030">
        <v>14.8701298701298</v>
      </c>
      <c r="P3030">
        <v>152.459016393442</v>
      </c>
    </row>
    <row r="3031" spans="1:17" hidden="1" x14ac:dyDescent="0.3">
      <c r="A3031" t="s">
        <v>6276</v>
      </c>
      <c r="B3031" t="s">
        <v>6277</v>
      </c>
      <c r="C3031" t="str">
        <f>IFERROR(VLOOKUP(Table1[[#This Row],[Ticker]],[1]!Table1[[Symbol]:[Industry]],2,FALSE),"-")</f>
        <v>-</v>
      </c>
      <c r="D3031" t="s">
        <v>143</v>
      </c>
      <c r="E3031">
        <v>98.28</v>
      </c>
      <c r="F3031">
        <v>131.04</v>
      </c>
      <c r="G3031">
        <v>146.268797857778</v>
      </c>
      <c r="H3031">
        <v>74.511632239226799</v>
      </c>
      <c r="I3031">
        <v>125.238615235859</v>
      </c>
      <c r="J3031">
        <v>14.286395517606501</v>
      </c>
      <c r="K3031">
        <v>91.851879667407104</v>
      </c>
      <c r="L3031">
        <v>72.505272275475704</v>
      </c>
      <c r="M3031">
        <v>75.743653139493205</v>
      </c>
      <c r="N3031">
        <v>1.6275725253692499</v>
      </c>
      <c r="O3031">
        <v>8.6080586080585899</v>
      </c>
      <c r="P3031">
        <v>227.19101123595499</v>
      </c>
      <c r="Q3031">
        <v>0.12501742501034199</v>
      </c>
    </row>
    <row r="3032" spans="1:17" hidden="1" x14ac:dyDescent="0.3">
      <c r="A3032" t="s">
        <v>6278</v>
      </c>
      <c r="B3032" t="s">
        <v>6279</v>
      </c>
      <c r="C3032" t="str">
        <f>IFERROR(VLOOKUP(Table1[[#This Row],[Ticker]],[1]!Table1[[Symbol]:[Industry]],2,FALSE),"-")</f>
        <v>-</v>
      </c>
      <c r="D3032" t="s">
        <v>1169</v>
      </c>
      <c r="E3032">
        <v>98.086259999999996</v>
      </c>
      <c r="F3032">
        <v>67.8</v>
      </c>
      <c r="G3032">
        <v>44.709712259697902</v>
      </c>
      <c r="H3032">
        <v>-0.175911559600889</v>
      </c>
      <c r="I3032">
        <v>7.34176044466163</v>
      </c>
      <c r="J3032">
        <v>3.3912152591237499</v>
      </c>
      <c r="K3032">
        <v>67.972068546935304</v>
      </c>
      <c r="L3032">
        <v>61.139789485328002</v>
      </c>
      <c r="M3032">
        <v>47.082862441938701</v>
      </c>
      <c r="N3032">
        <v>3.1459502945106399</v>
      </c>
      <c r="O3032">
        <v>16.961651917404101</v>
      </c>
      <c r="P3032">
        <v>85.499316005471897</v>
      </c>
      <c r="Q3032">
        <v>5.1131855328849E-2</v>
      </c>
    </row>
    <row r="3033" spans="1:17" hidden="1" x14ac:dyDescent="0.3">
      <c r="A3033" t="s">
        <v>6280</v>
      </c>
      <c r="B3033" t="s">
        <v>6281</v>
      </c>
      <c r="C3033" t="str">
        <f>IFERROR(VLOOKUP(Table1[[#This Row],[Ticker]],[1]!Table1[[Symbol]:[Industry]],2,FALSE),"-")</f>
        <v>-</v>
      </c>
      <c r="D3033" t="s">
        <v>606</v>
      </c>
      <c r="E3033">
        <v>97.897049999999993</v>
      </c>
      <c r="F3033">
        <v>56.95</v>
      </c>
      <c r="G3033">
        <v>-60.459738417605998</v>
      </c>
      <c r="H3033">
        <v>-19.061567227707101</v>
      </c>
      <c r="I3033">
        <v>-46.012697680880798</v>
      </c>
      <c r="J3033">
        <v>7.6955963235165799</v>
      </c>
      <c r="K3033">
        <v>62.025888307390403</v>
      </c>
      <c r="M3033">
        <v>57.331661781261403</v>
      </c>
      <c r="N3033">
        <v>0.25360905189231298</v>
      </c>
      <c r="O3033">
        <v>46.444249341527602</v>
      </c>
      <c r="P3033">
        <v>13.9</v>
      </c>
    </row>
    <row r="3034" spans="1:17" hidden="1" x14ac:dyDescent="0.3">
      <c r="A3034" t="s">
        <v>6282</v>
      </c>
      <c r="B3034" t="s">
        <v>6283</v>
      </c>
      <c r="C3034" t="str">
        <f>IFERROR(VLOOKUP(Table1[[#This Row],[Ticker]],[1]!Table1[[Symbol]:[Industry]],2,FALSE),"-")</f>
        <v>-</v>
      </c>
      <c r="D3034" t="s">
        <v>2507</v>
      </c>
      <c r="E3034">
        <v>97.879310855999904</v>
      </c>
      <c r="F3034">
        <v>41.56</v>
      </c>
      <c r="G3034">
        <v>-18.644782569976101</v>
      </c>
      <c r="H3034">
        <v>-6.7632112233189297</v>
      </c>
      <c r="I3034">
        <v>-51.124465889673601</v>
      </c>
      <c r="J3034">
        <v>-6.5270281108725703</v>
      </c>
      <c r="K3034">
        <v>42.561481220042097</v>
      </c>
      <c r="L3034">
        <v>45.4045747909231</v>
      </c>
      <c r="M3034">
        <v>39.054546327550803</v>
      </c>
      <c r="N3034">
        <v>0.50841572699112603</v>
      </c>
      <c r="O3034">
        <v>80.461982675649594</v>
      </c>
      <c r="P3034">
        <v>45.671223273746897</v>
      </c>
      <c r="Q3034">
        <v>0.188293863706054</v>
      </c>
    </row>
    <row r="3035" spans="1:17" hidden="1" x14ac:dyDescent="0.3">
      <c r="A3035" t="s">
        <v>6284</v>
      </c>
      <c r="B3035" t="s">
        <v>6285</v>
      </c>
      <c r="C3035" t="str">
        <f>IFERROR(VLOOKUP(Table1[[#This Row],[Ticker]],[1]!Table1[[Symbol]:[Industry]],2,FALSE),"-")</f>
        <v>-</v>
      </c>
      <c r="D3035" t="s">
        <v>1825</v>
      </c>
      <c r="E3035">
        <v>97.715500000000006</v>
      </c>
      <c r="F3035">
        <v>33.35</v>
      </c>
      <c r="G3035">
        <v>-26.904182862050501</v>
      </c>
      <c r="H3035">
        <v>-16.134239009985802</v>
      </c>
      <c r="I3035">
        <v>-12.4571421253252</v>
      </c>
      <c r="J3035">
        <v>-5.7901179621976997</v>
      </c>
      <c r="M3035">
        <v>33.5311410267947</v>
      </c>
      <c r="O3035">
        <v>32.533733133433202</v>
      </c>
      <c r="P3035">
        <v>17.017543859649098</v>
      </c>
    </row>
    <row r="3036" spans="1:17" hidden="1" x14ac:dyDescent="0.3">
      <c r="A3036" t="s">
        <v>6286</v>
      </c>
      <c r="B3036" t="s">
        <v>6287</v>
      </c>
      <c r="C3036" t="str">
        <f>IFERROR(VLOOKUP(Table1[[#This Row],[Ticker]],[1]!Table1[[Symbol]:[Industry]],2,FALSE),"-")</f>
        <v>-</v>
      </c>
      <c r="D3036" t="s">
        <v>400</v>
      </c>
      <c r="E3036">
        <v>97.662308999999993</v>
      </c>
      <c r="F3036">
        <v>140.1</v>
      </c>
      <c r="G3036">
        <v>-16.896305434818199</v>
      </c>
      <c r="H3036">
        <v>-4.7435800676789803</v>
      </c>
      <c r="I3036">
        <v>-1.58015799834114</v>
      </c>
      <c r="J3036">
        <v>4.8724079177194799</v>
      </c>
      <c r="K3036">
        <v>141.93457023952101</v>
      </c>
      <c r="L3036">
        <v>135.706695468199</v>
      </c>
      <c r="M3036">
        <v>47.259032920750101</v>
      </c>
      <c r="N3036">
        <v>0.23859284284260701</v>
      </c>
      <c r="O3036">
        <v>29.122055674518201</v>
      </c>
      <c r="P3036">
        <v>40.1</v>
      </c>
      <c r="Q3036">
        <v>5.8463489668000001E-5</v>
      </c>
    </row>
    <row r="3037" spans="1:17" hidden="1" x14ac:dyDescent="0.3">
      <c r="A3037" t="s">
        <v>6288</v>
      </c>
      <c r="B3037" t="s">
        <v>6289</v>
      </c>
      <c r="C3037" t="str">
        <f>IFERROR(VLOOKUP(Table1[[#This Row],[Ticker]],[1]!Table1[[Symbol]:[Industry]],2,FALSE),"-")</f>
        <v>-</v>
      </c>
      <c r="D3037" t="s">
        <v>473</v>
      </c>
      <c r="E3037">
        <v>97.599199999999996</v>
      </c>
      <c r="F3037">
        <v>321.05</v>
      </c>
      <c r="G3037">
        <v>24.446111744855202</v>
      </c>
      <c r="H3037">
        <v>-5.6306853664037604</v>
      </c>
      <c r="I3037">
        <v>25.929558919205402</v>
      </c>
      <c r="J3037">
        <v>-6.7410900670159499</v>
      </c>
      <c r="K3037">
        <v>317.96579003111901</v>
      </c>
      <c r="L3037">
        <v>287.11712685305298</v>
      </c>
      <c r="M3037">
        <v>40.461202609565397</v>
      </c>
      <c r="N3037">
        <v>1.32662786576323</v>
      </c>
      <c r="O3037">
        <v>15.0755334060115</v>
      </c>
      <c r="P3037">
        <v>62.146464646464601</v>
      </c>
      <c r="Q3037">
        <v>9.6671352181572995E-2</v>
      </c>
    </row>
    <row r="3038" spans="1:17" hidden="1" x14ac:dyDescent="0.3">
      <c r="A3038" t="s">
        <v>6290</v>
      </c>
      <c r="B3038" t="s">
        <v>6291</v>
      </c>
      <c r="C3038" t="str">
        <f>IFERROR(VLOOKUP(Table1[[#This Row],[Ticker]],[1]!Table1[[Symbol]:[Industry]],2,FALSE),"-")</f>
        <v>-</v>
      </c>
      <c r="D3038" t="s">
        <v>467</v>
      </c>
      <c r="E3038">
        <v>97.58</v>
      </c>
      <c r="F3038">
        <v>70</v>
      </c>
      <c r="G3038">
        <v>-26.684443354648099</v>
      </c>
      <c r="H3038">
        <v>-18.056138678123901</v>
      </c>
      <c r="I3038">
        <v>-20.701148235440101</v>
      </c>
      <c r="J3038">
        <v>-8.1202132253457098</v>
      </c>
      <c r="K3038">
        <v>78.526908519971002</v>
      </c>
      <c r="L3038">
        <v>71.658983900517498</v>
      </c>
      <c r="M3038">
        <v>24.653214071981299</v>
      </c>
      <c r="N3038">
        <v>0.31217838765008499</v>
      </c>
      <c r="O3038">
        <v>39.285714285714199</v>
      </c>
      <c r="P3038">
        <v>39.999999999999901</v>
      </c>
    </row>
    <row r="3039" spans="1:17" hidden="1" x14ac:dyDescent="0.3">
      <c r="A3039" t="s">
        <v>6292</v>
      </c>
      <c r="B3039" t="s">
        <v>6293</v>
      </c>
      <c r="C3039" t="str">
        <f>IFERROR(VLOOKUP(Table1[[#This Row],[Ticker]],[1]!Table1[[Symbol]:[Industry]],2,FALSE),"-")</f>
        <v>-</v>
      </c>
      <c r="D3039" t="s">
        <v>264</v>
      </c>
      <c r="E3039">
        <v>97.391351357999994</v>
      </c>
      <c r="F3039">
        <v>47.46</v>
      </c>
      <c r="G3039">
        <v>-51.952948053867402</v>
      </c>
      <c r="H3039">
        <v>-5.8910007026812599</v>
      </c>
      <c r="I3039">
        <v>6.5974545312719099</v>
      </c>
      <c r="J3039">
        <v>-4.4554830981510696</v>
      </c>
      <c r="K3039">
        <v>49.472514900541299</v>
      </c>
      <c r="L3039">
        <v>50.253318977722799</v>
      </c>
      <c r="M3039">
        <v>38.494198058392001</v>
      </c>
      <c r="N3039">
        <v>0.84746547758846602</v>
      </c>
      <c r="O3039">
        <v>34.112937210282297</v>
      </c>
      <c r="P3039">
        <v>35.213675213675202</v>
      </c>
      <c r="Q3039">
        <v>-5.6471978419050002E-3</v>
      </c>
    </row>
    <row r="3040" spans="1:17" hidden="1" x14ac:dyDescent="0.3">
      <c r="A3040" t="s">
        <v>6294</v>
      </c>
      <c r="B3040" t="s">
        <v>6295</v>
      </c>
      <c r="C3040" t="str">
        <f>IFERROR(VLOOKUP(Table1[[#This Row],[Ticker]],[1]!Table1[[Symbol]:[Industry]],2,FALSE),"-")</f>
        <v>-</v>
      </c>
      <c r="D3040" t="s">
        <v>644</v>
      </c>
      <c r="E3040">
        <v>97.278000000000006</v>
      </c>
      <c r="F3040">
        <v>20.92</v>
      </c>
      <c r="G3040">
        <v>-74.341444545122201</v>
      </c>
      <c r="H3040">
        <v>-12.698575450791999</v>
      </c>
      <c r="I3040">
        <v>-12.406107365429699</v>
      </c>
      <c r="J3040">
        <v>-9.6385755842402308</v>
      </c>
      <c r="K3040">
        <v>23.5410390670915</v>
      </c>
      <c r="L3040">
        <v>25.212027073596399</v>
      </c>
      <c r="M3040">
        <v>18.546859616916699</v>
      </c>
      <c r="N3040">
        <v>1.23307089054399</v>
      </c>
      <c r="O3040">
        <v>95.506692160611806</v>
      </c>
      <c r="P3040">
        <v>10.105263157894701</v>
      </c>
      <c r="Q3040">
        <v>-0.113101978761631</v>
      </c>
    </row>
    <row r="3041" spans="1:17" hidden="1" x14ac:dyDescent="0.3">
      <c r="A3041" t="s">
        <v>6296</v>
      </c>
      <c r="B3041" t="s">
        <v>6297</v>
      </c>
      <c r="C3041" t="str">
        <f>IFERROR(VLOOKUP(Table1[[#This Row],[Ticker]],[1]!Table1[[Symbol]:[Industry]],2,FALSE),"-")</f>
        <v>-</v>
      </c>
      <c r="D3041" t="s">
        <v>546</v>
      </c>
      <c r="E3041">
        <v>97.174268240000004</v>
      </c>
      <c r="F3041">
        <v>8.98</v>
      </c>
      <c r="G3041">
        <v>-47.739319947187603</v>
      </c>
      <c r="H3041">
        <v>-7.3325701937845897</v>
      </c>
      <c r="I3041">
        <v>-11.4253960935792</v>
      </c>
      <c r="J3041">
        <v>-3.13661259922553</v>
      </c>
      <c r="K3041">
        <v>9.0485396274126497</v>
      </c>
      <c r="L3041">
        <v>9.2311772451005805</v>
      </c>
      <c r="M3041">
        <v>38.011634764746397</v>
      </c>
      <c r="N3041">
        <v>0.93825062700773498</v>
      </c>
      <c r="O3041">
        <v>60.022271714921999</v>
      </c>
      <c r="P3041">
        <v>18.002628120893501</v>
      </c>
      <c r="Q3041">
        <v>0.186559480148734</v>
      </c>
    </row>
    <row r="3042" spans="1:17" hidden="1" x14ac:dyDescent="0.3">
      <c r="A3042" t="s">
        <v>6298</v>
      </c>
      <c r="B3042" t="s">
        <v>6299</v>
      </c>
      <c r="C3042" t="str">
        <f>IFERROR(VLOOKUP(Table1[[#This Row],[Ticker]],[1]!Table1[[Symbol]:[Industry]],2,FALSE),"-")</f>
        <v>-</v>
      </c>
      <c r="D3042" t="s">
        <v>400</v>
      </c>
      <c r="E3042">
        <v>97.054879999999997</v>
      </c>
      <c r="F3042">
        <v>37.700000000000003</v>
      </c>
      <c r="G3042">
        <v>33.228965950094299</v>
      </c>
      <c r="H3042">
        <v>-5.2629581929550797</v>
      </c>
      <c r="I3042">
        <v>-32.0798720225918</v>
      </c>
      <c r="J3042">
        <v>5.7259170232250396</v>
      </c>
      <c r="K3042">
        <v>38.360856314562596</v>
      </c>
      <c r="L3042">
        <v>38.275906710509297</v>
      </c>
      <c r="M3042">
        <v>57.998103734478804</v>
      </c>
      <c r="N3042">
        <v>0.35142674950431102</v>
      </c>
      <c r="O3042">
        <v>102.864721485411</v>
      </c>
      <c r="P3042">
        <v>71.285779191276703</v>
      </c>
      <c r="Q3042">
        <v>8.6706736057786005E-2</v>
      </c>
    </row>
    <row r="3043" spans="1:17" hidden="1" x14ac:dyDescent="0.3">
      <c r="A3043" t="s">
        <v>6300</v>
      </c>
      <c r="B3043" t="s">
        <v>6301</v>
      </c>
      <c r="C3043" t="str">
        <f>IFERROR(VLOOKUP(Table1[[#This Row],[Ticker]],[1]!Table1[[Symbol]:[Industry]],2,FALSE),"-")</f>
        <v>-</v>
      </c>
      <c r="D3043" t="s">
        <v>606</v>
      </c>
      <c r="E3043">
        <v>96.884799999999998</v>
      </c>
      <c r="F3043">
        <v>0.76</v>
      </c>
      <c r="G3043">
        <v>-10.196553573776001</v>
      </c>
      <c r="H3043">
        <v>-18.434607980058299</v>
      </c>
      <c r="I3043">
        <v>-6.5654521159882</v>
      </c>
      <c r="J3043">
        <v>-2.8201931501676198</v>
      </c>
      <c r="K3043">
        <v>0.78839852851879799</v>
      </c>
      <c r="L3043">
        <v>0.81288289032132899</v>
      </c>
      <c r="M3043">
        <v>39.485663663465303</v>
      </c>
      <c r="N3043">
        <v>0.45905766073911303</v>
      </c>
      <c r="O3043">
        <v>107.894736842105</v>
      </c>
      <c r="P3043">
        <v>35.714285714285701</v>
      </c>
      <c r="Q3043">
        <v>0.14208689823428</v>
      </c>
    </row>
    <row r="3044" spans="1:17" hidden="1" x14ac:dyDescent="0.3">
      <c r="A3044" t="s">
        <v>6302</v>
      </c>
      <c r="B3044" t="s">
        <v>6303</v>
      </c>
      <c r="C3044" t="str">
        <f>IFERROR(VLOOKUP(Table1[[#This Row],[Ticker]],[1]!Table1[[Symbol]:[Industry]],2,FALSE),"-")</f>
        <v>-</v>
      </c>
      <c r="D3044" t="s">
        <v>46</v>
      </c>
      <c r="E3044">
        <v>96.745166339999997</v>
      </c>
      <c r="F3044">
        <v>13.11</v>
      </c>
      <c r="G3044">
        <v>112.269530236896</v>
      </c>
      <c r="H3044">
        <v>-13.598817337940501</v>
      </c>
      <c r="I3044">
        <v>29.805435221997801</v>
      </c>
      <c r="J3044">
        <v>6.4624013027696803</v>
      </c>
      <c r="K3044">
        <v>13.3897392705997</v>
      </c>
      <c r="L3044">
        <v>11.2284145944437</v>
      </c>
      <c r="M3044">
        <v>54.333307509986398</v>
      </c>
      <c r="N3044">
        <v>0.80821835709225398</v>
      </c>
      <c r="O3044">
        <v>49.885583524027403</v>
      </c>
      <c r="Q3044">
        <v>8.7601737944159E-2</v>
      </c>
    </row>
    <row r="3045" spans="1:17" hidden="1" x14ac:dyDescent="0.3">
      <c r="A3045" t="s">
        <v>6304</v>
      </c>
      <c r="B3045" t="s">
        <v>6305</v>
      </c>
      <c r="C3045" t="str">
        <f>IFERROR(VLOOKUP(Table1[[#This Row],[Ticker]],[1]!Table1[[Symbol]:[Industry]],2,FALSE),"-")</f>
        <v>-</v>
      </c>
      <c r="D3045" t="s">
        <v>762</v>
      </c>
      <c r="E3045">
        <v>96.655260767999906</v>
      </c>
      <c r="F3045">
        <v>39.93</v>
      </c>
      <c r="G3045">
        <v>-7.9959487350664</v>
      </c>
      <c r="H3045">
        <v>-41.507863978787</v>
      </c>
      <c r="I3045">
        <v>10.476293614562</v>
      </c>
      <c r="J3045">
        <v>-11.224337778625101</v>
      </c>
      <c r="K3045">
        <v>51.880865821675599</v>
      </c>
      <c r="L3045">
        <v>44.737126939990802</v>
      </c>
      <c r="M3045">
        <v>21.5346416883221</v>
      </c>
      <c r="N3045">
        <v>0.48199152542372797</v>
      </c>
      <c r="O3045">
        <v>75.306786877034796</v>
      </c>
      <c r="P3045">
        <v>50.679245283018801</v>
      </c>
    </row>
    <row r="3046" spans="1:17" hidden="1" x14ac:dyDescent="0.3">
      <c r="A3046" t="s">
        <v>6306</v>
      </c>
      <c r="B3046" t="s">
        <v>6307</v>
      </c>
      <c r="C3046" t="str">
        <f>IFERROR(VLOOKUP(Table1[[#This Row],[Ticker]],[1]!Table1[[Symbol]:[Industry]],2,FALSE),"-")</f>
        <v>-</v>
      </c>
      <c r="D3046" t="s">
        <v>4244</v>
      </c>
      <c r="E3046">
        <v>96.573449999999994</v>
      </c>
      <c r="F3046">
        <v>153.19999999999999</v>
      </c>
      <c r="G3046">
        <v>-8.2243532066111307</v>
      </c>
      <c r="H3046">
        <v>-25.593636365420899</v>
      </c>
      <c r="I3046">
        <v>9.3365086683255196</v>
      </c>
      <c r="J3046">
        <v>-13.655566467181</v>
      </c>
      <c r="K3046">
        <v>180.51229235379901</v>
      </c>
      <c r="L3046">
        <v>158.429562321931</v>
      </c>
      <c r="M3046">
        <v>12.6676335412287</v>
      </c>
      <c r="N3046">
        <v>0.56031434184675799</v>
      </c>
      <c r="O3046">
        <v>59.497389033942497</v>
      </c>
      <c r="P3046">
        <v>45.420028476506801</v>
      </c>
    </row>
    <row r="3047" spans="1:17" hidden="1" x14ac:dyDescent="0.3">
      <c r="A3047" t="s">
        <v>6308</v>
      </c>
      <c r="B3047" t="s">
        <v>6309</v>
      </c>
      <c r="C3047" t="str">
        <f>IFERROR(VLOOKUP(Table1[[#This Row],[Ticker]],[1]!Table1[[Symbol]:[Industry]],2,FALSE),"-")</f>
        <v>-</v>
      </c>
      <c r="D3047" t="s">
        <v>1818</v>
      </c>
      <c r="E3047">
        <v>96.339780079999997</v>
      </c>
      <c r="F3047">
        <v>5.92</v>
      </c>
      <c r="G3047">
        <v>-71.110532068399706</v>
      </c>
      <c r="H3047">
        <v>-11.5488828677322</v>
      </c>
      <c r="I3047">
        <v>-35.5329552011383</v>
      </c>
      <c r="J3047">
        <v>0.56100079855961305</v>
      </c>
      <c r="K3047">
        <v>6.5175689312337202</v>
      </c>
      <c r="L3047">
        <v>8.2882179905618294</v>
      </c>
      <c r="M3047">
        <v>41.595212123557701</v>
      </c>
      <c r="N3047">
        <v>0.65208729916947095</v>
      </c>
      <c r="O3047">
        <v>100.168918918918</v>
      </c>
      <c r="P3047">
        <v>5.71428571428571</v>
      </c>
      <c r="Q3047">
        <v>-4.7939359431414003E-2</v>
      </c>
    </row>
    <row r="3048" spans="1:17" hidden="1" x14ac:dyDescent="0.3">
      <c r="A3048" t="s">
        <v>6310</v>
      </c>
      <c r="B3048" t="s">
        <v>6311</v>
      </c>
      <c r="C3048" t="str">
        <f>IFERROR(VLOOKUP(Table1[[#This Row],[Ticker]],[1]!Table1[[Symbol]:[Industry]],2,FALSE),"-")</f>
        <v>-</v>
      </c>
      <c r="D3048" t="s">
        <v>431</v>
      </c>
      <c r="E3048">
        <v>96.326251525000004</v>
      </c>
      <c r="F3048">
        <v>26.53</v>
      </c>
      <c r="G3048">
        <v>44.325605003251297</v>
      </c>
      <c r="H3048">
        <v>-20.142325549844799</v>
      </c>
      <c r="I3048">
        <v>28.650451419941401</v>
      </c>
      <c r="J3048">
        <v>-2.1607743328540598</v>
      </c>
      <c r="K3048">
        <v>28.1718881819234</v>
      </c>
      <c r="L3048">
        <v>25.170021515490099</v>
      </c>
      <c r="M3048">
        <v>45.910472326707499</v>
      </c>
      <c r="N3048">
        <v>0.99749987100703896</v>
      </c>
      <c r="O3048">
        <v>37.617791179796399</v>
      </c>
      <c r="P3048">
        <v>96.518518518518505</v>
      </c>
      <c r="Q3048">
        <v>8.7933893568760996E-2</v>
      </c>
    </row>
    <row r="3049" spans="1:17" hidden="1" x14ac:dyDescent="0.3">
      <c r="A3049" t="s">
        <v>6312</v>
      </c>
      <c r="B3049" t="s">
        <v>6313</v>
      </c>
      <c r="C3049" t="str">
        <f>IFERROR(VLOOKUP(Table1[[#This Row],[Ticker]],[1]!Table1[[Symbol]:[Industry]],2,FALSE),"-")</f>
        <v>-</v>
      </c>
      <c r="D3049" t="s">
        <v>1361</v>
      </c>
      <c r="E3049">
        <v>96.080539380000005</v>
      </c>
      <c r="F3049">
        <v>26.79</v>
      </c>
      <c r="G3049">
        <v>-21.152198735066399</v>
      </c>
      <c r="H3049">
        <v>-1.0992701993573599</v>
      </c>
      <c r="I3049">
        <v>-11.2130048595966</v>
      </c>
      <c r="J3049">
        <v>-0.47895741746327603</v>
      </c>
      <c r="K3049">
        <v>26.118619843716299</v>
      </c>
      <c r="L3049">
        <v>25.353966255166799</v>
      </c>
      <c r="M3049">
        <v>53.842876406836702</v>
      </c>
      <c r="N3049">
        <v>1.14570508542046</v>
      </c>
      <c r="O3049">
        <v>4.4046285927584901</v>
      </c>
      <c r="P3049">
        <v>15.974025974025899</v>
      </c>
      <c r="Q3049">
        <v>-6.9436672557021004E-2</v>
      </c>
    </row>
    <row r="3050" spans="1:17" hidden="1" x14ac:dyDescent="0.3">
      <c r="A3050" t="s">
        <v>6314</v>
      </c>
      <c r="B3050" t="s">
        <v>6315</v>
      </c>
      <c r="C3050" t="str">
        <f>IFERROR(VLOOKUP(Table1[[#This Row],[Ticker]],[1]!Table1[[Symbol]:[Industry]],2,FALSE),"-")</f>
        <v>-</v>
      </c>
      <c r="D3050" t="s">
        <v>80</v>
      </c>
      <c r="E3050">
        <v>95.943152400000002</v>
      </c>
      <c r="F3050">
        <v>47.12</v>
      </c>
      <c r="G3050">
        <v>-17.850369466773699</v>
      </c>
      <c r="H3050">
        <v>-9.6015045317824299</v>
      </c>
      <c r="I3050">
        <v>-46.181941798677997</v>
      </c>
      <c r="J3050">
        <v>-2.5044036764834101</v>
      </c>
      <c r="K3050">
        <v>49.753711757585499</v>
      </c>
      <c r="L3050">
        <v>50.33468685295</v>
      </c>
      <c r="M3050">
        <v>36.977359719785397</v>
      </c>
      <c r="N3050">
        <v>1.26727728619682</v>
      </c>
      <c r="O3050">
        <v>137.69100169779199</v>
      </c>
      <c r="P3050">
        <v>29.77141283393</v>
      </c>
      <c r="Q3050">
        <v>4.2869814244096999E-2</v>
      </c>
    </row>
    <row r="3051" spans="1:17" hidden="1" x14ac:dyDescent="0.3">
      <c r="A3051" t="s">
        <v>6316</v>
      </c>
      <c r="B3051" t="s">
        <v>6317</v>
      </c>
      <c r="C3051" t="str">
        <f>IFERROR(VLOOKUP(Table1[[#This Row],[Ticker]],[1]!Table1[[Symbol]:[Industry]],2,FALSE),"-")</f>
        <v>-</v>
      </c>
      <c r="D3051" t="s">
        <v>473</v>
      </c>
      <c r="E3051">
        <v>95.459900911999995</v>
      </c>
      <c r="F3051">
        <v>16.88</v>
      </c>
      <c r="G3051">
        <v>-34.922126271298197</v>
      </c>
      <c r="H3051">
        <v>-5.2784472069416601</v>
      </c>
      <c r="I3051">
        <v>-22.962926359922999</v>
      </c>
      <c r="J3051">
        <v>-5.4775430161588501</v>
      </c>
      <c r="K3051">
        <v>17.5153021627595</v>
      </c>
      <c r="L3051">
        <v>17.810615915074901</v>
      </c>
      <c r="M3051">
        <v>38.998120419522003</v>
      </c>
      <c r="N3051">
        <v>0.36420162593675498</v>
      </c>
      <c r="O3051">
        <v>41.883886255924097</v>
      </c>
      <c r="P3051">
        <v>17.2222222222222</v>
      </c>
      <c r="Q3051">
        <v>5.5612275294307997E-2</v>
      </c>
    </row>
    <row r="3052" spans="1:17" hidden="1" x14ac:dyDescent="0.3">
      <c r="A3052" t="s">
        <v>6318</v>
      </c>
      <c r="B3052" t="s">
        <v>6319</v>
      </c>
      <c r="C3052" t="str">
        <f>IFERROR(VLOOKUP(Table1[[#This Row],[Ticker]],[1]!Table1[[Symbol]:[Industry]],2,FALSE),"-")</f>
        <v>-</v>
      </c>
      <c r="D3052" t="s">
        <v>54</v>
      </c>
      <c r="E3052">
        <v>95.346000000000004</v>
      </c>
      <c r="F3052">
        <v>300</v>
      </c>
      <c r="G3052">
        <v>22.301633004401101</v>
      </c>
      <c r="H3052">
        <v>-8.6071041495559601</v>
      </c>
      <c r="I3052">
        <v>36.5885097011166</v>
      </c>
      <c r="J3052">
        <v>-6.4389772221242696</v>
      </c>
      <c r="K3052">
        <v>304.36543397154901</v>
      </c>
      <c r="L3052">
        <v>253.92084679305299</v>
      </c>
      <c r="M3052">
        <v>35.893566853618701</v>
      </c>
      <c r="N3052">
        <v>0.40393116939190299</v>
      </c>
      <c r="O3052">
        <v>32.6666666666666</v>
      </c>
      <c r="P3052">
        <v>73.110213502596594</v>
      </c>
      <c r="Q3052">
        <v>4.7810626148837999E-2</v>
      </c>
    </row>
    <row r="3053" spans="1:17" hidden="1" x14ac:dyDescent="0.3">
      <c r="A3053" t="s">
        <v>6320</v>
      </c>
      <c r="B3053" t="s">
        <v>6321</v>
      </c>
      <c r="C3053" t="str">
        <f>IFERROR(VLOOKUP(Table1[[#This Row],[Ticker]],[1]!Table1[[Symbol]:[Industry]],2,FALSE),"-")</f>
        <v>-</v>
      </c>
      <c r="D3053" t="s">
        <v>1378</v>
      </c>
      <c r="E3053">
        <v>95.25</v>
      </c>
      <c r="F3053">
        <v>317.5</v>
      </c>
      <c r="G3053">
        <v>78.818935886726294</v>
      </c>
      <c r="H3053">
        <v>-35.113654227169697</v>
      </c>
      <c r="I3053">
        <v>23.569283342440901</v>
      </c>
      <c r="J3053">
        <v>-9.2422411241519598</v>
      </c>
      <c r="K3053">
        <v>350.31788075136399</v>
      </c>
      <c r="L3053">
        <v>274.21291586596101</v>
      </c>
      <c r="M3053">
        <v>16.3658572627029</v>
      </c>
      <c r="N3053">
        <v>0.59107491516213195</v>
      </c>
      <c r="O3053">
        <v>47.700787401574701</v>
      </c>
      <c r="P3053">
        <v>112.44563399130099</v>
      </c>
      <c r="Q3053">
        <v>0.19302946758137601</v>
      </c>
    </row>
    <row r="3054" spans="1:17" hidden="1" x14ac:dyDescent="0.3">
      <c r="A3054" t="s">
        <v>6322</v>
      </c>
      <c r="B3054" t="s">
        <v>6323</v>
      </c>
      <c r="C3054" t="str">
        <f>IFERROR(VLOOKUP(Table1[[#This Row],[Ticker]],[1]!Table1[[Symbol]:[Industry]],2,FALSE),"-")</f>
        <v>-</v>
      </c>
      <c r="D3054" t="s">
        <v>124</v>
      </c>
      <c r="E3054">
        <v>95.149650254999997</v>
      </c>
      <c r="F3054">
        <v>92.73</v>
      </c>
      <c r="G3054">
        <v>-30.696617493322599</v>
      </c>
      <c r="H3054">
        <v>-6.3649087871015899</v>
      </c>
      <c r="I3054">
        <v>-14.221030345932901</v>
      </c>
      <c r="J3054">
        <v>-2.1710703431500802</v>
      </c>
      <c r="K3054">
        <v>93.303876135295098</v>
      </c>
      <c r="L3054">
        <v>93.310755005128996</v>
      </c>
      <c r="M3054">
        <v>53.790188924409897</v>
      </c>
      <c r="N3054">
        <v>0.92969545476395399</v>
      </c>
      <c r="O3054">
        <v>27.779575110535902</v>
      </c>
      <c r="P3054">
        <v>14.907063197026</v>
      </c>
      <c r="Q3054">
        <v>5.2071541061804998E-2</v>
      </c>
    </row>
    <row r="3055" spans="1:17" hidden="1" x14ac:dyDescent="0.3">
      <c r="A3055" t="s">
        <v>6324</v>
      </c>
      <c r="B3055" t="s">
        <v>6325</v>
      </c>
      <c r="C3055" t="str">
        <f>IFERROR(VLOOKUP(Table1[[#This Row],[Ticker]],[1]!Table1[[Symbol]:[Industry]],2,FALSE),"-")</f>
        <v>-</v>
      </c>
      <c r="D3055" t="s">
        <v>1688</v>
      </c>
      <c r="E3055">
        <v>95.118487040000005</v>
      </c>
      <c r="F3055">
        <v>6883.35</v>
      </c>
      <c r="G3055">
        <v>-4.4462735428035201</v>
      </c>
      <c r="H3055">
        <v>1.62556725411818</v>
      </c>
      <c r="I3055">
        <v>-4.85026285021313</v>
      </c>
      <c r="J3055">
        <v>2.2067327279975002</v>
      </c>
      <c r="K3055">
        <v>6616.6605480210001</v>
      </c>
      <c r="L3055">
        <v>6301.7202869632201</v>
      </c>
      <c r="M3055">
        <v>55.282251015972101</v>
      </c>
      <c r="N3055">
        <v>1.4487107774186501</v>
      </c>
      <c r="O3055">
        <v>1.4760254817784699</v>
      </c>
      <c r="P3055">
        <v>34.677166894932498</v>
      </c>
      <c r="Q3055">
        <v>-2.1659899071474999E-2</v>
      </c>
    </row>
    <row r="3056" spans="1:17" hidden="1" x14ac:dyDescent="0.3">
      <c r="A3056" t="s">
        <v>6326</v>
      </c>
      <c r="B3056" t="s">
        <v>6327</v>
      </c>
      <c r="C3056" t="str">
        <f>IFERROR(VLOOKUP(Table1[[#This Row],[Ticker]],[1]!Table1[[Symbol]:[Industry]],2,FALSE),"-")</f>
        <v>-</v>
      </c>
      <c r="D3056" t="s">
        <v>4389</v>
      </c>
      <c r="E3056">
        <v>95.070635999999993</v>
      </c>
      <c r="F3056">
        <v>50.43</v>
      </c>
      <c r="G3056">
        <v>20.972801264933501</v>
      </c>
      <c r="H3056">
        <v>-23.167981891720999</v>
      </c>
      <c r="I3056">
        <v>46.635494602247597</v>
      </c>
      <c r="J3056">
        <v>-1.5044036764834099</v>
      </c>
      <c r="K3056">
        <v>52.820080631144897</v>
      </c>
      <c r="L3056">
        <v>40.972646110172803</v>
      </c>
      <c r="M3056">
        <v>4.6054116839178496</v>
      </c>
      <c r="N3056">
        <v>4.6352627614577903E-3</v>
      </c>
      <c r="O3056">
        <v>54.6698393813206</v>
      </c>
      <c r="P3056">
        <v>100.916334661354</v>
      </c>
      <c r="Q3056">
        <v>0.108109973915372</v>
      </c>
    </row>
    <row r="3057" spans="1:17" hidden="1" x14ac:dyDescent="0.3">
      <c r="A3057" t="s">
        <v>6328</v>
      </c>
      <c r="B3057" t="s">
        <v>6329</v>
      </c>
      <c r="C3057" t="str">
        <f>IFERROR(VLOOKUP(Table1[[#This Row],[Ticker]],[1]!Table1[[Symbol]:[Industry]],2,FALSE),"-")</f>
        <v>-</v>
      </c>
      <c r="D3057" t="s">
        <v>392</v>
      </c>
      <c r="E3057">
        <v>95.010616395</v>
      </c>
      <c r="F3057">
        <v>99.15</v>
      </c>
      <c r="G3057">
        <v>-46.746829971508902</v>
      </c>
      <c r="H3057">
        <v>-6.9602021144168598</v>
      </c>
      <c r="I3057">
        <v>-11.602493843335701</v>
      </c>
      <c r="J3057">
        <v>-0.94574445860632494</v>
      </c>
      <c r="K3057">
        <v>99.543653264784297</v>
      </c>
      <c r="L3057">
        <v>106.348577508933</v>
      </c>
      <c r="M3057">
        <v>49.2354241949715</v>
      </c>
      <c r="N3057">
        <v>0.75880315304257695</v>
      </c>
      <c r="O3057">
        <v>46.243066061522903</v>
      </c>
      <c r="P3057">
        <v>11.404494382022399</v>
      </c>
      <c r="Q3057">
        <v>-9.0758371045170008E-3</v>
      </c>
    </row>
    <row r="3058" spans="1:17" hidden="1" x14ac:dyDescent="0.3">
      <c r="A3058" t="s">
        <v>6330</v>
      </c>
      <c r="B3058" t="s">
        <v>6331</v>
      </c>
      <c r="C3058" t="str">
        <f>IFERROR(VLOOKUP(Table1[[#This Row],[Ticker]],[1]!Table1[[Symbol]:[Industry]],2,FALSE),"-")</f>
        <v>-</v>
      </c>
      <c r="D3058" t="s">
        <v>1595</v>
      </c>
      <c r="E3058">
        <v>94.948239999999998</v>
      </c>
      <c r="F3058">
        <v>86.6</v>
      </c>
      <c r="G3058">
        <v>152.32568192336899</v>
      </c>
      <c r="H3058">
        <v>6.7032387445011796</v>
      </c>
      <c r="I3058">
        <v>55.303927214691399</v>
      </c>
      <c r="J3058">
        <v>8.7619401491824398</v>
      </c>
      <c r="K3058">
        <v>84.955101456259499</v>
      </c>
      <c r="L3058">
        <v>71.028356930720193</v>
      </c>
      <c r="M3058">
        <v>56.291584303353098</v>
      </c>
      <c r="N3058">
        <v>0.489119381736831</v>
      </c>
      <c r="O3058">
        <v>33.602771362586601</v>
      </c>
      <c r="P3058">
        <v>212.07207207207199</v>
      </c>
      <c r="Q3058">
        <v>0.14367705898550001</v>
      </c>
    </row>
    <row r="3059" spans="1:17" hidden="1" x14ac:dyDescent="0.3">
      <c r="A3059" t="s">
        <v>6332</v>
      </c>
      <c r="B3059" t="s">
        <v>6333</v>
      </c>
      <c r="C3059" t="str">
        <f>IFERROR(VLOOKUP(Table1[[#This Row],[Ticker]],[1]!Table1[[Symbol]:[Industry]],2,FALSE),"-")</f>
        <v>-</v>
      </c>
      <c r="D3059" t="s">
        <v>6334</v>
      </c>
      <c r="E3059">
        <v>94.802003999999997</v>
      </c>
      <c r="F3059">
        <v>123</v>
      </c>
      <c r="G3059">
        <v>-49.103729347311301</v>
      </c>
      <c r="H3059">
        <v>-0.22973982590008299</v>
      </c>
      <c r="I3059">
        <v>-20.244033596427201</v>
      </c>
      <c r="J3059">
        <v>-2.1044036764834102</v>
      </c>
      <c r="K3059">
        <v>118.275767978852</v>
      </c>
      <c r="M3059">
        <v>50.138174429900701</v>
      </c>
      <c r="N3059">
        <v>2.1174728529121398</v>
      </c>
      <c r="O3059">
        <v>70.731707317073102</v>
      </c>
      <c r="P3059">
        <v>36.439267886855198</v>
      </c>
    </row>
    <row r="3060" spans="1:17" hidden="1" x14ac:dyDescent="0.3">
      <c r="A3060" t="s">
        <v>6335</v>
      </c>
      <c r="B3060" t="s">
        <v>6336</v>
      </c>
      <c r="C3060" t="str">
        <f>IFERROR(VLOOKUP(Table1[[#This Row],[Ticker]],[1]!Table1[[Symbol]:[Industry]],2,FALSE),"-")</f>
        <v>-</v>
      </c>
      <c r="D3060" t="s">
        <v>51</v>
      </c>
      <c r="E3060">
        <v>94.5</v>
      </c>
      <c r="F3060">
        <v>78.13</v>
      </c>
      <c r="G3060">
        <v>99.476071181699297</v>
      </c>
      <c r="H3060">
        <v>-2.1972829223565098</v>
      </c>
      <c r="I3060">
        <v>36.751223502254298</v>
      </c>
      <c r="J3060">
        <v>0.65809632351658698</v>
      </c>
      <c r="K3060">
        <v>72.121271375474905</v>
      </c>
      <c r="L3060">
        <v>60.653114971073897</v>
      </c>
      <c r="M3060">
        <v>84.278181043154405</v>
      </c>
      <c r="N3060">
        <v>0.58685905493212898</v>
      </c>
      <c r="O3060">
        <v>32.791501343914</v>
      </c>
      <c r="P3060">
        <v>144.15625</v>
      </c>
      <c r="Q3060">
        <v>4.6517478921412003E-2</v>
      </c>
    </row>
    <row r="3061" spans="1:17" hidden="1" x14ac:dyDescent="0.3">
      <c r="A3061" t="s">
        <v>6337</v>
      </c>
      <c r="B3061" t="s">
        <v>6338</v>
      </c>
      <c r="C3061" t="str">
        <f>IFERROR(VLOOKUP(Table1[[#This Row],[Ticker]],[1]!Table1[[Symbol]:[Industry]],2,FALSE),"-")</f>
        <v>-</v>
      </c>
      <c r="D3061" t="s">
        <v>54</v>
      </c>
      <c r="E3061">
        <v>94.446247499999998</v>
      </c>
      <c r="F3061">
        <v>92.1</v>
      </c>
      <c r="G3061">
        <v>44.8505736853771</v>
      </c>
      <c r="H3061">
        <v>-7.8329938934845602</v>
      </c>
      <c r="I3061">
        <v>38.6495590631894</v>
      </c>
      <c r="J3061">
        <v>-5.1979162174930398</v>
      </c>
      <c r="K3061">
        <v>89.148106096914901</v>
      </c>
      <c r="L3061">
        <v>78.939569232818698</v>
      </c>
      <c r="M3061">
        <v>50.5292669751882</v>
      </c>
      <c r="N3061">
        <v>1.13431379050592</v>
      </c>
      <c r="O3061">
        <v>12.920738327904401</v>
      </c>
      <c r="P3061">
        <v>87.767584097859299</v>
      </c>
      <c r="Q3061">
        <v>8.1652188348207005E-2</v>
      </c>
    </row>
    <row r="3062" spans="1:17" hidden="1" x14ac:dyDescent="0.3">
      <c r="A3062" t="s">
        <v>6339</v>
      </c>
      <c r="B3062" t="s">
        <v>6340</v>
      </c>
      <c r="C3062" t="str">
        <f>IFERROR(VLOOKUP(Table1[[#This Row],[Ticker]],[1]!Table1[[Symbol]:[Industry]],2,FALSE),"-")</f>
        <v>-</v>
      </c>
      <c r="D3062" t="s">
        <v>21</v>
      </c>
      <c r="E3062">
        <v>94.145109500000004</v>
      </c>
      <c r="F3062">
        <v>90.44</v>
      </c>
      <c r="G3062">
        <v>-29.263406815643201</v>
      </c>
      <c r="H3062">
        <v>-9.8455861644354901</v>
      </c>
      <c r="I3062">
        <v>-22.979604492806001</v>
      </c>
      <c r="J3062">
        <v>-2.5482894881578799</v>
      </c>
      <c r="K3062">
        <v>95.799948507239506</v>
      </c>
      <c r="L3062">
        <v>97.810507216223399</v>
      </c>
      <c r="M3062">
        <v>31.058500969788302</v>
      </c>
      <c r="N3062">
        <v>1.23556585366261</v>
      </c>
      <c r="O3062">
        <v>60.714285714285701</v>
      </c>
      <c r="P3062">
        <v>26.755430974071398</v>
      </c>
    </row>
    <row r="3063" spans="1:17" hidden="1" x14ac:dyDescent="0.3">
      <c r="A3063" t="s">
        <v>6341</v>
      </c>
      <c r="B3063" t="s">
        <v>6342</v>
      </c>
      <c r="C3063" t="str">
        <f>IFERROR(VLOOKUP(Table1[[#This Row],[Ticker]],[1]!Table1[[Symbol]:[Industry]],2,FALSE),"-")</f>
        <v>-</v>
      </c>
      <c r="D3063" t="s">
        <v>397</v>
      </c>
      <c r="E3063">
        <v>93.951599999999999</v>
      </c>
      <c r="F3063">
        <v>100</v>
      </c>
      <c r="G3063">
        <v>187.222801264933</v>
      </c>
      <c r="H3063">
        <v>-0.97086961114751302</v>
      </c>
      <c r="I3063">
        <v>307.20175689527503</v>
      </c>
      <c r="J3063">
        <v>0.34744817536843903</v>
      </c>
      <c r="K3063">
        <v>94.2357652526442</v>
      </c>
      <c r="L3063">
        <v>65.391895123791898</v>
      </c>
      <c r="M3063">
        <v>42.460144517054701</v>
      </c>
      <c r="N3063">
        <v>1.1762171477811201</v>
      </c>
      <c r="O3063">
        <v>9.65</v>
      </c>
      <c r="P3063">
        <v>337.06293706293701</v>
      </c>
    </row>
    <row r="3064" spans="1:17" hidden="1" x14ac:dyDescent="0.3">
      <c r="A3064" t="s">
        <v>6343</v>
      </c>
      <c r="B3064" t="s">
        <v>6344</v>
      </c>
      <c r="C3064" t="str">
        <f>IFERROR(VLOOKUP(Table1[[#This Row],[Ticker]],[1]!Table1[[Symbol]:[Industry]],2,FALSE),"-")</f>
        <v>-</v>
      </c>
      <c r="D3064" t="s">
        <v>21</v>
      </c>
      <c r="E3064">
        <v>93.932265700000002</v>
      </c>
      <c r="F3064">
        <v>7.42</v>
      </c>
      <c r="G3064">
        <v>303.693389500227</v>
      </c>
      <c r="H3064">
        <v>-15.0279779617341</v>
      </c>
      <c r="I3064">
        <v>272.19615779113201</v>
      </c>
      <c r="J3064">
        <v>-11.0165987984346</v>
      </c>
      <c r="K3064">
        <v>7.1507510817364501</v>
      </c>
      <c r="L3064">
        <v>4.5389283727270104</v>
      </c>
      <c r="M3064">
        <v>24.286790331442901</v>
      </c>
      <c r="N3064">
        <v>1.1610361599511201</v>
      </c>
      <c r="O3064">
        <v>20.485175202156299</v>
      </c>
      <c r="P3064">
        <v>363.74999999999898</v>
      </c>
      <c r="Q3064">
        <v>0.11181586133671299</v>
      </c>
    </row>
    <row r="3065" spans="1:17" hidden="1" x14ac:dyDescent="0.3">
      <c r="A3065" t="s">
        <v>6345</v>
      </c>
      <c r="B3065" t="s">
        <v>6346</v>
      </c>
      <c r="C3065" t="str">
        <f>IFERROR(VLOOKUP(Table1[[#This Row],[Ticker]],[1]!Table1[[Symbol]:[Industry]],2,FALSE),"-")</f>
        <v>-</v>
      </c>
      <c r="D3065" t="s">
        <v>74</v>
      </c>
      <c r="E3065">
        <v>93.924999999999997</v>
      </c>
      <c r="F3065">
        <v>65</v>
      </c>
      <c r="G3065">
        <v>75.422673141935505</v>
      </c>
      <c r="H3065">
        <v>50.123787075614402</v>
      </c>
      <c r="I3065">
        <v>72.846312589894097</v>
      </c>
      <c r="J3065">
        <v>5.5119897661395303</v>
      </c>
      <c r="K3065">
        <v>51.342643086128298</v>
      </c>
      <c r="L3065">
        <v>42.302493887616599</v>
      </c>
      <c r="M3065">
        <v>82.5851030893526</v>
      </c>
      <c r="N3065">
        <v>0.57972618801723097</v>
      </c>
      <c r="O3065">
        <v>3.3846153846153801</v>
      </c>
      <c r="P3065">
        <v>132.142857142857</v>
      </c>
      <c r="Q3065">
        <v>2.0015351679038999E-2</v>
      </c>
    </row>
    <row r="3066" spans="1:17" hidden="1" x14ac:dyDescent="0.3">
      <c r="A3066" t="s">
        <v>6347</v>
      </c>
      <c r="B3066" t="s">
        <v>6348</v>
      </c>
      <c r="C3066" t="str">
        <f>IFERROR(VLOOKUP(Table1[[#This Row],[Ticker]],[1]!Table1[[Symbol]:[Industry]],2,FALSE),"-")</f>
        <v>-</v>
      </c>
      <c r="D3066" t="s">
        <v>546</v>
      </c>
      <c r="E3066">
        <v>93.686000000000007</v>
      </c>
      <c r="F3066">
        <v>173.75</v>
      </c>
      <c r="G3066">
        <v>156.806134598266</v>
      </c>
      <c r="H3066">
        <v>6.8969570066791004</v>
      </c>
      <c r="I3066">
        <v>42.549471631288398</v>
      </c>
      <c r="J3066">
        <v>-0.54704945542162098</v>
      </c>
      <c r="K3066">
        <v>159.116647717001</v>
      </c>
      <c r="L3066">
        <v>123.134369856565</v>
      </c>
      <c r="M3066">
        <v>55.914602612095898</v>
      </c>
      <c r="N3066">
        <v>1.04776460254721</v>
      </c>
      <c r="O3066">
        <v>13.956834532374099</v>
      </c>
      <c r="P3066">
        <v>250.02014504431901</v>
      </c>
      <c r="Q3066">
        <v>0.12732514255699201</v>
      </c>
    </row>
    <row r="3067" spans="1:17" hidden="1" x14ac:dyDescent="0.3">
      <c r="A3067" t="s">
        <v>6349</v>
      </c>
      <c r="B3067" t="s">
        <v>6350</v>
      </c>
      <c r="C3067" t="str">
        <f>IFERROR(VLOOKUP(Table1[[#This Row],[Ticker]],[1]!Table1[[Symbol]:[Industry]],2,FALSE),"-")</f>
        <v>-</v>
      </c>
      <c r="D3067" t="s">
        <v>46</v>
      </c>
      <c r="E3067">
        <v>93.657899999999998</v>
      </c>
      <c r="F3067">
        <v>21.63</v>
      </c>
      <c r="G3067">
        <v>190.058622160455</v>
      </c>
      <c r="H3067">
        <v>-21.877342217599999</v>
      </c>
      <c r="I3067">
        <v>129.15267953026199</v>
      </c>
      <c r="J3067">
        <v>-6.9656244199437101</v>
      </c>
      <c r="K3067">
        <v>22.674885091253302</v>
      </c>
      <c r="L3067">
        <v>17.2934530061647</v>
      </c>
      <c r="M3067">
        <v>51.390466378221099</v>
      </c>
      <c r="N3067">
        <v>0.486730715641991</v>
      </c>
      <c r="O3067">
        <v>50.161812297734599</v>
      </c>
      <c r="P3067">
        <v>295.42961608775101</v>
      </c>
      <c r="Q3067">
        <v>8.0752984740389999E-2</v>
      </c>
    </row>
    <row r="3068" spans="1:17" hidden="1" x14ac:dyDescent="0.3">
      <c r="A3068" t="s">
        <v>6351</v>
      </c>
      <c r="B3068" t="s">
        <v>6352</v>
      </c>
      <c r="C3068" t="str">
        <f>IFERROR(VLOOKUP(Table1[[#This Row],[Ticker]],[1]!Table1[[Symbol]:[Industry]],2,FALSE),"-")</f>
        <v>-</v>
      </c>
      <c r="D3068" t="s">
        <v>644</v>
      </c>
      <c r="E3068">
        <v>93.374430000000004</v>
      </c>
      <c r="F3068">
        <v>42.27</v>
      </c>
      <c r="G3068">
        <v>419.771820872776</v>
      </c>
      <c r="H3068">
        <v>-18.016635148292298</v>
      </c>
      <c r="I3068">
        <v>-26.238654730367202</v>
      </c>
      <c r="J3068">
        <v>-7.7473351399532104</v>
      </c>
      <c r="K3068">
        <v>42.921830606617903</v>
      </c>
      <c r="L3068">
        <v>36.1801796650157</v>
      </c>
      <c r="M3068">
        <v>45.927630859222702</v>
      </c>
      <c r="N3068">
        <v>1.04968533082395</v>
      </c>
      <c r="O3068">
        <v>18.7130352495859</v>
      </c>
      <c r="P3068">
        <v>550.30769230769204</v>
      </c>
      <c r="Q3068">
        <v>0.16794967256627</v>
      </c>
    </row>
    <row r="3069" spans="1:17" hidden="1" x14ac:dyDescent="0.3">
      <c r="A3069" t="s">
        <v>6353</v>
      </c>
      <c r="B3069" t="s">
        <v>6354</v>
      </c>
      <c r="C3069" t="str">
        <f>IFERROR(VLOOKUP(Table1[[#This Row],[Ticker]],[1]!Table1[[Symbol]:[Industry]],2,FALSE),"-")</f>
        <v>-</v>
      </c>
      <c r="D3069" t="s">
        <v>1000</v>
      </c>
      <c r="E3069">
        <v>93.305393144999996</v>
      </c>
      <c r="F3069">
        <v>57.15</v>
      </c>
      <c r="G3069">
        <v>-53.622074081326801</v>
      </c>
      <c r="H3069">
        <v>2.6733102830323801</v>
      </c>
      <c r="I3069">
        <v>-6.2713344689293704</v>
      </c>
      <c r="J3069">
        <v>3.7635345614820701</v>
      </c>
      <c r="K3069">
        <v>54.474784700950302</v>
      </c>
      <c r="L3069">
        <v>58.624802823212903</v>
      </c>
      <c r="M3069">
        <v>63.712485192700903</v>
      </c>
      <c r="N3069">
        <v>1.3745205763449699</v>
      </c>
      <c r="O3069">
        <v>41.207349081364796</v>
      </c>
      <c r="P3069">
        <v>18.568464730290401</v>
      </c>
    </row>
    <row r="3070" spans="1:17" hidden="1" x14ac:dyDescent="0.3">
      <c r="A3070" t="s">
        <v>6355</v>
      </c>
      <c r="B3070" t="s">
        <v>6356</v>
      </c>
      <c r="C3070" t="str">
        <f>IFERROR(VLOOKUP(Table1[[#This Row],[Ticker]],[1]!Table1[[Symbol]:[Industry]],2,FALSE),"-")</f>
        <v>-</v>
      </c>
      <c r="D3070" t="s">
        <v>2363</v>
      </c>
      <c r="E3070">
        <v>93.131429999999995</v>
      </c>
      <c r="F3070">
        <v>332.85</v>
      </c>
      <c r="G3070">
        <v>342.72280126493303</v>
      </c>
      <c r="H3070">
        <v>-14.6102634071019</v>
      </c>
      <c r="I3070">
        <v>39.269273819840699</v>
      </c>
      <c r="J3070">
        <v>-15.724400970489601</v>
      </c>
      <c r="K3070">
        <v>327.36982484007302</v>
      </c>
      <c r="L3070">
        <v>233.797605064153</v>
      </c>
      <c r="M3070">
        <v>42.927076475536801</v>
      </c>
      <c r="N3070">
        <v>0.42536257516802201</v>
      </c>
      <c r="O3070">
        <v>28.541385008261901</v>
      </c>
      <c r="P3070">
        <v>375.5</v>
      </c>
    </row>
    <row r="3071" spans="1:17" hidden="1" x14ac:dyDescent="0.3">
      <c r="A3071" t="s">
        <v>6357</v>
      </c>
      <c r="B3071" t="s">
        <v>6358</v>
      </c>
      <c r="C3071" t="str">
        <f>IFERROR(VLOOKUP(Table1[[#This Row],[Ticker]],[1]!Table1[[Symbol]:[Industry]],2,FALSE),"-")</f>
        <v>-</v>
      </c>
      <c r="D3071" t="s">
        <v>54</v>
      </c>
      <c r="E3071">
        <v>93.114632499999999</v>
      </c>
      <c r="F3071">
        <v>123.65</v>
      </c>
      <c r="G3071">
        <v>-3.9751154017330599</v>
      </c>
      <c r="H3071">
        <v>7.5514779243579104</v>
      </c>
      <c r="I3071">
        <v>15.7804710689039</v>
      </c>
      <c r="J3071">
        <v>-3.4967408412343701</v>
      </c>
      <c r="K3071">
        <v>121.621167934029</v>
      </c>
      <c r="L3071">
        <v>106.195065830901</v>
      </c>
      <c r="M3071">
        <v>36.565880606993403</v>
      </c>
      <c r="N3071">
        <v>0.62121853383398296</v>
      </c>
      <c r="O3071">
        <v>25.3538212697128</v>
      </c>
      <c r="P3071">
        <v>50.609013398294699</v>
      </c>
      <c r="Q3071">
        <v>4.6332787488965001E-2</v>
      </c>
    </row>
    <row r="3072" spans="1:17" hidden="1" x14ac:dyDescent="0.3">
      <c r="A3072" t="s">
        <v>6359</v>
      </c>
      <c r="B3072" t="s">
        <v>6360</v>
      </c>
      <c r="C3072" t="str">
        <f>IFERROR(VLOOKUP(Table1[[#This Row],[Ticker]],[1]!Table1[[Symbol]:[Industry]],2,FALSE),"-")</f>
        <v>-</v>
      </c>
      <c r="D3072" t="s">
        <v>5575</v>
      </c>
      <c r="E3072">
        <v>93.102773999999997</v>
      </c>
      <c r="F3072">
        <v>190</v>
      </c>
      <c r="G3072">
        <v>22.021562874840701</v>
      </c>
      <c r="H3072">
        <v>25.310186289473599</v>
      </c>
      <c r="I3072">
        <v>47.7392415296721</v>
      </c>
      <c r="J3072">
        <v>22.173757243056802</v>
      </c>
      <c r="K3072">
        <v>150.55983355863501</v>
      </c>
      <c r="M3072">
        <v>93.657635064291796</v>
      </c>
      <c r="N3072">
        <v>1.1056357972245801</v>
      </c>
      <c r="O3072">
        <v>4.0526315789473504</v>
      </c>
      <c r="P3072">
        <v>83.521684535883296</v>
      </c>
    </row>
    <row r="3073" spans="1:17" hidden="1" x14ac:dyDescent="0.3">
      <c r="A3073" t="s">
        <v>6361</v>
      </c>
      <c r="B3073" t="s">
        <v>6362</v>
      </c>
      <c r="C3073" t="str">
        <f>IFERROR(VLOOKUP(Table1[[#This Row],[Ticker]],[1]!Table1[[Symbol]:[Industry]],2,FALSE),"-")</f>
        <v>-</v>
      </c>
      <c r="E3073">
        <v>93.067999999999998</v>
      </c>
      <c r="F3073">
        <v>49.82</v>
      </c>
      <c r="G3073">
        <v>-6.8393771339075</v>
      </c>
      <c r="H3073">
        <v>-9.37950894856621</v>
      </c>
      <c r="I3073">
        <v>13.3642644177307</v>
      </c>
      <c r="J3073">
        <v>-5.5682936886144203</v>
      </c>
      <c r="K3073">
        <v>47.288908068890997</v>
      </c>
      <c r="L3073">
        <v>43.362194775443001</v>
      </c>
      <c r="M3073">
        <v>50.620620455590497</v>
      </c>
      <c r="N3073">
        <v>0.98314512513156405</v>
      </c>
      <c r="O3073">
        <v>21.015656362906402</v>
      </c>
      <c r="P3073">
        <v>50.4398595878286</v>
      </c>
      <c r="Q3073">
        <v>0.22858465521523499</v>
      </c>
    </row>
    <row r="3074" spans="1:17" hidden="1" x14ac:dyDescent="0.3">
      <c r="A3074" t="s">
        <v>6363</v>
      </c>
      <c r="B3074" t="s">
        <v>6364</v>
      </c>
      <c r="C3074" t="str">
        <f>IFERROR(VLOOKUP(Table1[[#This Row],[Ticker]],[1]!Table1[[Symbol]:[Industry]],2,FALSE),"-")</f>
        <v>-</v>
      </c>
      <c r="D3074" t="s">
        <v>132</v>
      </c>
      <c r="E3074">
        <v>93.06</v>
      </c>
      <c r="F3074">
        <v>84.6</v>
      </c>
      <c r="G3074">
        <v>33.105154206110001</v>
      </c>
      <c r="H3074">
        <v>15.957212503142699</v>
      </c>
      <c r="I3074">
        <v>-13.8857135538967</v>
      </c>
      <c r="J3074">
        <v>-1.62246743091081</v>
      </c>
      <c r="K3074">
        <v>81.600534302974594</v>
      </c>
      <c r="L3074">
        <v>74.452594249019299</v>
      </c>
      <c r="M3074">
        <v>70.977768902265694</v>
      </c>
      <c r="N3074">
        <v>0.14662756598240401</v>
      </c>
      <c r="O3074">
        <v>21.193853427895899</v>
      </c>
      <c r="P3074">
        <v>65.882352941176407</v>
      </c>
    </row>
    <row r="3075" spans="1:17" hidden="1" x14ac:dyDescent="0.3">
      <c r="A3075" t="s">
        <v>6365</v>
      </c>
      <c r="B3075" t="s">
        <v>6366</v>
      </c>
      <c r="C3075" t="str">
        <f>IFERROR(VLOOKUP(Table1[[#This Row],[Ticker]],[1]!Table1[[Symbol]:[Industry]],2,FALSE),"-")</f>
        <v>-</v>
      </c>
      <c r="D3075" t="s">
        <v>644</v>
      </c>
      <c r="E3075">
        <v>92.936252159999995</v>
      </c>
      <c r="F3075">
        <v>28.8</v>
      </c>
      <c r="G3075">
        <v>8.9072925707037598</v>
      </c>
      <c r="H3075">
        <v>16.7839626563966</v>
      </c>
      <c r="I3075">
        <v>1.17191669045553</v>
      </c>
      <c r="J3075">
        <v>4.1688187138342796</v>
      </c>
      <c r="K3075">
        <v>26.1202990637874</v>
      </c>
      <c r="L3075">
        <v>25.029235633766501</v>
      </c>
      <c r="M3075">
        <v>65.323900997172601</v>
      </c>
      <c r="N3075">
        <v>1.4245142931314201</v>
      </c>
      <c r="O3075">
        <v>35.877261532632303</v>
      </c>
      <c r="P3075">
        <v>55.4300016563299</v>
      </c>
      <c r="Q3075">
        <v>7.0116198874919003E-2</v>
      </c>
    </row>
    <row r="3076" spans="1:17" hidden="1" x14ac:dyDescent="0.3">
      <c r="A3076" t="s">
        <v>6367</v>
      </c>
      <c r="B3076" t="s">
        <v>6368</v>
      </c>
      <c r="C3076" t="str">
        <f>IFERROR(VLOOKUP(Table1[[#This Row],[Ticker]],[1]!Table1[[Symbol]:[Industry]],2,FALSE),"-")</f>
        <v>-</v>
      </c>
      <c r="D3076" t="s">
        <v>264</v>
      </c>
      <c r="E3076">
        <v>92.746096960000003</v>
      </c>
      <c r="F3076">
        <v>86.2</v>
      </c>
      <c r="G3076">
        <v>60.583052498670597</v>
      </c>
      <c r="H3076">
        <v>-15.2368307451693</v>
      </c>
      <c r="I3076">
        <v>86.371813029918101</v>
      </c>
      <c r="J3076">
        <v>2.4931362989163302</v>
      </c>
      <c r="K3076">
        <v>78.482261810978002</v>
      </c>
      <c r="L3076">
        <v>56.309898733076899</v>
      </c>
      <c r="M3076">
        <v>46.880748105530998</v>
      </c>
      <c r="N3076">
        <v>0.10159152210428</v>
      </c>
      <c r="O3076">
        <v>23.375870069605501</v>
      </c>
      <c r="P3076">
        <v>137.40016524373399</v>
      </c>
      <c r="Q3076">
        <v>6.2607998085645003E-2</v>
      </c>
    </row>
    <row r="3077" spans="1:17" hidden="1" x14ac:dyDescent="0.3">
      <c r="A3077" t="s">
        <v>6369</v>
      </c>
      <c r="B3077" t="s">
        <v>6370</v>
      </c>
      <c r="C3077" t="str">
        <f>IFERROR(VLOOKUP(Table1[[#This Row],[Ticker]],[1]!Table1[[Symbol]:[Industry]],2,FALSE),"-")</f>
        <v>-</v>
      </c>
      <c r="D3077" t="s">
        <v>143</v>
      </c>
      <c r="E3077">
        <v>92.623313882000005</v>
      </c>
      <c r="F3077">
        <v>10.34</v>
      </c>
      <c r="G3077">
        <v>-51.624271614397301</v>
      </c>
      <c r="H3077">
        <v>-5.63160354168342</v>
      </c>
      <c r="I3077">
        <v>-21.604245930988402</v>
      </c>
      <c r="J3077">
        <v>-2.69017442747155</v>
      </c>
      <c r="K3077">
        <v>10.1389124795742</v>
      </c>
      <c r="L3077">
        <v>11.4443796868556</v>
      </c>
      <c r="M3077">
        <v>62.821007768002197</v>
      </c>
      <c r="N3077">
        <v>1.1172843586276799</v>
      </c>
      <c r="O3077">
        <v>82.068771094526895</v>
      </c>
      <c r="P3077">
        <v>17.233560090702898</v>
      </c>
      <c r="Q3077">
        <v>6.8280157426895E-2</v>
      </c>
    </row>
    <row r="3078" spans="1:17" hidden="1" x14ac:dyDescent="0.3">
      <c r="A3078" t="s">
        <v>6371</v>
      </c>
      <c r="B3078" t="s">
        <v>6372</v>
      </c>
      <c r="C3078" t="str">
        <f>IFERROR(VLOOKUP(Table1[[#This Row],[Ticker]],[1]!Table1[[Symbol]:[Industry]],2,FALSE),"-")</f>
        <v>-</v>
      </c>
      <c r="D3078" t="s">
        <v>264</v>
      </c>
      <c r="E3078">
        <v>92.311969231999996</v>
      </c>
      <c r="F3078">
        <v>5.66</v>
      </c>
      <c r="G3078">
        <v>52.190121526371499</v>
      </c>
      <c r="H3078">
        <v>22.010477847072099</v>
      </c>
      <c r="I3078">
        <v>68.468521869645599</v>
      </c>
      <c r="J3078">
        <v>-2.0234348183519302</v>
      </c>
      <c r="K3078">
        <v>4.8871532345709303</v>
      </c>
      <c r="L3078">
        <v>4.1835292995687396</v>
      </c>
      <c r="M3078">
        <v>53.658539427341601</v>
      </c>
      <c r="N3078">
        <v>2.0758868980963299</v>
      </c>
      <c r="O3078">
        <v>18.3745583038869</v>
      </c>
      <c r="P3078">
        <v>103.597122302158</v>
      </c>
      <c r="Q3078">
        <v>6.6403244064838995E-2</v>
      </c>
    </row>
    <row r="3079" spans="1:17" hidden="1" x14ac:dyDescent="0.3">
      <c r="A3079" t="s">
        <v>6373</v>
      </c>
      <c r="B3079" t="s">
        <v>6374</v>
      </c>
      <c r="C3079" t="str">
        <f>IFERROR(VLOOKUP(Table1[[#This Row],[Ticker]],[1]!Table1[[Symbol]:[Industry]],2,FALSE),"-")</f>
        <v>-</v>
      </c>
      <c r="D3079" t="s">
        <v>467</v>
      </c>
      <c r="E3079">
        <v>92.295000000000002</v>
      </c>
      <c r="F3079">
        <v>307.64999999999998</v>
      </c>
      <c r="G3079">
        <v>339.87605061199099</v>
      </c>
      <c r="H3079">
        <v>76.895050610720602</v>
      </c>
      <c r="I3079">
        <v>142.39018098470899</v>
      </c>
      <c r="J3079">
        <v>20.021933942761699</v>
      </c>
      <c r="K3079">
        <v>189.51214442229499</v>
      </c>
      <c r="L3079">
        <v>137.580580351885</v>
      </c>
      <c r="M3079">
        <v>97.436843594033903</v>
      </c>
      <c r="N3079">
        <v>1.87633501626292</v>
      </c>
      <c r="O3079">
        <v>0</v>
      </c>
      <c r="P3079">
        <v>401.05863192182397</v>
      </c>
      <c r="Q3079">
        <v>0.13558894564917401</v>
      </c>
    </row>
    <row r="3080" spans="1:17" hidden="1" x14ac:dyDescent="0.3">
      <c r="A3080" t="s">
        <v>6375</v>
      </c>
      <c r="B3080" t="s">
        <v>6376</v>
      </c>
      <c r="C3080" t="str">
        <f>IFERROR(VLOOKUP(Table1[[#This Row],[Ticker]],[1]!Table1[[Symbol]:[Industry]],2,FALSE),"-")</f>
        <v>-</v>
      </c>
      <c r="D3080" t="s">
        <v>185</v>
      </c>
      <c r="E3080">
        <v>92.049599999999998</v>
      </c>
      <c r="F3080">
        <v>60.96</v>
      </c>
      <c r="G3080">
        <v>21.473813410682499</v>
      </c>
      <c r="H3080">
        <v>-9.14876198021636</v>
      </c>
      <c r="I3080">
        <v>1.01205030236364</v>
      </c>
      <c r="J3080">
        <v>-1.5363934397591701</v>
      </c>
      <c r="K3080">
        <v>65.368215726162603</v>
      </c>
      <c r="L3080">
        <v>59.125662415313798</v>
      </c>
      <c r="M3080">
        <v>24.918968571941999</v>
      </c>
      <c r="N3080">
        <v>0.42524502951481502</v>
      </c>
      <c r="O3080">
        <v>37.631233595800502</v>
      </c>
      <c r="P3080">
        <v>70.756302521008394</v>
      </c>
      <c r="Q3080">
        <v>7.9190964760915999E-2</v>
      </c>
    </row>
    <row r="3081" spans="1:17" hidden="1" x14ac:dyDescent="0.3">
      <c r="A3081" t="s">
        <v>6377</v>
      </c>
      <c r="B3081" t="s">
        <v>6378</v>
      </c>
      <c r="C3081" t="str">
        <f>IFERROR(VLOOKUP(Table1[[#This Row],[Ticker]],[1]!Table1[[Symbol]:[Industry]],2,FALSE),"-")</f>
        <v>-</v>
      </c>
      <c r="D3081" t="s">
        <v>1595</v>
      </c>
      <c r="E3081">
        <v>91.644864999999996</v>
      </c>
      <c r="F3081">
        <v>53.95</v>
      </c>
      <c r="G3081">
        <v>-18.958633334222501</v>
      </c>
      <c r="H3081">
        <v>-10.096049986327801</v>
      </c>
      <c r="I3081">
        <v>-4.5115925974972404</v>
      </c>
      <c r="J3081">
        <v>0.45638063724207201</v>
      </c>
      <c r="K3081">
        <v>52.486162237955398</v>
      </c>
      <c r="M3081">
        <v>63.308573315447603</v>
      </c>
      <c r="N3081">
        <v>0.78129870129870105</v>
      </c>
      <c r="O3081">
        <v>16.7747914735866</v>
      </c>
      <c r="P3081">
        <v>19.623059866962301</v>
      </c>
    </row>
    <row r="3082" spans="1:17" hidden="1" x14ac:dyDescent="0.3">
      <c r="A3082" t="s">
        <v>6379</v>
      </c>
      <c r="B3082" t="s">
        <v>6380</v>
      </c>
      <c r="C3082" t="str">
        <f>IFERROR(VLOOKUP(Table1[[#This Row],[Ticker]],[1]!Table1[[Symbol]:[Industry]],2,FALSE),"-")</f>
        <v>-</v>
      </c>
      <c r="D3082" t="s">
        <v>546</v>
      </c>
      <c r="E3082">
        <v>91.447380839999994</v>
      </c>
      <c r="F3082">
        <v>20.010000000000002</v>
      </c>
      <c r="G3082">
        <v>-48.807412751012599</v>
      </c>
      <c r="H3082">
        <v>34.087592458184098</v>
      </c>
      <c r="I3082">
        <v>35.356477946359298</v>
      </c>
      <c r="J3082">
        <v>4.0426701148651798</v>
      </c>
      <c r="K3082">
        <v>17.197522678014899</v>
      </c>
      <c r="L3082">
        <v>15.4932357449799</v>
      </c>
      <c r="M3082">
        <v>51.285689667471303</v>
      </c>
      <c r="N3082">
        <v>2.56843528055968</v>
      </c>
      <c r="O3082">
        <v>22.138930534732602</v>
      </c>
      <c r="P3082">
        <v>93.3333333333333</v>
      </c>
      <c r="Q3082">
        <v>0.140385943117875</v>
      </c>
    </row>
    <row r="3083" spans="1:17" hidden="1" x14ac:dyDescent="0.3">
      <c r="A3083" t="s">
        <v>6381</v>
      </c>
      <c r="B3083" t="s">
        <v>6382</v>
      </c>
      <c r="C3083" t="str">
        <f>IFERROR(VLOOKUP(Table1[[#This Row],[Ticker]],[1]!Table1[[Symbol]:[Industry]],2,FALSE),"-")</f>
        <v>-</v>
      </c>
      <c r="D3083" t="s">
        <v>1595</v>
      </c>
      <c r="E3083">
        <v>91.306022999999996</v>
      </c>
      <c r="F3083">
        <v>234.1</v>
      </c>
      <c r="G3083">
        <v>93.406376144160603</v>
      </c>
      <c r="H3083">
        <v>32.128646422361598</v>
      </c>
      <c r="I3083">
        <v>22.6514740402014</v>
      </c>
      <c r="J3083">
        <v>1.1024339303541799</v>
      </c>
      <c r="K3083">
        <v>201.591236356331</v>
      </c>
      <c r="L3083">
        <v>176.597259577741</v>
      </c>
      <c r="M3083">
        <v>66.708654425420505</v>
      </c>
      <c r="N3083">
        <v>1.6713570424778501</v>
      </c>
      <c r="O3083">
        <v>15.335326783425799</v>
      </c>
      <c r="P3083">
        <v>137.06329113923999</v>
      </c>
      <c r="Q3083">
        <v>8.4293842059329993E-2</v>
      </c>
    </row>
    <row r="3084" spans="1:17" hidden="1" x14ac:dyDescent="0.3">
      <c r="A3084" t="s">
        <v>6383</v>
      </c>
      <c r="B3084" t="s">
        <v>6384</v>
      </c>
      <c r="C3084" t="str">
        <f>IFERROR(VLOOKUP(Table1[[#This Row],[Ticker]],[1]!Table1[[Symbol]:[Industry]],2,FALSE),"-")</f>
        <v>-</v>
      </c>
      <c r="D3084" t="s">
        <v>138</v>
      </c>
      <c r="E3084">
        <v>91.093260000000001</v>
      </c>
      <c r="F3084">
        <v>82.14</v>
      </c>
      <c r="G3084">
        <v>4.6036341801368001</v>
      </c>
      <c r="H3084">
        <v>-15.576631457362801</v>
      </c>
      <c r="I3084">
        <v>-12.260943122307999</v>
      </c>
      <c r="J3084">
        <v>-6.0170810433129196</v>
      </c>
      <c r="K3084">
        <v>87.731255921417898</v>
      </c>
      <c r="L3084">
        <v>85.108245592844298</v>
      </c>
      <c r="M3084">
        <v>41.290023813111802</v>
      </c>
      <c r="N3084">
        <v>0.67030182336299104</v>
      </c>
      <c r="O3084">
        <v>54.6140735329924</v>
      </c>
      <c r="P3084">
        <v>43.978965819456597</v>
      </c>
      <c r="Q3084">
        <v>0.118191856322845</v>
      </c>
    </row>
    <row r="3085" spans="1:17" hidden="1" x14ac:dyDescent="0.3">
      <c r="A3085" t="s">
        <v>6385</v>
      </c>
      <c r="B3085" t="s">
        <v>6386</v>
      </c>
      <c r="C3085" t="str">
        <f>IFERROR(VLOOKUP(Table1[[#This Row],[Ticker]],[1]!Table1[[Symbol]:[Industry]],2,FALSE),"-")</f>
        <v>-</v>
      </c>
      <c r="D3085" t="s">
        <v>753</v>
      </c>
      <c r="E3085">
        <v>90.884969691999999</v>
      </c>
      <c r="F3085">
        <v>44.12</v>
      </c>
      <c r="G3085">
        <v>5.5733813840931896</v>
      </c>
      <c r="H3085">
        <v>-2.56298259182861</v>
      </c>
      <c r="I3085">
        <v>-8.2503176789798598</v>
      </c>
      <c r="J3085">
        <v>-0.360238916758017</v>
      </c>
      <c r="K3085">
        <v>43.327430018897097</v>
      </c>
      <c r="L3085">
        <v>40.785699851445997</v>
      </c>
      <c r="M3085">
        <v>59.271834326705303</v>
      </c>
      <c r="N3085">
        <v>1.16506792509802</v>
      </c>
      <c r="O3085">
        <v>6.3009972801450598</v>
      </c>
      <c r="P3085">
        <v>43.4330299089726</v>
      </c>
    </row>
    <row r="3086" spans="1:17" hidden="1" x14ac:dyDescent="0.3">
      <c r="A3086" t="s">
        <v>6387</v>
      </c>
      <c r="B3086" t="s">
        <v>6388</v>
      </c>
      <c r="C3086" t="str">
        <f>IFERROR(VLOOKUP(Table1[[#This Row],[Ticker]],[1]!Table1[[Symbol]:[Industry]],2,FALSE),"-")</f>
        <v>-</v>
      </c>
      <c r="D3086" t="s">
        <v>4950</v>
      </c>
      <c r="E3086">
        <v>90.87285</v>
      </c>
      <c r="F3086">
        <v>126.3</v>
      </c>
      <c r="G3086">
        <v>-25.743300429981598</v>
      </c>
      <c r="H3086">
        <v>-9.5287225768952197</v>
      </c>
      <c r="I3086">
        <v>-45.681322795580101</v>
      </c>
      <c r="J3086">
        <v>3.0410508689711202</v>
      </c>
      <c r="K3086">
        <v>127.155221214047</v>
      </c>
      <c r="L3086">
        <v>143.77849066835901</v>
      </c>
      <c r="M3086">
        <v>62.846980192073403</v>
      </c>
      <c r="N3086">
        <v>0.42649296310384099</v>
      </c>
      <c r="O3086">
        <v>106.61124307205</v>
      </c>
      <c r="P3086">
        <v>24.311023622047198</v>
      </c>
      <c r="Q3086">
        <v>9.5163317229501998E-2</v>
      </c>
    </row>
    <row r="3087" spans="1:17" hidden="1" x14ac:dyDescent="0.3">
      <c r="A3087" t="s">
        <v>6389</v>
      </c>
      <c r="B3087" t="s">
        <v>6390</v>
      </c>
      <c r="C3087" t="str">
        <f>IFERROR(VLOOKUP(Table1[[#This Row],[Ticker]],[1]!Table1[[Symbol]:[Industry]],2,FALSE),"-")</f>
        <v>-</v>
      </c>
      <c r="D3087" t="s">
        <v>2363</v>
      </c>
      <c r="E3087">
        <v>90.6</v>
      </c>
      <c r="F3087">
        <v>453</v>
      </c>
      <c r="G3087">
        <v>93.722801264933594</v>
      </c>
      <c r="H3087">
        <v>38.640106560987398</v>
      </c>
      <c r="I3087">
        <v>90.425602370322395</v>
      </c>
      <c r="J3087">
        <v>16.4303789322122</v>
      </c>
      <c r="K3087">
        <v>297.906937885128</v>
      </c>
      <c r="L3087">
        <v>228.34685062086601</v>
      </c>
      <c r="M3087">
        <v>91.685843253549507</v>
      </c>
      <c r="N3087">
        <v>1.2617743702080999</v>
      </c>
      <c r="O3087">
        <v>0</v>
      </c>
      <c r="P3087">
        <v>138.98707465048699</v>
      </c>
      <c r="Q3087">
        <v>0.20835957886604001</v>
      </c>
    </row>
    <row r="3088" spans="1:17" hidden="1" x14ac:dyDescent="0.3">
      <c r="A3088" t="s">
        <v>6391</v>
      </c>
      <c r="B3088" t="s">
        <v>6392</v>
      </c>
      <c r="C3088" t="str">
        <f>IFERROR(VLOOKUP(Table1[[#This Row],[Ticker]],[1]!Table1[[Symbol]:[Industry]],2,FALSE),"-")</f>
        <v>-</v>
      </c>
      <c r="E3088">
        <v>90.538843499999999</v>
      </c>
      <c r="F3088">
        <v>316.05</v>
      </c>
      <c r="G3088">
        <v>242.445406037579</v>
      </c>
      <c r="H3088">
        <v>7.0875321972542702</v>
      </c>
      <c r="I3088">
        <v>-52.684711949945601</v>
      </c>
      <c r="J3088">
        <v>-9.2440317165406398</v>
      </c>
      <c r="K3088">
        <v>324.52183410986498</v>
      </c>
      <c r="L3088">
        <v>288.164024642958</v>
      </c>
      <c r="M3088">
        <v>33.581093237682097</v>
      </c>
      <c r="N3088">
        <v>0.33758588869716699</v>
      </c>
      <c r="O3088">
        <v>114.83942414174901</v>
      </c>
      <c r="P3088">
        <v>275.22260477264598</v>
      </c>
    </row>
    <row r="3089" spans="1:17" hidden="1" x14ac:dyDescent="0.3">
      <c r="A3089" t="s">
        <v>6393</v>
      </c>
      <c r="B3089" t="s">
        <v>6394</v>
      </c>
      <c r="C3089" t="str">
        <f>IFERROR(VLOOKUP(Table1[[#This Row],[Ticker]],[1]!Table1[[Symbol]:[Industry]],2,FALSE),"-")</f>
        <v>-</v>
      </c>
      <c r="D3089" t="s">
        <v>1000</v>
      </c>
      <c r="E3089">
        <v>90.499200000000002</v>
      </c>
      <c r="F3089">
        <v>52.8</v>
      </c>
      <c r="G3089">
        <v>-4.93216241545381</v>
      </c>
      <c r="H3089">
        <v>-26.616263254870699</v>
      </c>
      <c r="I3089">
        <v>24.372544704361498</v>
      </c>
      <c r="J3089">
        <v>-10.900955400621299</v>
      </c>
      <c r="K3089">
        <v>53.907478904840701</v>
      </c>
      <c r="L3089">
        <v>47.7911122566831</v>
      </c>
      <c r="M3089">
        <v>30.2625693021097</v>
      </c>
      <c r="N3089">
        <v>0.55484421681604701</v>
      </c>
      <c r="O3089">
        <v>31.060606060605998</v>
      </c>
      <c r="P3089">
        <v>44.657534246575302</v>
      </c>
    </row>
    <row r="3090" spans="1:17" hidden="1" x14ac:dyDescent="0.3">
      <c r="A3090" t="s">
        <v>6395</v>
      </c>
      <c r="B3090" t="s">
        <v>6396</v>
      </c>
      <c r="C3090" t="str">
        <f>IFERROR(VLOOKUP(Table1[[#This Row],[Ticker]],[1]!Table1[[Symbol]:[Industry]],2,FALSE),"-")</f>
        <v>-</v>
      </c>
      <c r="D3090" t="s">
        <v>1472</v>
      </c>
      <c r="E3090">
        <v>90.27</v>
      </c>
      <c r="F3090">
        <v>59</v>
      </c>
      <c r="G3090">
        <v>-34.114991377206799</v>
      </c>
      <c r="H3090">
        <v>-6.5426452161930797</v>
      </c>
      <c r="I3090">
        <v>10.4908027003488</v>
      </c>
      <c r="J3090">
        <v>3.9701786199972098</v>
      </c>
      <c r="K3090">
        <v>58.805228599101397</v>
      </c>
      <c r="L3090">
        <v>55.539543431100299</v>
      </c>
      <c r="M3090">
        <v>47.322535598352701</v>
      </c>
      <c r="N3090">
        <v>0.99627381464158005</v>
      </c>
      <c r="O3090">
        <v>17.457627118644002</v>
      </c>
      <c r="P3090">
        <v>43.552311435523102</v>
      </c>
      <c r="Q3090">
        <v>-2.6339637247927001E-2</v>
      </c>
    </row>
    <row r="3091" spans="1:17" hidden="1" x14ac:dyDescent="0.3">
      <c r="A3091" t="s">
        <v>6397</v>
      </c>
      <c r="B3091" t="s">
        <v>6398</v>
      </c>
      <c r="C3091" t="str">
        <f>IFERROR(VLOOKUP(Table1[[#This Row],[Ticker]],[1]!Table1[[Symbol]:[Industry]],2,FALSE),"-")</f>
        <v>-</v>
      </c>
      <c r="D3091" t="s">
        <v>264</v>
      </c>
      <c r="E3091">
        <v>90.16</v>
      </c>
      <c r="F3091">
        <v>112.7</v>
      </c>
      <c r="G3091">
        <v>549.01348487049904</v>
      </c>
      <c r="H3091">
        <v>11.162030199002601</v>
      </c>
      <c r="I3091">
        <v>154.88196321378001</v>
      </c>
      <c r="J3091">
        <v>0.48654654976092798</v>
      </c>
      <c r="K3091">
        <v>93.664180848275095</v>
      </c>
      <c r="L3091">
        <v>57.592645000519497</v>
      </c>
      <c r="M3091">
        <v>100</v>
      </c>
      <c r="N3091">
        <v>0.44162742967523799</v>
      </c>
      <c r="O3091">
        <v>0</v>
      </c>
      <c r="P3091">
        <v>581.79068360556505</v>
      </c>
    </row>
    <row r="3092" spans="1:17" hidden="1" x14ac:dyDescent="0.3">
      <c r="A3092" t="s">
        <v>6399</v>
      </c>
      <c r="B3092" t="s">
        <v>6400</v>
      </c>
      <c r="C3092" t="str">
        <f>IFERROR(VLOOKUP(Table1[[#This Row],[Ticker]],[1]!Table1[[Symbol]:[Industry]],2,FALSE),"-")</f>
        <v>-</v>
      </c>
      <c r="D3092" t="s">
        <v>54</v>
      </c>
      <c r="E3092">
        <v>90.098741520000004</v>
      </c>
      <c r="F3092">
        <v>152.69999999999999</v>
      </c>
      <c r="G3092">
        <v>12.2370462791786</v>
      </c>
      <c r="H3092">
        <v>-14.791015745123399</v>
      </c>
      <c r="I3092">
        <v>12.9682082957259</v>
      </c>
      <c r="J3092">
        <v>-7.3778976523870297</v>
      </c>
      <c r="K3092">
        <v>153.81880454568901</v>
      </c>
      <c r="L3092">
        <v>139.00255951216701</v>
      </c>
      <c r="M3092">
        <v>43.162837891937997</v>
      </c>
      <c r="N3092">
        <v>0.56492624489350896</v>
      </c>
      <c r="O3092">
        <v>20.694171578258</v>
      </c>
      <c r="P3092">
        <v>48.252427184466001</v>
      </c>
      <c r="Q3092">
        <v>-6.2909071272216996E-2</v>
      </c>
    </row>
    <row r="3093" spans="1:17" hidden="1" x14ac:dyDescent="0.3">
      <c r="A3093" t="s">
        <v>6401</v>
      </c>
      <c r="B3093" t="s">
        <v>6402</v>
      </c>
      <c r="C3093" t="str">
        <f>IFERROR(VLOOKUP(Table1[[#This Row],[Ticker]],[1]!Table1[[Symbol]:[Industry]],2,FALSE),"-")</f>
        <v>-</v>
      </c>
      <c r="D3093" t="s">
        <v>46</v>
      </c>
      <c r="E3093">
        <v>90.078883775999998</v>
      </c>
      <c r="F3093">
        <v>17.52</v>
      </c>
      <c r="G3093">
        <v>19.969095946712098</v>
      </c>
      <c r="H3093">
        <v>-5.0347629587487299</v>
      </c>
      <c r="I3093">
        <v>-0.82512781725462503</v>
      </c>
      <c r="J3093">
        <v>-5.6147335845418098</v>
      </c>
      <c r="K3093">
        <v>18.7092894262553</v>
      </c>
      <c r="L3093">
        <v>17.544758804434402</v>
      </c>
      <c r="M3093">
        <v>37.478822960222502</v>
      </c>
      <c r="N3093">
        <v>0.71142049507577598</v>
      </c>
      <c r="O3093">
        <v>40.924657534246499</v>
      </c>
      <c r="P3093">
        <v>69.111969111969103</v>
      </c>
      <c r="Q3093">
        <v>0.12292298569280399</v>
      </c>
    </row>
    <row r="3094" spans="1:17" hidden="1" x14ac:dyDescent="0.3">
      <c r="A3094" t="s">
        <v>6403</v>
      </c>
      <c r="B3094" t="s">
        <v>6404</v>
      </c>
      <c r="C3094" t="str">
        <f>IFERROR(VLOOKUP(Table1[[#This Row],[Ticker]],[1]!Table1[[Symbol]:[Industry]],2,FALSE),"-")</f>
        <v>-</v>
      </c>
      <c r="D3094" t="s">
        <v>195</v>
      </c>
      <c r="E3094">
        <v>90.075095594999993</v>
      </c>
      <c r="F3094">
        <v>46.49</v>
      </c>
      <c r="G3094">
        <v>-55.576933042605397</v>
      </c>
      <c r="H3094">
        <v>-6.29850536028286</v>
      </c>
      <c r="I3094">
        <v>-16.2664916975727</v>
      </c>
      <c r="J3094">
        <v>-2.8139027411269399</v>
      </c>
      <c r="K3094">
        <v>48.797573951677201</v>
      </c>
      <c r="L3094">
        <v>52.059944959229398</v>
      </c>
      <c r="M3094">
        <v>37.539898171374801</v>
      </c>
      <c r="N3094">
        <v>0.81577966499807097</v>
      </c>
      <c r="O3094">
        <v>77.715637771563706</v>
      </c>
      <c r="P3094">
        <v>17.6962025316455</v>
      </c>
      <c r="Q3094">
        <v>4.3218925100004003E-2</v>
      </c>
    </row>
    <row r="3095" spans="1:17" hidden="1" x14ac:dyDescent="0.3">
      <c r="A3095" t="s">
        <v>6405</v>
      </c>
      <c r="B3095" t="s">
        <v>6406</v>
      </c>
      <c r="C3095" t="str">
        <f>IFERROR(VLOOKUP(Table1[[#This Row],[Ticker]],[1]!Table1[[Symbol]:[Industry]],2,FALSE),"-")</f>
        <v>-</v>
      </c>
      <c r="E3095">
        <v>90.072000000000003</v>
      </c>
      <c r="F3095">
        <v>278</v>
      </c>
      <c r="G3095">
        <v>153.73212827719701</v>
      </c>
      <c r="H3095">
        <v>21.744859104581199</v>
      </c>
      <c r="I3095">
        <v>107.19105559782901</v>
      </c>
      <c r="J3095">
        <v>-5.8888603477351298</v>
      </c>
      <c r="K3095">
        <v>256.58468366228499</v>
      </c>
      <c r="L3095">
        <v>196.434451983613</v>
      </c>
      <c r="M3095">
        <v>55.529660229167703</v>
      </c>
      <c r="N3095">
        <v>0.79365806502095304</v>
      </c>
      <c r="O3095">
        <v>8.0935251798560994</v>
      </c>
      <c r="P3095">
        <v>252.56816740646801</v>
      </c>
      <c r="Q3095">
        <v>0.17081503109145699</v>
      </c>
    </row>
    <row r="3096" spans="1:17" hidden="1" x14ac:dyDescent="0.3">
      <c r="A3096" t="s">
        <v>6407</v>
      </c>
      <c r="B3096" t="s">
        <v>6408</v>
      </c>
      <c r="C3096" t="str">
        <f>IFERROR(VLOOKUP(Table1[[#This Row],[Ticker]],[1]!Table1[[Symbol]:[Industry]],2,FALSE),"-")</f>
        <v>-</v>
      </c>
      <c r="D3096" t="s">
        <v>264</v>
      </c>
      <c r="E3096">
        <v>90.069760000000002</v>
      </c>
      <c r="F3096">
        <v>220</v>
      </c>
      <c r="G3096">
        <v>-35.646955909459301</v>
      </c>
      <c r="H3096">
        <v>-1.3081711984491</v>
      </c>
      <c r="I3096">
        <v>-18.193608157649201</v>
      </c>
      <c r="J3096">
        <v>-3.0917052637850002</v>
      </c>
      <c r="K3096">
        <v>224.49884166114799</v>
      </c>
      <c r="L3096">
        <v>222.81669054782799</v>
      </c>
      <c r="M3096">
        <v>39.777235580034898</v>
      </c>
      <c r="N3096">
        <v>0.67620689655172395</v>
      </c>
      <c r="O3096">
        <v>53.431818181818102</v>
      </c>
      <c r="P3096">
        <v>17.647058823529399</v>
      </c>
      <c r="Q3096">
        <v>0.12055290400187101</v>
      </c>
    </row>
    <row r="3097" spans="1:17" hidden="1" x14ac:dyDescent="0.3">
      <c r="A3097" t="s">
        <v>6409</v>
      </c>
      <c r="B3097" t="s">
        <v>6410</v>
      </c>
      <c r="C3097" t="str">
        <f>IFERROR(VLOOKUP(Table1[[#This Row],[Ticker]],[1]!Table1[[Symbol]:[Industry]],2,FALSE),"-")</f>
        <v>-</v>
      </c>
      <c r="D3097" t="s">
        <v>124</v>
      </c>
      <c r="E3097">
        <v>89.671295999999998</v>
      </c>
      <c r="F3097">
        <v>81.650000000000006</v>
      </c>
      <c r="G3097">
        <v>60.248805993066</v>
      </c>
      <c r="H3097">
        <v>-13.2457738257069</v>
      </c>
      <c r="I3097">
        <v>5.3819632137800699</v>
      </c>
      <c r="J3097">
        <v>-5.5388864351041098</v>
      </c>
      <c r="K3097">
        <v>87.365967548346006</v>
      </c>
      <c r="L3097">
        <v>81.7169105336489</v>
      </c>
      <c r="M3097">
        <v>33.322424153772303</v>
      </c>
      <c r="N3097">
        <v>0.74643156595224303</v>
      </c>
      <c r="O3097">
        <v>40.722596448254698</v>
      </c>
      <c r="P3097">
        <v>109.09090909090899</v>
      </c>
      <c r="Q3097">
        <v>9.9860349785026004E-2</v>
      </c>
    </row>
    <row r="3098" spans="1:17" hidden="1" x14ac:dyDescent="0.3">
      <c r="A3098" t="s">
        <v>6411</v>
      </c>
      <c r="B3098" t="s">
        <v>6412</v>
      </c>
      <c r="C3098" t="str">
        <f>IFERROR(VLOOKUP(Table1[[#This Row],[Ticker]],[1]!Table1[[Symbol]:[Industry]],2,FALSE),"-")</f>
        <v>-</v>
      </c>
      <c r="D3098" t="s">
        <v>103</v>
      </c>
      <c r="E3098">
        <v>89.371709999999993</v>
      </c>
      <c r="F3098">
        <v>45.75</v>
      </c>
      <c r="G3098">
        <v>45.238365467268203</v>
      </c>
      <c r="H3098">
        <v>-11.3772558271192</v>
      </c>
      <c r="I3098">
        <v>-38.626325245727898</v>
      </c>
      <c r="J3098">
        <v>1.35273918065943</v>
      </c>
      <c r="K3098">
        <v>47.126378363750497</v>
      </c>
      <c r="L3098">
        <v>49.541564399381699</v>
      </c>
      <c r="M3098">
        <v>58.583166241454897</v>
      </c>
      <c r="N3098">
        <v>0.44756012374014498</v>
      </c>
      <c r="O3098">
        <v>85.1366120218579</v>
      </c>
      <c r="P3098">
        <v>100.218818380743</v>
      </c>
      <c r="Q3098">
        <v>6.1975775629100997E-2</v>
      </c>
    </row>
    <row r="3099" spans="1:17" hidden="1" x14ac:dyDescent="0.3">
      <c r="A3099" t="s">
        <v>6413</v>
      </c>
      <c r="B3099" t="s">
        <v>6414</v>
      </c>
      <c r="C3099" t="str">
        <f>IFERROR(VLOOKUP(Table1[[#This Row],[Ticker]],[1]!Table1[[Symbol]:[Industry]],2,FALSE),"-")</f>
        <v>-</v>
      </c>
      <c r="D3099" t="s">
        <v>467</v>
      </c>
      <c r="E3099">
        <v>89.303149199999993</v>
      </c>
      <c r="F3099">
        <v>109.95</v>
      </c>
      <c r="G3099">
        <v>-3.4242575585958099</v>
      </c>
      <c r="H3099">
        <v>-23.740603630881498</v>
      </c>
      <c r="I3099">
        <v>-28.611675746199101</v>
      </c>
      <c r="J3099">
        <v>-21.325832247911901</v>
      </c>
      <c r="K3099">
        <v>109.814555468845</v>
      </c>
      <c r="L3099">
        <v>108.68400978768101</v>
      </c>
      <c r="M3099">
        <v>50.964107939572401</v>
      </c>
      <c r="N3099">
        <v>0.18245169464681599</v>
      </c>
      <c r="O3099">
        <v>44.929513415188701</v>
      </c>
      <c r="P3099">
        <v>34.085365853658502</v>
      </c>
      <c r="Q3099">
        <v>-7.5226314116849996E-3</v>
      </c>
    </row>
    <row r="3100" spans="1:17" hidden="1" x14ac:dyDescent="0.3">
      <c r="A3100" t="s">
        <v>6415</v>
      </c>
      <c r="B3100" t="s">
        <v>6416</v>
      </c>
      <c r="C3100" t="str">
        <f>IFERROR(VLOOKUP(Table1[[#This Row],[Ticker]],[1]!Table1[[Symbol]:[Industry]],2,FALSE),"-")</f>
        <v>-</v>
      </c>
      <c r="D3100" t="s">
        <v>546</v>
      </c>
      <c r="E3100">
        <v>89.239406099999997</v>
      </c>
      <c r="F3100">
        <v>7.25</v>
      </c>
      <c r="G3100">
        <v>13.392156103643201</v>
      </c>
      <c r="H3100">
        <v>7.9767919981860098</v>
      </c>
      <c r="I3100">
        <v>10.4442647370052</v>
      </c>
      <c r="J3100">
        <v>-8.4144427899123606</v>
      </c>
      <c r="K3100">
        <v>7.00047126384937</v>
      </c>
      <c r="L3100">
        <v>6.7324668823438403</v>
      </c>
      <c r="M3100">
        <v>45.322141446966299</v>
      </c>
      <c r="N3100">
        <v>0.84417045841981497</v>
      </c>
      <c r="O3100">
        <v>58.2068965517241</v>
      </c>
      <c r="P3100">
        <v>55.913978494623599</v>
      </c>
      <c r="Q3100">
        <v>1.6269119875744999E-2</v>
      </c>
    </row>
    <row r="3101" spans="1:17" hidden="1" x14ac:dyDescent="0.3">
      <c r="A3101" t="s">
        <v>6417</v>
      </c>
      <c r="B3101" t="s">
        <v>6418</v>
      </c>
      <c r="C3101" t="str">
        <f>IFERROR(VLOOKUP(Table1[[#This Row],[Ticker]],[1]!Table1[[Symbol]:[Industry]],2,FALSE),"-")</f>
        <v>-</v>
      </c>
      <c r="D3101" t="s">
        <v>51</v>
      </c>
      <c r="E3101">
        <v>89.234250000000003</v>
      </c>
      <c r="F3101">
        <v>258.64999999999998</v>
      </c>
      <c r="G3101">
        <v>51.972801264933501</v>
      </c>
      <c r="H3101">
        <v>1.4409696950216799</v>
      </c>
      <c r="I3101">
        <v>13.4660203456078</v>
      </c>
      <c r="J3101">
        <v>-2.5620959841757198</v>
      </c>
      <c r="K3101">
        <v>245.38356205410599</v>
      </c>
      <c r="L3101">
        <v>211.13370629946101</v>
      </c>
      <c r="M3101">
        <v>50.1145339891156</v>
      </c>
      <c r="N3101">
        <v>2.6781340272127498</v>
      </c>
      <c r="O3101">
        <v>32.302339068238901</v>
      </c>
      <c r="P3101">
        <v>90.604274134119294</v>
      </c>
      <c r="Q3101">
        <v>8.4913482480478003E-2</v>
      </c>
    </row>
    <row r="3102" spans="1:17" hidden="1" x14ac:dyDescent="0.3">
      <c r="A3102" t="s">
        <v>6419</v>
      </c>
      <c r="B3102" t="s">
        <v>6420</v>
      </c>
      <c r="C3102" t="str">
        <f>IFERROR(VLOOKUP(Table1[[#This Row],[Ticker]],[1]!Table1[[Symbol]:[Industry]],2,FALSE),"-")</f>
        <v>-</v>
      </c>
      <c r="D3102" t="s">
        <v>80</v>
      </c>
      <c r="E3102">
        <v>89.146126559999999</v>
      </c>
      <c r="F3102">
        <v>111.2</v>
      </c>
      <c r="G3102">
        <v>-49.792124108200703</v>
      </c>
      <c r="H3102">
        <v>-9.6458185956305904</v>
      </c>
      <c r="I3102">
        <v>-19.441763156189001</v>
      </c>
      <c r="J3102">
        <v>7.0219639923189296</v>
      </c>
      <c r="K3102">
        <v>115.518365218835</v>
      </c>
      <c r="L3102">
        <v>122.19598152499201</v>
      </c>
      <c r="M3102">
        <v>46.468573913152198</v>
      </c>
      <c r="N3102">
        <v>0.23470458552458401</v>
      </c>
      <c r="O3102">
        <v>36.690647482014299</v>
      </c>
      <c r="P3102">
        <v>9.6106456382454493</v>
      </c>
      <c r="Q3102">
        <v>-5.5760829387553001E-2</v>
      </c>
    </row>
    <row r="3103" spans="1:17" hidden="1" x14ac:dyDescent="0.3">
      <c r="A3103" t="s">
        <v>6421</v>
      </c>
      <c r="B3103" t="s">
        <v>6422</v>
      </c>
      <c r="C3103" t="str">
        <f>IFERROR(VLOOKUP(Table1[[#This Row],[Ticker]],[1]!Table1[[Symbol]:[Industry]],2,FALSE),"-")</f>
        <v>-</v>
      </c>
      <c r="D3103" t="s">
        <v>294</v>
      </c>
      <c r="E3103">
        <v>89.07651165</v>
      </c>
      <c r="F3103">
        <v>118.1</v>
      </c>
      <c r="G3103">
        <v>-12.695856589667301</v>
      </c>
      <c r="H3103">
        <v>-7.4964126272067499</v>
      </c>
      <c r="I3103">
        <v>-33.852332533391198</v>
      </c>
      <c r="J3103">
        <v>3.2173501177830302</v>
      </c>
      <c r="K3103">
        <v>123.44242832953201</v>
      </c>
      <c r="L3103">
        <v>127.47154620873999</v>
      </c>
      <c r="M3103">
        <v>45.078974005381198</v>
      </c>
      <c r="N3103">
        <v>0.570248999540376</v>
      </c>
      <c r="O3103">
        <v>43.183742591024497</v>
      </c>
      <c r="P3103">
        <v>29.424657534246499</v>
      </c>
      <c r="Q3103">
        <v>6.0787217336038001E-2</v>
      </c>
    </row>
    <row r="3104" spans="1:17" hidden="1" x14ac:dyDescent="0.3">
      <c r="A3104" t="s">
        <v>6423</v>
      </c>
      <c r="B3104" t="s">
        <v>6424</v>
      </c>
      <c r="C3104" t="str">
        <f>IFERROR(VLOOKUP(Table1[[#This Row],[Ticker]],[1]!Table1[[Symbol]:[Industry]],2,FALSE),"-")</f>
        <v>-</v>
      </c>
      <c r="D3104" t="s">
        <v>132</v>
      </c>
      <c r="E3104">
        <v>88.786799999999999</v>
      </c>
      <c r="F3104">
        <v>82.21</v>
      </c>
      <c r="G3104">
        <v>-14.4383474323458</v>
      </c>
      <c r="H3104">
        <v>-8.2339662514526495</v>
      </c>
      <c r="I3104">
        <v>-11.840520692641601</v>
      </c>
      <c r="J3104">
        <v>-5.7622116072355496</v>
      </c>
      <c r="K3104">
        <v>84.481489581448599</v>
      </c>
      <c r="L3104">
        <v>84.227611574915997</v>
      </c>
      <c r="M3104">
        <v>49.0176572734986</v>
      </c>
      <c r="N3104">
        <v>0.59074753043536199</v>
      </c>
      <c r="O3104">
        <v>32.769736041843998</v>
      </c>
      <c r="P3104">
        <v>62.277931306750801</v>
      </c>
      <c r="Q3104">
        <v>0.12324518984046701</v>
      </c>
    </row>
    <row r="3105" spans="1:17" hidden="1" x14ac:dyDescent="0.3">
      <c r="A3105" t="s">
        <v>6425</v>
      </c>
      <c r="B3105" t="s">
        <v>6426</v>
      </c>
      <c r="C3105" t="str">
        <f>IFERROR(VLOOKUP(Table1[[#This Row],[Ticker]],[1]!Table1[[Symbol]:[Industry]],2,FALSE),"-")</f>
        <v>-</v>
      </c>
      <c r="D3105" t="s">
        <v>1381</v>
      </c>
      <c r="E3105">
        <v>88.612300000000005</v>
      </c>
      <c r="F3105">
        <v>63.98</v>
      </c>
      <c r="G3105">
        <v>0.23735427948659499</v>
      </c>
      <c r="H3105">
        <v>-4.8757331389029899</v>
      </c>
      <c r="I3105">
        <v>11.0792271149274</v>
      </c>
      <c r="J3105">
        <v>10.5833156217621</v>
      </c>
      <c r="K3105">
        <v>60.951836807741898</v>
      </c>
      <c r="L3105">
        <v>55.748001119674598</v>
      </c>
      <c r="M3105">
        <v>60.0022118257667</v>
      </c>
      <c r="N3105">
        <v>0.13208164127708999</v>
      </c>
      <c r="O3105">
        <v>51.531728665207901</v>
      </c>
      <c r="P3105">
        <v>51.575456053067903</v>
      </c>
      <c r="Q3105">
        <v>8.2574270732802005E-2</v>
      </c>
    </row>
    <row r="3106" spans="1:17" hidden="1" x14ac:dyDescent="0.3">
      <c r="A3106" t="s">
        <v>6427</v>
      </c>
      <c r="B3106" t="s">
        <v>6428</v>
      </c>
      <c r="C3106" t="str">
        <f>IFERROR(VLOOKUP(Table1[[#This Row],[Ticker]],[1]!Table1[[Symbol]:[Industry]],2,FALSE),"-")</f>
        <v>-</v>
      </c>
      <c r="D3106" t="s">
        <v>743</v>
      </c>
      <c r="E3106">
        <v>88.549594338999995</v>
      </c>
      <c r="F3106">
        <v>9.01</v>
      </c>
      <c r="G3106">
        <v>101.24877529090701</v>
      </c>
      <c r="H3106">
        <v>44.704900696975699</v>
      </c>
      <c r="I3106">
        <v>172.31500329198099</v>
      </c>
      <c r="J3106">
        <v>4.0383214967267396</v>
      </c>
      <c r="K3106">
        <v>6.9412442548942401</v>
      </c>
      <c r="L3106">
        <v>5.2738926838192199</v>
      </c>
      <c r="M3106">
        <v>58.031188794991998</v>
      </c>
      <c r="N3106">
        <v>1.8932959205029001</v>
      </c>
      <c r="O3106">
        <v>10.876803551609299</v>
      </c>
      <c r="P3106">
        <v>222.93906810035801</v>
      </c>
      <c r="Q3106">
        <v>0.102576120815577</v>
      </c>
    </row>
    <row r="3107" spans="1:17" hidden="1" x14ac:dyDescent="0.3">
      <c r="A3107" t="s">
        <v>6429</v>
      </c>
      <c r="B3107" t="s">
        <v>6430</v>
      </c>
      <c r="C3107" t="str">
        <f>IFERROR(VLOOKUP(Table1[[#This Row],[Ticker]],[1]!Table1[[Symbol]:[Industry]],2,FALSE),"-")</f>
        <v>-</v>
      </c>
      <c r="D3107" t="s">
        <v>546</v>
      </c>
      <c r="E3107">
        <v>88.518767400000002</v>
      </c>
      <c r="F3107">
        <v>22.47</v>
      </c>
      <c r="G3107">
        <v>189.14257203857201</v>
      </c>
      <c r="H3107">
        <v>48.984715830839598</v>
      </c>
      <c r="I3107">
        <v>89.340821668941601</v>
      </c>
      <c r="J3107">
        <v>6.6448354005907104</v>
      </c>
      <c r="K3107">
        <v>15.9070448924028</v>
      </c>
      <c r="L3107">
        <v>11.508797340619299</v>
      </c>
      <c r="M3107">
        <v>99.536646309363704</v>
      </c>
      <c r="N3107">
        <v>2.3755336536811802</v>
      </c>
      <c r="O3107">
        <v>0</v>
      </c>
      <c r="P3107">
        <v>247.83281733746099</v>
      </c>
      <c r="Q3107">
        <v>0.12858845991344001</v>
      </c>
    </row>
    <row r="3108" spans="1:17" hidden="1" x14ac:dyDescent="0.3">
      <c r="A3108" t="s">
        <v>6431</v>
      </c>
      <c r="B3108" t="s">
        <v>6432</v>
      </c>
      <c r="C3108" t="str">
        <f>IFERROR(VLOOKUP(Table1[[#This Row],[Ticker]],[1]!Table1[[Symbol]:[Industry]],2,FALSE),"-")</f>
        <v>-</v>
      </c>
      <c r="D3108" t="s">
        <v>753</v>
      </c>
      <c r="E3108">
        <v>88.390709483999998</v>
      </c>
      <c r="F3108">
        <v>94.95</v>
      </c>
      <c r="G3108">
        <v>23.570570077711398</v>
      </c>
      <c r="H3108">
        <v>-4.4940585075591599</v>
      </c>
      <c r="I3108">
        <v>-8.1921229676022307</v>
      </c>
      <c r="J3108">
        <v>-0.72008995099321105</v>
      </c>
      <c r="K3108">
        <v>94.531837220593999</v>
      </c>
      <c r="L3108">
        <v>87.792826349623695</v>
      </c>
      <c r="M3108">
        <v>50.698257281001702</v>
      </c>
      <c r="N3108">
        <v>0.75430009521804997</v>
      </c>
      <c r="O3108">
        <v>8.2148499210110408</v>
      </c>
      <c r="P3108">
        <v>60.932203389830498</v>
      </c>
    </row>
    <row r="3109" spans="1:17" hidden="1" x14ac:dyDescent="0.3">
      <c r="A3109" t="s">
        <v>6433</v>
      </c>
      <c r="B3109" t="s">
        <v>6434</v>
      </c>
      <c r="C3109" t="str">
        <f>IFERROR(VLOOKUP(Table1[[#This Row],[Ticker]],[1]!Table1[[Symbol]:[Industry]],2,FALSE),"-")</f>
        <v>-</v>
      </c>
      <c r="D3109" t="s">
        <v>217</v>
      </c>
      <c r="E3109">
        <v>88.275390000000002</v>
      </c>
      <c r="F3109">
        <v>5.95</v>
      </c>
      <c r="G3109">
        <v>-68.867424298976104</v>
      </c>
      <c r="H3109">
        <v>-10.579004531782401</v>
      </c>
      <c r="I3109">
        <v>-48.082224114043598</v>
      </c>
      <c r="J3109">
        <v>-1.17107034315009</v>
      </c>
      <c r="K3109">
        <v>6.5523417894718001</v>
      </c>
      <c r="L3109">
        <v>7.6004999498002004</v>
      </c>
      <c r="M3109">
        <v>30.741826176170399</v>
      </c>
      <c r="N3109">
        <v>0.42327217642827403</v>
      </c>
      <c r="O3109">
        <v>118.487394957983</v>
      </c>
      <c r="P3109">
        <v>2.0583190394511002</v>
      </c>
      <c r="Q3109">
        <v>0.12050424980380001</v>
      </c>
    </row>
    <row r="3110" spans="1:17" hidden="1" x14ac:dyDescent="0.3">
      <c r="A3110" t="s">
        <v>6435</v>
      </c>
      <c r="B3110" t="s">
        <v>6436</v>
      </c>
      <c r="C3110" t="str">
        <f>IFERROR(VLOOKUP(Table1[[#This Row],[Ticker]],[1]!Table1[[Symbol]:[Industry]],2,FALSE),"-")</f>
        <v>-</v>
      </c>
      <c r="D3110" t="s">
        <v>2208</v>
      </c>
      <c r="E3110">
        <v>88.26</v>
      </c>
      <c r="F3110">
        <v>44.13</v>
      </c>
      <c r="G3110">
        <v>43.601698147427598</v>
      </c>
      <c r="H3110">
        <v>27.054924039646099</v>
      </c>
      <c r="I3110">
        <v>16.130536700013501</v>
      </c>
      <c r="J3110">
        <v>3.8778301887225699</v>
      </c>
      <c r="K3110">
        <v>36.387357277156802</v>
      </c>
      <c r="L3110">
        <v>33.658939666088997</v>
      </c>
      <c r="M3110">
        <v>76.339913085499106</v>
      </c>
      <c r="N3110">
        <v>4.4029962592084502</v>
      </c>
      <c r="O3110">
        <v>3.6709721278042</v>
      </c>
      <c r="P3110">
        <v>122.87878787878699</v>
      </c>
      <c r="Q3110">
        <v>0.12846866681507399</v>
      </c>
    </row>
    <row r="3111" spans="1:17" hidden="1" x14ac:dyDescent="0.3">
      <c r="A3111" t="s">
        <v>6437</v>
      </c>
      <c r="B3111" t="s">
        <v>6438</v>
      </c>
      <c r="C3111" t="str">
        <f>IFERROR(VLOOKUP(Table1[[#This Row],[Ticker]],[1]!Table1[[Symbol]:[Industry]],2,FALSE),"-")</f>
        <v>-</v>
      </c>
      <c r="D3111" t="s">
        <v>1381</v>
      </c>
      <c r="E3111">
        <v>88.242519999999999</v>
      </c>
      <c r="F3111">
        <v>39.28</v>
      </c>
      <c r="G3111">
        <v>45.930717552467698</v>
      </c>
      <c r="H3111">
        <v>2.4627634314806501</v>
      </c>
      <c r="I3111">
        <v>42.258558273122397</v>
      </c>
      <c r="J3111">
        <v>5.9772986818792697</v>
      </c>
      <c r="K3111">
        <v>36.363225581572998</v>
      </c>
      <c r="L3111">
        <v>31.433422261078601</v>
      </c>
      <c r="M3111">
        <v>61.679225028722001</v>
      </c>
      <c r="N3111">
        <v>0.58840241400093496</v>
      </c>
      <c r="O3111">
        <v>6.9246435845213803</v>
      </c>
      <c r="P3111">
        <v>100.408163265306</v>
      </c>
      <c r="Q3111">
        <v>6.9789498861035998E-2</v>
      </c>
    </row>
    <row r="3112" spans="1:17" hidden="1" x14ac:dyDescent="0.3">
      <c r="A3112" t="s">
        <v>6439</v>
      </c>
      <c r="B3112" t="s">
        <v>6440</v>
      </c>
      <c r="C3112" t="str">
        <f>IFERROR(VLOOKUP(Table1[[#This Row],[Ticker]],[1]!Table1[[Symbol]:[Industry]],2,FALSE),"-")</f>
        <v>-</v>
      </c>
      <c r="D3112" t="s">
        <v>407</v>
      </c>
      <c r="E3112">
        <v>88.197477129999996</v>
      </c>
      <c r="F3112">
        <v>60.01</v>
      </c>
      <c r="G3112">
        <v>118.100727686338</v>
      </c>
      <c r="H3112">
        <v>3.7802807474937099</v>
      </c>
      <c r="I3112">
        <v>67.689680811330206</v>
      </c>
      <c r="J3112">
        <v>-2.5368052012610498</v>
      </c>
      <c r="K3112">
        <v>57.1596910019692</v>
      </c>
      <c r="L3112">
        <v>45.708213507926303</v>
      </c>
      <c r="M3112">
        <v>45.012672607348499</v>
      </c>
      <c r="N3112">
        <v>0.96538519817653001</v>
      </c>
      <c r="O3112">
        <v>10.398266955507401</v>
      </c>
      <c r="P3112">
        <v>185.76190476190399</v>
      </c>
      <c r="Q3112">
        <v>0.132946606411841</v>
      </c>
    </row>
    <row r="3113" spans="1:17" hidden="1" x14ac:dyDescent="0.3">
      <c r="A3113" t="s">
        <v>6441</v>
      </c>
      <c r="B3113" t="s">
        <v>6442</v>
      </c>
      <c r="C3113" t="str">
        <f>IFERROR(VLOOKUP(Table1[[#This Row],[Ticker]],[1]!Table1[[Symbol]:[Industry]],2,FALSE),"-")</f>
        <v>-</v>
      </c>
      <c r="D3113" t="s">
        <v>1129</v>
      </c>
      <c r="E3113">
        <v>87.84854</v>
      </c>
      <c r="F3113">
        <v>76.400000000000006</v>
      </c>
      <c r="G3113">
        <v>1.2578889842318399</v>
      </c>
      <c r="H3113">
        <v>-11.3488216049531</v>
      </c>
      <c r="I3113">
        <v>18.098413430230298</v>
      </c>
      <c r="J3113">
        <v>-5.8794036764834097</v>
      </c>
      <c r="K3113">
        <v>73.447605416812195</v>
      </c>
      <c r="L3113">
        <v>64.870779387786598</v>
      </c>
      <c r="M3113">
        <v>38.264857214080202</v>
      </c>
      <c r="N3113">
        <v>0.35207013407985799</v>
      </c>
      <c r="O3113">
        <v>13.7434554973822</v>
      </c>
      <c r="P3113">
        <v>55.126903553299499</v>
      </c>
    </row>
    <row r="3114" spans="1:17" hidden="1" x14ac:dyDescent="0.3">
      <c r="A3114" t="s">
        <v>6443</v>
      </c>
      <c r="B3114" t="s">
        <v>6444</v>
      </c>
      <c r="C3114" t="str">
        <f>IFERROR(VLOOKUP(Table1[[#This Row],[Ticker]],[1]!Table1[[Symbol]:[Industry]],2,FALSE),"-")</f>
        <v>-</v>
      </c>
      <c r="D3114" t="s">
        <v>54</v>
      </c>
      <c r="E3114">
        <v>87.836063615999905</v>
      </c>
      <c r="F3114">
        <v>1.26</v>
      </c>
      <c r="G3114">
        <v>-1.5271987350664</v>
      </c>
      <c r="H3114">
        <v>-17.407461978590899</v>
      </c>
      <c r="I3114">
        <v>-34.3301579983411</v>
      </c>
      <c r="J3114">
        <v>-10.393292565372301</v>
      </c>
      <c r="K3114">
        <v>1.38648778225733</v>
      </c>
      <c r="L3114">
        <v>1.56139848386705</v>
      </c>
      <c r="M3114">
        <v>35.571334452540597</v>
      </c>
      <c r="N3114">
        <v>0.74848468666374102</v>
      </c>
      <c r="O3114">
        <v>146.031746031746</v>
      </c>
      <c r="P3114">
        <v>39.999999999999901</v>
      </c>
      <c r="Q3114">
        <v>-0.150398538733967</v>
      </c>
    </row>
    <row r="3115" spans="1:17" hidden="1" x14ac:dyDescent="0.3">
      <c r="A3115" t="s">
        <v>6445</v>
      </c>
      <c r="B3115" t="s">
        <v>6446</v>
      </c>
      <c r="C3115" t="str">
        <f>IFERROR(VLOOKUP(Table1[[#This Row],[Ticker]],[1]!Table1[[Symbol]:[Industry]],2,FALSE),"-")</f>
        <v>-</v>
      </c>
      <c r="D3115" t="s">
        <v>3178</v>
      </c>
      <c r="E3115">
        <v>87.794700000000006</v>
      </c>
      <c r="F3115">
        <v>43.1</v>
      </c>
      <c r="G3115">
        <v>18.9833646452152</v>
      </c>
      <c r="H3115">
        <v>-8.8637267540046505</v>
      </c>
      <c r="I3115">
        <v>-21.476225414071401</v>
      </c>
      <c r="J3115">
        <v>-3.9930914592888498</v>
      </c>
      <c r="K3115">
        <v>44.3377823701003</v>
      </c>
      <c r="L3115">
        <v>41.596704806334998</v>
      </c>
      <c r="M3115">
        <v>33.792116397381598</v>
      </c>
      <c r="N3115">
        <v>1.4025974025974</v>
      </c>
      <c r="O3115">
        <v>21.3457076566125</v>
      </c>
      <c r="P3115">
        <v>61.001120657452297</v>
      </c>
    </row>
    <row r="3116" spans="1:17" hidden="1" x14ac:dyDescent="0.3">
      <c r="A3116" t="s">
        <v>6447</v>
      </c>
      <c r="B3116" t="s">
        <v>6448</v>
      </c>
      <c r="C3116" t="str">
        <f>IFERROR(VLOOKUP(Table1[[#This Row],[Ticker]],[1]!Table1[[Symbol]:[Industry]],2,FALSE),"-")</f>
        <v>-</v>
      </c>
      <c r="D3116" t="s">
        <v>392</v>
      </c>
      <c r="E3116">
        <v>87.705821489999906</v>
      </c>
      <c r="F3116">
        <v>43.26</v>
      </c>
      <c r="G3116">
        <v>-15.8582798161474</v>
      </c>
      <c r="H3116">
        <v>-7.9558153307288899</v>
      </c>
      <c r="I3116">
        <v>-3.73413150827492</v>
      </c>
      <c r="J3116">
        <v>0.110359875996387</v>
      </c>
      <c r="K3116">
        <v>44.687398082913496</v>
      </c>
      <c r="L3116">
        <v>43.968078436659503</v>
      </c>
      <c r="M3116">
        <v>39.226308978086699</v>
      </c>
      <c r="N3116">
        <v>0.58754236397214299</v>
      </c>
      <c r="O3116">
        <v>51.987979657882498</v>
      </c>
      <c r="P3116">
        <v>31.090909090909001</v>
      </c>
      <c r="Q3116">
        <v>8.2121411468178002E-2</v>
      </c>
    </row>
    <row r="3117" spans="1:17" hidden="1" x14ac:dyDescent="0.3">
      <c r="A3117" t="s">
        <v>6449</v>
      </c>
      <c r="B3117" t="s">
        <v>6450</v>
      </c>
      <c r="C3117" t="str">
        <f>IFERROR(VLOOKUP(Table1[[#This Row],[Ticker]],[1]!Table1[[Symbol]:[Industry]],2,FALSE),"-")</f>
        <v>-</v>
      </c>
      <c r="D3117" t="s">
        <v>124</v>
      </c>
      <c r="E3117">
        <v>87.565979424000005</v>
      </c>
      <c r="F3117">
        <v>24.23</v>
      </c>
      <c r="G3117">
        <v>-16.899628194655101</v>
      </c>
      <c r="H3117">
        <v>12.701490637299599</v>
      </c>
      <c r="I3117">
        <v>-16.3091053667621</v>
      </c>
      <c r="J3117">
        <v>4.9373141149276201</v>
      </c>
      <c r="K3117">
        <v>23.1668118053279</v>
      </c>
      <c r="L3117">
        <v>23.201306437150301</v>
      </c>
      <c r="M3117">
        <v>54.9706493964553</v>
      </c>
      <c r="N3117">
        <v>1.0503885275657401</v>
      </c>
      <c r="O3117">
        <v>63.805200165084599</v>
      </c>
      <c r="P3117">
        <v>36.353404614518801</v>
      </c>
      <c r="Q3117">
        <v>2.0527960195816E-2</v>
      </c>
    </row>
    <row r="3118" spans="1:17" hidden="1" x14ac:dyDescent="0.3">
      <c r="A3118" t="s">
        <v>6451</v>
      </c>
      <c r="B3118" t="s">
        <v>6452</v>
      </c>
      <c r="C3118" t="str">
        <f>IFERROR(VLOOKUP(Table1[[#This Row],[Ticker]],[1]!Table1[[Symbol]:[Industry]],2,FALSE),"-")</f>
        <v>-</v>
      </c>
      <c r="D3118" t="s">
        <v>6453</v>
      </c>
      <c r="E3118">
        <v>87.48</v>
      </c>
      <c r="F3118">
        <v>145.80000000000001</v>
      </c>
      <c r="G3118">
        <v>260.53275540574799</v>
      </c>
      <c r="H3118">
        <v>58.891104163869699</v>
      </c>
      <c r="I3118">
        <v>170.15421081843701</v>
      </c>
      <c r="J3118">
        <v>-12.004106234484601</v>
      </c>
      <c r="K3118">
        <v>129.66498143467501</v>
      </c>
      <c r="L3118">
        <v>92.587716095106501</v>
      </c>
      <c r="M3118">
        <v>33.832375882047401</v>
      </c>
      <c r="N3118">
        <v>1.2122270071261201</v>
      </c>
      <c r="O3118">
        <v>30.349794238683099</v>
      </c>
      <c r="P3118">
        <v>305</v>
      </c>
      <c r="Q3118">
        <v>0.15448256850846101</v>
      </c>
    </row>
    <row r="3119" spans="1:17" hidden="1" x14ac:dyDescent="0.3">
      <c r="A3119" t="s">
        <v>6454</v>
      </c>
      <c r="B3119" t="s">
        <v>6455</v>
      </c>
      <c r="C3119" t="str">
        <f>IFERROR(VLOOKUP(Table1[[#This Row],[Ticker]],[1]!Table1[[Symbol]:[Industry]],2,FALSE),"-")</f>
        <v>-</v>
      </c>
      <c r="D3119" t="s">
        <v>2737</v>
      </c>
      <c r="E3119">
        <v>87.404126836000003</v>
      </c>
      <c r="F3119">
        <v>105.43</v>
      </c>
      <c r="G3119">
        <v>144.670169685986</v>
      </c>
      <c r="H3119">
        <v>9.7449552707563498</v>
      </c>
      <c r="I3119">
        <v>151.65703790434699</v>
      </c>
      <c r="J3119">
        <v>3.49509836514591</v>
      </c>
      <c r="K3119">
        <v>86.7850683763277</v>
      </c>
      <c r="L3119">
        <v>64.565215695411595</v>
      </c>
      <c r="M3119">
        <v>84.945777194830697</v>
      </c>
      <c r="N3119">
        <v>1.38636363636363</v>
      </c>
      <c r="O3119">
        <v>0</v>
      </c>
      <c r="P3119">
        <v>251.433333333333</v>
      </c>
    </row>
    <row r="3120" spans="1:17" hidden="1" x14ac:dyDescent="0.3">
      <c r="A3120" t="s">
        <v>6456</v>
      </c>
      <c r="B3120" t="s">
        <v>6457</v>
      </c>
      <c r="C3120" t="str">
        <f>IFERROR(VLOOKUP(Table1[[#This Row],[Ticker]],[1]!Table1[[Symbol]:[Industry]],2,FALSE),"-")</f>
        <v>-</v>
      </c>
      <c r="D3120" t="s">
        <v>400</v>
      </c>
      <c r="E3120">
        <v>87.389170649999997</v>
      </c>
      <c r="F3120">
        <v>68.849999999999994</v>
      </c>
      <c r="G3120">
        <v>68.186023681746093</v>
      </c>
      <c r="H3120">
        <v>-1.99716092358341</v>
      </c>
      <c r="I3120">
        <v>20.760751092567901</v>
      </c>
      <c r="J3120">
        <v>13.5833156217621</v>
      </c>
      <c r="K3120">
        <v>64.641320198050295</v>
      </c>
      <c r="L3120">
        <v>53.6602786139674</v>
      </c>
      <c r="M3120">
        <v>76.981976740684502</v>
      </c>
      <c r="N3120">
        <v>1.2510228559258301</v>
      </c>
      <c r="O3120">
        <v>33.7690631808278</v>
      </c>
      <c r="P3120">
        <v>205.72824156305501</v>
      </c>
      <c r="Q3120">
        <v>0.14846029143099099</v>
      </c>
    </row>
    <row r="3121" spans="1:17" hidden="1" x14ac:dyDescent="0.3">
      <c r="A3121" t="s">
        <v>6458</v>
      </c>
      <c r="B3121" t="s">
        <v>6459</v>
      </c>
      <c r="C3121" t="str">
        <f>IFERROR(VLOOKUP(Table1[[#This Row],[Ticker]],[1]!Table1[[Symbol]:[Industry]],2,FALSE),"-")</f>
        <v>-</v>
      </c>
      <c r="D3121" t="s">
        <v>606</v>
      </c>
      <c r="E3121">
        <v>87.284999999999997</v>
      </c>
      <c r="F3121">
        <v>6.9</v>
      </c>
      <c r="G3121">
        <v>-53.4668539074801</v>
      </c>
      <c r="H3121">
        <v>-9.5394637154558897</v>
      </c>
      <c r="I3121">
        <v>-9.6687406755064806</v>
      </c>
      <c r="J3121">
        <v>-2.3554675062706401</v>
      </c>
      <c r="K3121">
        <v>7.1900745260386199</v>
      </c>
      <c r="L3121">
        <v>8.2466341616835699</v>
      </c>
      <c r="M3121">
        <v>35.345982057274497</v>
      </c>
      <c r="N3121">
        <v>0.79378774015827103</v>
      </c>
      <c r="O3121">
        <v>57.971014492753604</v>
      </c>
      <c r="P3121">
        <v>18.965517241379299</v>
      </c>
      <c r="Q3121">
        <v>-0.198640184089</v>
      </c>
    </row>
    <row r="3122" spans="1:17" hidden="1" x14ac:dyDescent="0.3">
      <c r="A3122" t="s">
        <v>6460</v>
      </c>
      <c r="B3122" t="s">
        <v>6461</v>
      </c>
      <c r="C3122" t="str">
        <f>IFERROR(VLOOKUP(Table1[[#This Row],[Ticker]],[1]!Table1[[Symbol]:[Industry]],2,FALSE),"-")</f>
        <v>-</v>
      </c>
      <c r="D3122" t="s">
        <v>4811</v>
      </c>
      <c r="E3122">
        <v>87.228679999999997</v>
      </c>
      <c r="F3122">
        <v>139.69999999999999</v>
      </c>
      <c r="G3122">
        <v>46.5552788002352</v>
      </c>
      <c r="H3122">
        <v>99.752434862156903</v>
      </c>
      <c r="I3122">
        <v>96.592918924735699</v>
      </c>
      <c r="J3122">
        <v>21.131959959880199</v>
      </c>
      <c r="K3122">
        <v>96.095341987255793</v>
      </c>
      <c r="L3122">
        <v>89.591598434287505</v>
      </c>
      <c r="M3122">
        <v>91.238345739690004</v>
      </c>
      <c r="N3122">
        <v>1.76344597810566</v>
      </c>
      <c r="O3122">
        <v>1.38869005010737</v>
      </c>
      <c r="P3122">
        <v>126.27146096533799</v>
      </c>
    </row>
    <row r="3123" spans="1:17" hidden="1" x14ac:dyDescent="0.3">
      <c r="A3123" t="s">
        <v>6462</v>
      </c>
      <c r="B3123" t="s">
        <v>6463</v>
      </c>
      <c r="C3123" t="str">
        <f>IFERROR(VLOOKUP(Table1[[#This Row],[Ticker]],[1]!Table1[[Symbol]:[Industry]],2,FALSE),"-")</f>
        <v>-</v>
      </c>
      <c r="D3123" t="s">
        <v>753</v>
      </c>
      <c r="E3123">
        <v>86.967899709999998</v>
      </c>
      <c r="F3123">
        <v>54.81</v>
      </c>
      <c r="G3123">
        <v>-11.0313080198287</v>
      </c>
      <c r="H3123">
        <v>1.84353000390444</v>
      </c>
      <c r="I3123">
        <v>-2.0841346685426099</v>
      </c>
      <c r="J3123">
        <v>1.48316359017087</v>
      </c>
      <c r="K3123">
        <v>52.587775537330501</v>
      </c>
      <c r="L3123">
        <v>49.847945316862699</v>
      </c>
      <c r="M3123">
        <v>73.635405148885695</v>
      </c>
      <c r="N3123">
        <v>2.4079601453194202</v>
      </c>
      <c r="O3123">
        <v>1.2771392081736701</v>
      </c>
      <c r="P3123">
        <v>34.272415482606498</v>
      </c>
      <c r="Q3123">
        <v>-4.1911912161719999E-3</v>
      </c>
    </row>
    <row r="3124" spans="1:17" hidden="1" x14ac:dyDescent="0.3">
      <c r="A3124" t="s">
        <v>6464</v>
      </c>
      <c r="B3124" t="s">
        <v>6465</v>
      </c>
      <c r="C3124" t="str">
        <f>IFERROR(VLOOKUP(Table1[[#This Row],[Ticker]],[1]!Table1[[Symbol]:[Industry]],2,FALSE),"-")</f>
        <v>-</v>
      </c>
      <c r="D3124" t="s">
        <v>83</v>
      </c>
      <c r="E3124">
        <v>86.739093800000006</v>
      </c>
      <c r="F3124">
        <v>4.5199999999999996</v>
      </c>
      <c r="G3124">
        <v>-34.302253201297297</v>
      </c>
      <c r="H3124">
        <v>-15.0863788064439</v>
      </c>
      <c r="I3124">
        <v>-20.705967933546301</v>
      </c>
      <c r="J3124">
        <v>-8.7188325341988495</v>
      </c>
      <c r="K3124">
        <v>4.9262414134532397</v>
      </c>
      <c r="L3124">
        <v>4.6949439952624799</v>
      </c>
      <c r="M3124">
        <v>25.720156555145302</v>
      </c>
      <c r="N3124">
        <v>0.96528504299447004</v>
      </c>
      <c r="O3124">
        <v>44.469026548672502</v>
      </c>
      <c r="P3124">
        <v>16.7958656330749</v>
      </c>
    </row>
    <row r="3125" spans="1:17" hidden="1" x14ac:dyDescent="0.3">
      <c r="A3125" t="s">
        <v>6466</v>
      </c>
      <c r="B3125" t="s">
        <v>6467</v>
      </c>
      <c r="C3125" t="str">
        <f>IFERROR(VLOOKUP(Table1[[#This Row],[Ticker]],[1]!Table1[[Symbol]:[Industry]],2,FALSE),"-")</f>
        <v>-</v>
      </c>
      <c r="D3125" t="s">
        <v>546</v>
      </c>
      <c r="E3125">
        <v>86.723148600000002</v>
      </c>
      <c r="F3125">
        <v>51.62</v>
      </c>
      <c r="G3125">
        <v>358.37408575589399</v>
      </c>
      <c r="H3125">
        <v>97.394423611930094</v>
      </c>
      <c r="I3125">
        <v>215.99626687212501</v>
      </c>
      <c r="J3125">
        <v>6.70598759997584</v>
      </c>
      <c r="K3125">
        <v>32.192972752006902</v>
      </c>
      <c r="L3125">
        <v>20.229391097064202</v>
      </c>
      <c r="M3125">
        <v>99.978448984219995</v>
      </c>
      <c r="N3125">
        <v>0.30441948312189099</v>
      </c>
      <c r="O3125">
        <v>0</v>
      </c>
      <c r="P3125">
        <v>416.71671671671601</v>
      </c>
    </row>
    <row r="3126" spans="1:17" hidden="1" x14ac:dyDescent="0.3">
      <c r="A3126" t="s">
        <v>6468</v>
      </c>
      <c r="B3126" t="s">
        <v>6469</v>
      </c>
      <c r="C3126" t="str">
        <f>IFERROR(VLOOKUP(Table1[[#This Row],[Ticker]],[1]!Table1[[Symbol]:[Industry]],2,FALSE),"-")</f>
        <v>-</v>
      </c>
      <c r="D3126" t="s">
        <v>132</v>
      </c>
      <c r="E3126">
        <v>86.6953472</v>
      </c>
      <c r="F3126">
        <v>8796.2000000000007</v>
      </c>
      <c r="G3126">
        <v>79.18708913076</v>
      </c>
      <c r="H3126">
        <v>-12.4836097949403</v>
      </c>
      <c r="I3126">
        <v>96.211305416293001</v>
      </c>
      <c r="J3126">
        <v>-4.1010838420301097</v>
      </c>
      <c r="K3126">
        <v>7784.7441028296198</v>
      </c>
      <c r="L3126">
        <v>5632.4919804830797</v>
      </c>
      <c r="M3126">
        <v>46.486158689969798</v>
      </c>
      <c r="N3126">
        <v>0.10425640444343599</v>
      </c>
      <c r="O3126">
        <v>9.5598099179190896</v>
      </c>
      <c r="P3126">
        <v>158.63569538370999</v>
      </c>
      <c r="Q3126">
        <v>9.2029209331471004E-2</v>
      </c>
    </row>
    <row r="3127" spans="1:17" hidden="1" x14ac:dyDescent="0.3">
      <c r="A3127" t="s">
        <v>6470</v>
      </c>
      <c r="B3127" t="s">
        <v>6471</v>
      </c>
      <c r="C3127" t="str">
        <f>IFERROR(VLOOKUP(Table1[[#This Row],[Ticker]],[1]!Table1[[Symbol]:[Industry]],2,FALSE),"-")</f>
        <v>-</v>
      </c>
      <c r="D3127" t="s">
        <v>3116</v>
      </c>
      <c r="E3127">
        <v>86.693302799999998</v>
      </c>
      <c r="F3127">
        <v>123</v>
      </c>
      <c r="G3127">
        <v>-35.274226083461102</v>
      </c>
      <c r="H3127">
        <v>-7.6741945672294696</v>
      </c>
      <c r="I3127">
        <v>-20.827185346735899</v>
      </c>
      <c r="J3127">
        <v>-2.1099749320344801</v>
      </c>
      <c r="K3127">
        <v>123.37719588900001</v>
      </c>
      <c r="M3127">
        <v>48.353367301995398</v>
      </c>
      <c r="N3127">
        <v>0.63117647058823501</v>
      </c>
      <c r="O3127">
        <v>21.951219512195099</v>
      </c>
      <c r="P3127">
        <v>17.1428571428571</v>
      </c>
    </row>
    <row r="3128" spans="1:17" hidden="1" x14ac:dyDescent="0.3">
      <c r="A3128" t="s">
        <v>6472</v>
      </c>
      <c r="B3128" t="s">
        <v>6473</v>
      </c>
      <c r="C3128" t="str">
        <f>IFERROR(VLOOKUP(Table1[[#This Row],[Ticker]],[1]!Table1[[Symbol]:[Industry]],2,FALSE),"-")</f>
        <v>-</v>
      </c>
      <c r="D3128" t="s">
        <v>143</v>
      </c>
      <c r="E3128">
        <v>86.530140255999996</v>
      </c>
      <c r="F3128">
        <v>76.28</v>
      </c>
      <c r="G3128">
        <v>257.20235136718298</v>
      </c>
      <c r="H3128">
        <v>-17.755670700341899</v>
      </c>
      <c r="I3128">
        <v>528.11051996775996</v>
      </c>
      <c r="J3128">
        <v>-8.0973865835647594</v>
      </c>
      <c r="K3128">
        <v>73.469147540537605</v>
      </c>
      <c r="L3128">
        <v>46.645914624369702</v>
      </c>
      <c r="M3128">
        <v>48.692570572612901</v>
      </c>
      <c r="N3128">
        <v>0.42371005060288403</v>
      </c>
      <c r="O3128">
        <v>18.668065023597201</v>
      </c>
      <c r="P3128">
        <v>642.74586173320301</v>
      </c>
      <c r="Q3128">
        <v>0.111716693505777</v>
      </c>
    </row>
    <row r="3129" spans="1:17" hidden="1" x14ac:dyDescent="0.3">
      <c r="A3129" t="s">
        <v>6474</v>
      </c>
      <c r="B3129" t="s">
        <v>6475</v>
      </c>
      <c r="C3129" t="str">
        <f>IFERROR(VLOOKUP(Table1[[#This Row],[Ticker]],[1]!Table1[[Symbol]:[Industry]],2,FALSE),"-")</f>
        <v>-</v>
      </c>
      <c r="D3129" t="s">
        <v>124</v>
      </c>
      <c r="E3129">
        <v>86.415824279999995</v>
      </c>
      <c r="F3129">
        <v>103.65</v>
      </c>
      <c r="G3129">
        <v>-83.349444800874593</v>
      </c>
      <c r="H3129">
        <v>-11.278672673375301</v>
      </c>
      <c r="I3129">
        <v>-4.9275321777722096</v>
      </c>
      <c r="J3129">
        <v>-6.2095984175725302E-2</v>
      </c>
      <c r="K3129">
        <v>107.912403837613</v>
      </c>
      <c r="M3129">
        <v>38.083815133197803</v>
      </c>
      <c r="N3129">
        <v>0.73544800523217801</v>
      </c>
      <c r="O3129">
        <v>102.604920405209</v>
      </c>
      <c r="P3129">
        <v>25.636363636363601</v>
      </c>
    </row>
    <row r="3130" spans="1:17" hidden="1" x14ac:dyDescent="0.3">
      <c r="A3130" t="s">
        <v>6476</v>
      </c>
      <c r="B3130" t="s">
        <v>6477</v>
      </c>
      <c r="C3130" t="str">
        <f>IFERROR(VLOOKUP(Table1[[#This Row],[Ticker]],[1]!Table1[[Symbol]:[Industry]],2,FALSE),"-")</f>
        <v>-</v>
      </c>
      <c r="D3130" t="s">
        <v>753</v>
      </c>
      <c r="E3130">
        <v>86.396236028999994</v>
      </c>
      <c r="F3130">
        <v>999.99</v>
      </c>
      <c r="G3130">
        <v>-32.777198735066399</v>
      </c>
      <c r="H3130">
        <v>-4.6405045317824296</v>
      </c>
      <c r="I3130">
        <v>-18.3301579983411</v>
      </c>
      <c r="J3130">
        <v>-1.5044036764834099</v>
      </c>
      <c r="K3130">
        <v>999.98842443509398</v>
      </c>
      <c r="L3130">
        <v>999.98618361164597</v>
      </c>
      <c r="M3130">
        <v>51.871899376974604</v>
      </c>
      <c r="N3130">
        <v>0.87882802299689999</v>
      </c>
      <c r="O3130">
        <v>3.0010300103000902</v>
      </c>
      <c r="P3130">
        <v>3.09175257731959</v>
      </c>
      <c r="Q3130">
        <v>-0.10191571481775601</v>
      </c>
    </row>
    <row r="3131" spans="1:17" hidden="1" x14ac:dyDescent="0.3">
      <c r="A3131" t="s">
        <v>6478</v>
      </c>
      <c r="B3131" t="s">
        <v>6479</v>
      </c>
      <c r="C3131" t="str">
        <f>IFERROR(VLOOKUP(Table1[[#This Row],[Ticker]],[1]!Table1[[Symbol]:[Industry]],2,FALSE),"-")</f>
        <v>-</v>
      </c>
      <c r="D3131" t="s">
        <v>103</v>
      </c>
      <c r="E3131">
        <v>86.346298034</v>
      </c>
      <c r="F3131">
        <v>74.63</v>
      </c>
      <c r="G3131">
        <v>38.786019655738102</v>
      </c>
      <c r="H3131">
        <v>-23.927605126698602</v>
      </c>
      <c r="I3131">
        <v>-12.2462916159672</v>
      </c>
      <c r="J3131">
        <v>-7.0487074739517599</v>
      </c>
      <c r="K3131">
        <v>80.024374097623905</v>
      </c>
      <c r="L3131">
        <v>73.615694468803696</v>
      </c>
      <c r="M3131">
        <v>28.203251845346301</v>
      </c>
      <c r="N3131">
        <v>0.33741309052398899</v>
      </c>
      <c r="O3131">
        <v>40.828085220420697</v>
      </c>
      <c r="Q3131">
        <v>0.11454447665765199</v>
      </c>
    </row>
    <row r="3132" spans="1:17" hidden="1" x14ac:dyDescent="0.3">
      <c r="A3132" t="s">
        <v>6480</v>
      </c>
      <c r="B3132" t="s">
        <v>6481</v>
      </c>
      <c r="C3132" t="str">
        <f>IFERROR(VLOOKUP(Table1[[#This Row],[Ticker]],[1]!Table1[[Symbol]:[Industry]],2,FALSE),"-")</f>
        <v>-</v>
      </c>
      <c r="D3132" t="s">
        <v>132</v>
      </c>
      <c r="E3132">
        <v>86.281016249999993</v>
      </c>
      <c r="F3132">
        <v>21.45</v>
      </c>
      <c r="G3132">
        <v>65.833912376044594</v>
      </c>
      <c r="H3132">
        <v>-14.2029080405543</v>
      </c>
      <c r="I3132">
        <v>47.306907638724503</v>
      </c>
      <c r="J3132">
        <v>-2.1787774722444899</v>
      </c>
      <c r="K3132">
        <v>22.602364079209799</v>
      </c>
      <c r="L3132">
        <v>20.6388000083628</v>
      </c>
      <c r="M3132">
        <v>50.818341504665497</v>
      </c>
      <c r="N3132">
        <v>0.63656554680212296</v>
      </c>
      <c r="O3132">
        <v>47.319347319347301</v>
      </c>
      <c r="P3132">
        <v>168.125</v>
      </c>
      <c r="Q3132">
        <v>6.6153492006142997E-2</v>
      </c>
    </row>
    <row r="3133" spans="1:17" hidden="1" x14ac:dyDescent="0.3">
      <c r="A3133" t="s">
        <v>6482</v>
      </c>
      <c r="B3133" t="s">
        <v>6483</v>
      </c>
      <c r="C3133" t="str">
        <f>IFERROR(VLOOKUP(Table1[[#This Row],[Ticker]],[1]!Table1[[Symbol]:[Industry]],2,FALSE),"-")</f>
        <v>-</v>
      </c>
      <c r="D3133" t="s">
        <v>606</v>
      </c>
      <c r="E3133">
        <v>86.18</v>
      </c>
      <c r="F3133">
        <v>139</v>
      </c>
      <c r="G3133">
        <v>107.374839965693</v>
      </c>
      <c r="H3133">
        <v>-9.4985489685719706</v>
      </c>
      <c r="I3133">
        <v>78.832962569034706</v>
      </c>
      <c r="J3133">
        <v>-4.7957202030940698</v>
      </c>
      <c r="K3133">
        <v>145.85367789506299</v>
      </c>
      <c r="L3133">
        <v>116.17694542313799</v>
      </c>
      <c r="M3133">
        <v>47.293365238468901</v>
      </c>
      <c r="N3133">
        <v>1.40257260117214</v>
      </c>
      <c r="O3133">
        <v>51.597122302158198</v>
      </c>
      <c r="P3133">
        <v>159.03838986209399</v>
      </c>
      <c r="Q3133">
        <v>0.14008986220365699</v>
      </c>
    </row>
    <row r="3134" spans="1:17" hidden="1" x14ac:dyDescent="0.3">
      <c r="A3134" t="s">
        <v>6484</v>
      </c>
      <c r="B3134" t="s">
        <v>6485</v>
      </c>
      <c r="C3134" t="str">
        <f>IFERROR(VLOOKUP(Table1[[#This Row],[Ticker]],[1]!Table1[[Symbol]:[Industry]],2,FALSE),"-")</f>
        <v>-</v>
      </c>
      <c r="D3134" t="s">
        <v>287</v>
      </c>
      <c r="E3134">
        <v>85.995528074999996</v>
      </c>
      <c r="F3134">
        <v>227.05</v>
      </c>
      <c r="G3134">
        <v>14.562191271422799</v>
      </c>
      <c r="H3134">
        <v>-6.3225390145410598</v>
      </c>
      <c r="I3134">
        <v>14.099121675033</v>
      </c>
      <c r="J3134">
        <v>-2.7384370170333101</v>
      </c>
      <c r="K3134">
        <v>227.60914026111999</v>
      </c>
      <c r="L3134">
        <v>203.91751374437899</v>
      </c>
      <c r="M3134">
        <v>43.335531199766102</v>
      </c>
      <c r="N3134">
        <v>0.38017872913238099</v>
      </c>
      <c r="O3134">
        <v>14.9526536005285</v>
      </c>
      <c r="P3134">
        <v>55.407255304585902</v>
      </c>
      <c r="Q3134">
        <v>1.4188047151149E-2</v>
      </c>
    </row>
    <row r="3135" spans="1:17" hidden="1" x14ac:dyDescent="0.3">
      <c r="A3135" t="s">
        <v>6486</v>
      </c>
      <c r="B3135" t="s">
        <v>6487</v>
      </c>
      <c r="C3135" t="str">
        <f>IFERROR(VLOOKUP(Table1[[#This Row],[Ticker]],[1]!Table1[[Symbol]:[Industry]],2,FALSE),"-")</f>
        <v>-</v>
      </c>
      <c r="D3135" t="s">
        <v>146</v>
      </c>
      <c r="E3135">
        <v>85.832654500000004</v>
      </c>
      <c r="F3135">
        <v>1345</v>
      </c>
      <c r="G3135">
        <v>30.4905847075167</v>
      </c>
      <c r="H3135">
        <v>-14.8551226893258</v>
      </c>
      <c r="I3135">
        <v>-30.136328287839799</v>
      </c>
      <c r="J3135">
        <v>-6.7193437751444396</v>
      </c>
      <c r="K3135">
        <v>1446.88510357476</v>
      </c>
      <c r="L3135">
        <v>1399.9679435723699</v>
      </c>
      <c r="M3135">
        <v>31.0420986718972</v>
      </c>
      <c r="N3135">
        <v>0.44440325785891499</v>
      </c>
      <c r="O3135">
        <v>38.427509293680203</v>
      </c>
      <c r="P3135">
        <v>74.426144468940393</v>
      </c>
      <c r="Q3135">
        <v>0.118241017913279</v>
      </c>
    </row>
    <row r="3136" spans="1:17" hidden="1" x14ac:dyDescent="0.3">
      <c r="A3136" t="s">
        <v>6488</v>
      </c>
      <c r="B3136" t="s">
        <v>6489</v>
      </c>
      <c r="C3136" t="str">
        <f>IFERROR(VLOOKUP(Table1[[#This Row],[Ticker]],[1]!Table1[[Symbol]:[Industry]],2,FALSE),"-")</f>
        <v>-</v>
      </c>
      <c r="D3136" t="s">
        <v>83</v>
      </c>
      <c r="E3136">
        <v>85.824463199999997</v>
      </c>
      <c r="F3136">
        <v>38.64</v>
      </c>
      <c r="G3136">
        <v>513.37664741877904</v>
      </c>
      <c r="H3136">
        <v>23.886310936331501</v>
      </c>
      <c r="I3136">
        <v>418.336508668325</v>
      </c>
      <c r="J3136">
        <v>0.40522515622234001</v>
      </c>
      <c r="K3136">
        <v>30.9085067306223</v>
      </c>
      <c r="L3136">
        <v>19.2797141366541</v>
      </c>
      <c r="M3136">
        <v>81.465034461408706</v>
      </c>
      <c r="N3136">
        <v>0.69215168728597898</v>
      </c>
      <c r="O3136">
        <v>7.7639751552793707E-2</v>
      </c>
      <c r="P3136">
        <v>572</v>
      </c>
      <c r="Q3136">
        <v>0.169586846722763</v>
      </c>
    </row>
    <row r="3137" spans="1:17" hidden="1" x14ac:dyDescent="0.3">
      <c r="A3137" t="s">
        <v>6490</v>
      </c>
      <c r="B3137" t="s">
        <v>6491</v>
      </c>
      <c r="C3137" t="str">
        <f>IFERROR(VLOOKUP(Table1[[#This Row],[Ticker]],[1]!Table1[[Symbol]:[Industry]],2,FALSE),"-")</f>
        <v>-</v>
      </c>
      <c r="D3137" t="s">
        <v>5575</v>
      </c>
      <c r="E3137">
        <v>85.810050000000004</v>
      </c>
      <c r="F3137">
        <v>51</v>
      </c>
      <c r="G3137">
        <v>-43.303514524539999</v>
      </c>
      <c r="H3137">
        <v>-0.133307810470955</v>
      </c>
      <c r="I3137">
        <v>-20.234370346869699</v>
      </c>
      <c r="J3137">
        <v>-1.5044036764834099</v>
      </c>
      <c r="K3137">
        <v>50.603279678986702</v>
      </c>
      <c r="L3137">
        <v>49.956268445159601</v>
      </c>
      <c r="M3137">
        <v>56.391070564612399</v>
      </c>
      <c r="N3137">
        <v>0</v>
      </c>
      <c r="O3137">
        <v>19.196078431372499</v>
      </c>
      <c r="P3137">
        <v>26.771066368381799</v>
      </c>
    </row>
    <row r="3138" spans="1:17" hidden="1" x14ac:dyDescent="0.3">
      <c r="A3138" t="s">
        <v>6492</v>
      </c>
      <c r="B3138" t="s">
        <v>6493</v>
      </c>
      <c r="C3138" t="str">
        <f>IFERROR(VLOOKUP(Table1[[#This Row],[Ticker]],[1]!Table1[[Symbol]:[Industry]],2,FALSE),"-")</f>
        <v>-</v>
      </c>
      <c r="D3138" t="s">
        <v>546</v>
      </c>
      <c r="E3138">
        <v>85.777257500000005</v>
      </c>
      <c r="F3138">
        <v>39.82</v>
      </c>
      <c r="G3138">
        <v>3.4993241944339402</v>
      </c>
      <c r="H3138">
        <v>8.2226431463254297</v>
      </c>
      <c r="I3138">
        <v>-71.919901588084699</v>
      </c>
      <c r="J3138">
        <v>4.8271180626470302</v>
      </c>
      <c r="K3138">
        <v>45.075280936790499</v>
      </c>
      <c r="L3138">
        <v>56.3532614921074</v>
      </c>
      <c r="M3138">
        <v>66.415614719231996</v>
      </c>
      <c r="N3138">
        <v>1.5189366103397799</v>
      </c>
      <c r="O3138">
        <v>142.54143646408801</v>
      </c>
      <c r="P3138">
        <v>37.310344827586199</v>
      </c>
      <c r="Q3138">
        <v>0.13353466141884399</v>
      </c>
    </row>
    <row r="3139" spans="1:17" hidden="1" x14ac:dyDescent="0.3">
      <c r="A3139" t="s">
        <v>6494</v>
      </c>
      <c r="B3139" t="s">
        <v>6495</v>
      </c>
      <c r="C3139" t="str">
        <f>IFERROR(VLOOKUP(Table1[[#This Row],[Ticker]],[1]!Table1[[Symbol]:[Industry]],2,FALSE),"-")</f>
        <v>-</v>
      </c>
      <c r="D3139" t="s">
        <v>192</v>
      </c>
      <c r="E3139">
        <v>85.574628520000005</v>
      </c>
      <c r="F3139">
        <v>55.28</v>
      </c>
      <c r="G3139">
        <v>-33.584663296343898</v>
      </c>
      <c r="H3139">
        <v>-20.1787971352868</v>
      </c>
      <c r="I3139">
        <v>1.1425024728064599</v>
      </c>
      <c r="J3139">
        <v>-6.77396889387472</v>
      </c>
      <c r="K3139">
        <v>56.669078978468299</v>
      </c>
      <c r="L3139">
        <v>55.350445664403402</v>
      </c>
      <c r="M3139">
        <v>38.500674186789297</v>
      </c>
      <c r="N3139">
        <v>0.75787932796883095</v>
      </c>
      <c r="O3139">
        <v>26.6280752532561</v>
      </c>
      <c r="P3139">
        <v>31.119544592030302</v>
      </c>
      <c r="Q3139">
        <v>-4.2987736973021003E-2</v>
      </c>
    </row>
    <row r="3140" spans="1:17" hidden="1" x14ac:dyDescent="0.3">
      <c r="A3140" t="s">
        <v>6496</v>
      </c>
      <c r="B3140" t="s">
        <v>6497</v>
      </c>
      <c r="C3140" t="str">
        <f>IFERROR(VLOOKUP(Table1[[#This Row],[Ticker]],[1]!Table1[[Symbol]:[Industry]],2,FALSE),"-")</f>
        <v>-</v>
      </c>
      <c r="D3140" t="s">
        <v>606</v>
      </c>
      <c r="E3140">
        <v>85.536954695999995</v>
      </c>
      <c r="F3140">
        <v>1.1399999999999999</v>
      </c>
      <c r="G3140">
        <v>-120.557472544109</v>
      </c>
      <c r="H3140">
        <v>-23.251433609796599</v>
      </c>
      <c r="I3140">
        <v>-21.8931832084251</v>
      </c>
      <c r="J3140">
        <v>-4.0685062405859798</v>
      </c>
      <c r="K3140">
        <v>1.26186651213761</v>
      </c>
      <c r="L3140">
        <v>2.0581285921183898</v>
      </c>
      <c r="M3140">
        <v>30.228570943553301</v>
      </c>
      <c r="N3140">
        <v>0.273597118992701</v>
      </c>
      <c r="O3140">
        <v>780.53685757443304</v>
      </c>
      <c r="P3140">
        <v>10.864751958224501</v>
      </c>
      <c r="Q3140">
        <v>5.2055215234156002E-2</v>
      </c>
    </row>
    <row r="3141" spans="1:17" hidden="1" x14ac:dyDescent="0.3">
      <c r="A3141" t="s">
        <v>6498</v>
      </c>
      <c r="B3141" t="s">
        <v>6499</v>
      </c>
      <c r="C3141" t="str">
        <f>IFERROR(VLOOKUP(Table1[[#This Row],[Ticker]],[1]!Table1[[Symbol]:[Industry]],2,FALSE),"-")</f>
        <v>-</v>
      </c>
      <c r="D3141" t="s">
        <v>6500</v>
      </c>
      <c r="E3141">
        <v>85.490993000000003</v>
      </c>
      <c r="F3141">
        <v>1.31</v>
      </c>
      <c r="G3141">
        <v>28.951196326661901</v>
      </c>
      <c r="H3141">
        <v>-13.732413622691499</v>
      </c>
      <c r="I3141">
        <v>4.0997485437149299</v>
      </c>
      <c r="J3141">
        <v>-2.26776245510937</v>
      </c>
      <c r="K3141">
        <v>1.32413266849095</v>
      </c>
      <c r="L3141">
        <v>1.2156483637564599</v>
      </c>
      <c r="M3141">
        <v>49.984272168413398</v>
      </c>
      <c r="N3141">
        <v>0.34919060222211101</v>
      </c>
      <c r="O3141">
        <v>41.221374045801497</v>
      </c>
      <c r="P3141">
        <v>92.647058823529406</v>
      </c>
      <c r="Q3141">
        <v>7.2591692643909994E-2</v>
      </c>
    </row>
    <row r="3142" spans="1:17" hidden="1" x14ac:dyDescent="0.3">
      <c r="A3142" t="s">
        <v>6501</v>
      </c>
      <c r="B3142" t="s">
        <v>6502</v>
      </c>
      <c r="C3142" t="str">
        <f>IFERROR(VLOOKUP(Table1[[#This Row],[Ticker]],[1]!Table1[[Symbol]:[Industry]],2,FALSE),"-")</f>
        <v>-</v>
      </c>
      <c r="D3142" t="s">
        <v>994</v>
      </c>
      <c r="E3142">
        <v>85.346986659999999</v>
      </c>
      <c r="F3142">
        <v>42.41</v>
      </c>
      <c r="G3142">
        <v>372.10375364588498</v>
      </c>
      <c r="H3142">
        <v>19.002810337022201</v>
      </c>
      <c r="I3142">
        <v>229.29279282133001</v>
      </c>
      <c r="J3142">
        <v>11.588929656849899</v>
      </c>
      <c r="K3142">
        <v>34.968759326833897</v>
      </c>
      <c r="L3142">
        <v>23.282533774968702</v>
      </c>
      <c r="M3142">
        <v>74.310420830257399</v>
      </c>
      <c r="N3142">
        <v>1.0903532204532</v>
      </c>
      <c r="O3142">
        <v>2.4050931384107499</v>
      </c>
      <c r="P3142">
        <v>461.72185430463497</v>
      </c>
      <c r="Q3142">
        <v>0.116958524544284</v>
      </c>
    </row>
    <row r="3143" spans="1:17" hidden="1" x14ac:dyDescent="0.3">
      <c r="A3143" t="s">
        <v>6503</v>
      </c>
      <c r="B3143" t="s">
        <v>6504</v>
      </c>
      <c r="C3143" t="str">
        <f>IFERROR(VLOOKUP(Table1[[#This Row],[Ticker]],[1]!Table1[[Symbol]:[Industry]],2,FALSE),"-")</f>
        <v>-</v>
      </c>
      <c r="D3143" t="s">
        <v>397</v>
      </c>
      <c r="E3143">
        <v>85.322999999999993</v>
      </c>
      <c r="F3143">
        <v>203.15</v>
      </c>
      <c r="G3143">
        <v>-16.658307623320098</v>
      </c>
      <c r="H3143">
        <v>-15.911755764466101</v>
      </c>
      <c r="I3143">
        <v>-11.4091053667621</v>
      </c>
      <c r="J3143">
        <v>1.18581371482092</v>
      </c>
      <c r="K3143">
        <v>198.894989107257</v>
      </c>
      <c r="L3143">
        <v>185.94066087585199</v>
      </c>
      <c r="M3143">
        <v>64.820885512258599</v>
      </c>
      <c r="N3143">
        <v>1.04593129544609</v>
      </c>
      <c r="O3143">
        <v>22.126507506768299</v>
      </c>
      <c r="P3143">
        <v>43.670438472418603</v>
      </c>
      <c r="Q3143">
        <v>5.7479851176841998E-2</v>
      </c>
    </row>
    <row r="3144" spans="1:17" hidden="1" x14ac:dyDescent="0.3">
      <c r="A3144" t="s">
        <v>6505</v>
      </c>
      <c r="B3144" t="s">
        <v>6506</v>
      </c>
      <c r="C3144" t="str">
        <f>IFERROR(VLOOKUP(Table1[[#This Row],[Ticker]],[1]!Table1[[Symbol]:[Industry]],2,FALSE),"-")</f>
        <v>-</v>
      </c>
      <c r="D3144" t="s">
        <v>132</v>
      </c>
      <c r="E3144">
        <v>85.292511239999996</v>
      </c>
      <c r="F3144">
        <v>76.92</v>
      </c>
      <c r="G3144">
        <v>-12.4016118806063</v>
      </c>
      <c r="H3144">
        <v>-12.210827539526599</v>
      </c>
      <c r="I3144">
        <v>-31.267339662178099</v>
      </c>
      <c r="J3144">
        <v>-7.2248776222089797</v>
      </c>
      <c r="K3144">
        <v>76.406683219942806</v>
      </c>
      <c r="L3144">
        <v>77.617134291657806</v>
      </c>
      <c r="M3144">
        <v>59.814778480403099</v>
      </c>
      <c r="N3144">
        <v>1.29498450073922</v>
      </c>
      <c r="O3144">
        <v>64.261570462818497</v>
      </c>
      <c r="P3144">
        <v>34.829097283084998</v>
      </c>
      <c r="Q3144">
        <v>9.8119793903710006E-2</v>
      </c>
    </row>
    <row r="3145" spans="1:17" hidden="1" x14ac:dyDescent="0.3">
      <c r="A3145" t="s">
        <v>6507</v>
      </c>
      <c r="B3145" t="s">
        <v>6508</v>
      </c>
      <c r="C3145" t="str">
        <f>IFERROR(VLOOKUP(Table1[[#This Row],[Ticker]],[1]!Table1[[Symbol]:[Industry]],2,FALSE),"-")</f>
        <v>-</v>
      </c>
      <c r="E3145">
        <v>85.241639699999993</v>
      </c>
      <c r="F3145">
        <v>249.9</v>
      </c>
      <c r="G3145">
        <v>576.56143311279004</v>
      </c>
      <c r="H3145">
        <v>-10.2397071155682</v>
      </c>
      <c r="I3145">
        <v>18.115378447195301</v>
      </c>
      <c r="J3145">
        <v>-13.0482633256062</v>
      </c>
      <c r="K3145">
        <v>289.27875164398898</v>
      </c>
      <c r="L3145">
        <v>217.21852338882599</v>
      </c>
      <c r="M3145">
        <v>14.3215934611507</v>
      </c>
      <c r="N3145">
        <v>1.0699296676863499</v>
      </c>
      <c r="O3145">
        <v>39.495798319327697</v>
      </c>
      <c r="P3145">
        <v>609.33863184785696</v>
      </c>
      <c r="Q3145">
        <v>0.27892688754438599</v>
      </c>
    </row>
    <row r="3146" spans="1:17" hidden="1" x14ac:dyDescent="0.3">
      <c r="A3146" t="s">
        <v>6509</v>
      </c>
      <c r="B3146" t="s">
        <v>6510</v>
      </c>
      <c r="C3146" t="str">
        <f>IFERROR(VLOOKUP(Table1[[#This Row],[Ticker]],[1]!Table1[[Symbol]:[Industry]],2,FALSE),"-")</f>
        <v>-</v>
      </c>
      <c r="D3146" t="s">
        <v>1381</v>
      </c>
      <c r="E3146">
        <v>85.141707499999995</v>
      </c>
      <c r="F3146">
        <v>127.85</v>
      </c>
      <c r="G3146">
        <v>17.634565970815899</v>
      </c>
      <c r="H3146">
        <v>15.3054216070941</v>
      </c>
      <c r="I3146">
        <v>13.406060445759801</v>
      </c>
      <c r="J3146">
        <v>5.3093025070533999</v>
      </c>
      <c r="K3146">
        <v>124.09109672995601</v>
      </c>
      <c r="L3146">
        <v>112.73616269159101</v>
      </c>
      <c r="M3146">
        <v>45.726900952282499</v>
      </c>
      <c r="N3146">
        <v>0.45159115398002098</v>
      </c>
      <c r="O3146">
        <v>40.750879937426603</v>
      </c>
      <c r="P3146">
        <v>70.466666666666598</v>
      </c>
      <c r="Q3146">
        <v>0.110618991355815</v>
      </c>
    </row>
    <row r="3147" spans="1:17" hidden="1" x14ac:dyDescent="0.3">
      <c r="A3147" t="s">
        <v>6511</v>
      </c>
      <c r="B3147" t="s">
        <v>6512</v>
      </c>
      <c r="C3147" t="str">
        <f>IFERROR(VLOOKUP(Table1[[#This Row],[Ticker]],[1]!Table1[[Symbol]:[Industry]],2,FALSE),"-")</f>
        <v>-</v>
      </c>
      <c r="D3147" t="s">
        <v>546</v>
      </c>
      <c r="E3147">
        <v>85.133688000000006</v>
      </c>
      <c r="F3147">
        <v>79.05</v>
      </c>
      <c r="G3147">
        <v>-48.095891825585902</v>
      </c>
      <c r="H3147">
        <v>12.308902574065</v>
      </c>
      <c r="I3147">
        <v>-33.648851088860603</v>
      </c>
      <c r="J3147">
        <v>-6.2088668851685798</v>
      </c>
      <c r="K3147">
        <v>75.672511186852901</v>
      </c>
      <c r="M3147">
        <v>58.071752593019603</v>
      </c>
      <c r="O3147">
        <v>23.972169512966399</v>
      </c>
      <c r="P3147">
        <v>25.875796178343901</v>
      </c>
    </row>
    <row r="3148" spans="1:17" hidden="1" x14ac:dyDescent="0.3">
      <c r="A3148" t="s">
        <v>6513</v>
      </c>
      <c r="B3148" t="s">
        <v>6514</v>
      </c>
      <c r="C3148" t="str">
        <f>IFERROR(VLOOKUP(Table1[[#This Row],[Ticker]],[1]!Table1[[Symbol]:[Industry]],2,FALSE),"-")</f>
        <v>-</v>
      </c>
      <c r="D3148" t="s">
        <v>21</v>
      </c>
      <c r="E3148">
        <v>84.516773999999998</v>
      </c>
      <c r="F3148">
        <v>71.22</v>
      </c>
      <c r="G3148">
        <v>-93.494242309252797</v>
      </c>
      <c r="H3148">
        <v>-22.473076301301699</v>
      </c>
      <c r="I3148">
        <v>-45.619591382720898</v>
      </c>
      <c r="J3148">
        <v>-8.8952068018836901</v>
      </c>
      <c r="K3148">
        <v>79.539586467698101</v>
      </c>
      <c r="L3148">
        <v>105.74566307131801</v>
      </c>
      <c r="M3148">
        <v>18.445811117808901</v>
      </c>
      <c r="N3148">
        <v>0.44044822026950398</v>
      </c>
      <c r="O3148">
        <v>157.86295984274</v>
      </c>
      <c r="P3148">
        <v>1.7573939134162</v>
      </c>
      <c r="Q3148">
        <v>-6.5449341069232003E-2</v>
      </c>
    </row>
    <row r="3149" spans="1:17" hidden="1" x14ac:dyDescent="0.3">
      <c r="A3149" t="s">
        <v>6515</v>
      </c>
      <c r="B3149" t="s">
        <v>6516</v>
      </c>
      <c r="C3149" t="str">
        <f>IFERROR(VLOOKUP(Table1[[#This Row],[Ticker]],[1]!Table1[[Symbol]:[Industry]],2,FALSE),"-")</f>
        <v>-</v>
      </c>
      <c r="D3149" t="s">
        <v>431</v>
      </c>
      <c r="E3149">
        <v>84.442706400000006</v>
      </c>
      <c r="F3149">
        <v>137.15</v>
      </c>
      <c r="G3149">
        <v>-26.170125279955599</v>
      </c>
      <c r="H3149">
        <v>-15.3033891095457</v>
      </c>
      <c r="I3149">
        <v>52.360570066375701</v>
      </c>
      <c r="J3149">
        <v>-9.5272301283128797</v>
      </c>
      <c r="K3149">
        <v>139.59352796989199</v>
      </c>
      <c r="L3149">
        <v>139.85613866617999</v>
      </c>
      <c r="M3149">
        <v>42.568328960189604</v>
      </c>
      <c r="N3149">
        <v>1.1013657703798501</v>
      </c>
      <c r="O3149">
        <v>71.053590958804193</v>
      </c>
      <c r="P3149">
        <v>85.337837837837796</v>
      </c>
      <c r="Q3149">
        <v>0.117590996945184</v>
      </c>
    </row>
    <row r="3150" spans="1:17" hidden="1" x14ac:dyDescent="0.3">
      <c r="A3150" t="s">
        <v>6517</v>
      </c>
      <c r="B3150" t="s">
        <v>6518</v>
      </c>
      <c r="C3150" t="str">
        <f>IFERROR(VLOOKUP(Table1[[#This Row],[Ticker]],[1]!Table1[[Symbol]:[Industry]],2,FALSE),"-")</f>
        <v>-</v>
      </c>
      <c r="D3150" t="s">
        <v>400</v>
      </c>
      <c r="E3150">
        <v>84.342668691</v>
      </c>
      <c r="F3150">
        <v>80.53</v>
      </c>
      <c r="G3150">
        <v>-6.8309991729769299</v>
      </c>
      <c r="H3150">
        <v>-17.864733087989102</v>
      </c>
      <c r="I3150">
        <v>-50.372352091168104</v>
      </c>
      <c r="J3150">
        <v>-7.8413789496288997</v>
      </c>
      <c r="K3150">
        <v>89.688013587884498</v>
      </c>
      <c r="L3150">
        <v>90.126674063935894</v>
      </c>
      <c r="M3150">
        <v>31.4597408070466</v>
      </c>
      <c r="N3150">
        <v>2.6462857169376099</v>
      </c>
      <c r="O3150">
        <v>63.914069290947403</v>
      </c>
      <c r="P3150">
        <v>60.3225164244475</v>
      </c>
      <c r="Q3150">
        <v>0.154444034507145</v>
      </c>
    </row>
    <row r="3151" spans="1:17" hidden="1" x14ac:dyDescent="0.3">
      <c r="A3151" t="s">
        <v>6519</v>
      </c>
      <c r="B3151" t="s">
        <v>6520</v>
      </c>
      <c r="C3151" t="str">
        <f>IFERROR(VLOOKUP(Table1[[#This Row],[Ticker]],[1]!Table1[[Symbol]:[Industry]],2,FALSE),"-")</f>
        <v>-</v>
      </c>
      <c r="D3151" t="s">
        <v>54</v>
      </c>
      <c r="E3151">
        <v>84.326112589999994</v>
      </c>
      <c r="F3151">
        <v>13.7</v>
      </c>
      <c r="G3151">
        <v>-57.502473460341101</v>
      </c>
      <c r="H3151">
        <v>0.62165336295439899</v>
      </c>
      <c r="I3151">
        <v>6.5558948731264799</v>
      </c>
      <c r="J3151">
        <v>2.2761745295951501</v>
      </c>
      <c r="K3151">
        <v>13.520991995005501</v>
      </c>
      <c r="L3151">
        <v>13.739859318118601</v>
      </c>
      <c r="M3151">
        <v>54.299415897037399</v>
      </c>
      <c r="N3151">
        <v>2.1341190621944199</v>
      </c>
      <c r="O3151">
        <v>41.021897810218903</v>
      </c>
      <c r="P3151">
        <v>31.351869606903101</v>
      </c>
      <c r="Q3151">
        <v>4.1180094038088998E-2</v>
      </c>
    </row>
    <row r="3152" spans="1:17" hidden="1" x14ac:dyDescent="0.3">
      <c r="A3152" t="s">
        <v>6521</v>
      </c>
      <c r="B3152" t="s">
        <v>6522</v>
      </c>
      <c r="C3152" t="str">
        <f>IFERROR(VLOOKUP(Table1[[#This Row],[Ticker]],[1]!Table1[[Symbol]:[Industry]],2,FALSE),"-")</f>
        <v>-</v>
      </c>
      <c r="D3152" t="s">
        <v>773</v>
      </c>
      <c r="E3152">
        <v>84.211200000000005</v>
      </c>
      <c r="F3152">
        <v>81.599999999999994</v>
      </c>
      <c r="G3152">
        <v>0.99329306821227403</v>
      </c>
      <c r="H3152">
        <v>-11.39133745671</v>
      </c>
      <c r="I3152">
        <v>6.1549678597824196</v>
      </c>
      <c r="J3152">
        <v>0.59315729912633697</v>
      </c>
      <c r="K3152">
        <v>85.048304187939394</v>
      </c>
      <c r="L3152">
        <v>68.996286895044904</v>
      </c>
      <c r="M3152">
        <v>35.768291367683403</v>
      </c>
      <c r="N3152">
        <v>0.32853507124779402</v>
      </c>
      <c r="O3152">
        <v>38.5416666666666</v>
      </c>
      <c r="P3152">
        <v>77.0065075921908</v>
      </c>
    </row>
    <row r="3153" spans="1:17" hidden="1" x14ac:dyDescent="0.3">
      <c r="A3153" t="s">
        <v>6523</v>
      </c>
      <c r="B3153" t="s">
        <v>6524</v>
      </c>
      <c r="C3153" t="str">
        <f>IFERROR(VLOOKUP(Table1[[#This Row],[Ticker]],[1]!Table1[[Symbol]:[Industry]],2,FALSE),"-")</f>
        <v>-</v>
      </c>
      <c r="D3153" t="s">
        <v>473</v>
      </c>
      <c r="E3153">
        <v>84.197250089999997</v>
      </c>
      <c r="F3153">
        <v>7.87</v>
      </c>
      <c r="G3153">
        <v>224.950073992206</v>
      </c>
      <c r="H3153">
        <v>39.867165988448697</v>
      </c>
      <c r="I3153">
        <v>40.659740991557797</v>
      </c>
      <c r="J3153">
        <v>19.658762720931701</v>
      </c>
      <c r="K3153">
        <v>5.5964270179573399</v>
      </c>
      <c r="L3153">
        <v>4.2334836024678504</v>
      </c>
      <c r="M3153">
        <v>97.507787418146805</v>
      </c>
      <c r="N3153">
        <v>1.40397192601626</v>
      </c>
      <c r="O3153">
        <v>0</v>
      </c>
      <c r="P3153">
        <v>342.13483146067398</v>
      </c>
      <c r="Q3153">
        <v>0.14854864496439199</v>
      </c>
    </row>
    <row r="3154" spans="1:17" hidden="1" x14ac:dyDescent="0.3">
      <c r="A3154" t="s">
        <v>6525</v>
      </c>
      <c r="B3154" t="s">
        <v>6526</v>
      </c>
      <c r="C3154" t="str">
        <f>IFERROR(VLOOKUP(Table1[[#This Row],[Ticker]],[1]!Table1[[Symbol]:[Industry]],2,FALSE),"-")</f>
        <v>-</v>
      </c>
      <c r="D3154" t="s">
        <v>51</v>
      </c>
      <c r="E3154">
        <v>84.027207599999997</v>
      </c>
      <c r="F3154">
        <v>94.5</v>
      </c>
      <c r="G3154">
        <v>45.659357156172199</v>
      </c>
      <c r="H3154">
        <v>4.7702601740999002</v>
      </c>
      <c r="I3154">
        <v>-24.765801562697501</v>
      </c>
      <c r="J3154">
        <v>-4.9678231794278203</v>
      </c>
      <c r="K3154">
        <v>96.5525851871448</v>
      </c>
      <c r="L3154">
        <v>91.361580240005097</v>
      </c>
      <c r="M3154">
        <v>41.709779532399402</v>
      </c>
      <c r="N3154">
        <v>1.0120394911211199</v>
      </c>
      <c r="O3154">
        <v>29.100529100528998</v>
      </c>
      <c r="P3154">
        <v>81.905678537054797</v>
      </c>
    </row>
    <row r="3155" spans="1:17" hidden="1" x14ac:dyDescent="0.3">
      <c r="A3155" t="s">
        <v>6527</v>
      </c>
      <c r="B3155" t="s">
        <v>6528</v>
      </c>
      <c r="C3155" t="str">
        <f>IFERROR(VLOOKUP(Table1[[#This Row],[Ticker]],[1]!Table1[[Symbol]:[Industry]],2,FALSE),"-")</f>
        <v>-</v>
      </c>
      <c r="D3155" t="s">
        <v>74</v>
      </c>
      <c r="E3155">
        <v>83.990004540000001</v>
      </c>
      <c r="F3155">
        <v>136.19999999999999</v>
      </c>
      <c r="G3155">
        <v>27.609047143407398</v>
      </c>
      <c r="H3155">
        <v>-11.3529139277555</v>
      </c>
      <c r="I3155">
        <v>35.221138506732103</v>
      </c>
      <c r="J3155">
        <v>2.1109522683544402</v>
      </c>
      <c r="K3155">
        <v>142.89294106213001</v>
      </c>
      <c r="L3155">
        <v>126.297857587357</v>
      </c>
      <c r="M3155">
        <v>44.671802090861497</v>
      </c>
      <c r="N3155">
        <v>0.18790219720250301</v>
      </c>
      <c r="O3155">
        <v>76.174743024963306</v>
      </c>
      <c r="P3155">
        <v>76.424870466321195</v>
      </c>
      <c r="Q3155">
        <v>1.9518817449427999E-2</v>
      </c>
    </row>
    <row r="3156" spans="1:17" hidden="1" x14ac:dyDescent="0.3">
      <c r="A3156" t="s">
        <v>6529</v>
      </c>
      <c r="B3156" t="s">
        <v>6530</v>
      </c>
      <c r="C3156" t="str">
        <f>IFERROR(VLOOKUP(Table1[[#This Row],[Ticker]],[1]!Table1[[Symbol]:[Industry]],2,FALSE),"-")</f>
        <v>-</v>
      </c>
      <c r="D3156" t="s">
        <v>400</v>
      </c>
      <c r="E3156">
        <v>83.485584000000003</v>
      </c>
      <c r="F3156">
        <v>0.78</v>
      </c>
      <c r="G3156">
        <v>9.0409830831153997</v>
      </c>
      <c r="H3156">
        <v>-9.46078164021616</v>
      </c>
      <c r="I3156">
        <v>-1.9122475505799399</v>
      </c>
      <c r="J3156">
        <v>1.0929989209191799</v>
      </c>
      <c r="K3156">
        <v>0.844295224464642</v>
      </c>
      <c r="L3156">
        <v>0.78687407248402197</v>
      </c>
      <c r="M3156">
        <v>41.125958415181003</v>
      </c>
      <c r="N3156">
        <v>0.83527182039724501</v>
      </c>
      <c r="O3156">
        <v>83.3333333333333</v>
      </c>
      <c r="P3156">
        <v>69.565217391304301</v>
      </c>
      <c r="Q3156">
        <v>5.6771485604051999E-2</v>
      </c>
    </row>
    <row r="3157" spans="1:17" hidden="1" x14ac:dyDescent="0.3">
      <c r="A3157" t="s">
        <v>6531</v>
      </c>
      <c r="B3157" t="s">
        <v>6532</v>
      </c>
      <c r="C3157" t="str">
        <f>IFERROR(VLOOKUP(Table1[[#This Row],[Ticker]],[1]!Table1[[Symbol]:[Industry]],2,FALSE),"-")</f>
        <v>-</v>
      </c>
      <c r="D3157" t="s">
        <v>161</v>
      </c>
      <c r="E3157">
        <v>83.261718854999998</v>
      </c>
      <c r="F3157">
        <v>90.99</v>
      </c>
      <c r="G3157">
        <v>28.267049052544198</v>
      </c>
      <c r="H3157">
        <v>11.0998086869636</v>
      </c>
      <c r="I3157">
        <v>-15.1668926922186</v>
      </c>
      <c r="J3157">
        <v>5.10151887476942</v>
      </c>
      <c r="K3157">
        <v>88.466723981220795</v>
      </c>
      <c r="L3157">
        <v>85.787735603605995</v>
      </c>
      <c r="M3157">
        <v>55.729389654094703</v>
      </c>
      <c r="N3157">
        <v>1.46096497959578</v>
      </c>
      <c r="O3157">
        <v>38.872403560830797</v>
      </c>
      <c r="P3157">
        <v>73.711340206185497</v>
      </c>
      <c r="Q3157">
        <v>0.17826519878298799</v>
      </c>
    </row>
    <row r="3158" spans="1:17" hidden="1" x14ac:dyDescent="0.3">
      <c r="A3158" t="s">
        <v>6533</v>
      </c>
      <c r="B3158" t="s">
        <v>6534</v>
      </c>
      <c r="C3158" t="str">
        <f>IFERROR(VLOOKUP(Table1[[#This Row],[Ticker]],[1]!Table1[[Symbol]:[Industry]],2,FALSE),"-")</f>
        <v>-</v>
      </c>
      <c r="D3158" t="s">
        <v>1236</v>
      </c>
      <c r="E3158">
        <v>83.245007999999999</v>
      </c>
      <c r="F3158">
        <v>70.7</v>
      </c>
      <c r="G3158">
        <v>-22.452101205807601</v>
      </c>
      <c r="H3158">
        <v>8.5355366969968607</v>
      </c>
      <c r="I3158">
        <v>-30.613036410251802</v>
      </c>
      <c r="J3158">
        <v>13.4381250591487</v>
      </c>
      <c r="K3158">
        <v>64.184698169284303</v>
      </c>
      <c r="L3158">
        <v>65.4436507849706</v>
      </c>
      <c r="M3158">
        <v>70.283672490924502</v>
      </c>
      <c r="N3158">
        <v>1.1617107942973499</v>
      </c>
      <c r="O3158">
        <v>39.603960396039597</v>
      </c>
      <c r="P3158">
        <v>34.6666666666666</v>
      </c>
    </row>
    <row r="3159" spans="1:17" hidden="1" x14ac:dyDescent="0.3">
      <c r="A3159" t="s">
        <v>6535</v>
      </c>
      <c r="B3159" t="s">
        <v>6536</v>
      </c>
      <c r="C3159" t="str">
        <f>IFERROR(VLOOKUP(Table1[[#This Row],[Ticker]],[1]!Table1[[Symbol]:[Industry]],2,FALSE),"-")</f>
        <v>-</v>
      </c>
      <c r="D3159" t="s">
        <v>1007</v>
      </c>
      <c r="E3159">
        <v>83.197715270000003</v>
      </c>
      <c r="F3159">
        <v>157.9</v>
      </c>
      <c r="G3159">
        <v>7.4537071263900803</v>
      </c>
      <c r="H3159">
        <v>-6.5048585690495102</v>
      </c>
      <c r="I3159">
        <v>21.900747863115299</v>
      </c>
      <c r="J3159">
        <v>-10.6998059753339</v>
      </c>
      <c r="K3159">
        <v>157.922540042978</v>
      </c>
      <c r="M3159">
        <v>36.148726258688797</v>
      </c>
      <c r="N3159">
        <v>0.38801393728222999</v>
      </c>
      <c r="O3159">
        <v>19.6960101329955</v>
      </c>
      <c r="P3159">
        <v>96.760124610591902</v>
      </c>
    </row>
    <row r="3160" spans="1:17" hidden="1" x14ac:dyDescent="0.3">
      <c r="A3160" t="s">
        <v>6537</v>
      </c>
      <c r="B3160" t="s">
        <v>6538</v>
      </c>
      <c r="C3160" t="str">
        <f>IFERROR(VLOOKUP(Table1[[#This Row],[Ticker]],[1]!Table1[[Symbol]:[Industry]],2,FALSE),"-")</f>
        <v>-</v>
      </c>
      <c r="E3160">
        <v>83.105407619000005</v>
      </c>
      <c r="F3160">
        <v>67.73</v>
      </c>
      <c r="G3160">
        <v>-42.313728720374201</v>
      </c>
      <c r="H3160">
        <v>-10.5278837241164</v>
      </c>
      <c r="I3160">
        <v>-27.866687983649001</v>
      </c>
      <c r="J3160">
        <v>-11.162747960320401</v>
      </c>
      <c r="O3160">
        <v>12.357891628525</v>
      </c>
      <c r="P3160">
        <v>3.68952847519903</v>
      </c>
    </row>
    <row r="3161" spans="1:17" hidden="1" x14ac:dyDescent="0.3">
      <c r="A3161" t="s">
        <v>6539</v>
      </c>
      <c r="B3161" t="s">
        <v>6540</v>
      </c>
      <c r="C3161" t="str">
        <f>IFERROR(VLOOKUP(Table1[[#This Row],[Ticker]],[1]!Table1[[Symbol]:[Industry]],2,FALSE),"-")</f>
        <v>-</v>
      </c>
      <c r="D3161" t="s">
        <v>264</v>
      </c>
      <c r="E3161">
        <v>83.072905500000005</v>
      </c>
      <c r="F3161">
        <v>37.57</v>
      </c>
      <c r="G3161">
        <v>28.8837306969473</v>
      </c>
      <c r="H3161">
        <v>-19.3541482099433</v>
      </c>
      <c r="I3161">
        <v>34.145491352308198</v>
      </c>
      <c r="J3161">
        <v>-3.8728247291149902</v>
      </c>
      <c r="K3161">
        <v>38.4145975924528</v>
      </c>
      <c r="L3161">
        <v>32.766007926860198</v>
      </c>
      <c r="M3161">
        <v>38.785941921634603</v>
      </c>
      <c r="N3161">
        <v>0.62277574383942602</v>
      </c>
      <c r="O3161">
        <v>24.807026883151401</v>
      </c>
      <c r="P3161">
        <v>92.173913043478194</v>
      </c>
      <c r="Q3161">
        <v>6.8853301022024999E-2</v>
      </c>
    </row>
    <row r="3162" spans="1:17" hidden="1" x14ac:dyDescent="0.3">
      <c r="A3162" t="s">
        <v>6541</v>
      </c>
      <c r="B3162" t="s">
        <v>6542</v>
      </c>
      <c r="C3162" t="str">
        <f>IFERROR(VLOOKUP(Table1[[#This Row],[Ticker]],[1]!Table1[[Symbol]:[Industry]],2,FALSE),"-")</f>
        <v>-</v>
      </c>
      <c r="D3162" t="s">
        <v>397</v>
      </c>
      <c r="E3162">
        <v>83.019271500000002</v>
      </c>
      <c r="F3162">
        <v>218.95</v>
      </c>
      <c r="G3162">
        <v>43.8666092520251</v>
      </c>
      <c r="H3162">
        <v>-3.1588027195913302</v>
      </c>
      <c r="I3162">
        <v>74.917856123459401</v>
      </c>
      <c r="J3162">
        <v>-1.5275893940813801</v>
      </c>
      <c r="K3162">
        <v>200.26110074530399</v>
      </c>
      <c r="L3162">
        <v>162.47974617457501</v>
      </c>
      <c r="M3162">
        <v>45.1071826894512</v>
      </c>
      <c r="N3162">
        <v>0.21898622208202301</v>
      </c>
      <c r="O3162">
        <v>23.1559716830326</v>
      </c>
      <c r="P3162">
        <v>107.535545023696</v>
      </c>
      <c r="Q3162">
        <v>6.2676224929003002E-2</v>
      </c>
    </row>
    <row r="3163" spans="1:17" hidden="1" x14ac:dyDescent="0.3">
      <c r="A3163" t="s">
        <v>6543</v>
      </c>
      <c r="B3163" t="s">
        <v>6544</v>
      </c>
      <c r="C3163" t="str">
        <f>IFERROR(VLOOKUP(Table1[[#This Row],[Ticker]],[1]!Table1[[Symbol]:[Industry]],2,FALSE),"-")</f>
        <v>-</v>
      </c>
      <c r="D3163" t="s">
        <v>261</v>
      </c>
      <c r="E3163">
        <v>82.771900400000007</v>
      </c>
      <c r="F3163">
        <v>34.159999999999997</v>
      </c>
      <c r="G3163">
        <v>-32.306610499772297</v>
      </c>
      <c r="H3163">
        <v>-17.766189034558799</v>
      </c>
      <c r="I3163">
        <v>-18.738321263647201</v>
      </c>
      <c r="J3163">
        <v>-4.6830253361177201</v>
      </c>
      <c r="K3163">
        <v>37.675298145670801</v>
      </c>
      <c r="L3163">
        <v>35.731157776276603</v>
      </c>
      <c r="M3163">
        <v>20.942176726071899</v>
      </c>
      <c r="N3163">
        <v>0.59592663191113204</v>
      </c>
      <c r="O3163">
        <v>49.297423887587797</v>
      </c>
      <c r="P3163">
        <v>32.660194174757201</v>
      </c>
      <c r="Q3163">
        <v>5.5400877125870003E-2</v>
      </c>
    </row>
    <row r="3164" spans="1:17" hidden="1" x14ac:dyDescent="0.3">
      <c r="A3164" t="s">
        <v>6545</v>
      </c>
      <c r="B3164" t="s">
        <v>6546</v>
      </c>
      <c r="C3164" t="str">
        <f>IFERROR(VLOOKUP(Table1[[#This Row],[Ticker]],[1]!Table1[[Symbol]:[Industry]],2,FALSE),"-")</f>
        <v>-</v>
      </c>
      <c r="D3164" t="s">
        <v>1503</v>
      </c>
      <c r="E3164">
        <v>82.548222523999996</v>
      </c>
      <c r="F3164">
        <v>19.510000000000002</v>
      </c>
      <c r="G3164">
        <v>-16.299586794767801</v>
      </c>
      <c r="H3164">
        <v>-19.085948976226799</v>
      </c>
      <c r="I3164">
        <v>-29.039540149370801</v>
      </c>
      <c r="J3164">
        <v>-4.47819399906406</v>
      </c>
      <c r="K3164">
        <v>21.926681563231899</v>
      </c>
      <c r="L3164">
        <v>22.38043414417</v>
      </c>
      <c r="M3164">
        <v>32.709614509422799</v>
      </c>
      <c r="N3164">
        <v>1.07673233853144</v>
      </c>
      <c r="O3164">
        <v>77.601230138390505</v>
      </c>
      <c r="P3164">
        <v>17.5301204819277</v>
      </c>
      <c r="Q3164">
        <v>6.8175565958591006E-2</v>
      </c>
    </row>
    <row r="3165" spans="1:17" hidden="1" x14ac:dyDescent="0.3">
      <c r="A3165" t="s">
        <v>6547</v>
      </c>
      <c r="B3165" t="s">
        <v>6548</v>
      </c>
      <c r="C3165" t="str">
        <f>IFERROR(VLOOKUP(Table1[[#This Row],[Ticker]],[1]!Table1[[Symbol]:[Industry]],2,FALSE),"-")</f>
        <v>-</v>
      </c>
      <c r="D3165" t="s">
        <v>185</v>
      </c>
      <c r="E3165">
        <v>82.497</v>
      </c>
      <c r="F3165">
        <v>107</v>
      </c>
      <c r="G3165">
        <v>-39.733720474196801</v>
      </c>
      <c r="H3165">
        <v>-12.120968431479801</v>
      </c>
      <c r="I3165">
        <v>-17.954923476765099</v>
      </c>
      <c r="J3165">
        <v>0.40035822827848699</v>
      </c>
      <c r="K3165">
        <v>114.05581516685299</v>
      </c>
      <c r="L3165">
        <v>119.39580714836499</v>
      </c>
      <c r="M3165">
        <v>35.5137937689382</v>
      </c>
      <c r="N3165">
        <v>0.91825730615766199</v>
      </c>
      <c r="O3165">
        <v>49.532710280373799</v>
      </c>
      <c r="P3165">
        <v>3.88349514563106</v>
      </c>
    </row>
    <row r="3166" spans="1:17" hidden="1" x14ac:dyDescent="0.3">
      <c r="A3166" t="s">
        <v>6549</v>
      </c>
      <c r="B3166" t="s">
        <v>6550</v>
      </c>
      <c r="C3166" t="str">
        <f>IFERROR(VLOOKUP(Table1[[#This Row],[Ticker]],[1]!Table1[[Symbol]:[Industry]],2,FALSE),"-")</f>
        <v>-</v>
      </c>
      <c r="D3166" t="s">
        <v>2933</v>
      </c>
      <c r="E3166">
        <v>82.43481783</v>
      </c>
      <c r="F3166">
        <v>79.7</v>
      </c>
      <c r="G3166">
        <v>5.6134598266929403E-2</v>
      </c>
      <c r="H3166">
        <v>-22.4313793276452</v>
      </c>
      <c r="I3166">
        <v>-38.630157998341097</v>
      </c>
      <c r="J3166">
        <v>-13.188614202799201</v>
      </c>
      <c r="K3166">
        <v>88.160320845572997</v>
      </c>
      <c r="L3166">
        <v>91.900651087682107</v>
      </c>
      <c r="M3166">
        <v>43.983736925616498</v>
      </c>
      <c r="N3166">
        <v>0.64649563115820796</v>
      </c>
      <c r="O3166">
        <v>71.756587202007495</v>
      </c>
      <c r="P3166">
        <v>39.579684763572601</v>
      </c>
    </row>
    <row r="3167" spans="1:17" hidden="1" x14ac:dyDescent="0.3">
      <c r="A3167" t="s">
        <v>6551</v>
      </c>
      <c r="B3167" t="s">
        <v>6552</v>
      </c>
      <c r="C3167" t="str">
        <f>IFERROR(VLOOKUP(Table1[[#This Row],[Ticker]],[1]!Table1[[Symbol]:[Industry]],2,FALSE),"-")</f>
        <v>-</v>
      </c>
      <c r="E3167">
        <v>82.35</v>
      </c>
      <c r="F3167">
        <v>76.25</v>
      </c>
      <c r="G3167">
        <v>3018.04924754592</v>
      </c>
      <c r="H3167">
        <v>46.6332830036283</v>
      </c>
      <c r="I3167">
        <v>906.53543339950795</v>
      </c>
      <c r="J3167">
        <v>6.7022832536077699</v>
      </c>
      <c r="K3167">
        <v>52.126465038928302</v>
      </c>
      <c r="L3167">
        <v>26.984709291881799</v>
      </c>
      <c r="M3167">
        <v>100</v>
      </c>
      <c r="N3167">
        <v>4.1896357497086498</v>
      </c>
      <c r="O3167">
        <v>0</v>
      </c>
      <c r="P3167">
        <v>3050.8264462809898</v>
      </c>
    </row>
    <row r="3168" spans="1:17" hidden="1" x14ac:dyDescent="0.3">
      <c r="A3168" t="s">
        <v>6553</v>
      </c>
      <c r="B3168" t="s">
        <v>6554</v>
      </c>
      <c r="C3168" t="str">
        <f>IFERROR(VLOOKUP(Table1[[#This Row],[Ticker]],[1]!Table1[[Symbol]:[Industry]],2,FALSE),"-")</f>
        <v>-</v>
      </c>
      <c r="D3168" t="s">
        <v>21</v>
      </c>
      <c r="E3168">
        <v>82.323080000000004</v>
      </c>
      <c r="F3168">
        <v>35.35</v>
      </c>
      <c r="G3168">
        <v>-50.183740791141098</v>
      </c>
      <c r="H3168">
        <v>5.79620590592799</v>
      </c>
      <c r="I3168">
        <v>18.9513953997171</v>
      </c>
      <c r="J3168">
        <v>-1.8083550442645699</v>
      </c>
      <c r="K3168">
        <v>31.139426691472298</v>
      </c>
      <c r="L3168">
        <v>32.9460417812234</v>
      </c>
      <c r="M3168">
        <v>81.815626819855396</v>
      </c>
      <c r="N3168">
        <v>0.82413317233051497</v>
      </c>
      <c r="O3168">
        <v>23.055162659122999</v>
      </c>
      <c r="P3168">
        <v>38.356164383561598</v>
      </c>
    </row>
    <row r="3169" spans="1:17" hidden="1" x14ac:dyDescent="0.3">
      <c r="A3169" t="s">
        <v>6555</v>
      </c>
      <c r="B3169" t="s">
        <v>6556</v>
      </c>
      <c r="C3169" t="str">
        <f>IFERROR(VLOOKUP(Table1[[#This Row],[Ticker]],[1]!Table1[[Symbol]:[Industry]],2,FALSE),"-")</f>
        <v>-</v>
      </c>
      <c r="D3169" t="s">
        <v>1381</v>
      </c>
      <c r="E3169">
        <v>82.232081579999999</v>
      </c>
      <c r="F3169">
        <v>19.14</v>
      </c>
      <c r="G3169">
        <v>334.05206955761599</v>
      </c>
      <c r="H3169">
        <v>-26.490244027580701</v>
      </c>
      <c r="I3169">
        <v>3.50306924545262</v>
      </c>
      <c r="J3169">
        <v>-9.1639781445685102</v>
      </c>
      <c r="K3169">
        <v>21.971111734049099</v>
      </c>
      <c r="M3169">
        <v>7.5423505610800703</v>
      </c>
      <c r="N3169">
        <v>0.101518605075202</v>
      </c>
      <c r="O3169">
        <v>32.654127481713601</v>
      </c>
      <c r="P3169">
        <v>366.829268292682</v>
      </c>
    </row>
    <row r="3170" spans="1:17" hidden="1" x14ac:dyDescent="0.3">
      <c r="A3170" t="s">
        <v>6557</v>
      </c>
      <c r="B3170" t="s">
        <v>6558</v>
      </c>
      <c r="C3170" t="str">
        <f>IFERROR(VLOOKUP(Table1[[#This Row],[Ticker]],[1]!Table1[[Symbol]:[Industry]],2,FALSE),"-")</f>
        <v>-</v>
      </c>
      <c r="D3170" t="s">
        <v>124</v>
      </c>
      <c r="E3170">
        <v>81.983599999999996</v>
      </c>
      <c r="F3170">
        <v>3.28</v>
      </c>
      <c r="G3170">
        <v>179.60375364588501</v>
      </c>
      <c r="H3170">
        <v>16.7325412697442</v>
      </c>
      <c r="I3170">
        <v>226.93299989639499</v>
      </c>
      <c r="J3170">
        <v>-3.0523912925824801</v>
      </c>
      <c r="K3170">
        <v>2.60342579749295</v>
      </c>
      <c r="L3170">
        <v>1.6934430974749399</v>
      </c>
      <c r="M3170">
        <v>72.545254369172696</v>
      </c>
      <c r="N3170">
        <v>2.18286670693954</v>
      </c>
      <c r="O3170">
        <v>1.2195121951219501</v>
      </c>
      <c r="P3170">
        <v>404.61538461538402</v>
      </c>
      <c r="Q3170">
        <v>5.6332009240020998E-2</v>
      </c>
    </row>
    <row r="3171" spans="1:17" hidden="1" x14ac:dyDescent="0.3">
      <c r="A3171" t="s">
        <v>6559</v>
      </c>
      <c r="B3171" t="s">
        <v>6560</v>
      </c>
      <c r="C3171" t="str">
        <f>IFERROR(VLOOKUP(Table1[[#This Row],[Ticker]],[1]!Table1[[Symbol]:[Industry]],2,FALSE),"-")</f>
        <v>-</v>
      </c>
      <c r="D3171" t="s">
        <v>743</v>
      </c>
      <c r="E3171">
        <v>81.772432199999997</v>
      </c>
      <c r="F3171">
        <v>40.5</v>
      </c>
      <c r="G3171">
        <v>-24.052366520301302</v>
      </c>
      <c r="H3171">
        <v>-7.9984785270542904</v>
      </c>
      <c r="I3171">
        <v>6.2852266170434703</v>
      </c>
      <c r="J3171">
        <v>0.49160430754852902</v>
      </c>
      <c r="K3171">
        <v>41.582310713031198</v>
      </c>
      <c r="L3171">
        <v>42.530069381053003</v>
      </c>
      <c r="M3171">
        <v>45.148383734907</v>
      </c>
      <c r="N3171">
        <v>0.78518946535798995</v>
      </c>
      <c r="O3171">
        <v>40</v>
      </c>
      <c r="P3171">
        <v>28.3676703645007</v>
      </c>
      <c r="Q3171">
        <v>0.103354287901135</v>
      </c>
    </row>
    <row r="3172" spans="1:17" hidden="1" x14ac:dyDescent="0.3">
      <c r="A3172" t="s">
        <v>6561</v>
      </c>
      <c r="B3172" t="s">
        <v>6562</v>
      </c>
      <c r="C3172" t="str">
        <f>IFERROR(VLOOKUP(Table1[[#This Row],[Ticker]],[1]!Table1[[Symbol]:[Industry]],2,FALSE),"-")</f>
        <v>-</v>
      </c>
      <c r="D3172" t="s">
        <v>4170</v>
      </c>
      <c r="E3172">
        <v>81.700919999999996</v>
      </c>
      <c r="F3172">
        <v>128.4</v>
      </c>
      <c r="G3172">
        <v>-10.4914844493521</v>
      </c>
      <c r="H3172">
        <v>-17.451832237840001</v>
      </c>
      <c r="I3172">
        <v>-5.9941999930917804</v>
      </c>
      <c r="J3172">
        <v>-6.03503071526558</v>
      </c>
      <c r="K3172">
        <v>141.88333972607799</v>
      </c>
      <c r="M3172">
        <v>31.335392925831201</v>
      </c>
      <c r="N3172">
        <v>1.0902604021869999</v>
      </c>
      <c r="O3172">
        <v>32.398753894080997</v>
      </c>
      <c r="P3172">
        <v>33.056994818652797</v>
      </c>
    </row>
    <row r="3173" spans="1:17" hidden="1" x14ac:dyDescent="0.3">
      <c r="A3173" t="s">
        <v>6563</v>
      </c>
      <c r="B3173" t="s">
        <v>6564</v>
      </c>
      <c r="C3173" t="str">
        <f>IFERROR(VLOOKUP(Table1[[#This Row],[Ticker]],[1]!Table1[[Symbol]:[Industry]],2,FALSE),"-")</f>
        <v>-</v>
      </c>
      <c r="D3173" t="s">
        <v>124</v>
      </c>
      <c r="E3173">
        <v>81.699216524999997</v>
      </c>
      <c r="F3173">
        <v>8.01</v>
      </c>
      <c r="G3173">
        <v>38.743143877353198</v>
      </c>
      <c r="H3173">
        <v>4.9606902555975303</v>
      </c>
      <c r="I3173">
        <v>57.327736738500903</v>
      </c>
      <c r="J3173">
        <v>17.749327666800099</v>
      </c>
      <c r="K3173">
        <v>6.6783242713592603</v>
      </c>
      <c r="L3173">
        <v>5.6452884360016604</v>
      </c>
      <c r="M3173">
        <v>79.490927434123194</v>
      </c>
      <c r="N3173">
        <v>1.0004721901809699</v>
      </c>
      <c r="O3173">
        <v>2.9962546816479398</v>
      </c>
      <c r="P3173">
        <v>113.031914893617</v>
      </c>
      <c r="Q3173">
        <v>5.7549335690287001E-2</v>
      </c>
    </row>
    <row r="3174" spans="1:17" hidden="1" x14ac:dyDescent="0.3">
      <c r="A3174" t="s">
        <v>6565</v>
      </c>
      <c r="B3174" t="s">
        <v>6566</v>
      </c>
      <c r="C3174" t="str">
        <f>IFERROR(VLOOKUP(Table1[[#This Row],[Ticker]],[1]!Table1[[Symbol]:[Industry]],2,FALSE),"-")</f>
        <v>-</v>
      </c>
      <c r="D3174" t="s">
        <v>546</v>
      </c>
      <c r="E3174">
        <v>81.20618374</v>
      </c>
      <c r="F3174">
        <v>58.69</v>
      </c>
      <c r="G3174">
        <v>27.010440796651501</v>
      </c>
      <c r="H3174">
        <v>-6.8622425514852203</v>
      </c>
      <c r="I3174">
        <v>23.467377638285999</v>
      </c>
      <c r="J3174">
        <v>-5.0299390965822601</v>
      </c>
      <c r="K3174">
        <v>59.423954351777098</v>
      </c>
      <c r="L3174">
        <v>51.699488904821401</v>
      </c>
      <c r="M3174">
        <v>26.6740865549726</v>
      </c>
      <c r="N3174">
        <v>0.88758688966218102</v>
      </c>
      <c r="O3174">
        <v>21.656159482024201</v>
      </c>
      <c r="P3174">
        <v>80.030674846625701</v>
      </c>
      <c r="Q3174">
        <v>7.3382250631976995E-2</v>
      </c>
    </row>
    <row r="3175" spans="1:17" hidden="1" x14ac:dyDescent="0.3">
      <c r="A3175" t="s">
        <v>6567</v>
      </c>
      <c r="B3175" t="s">
        <v>6568</v>
      </c>
      <c r="C3175" t="str">
        <f>IFERROR(VLOOKUP(Table1[[#This Row],[Ticker]],[1]!Table1[[Symbol]:[Industry]],2,FALSE),"-")</f>
        <v>-</v>
      </c>
      <c r="D3175" t="s">
        <v>392</v>
      </c>
      <c r="E3175">
        <v>81.046858999999998</v>
      </c>
      <c r="F3175">
        <v>119.05</v>
      </c>
      <c r="G3175">
        <v>23.661697454158301</v>
      </c>
      <c r="H3175">
        <v>12.3141794759247</v>
      </c>
      <c r="I3175">
        <v>62.734480784928799</v>
      </c>
      <c r="J3175">
        <v>10.903003730923899</v>
      </c>
      <c r="K3175">
        <v>103.293165733989</v>
      </c>
      <c r="L3175">
        <v>87.605779116215601</v>
      </c>
      <c r="M3175">
        <v>60.1727293817057</v>
      </c>
      <c r="N3175">
        <v>1.6516853932584199</v>
      </c>
      <c r="O3175">
        <v>14.237715245695</v>
      </c>
      <c r="P3175">
        <v>124.19962335216501</v>
      </c>
    </row>
    <row r="3176" spans="1:17" hidden="1" x14ac:dyDescent="0.3">
      <c r="A3176" t="s">
        <v>6569</v>
      </c>
      <c r="B3176" t="s">
        <v>6570</v>
      </c>
      <c r="C3176" t="str">
        <f>IFERROR(VLOOKUP(Table1[[#This Row],[Ticker]],[1]!Table1[[Symbol]:[Industry]],2,FALSE),"-")</f>
        <v>-</v>
      </c>
      <c r="D3176" t="s">
        <v>287</v>
      </c>
      <c r="E3176">
        <v>81.014537000000004</v>
      </c>
      <c r="F3176">
        <v>40.85</v>
      </c>
      <c r="G3176">
        <v>-2.1825695790561701</v>
      </c>
      <c r="H3176">
        <v>-12.374837865115699</v>
      </c>
      <c r="I3176">
        <v>-26.387776724427098</v>
      </c>
      <c r="J3176">
        <v>-4.9462641415996798</v>
      </c>
      <c r="K3176">
        <v>43.871100251620803</v>
      </c>
      <c r="L3176">
        <v>41.525453380560002</v>
      </c>
      <c r="M3176">
        <v>34.075632714304703</v>
      </c>
      <c r="N3176">
        <v>0.16175807010545801</v>
      </c>
      <c r="O3176">
        <v>59.118727050183502</v>
      </c>
      <c r="P3176">
        <v>45.892857142857103</v>
      </c>
      <c r="Q3176">
        <v>2.3607511477916999E-2</v>
      </c>
    </row>
    <row r="3177" spans="1:17" hidden="1" x14ac:dyDescent="0.3">
      <c r="A3177" t="s">
        <v>6571</v>
      </c>
      <c r="B3177" t="s">
        <v>6572</v>
      </c>
      <c r="C3177" t="str">
        <f>IFERROR(VLOOKUP(Table1[[#This Row],[Ticker]],[1]!Table1[[Symbol]:[Industry]],2,FALSE),"-")</f>
        <v>-</v>
      </c>
      <c r="D3177" t="s">
        <v>1675</v>
      </c>
      <c r="E3177">
        <v>81</v>
      </c>
      <c r="F3177">
        <v>81</v>
      </c>
      <c r="G3177">
        <v>-35.887246581956298</v>
      </c>
      <c r="H3177">
        <v>-12.3775682405424</v>
      </c>
      <c r="I3177">
        <v>-21.440205845230999</v>
      </c>
      <c r="J3177">
        <v>3.8202716481918899</v>
      </c>
      <c r="K3177">
        <v>79.414806484139703</v>
      </c>
      <c r="M3177">
        <v>60.061855507241503</v>
      </c>
      <c r="N3177">
        <v>0.41771159874608099</v>
      </c>
      <c r="O3177">
        <v>19.382716049382701</v>
      </c>
      <c r="P3177">
        <v>15.714285714285699</v>
      </c>
    </row>
    <row r="3178" spans="1:17" hidden="1" x14ac:dyDescent="0.3">
      <c r="A3178" t="s">
        <v>6573</v>
      </c>
      <c r="B3178" t="s">
        <v>6574</v>
      </c>
      <c r="C3178" t="str">
        <f>IFERROR(VLOOKUP(Table1[[#This Row],[Ticker]],[1]!Table1[[Symbol]:[Industry]],2,FALSE),"-")</f>
        <v>-</v>
      </c>
      <c r="D3178" t="s">
        <v>397</v>
      </c>
      <c r="E3178">
        <v>80.9388936</v>
      </c>
      <c r="F3178">
        <v>54</v>
      </c>
      <c r="G3178">
        <v>-11.2923843368661</v>
      </c>
      <c r="H3178">
        <v>-7.5372574275353301</v>
      </c>
      <c r="I3178">
        <v>5.8077730361416098</v>
      </c>
      <c r="J3178">
        <v>-1.37772977130788</v>
      </c>
      <c r="K3178">
        <v>54.9384987104646</v>
      </c>
      <c r="L3178">
        <v>52.320260249891398</v>
      </c>
      <c r="M3178">
        <v>36.785430812169203</v>
      </c>
      <c r="N3178">
        <v>0.52253658096423905</v>
      </c>
      <c r="O3178">
        <v>54.074074074073998</v>
      </c>
      <c r="P3178">
        <v>31.707317073170699</v>
      </c>
      <c r="Q3178">
        <v>-3.7594073603481E-2</v>
      </c>
    </row>
    <row r="3179" spans="1:17" hidden="1" x14ac:dyDescent="0.3">
      <c r="A3179" t="s">
        <v>6575</v>
      </c>
      <c r="B3179" t="s">
        <v>6576</v>
      </c>
      <c r="C3179" t="str">
        <f>IFERROR(VLOOKUP(Table1[[#This Row],[Ticker]],[1]!Table1[[Symbol]:[Industry]],2,FALSE),"-")</f>
        <v>-</v>
      </c>
      <c r="D3179" t="s">
        <v>5241</v>
      </c>
      <c r="E3179">
        <v>80.779499999999999</v>
      </c>
      <c r="F3179">
        <v>145</v>
      </c>
      <c r="G3179">
        <v>75.976040539336097</v>
      </c>
      <c r="H3179">
        <v>19.864763714825799</v>
      </c>
      <c r="I3179">
        <v>321.19697143482</v>
      </c>
      <c r="J3179">
        <v>0.60827237985461002</v>
      </c>
      <c r="K3179">
        <v>107.044732503478</v>
      </c>
      <c r="L3179">
        <v>65.0722356175838</v>
      </c>
      <c r="M3179">
        <v>71.203825383014106</v>
      </c>
      <c r="N3179">
        <v>0.50746659680377204</v>
      </c>
      <c r="O3179">
        <v>2.4137931034482598</v>
      </c>
      <c r="P3179">
        <v>525.80923608113903</v>
      </c>
    </row>
    <row r="3180" spans="1:17" hidden="1" x14ac:dyDescent="0.3">
      <c r="A3180" t="s">
        <v>6577</v>
      </c>
      <c r="B3180" t="s">
        <v>6578</v>
      </c>
      <c r="C3180" t="str">
        <f>IFERROR(VLOOKUP(Table1[[#This Row],[Ticker]],[1]!Table1[[Symbol]:[Industry]],2,FALSE),"-")</f>
        <v>-</v>
      </c>
      <c r="D3180" t="s">
        <v>2750</v>
      </c>
      <c r="E3180">
        <v>80.689286475000003</v>
      </c>
      <c r="F3180">
        <v>5.31</v>
      </c>
      <c r="G3180">
        <v>-37.615908412485702</v>
      </c>
      <c r="H3180">
        <v>-20.465321823788901</v>
      </c>
      <c r="I3180">
        <v>44.055163102576202</v>
      </c>
      <c r="J3180">
        <v>-9.8525386676024098</v>
      </c>
      <c r="K3180">
        <v>6.0218065089564199</v>
      </c>
      <c r="L3180">
        <v>5.3910312317955302</v>
      </c>
      <c r="M3180">
        <v>35.894072248290001</v>
      </c>
      <c r="N3180">
        <v>0.74642420607800297</v>
      </c>
      <c r="O3180">
        <v>57.250470809792802</v>
      </c>
      <c r="P3180">
        <v>76.999999999999901</v>
      </c>
      <c r="Q3180">
        <v>7.3884758864498995E-2</v>
      </c>
    </row>
    <row r="3181" spans="1:17" hidden="1" x14ac:dyDescent="0.3">
      <c r="A3181" t="s">
        <v>6579</v>
      </c>
      <c r="B3181" t="s">
        <v>6580</v>
      </c>
      <c r="C3181" t="str">
        <f>IFERROR(VLOOKUP(Table1[[#This Row],[Ticker]],[1]!Table1[[Symbol]:[Industry]],2,FALSE),"-")</f>
        <v>-</v>
      </c>
      <c r="D3181" t="s">
        <v>546</v>
      </c>
      <c r="E3181">
        <v>80.544747400000006</v>
      </c>
      <c r="F3181">
        <v>65.5</v>
      </c>
      <c r="G3181">
        <v>56.638648575517699</v>
      </c>
      <c r="H3181">
        <v>-1.13704710786605</v>
      </c>
      <c r="I3181">
        <v>23.138524507058399</v>
      </c>
      <c r="J3181">
        <v>1.0854805404574699</v>
      </c>
      <c r="K3181">
        <v>62.025510795908701</v>
      </c>
      <c r="L3181">
        <v>50.541191982153698</v>
      </c>
      <c r="M3181">
        <v>35.651854059510796</v>
      </c>
      <c r="N3181">
        <v>0.49039022861947001</v>
      </c>
      <c r="O3181">
        <v>16.4274809160305</v>
      </c>
      <c r="P3181">
        <v>109.198339188757</v>
      </c>
      <c r="Q3181">
        <v>5.7072593782325001E-2</v>
      </c>
    </row>
    <row r="3182" spans="1:17" hidden="1" x14ac:dyDescent="0.3">
      <c r="A3182" t="s">
        <v>6581</v>
      </c>
      <c r="B3182" t="s">
        <v>6582</v>
      </c>
      <c r="C3182" t="str">
        <f>IFERROR(VLOOKUP(Table1[[#This Row],[Ticker]],[1]!Table1[[Symbol]:[Industry]],2,FALSE),"-")</f>
        <v>-</v>
      </c>
      <c r="D3182" t="s">
        <v>111</v>
      </c>
      <c r="E3182">
        <v>80.534999999999997</v>
      </c>
      <c r="F3182">
        <v>383.5</v>
      </c>
      <c r="G3182">
        <v>-50.832754290621899</v>
      </c>
      <c r="H3182">
        <v>36.439385613042603</v>
      </c>
      <c r="I3182">
        <v>-7.17073770848606</v>
      </c>
      <c r="J3182">
        <v>20.023057148102001</v>
      </c>
      <c r="K3182">
        <v>302.14272262363698</v>
      </c>
      <c r="L3182">
        <v>354.08147084991901</v>
      </c>
      <c r="M3182">
        <v>76.749633586404798</v>
      </c>
      <c r="N3182">
        <v>3.1784511784511702</v>
      </c>
      <c r="O3182">
        <v>27.118644067796598</v>
      </c>
      <c r="P3182">
        <v>55.862629546839997</v>
      </c>
    </row>
    <row r="3183" spans="1:17" hidden="1" x14ac:dyDescent="0.3">
      <c r="A3183" t="s">
        <v>6583</v>
      </c>
      <c r="B3183" t="s">
        <v>6584</v>
      </c>
      <c r="C3183" t="str">
        <f>IFERROR(VLOOKUP(Table1[[#This Row],[Ticker]],[1]!Table1[[Symbol]:[Industry]],2,FALSE),"-")</f>
        <v>-</v>
      </c>
      <c r="E3183">
        <v>80.390580999999997</v>
      </c>
      <c r="F3183">
        <v>58</v>
      </c>
      <c r="G3183">
        <v>-39.062543701943099</v>
      </c>
      <c r="H3183">
        <v>-9.9555962125973707</v>
      </c>
      <c r="I3183">
        <v>-7.1977571552677402</v>
      </c>
      <c r="J3183">
        <v>-4.5130993286573204</v>
      </c>
      <c r="K3183">
        <v>58.048239036653499</v>
      </c>
      <c r="L3183">
        <v>57.836625765687899</v>
      </c>
      <c r="M3183">
        <v>55.158919117606203</v>
      </c>
      <c r="N3183">
        <v>0.46131088850956498</v>
      </c>
      <c r="O3183">
        <v>40.2068965517241</v>
      </c>
      <c r="P3183">
        <v>28.603104212860298</v>
      </c>
      <c r="Q3183">
        <v>-1.4289710328302001E-2</v>
      </c>
    </row>
    <row r="3184" spans="1:17" hidden="1" x14ac:dyDescent="0.3">
      <c r="A3184" t="s">
        <v>6585</v>
      </c>
      <c r="B3184" t="s">
        <v>6586</v>
      </c>
      <c r="C3184" t="str">
        <f>IFERROR(VLOOKUP(Table1[[#This Row],[Ticker]],[1]!Table1[[Symbol]:[Industry]],2,FALSE),"-")</f>
        <v>-</v>
      </c>
      <c r="D3184" t="s">
        <v>644</v>
      </c>
      <c r="E3184">
        <v>80.297889749999996</v>
      </c>
      <c r="F3184">
        <v>47.07</v>
      </c>
      <c r="G3184">
        <v>-18.806254425138999</v>
      </c>
      <c r="H3184">
        <v>-14.0651805442434</v>
      </c>
      <c r="I3184">
        <v>6.5239534074943899</v>
      </c>
      <c r="J3184">
        <v>-2.2934845039519498</v>
      </c>
      <c r="K3184">
        <v>46.222275065297602</v>
      </c>
      <c r="L3184">
        <v>42.606254904367802</v>
      </c>
      <c r="M3184">
        <v>43.912373241317198</v>
      </c>
      <c r="N3184">
        <v>0.42450875039323099</v>
      </c>
      <c r="O3184">
        <v>48.502230720203897</v>
      </c>
      <c r="P3184">
        <v>38.441176470588204</v>
      </c>
      <c r="Q3184">
        <v>2.1053320978278001E-2</v>
      </c>
    </row>
    <row r="3185" spans="1:17" hidden="1" x14ac:dyDescent="0.3">
      <c r="A3185" t="s">
        <v>6587</v>
      </c>
      <c r="B3185" t="s">
        <v>6588</v>
      </c>
      <c r="C3185" t="str">
        <f>IFERROR(VLOOKUP(Table1[[#This Row],[Ticker]],[1]!Table1[[Symbol]:[Industry]],2,FALSE),"-")</f>
        <v>-</v>
      </c>
      <c r="E3185">
        <v>80.204387964999995</v>
      </c>
      <c r="F3185">
        <v>29.51</v>
      </c>
      <c r="G3185">
        <v>-9.2527115019144492</v>
      </c>
      <c r="H3185">
        <v>-9.4563193465972404</v>
      </c>
      <c r="I3185">
        <v>-9.7177178069535799</v>
      </c>
      <c r="J3185">
        <v>-7.7658018527752004</v>
      </c>
      <c r="K3185">
        <v>30.944034392936299</v>
      </c>
      <c r="L3185">
        <v>29.208517278810099</v>
      </c>
      <c r="M3185">
        <v>34.149457260919498</v>
      </c>
      <c r="N3185">
        <v>0.95540389140663695</v>
      </c>
      <c r="O3185">
        <v>23.686885801423202</v>
      </c>
      <c r="P3185">
        <v>37.897196261682197</v>
      </c>
      <c r="Q3185">
        <v>-3.905955516673E-3</v>
      </c>
    </row>
    <row r="3186" spans="1:17" hidden="1" x14ac:dyDescent="0.3">
      <c r="A3186" t="s">
        <v>6589</v>
      </c>
      <c r="B3186" t="s">
        <v>6590</v>
      </c>
      <c r="C3186" t="str">
        <f>IFERROR(VLOOKUP(Table1[[#This Row],[Ticker]],[1]!Table1[[Symbol]:[Industry]],2,FALSE),"-")</f>
        <v>-</v>
      </c>
      <c r="D3186" t="s">
        <v>397</v>
      </c>
      <c r="E3186">
        <v>80.151589349999995</v>
      </c>
      <c r="F3186">
        <v>96.75</v>
      </c>
      <c r="G3186">
        <v>-7.61549110246614</v>
      </c>
      <c r="H3186">
        <v>4.7767172025754201</v>
      </c>
      <c r="I3186">
        <v>-17.706133037342699</v>
      </c>
      <c r="J3186">
        <v>8.0340578619781198</v>
      </c>
      <c r="K3186">
        <v>95.358751084343197</v>
      </c>
      <c r="L3186">
        <v>90.766046992432905</v>
      </c>
      <c r="M3186">
        <v>48.603276924327197</v>
      </c>
      <c r="N3186">
        <v>4.2779281087365701</v>
      </c>
      <c r="O3186">
        <v>21.4987080103359</v>
      </c>
      <c r="P3186">
        <v>43.460854092526603</v>
      </c>
      <c r="Q3186">
        <v>1.6895774872982001E-2</v>
      </c>
    </row>
    <row r="3187" spans="1:17" hidden="1" x14ac:dyDescent="0.3">
      <c r="A3187" t="s">
        <v>6591</v>
      </c>
      <c r="B3187" t="s">
        <v>6592</v>
      </c>
      <c r="C3187" t="str">
        <f>IFERROR(VLOOKUP(Table1[[#This Row],[Ticker]],[1]!Table1[[Symbol]:[Industry]],2,FALSE),"-")</f>
        <v>-</v>
      </c>
      <c r="D3187" t="s">
        <v>606</v>
      </c>
      <c r="E3187">
        <v>80.126843776000001</v>
      </c>
      <c r="F3187">
        <v>92.72</v>
      </c>
      <c r="G3187">
        <v>-6.3695641065728701</v>
      </c>
      <c r="H3187">
        <v>-5.6669829121609103</v>
      </c>
      <c r="I3187">
        <v>-6.4170620417931499</v>
      </c>
      <c r="J3187">
        <v>-1.23665172189414</v>
      </c>
      <c r="K3187">
        <v>93.855100258350504</v>
      </c>
      <c r="L3187">
        <v>92.054015858695607</v>
      </c>
      <c r="M3187">
        <v>44.726935140106796</v>
      </c>
      <c r="N3187">
        <v>1.26223364139607</v>
      </c>
      <c r="O3187">
        <v>28.720880069025</v>
      </c>
      <c r="P3187">
        <v>29.587700908455599</v>
      </c>
      <c r="Q3187">
        <v>9.8691605397860007E-3</v>
      </c>
    </row>
    <row r="3188" spans="1:17" hidden="1" x14ac:dyDescent="0.3">
      <c r="A3188" t="s">
        <v>6593</v>
      </c>
      <c r="B3188" t="s">
        <v>6594</v>
      </c>
      <c r="C3188" t="str">
        <f>IFERROR(VLOOKUP(Table1[[#This Row],[Ticker]],[1]!Table1[[Symbol]:[Industry]],2,FALSE),"-")</f>
        <v>-</v>
      </c>
      <c r="D3188" t="s">
        <v>438</v>
      </c>
      <c r="E3188">
        <v>79.852500000000006</v>
      </c>
      <c r="F3188">
        <v>84.5</v>
      </c>
      <c r="G3188">
        <v>-4.9405875399075398</v>
      </c>
      <c r="H3188">
        <v>1.94926838613248</v>
      </c>
      <c r="I3188">
        <v>32.697545308182498</v>
      </c>
      <c r="J3188">
        <v>4.8951178546170704</v>
      </c>
      <c r="K3188">
        <v>83.522962169192795</v>
      </c>
      <c r="L3188">
        <v>74.512818631831905</v>
      </c>
      <c r="M3188">
        <v>40.601444130233801</v>
      </c>
      <c r="N3188">
        <v>0.65994152046783605</v>
      </c>
      <c r="O3188">
        <v>8.6982248520709895</v>
      </c>
      <c r="P3188">
        <v>56.481481481481403</v>
      </c>
      <c r="Q3188">
        <v>6.2144457038410997E-2</v>
      </c>
    </row>
    <row r="3189" spans="1:17" hidden="1" x14ac:dyDescent="0.3">
      <c r="A3189" t="s">
        <v>6595</v>
      </c>
      <c r="B3189" t="s">
        <v>6596</v>
      </c>
      <c r="C3189" t="str">
        <f>IFERROR(VLOOKUP(Table1[[#This Row],[Ticker]],[1]!Table1[[Symbol]:[Industry]],2,FALSE),"-")</f>
        <v>-</v>
      </c>
      <c r="D3189" t="s">
        <v>516</v>
      </c>
      <c r="E3189">
        <v>79.301599999999993</v>
      </c>
      <c r="F3189">
        <v>289</v>
      </c>
      <c r="G3189">
        <v>67.847584326370495</v>
      </c>
      <c r="H3189">
        <v>-14.329004531782401</v>
      </c>
      <c r="I3189">
        <v>17.414322978643298</v>
      </c>
      <c r="J3189">
        <v>1.34257141248455</v>
      </c>
      <c r="K3189">
        <v>297.90426999054301</v>
      </c>
      <c r="L3189">
        <v>259.69008754803599</v>
      </c>
      <c r="M3189">
        <v>26.5870315574833</v>
      </c>
      <c r="N3189">
        <v>0.75462416371507202</v>
      </c>
      <c r="O3189">
        <v>38.788927335640103</v>
      </c>
      <c r="P3189">
        <v>133.064516129032</v>
      </c>
      <c r="Q3189">
        <v>0.14017114849030299</v>
      </c>
    </row>
    <row r="3190" spans="1:17" hidden="1" x14ac:dyDescent="0.3">
      <c r="A3190" t="s">
        <v>6597</v>
      </c>
      <c r="B3190" t="s">
        <v>6598</v>
      </c>
      <c r="C3190" t="str">
        <f>IFERROR(VLOOKUP(Table1[[#This Row],[Ticker]],[1]!Table1[[Symbol]:[Industry]],2,FALSE),"-")</f>
        <v>-</v>
      </c>
      <c r="D3190" t="s">
        <v>83</v>
      </c>
      <c r="E3190">
        <v>79.110822153999905</v>
      </c>
      <c r="F3190">
        <v>42.77</v>
      </c>
      <c r="G3190">
        <v>156.48850174802499</v>
      </c>
      <c r="H3190">
        <v>11.4633643820752</v>
      </c>
      <c r="I3190">
        <v>40.371140702957497</v>
      </c>
      <c r="J3190">
        <v>0.854086889554318</v>
      </c>
      <c r="K3190">
        <v>38.458290031488502</v>
      </c>
      <c r="L3190">
        <v>31.602068216920799</v>
      </c>
      <c r="M3190">
        <v>51.8113851328728</v>
      </c>
      <c r="N3190">
        <v>3.5467507367081499</v>
      </c>
      <c r="O3190">
        <v>24.9707739069441</v>
      </c>
      <c r="P3190">
        <v>194.38544739429599</v>
      </c>
      <c r="Q3190">
        <v>3.4431500849156998E-2</v>
      </c>
    </row>
    <row r="3191" spans="1:17" hidden="1" x14ac:dyDescent="0.3">
      <c r="A3191" t="s">
        <v>6599</v>
      </c>
      <c r="B3191" t="s">
        <v>6600</v>
      </c>
      <c r="C3191" t="str">
        <f>IFERROR(VLOOKUP(Table1[[#This Row],[Ticker]],[1]!Table1[[Symbol]:[Industry]],2,FALSE),"-")</f>
        <v>-</v>
      </c>
      <c r="D3191" t="s">
        <v>46</v>
      </c>
      <c r="E3191">
        <v>79.091200000000001</v>
      </c>
      <c r="F3191">
        <v>128</v>
      </c>
      <c r="G3191">
        <v>7.1135116474472504</v>
      </c>
      <c r="H3191">
        <v>-15.1310150212929</v>
      </c>
      <c r="I3191">
        <v>10.6370964097193</v>
      </c>
      <c r="J3191">
        <v>-5.2638021727240103</v>
      </c>
      <c r="K3191">
        <v>135.179423756587</v>
      </c>
      <c r="L3191">
        <v>119.096627671517</v>
      </c>
      <c r="M3191">
        <v>41.325623109913799</v>
      </c>
      <c r="N3191">
        <v>0.471976401179941</v>
      </c>
      <c r="O3191">
        <v>45.7421875</v>
      </c>
      <c r="P3191">
        <v>49.532710280373799</v>
      </c>
      <c r="Q3191">
        <v>0.106715215836821</v>
      </c>
    </row>
    <row r="3192" spans="1:17" hidden="1" x14ac:dyDescent="0.3">
      <c r="A3192" t="s">
        <v>6601</v>
      </c>
      <c r="B3192" t="s">
        <v>6602</v>
      </c>
      <c r="C3192" t="str">
        <f>IFERROR(VLOOKUP(Table1[[#This Row],[Ticker]],[1]!Table1[[Symbol]:[Industry]],2,FALSE),"-")</f>
        <v>-</v>
      </c>
      <c r="D3192" t="s">
        <v>261</v>
      </c>
      <c r="E3192">
        <v>79.065187499999993</v>
      </c>
      <c r="F3192">
        <v>258.7</v>
      </c>
      <c r="G3192">
        <v>28.910301264933501</v>
      </c>
      <c r="H3192">
        <v>39.2351726021028</v>
      </c>
      <c r="I3192">
        <v>56.585325436411999</v>
      </c>
      <c r="J3192">
        <v>5.7296388767080701</v>
      </c>
      <c r="K3192">
        <v>211.994390412971</v>
      </c>
      <c r="L3192">
        <v>177.86681656222001</v>
      </c>
      <c r="M3192">
        <v>71.193599765659499</v>
      </c>
      <c r="N3192">
        <v>0.76637070373108196</v>
      </c>
      <c r="O3192">
        <v>5.0251256281407004</v>
      </c>
      <c r="P3192">
        <v>104.829770387965</v>
      </c>
      <c r="Q3192">
        <v>0.110679395336528</v>
      </c>
    </row>
    <row r="3193" spans="1:17" hidden="1" x14ac:dyDescent="0.3">
      <c r="A3193" t="s">
        <v>6603</v>
      </c>
      <c r="B3193" t="s">
        <v>6604</v>
      </c>
      <c r="C3193" t="str">
        <f>IFERROR(VLOOKUP(Table1[[#This Row],[Ticker]],[1]!Table1[[Symbol]:[Industry]],2,FALSE),"-")</f>
        <v>-</v>
      </c>
      <c r="D3193" t="s">
        <v>264</v>
      </c>
      <c r="E3193">
        <v>78.9223116</v>
      </c>
      <c r="F3193">
        <v>33</v>
      </c>
      <c r="G3193">
        <v>-78.767378767799599</v>
      </c>
      <c r="H3193">
        <v>-14.8565582952233</v>
      </c>
      <c r="I3193">
        <v>-20.841236284899399</v>
      </c>
      <c r="J3193">
        <v>-1.2041033761831099</v>
      </c>
      <c r="K3193">
        <v>34.797902472022898</v>
      </c>
      <c r="L3193">
        <v>40.766366584172196</v>
      </c>
      <c r="M3193">
        <v>38.069571887099301</v>
      </c>
      <c r="N3193">
        <v>0.93589645400934296</v>
      </c>
      <c r="O3193">
        <v>90.909090909090907</v>
      </c>
      <c r="P3193">
        <v>6.1093247588424404</v>
      </c>
    </row>
    <row r="3194" spans="1:17" hidden="1" x14ac:dyDescent="0.3">
      <c r="A3194" t="s">
        <v>6605</v>
      </c>
      <c r="B3194" t="s">
        <v>6606</v>
      </c>
      <c r="C3194" t="str">
        <f>IFERROR(VLOOKUP(Table1[[#This Row],[Ticker]],[1]!Table1[[Symbol]:[Industry]],2,FALSE),"-")</f>
        <v>-</v>
      </c>
      <c r="D3194" t="s">
        <v>124</v>
      </c>
      <c r="E3194">
        <v>78.908285023999994</v>
      </c>
      <c r="F3194">
        <v>48.32</v>
      </c>
      <c r="G3194">
        <v>60.502801264933503</v>
      </c>
      <c r="H3194">
        <v>-7.2260811235033904</v>
      </c>
      <c r="I3194">
        <v>14.6728698023745</v>
      </c>
      <c r="J3194">
        <v>-2.8661058041429901</v>
      </c>
      <c r="K3194">
        <v>46.636919424664903</v>
      </c>
      <c r="L3194">
        <v>41.562491462804502</v>
      </c>
      <c r="M3194">
        <v>58.246388185175299</v>
      </c>
      <c r="N3194">
        <v>2.6707046387034299</v>
      </c>
      <c r="O3194">
        <v>16.763245033112501</v>
      </c>
      <c r="P3194">
        <v>118.64253393665101</v>
      </c>
      <c r="Q3194">
        <v>4.0189038998233E-2</v>
      </c>
    </row>
    <row r="3195" spans="1:17" hidden="1" x14ac:dyDescent="0.3">
      <c r="A3195" t="s">
        <v>6607</v>
      </c>
      <c r="B3195" t="s">
        <v>6608</v>
      </c>
      <c r="C3195" t="str">
        <f>IFERROR(VLOOKUP(Table1[[#This Row],[Ticker]],[1]!Table1[[Symbol]:[Industry]],2,FALSE),"-")</f>
        <v>-</v>
      </c>
      <c r="D3195" t="s">
        <v>114</v>
      </c>
      <c r="E3195">
        <v>78.5</v>
      </c>
      <c r="F3195">
        <v>100</v>
      </c>
      <c r="G3195">
        <v>-12.295271024223</v>
      </c>
      <c r="H3195">
        <v>-0.91810027646328796</v>
      </c>
      <c r="I3195">
        <v>-0.95926597956179904</v>
      </c>
      <c r="J3195">
        <v>-3.0195551916349301</v>
      </c>
      <c r="K3195">
        <v>96.298895109841695</v>
      </c>
      <c r="L3195">
        <v>97.672346411549498</v>
      </c>
      <c r="M3195">
        <v>57.423322317596899</v>
      </c>
      <c r="N3195">
        <v>1.53574580759046</v>
      </c>
      <c r="O3195">
        <v>43.05</v>
      </c>
      <c r="P3195">
        <v>31.578947368421002</v>
      </c>
    </row>
    <row r="3196" spans="1:17" hidden="1" x14ac:dyDescent="0.3">
      <c r="A3196" t="s">
        <v>6609</v>
      </c>
      <c r="B3196" t="s">
        <v>6610</v>
      </c>
      <c r="C3196" t="str">
        <f>IFERROR(VLOOKUP(Table1[[#This Row],[Ticker]],[1]!Table1[[Symbol]:[Industry]],2,FALSE),"-")</f>
        <v>-</v>
      </c>
      <c r="D3196" t="s">
        <v>397</v>
      </c>
      <c r="E3196">
        <v>78.318900299999996</v>
      </c>
      <c r="F3196">
        <v>53</v>
      </c>
      <c r="G3196">
        <v>-41.0023069601746</v>
      </c>
      <c r="H3196">
        <v>28.107033479913401</v>
      </c>
      <c r="I3196">
        <v>47.814042628618097</v>
      </c>
      <c r="J3196">
        <v>0.28931829661074598</v>
      </c>
      <c r="K3196">
        <v>39.933334303339798</v>
      </c>
      <c r="M3196">
        <v>78.452849167605095</v>
      </c>
      <c r="N3196">
        <v>1.9555603885747399</v>
      </c>
      <c r="O3196">
        <v>15.8490566037735</v>
      </c>
      <c r="P3196">
        <v>76.079734219269099</v>
      </c>
    </row>
    <row r="3197" spans="1:17" hidden="1" x14ac:dyDescent="0.3">
      <c r="A3197" t="s">
        <v>6611</v>
      </c>
      <c r="B3197" t="s">
        <v>6612</v>
      </c>
      <c r="C3197" t="str">
        <f>IFERROR(VLOOKUP(Table1[[#This Row],[Ticker]],[1]!Table1[[Symbol]:[Industry]],2,FALSE),"-")</f>
        <v>-</v>
      </c>
      <c r="D3197" t="s">
        <v>261</v>
      </c>
      <c r="E3197">
        <v>78.197121830999905</v>
      </c>
      <c r="F3197">
        <v>25.71</v>
      </c>
      <c r="G3197">
        <v>-18.256040605890401</v>
      </c>
      <c r="H3197">
        <v>-7.9007637910416904</v>
      </c>
      <c r="I3197">
        <v>6.1734739629179503</v>
      </c>
      <c r="J3197">
        <v>3.3110056333079099</v>
      </c>
      <c r="K3197">
        <v>24.015071163529999</v>
      </c>
      <c r="L3197">
        <v>22.924408978631298</v>
      </c>
      <c r="M3197">
        <v>57.307450682945699</v>
      </c>
      <c r="N3197">
        <v>1.31436412476191</v>
      </c>
      <c r="O3197">
        <v>36.9117075068067</v>
      </c>
      <c r="Q3197">
        <v>6.5991072112511998E-2</v>
      </c>
    </row>
    <row r="3198" spans="1:17" hidden="1" x14ac:dyDescent="0.3">
      <c r="A3198" t="s">
        <v>6613</v>
      </c>
      <c r="B3198" t="s">
        <v>6614</v>
      </c>
      <c r="C3198" t="str">
        <f>IFERROR(VLOOKUP(Table1[[#This Row],[Ticker]],[1]!Table1[[Symbol]:[Industry]],2,FALSE),"-")</f>
        <v>-</v>
      </c>
      <c r="D3198" t="s">
        <v>132</v>
      </c>
      <c r="E3198">
        <v>78.162480000000002</v>
      </c>
      <c r="F3198">
        <v>4.17</v>
      </c>
      <c r="G3198">
        <v>-5.4821350763663803</v>
      </c>
      <c r="H3198">
        <v>-17.192944861000498</v>
      </c>
      <c r="I3198">
        <v>10.228380237616401</v>
      </c>
      <c r="J3198">
        <v>-8.9118110838908198</v>
      </c>
      <c r="K3198">
        <v>4.7837825524816804</v>
      </c>
      <c r="L3198">
        <v>4.2211213342066403</v>
      </c>
      <c r="M3198">
        <v>11.458396248695699</v>
      </c>
      <c r="N3198">
        <v>0.20451764206009401</v>
      </c>
      <c r="O3198">
        <v>47.078434813125099</v>
      </c>
      <c r="P3198">
        <v>40.785573122529598</v>
      </c>
      <c r="Q3198">
        <v>0.12768246770535999</v>
      </c>
    </row>
    <row r="3199" spans="1:17" hidden="1" x14ac:dyDescent="0.3">
      <c r="A3199" t="s">
        <v>6615</v>
      </c>
      <c r="B3199" t="s">
        <v>6616</v>
      </c>
      <c r="C3199" t="str">
        <f>IFERROR(VLOOKUP(Table1[[#This Row],[Ticker]],[1]!Table1[[Symbol]:[Industry]],2,FALSE),"-")</f>
        <v>-</v>
      </c>
      <c r="D3199" t="s">
        <v>400</v>
      </c>
      <c r="E3199">
        <v>78.135000000000005</v>
      </c>
      <c r="F3199">
        <v>260.45</v>
      </c>
      <c r="G3199">
        <v>52.004638795972902</v>
      </c>
      <c r="H3199">
        <v>1.2838666299427399</v>
      </c>
      <c r="I3199">
        <v>27.4985094148727</v>
      </c>
      <c r="J3199">
        <v>-2.3579767250174899</v>
      </c>
      <c r="K3199">
        <v>232.45537893119399</v>
      </c>
      <c r="L3199">
        <v>203.05692816732201</v>
      </c>
      <c r="M3199">
        <v>69.1558885688667</v>
      </c>
      <c r="N3199">
        <v>0.9982361338354</v>
      </c>
      <c r="O3199">
        <v>3.6667306584757098</v>
      </c>
      <c r="P3199">
        <v>111.92026037428801</v>
      </c>
      <c r="Q3199">
        <v>9.6328398386732003E-2</v>
      </c>
    </row>
    <row r="3200" spans="1:17" hidden="1" x14ac:dyDescent="0.3">
      <c r="A3200" t="s">
        <v>6617</v>
      </c>
      <c r="B3200" t="s">
        <v>6618</v>
      </c>
      <c r="C3200" t="str">
        <f>IFERROR(VLOOKUP(Table1[[#This Row],[Ticker]],[1]!Table1[[Symbol]:[Industry]],2,FALSE),"-")</f>
        <v>-</v>
      </c>
      <c r="D3200" t="s">
        <v>1472</v>
      </c>
      <c r="E3200">
        <v>78.030604999999994</v>
      </c>
      <c r="F3200">
        <v>263.35000000000002</v>
      </c>
      <c r="G3200">
        <v>17.2797813219136</v>
      </c>
      <c r="H3200">
        <v>-0.97647990124056006</v>
      </c>
      <c r="I3200">
        <v>-12.2048305754114</v>
      </c>
      <c r="J3200">
        <v>1.2495025735165799</v>
      </c>
      <c r="K3200">
        <v>262.75939762818501</v>
      </c>
      <c r="L3200">
        <v>255.89828673591401</v>
      </c>
      <c r="M3200">
        <v>53.5170583981376</v>
      </c>
      <c r="N3200">
        <v>0.59395407854609905</v>
      </c>
      <c r="O3200">
        <v>38.219100056958403</v>
      </c>
      <c r="P3200">
        <v>54.820693709582599</v>
      </c>
      <c r="Q3200">
        <v>8.0929862833823002E-2</v>
      </c>
    </row>
    <row r="3201" spans="1:17" hidden="1" x14ac:dyDescent="0.3">
      <c r="A3201" t="s">
        <v>6619</v>
      </c>
      <c r="B3201" t="s">
        <v>6620</v>
      </c>
      <c r="C3201" t="str">
        <f>IFERROR(VLOOKUP(Table1[[#This Row],[Ticker]],[1]!Table1[[Symbol]:[Industry]],2,FALSE),"-")</f>
        <v>-</v>
      </c>
      <c r="D3201" t="s">
        <v>400</v>
      </c>
      <c r="E3201">
        <v>77.918400000000005</v>
      </c>
      <c r="F3201">
        <v>92.76</v>
      </c>
      <c r="G3201">
        <v>1102.71641094913</v>
      </c>
      <c r="H3201">
        <v>49.746545035353797</v>
      </c>
      <c r="I3201">
        <v>397.57640484926702</v>
      </c>
      <c r="J3201">
        <v>6.7178714306084304</v>
      </c>
      <c r="K3201">
        <v>63.989069172671599</v>
      </c>
      <c r="L3201">
        <v>36.487885326408502</v>
      </c>
      <c r="M3201">
        <v>100</v>
      </c>
      <c r="N3201">
        <v>5.8815815947770398</v>
      </c>
      <c r="O3201">
        <v>0</v>
      </c>
      <c r="P3201">
        <v>1135.49360968419</v>
      </c>
    </row>
    <row r="3202" spans="1:17" hidden="1" x14ac:dyDescent="0.3">
      <c r="A3202" t="s">
        <v>6621</v>
      </c>
      <c r="B3202" t="s">
        <v>6622</v>
      </c>
      <c r="C3202" t="str">
        <f>IFERROR(VLOOKUP(Table1[[#This Row],[Ticker]],[1]!Table1[[Symbol]:[Industry]],2,FALSE),"-")</f>
        <v>-</v>
      </c>
      <c r="D3202" t="s">
        <v>261</v>
      </c>
      <c r="E3202">
        <v>77.917967419999997</v>
      </c>
      <c r="F3202">
        <v>32.6</v>
      </c>
      <c r="G3202">
        <v>-75.233849134817206</v>
      </c>
      <c r="H3202">
        <v>-16.3557902460681</v>
      </c>
      <c r="I3202">
        <v>14.1901672049108</v>
      </c>
      <c r="J3202">
        <v>-11.3691610352741</v>
      </c>
      <c r="K3202">
        <v>35.3289909965142</v>
      </c>
      <c r="L3202">
        <v>36.325809912827999</v>
      </c>
      <c r="M3202">
        <v>24.2161758646889</v>
      </c>
      <c r="N3202">
        <v>1.77969088080444</v>
      </c>
      <c r="O3202">
        <v>84.9693251533742</v>
      </c>
      <c r="P3202">
        <v>46.188340807174797</v>
      </c>
      <c r="Q3202">
        <v>2.9977024638046999E-2</v>
      </c>
    </row>
    <row r="3203" spans="1:17" hidden="1" x14ac:dyDescent="0.3">
      <c r="A3203" t="s">
        <v>6623</v>
      </c>
      <c r="B3203" t="s">
        <v>6624</v>
      </c>
      <c r="C3203" t="str">
        <f>IFERROR(VLOOKUP(Table1[[#This Row],[Ticker]],[1]!Table1[[Symbol]:[Industry]],2,FALSE),"-")</f>
        <v>-</v>
      </c>
      <c r="E3203">
        <v>77.591698248</v>
      </c>
      <c r="F3203">
        <v>17.670000000000002</v>
      </c>
      <c r="G3203">
        <v>10.881337850299399</v>
      </c>
      <c r="H3203">
        <v>6.0069190256238798</v>
      </c>
      <c r="I3203">
        <v>-33.255531132669397</v>
      </c>
      <c r="J3203">
        <v>-24.004403676483399</v>
      </c>
      <c r="K3203">
        <v>20.748529457116899</v>
      </c>
      <c r="L3203">
        <v>21.008011290932998</v>
      </c>
      <c r="M3203">
        <v>34.489553839674898</v>
      </c>
      <c r="N3203">
        <v>3.3003236231658502</v>
      </c>
      <c r="O3203">
        <v>114.487832484436</v>
      </c>
      <c r="P3203">
        <v>101.712328767123</v>
      </c>
      <c r="Q3203">
        <v>7.7862587119523E-2</v>
      </c>
    </row>
    <row r="3204" spans="1:17" hidden="1" x14ac:dyDescent="0.3">
      <c r="A3204" t="s">
        <v>6625</v>
      </c>
      <c r="B3204" t="s">
        <v>6626</v>
      </c>
      <c r="C3204" t="str">
        <f>IFERROR(VLOOKUP(Table1[[#This Row],[Ticker]],[1]!Table1[[Symbol]:[Industry]],2,FALSE),"-")</f>
        <v>-</v>
      </c>
      <c r="D3204" t="s">
        <v>1818</v>
      </c>
      <c r="E3204">
        <v>77.542428322000006</v>
      </c>
      <c r="F3204">
        <v>92.98</v>
      </c>
      <c r="G3204">
        <v>39.407986450118699</v>
      </c>
      <c r="H3204">
        <v>138.61490572462699</v>
      </c>
      <c r="I3204">
        <v>93.952947024489902</v>
      </c>
      <c r="J3204">
        <v>7.7299083557560797</v>
      </c>
      <c r="K3204">
        <v>60.513689346429999</v>
      </c>
      <c r="L3204">
        <v>49.158954047988601</v>
      </c>
      <c r="M3204">
        <v>70.956139861071193</v>
      </c>
      <c r="N3204">
        <v>2.7192467233686499</v>
      </c>
      <c r="O3204">
        <v>10.550656055065501</v>
      </c>
      <c r="P3204">
        <v>198.97106109324699</v>
      </c>
      <c r="Q3204">
        <v>5.0045711752928997E-2</v>
      </c>
    </row>
    <row r="3205" spans="1:17" hidden="1" x14ac:dyDescent="0.3">
      <c r="A3205" t="s">
        <v>6627</v>
      </c>
      <c r="B3205" t="s">
        <v>6628</v>
      </c>
      <c r="C3205" t="str">
        <f>IFERROR(VLOOKUP(Table1[[#This Row],[Ticker]],[1]!Table1[[Symbol]:[Industry]],2,FALSE),"-")</f>
        <v>-</v>
      </c>
      <c r="D3205" t="s">
        <v>74</v>
      </c>
      <c r="E3205">
        <v>77.475719948000005</v>
      </c>
      <c r="F3205">
        <v>15.07</v>
      </c>
      <c r="G3205">
        <v>2.6226215704142599</v>
      </c>
      <c r="H3205">
        <v>-14.5647177627334</v>
      </c>
      <c r="I3205">
        <v>-8.3301579983411305</v>
      </c>
      <c r="J3205">
        <v>-10.459627557080401</v>
      </c>
      <c r="K3205">
        <v>16.444130853761301</v>
      </c>
      <c r="L3205">
        <v>15.4754013626504</v>
      </c>
      <c r="M3205">
        <v>28.213658693021099</v>
      </c>
      <c r="N3205">
        <v>0.81558539199847702</v>
      </c>
      <c r="O3205">
        <v>32.581287325812802</v>
      </c>
      <c r="P3205">
        <v>42.843601895734501</v>
      </c>
      <c r="Q3205">
        <v>4.6022132101550997E-2</v>
      </c>
    </row>
    <row r="3206" spans="1:17" hidden="1" x14ac:dyDescent="0.3">
      <c r="A3206" t="s">
        <v>6629</v>
      </c>
      <c r="B3206" t="s">
        <v>6630</v>
      </c>
      <c r="C3206" t="str">
        <f>IFERROR(VLOOKUP(Table1[[#This Row],[Ticker]],[1]!Table1[[Symbol]:[Industry]],2,FALSE),"-")</f>
        <v>-</v>
      </c>
      <c r="D3206" t="s">
        <v>261</v>
      </c>
      <c r="E3206">
        <v>77.381050000000002</v>
      </c>
      <c r="F3206">
        <v>222.5</v>
      </c>
      <c r="G3206">
        <v>7.0719527419920496</v>
      </c>
      <c r="H3206">
        <v>-8.57385125482684</v>
      </c>
      <c r="I3206">
        <v>4.6319862403988497</v>
      </c>
      <c r="J3206">
        <v>-3.8889364369560302</v>
      </c>
      <c r="K3206">
        <v>225.494960813788</v>
      </c>
      <c r="L3206">
        <v>208.23412329316599</v>
      </c>
      <c r="M3206">
        <v>34.796904634474103</v>
      </c>
      <c r="N3206">
        <v>0.45282071144140101</v>
      </c>
      <c r="O3206">
        <v>20.3595505617977</v>
      </c>
      <c r="P3206">
        <v>47.2534745201853</v>
      </c>
      <c r="Q3206">
        <v>0.118721004605706</v>
      </c>
    </row>
    <row r="3207" spans="1:17" hidden="1" x14ac:dyDescent="0.3">
      <c r="A3207" t="s">
        <v>6631</v>
      </c>
      <c r="B3207" t="s">
        <v>6632</v>
      </c>
      <c r="C3207" t="str">
        <f>IFERROR(VLOOKUP(Table1[[#This Row],[Ticker]],[1]!Table1[[Symbol]:[Industry]],2,FALSE),"-")</f>
        <v>-</v>
      </c>
      <c r="D3207" t="s">
        <v>397</v>
      </c>
      <c r="E3207">
        <v>77.294600000000003</v>
      </c>
      <c r="F3207">
        <v>6.52</v>
      </c>
      <c r="G3207">
        <v>17.557133752828399</v>
      </c>
      <c r="H3207">
        <v>-11.242628127288</v>
      </c>
      <c r="I3207">
        <v>66.529496098625003</v>
      </c>
      <c r="J3207">
        <v>-1.65455382663356</v>
      </c>
      <c r="K3207">
        <v>6.7578169744422096</v>
      </c>
      <c r="L3207">
        <v>5.4461927858202799</v>
      </c>
      <c r="M3207">
        <v>31.055011493617201</v>
      </c>
      <c r="N3207">
        <v>0.29632200149645799</v>
      </c>
      <c r="O3207">
        <v>28.834355828220801</v>
      </c>
      <c r="P3207">
        <v>102.484472049689</v>
      </c>
      <c r="Q3207">
        <v>0.12733680542164999</v>
      </c>
    </row>
    <row r="3208" spans="1:17" hidden="1" x14ac:dyDescent="0.3">
      <c r="A3208" t="s">
        <v>6633</v>
      </c>
      <c r="B3208" t="s">
        <v>6634</v>
      </c>
      <c r="C3208" t="str">
        <f>IFERROR(VLOOKUP(Table1[[#This Row],[Ticker]],[1]!Table1[[Symbol]:[Industry]],2,FALSE),"-")</f>
        <v>-</v>
      </c>
      <c r="D3208" t="s">
        <v>606</v>
      </c>
      <c r="E3208">
        <v>77.287640660999998</v>
      </c>
      <c r="F3208">
        <v>48.51</v>
      </c>
      <c r="G3208">
        <v>7.0959414483128498</v>
      </c>
      <c r="H3208">
        <v>-11.7722983017205</v>
      </c>
      <c r="I3208">
        <v>4.2007841587692196</v>
      </c>
      <c r="J3208">
        <v>-3.2709777137998102</v>
      </c>
      <c r="K3208">
        <v>48.5276926747432</v>
      </c>
      <c r="L3208">
        <v>45.382788484983003</v>
      </c>
      <c r="M3208">
        <v>37.217694320325698</v>
      </c>
      <c r="N3208">
        <v>0.47569307978353498</v>
      </c>
      <c r="O3208">
        <v>44.0321583178726</v>
      </c>
      <c r="P3208">
        <v>48.792692329378198</v>
      </c>
      <c r="Q3208">
        <v>2.008370021803E-2</v>
      </c>
    </row>
    <row r="3209" spans="1:17" hidden="1" x14ac:dyDescent="0.3">
      <c r="A3209" t="s">
        <v>6635</v>
      </c>
      <c r="B3209" t="s">
        <v>6636</v>
      </c>
      <c r="C3209" t="str">
        <f>IFERROR(VLOOKUP(Table1[[#This Row],[Ticker]],[1]!Table1[[Symbol]:[Industry]],2,FALSE),"-")</f>
        <v>-</v>
      </c>
      <c r="D3209" t="s">
        <v>138</v>
      </c>
      <c r="E3209">
        <v>77.198420369999994</v>
      </c>
      <c r="F3209">
        <v>140.1</v>
      </c>
      <c r="G3209">
        <v>10.988835128453299</v>
      </c>
      <c r="H3209">
        <v>-4.7481522388567301</v>
      </c>
      <c r="I3209">
        <v>13.157406525356601</v>
      </c>
      <c r="J3209">
        <v>1.69060183214676</v>
      </c>
      <c r="K3209">
        <v>141.36014730460599</v>
      </c>
      <c r="L3209">
        <v>132.887902367316</v>
      </c>
      <c r="M3209">
        <v>57.625127550502</v>
      </c>
      <c r="N3209">
        <v>0.88816535117419704</v>
      </c>
      <c r="O3209">
        <v>29.871520342612399</v>
      </c>
      <c r="P3209">
        <v>78.471337579617796</v>
      </c>
      <c r="Q3209">
        <v>7.2932936981320001E-2</v>
      </c>
    </row>
    <row r="3210" spans="1:17" hidden="1" x14ac:dyDescent="0.3">
      <c r="A3210" t="s">
        <v>6637</v>
      </c>
      <c r="B3210" t="s">
        <v>6638</v>
      </c>
      <c r="C3210" t="str">
        <f>IFERROR(VLOOKUP(Table1[[#This Row],[Ticker]],[1]!Table1[[Symbol]:[Industry]],2,FALSE),"-")</f>
        <v>-</v>
      </c>
      <c r="D3210" t="s">
        <v>753</v>
      </c>
      <c r="E3210">
        <v>77.053211959999999</v>
      </c>
      <c r="F3210">
        <v>64.77</v>
      </c>
      <c r="G3210">
        <v>17.014660654387701</v>
      </c>
      <c r="H3210">
        <v>-2.4171789283749598</v>
      </c>
      <c r="I3210">
        <v>9.0695272888342906</v>
      </c>
      <c r="J3210">
        <v>-0.23858089167329799</v>
      </c>
      <c r="K3210">
        <v>62.663238927937101</v>
      </c>
      <c r="L3210">
        <v>55.954088666578002</v>
      </c>
      <c r="M3210">
        <v>51.880968766981397</v>
      </c>
      <c r="N3210">
        <v>1.0329581010244899</v>
      </c>
      <c r="O3210">
        <v>2.59379342288097</v>
      </c>
      <c r="P3210">
        <v>61.521197007481199</v>
      </c>
      <c r="Q3210">
        <v>6.5320406444950005E-2</v>
      </c>
    </row>
    <row r="3211" spans="1:17" hidden="1" x14ac:dyDescent="0.3">
      <c r="A3211" t="s">
        <v>6639</v>
      </c>
      <c r="B3211" t="s">
        <v>6640</v>
      </c>
      <c r="C3211" t="str">
        <f>IFERROR(VLOOKUP(Table1[[#This Row],[Ticker]],[1]!Table1[[Symbol]:[Industry]],2,FALSE),"-")</f>
        <v>-</v>
      </c>
      <c r="D3211" t="s">
        <v>1968</v>
      </c>
      <c r="E3211">
        <v>76.740738624000002</v>
      </c>
      <c r="F3211">
        <v>0.88</v>
      </c>
      <c r="G3211">
        <v>-22.777198735066399</v>
      </c>
      <c r="H3211">
        <v>-22.566032833669201</v>
      </c>
      <c r="I3211">
        <v>28.3365086683255</v>
      </c>
      <c r="J3211">
        <v>3.3148734319503199</v>
      </c>
      <c r="K3211">
        <v>0.89396698325994295</v>
      </c>
      <c r="L3211">
        <v>0.86533166272574402</v>
      </c>
      <c r="M3211">
        <v>45.077587487738597</v>
      </c>
      <c r="N3211">
        <v>0.92283576898036401</v>
      </c>
      <c r="O3211">
        <v>30.681818181818102</v>
      </c>
      <c r="P3211">
        <v>76</v>
      </c>
      <c r="Q3211">
        <v>-1.4608087236607E-2</v>
      </c>
    </row>
    <row r="3212" spans="1:17" hidden="1" x14ac:dyDescent="0.3">
      <c r="A3212" t="s">
        <v>6641</v>
      </c>
      <c r="B3212" t="s">
        <v>6642</v>
      </c>
      <c r="C3212" t="str">
        <f>IFERROR(VLOOKUP(Table1[[#This Row],[Ticker]],[1]!Table1[[Symbol]:[Industry]],2,FALSE),"-")</f>
        <v>-</v>
      </c>
      <c r="D3212" t="s">
        <v>1000</v>
      </c>
      <c r="E3212">
        <v>76.6755</v>
      </c>
      <c r="F3212">
        <v>49.5</v>
      </c>
      <c r="G3212">
        <v>-73.102696022589001</v>
      </c>
      <c r="H3212">
        <v>-20.889410729437301</v>
      </c>
      <c r="I3212">
        <v>-17.309749835075799</v>
      </c>
      <c r="J3212">
        <v>-3.4651879902089</v>
      </c>
      <c r="K3212">
        <v>52.326680097133398</v>
      </c>
      <c r="M3212">
        <v>19.5648193615216</v>
      </c>
      <c r="N3212">
        <v>0.32643671247706901</v>
      </c>
      <c r="O3212">
        <v>75.757575757575694</v>
      </c>
      <c r="P3212">
        <v>37.5</v>
      </c>
    </row>
    <row r="3213" spans="1:17" hidden="1" x14ac:dyDescent="0.3">
      <c r="A3213" t="s">
        <v>6643</v>
      </c>
      <c r="B3213" t="s">
        <v>6644</v>
      </c>
      <c r="C3213" t="str">
        <f>IFERROR(VLOOKUP(Table1[[#This Row],[Ticker]],[1]!Table1[[Symbol]:[Industry]],2,FALSE),"-")</f>
        <v>-</v>
      </c>
      <c r="E3213">
        <v>76.576999999999998</v>
      </c>
      <c r="F3213">
        <v>146</v>
      </c>
      <c r="G3213">
        <v>59.555827216718598</v>
      </c>
      <c r="H3213">
        <v>68.528937883114907</v>
      </c>
      <c r="I3213">
        <v>70.227248691572299</v>
      </c>
      <c r="J3213">
        <v>8.7425192261821305</v>
      </c>
      <c r="K3213">
        <v>102.707199750198</v>
      </c>
      <c r="L3213">
        <v>83.814123398329599</v>
      </c>
      <c r="M3213">
        <v>96.943615012630801</v>
      </c>
      <c r="N3213">
        <v>5.0021141649048602</v>
      </c>
      <c r="O3213">
        <v>0</v>
      </c>
      <c r="P3213">
        <v>110.071942446043</v>
      </c>
    </row>
    <row r="3214" spans="1:17" hidden="1" x14ac:dyDescent="0.3">
      <c r="A3214" t="s">
        <v>6645</v>
      </c>
      <c r="B3214" t="s">
        <v>6646</v>
      </c>
      <c r="C3214" t="str">
        <f>IFERROR(VLOOKUP(Table1[[#This Row],[Ticker]],[1]!Table1[[Symbol]:[Industry]],2,FALSE),"-")</f>
        <v>-</v>
      </c>
      <c r="D3214" t="s">
        <v>261</v>
      </c>
      <c r="E3214">
        <v>76.540241249999994</v>
      </c>
      <c r="F3214">
        <v>142.5</v>
      </c>
      <c r="G3214">
        <v>97.061510942352896</v>
      </c>
      <c r="H3214">
        <v>-3.3149739195375401</v>
      </c>
      <c r="I3214">
        <v>21.375724354599999</v>
      </c>
      <c r="J3214">
        <v>-5.74741235536482</v>
      </c>
      <c r="K3214">
        <v>147.17779564204301</v>
      </c>
      <c r="L3214">
        <v>121.148779837845</v>
      </c>
      <c r="M3214">
        <v>31.251817052769901</v>
      </c>
      <c r="N3214">
        <v>0.26284267761414298</v>
      </c>
      <c r="O3214">
        <v>29.052631578947299</v>
      </c>
      <c r="P3214">
        <v>141.11675126903501</v>
      </c>
      <c r="Q3214">
        <v>0.121316089636836</v>
      </c>
    </row>
    <row r="3215" spans="1:17" hidden="1" x14ac:dyDescent="0.3">
      <c r="A3215" t="s">
        <v>6647</v>
      </c>
      <c r="B3215" t="s">
        <v>6648</v>
      </c>
      <c r="C3215" t="str">
        <f>IFERROR(VLOOKUP(Table1[[#This Row],[Ticker]],[1]!Table1[[Symbol]:[Industry]],2,FALSE),"-")</f>
        <v>-</v>
      </c>
      <c r="D3215" t="s">
        <v>773</v>
      </c>
      <c r="E3215">
        <v>76.522491000000002</v>
      </c>
      <c r="F3215">
        <v>75.31</v>
      </c>
      <c r="G3215">
        <v>-19.358524036271199</v>
      </c>
      <c r="H3215">
        <v>-5.1207791431813998</v>
      </c>
      <c r="I3215">
        <v>-5.5061879608879503</v>
      </c>
      <c r="J3215">
        <v>11.4808904411636</v>
      </c>
      <c r="K3215">
        <v>73.261421747264293</v>
      </c>
      <c r="L3215">
        <v>73.328853990534199</v>
      </c>
      <c r="M3215">
        <v>73.3298137180536</v>
      </c>
      <c r="N3215">
        <v>0.95537523756338705</v>
      </c>
      <c r="O3215">
        <v>52.303810914885098</v>
      </c>
      <c r="P3215">
        <v>30.181503889369001</v>
      </c>
      <c r="Q3215">
        <v>0.11447956817466901</v>
      </c>
    </row>
    <row r="3216" spans="1:17" hidden="1" x14ac:dyDescent="0.3">
      <c r="A3216" t="s">
        <v>6649</v>
      </c>
      <c r="B3216" t="s">
        <v>6650</v>
      </c>
      <c r="C3216" t="str">
        <f>IFERROR(VLOOKUP(Table1[[#This Row],[Ticker]],[1]!Table1[[Symbol]:[Industry]],2,FALSE),"-")</f>
        <v>-</v>
      </c>
      <c r="D3216" t="s">
        <v>261</v>
      </c>
      <c r="E3216">
        <v>76.5</v>
      </c>
      <c r="F3216">
        <v>102</v>
      </c>
      <c r="G3216">
        <v>69.603753645885902</v>
      </c>
      <c r="H3216">
        <v>-14.099146844646601</v>
      </c>
      <c r="I3216">
        <v>85.466045797862606</v>
      </c>
      <c r="J3216">
        <v>-5.3139274860072199</v>
      </c>
      <c r="K3216">
        <v>108.234768911587</v>
      </c>
      <c r="L3216">
        <v>86.152048849394404</v>
      </c>
      <c r="M3216">
        <v>40.262725313035197</v>
      </c>
      <c r="N3216">
        <v>0.42710265924551599</v>
      </c>
      <c r="O3216">
        <v>41.029411764705799</v>
      </c>
      <c r="P3216">
        <v>134.21354764638301</v>
      </c>
      <c r="Q3216">
        <v>5.4526913031682001E-2</v>
      </c>
    </row>
    <row r="3217" spans="1:17" hidden="1" x14ac:dyDescent="0.3">
      <c r="A3217" t="s">
        <v>6651</v>
      </c>
      <c r="B3217" t="s">
        <v>6652</v>
      </c>
      <c r="C3217" t="str">
        <f>IFERROR(VLOOKUP(Table1[[#This Row],[Ticker]],[1]!Table1[[Symbol]:[Industry]],2,FALSE),"-")</f>
        <v>-</v>
      </c>
      <c r="D3217" t="s">
        <v>1381</v>
      </c>
      <c r="E3217">
        <v>76.231315359999996</v>
      </c>
      <c r="F3217">
        <v>37.6</v>
      </c>
      <c r="G3217">
        <v>-25.501877765023501</v>
      </c>
      <c r="H3217">
        <v>-7.5541258910057296</v>
      </c>
      <c r="I3217">
        <v>35.139229756760898</v>
      </c>
      <c r="J3217">
        <v>-12.7845050706532</v>
      </c>
      <c r="K3217">
        <v>36.413162261489397</v>
      </c>
      <c r="L3217">
        <v>32.474783677279099</v>
      </c>
      <c r="M3217">
        <v>45.420044824276196</v>
      </c>
      <c r="N3217">
        <v>0.28297912180507401</v>
      </c>
      <c r="O3217">
        <v>18.8829787234042</v>
      </c>
      <c r="P3217">
        <v>56.340956340956303</v>
      </c>
    </row>
    <row r="3218" spans="1:17" hidden="1" x14ac:dyDescent="0.3">
      <c r="A3218" t="s">
        <v>6653</v>
      </c>
      <c r="B3218" t="s">
        <v>6654</v>
      </c>
      <c r="C3218" t="str">
        <f>IFERROR(VLOOKUP(Table1[[#This Row],[Ticker]],[1]!Table1[[Symbol]:[Industry]],2,FALSE),"-")</f>
        <v>-</v>
      </c>
      <c r="D3218" t="s">
        <v>54</v>
      </c>
      <c r="E3218">
        <v>76.05</v>
      </c>
      <c r="F3218">
        <v>65</v>
      </c>
      <c r="G3218">
        <v>-87.856673510463693</v>
      </c>
      <c r="H3218">
        <v>-13.596728412379401</v>
      </c>
      <c r="I3218">
        <v>-73.409632773738494</v>
      </c>
      <c r="J3218">
        <v>-9.0801612522409894</v>
      </c>
      <c r="K3218">
        <v>80.870589381951604</v>
      </c>
      <c r="M3218">
        <v>45.358731369189599</v>
      </c>
      <c r="O3218">
        <v>145.230769230769</v>
      </c>
      <c r="P3218">
        <v>6.5573770491803298</v>
      </c>
    </row>
    <row r="3219" spans="1:17" hidden="1" x14ac:dyDescent="0.3">
      <c r="A3219" t="s">
        <v>6655</v>
      </c>
      <c r="B3219" t="s">
        <v>6656</v>
      </c>
      <c r="C3219" t="str">
        <f>IFERROR(VLOOKUP(Table1[[#This Row],[Ticker]],[1]!Table1[[Symbol]:[Industry]],2,FALSE),"-")</f>
        <v>-</v>
      </c>
      <c r="D3219" t="s">
        <v>546</v>
      </c>
      <c r="E3219">
        <v>76.026881637000002</v>
      </c>
      <c r="F3219">
        <v>72.53</v>
      </c>
      <c r="G3219">
        <v>66.316954435397406</v>
      </c>
      <c r="H3219">
        <v>-7.4065436469699097</v>
      </c>
      <c r="I3219">
        <v>-0.92970477723398603</v>
      </c>
      <c r="J3219">
        <v>2.9435824145047098</v>
      </c>
      <c r="K3219">
        <v>72.652330658545694</v>
      </c>
      <c r="L3219">
        <v>63.844427470680998</v>
      </c>
      <c r="M3219">
        <v>56.673111170132302</v>
      </c>
      <c r="N3219">
        <v>0.16554559193285501</v>
      </c>
      <c r="O3219">
        <v>33.723976285674802</v>
      </c>
      <c r="P3219">
        <v>110.537010159651</v>
      </c>
      <c r="Q3219">
        <v>5.0724077227763002E-2</v>
      </c>
    </row>
    <row r="3220" spans="1:17" hidden="1" x14ac:dyDescent="0.3">
      <c r="A3220" t="s">
        <v>6657</v>
      </c>
      <c r="B3220" t="s">
        <v>6658</v>
      </c>
      <c r="C3220" t="str">
        <f>IFERROR(VLOOKUP(Table1[[#This Row],[Ticker]],[1]!Table1[[Symbol]:[Industry]],2,FALSE),"-")</f>
        <v>-</v>
      </c>
      <c r="D3220" t="s">
        <v>431</v>
      </c>
      <c r="E3220">
        <v>76.009398191999907</v>
      </c>
      <c r="F3220">
        <v>16.38</v>
      </c>
      <c r="G3220">
        <v>31.845916842823002</v>
      </c>
      <c r="H3220">
        <v>-32.858691363761899</v>
      </c>
      <c r="I3220">
        <v>10.6462199544147</v>
      </c>
      <c r="J3220">
        <v>-10.254403676483401</v>
      </c>
      <c r="K3220">
        <v>16.8370728867935</v>
      </c>
      <c r="L3220">
        <v>14.756005614488499</v>
      </c>
      <c r="M3220">
        <v>22.0522136304632</v>
      </c>
      <c r="N3220">
        <v>0.22314415981137101</v>
      </c>
      <c r="O3220">
        <v>51.404151404151399</v>
      </c>
      <c r="P3220">
        <v>78.043478260869506</v>
      </c>
      <c r="Q3220">
        <v>-1.2549043811325E-2</v>
      </c>
    </row>
    <row r="3221" spans="1:17" hidden="1" x14ac:dyDescent="0.3">
      <c r="A3221" t="s">
        <v>6659</v>
      </c>
      <c r="B3221" t="s">
        <v>6660</v>
      </c>
      <c r="C3221" t="str">
        <f>IFERROR(VLOOKUP(Table1[[#This Row],[Ticker]],[1]!Table1[[Symbol]:[Industry]],2,FALSE),"-")</f>
        <v>-</v>
      </c>
      <c r="D3221" t="s">
        <v>1180</v>
      </c>
      <c r="E3221">
        <v>75.995819999999995</v>
      </c>
      <c r="F3221">
        <v>5.13</v>
      </c>
      <c r="G3221">
        <v>-101.511962265051</v>
      </c>
      <c r="H3221">
        <v>-10.6197654013476</v>
      </c>
      <c r="I3221">
        <v>-45.211571909401499</v>
      </c>
      <c r="J3221">
        <v>-5.3932925653722998</v>
      </c>
      <c r="K3221">
        <v>5.5108960268512703</v>
      </c>
      <c r="L3221">
        <v>8.6628682031633808</v>
      </c>
      <c r="M3221">
        <v>20.019250836005199</v>
      </c>
      <c r="N3221">
        <v>0.95785679484763198</v>
      </c>
      <c r="O3221">
        <v>301.94931773879102</v>
      </c>
      <c r="P3221">
        <v>13.898756660745899</v>
      </c>
      <c r="Q3221">
        <v>-5.6966469840184997E-2</v>
      </c>
    </row>
    <row r="3222" spans="1:17" hidden="1" x14ac:dyDescent="0.3">
      <c r="A3222" t="s">
        <v>6661</v>
      </c>
      <c r="B3222" t="s">
        <v>6662</v>
      </c>
      <c r="C3222" t="str">
        <f>IFERROR(VLOOKUP(Table1[[#This Row],[Ticker]],[1]!Table1[[Symbol]:[Industry]],2,FALSE),"-")</f>
        <v>-</v>
      </c>
      <c r="D3222" t="s">
        <v>407</v>
      </c>
      <c r="E3222">
        <v>75.949627875000004</v>
      </c>
      <c r="F3222">
        <v>103.45</v>
      </c>
      <c r="G3222">
        <v>80.3021009559737</v>
      </c>
      <c r="H3222">
        <v>51.114703143161101</v>
      </c>
      <c r="I3222">
        <v>199.977534309351</v>
      </c>
      <c r="J3222">
        <v>-4.68494623962654</v>
      </c>
      <c r="K3222">
        <v>76.276757175914099</v>
      </c>
      <c r="L3222">
        <v>51.533246720491597</v>
      </c>
      <c r="M3222">
        <v>53.624887318172803</v>
      </c>
      <c r="N3222">
        <v>0.89108049311094994</v>
      </c>
      <c r="O3222">
        <v>17.593040115998001</v>
      </c>
      <c r="P3222">
        <v>261.08202443280902</v>
      </c>
    </row>
    <row r="3223" spans="1:17" hidden="1" x14ac:dyDescent="0.3">
      <c r="A3223" t="s">
        <v>6663</v>
      </c>
      <c r="B3223" t="s">
        <v>6664</v>
      </c>
      <c r="C3223" t="str">
        <f>IFERROR(VLOOKUP(Table1[[#This Row],[Ticker]],[1]!Table1[[Symbol]:[Industry]],2,FALSE),"-")</f>
        <v>-</v>
      </c>
      <c r="D3223" t="s">
        <v>83</v>
      </c>
      <c r="E3223">
        <v>75.943415408000007</v>
      </c>
      <c r="F3223">
        <v>10.039999999999999</v>
      </c>
      <c r="G3223">
        <v>-35.1095602511013</v>
      </c>
      <c r="H3223">
        <v>-3.5426034328813398</v>
      </c>
      <c r="I3223">
        <v>8.2776604127559494</v>
      </c>
      <c r="J3223">
        <v>-5.39804090345398</v>
      </c>
      <c r="K3223">
        <v>9.9896898222719894</v>
      </c>
      <c r="L3223">
        <v>9.5486616075800992</v>
      </c>
      <c r="M3223">
        <v>42.479053281958798</v>
      </c>
      <c r="N3223">
        <v>2.2975133368637</v>
      </c>
      <c r="O3223">
        <v>43.824701195219099</v>
      </c>
      <c r="P3223">
        <v>38.292011019283699</v>
      </c>
      <c r="Q3223">
        <v>-9.9075791957250001E-3</v>
      </c>
    </row>
    <row r="3224" spans="1:17" hidden="1" x14ac:dyDescent="0.3">
      <c r="A3224" t="s">
        <v>6665</v>
      </c>
      <c r="B3224" t="s">
        <v>6666</v>
      </c>
      <c r="C3224" t="str">
        <f>IFERROR(VLOOKUP(Table1[[#This Row],[Ticker]],[1]!Table1[[Symbol]:[Industry]],2,FALSE),"-")</f>
        <v>-</v>
      </c>
      <c r="D3224" t="s">
        <v>132</v>
      </c>
      <c r="E3224">
        <v>75.913473999999994</v>
      </c>
      <c r="F3224">
        <v>52.99</v>
      </c>
      <c r="G3224">
        <v>299.79422983636198</v>
      </c>
      <c r="H3224">
        <v>55.5459198938524</v>
      </c>
      <c r="I3224">
        <v>56.554330450503699</v>
      </c>
      <c r="J3224">
        <v>8.8224753574536994</v>
      </c>
      <c r="K3224">
        <v>38.7265375357007</v>
      </c>
      <c r="L3224">
        <v>30.456507992535698</v>
      </c>
      <c r="M3224">
        <v>99.655982588079695</v>
      </c>
      <c r="N3224">
        <v>1.4618134904225399</v>
      </c>
      <c r="O3224">
        <v>0</v>
      </c>
      <c r="P3224">
        <v>368.938053097345</v>
      </c>
      <c r="Q3224">
        <v>0.15133082826101901</v>
      </c>
    </row>
    <row r="3225" spans="1:17" hidden="1" x14ac:dyDescent="0.3">
      <c r="A3225" t="s">
        <v>6667</v>
      </c>
      <c r="B3225" t="s">
        <v>6668</v>
      </c>
      <c r="C3225" t="str">
        <f>IFERROR(VLOOKUP(Table1[[#This Row],[Ticker]],[1]!Table1[[Symbol]:[Industry]],2,FALSE),"-")</f>
        <v>-</v>
      </c>
      <c r="D3225" t="s">
        <v>546</v>
      </c>
      <c r="E3225">
        <v>75.864000000000004</v>
      </c>
      <c r="F3225">
        <v>31.61</v>
      </c>
      <c r="G3225">
        <v>-23.964806308216101</v>
      </c>
      <c r="H3225">
        <v>7.3627447600022604</v>
      </c>
      <c r="I3225">
        <v>-16.592147055309201</v>
      </c>
      <c r="J3225">
        <v>2.2005143563034602</v>
      </c>
      <c r="K3225">
        <v>29.391104838721599</v>
      </c>
      <c r="L3225">
        <v>28.749908607366802</v>
      </c>
      <c r="M3225">
        <v>75.808635903244607</v>
      </c>
      <c r="N3225">
        <v>0.47855181725097101</v>
      </c>
      <c r="O3225">
        <v>16.735210376463101</v>
      </c>
      <c r="P3225">
        <v>40.488888888888802</v>
      </c>
      <c r="Q3225">
        <v>6.5529286950527996E-2</v>
      </c>
    </row>
    <row r="3226" spans="1:17" hidden="1" x14ac:dyDescent="0.3">
      <c r="A3226" t="s">
        <v>6669</v>
      </c>
      <c r="B3226" t="s">
        <v>6670</v>
      </c>
      <c r="C3226" t="str">
        <f>IFERROR(VLOOKUP(Table1[[#This Row],[Ticker]],[1]!Table1[[Symbol]:[Industry]],2,FALSE),"-")</f>
        <v>-</v>
      </c>
      <c r="D3226" t="s">
        <v>1000</v>
      </c>
      <c r="E3226">
        <v>75.815900576000004</v>
      </c>
      <c r="F3226">
        <v>63.44</v>
      </c>
      <c r="G3226">
        <v>-12.655940682773799</v>
      </c>
      <c r="H3226">
        <v>2.14892865102405</v>
      </c>
      <c r="I3226">
        <v>52.070056882131603</v>
      </c>
      <c r="J3226">
        <v>8.6577771378713102</v>
      </c>
      <c r="K3226">
        <v>55.904505555690001</v>
      </c>
      <c r="L3226">
        <v>51.533732443181499</v>
      </c>
      <c r="M3226">
        <v>64.010083819314502</v>
      </c>
      <c r="N3226">
        <v>3.42287435024376</v>
      </c>
      <c r="O3226">
        <v>7.7868852459016296</v>
      </c>
      <c r="P3226">
        <v>77.902411665731904</v>
      </c>
      <c r="Q3226">
        <v>-7.6624446374152E-2</v>
      </c>
    </row>
    <row r="3227" spans="1:17" hidden="1" x14ac:dyDescent="0.3">
      <c r="A3227" t="s">
        <v>6671</v>
      </c>
      <c r="B3227" t="s">
        <v>6672</v>
      </c>
      <c r="C3227" t="str">
        <f>IFERROR(VLOOKUP(Table1[[#This Row],[Ticker]],[1]!Table1[[Symbol]:[Industry]],2,FALSE),"-")</f>
        <v>-</v>
      </c>
      <c r="D3227" t="s">
        <v>1472</v>
      </c>
      <c r="E3227">
        <v>75.619958679999996</v>
      </c>
      <c r="F3227">
        <v>73.64</v>
      </c>
      <c r="G3227">
        <v>-28.7658993000381</v>
      </c>
      <c r="H3227">
        <v>-15.4665045317824</v>
      </c>
      <c r="I3227">
        <v>-18.856971452346201</v>
      </c>
      <c r="J3227">
        <v>-1.58843728992879</v>
      </c>
      <c r="K3227">
        <v>75.426283780049104</v>
      </c>
      <c r="L3227">
        <v>75.752353140656794</v>
      </c>
      <c r="M3227">
        <v>48.909186414921102</v>
      </c>
      <c r="N3227">
        <v>1.39045512351662</v>
      </c>
      <c r="O3227">
        <v>33.4872351982618</v>
      </c>
      <c r="P3227">
        <v>13.292307692307601</v>
      </c>
      <c r="Q3227">
        <v>-2.4628552842711E-2</v>
      </c>
    </row>
    <row r="3228" spans="1:17" hidden="1" x14ac:dyDescent="0.3">
      <c r="A3228" t="s">
        <v>6673</v>
      </c>
      <c r="B3228" t="s">
        <v>6674</v>
      </c>
      <c r="C3228" t="str">
        <f>IFERROR(VLOOKUP(Table1[[#This Row],[Ticker]],[1]!Table1[[Symbol]:[Industry]],2,FALSE),"-")</f>
        <v>-</v>
      </c>
      <c r="D3228" t="s">
        <v>287</v>
      </c>
      <c r="E3228">
        <v>75.299797859999998</v>
      </c>
      <c r="F3228">
        <v>4.6900000000000004</v>
      </c>
      <c r="G3228">
        <v>-109.860023069295</v>
      </c>
      <c r="H3228">
        <v>-9.6920095822874792</v>
      </c>
      <c r="I3228">
        <v>-40.423181254154997</v>
      </c>
      <c r="J3228">
        <v>-3.9940302325000099</v>
      </c>
      <c r="K3228">
        <v>5.0707989544805896</v>
      </c>
      <c r="L3228">
        <v>8.3213135587472191</v>
      </c>
      <c r="M3228">
        <v>30.093057073403202</v>
      </c>
      <c r="N3228">
        <v>0.37213531545039102</v>
      </c>
      <c r="O3228">
        <v>403.19829424306999</v>
      </c>
      <c r="P3228">
        <v>1.9565217391304499</v>
      </c>
      <c r="Q3228">
        <v>0.148248562214259</v>
      </c>
    </row>
    <row r="3229" spans="1:17" hidden="1" x14ac:dyDescent="0.3">
      <c r="A3229" t="s">
        <v>6675</v>
      </c>
      <c r="B3229" t="s">
        <v>6676</v>
      </c>
      <c r="C3229" t="str">
        <f>IFERROR(VLOOKUP(Table1[[#This Row],[Ticker]],[1]!Table1[[Symbol]:[Industry]],2,FALSE),"-")</f>
        <v>-</v>
      </c>
      <c r="D3229" t="s">
        <v>1595</v>
      </c>
      <c r="E3229">
        <v>75.272300000000001</v>
      </c>
      <c r="F3229">
        <v>217.55</v>
      </c>
      <c r="G3229">
        <v>-29.181960639828301</v>
      </c>
      <c r="H3229">
        <v>-22.814581454859301</v>
      </c>
      <c r="I3229">
        <v>-40.425055043999102</v>
      </c>
      <c r="J3229">
        <v>2.6571630309829199</v>
      </c>
      <c r="K3229">
        <v>226.07828012525599</v>
      </c>
      <c r="M3229">
        <v>49.548625813119202</v>
      </c>
      <c r="N3229">
        <v>1.3903743315507999</v>
      </c>
      <c r="O3229">
        <v>109.12433923236</v>
      </c>
      <c r="P3229">
        <v>19.532967032967001</v>
      </c>
    </row>
    <row r="3230" spans="1:17" hidden="1" x14ac:dyDescent="0.3">
      <c r="A3230" t="s">
        <v>6677</v>
      </c>
      <c r="B3230" t="s">
        <v>6678</v>
      </c>
      <c r="C3230" t="str">
        <f>IFERROR(VLOOKUP(Table1[[#This Row],[Ticker]],[1]!Table1[[Symbol]:[Industry]],2,FALSE),"-")</f>
        <v>-</v>
      </c>
      <c r="D3230" t="s">
        <v>1381</v>
      </c>
      <c r="E3230">
        <v>75.140640000000005</v>
      </c>
      <c r="F3230">
        <v>100</v>
      </c>
      <c r="G3230">
        <v>-59.517125474993101</v>
      </c>
      <c r="H3230">
        <v>-20.974837865115699</v>
      </c>
      <c r="I3230">
        <v>-45.070084738267802</v>
      </c>
      <c r="J3230">
        <v>-5.4278486525599599</v>
      </c>
      <c r="M3230">
        <v>30.122617543302901</v>
      </c>
      <c r="O3230">
        <v>44.65</v>
      </c>
      <c r="P3230">
        <v>0</v>
      </c>
    </row>
    <row r="3231" spans="1:17" hidden="1" x14ac:dyDescent="0.3">
      <c r="A3231" t="s">
        <v>6679</v>
      </c>
      <c r="B3231" t="s">
        <v>6680</v>
      </c>
      <c r="C3231" t="str">
        <f>IFERROR(VLOOKUP(Table1[[#This Row],[Ticker]],[1]!Table1[[Symbol]:[Industry]],2,FALSE),"-")</f>
        <v>-</v>
      </c>
      <c r="D3231" t="s">
        <v>606</v>
      </c>
      <c r="E3231">
        <v>75.103421651999994</v>
      </c>
      <c r="F3231">
        <v>50.12</v>
      </c>
      <c r="G3231">
        <v>-18.8939903733304</v>
      </c>
      <c r="H3231">
        <v>-2.2080130902480999</v>
      </c>
      <c r="I3231">
        <v>12.054857610399701</v>
      </c>
      <c r="J3231">
        <v>1.31074846593016</v>
      </c>
      <c r="K3231">
        <v>49.092360262661302</v>
      </c>
      <c r="L3231">
        <v>45.1081019157361</v>
      </c>
      <c r="M3231">
        <v>44.331209634122303</v>
      </c>
      <c r="N3231">
        <v>1.22534117153054</v>
      </c>
      <c r="O3231">
        <v>29.6687948922585</v>
      </c>
      <c r="P3231">
        <v>51.740841659097697</v>
      </c>
      <c r="Q3231">
        <v>-3.1719445330687997E-2</v>
      </c>
    </row>
    <row r="3232" spans="1:17" hidden="1" x14ac:dyDescent="0.3">
      <c r="A3232" t="s">
        <v>6681</v>
      </c>
      <c r="B3232" t="s">
        <v>6682</v>
      </c>
      <c r="C3232" t="str">
        <f>IFERROR(VLOOKUP(Table1[[#This Row],[Ticker]],[1]!Table1[[Symbol]:[Industry]],2,FALSE),"-")</f>
        <v>-</v>
      </c>
      <c r="D3232" t="s">
        <v>753</v>
      </c>
      <c r="E3232">
        <v>74.910257103000006</v>
      </c>
      <c r="F3232">
        <v>677.04</v>
      </c>
      <c r="G3232">
        <v>-2.8395727874605998</v>
      </c>
      <c r="H3232">
        <v>-7.0843616746395801</v>
      </c>
      <c r="I3232">
        <v>-18.769844482760899</v>
      </c>
      <c r="J3232">
        <v>0.88400959547783198</v>
      </c>
      <c r="K3232">
        <v>689.18226048316706</v>
      </c>
      <c r="L3232">
        <v>663.07893143518004</v>
      </c>
      <c r="M3232">
        <v>87.496234820458398</v>
      </c>
      <c r="N3232">
        <v>1.15119216166979</v>
      </c>
      <c r="O3232">
        <v>32.487002245066698</v>
      </c>
      <c r="P3232">
        <v>46.421851683643602</v>
      </c>
      <c r="Q3232">
        <v>2.3985275242898001E-2</v>
      </c>
    </row>
    <row r="3233" spans="1:17" hidden="1" x14ac:dyDescent="0.3">
      <c r="A3233" t="s">
        <v>6683</v>
      </c>
      <c r="B3233" t="s">
        <v>6684</v>
      </c>
      <c r="C3233" t="str">
        <f>IFERROR(VLOOKUP(Table1[[#This Row],[Ticker]],[1]!Table1[[Symbol]:[Industry]],2,FALSE),"-")</f>
        <v>-</v>
      </c>
      <c r="D3233" t="s">
        <v>1169</v>
      </c>
      <c r="E3233">
        <v>74.655000000000001</v>
      </c>
      <c r="F3233">
        <v>14.22</v>
      </c>
      <c r="G3233">
        <v>-25.294205537787398</v>
      </c>
      <c r="H3233">
        <v>-2.7896526799305801</v>
      </c>
      <c r="I3233">
        <v>-1.86824153642468</v>
      </c>
      <c r="J3233">
        <v>4.2648270927473497</v>
      </c>
      <c r="K3233">
        <v>13.2408403532042</v>
      </c>
      <c r="L3233">
        <v>13.551263764114999</v>
      </c>
      <c r="M3233">
        <v>66.273943298919704</v>
      </c>
      <c r="N3233">
        <v>3.3759609008551701</v>
      </c>
      <c r="O3233">
        <v>31.504922644163099</v>
      </c>
      <c r="P3233">
        <v>39.411764705882298</v>
      </c>
      <c r="Q3233">
        <v>-1.6493147238258999E-2</v>
      </c>
    </row>
    <row r="3234" spans="1:17" hidden="1" x14ac:dyDescent="0.3">
      <c r="A3234" t="s">
        <v>6685</v>
      </c>
      <c r="B3234" t="s">
        <v>6686</v>
      </c>
      <c r="C3234" t="str">
        <f>IFERROR(VLOOKUP(Table1[[#This Row],[Ticker]],[1]!Table1[[Symbol]:[Industry]],2,FALSE),"-")</f>
        <v>-</v>
      </c>
      <c r="D3234" t="s">
        <v>185</v>
      </c>
      <c r="E3234">
        <v>74.624015999999997</v>
      </c>
      <c r="F3234">
        <v>65.400000000000006</v>
      </c>
      <c r="G3234">
        <v>-59.883752457759201</v>
      </c>
      <c r="H3234">
        <v>-17.9499456572658</v>
      </c>
      <c r="I3234">
        <v>-30.8970029181272</v>
      </c>
      <c r="J3234">
        <v>-9.2916377190366006</v>
      </c>
      <c r="K3234">
        <v>69.489596232648793</v>
      </c>
      <c r="L3234">
        <v>75.072531392664303</v>
      </c>
      <c r="M3234">
        <v>32.266331762411099</v>
      </c>
      <c r="N3234">
        <v>0.54417954859488804</v>
      </c>
      <c r="O3234">
        <v>57.492354740061103</v>
      </c>
      <c r="P3234">
        <v>3.82600412763931</v>
      </c>
      <c r="Q3234">
        <v>6.5837287306924994E-2</v>
      </c>
    </row>
    <row r="3235" spans="1:17" hidden="1" x14ac:dyDescent="0.3">
      <c r="A3235" t="s">
        <v>6687</v>
      </c>
      <c r="B3235" t="s">
        <v>6688</v>
      </c>
      <c r="C3235" t="str">
        <f>IFERROR(VLOOKUP(Table1[[#This Row],[Ticker]],[1]!Table1[[Symbol]:[Industry]],2,FALSE),"-")</f>
        <v>-</v>
      </c>
      <c r="D3235" t="s">
        <v>606</v>
      </c>
      <c r="E3235">
        <v>74.385016219999997</v>
      </c>
      <c r="F3235">
        <v>77.06</v>
      </c>
      <c r="G3235">
        <v>16.188585142760701</v>
      </c>
      <c r="H3235">
        <v>-12.277868168146</v>
      </c>
      <c r="I3235">
        <v>-10.7194890973496</v>
      </c>
      <c r="J3235">
        <v>-4.2485006771215597</v>
      </c>
      <c r="K3235">
        <v>79.635227115327098</v>
      </c>
      <c r="L3235">
        <v>75.727403558036002</v>
      </c>
      <c r="M3235">
        <v>38.115312359136098</v>
      </c>
      <c r="N3235">
        <v>0.74829445856757104</v>
      </c>
      <c r="O3235">
        <v>23.150791590968002</v>
      </c>
      <c r="P3235">
        <v>64.658119658119602</v>
      </c>
      <c r="Q3235">
        <v>5.3975187063324999E-2</v>
      </c>
    </row>
    <row r="3236" spans="1:17" hidden="1" x14ac:dyDescent="0.3">
      <c r="A3236" t="s">
        <v>6689</v>
      </c>
      <c r="B3236" t="s">
        <v>6690</v>
      </c>
      <c r="C3236" t="str">
        <f>IFERROR(VLOOKUP(Table1[[#This Row],[Ticker]],[1]!Table1[[Symbol]:[Industry]],2,FALSE),"-")</f>
        <v>-</v>
      </c>
      <c r="D3236" t="s">
        <v>40</v>
      </c>
      <c r="E3236">
        <v>74.326753241999995</v>
      </c>
      <c r="F3236">
        <v>42.21</v>
      </c>
      <c r="G3236">
        <v>-53.135689301104101</v>
      </c>
      <c r="H3236">
        <v>-0.44150453178243698</v>
      </c>
      <c r="I3236">
        <v>-10.7887567244557</v>
      </c>
      <c r="J3236">
        <v>0.402686788064262</v>
      </c>
      <c r="K3236">
        <v>42.283973201998201</v>
      </c>
      <c r="L3236">
        <v>46.573909692094396</v>
      </c>
      <c r="M3236">
        <v>52.910334588269201</v>
      </c>
      <c r="N3236">
        <v>0.96878963535382501</v>
      </c>
      <c r="O3236">
        <v>46.173892442549104</v>
      </c>
      <c r="P3236">
        <v>14.390243902439</v>
      </c>
      <c r="Q3236">
        <v>-0.14385119301671101</v>
      </c>
    </row>
    <row r="3237" spans="1:17" hidden="1" x14ac:dyDescent="0.3">
      <c r="A3237" t="s">
        <v>6691</v>
      </c>
      <c r="B3237" t="s">
        <v>6692</v>
      </c>
      <c r="C3237" t="str">
        <f>IFERROR(VLOOKUP(Table1[[#This Row],[Ticker]],[1]!Table1[[Symbol]:[Industry]],2,FALSE),"-")</f>
        <v>-</v>
      </c>
      <c r="D3237" t="s">
        <v>1688</v>
      </c>
      <c r="E3237">
        <v>74.215319454999999</v>
      </c>
      <c r="F3237">
        <v>6734.7</v>
      </c>
      <c r="G3237">
        <v>-3.01419295471959</v>
      </c>
      <c r="H3237">
        <v>1.55723363856456</v>
      </c>
      <c r="I3237">
        <v>-3.87327880798756</v>
      </c>
      <c r="J3237">
        <v>2.2717985429987002</v>
      </c>
      <c r="K3237">
        <v>6398.1676603012602</v>
      </c>
      <c r="L3237">
        <v>6093.5413726616898</v>
      </c>
      <c r="M3237">
        <v>54.002539861815002</v>
      </c>
      <c r="N3237">
        <v>1.29506840639278</v>
      </c>
      <c r="O3237">
        <v>2.9392549037076501</v>
      </c>
      <c r="P3237">
        <v>34.559440559440503</v>
      </c>
      <c r="Q3237">
        <v>-2.6802431944266999E-2</v>
      </c>
    </row>
    <row r="3238" spans="1:17" hidden="1" x14ac:dyDescent="0.3">
      <c r="A3238" t="s">
        <v>6693</v>
      </c>
      <c r="B3238" t="s">
        <v>6694</v>
      </c>
      <c r="C3238" t="str">
        <f>IFERROR(VLOOKUP(Table1[[#This Row],[Ticker]],[1]!Table1[[Symbol]:[Industry]],2,FALSE),"-")</f>
        <v>-</v>
      </c>
      <c r="D3238" t="s">
        <v>407</v>
      </c>
      <c r="E3238">
        <v>74.179805000000002</v>
      </c>
      <c r="F3238">
        <v>60.55</v>
      </c>
      <c r="G3238">
        <v>1.77835682048914</v>
      </c>
      <c r="H3238">
        <v>-3.2855723283926102</v>
      </c>
      <c r="I3238">
        <v>-2.4449905342263101</v>
      </c>
      <c r="J3238">
        <v>13.0549832966966</v>
      </c>
      <c r="K3238">
        <v>56.519182296588703</v>
      </c>
      <c r="L3238">
        <v>54.857556828219401</v>
      </c>
      <c r="M3238">
        <v>66.17480239503</v>
      </c>
      <c r="N3238">
        <v>0.81651785714285696</v>
      </c>
      <c r="O3238">
        <v>20.396366639141199</v>
      </c>
      <c r="P3238">
        <v>62.768817204301001</v>
      </c>
    </row>
    <row r="3239" spans="1:17" hidden="1" x14ac:dyDescent="0.3">
      <c r="A3239" t="s">
        <v>6695</v>
      </c>
      <c r="B3239" t="s">
        <v>6696</v>
      </c>
      <c r="C3239" t="str">
        <f>IFERROR(VLOOKUP(Table1[[#This Row],[Ticker]],[1]!Table1[[Symbol]:[Industry]],2,FALSE),"-")</f>
        <v>-</v>
      </c>
      <c r="D3239" t="s">
        <v>473</v>
      </c>
      <c r="E3239">
        <v>74.159639999999996</v>
      </c>
      <c r="F3239">
        <v>54.69</v>
      </c>
      <c r="G3239">
        <v>-22.626141333253699</v>
      </c>
      <c r="H3239">
        <v>-12.493231574747901</v>
      </c>
      <c r="I3239">
        <v>1.3416144305428701</v>
      </c>
      <c r="J3239">
        <v>-5.9092280078940096</v>
      </c>
      <c r="K3239">
        <v>55.864144152445803</v>
      </c>
      <c r="L3239">
        <v>52.052002128540899</v>
      </c>
      <c r="M3239">
        <v>36.901983142503902</v>
      </c>
      <c r="N3239">
        <v>1.7092074040101499</v>
      </c>
      <c r="O3239">
        <v>38.599378314134199</v>
      </c>
      <c r="P3239">
        <v>30.8373205741626</v>
      </c>
      <c r="Q3239">
        <v>4.2223540766048999E-2</v>
      </c>
    </row>
    <row r="3240" spans="1:17" hidden="1" x14ac:dyDescent="0.3">
      <c r="A3240" t="s">
        <v>6697</v>
      </c>
      <c r="B3240" t="s">
        <v>6698</v>
      </c>
      <c r="C3240" t="str">
        <f>IFERROR(VLOOKUP(Table1[[#This Row],[Ticker]],[1]!Table1[[Symbol]:[Industry]],2,FALSE),"-")</f>
        <v>-</v>
      </c>
      <c r="E3240">
        <v>74.05</v>
      </c>
      <c r="F3240">
        <v>148.1</v>
      </c>
      <c r="G3240">
        <v>81.860482424353805</v>
      </c>
      <c r="H3240">
        <v>-23.046909937187799</v>
      </c>
      <c r="I3240">
        <v>0.149842001658857</v>
      </c>
      <c r="J3240">
        <v>-1.86743998011378</v>
      </c>
      <c r="K3240">
        <v>167.35791393131601</v>
      </c>
      <c r="L3240">
        <v>146.43623849061001</v>
      </c>
      <c r="M3240">
        <v>28.099930528934301</v>
      </c>
      <c r="N3240">
        <v>0.60543198266690801</v>
      </c>
      <c r="O3240">
        <v>38.926401080351098</v>
      </c>
      <c r="P3240">
        <v>128.725868725868</v>
      </c>
      <c r="Q3240">
        <v>5.1081677399993003E-2</v>
      </c>
    </row>
    <row r="3241" spans="1:17" hidden="1" x14ac:dyDescent="0.3">
      <c r="A3241" t="s">
        <v>6699</v>
      </c>
      <c r="B3241" t="s">
        <v>6700</v>
      </c>
      <c r="C3241" t="str">
        <f>IFERROR(VLOOKUP(Table1[[#This Row],[Ticker]],[1]!Table1[[Symbol]:[Industry]],2,FALSE),"-")</f>
        <v>-</v>
      </c>
      <c r="D3241" t="s">
        <v>473</v>
      </c>
      <c r="E3241">
        <v>74.007147743999994</v>
      </c>
      <c r="F3241">
        <v>111.52</v>
      </c>
      <c r="G3241">
        <v>-11.5598074307185</v>
      </c>
      <c r="H3241">
        <v>10.101069725643301</v>
      </c>
      <c r="I3241">
        <v>11.495220348573801</v>
      </c>
      <c r="J3241">
        <v>14.154278958247099</v>
      </c>
      <c r="K3241">
        <v>100.941643506972</v>
      </c>
      <c r="L3241">
        <v>96.901069095057906</v>
      </c>
      <c r="M3241">
        <v>66.817697139788905</v>
      </c>
      <c r="N3241">
        <v>2.8625522803655401</v>
      </c>
      <c r="O3241">
        <v>7.5591822094691601</v>
      </c>
      <c r="P3241">
        <v>36.499388004895899</v>
      </c>
      <c r="Q3241">
        <v>4.9159317061155998E-2</v>
      </c>
    </row>
    <row r="3242" spans="1:17" hidden="1" x14ac:dyDescent="0.3">
      <c r="A3242" t="s">
        <v>6701</v>
      </c>
      <c r="B3242" t="s">
        <v>6702</v>
      </c>
      <c r="C3242" t="str">
        <f>IFERROR(VLOOKUP(Table1[[#This Row],[Ticker]],[1]!Table1[[Symbol]:[Industry]],2,FALSE),"-")</f>
        <v>-</v>
      </c>
      <c r="D3242" t="s">
        <v>5532</v>
      </c>
      <c r="E3242">
        <v>73.953000000000003</v>
      </c>
      <c r="F3242">
        <v>162</v>
      </c>
      <c r="G3242">
        <v>367.84084823650301</v>
      </c>
      <c r="H3242">
        <v>4.8070496040615502</v>
      </c>
      <c r="I3242">
        <v>37.155013323282802</v>
      </c>
      <c r="J3242">
        <v>7.8705963235165699</v>
      </c>
      <c r="K3242">
        <v>149.866219058859</v>
      </c>
      <c r="L3242">
        <v>117.85966096167201</v>
      </c>
      <c r="M3242">
        <v>67.662525155695207</v>
      </c>
      <c r="N3242">
        <v>0.36822309965364203</v>
      </c>
      <c r="O3242">
        <v>7.74691358024692</v>
      </c>
      <c r="P3242">
        <v>400.77279752704698</v>
      </c>
      <c r="Q3242">
        <v>0.141633249470735</v>
      </c>
    </row>
    <row r="3243" spans="1:17" hidden="1" x14ac:dyDescent="0.3">
      <c r="A3243" t="s">
        <v>6703</v>
      </c>
      <c r="B3243" t="s">
        <v>6704</v>
      </c>
      <c r="C3243" t="str">
        <f>IFERROR(VLOOKUP(Table1[[#This Row],[Ticker]],[1]!Table1[[Symbol]:[Industry]],2,FALSE),"-")</f>
        <v>-</v>
      </c>
      <c r="D3243" t="s">
        <v>426</v>
      </c>
      <c r="E3243">
        <v>73.916543000000004</v>
      </c>
      <c r="F3243">
        <v>147.65</v>
      </c>
      <c r="G3243">
        <v>179.76786595413</v>
      </c>
      <c r="H3243">
        <v>56.186855811322701</v>
      </c>
      <c r="I3243">
        <v>222.28548214734801</v>
      </c>
      <c r="J3243">
        <v>-5.4878326121112</v>
      </c>
      <c r="K3243">
        <v>115.930078723075</v>
      </c>
      <c r="L3243">
        <v>78.434729895861693</v>
      </c>
      <c r="M3243">
        <v>60.9391264680334</v>
      </c>
      <c r="N3243">
        <v>0.21967622123066199</v>
      </c>
      <c r="O3243">
        <v>10.531662715882099</v>
      </c>
      <c r="P3243">
        <v>329.339944732905</v>
      </c>
      <c r="Q3243">
        <v>0.20187343930662999</v>
      </c>
    </row>
    <row r="3244" spans="1:17" hidden="1" x14ac:dyDescent="0.3">
      <c r="A3244" t="s">
        <v>6705</v>
      </c>
      <c r="B3244" t="s">
        <v>6706</v>
      </c>
      <c r="C3244" t="str">
        <f>IFERROR(VLOOKUP(Table1[[#This Row],[Ticker]],[1]!Table1[[Symbol]:[Industry]],2,FALSE),"-")</f>
        <v>-</v>
      </c>
      <c r="D3244" t="s">
        <v>1000</v>
      </c>
      <c r="E3244">
        <v>73.318393599999993</v>
      </c>
      <c r="F3244">
        <v>64</v>
      </c>
      <c r="G3244">
        <v>-47.896562130291798</v>
      </c>
      <c r="H3244">
        <v>-18.400556539682299</v>
      </c>
      <c r="I3244">
        <v>-14.4340541022372</v>
      </c>
      <c r="J3244">
        <v>-3.4505114609145502</v>
      </c>
      <c r="K3244">
        <v>64.821335580434194</v>
      </c>
      <c r="L3244">
        <v>66.857249999999993</v>
      </c>
      <c r="M3244">
        <v>25.987807793204599</v>
      </c>
      <c r="N3244">
        <v>0.440659968961855</v>
      </c>
      <c r="O3244">
        <v>43.59375</v>
      </c>
      <c r="P3244">
        <v>17.431192660550401</v>
      </c>
    </row>
    <row r="3245" spans="1:17" hidden="1" x14ac:dyDescent="0.3">
      <c r="A3245" t="s">
        <v>6707</v>
      </c>
      <c r="B3245" t="s">
        <v>6708</v>
      </c>
      <c r="C3245" t="str">
        <f>IFERROR(VLOOKUP(Table1[[#This Row],[Ticker]],[1]!Table1[[Symbol]:[Industry]],2,FALSE),"-")</f>
        <v>-</v>
      </c>
      <c r="E3245">
        <v>73.215999999999994</v>
      </c>
      <c r="F3245">
        <v>104</v>
      </c>
      <c r="G3245">
        <v>198.43299234773599</v>
      </c>
      <c r="H3245">
        <v>47.766558247106602</v>
      </c>
      <c r="I3245">
        <v>72.811176315204094</v>
      </c>
      <c r="J3245">
        <v>47.9824662299457</v>
      </c>
      <c r="K3245">
        <v>67.954968217920495</v>
      </c>
      <c r="L3245">
        <v>56.097012422345301</v>
      </c>
      <c r="M3245">
        <v>90.560138785784204</v>
      </c>
      <c r="N3245">
        <v>1.8057611883637299</v>
      </c>
      <c r="O3245">
        <v>0</v>
      </c>
      <c r="P3245">
        <v>261.23654046543902</v>
      </c>
      <c r="Q3245">
        <v>7.4133835002487006E-2</v>
      </c>
    </row>
    <row r="3246" spans="1:17" hidden="1" x14ac:dyDescent="0.3">
      <c r="A3246" t="s">
        <v>6709</v>
      </c>
      <c r="B3246" t="s">
        <v>6710</v>
      </c>
      <c r="C3246" t="str">
        <f>IFERROR(VLOOKUP(Table1[[#This Row],[Ticker]],[1]!Table1[[Symbol]:[Industry]],2,FALSE),"-")</f>
        <v>-</v>
      </c>
      <c r="D3246" t="s">
        <v>54</v>
      </c>
      <c r="E3246">
        <v>73.084640445000005</v>
      </c>
      <c r="F3246">
        <v>22.15</v>
      </c>
      <c r="G3246">
        <v>18.074106599780301</v>
      </c>
      <c r="H3246">
        <v>11.5679717774445</v>
      </c>
      <c r="I3246">
        <v>47.7948420016588</v>
      </c>
      <c r="J3246">
        <v>3.2931975229168802</v>
      </c>
      <c r="K3246">
        <v>20.2663585240809</v>
      </c>
      <c r="L3246">
        <v>16.961246094436198</v>
      </c>
      <c r="M3246">
        <v>48.064675302854297</v>
      </c>
      <c r="N3246">
        <v>2.0754106390050202</v>
      </c>
      <c r="O3246">
        <v>13.3182844243792</v>
      </c>
      <c r="P3246">
        <v>84.327323162274595</v>
      </c>
      <c r="Q3246">
        <v>6.4198861863299999E-4</v>
      </c>
    </row>
    <row r="3247" spans="1:17" hidden="1" x14ac:dyDescent="0.3">
      <c r="A3247" t="s">
        <v>6711</v>
      </c>
      <c r="B3247" t="s">
        <v>6712</v>
      </c>
      <c r="C3247" t="str">
        <f>IFERROR(VLOOKUP(Table1[[#This Row],[Ticker]],[1]!Table1[[Symbol]:[Industry]],2,FALSE),"-")</f>
        <v>-</v>
      </c>
      <c r="D3247" t="s">
        <v>1000</v>
      </c>
      <c r="E3247">
        <v>73.0448928</v>
      </c>
      <c r="F3247">
        <v>43.56</v>
      </c>
      <c r="G3247">
        <v>-34.403214995229</v>
      </c>
      <c r="H3247">
        <v>-32.090232997738099</v>
      </c>
      <c r="I3247">
        <v>0.49144592964578399</v>
      </c>
      <c r="J3247">
        <v>1.52448728344201</v>
      </c>
      <c r="K3247">
        <v>46.392697519032097</v>
      </c>
      <c r="L3247">
        <v>44.857812983122201</v>
      </c>
      <c r="M3247">
        <v>41.652021539337703</v>
      </c>
      <c r="N3247">
        <v>0.90528172685575203</v>
      </c>
      <c r="O3247">
        <v>54.224058769513299</v>
      </c>
      <c r="P3247">
        <v>31.880108991825601</v>
      </c>
      <c r="Q3247">
        <v>2.5057181900807999E-2</v>
      </c>
    </row>
    <row r="3248" spans="1:17" hidden="1" x14ac:dyDescent="0.3">
      <c r="A3248" t="s">
        <v>6713</v>
      </c>
      <c r="B3248" t="s">
        <v>6714</v>
      </c>
      <c r="C3248" t="str">
        <f>IFERROR(VLOOKUP(Table1[[#This Row],[Ticker]],[1]!Table1[[Symbol]:[Industry]],2,FALSE),"-")</f>
        <v>-</v>
      </c>
      <c r="D3248" t="s">
        <v>103</v>
      </c>
      <c r="E3248">
        <v>73.034376960000003</v>
      </c>
      <c r="F3248">
        <v>177.6</v>
      </c>
      <c r="G3248">
        <v>14.9151089572412</v>
      </c>
      <c r="H3248">
        <v>9.8746245004756297</v>
      </c>
      <c r="I3248">
        <v>-8.2929832771515493</v>
      </c>
      <c r="J3248">
        <v>14.014995572577799</v>
      </c>
      <c r="K3248">
        <v>166.36084972904899</v>
      </c>
      <c r="L3248">
        <v>163.033197454842</v>
      </c>
      <c r="M3248">
        <v>68.868545421515094</v>
      </c>
      <c r="N3248">
        <v>1.9993310893584799</v>
      </c>
      <c r="O3248">
        <v>74.718468468468402</v>
      </c>
      <c r="P3248">
        <v>68.102224325603402</v>
      </c>
      <c r="Q3248">
        <v>3.8117420743163002E-2</v>
      </c>
    </row>
    <row r="3249" spans="1:17" hidden="1" x14ac:dyDescent="0.3">
      <c r="A3249" t="s">
        <v>6715</v>
      </c>
      <c r="B3249" t="s">
        <v>6716</v>
      </c>
      <c r="C3249" t="str">
        <f>IFERROR(VLOOKUP(Table1[[#This Row],[Ticker]],[1]!Table1[[Symbol]:[Industry]],2,FALSE),"-")</f>
        <v>-</v>
      </c>
      <c r="D3249" t="s">
        <v>149</v>
      </c>
      <c r="E3249">
        <v>72.885779999999997</v>
      </c>
      <c r="F3249">
        <v>337.2</v>
      </c>
      <c r="G3249">
        <v>67.996841157758794</v>
      </c>
      <c r="H3249">
        <v>-9.37238271875127</v>
      </c>
      <c r="I3249">
        <v>-5.78009124266692</v>
      </c>
      <c r="J3249">
        <v>-5.8287280008077298</v>
      </c>
      <c r="K3249">
        <v>345.047022501105</v>
      </c>
      <c r="L3249">
        <v>307.12272356325701</v>
      </c>
      <c r="M3249">
        <v>43.113638115537199</v>
      </c>
      <c r="N3249">
        <v>0.606964604023427</v>
      </c>
      <c r="O3249">
        <v>29.715302491103099</v>
      </c>
      <c r="P3249">
        <v>105.60975609755999</v>
      </c>
      <c r="Q3249">
        <v>0.127179986789316</v>
      </c>
    </row>
    <row r="3250" spans="1:17" hidden="1" x14ac:dyDescent="0.3">
      <c r="A3250" t="s">
        <v>6717</v>
      </c>
      <c r="B3250" t="s">
        <v>6718</v>
      </c>
      <c r="C3250" t="str">
        <f>IFERROR(VLOOKUP(Table1[[#This Row],[Ticker]],[1]!Table1[[Symbol]:[Industry]],2,FALSE),"-")</f>
        <v>-</v>
      </c>
      <c r="D3250" t="s">
        <v>180</v>
      </c>
      <c r="E3250">
        <v>72.873098999999996</v>
      </c>
      <c r="F3250">
        <v>41.73</v>
      </c>
      <c r="G3250">
        <v>202.403524156499</v>
      </c>
      <c r="H3250">
        <v>36.398574964739502</v>
      </c>
      <c r="I3250">
        <v>113.89020928045601</v>
      </c>
      <c r="J3250">
        <v>-9.2200517042250691</v>
      </c>
      <c r="K3250">
        <v>36.978322688828698</v>
      </c>
      <c r="L3250">
        <v>26.782226586454101</v>
      </c>
      <c r="M3250">
        <v>42.862456771641298</v>
      </c>
      <c r="N3250">
        <v>0.53153415850793595</v>
      </c>
      <c r="O3250">
        <v>17.469446441409001</v>
      </c>
      <c r="P3250">
        <v>256.05802047781498</v>
      </c>
      <c r="Q3250">
        <v>0.12914640283005199</v>
      </c>
    </row>
    <row r="3251" spans="1:17" hidden="1" x14ac:dyDescent="0.3">
      <c r="A3251" t="s">
        <v>6719</v>
      </c>
      <c r="B3251" t="s">
        <v>6720</v>
      </c>
      <c r="C3251" t="str">
        <f>IFERROR(VLOOKUP(Table1[[#This Row],[Ticker]],[1]!Table1[[Symbol]:[Industry]],2,FALSE),"-")</f>
        <v>-</v>
      </c>
      <c r="D3251" t="s">
        <v>185</v>
      </c>
      <c r="E3251">
        <v>72.865125000000006</v>
      </c>
      <c r="F3251">
        <v>121.95</v>
      </c>
      <c r="G3251">
        <v>10.222332221781601</v>
      </c>
      <c r="H3251">
        <v>-18.9815183534825</v>
      </c>
      <c r="I3251">
        <v>23.918763032803099</v>
      </c>
      <c r="J3251">
        <v>-3.1313878034675402</v>
      </c>
      <c r="K3251">
        <v>129.394021112487</v>
      </c>
      <c r="L3251">
        <v>113.586706145674</v>
      </c>
      <c r="M3251">
        <v>32.070981068022803</v>
      </c>
      <c r="N3251">
        <v>0.25274477762506398</v>
      </c>
      <c r="O3251">
        <v>41.041410414104099</v>
      </c>
      <c r="P3251">
        <v>69.140083217753102</v>
      </c>
      <c r="Q3251">
        <v>4.1468164313368999E-2</v>
      </c>
    </row>
    <row r="3252" spans="1:17" hidden="1" x14ac:dyDescent="0.3">
      <c r="A3252" t="s">
        <v>6721</v>
      </c>
      <c r="B3252" t="s">
        <v>6722</v>
      </c>
      <c r="C3252" t="str">
        <f>IFERROR(VLOOKUP(Table1[[#This Row],[Ticker]],[1]!Table1[[Symbol]:[Industry]],2,FALSE),"-")</f>
        <v>-</v>
      </c>
      <c r="D3252" t="s">
        <v>21</v>
      </c>
      <c r="E3252">
        <v>72.582440479999903</v>
      </c>
      <c r="F3252">
        <v>12.1</v>
      </c>
      <c r="G3252">
        <v>218.966987311445</v>
      </c>
      <c r="H3252">
        <v>143.166428662372</v>
      </c>
      <c r="I3252">
        <v>233.41402804817</v>
      </c>
      <c r="J3252">
        <v>6.5028756683755304</v>
      </c>
      <c r="M3252">
        <v>100</v>
      </c>
      <c r="O3252">
        <v>0</v>
      </c>
      <c r="P3252">
        <v>268.90243902438999</v>
      </c>
    </row>
    <row r="3253" spans="1:17" hidden="1" x14ac:dyDescent="0.3">
      <c r="A3253" t="s">
        <v>6723</v>
      </c>
      <c r="B3253" t="s">
        <v>6724</v>
      </c>
      <c r="C3253" t="str">
        <f>IFERROR(VLOOKUP(Table1[[#This Row],[Ticker]],[1]!Table1[[Symbol]:[Industry]],2,FALSE),"-")</f>
        <v>-</v>
      </c>
      <c r="D3253" t="s">
        <v>397</v>
      </c>
      <c r="E3253">
        <v>72.362544</v>
      </c>
      <c r="F3253">
        <v>233.85</v>
      </c>
      <c r="G3253">
        <v>113.38069600177499</v>
      </c>
      <c r="H3253">
        <v>11.1600221857748</v>
      </c>
      <c r="I3253">
        <v>68.749842001658806</v>
      </c>
      <c r="J3253">
        <v>5.3265822390095403</v>
      </c>
      <c r="K3253">
        <v>197.88263975133799</v>
      </c>
      <c r="L3253">
        <v>160.191195436985</v>
      </c>
      <c r="M3253">
        <v>77.227758621080994</v>
      </c>
      <c r="N3253">
        <v>1.87351197912714</v>
      </c>
      <c r="O3253">
        <v>4.6824887748556803</v>
      </c>
      <c r="P3253">
        <v>165.738636363636</v>
      </c>
      <c r="Q3253">
        <v>0.21470049328073401</v>
      </c>
    </row>
    <row r="3254" spans="1:17" hidden="1" x14ac:dyDescent="0.3">
      <c r="A3254" t="s">
        <v>6725</v>
      </c>
      <c r="B3254" t="s">
        <v>6726</v>
      </c>
      <c r="C3254" t="str">
        <f>IFERROR(VLOOKUP(Table1[[#This Row],[Ticker]],[1]!Table1[[Symbol]:[Industry]],2,FALSE),"-")</f>
        <v>-</v>
      </c>
      <c r="D3254" t="s">
        <v>842</v>
      </c>
      <c r="E3254">
        <v>72.228750000000005</v>
      </c>
      <c r="F3254">
        <v>42.5</v>
      </c>
      <c r="G3254">
        <v>37.222801264933501</v>
      </c>
      <c r="H3254">
        <v>-4.4056554751786603</v>
      </c>
      <c r="I3254">
        <v>-9.2159089611139304</v>
      </c>
      <c r="J3254">
        <v>3.9546533954768801</v>
      </c>
      <c r="K3254">
        <v>41.022524096441401</v>
      </c>
      <c r="L3254">
        <v>35.079037347671203</v>
      </c>
      <c r="M3254">
        <v>53.102172189231602</v>
      </c>
      <c r="N3254">
        <v>1.0096153846153799</v>
      </c>
      <c r="O3254">
        <v>13.764705882352899</v>
      </c>
      <c r="P3254">
        <v>76.715176715176696</v>
      </c>
      <c r="Q3254">
        <v>0.112396126967793</v>
      </c>
    </row>
    <row r="3255" spans="1:17" hidden="1" x14ac:dyDescent="0.3">
      <c r="A3255" t="s">
        <v>6727</v>
      </c>
      <c r="B3255" t="s">
        <v>6728</v>
      </c>
      <c r="C3255" t="str">
        <f>IFERROR(VLOOKUP(Table1[[#This Row],[Ticker]],[1]!Table1[[Symbol]:[Industry]],2,FALSE),"-")</f>
        <v>-</v>
      </c>
      <c r="E3255">
        <v>71.791694000000007</v>
      </c>
      <c r="F3255">
        <v>35.229999999999997</v>
      </c>
      <c r="G3255">
        <v>-37.740781146720003</v>
      </c>
      <c r="H3255">
        <v>-5.88474777502568</v>
      </c>
      <c r="I3255">
        <v>-23.293740409994701</v>
      </c>
      <c r="J3255">
        <v>-2.7476469197266602</v>
      </c>
      <c r="M3255">
        <v>0</v>
      </c>
      <c r="O3255">
        <v>7.8626170877093404</v>
      </c>
      <c r="P3255">
        <v>0.37037037037035397</v>
      </c>
    </row>
    <row r="3256" spans="1:17" hidden="1" x14ac:dyDescent="0.3">
      <c r="A3256" t="s">
        <v>6729</v>
      </c>
      <c r="B3256" t="s">
        <v>6730</v>
      </c>
      <c r="C3256" t="str">
        <f>IFERROR(VLOOKUP(Table1[[#This Row],[Ticker]],[1]!Table1[[Symbol]:[Industry]],2,FALSE),"-")</f>
        <v>-</v>
      </c>
      <c r="D3256" t="s">
        <v>3178</v>
      </c>
      <c r="E3256">
        <v>71.763474000000002</v>
      </c>
      <c r="F3256">
        <v>159.4</v>
      </c>
      <c r="G3256">
        <v>-13.954984795446499</v>
      </c>
      <c r="H3256">
        <v>-14.471049986327801</v>
      </c>
      <c r="I3256">
        <v>-8.9272753627886203</v>
      </c>
      <c r="J3256">
        <v>-1.02956986831627</v>
      </c>
      <c r="K3256">
        <v>166.59203711283999</v>
      </c>
      <c r="L3256">
        <v>154.291978280584</v>
      </c>
      <c r="M3256">
        <v>38.933678181300202</v>
      </c>
      <c r="N3256">
        <v>0.89093149574141195</v>
      </c>
      <c r="O3256">
        <v>19.824341279799199</v>
      </c>
      <c r="P3256">
        <v>28.548387096774199</v>
      </c>
      <c r="Q3256">
        <v>9.2474699477461994E-2</v>
      </c>
    </row>
    <row r="3257" spans="1:17" hidden="1" x14ac:dyDescent="0.3">
      <c r="A3257" t="s">
        <v>6731</v>
      </c>
      <c r="B3257" t="s">
        <v>6732</v>
      </c>
      <c r="C3257" t="str">
        <f>IFERROR(VLOOKUP(Table1[[#This Row],[Ticker]],[1]!Table1[[Symbol]:[Industry]],2,FALSE),"-")</f>
        <v>-</v>
      </c>
      <c r="D3257" t="s">
        <v>261</v>
      </c>
      <c r="E3257">
        <v>71.680139999999994</v>
      </c>
      <c r="F3257">
        <v>948.15</v>
      </c>
      <c r="G3257">
        <v>86.600404226525399</v>
      </c>
      <c r="H3257">
        <v>12.6508031605252</v>
      </c>
      <c r="I3257">
        <v>53.1875699321943</v>
      </c>
      <c r="J3257">
        <v>-1.1833341465081599</v>
      </c>
      <c r="K3257">
        <v>845.51986842483802</v>
      </c>
      <c r="L3257">
        <v>665.78340898077397</v>
      </c>
      <c r="M3257">
        <v>45.8529538699024</v>
      </c>
      <c r="N3257">
        <v>1.0830965909090899</v>
      </c>
      <c r="O3257">
        <v>32.837631176501603</v>
      </c>
      <c r="P3257">
        <v>146.75341574495701</v>
      </c>
    </row>
    <row r="3258" spans="1:17" hidden="1" x14ac:dyDescent="0.3">
      <c r="A3258" t="s">
        <v>6733</v>
      </c>
      <c r="B3258" t="s">
        <v>6734</v>
      </c>
      <c r="C3258" t="str">
        <f>IFERROR(VLOOKUP(Table1[[#This Row],[Ticker]],[1]!Table1[[Symbol]:[Industry]],2,FALSE),"-")</f>
        <v>-</v>
      </c>
      <c r="D3258" t="s">
        <v>217</v>
      </c>
      <c r="E3258">
        <v>71.058383800000001</v>
      </c>
      <c r="F3258">
        <v>145.30000000000001</v>
      </c>
      <c r="G3258">
        <v>-51.376638510976697</v>
      </c>
      <c r="H3258">
        <v>-19.9356221788412</v>
      </c>
      <c r="I3258">
        <v>-36.929597774251498</v>
      </c>
      <c r="J3258">
        <v>2.8434224104730998</v>
      </c>
      <c r="M3258">
        <v>40.103681778972003</v>
      </c>
      <c r="O3258">
        <v>40.399174122505102</v>
      </c>
      <c r="P3258">
        <v>12.6356589147286</v>
      </c>
    </row>
    <row r="3259" spans="1:17" hidden="1" x14ac:dyDescent="0.3">
      <c r="A3259" t="s">
        <v>6735</v>
      </c>
      <c r="B3259" t="s">
        <v>6736</v>
      </c>
      <c r="C3259" t="str">
        <f>IFERROR(VLOOKUP(Table1[[#This Row],[Ticker]],[1]!Table1[[Symbol]:[Industry]],2,FALSE),"-")</f>
        <v>-</v>
      </c>
      <c r="D3259" t="s">
        <v>264</v>
      </c>
      <c r="E3259">
        <v>70.841312639999998</v>
      </c>
      <c r="F3259">
        <v>97.8</v>
      </c>
      <c r="G3259">
        <v>105.17900564449501</v>
      </c>
      <c r="H3259">
        <v>-9.1592710292443602</v>
      </c>
      <c r="I3259">
        <v>63.285440887452701</v>
      </c>
      <c r="J3259">
        <v>-5.0428652149449498</v>
      </c>
      <c r="K3259">
        <v>90.759598178713006</v>
      </c>
      <c r="L3259">
        <v>70.280696009890605</v>
      </c>
      <c r="M3259">
        <v>54.129025765552299</v>
      </c>
      <c r="N3259">
        <v>0.78071833648393196</v>
      </c>
      <c r="O3259">
        <v>6.2883435582822003</v>
      </c>
      <c r="P3259">
        <v>144.49999999999901</v>
      </c>
    </row>
    <row r="3260" spans="1:17" hidden="1" x14ac:dyDescent="0.3">
      <c r="A3260" t="s">
        <v>6737</v>
      </c>
      <c r="B3260" t="s">
        <v>6738</v>
      </c>
      <c r="C3260" t="str">
        <f>IFERROR(VLOOKUP(Table1[[#This Row],[Ticker]],[1]!Table1[[Symbol]:[Industry]],2,FALSE),"-")</f>
        <v>-</v>
      </c>
      <c r="D3260" t="s">
        <v>117</v>
      </c>
      <c r="E3260">
        <v>70.786000000000001</v>
      </c>
      <c r="F3260">
        <v>1769.65</v>
      </c>
      <c r="G3260">
        <v>16.819149377702502</v>
      </c>
      <c r="H3260">
        <v>-13.8662520065299</v>
      </c>
      <c r="I3260">
        <v>8.0734134302302891</v>
      </c>
      <c r="J3260">
        <v>-4.5599592320389704</v>
      </c>
      <c r="K3260">
        <v>1880.9352656992901</v>
      </c>
      <c r="L3260">
        <v>1676.7976472064299</v>
      </c>
      <c r="M3260">
        <v>22.296236842491702</v>
      </c>
      <c r="N3260">
        <v>0.972005573927331</v>
      </c>
      <c r="O3260">
        <v>39.801655694628799</v>
      </c>
      <c r="P3260">
        <v>82.400535971964501</v>
      </c>
      <c r="Q3260">
        <v>8.9301267063097003E-2</v>
      </c>
    </row>
    <row r="3261" spans="1:17" hidden="1" x14ac:dyDescent="0.3">
      <c r="A3261" t="s">
        <v>6739</v>
      </c>
      <c r="B3261" t="s">
        <v>6740</v>
      </c>
      <c r="C3261" t="str">
        <f>IFERROR(VLOOKUP(Table1[[#This Row],[Ticker]],[1]!Table1[[Symbol]:[Industry]],2,FALSE),"-")</f>
        <v>-</v>
      </c>
      <c r="D3261" t="s">
        <v>753</v>
      </c>
      <c r="E3261">
        <v>70.753706170000001</v>
      </c>
      <c r="F3261">
        <v>25.54</v>
      </c>
      <c r="G3261">
        <v>-5.7757069399396004</v>
      </c>
      <c r="H3261">
        <v>3.2983199563078198</v>
      </c>
      <c r="I3261">
        <v>2.7124960300948602</v>
      </c>
      <c r="J3261">
        <v>1.4449785475101899</v>
      </c>
      <c r="K3261">
        <v>24.307910327868001</v>
      </c>
      <c r="L3261">
        <v>22.678832724746101</v>
      </c>
      <c r="M3261">
        <v>67.469215611950702</v>
      </c>
      <c r="N3261">
        <v>1.60486676540849</v>
      </c>
      <c r="O3261">
        <v>1.1354737666405601</v>
      </c>
      <c r="P3261">
        <v>34.421052631578902</v>
      </c>
    </row>
    <row r="3262" spans="1:17" hidden="1" x14ac:dyDescent="0.3">
      <c r="A3262" t="s">
        <v>6741</v>
      </c>
      <c r="B3262" t="s">
        <v>6742</v>
      </c>
      <c r="C3262" t="str">
        <f>IFERROR(VLOOKUP(Table1[[#This Row],[Ticker]],[1]!Table1[[Symbol]:[Industry]],2,FALSE),"-")</f>
        <v>-</v>
      </c>
      <c r="D3262" t="s">
        <v>6743</v>
      </c>
      <c r="E3262">
        <v>70.715285850000001</v>
      </c>
      <c r="F3262">
        <v>491.15</v>
      </c>
      <c r="G3262">
        <v>46.441921863364499</v>
      </c>
      <c r="H3262">
        <v>15.444070040344601</v>
      </c>
      <c r="I3262">
        <v>-41.026309725735402</v>
      </c>
      <c r="J3262">
        <v>-6.6420183553824996</v>
      </c>
      <c r="K3262">
        <v>479.64035808948699</v>
      </c>
      <c r="L3262">
        <v>425.29487865592</v>
      </c>
      <c r="M3262">
        <v>28.681061173822499</v>
      </c>
      <c r="N3262">
        <v>0.87076041505343005</v>
      </c>
      <c r="O3262">
        <v>43.876616105059497</v>
      </c>
      <c r="P3262">
        <v>84.573468620819199</v>
      </c>
      <c r="Q3262">
        <v>1.1131054433922E-2</v>
      </c>
    </row>
    <row r="3263" spans="1:17" hidden="1" x14ac:dyDescent="0.3">
      <c r="A3263" t="s">
        <v>6744</v>
      </c>
      <c r="B3263" t="s">
        <v>6745</v>
      </c>
      <c r="C3263" t="str">
        <f>IFERROR(VLOOKUP(Table1[[#This Row],[Ticker]],[1]!Table1[[Symbol]:[Industry]],2,FALSE),"-")</f>
        <v>-</v>
      </c>
      <c r="D3263" t="s">
        <v>473</v>
      </c>
      <c r="E3263">
        <v>70.650000000000006</v>
      </c>
      <c r="F3263">
        <v>7.85</v>
      </c>
      <c r="G3263">
        <v>-2.59477750786907</v>
      </c>
      <c r="H3263">
        <v>-8.4358741768252692</v>
      </c>
      <c r="I3263">
        <v>-4.8908516399596396</v>
      </c>
      <c r="J3263">
        <v>-16.0696210677877</v>
      </c>
      <c r="K3263">
        <v>7.5519900442573897</v>
      </c>
      <c r="L3263">
        <v>7.3168916603031402</v>
      </c>
      <c r="M3263">
        <v>47.698555969772599</v>
      </c>
      <c r="N3263">
        <v>2.0189114533787502</v>
      </c>
      <c r="O3263">
        <v>35.0318471337579</v>
      </c>
      <c r="P3263">
        <v>41.441441441441398</v>
      </c>
      <c r="Q3263">
        <v>3.3086009669690997E-2</v>
      </c>
    </row>
    <row r="3264" spans="1:17" hidden="1" x14ac:dyDescent="0.3">
      <c r="A3264" t="s">
        <v>6746</v>
      </c>
      <c r="B3264" t="s">
        <v>6747</v>
      </c>
      <c r="C3264" t="str">
        <f>IFERROR(VLOOKUP(Table1[[#This Row],[Ticker]],[1]!Table1[[Symbol]:[Industry]],2,FALSE),"-")</f>
        <v>-</v>
      </c>
      <c r="E3264">
        <v>70.596892800000006</v>
      </c>
      <c r="F3264">
        <v>142.80000000000001</v>
      </c>
      <c r="G3264">
        <v>319.26458664005202</v>
      </c>
      <c r="H3264">
        <v>6.0561698868222198</v>
      </c>
      <c r="I3264">
        <v>196.41526849493599</v>
      </c>
      <c r="J3264">
        <v>-1.5743826827815199</v>
      </c>
      <c r="K3264">
        <v>132.09870152278901</v>
      </c>
      <c r="L3264">
        <v>91.076896800326196</v>
      </c>
      <c r="M3264">
        <v>50.116558982058201</v>
      </c>
      <c r="N3264">
        <v>5.0284704496367502E-2</v>
      </c>
      <c r="O3264">
        <v>4.9019607843137303</v>
      </c>
      <c r="P3264">
        <v>642.58970358814304</v>
      </c>
      <c r="Q3264">
        <v>0.180352377305673</v>
      </c>
    </row>
    <row r="3265" spans="1:17" hidden="1" x14ac:dyDescent="0.3">
      <c r="A3265" t="s">
        <v>6748</v>
      </c>
      <c r="B3265" t="s">
        <v>6749</v>
      </c>
      <c r="C3265" t="str">
        <f>IFERROR(VLOOKUP(Table1[[#This Row],[Ticker]],[1]!Table1[[Symbol]:[Industry]],2,FALSE),"-")</f>
        <v>-</v>
      </c>
      <c r="D3265" t="s">
        <v>606</v>
      </c>
      <c r="E3265">
        <v>70.429868999999997</v>
      </c>
      <c r="F3265">
        <v>165.15</v>
      </c>
      <c r="G3265">
        <v>-41.027198735066399</v>
      </c>
      <c r="H3265">
        <v>-8.8520308475718998</v>
      </c>
      <c r="I3265">
        <v>-3.6824662246514501</v>
      </c>
      <c r="J3265">
        <v>-3.9753771805024498</v>
      </c>
      <c r="K3265">
        <v>165.28241379586299</v>
      </c>
      <c r="L3265">
        <v>163.007556612999</v>
      </c>
      <c r="M3265">
        <v>51.667492606717303</v>
      </c>
      <c r="N3265">
        <v>1.2480980255717999</v>
      </c>
      <c r="O3265">
        <v>21.102028458976601</v>
      </c>
      <c r="P3265">
        <v>19.587255611875399</v>
      </c>
      <c r="Q3265">
        <v>-5.7346030749069E-2</v>
      </c>
    </row>
    <row r="3266" spans="1:17" hidden="1" x14ac:dyDescent="0.3">
      <c r="A3266" t="s">
        <v>6750</v>
      </c>
      <c r="B3266" t="s">
        <v>6751</v>
      </c>
      <c r="C3266" t="str">
        <f>IFERROR(VLOOKUP(Table1[[#This Row],[Ticker]],[1]!Table1[[Symbol]:[Industry]],2,FALSE),"-")</f>
        <v>-</v>
      </c>
      <c r="E3266">
        <v>69.912149999999997</v>
      </c>
      <c r="F3266">
        <v>35</v>
      </c>
      <c r="G3266">
        <v>26.1692136173404</v>
      </c>
      <c r="H3266">
        <v>5.6989746611557699</v>
      </c>
      <c r="I3266">
        <v>-0.80161535226995495</v>
      </c>
      <c r="J3266">
        <v>-11.8757224985064</v>
      </c>
      <c r="K3266">
        <v>35.683279830787399</v>
      </c>
      <c r="L3266">
        <v>32.5314381082203</v>
      </c>
      <c r="M3266">
        <v>26.0049888105344</v>
      </c>
      <c r="N3266">
        <v>1.6105733943829299</v>
      </c>
      <c r="O3266">
        <v>13.4285714285714</v>
      </c>
      <c r="P3266">
        <v>84.016824395373305</v>
      </c>
      <c r="Q3266">
        <v>1.0894286554593E-2</v>
      </c>
    </row>
    <row r="3267" spans="1:17" hidden="1" x14ac:dyDescent="0.3">
      <c r="A3267" t="s">
        <v>6752</v>
      </c>
      <c r="B3267" t="s">
        <v>6753</v>
      </c>
      <c r="C3267" t="str">
        <f>IFERROR(VLOOKUP(Table1[[#This Row],[Ticker]],[1]!Table1[[Symbol]:[Industry]],2,FALSE),"-")</f>
        <v>-</v>
      </c>
      <c r="D3267" t="s">
        <v>431</v>
      </c>
      <c r="E3267">
        <v>69.909378959999998</v>
      </c>
      <c r="F3267">
        <v>129.05000000000001</v>
      </c>
      <c r="G3267">
        <v>5.9116782128110898</v>
      </c>
      <c r="H3267">
        <v>-3.5541258910057301</v>
      </c>
      <c r="I3267">
        <v>-4.2780148255616304</v>
      </c>
      <c r="J3267">
        <v>0.694261419708189</v>
      </c>
      <c r="K3267">
        <v>128.923025014508</v>
      </c>
      <c r="L3267">
        <v>118.11048473354499</v>
      </c>
      <c r="M3267">
        <v>35.587976287761798</v>
      </c>
      <c r="N3267">
        <v>0.34120441765860599</v>
      </c>
      <c r="O3267">
        <v>27.857419604804299</v>
      </c>
      <c r="P3267">
        <v>59.320987654321002</v>
      </c>
      <c r="Q3267">
        <v>5.5241310304765E-2</v>
      </c>
    </row>
    <row r="3268" spans="1:17" hidden="1" x14ac:dyDescent="0.3">
      <c r="A3268" t="s">
        <v>6754</v>
      </c>
      <c r="B3268" t="s">
        <v>6755</v>
      </c>
      <c r="C3268" t="str">
        <f>IFERROR(VLOOKUP(Table1[[#This Row],[Ticker]],[1]!Table1[[Symbol]:[Industry]],2,FALSE),"-")</f>
        <v>-</v>
      </c>
      <c r="D3268" t="s">
        <v>1000</v>
      </c>
      <c r="E3268">
        <v>69.802974160000005</v>
      </c>
      <c r="F3268">
        <v>18.399999999999999</v>
      </c>
      <c r="G3268">
        <v>-8.2263082264624998</v>
      </c>
      <c r="H3268">
        <v>-1.2224359536902201</v>
      </c>
      <c r="I3268">
        <v>-0.430043196507362</v>
      </c>
      <c r="J3268">
        <v>-7.2844548273785499</v>
      </c>
      <c r="K3268">
        <v>17.674733464996699</v>
      </c>
      <c r="L3268">
        <v>16.998627549929701</v>
      </c>
      <c r="M3268">
        <v>44.962600332027201</v>
      </c>
      <c r="N3268">
        <v>0.60128073583559105</v>
      </c>
      <c r="O3268">
        <v>43.901636109448802</v>
      </c>
      <c r="P3268">
        <v>36.446200276279498</v>
      </c>
      <c r="Q3268">
        <v>4.6181441989860003E-2</v>
      </c>
    </row>
    <row r="3269" spans="1:17" hidden="1" x14ac:dyDescent="0.3">
      <c r="A3269" t="s">
        <v>6756</v>
      </c>
      <c r="B3269" t="s">
        <v>6757</v>
      </c>
      <c r="C3269" t="str">
        <f>IFERROR(VLOOKUP(Table1[[#This Row],[Ticker]],[1]!Table1[[Symbol]:[Industry]],2,FALSE),"-")</f>
        <v>-</v>
      </c>
      <c r="D3269" t="s">
        <v>546</v>
      </c>
      <c r="E3269">
        <v>69.737403439999994</v>
      </c>
      <c r="F3269">
        <v>13.28</v>
      </c>
      <c r="G3269">
        <v>-57.664076563120702</v>
      </c>
      <c r="H3269">
        <v>-13.1320705695182</v>
      </c>
      <c r="I3269">
        <v>-43.723416425307398</v>
      </c>
      <c r="J3269">
        <v>-5.4013653673684896</v>
      </c>
      <c r="K3269">
        <v>15.3270998759864</v>
      </c>
      <c r="L3269">
        <v>17.085029481948599</v>
      </c>
      <c r="M3269">
        <v>19.2219462893359</v>
      </c>
      <c r="N3269">
        <v>1.59235981878766</v>
      </c>
      <c r="O3269">
        <v>110.090361445783</v>
      </c>
      <c r="P3269">
        <v>3.5074045206547</v>
      </c>
      <c r="Q3269">
        <v>2.1949658348529001E-2</v>
      </c>
    </row>
    <row r="3270" spans="1:17" hidden="1" x14ac:dyDescent="0.3">
      <c r="A3270" t="s">
        <v>6758</v>
      </c>
      <c r="B3270" t="s">
        <v>6759</v>
      </c>
      <c r="C3270" t="str">
        <f>IFERROR(VLOOKUP(Table1[[#This Row],[Ticker]],[1]!Table1[[Symbol]:[Industry]],2,FALSE),"-")</f>
        <v>-</v>
      </c>
      <c r="D3270" t="s">
        <v>4811</v>
      </c>
      <c r="E3270">
        <v>69.671064879999903</v>
      </c>
      <c r="F3270">
        <v>50.9</v>
      </c>
      <c r="G3270">
        <v>-2.4648587453070698</v>
      </c>
      <c r="H3270">
        <v>-6.7568891471670502</v>
      </c>
      <c r="I3270">
        <v>-13.812704199573099</v>
      </c>
      <c r="J3270">
        <v>-1.70048210785596</v>
      </c>
      <c r="K3270">
        <v>53.869563765097297</v>
      </c>
      <c r="L3270">
        <v>50.965911842051298</v>
      </c>
      <c r="M3270">
        <v>30.223344273358801</v>
      </c>
      <c r="N3270">
        <v>0.55969086841570004</v>
      </c>
      <c r="O3270">
        <v>29.626719056974402</v>
      </c>
      <c r="P3270">
        <v>33.560745211230604</v>
      </c>
    </row>
    <row r="3271" spans="1:17" hidden="1" x14ac:dyDescent="0.3">
      <c r="A3271" t="s">
        <v>6760</v>
      </c>
      <c r="B3271" t="s">
        <v>6761</v>
      </c>
      <c r="C3271" t="str">
        <f>IFERROR(VLOOKUP(Table1[[#This Row],[Ticker]],[1]!Table1[[Symbol]:[Industry]],2,FALSE),"-")</f>
        <v>-</v>
      </c>
      <c r="D3271" t="s">
        <v>708</v>
      </c>
      <c r="E3271">
        <v>69.315852225</v>
      </c>
      <c r="F3271">
        <v>57.65</v>
      </c>
      <c r="G3271">
        <v>-6.7662697733177701</v>
      </c>
      <c r="H3271">
        <v>-11.481317404826401</v>
      </c>
      <c r="I3271">
        <v>-6.3013977962424201</v>
      </c>
      <c r="J3271">
        <v>-5.6219530704731104</v>
      </c>
      <c r="K3271">
        <v>60.480984368742298</v>
      </c>
      <c r="L3271">
        <v>55.871157428678103</v>
      </c>
      <c r="M3271">
        <v>48.031051698568</v>
      </c>
      <c r="N3271">
        <v>0.41636413286226198</v>
      </c>
      <c r="O3271">
        <v>34.258456201214202</v>
      </c>
      <c r="P3271">
        <v>59.695290858725699</v>
      </c>
      <c r="Q3271">
        <v>4.7332308636953001E-2</v>
      </c>
    </row>
    <row r="3272" spans="1:17" hidden="1" x14ac:dyDescent="0.3">
      <c r="A3272" t="s">
        <v>6762</v>
      </c>
      <c r="B3272" t="s">
        <v>6763</v>
      </c>
      <c r="C3272" t="str">
        <f>IFERROR(VLOOKUP(Table1[[#This Row],[Ticker]],[1]!Table1[[Symbol]:[Industry]],2,FALSE),"-")</f>
        <v>-</v>
      </c>
      <c r="D3272" t="s">
        <v>217</v>
      </c>
      <c r="E3272">
        <v>69.255850858000002</v>
      </c>
      <c r="F3272">
        <v>43.13</v>
      </c>
      <c r="G3272">
        <v>20.166063676281102</v>
      </c>
      <c r="H3272">
        <v>-13.047301633231699</v>
      </c>
      <c r="I3272">
        <v>9.3784890181652203E-2</v>
      </c>
      <c r="J3272">
        <v>2.33786123757117</v>
      </c>
      <c r="K3272">
        <v>41.278561487458497</v>
      </c>
      <c r="L3272">
        <v>40.336789301020097</v>
      </c>
      <c r="M3272">
        <v>65.999015413672396</v>
      </c>
      <c r="N3272">
        <v>1.0559973927924999</v>
      </c>
      <c r="O3272">
        <v>49.826107118015202</v>
      </c>
      <c r="P3272">
        <v>63.992395437262303</v>
      </c>
      <c r="Q3272">
        <v>0.105628186129958</v>
      </c>
    </row>
    <row r="3273" spans="1:17" hidden="1" x14ac:dyDescent="0.3">
      <c r="A3273" t="s">
        <v>6764</v>
      </c>
      <c r="B3273" t="s">
        <v>6765</v>
      </c>
      <c r="C3273" t="str">
        <f>IFERROR(VLOOKUP(Table1[[#This Row],[Ticker]],[1]!Table1[[Symbol]:[Industry]],2,FALSE),"-")</f>
        <v>-</v>
      </c>
      <c r="D3273" t="s">
        <v>467</v>
      </c>
      <c r="E3273">
        <v>69.224260299999997</v>
      </c>
      <c r="F3273">
        <v>9.77</v>
      </c>
      <c r="G3273">
        <v>-51.9785581233416</v>
      </c>
      <c r="H3273">
        <v>-4.6415045317824299</v>
      </c>
      <c r="I3273">
        <v>-7.4334497123025498</v>
      </c>
      <c r="J3273">
        <v>-3.0044036764834199</v>
      </c>
      <c r="K3273">
        <v>9.9980418670339599</v>
      </c>
      <c r="L3273">
        <v>10.548189348542801</v>
      </c>
      <c r="M3273">
        <v>48.145823335794603</v>
      </c>
      <c r="N3273">
        <v>0.96634848718699295</v>
      </c>
      <c r="O3273">
        <v>45.957011258955902</v>
      </c>
      <c r="P3273">
        <v>14.1355140186915</v>
      </c>
      <c r="Q3273">
        <v>5.6271371749818999E-2</v>
      </c>
    </row>
    <row r="3274" spans="1:17" hidden="1" x14ac:dyDescent="0.3">
      <c r="A3274" t="s">
        <v>6766</v>
      </c>
      <c r="B3274" t="s">
        <v>6767</v>
      </c>
      <c r="C3274" t="str">
        <f>IFERROR(VLOOKUP(Table1[[#This Row],[Ticker]],[1]!Table1[[Symbol]:[Industry]],2,FALSE),"-")</f>
        <v>-</v>
      </c>
      <c r="D3274" t="s">
        <v>1381</v>
      </c>
      <c r="E3274">
        <v>69.183264199999996</v>
      </c>
      <c r="F3274">
        <v>44.95</v>
      </c>
      <c r="G3274">
        <v>-57.672770999059701</v>
      </c>
      <c r="H3274">
        <v>-31.625631515909401</v>
      </c>
      <c r="I3274">
        <v>-43.225730262334402</v>
      </c>
      <c r="J3274">
        <v>-11.835787692077901</v>
      </c>
      <c r="O3274">
        <v>40.155728587319203</v>
      </c>
      <c r="P3274">
        <v>0.78475336322869604</v>
      </c>
    </row>
    <row r="3275" spans="1:17" hidden="1" x14ac:dyDescent="0.3">
      <c r="A3275" t="s">
        <v>6768</v>
      </c>
      <c r="B3275" t="s">
        <v>6769</v>
      </c>
      <c r="C3275" t="str">
        <f>IFERROR(VLOOKUP(Table1[[#This Row],[Ticker]],[1]!Table1[[Symbol]:[Industry]],2,FALSE),"-")</f>
        <v>-</v>
      </c>
      <c r="D3275" t="s">
        <v>606</v>
      </c>
      <c r="E3275">
        <v>69.178282499999995</v>
      </c>
      <c r="F3275">
        <v>174.75</v>
      </c>
      <c r="G3275">
        <v>16.837527292330801</v>
      </c>
      <c r="H3275">
        <v>-10.673745821434</v>
      </c>
      <c r="I3275">
        <v>4.3444646762815404</v>
      </c>
      <c r="J3275">
        <v>-4.0131708736779101</v>
      </c>
      <c r="K3275">
        <v>178.39313999991501</v>
      </c>
      <c r="L3275">
        <v>158.23001110800001</v>
      </c>
      <c r="M3275">
        <v>30.133740315774801</v>
      </c>
      <c r="N3275">
        <v>0.23647381499367001</v>
      </c>
      <c r="O3275">
        <v>39.628040057224602</v>
      </c>
      <c r="P3275">
        <v>63.930581613508402</v>
      </c>
      <c r="Q3275">
        <v>6.6219156955102998E-2</v>
      </c>
    </row>
    <row r="3276" spans="1:17" hidden="1" x14ac:dyDescent="0.3">
      <c r="A3276" t="s">
        <v>6770</v>
      </c>
      <c r="B3276" t="s">
        <v>6771</v>
      </c>
      <c r="C3276" t="str">
        <f>IFERROR(VLOOKUP(Table1[[#This Row],[Ticker]],[1]!Table1[[Symbol]:[Industry]],2,FALSE),"-")</f>
        <v>-</v>
      </c>
      <c r="D3276" t="s">
        <v>51</v>
      </c>
      <c r="E3276">
        <v>69.058130000000006</v>
      </c>
      <c r="F3276">
        <v>34.15</v>
      </c>
      <c r="G3276">
        <v>-41.588947733731302</v>
      </c>
      <c r="H3276">
        <v>-3.68105255438129</v>
      </c>
      <c r="I3276">
        <v>-33.358772081446297</v>
      </c>
      <c r="J3276">
        <v>-9.2721456119672805</v>
      </c>
      <c r="K3276">
        <v>37.357863272311697</v>
      </c>
      <c r="L3276">
        <v>42.034842965683801</v>
      </c>
      <c r="M3276">
        <v>35.080480831289101</v>
      </c>
      <c r="N3276">
        <v>1.3413349508768999</v>
      </c>
      <c r="O3276">
        <v>100.55636896046801</v>
      </c>
      <c r="P3276">
        <v>5.6621287128712803</v>
      </c>
      <c r="Q3276">
        <v>7.7348832962166006E-2</v>
      </c>
    </row>
    <row r="3277" spans="1:17" hidden="1" x14ac:dyDescent="0.3">
      <c r="A3277" t="s">
        <v>6772</v>
      </c>
      <c r="B3277" t="s">
        <v>6773</v>
      </c>
      <c r="C3277" t="str">
        <f>IFERROR(VLOOKUP(Table1[[#This Row],[Ticker]],[1]!Table1[[Symbol]:[Industry]],2,FALSE),"-")</f>
        <v>-</v>
      </c>
      <c r="D3277" t="s">
        <v>3178</v>
      </c>
      <c r="E3277">
        <v>68.923236200000005</v>
      </c>
      <c r="F3277">
        <v>62</v>
      </c>
      <c r="G3277">
        <v>-30.970958997792099</v>
      </c>
      <c r="H3277">
        <v>-17.855390310057899</v>
      </c>
      <c r="I3277">
        <v>-42.628082296265397</v>
      </c>
      <c r="J3277">
        <v>-0.296437630123636</v>
      </c>
      <c r="K3277">
        <v>68.443138235486103</v>
      </c>
      <c r="L3277">
        <v>68.814181651922695</v>
      </c>
      <c r="M3277">
        <v>17.317671978956898</v>
      </c>
      <c r="N3277">
        <v>4.2204853969559801</v>
      </c>
      <c r="O3277">
        <v>38.693548387096698</v>
      </c>
      <c r="P3277">
        <v>35.341628465400497</v>
      </c>
    </row>
    <row r="3278" spans="1:17" hidden="1" x14ac:dyDescent="0.3">
      <c r="A3278" t="s">
        <v>6774</v>
      </c>
      <c r="B3278" t="s">
        <v>6775</v>
      </c>
      <c r="C3278" t="str">
        <f>IFERROR(VLOOKUP(Table1[[#This Row],[Ticker]],[1]!Table1[[Symbol]:[Industry]],2,FALSE),"-")</f>
        <v>-</v>
      </c>
      <c r="E3278">
        <v>68.910191999999995</v>
      </c>
      <c r="F3278">
        <v>50.58</v>
      </c>
      <c r="G3278">
        <v>-32.777198735066399</v>
      </c>
      <c r="H3278">
        <v>22.920052259321501</v>
      </c>
      <c r="I3278">
        <v>218.86984200165799</v>
      </c>
      <c r="J3278">
        <v>20.0088371810197</v>
      </c>
      <c r="K3278">
        <v>28.139404697999101</v>
      </c>
      <c r="M3278">
        <v>100</v>
      </c>
      <c r="N3278">
        <v>2.0198019801980198</v>
      </c>
      <c r="O3278">
        <v>0</v>
      </c>
    </row>
    <row r="3279" spans="1:17" hidden="1" x14ac:dyDescent="0.3">
      <c r="A3279" t="s">
        <v>6776</v>
      </c>
      <c r="B3279" t="s">
        <v>6777</v>
      </c>
      <c r="C3279" t="str">
        <f>IFERROR(VLOOKUP(Table1[[#This Row],[Ticker]],[1]!Table1[[Symbol]:[Industry]],2,FALSE),"-")</f>
        <v>-</v>
      </c>
      <c r="D3279" t="s">
        <v>237</v>
      </c>
      <c r="E3279">
        <v>68.88</v>
      </c>
      <c r="F3279">
        <v>28.7</v>
      </c>
      <c r="G3279">
        <v>8.2547422968746105</v>
      </c>
      <c r="H3279">
        <v>-15.8507643551147</v>
      </c>
      <c r="I3279">
        <v>28.098413430230199</v>
      </c>
      <c r="J3279">
        <v>-3.6856117301747</v>
      </c>
      <c r="K3279">
        <v>30.243771213741599</v>
      </c>
      <c r="L3279">
        <v>26.5343056934617</v>
      </c>
      <c r="M3279">
        <v>31.200154317522699</v>
      </c>
      <c r="N3279">
        <v>0.297270561638798</v>
      </c>
      <c r="O3279">
        <v>34.8083623693379</v>
      </c>
      <c r="P3279">
        <v>58.126721763085399</v>
      </c>
      <c r="Q3279">
        <v>7.5249338543593003E-2</v>
      </c>
    </row>
    <row r="3280" spans="1:17" hidden="1" x14ac:dyDescent="0.3">
      <c r="A3280" t="s">
        <v>6778</v>
      </c>
      <c r="B3280" t="s">
        <v>6779</v>
      </c>
      <c r="C3280" t="str">
        <f>IFERROR(VLOOKUP(Table1[[#This Row],[Ticker]],[1]!Table1[[Symbol]:[Industry]],2,FALSE),"-")</f>
        <v>-</v>
      </c>
      <c r="D3280" t="s">
        <v>2933</v>
      </c>
      <c r="E3280">
        <v>68.877194829999993</v>
      </c>
      <c r="F3280">
        <v>5.45</v>
      </c>
      <c r="G3280">
        <v>-66.753102349524198</v>
      </c>
      <c r="H3280">
        <v>-7.1504651052591299</v>
      </c>
      <c r="I3280">
        <v>-36.128046384464803</v>
      </c>
      <c r="J3280">
        <v>-4.1877668249628304</v>
      </c>
      <c r="K3280">
        <v>5.6006551631105701</v>
      </c>
      <c r="L3280">
        <v>6.2285821239844301</v>
      </c>
      <c r="M3280">
        <v>43.087084160423402</v>
      </c>
      <c r="N3280">
        <v>0.49044540436857598</v>
      </c>
      <c r="O3280">
        <v>70.458715596330194</v>
      </c>
      <c r="P3280">
        <v>14.495798319327699</v>
      </c>
      <c r="Q3280">
        <v>6.9968013726445996E-2</v>
      </c>
    </row>
    <row r="3281" spans="1:17" hidden="1" x14ac:dyDescent="0.3">
      <c r="A3281" t="s">
        <v>6780</v>
      </c>
      <c r="B3281" t="s">
        <v>6781</v>
      </c>
      <c r="C3281" t="str">
        <f>IFERROR(VLOOKUP(Table1[[#This Row],[Ticker]],[1]!Table1[[Symbol]:[Industry]],2,FALSE),"-")</f>
        <v>-</v>
      </c>
      <c r="D3281" t="s">
        <v>132</v>
      </c>
      <c r="E3281">
        <v>68.836682249999996</v>
      </c>
      <c r="F3281">
        <v>44.1</v>
      </c>
      <c r="G3281">
        <v>-21.917470228279001</v>
      </c>
      <c r="H3281">
        <v>-15.9240696620429</v>
      </c>
      <c r="I3281">
        <v>-45.425545665724101</v>
      </c>
      <c r="J3281">
        <v>-4.8239057511721999</v>
      </c>
      <c r="K3281">
        <v>50.201384405281502</v>
      </c>
      <c r="L3281">
        <v>57.350859842519803</v>
      </c>
      <c r="M3281">
        <v>45.474622324202102</v>
      </c>
      <c r="N3281">
        <v>0.34381892823360399</v>
      </c>
      <c r="O3281">
        <v>72.721088435374099</v>
      </c>
      <c r="P3281">
        <v>16.976127320954902</v>
      </c>
      <c r="Q3281">
        <v>8.5822901634039994E-2</v>
      </c>
    </row>
    <row r="3282" spans="1:17" hidden="1" x14ac:dyDescent="0.3">
      <c r="A3282" t="s">
        <v>6782</v>
      </c>
      <c r="B3282" t="s">
        <v>6783</v>
      </c>
      <c r="C3282" t="str">
        <f>IFERROR(VLOOKUP(Table1[[#This Row],[Ticker]],[1]!Table1[[Symbol]:[Industry]],2,FALSE),"-")</f>
        <v>-</v>
      </c>
      <c r="D3282" t="s">
        <v>2208</v>
      </c>
      <c r="E3282">
        <v>68.832751200000004</v>
      </c>
      <c r="F3282">
        <v>4.72</v>
      </c>
      <c r="G3282">
        <v>15.6504742209084</v>
      </c>
      <c r="H3282">
        <v>-27.195401712545198</v>
      </c>
      <c r="I3282">
        <v>43.313677618097202</v>
      </c>
      <c r="J3282">
        <v>-7.1609693330490698</v>
      </c>
      <c r="K3282">
        <v>4.7548338101555503</v>
      </c>
      <c r="L3282">
        <v>4.0212120934253104</v>
      </c>
      <c r="M3282">
        <v>33.718198468815402</v>
      </c>
      <c r="N3282">
        <v>0.36030698444044001</v>
      </c>
      <c r="O3282">
        <v>48.093220338983002</v>
      </c>
      <c r="P3282">
        <v>83.657587548638105</v>
      </c>
      <c r="Q3282">
        <v>7.6538534280520001E-2</v>
      </c>
    </row>
    <row r="3283" spans="1:17" hidden="1" x14ac:dyDescent="0.3">
      <c r="A3283" t="s">
        <v>6784</v>
      </c>
      <c r="B3283" t="s">
        <v>6785</v>
      </c>
      <c r="C3283" t="str">
        <f>IFERROR(VLOOKUP(Table1[[#This Row],[Ticker]],[1]!Table1[[Symbol]:[Industry]],2,FALSE),"-")</f>
        <v>-</v>
      </c>
      <c r="D3283" t="s">
        <v>217</v>
      </c>
      <c r="E3283">
        <v>68.567672000000002</v>
      </c>
      <c r="F3283">
        <v>237.95</v>
      </c>
      <c r="G3283">
        <v>4434.4013041440103</v>
      </c>
      <c r="H3283">
        <v>40.878423547330499</v>
      </c>
      <c r="I3283">
        <v>145.03453486275399</v>
      </c>
      <c r="J3283">
        <v>8.6839330605258898</v>
      </c>
      <c r="K3283">
        <v>179.58007230357899</v>
      </c>
      <c r="L3283">
        <v>123.919000439588</v>
      </c>
      <c r="M3283">
        <v>78.604692230092596</v>
      </c>
      <c r="N3283">
        <v>1.50682283537851</v>
      </c>
      <c r="O3283">
        <v>6.05169153183442</v>
      </c>
      <c r="P3283">
        <v>4467.17850287907</v>
      </c>
    </row>
    <row r="3284" spans="1:17" hidden="1" x14ac:dyDescent="0.3">
      <c r="A3284" t="s">
        <v>6786</v>
      </c>
      <c r="B3284" t="s">
        <v>6787</v>
      </c>
      <c r="C3284" t="str">
        <f>IFERROR(VLOOKUP(Table1[[#This Row],[Ticker]],[1]!Table1[[Symbol]:[Industry]],2,FALSE),"-")</f>
        <v>-</v>
      </c>
      <c r="D3284" t="s">
        <v>1567</v>
      </c>
      <c r="E3284">
        <v>68.55402832</v>
      </c>
      <c r="F3284">
        <v>38.799999999999997</v>
      </c>
      <c r="G3284">
        <v>-13.0241123153133</v>
      </c>
      <c r="H3284">
        <v>-5.74040563068354</v>
      </c>
      <c r="I3284">
        <v>-33.982331911384598</v>
      </c>
      <c r="J3284">
        <v>19.391118711576201</v>
      </c>
      <c r="K3284">
        <v>39.0081852852202</v>
      </c>
      <c r="L3284">
        <v>44.915394133923797</v>
      </c>
      <c r="M3284">
        <v>57.809392410014901</v>
      </c>
      <c r="N3284">
        <v>1.4838709677419299</v>
      </c>
      <c r="O3284">
        <v>93.298969072164894</v>
      </c>
      <c r="P3284">
        <v>25.161290322580601</v>
      </c>
    </row>
    <row r="3285" spans="1:17" hidden="1" x14ac:dyDescent="0.3">
      <c r="A3285" t="s">
        <v>6788</v>
      </c>
      <c r="B3285" t="s">
        <v>6789</v>
      </c>
      <c r="C3285" t="str">
        <f>IFERROR(VLOOKUP(Table1[[#This Row],[Ticker]],[1]!Table1[[Symbol]:[Industry]],2,FALSE),"-")</f>
        <v>-</v>
      </c>
      <c r="D3285" t="s">
        <v>264</v>
      </c>
      <c r="E3285">
        <v>68.500800225000006</v>
      </c>
      <c r="F3285">
        <v>135.85</v>
      </c>
      <c r="G3285">
        <v>-17.5524319835821</v>
      </c>
      <c r="H3285">
        <v>-8.1402549780516296</v>
      </c>
      <c r="I3285">
        <v>5.2822168879190796</v>
      </c>
      <c r="J3285">
        <v>-7.3888047906895302</v>
      </c>
      <c r="K3285">
        <v>138.36707002496101</v>
      </c>
      <c r="L3285">
        <v>131.71826678384701</v>
      </c>
      <c r="M3285">
        <v>39.4383187658146</v>
      </c>
      <c r="N3285">
        <v>1.0206619879323999</v>
      </c>
      <c r="O3285">
        <v>36.105999263893999</v>
      </c>
      <c r="P3285">
        <v>41.363163371488</v>
      </c>
      <c r="Q3285">
        <v>6.7935954403115006E-2</v>
      </c>
    </row>
    <row r="3286" spans="1:17" hidden="1" x14ac:dyDescent="0.3">
      <c r="A3286" t="s">
        <v>6790</v>
      </c>
      <c r="B3286" t="s">
        <v>6791</v>
      </c>
      <c r="C3286" t="str">
        <f>IFERROR(VLOOKUP(Table1[[#This Row],[Ticker]],[1]!Table1[[Symbol]:[Industry]],2,FALSE),"-")</f>
        <v>-</v>
      </c>
      <c r="D3286" t="s">
        <v>467</v>
      </c>
      <c r="E3286">
        <v>68.490880000000004</v>
      </c>
      <c r="F3286">
        <v>64</v>
      </c>
      <c r="G3286">
        <v>-30.213096170963802</v>
      </c>
      <c r="H3286">
        <v>16.136567970427901</v>
      </c>
      <c r="I3286">
        <v>-6.9289395475143296</v>
      </c>
      <c r="J3286">
        <v>8.6568866460972203</v>
      </c>
      <c r="K3286">
        <v>60.303030665041703</v>
      </c>
      <c r="L3286">
        <v>61.577632795532203</v>
      </c>
      <c r="M3286">
        <v>54.046279960359101</v>
      </c>
      <c r="N3286">
        <v>0.31111111111111101</v>
      </c>
      <c r="O3286">
        <v>18.671875</v>
      </c>
      <c r="P3286">
        <v>27.490039840637401</v>
      </c>
      <c r="Q3286">
        <v>1.7965811574023001E-2</v>
      </c>
    </row>
    <row r="3287" spans="1:17" hidden="1" x14ac:dyDescent="0.3">
      <c r="A3287" t="s">
        <v>6792</v>
      </c>
      <c r="B3287" t="s">
        <v>6793</v>
      </c>
      <c r="C3287" t="str">
        <f>IFERROR(VLOOKUP(Table1[[#This Row],[Ticker]],[1]!Table1[[Symbol]:[Industry]],2,FALSE),"-")</f>
        <v>-</v>
      </c>
      <c r="D3287" t="s">
        <v>4811</v>
      </c>
      <c r="E3287">
        <v>68.399162126999997</v>
      </c>
      <c r="F3287">
        <v>93.69</v>
      </c>
      <c r="G3287">
        <v>-1.8703942080299201</v>
      </c>
      <c r="H3287">
        <v>-3.7717502373706102</v>
      </c>
      <c r="I3287">
        <v>-35.491961711868903</v>
      </c>
      <c r="J3287">
        <v>-6.14002912616992</v>
      </c>
      <c r="K3287">
        <v>95.7257158440447</v>
      </c>
      <c r="L3287">
        <v>94.136924369162202</v>
      </c>
      <c r="M3287">
        <v>42.498132499641102</v>
      </c>
      <c r="N3287">
        <v>0.53807476724019998</v>
      </c>
      <c r="O3287">
        <v>63.293841391824103</v>
      </c>
      <c r="P3287">
        <v>37.779411764705799</v>
      </c>
      <c r="Q3287">
        <v>5.8852105923589998E-2</v>
      </c>
    </row>
    <row r="3288" spans="1:17" hidden="1" x14ac:dyDescent="0.3">
      <c r="A3288" t="s">
        <v>6794</v>
      </c>
      <c r="B3288" t="s">
        <v>6795</v>
      </c>
      <c r="C3288" t="str">
        <f>IFERROR(VLOOKUP(Table1[[#This Row],[Ticker]],[1]!Table1[[Symbol]:[Industry]],2,FALSE),"-")</f>
        <v>-</v>
      </c>
      <c r="D3288" t="s">
        <v>1595</v>
      </c>
      <c r="E3288">
        <v>68.280972000000006</v>
      </c>
      <c r="F3288">
        <v>19.22</v>
      </c>
      <c r="G3288">
        <v>-31.725674024235701</v>
      </c>
      <c r="H3288">
        <v>-10.5152909395494</v>
      </c>
      <c r="I3288">
        <v>-63.274300077974402</v>
      </c>
      <c r="J3288">
        <v>-0.51482034315007696</v>
      </c>
      <c r="K3288">
        <v>22.4329743370591</v>
      </c>
      <c r="L3288">
        <v>26.580506389489098</v>
      </c>
      <c r="M3288">
        <v>39.800590686113701</v>
      </c>
      <c r="N3288">
        <v>1.0386060669233499</v>
      </c>
      <c r="O3288">
        <v>133.870967741935</v>
      </c>
      <c r="P3288">
        <v>9.4533029612756199</v>
      </c>
      <c r="Q3288">
        <v>0.17523120651639501</v>
      </c>
    </row>
    <row r="3289" spans="1:17" hidden="1" x14ac:dyDescent="0.3">
      <c r="A3289" t="s">
        <v>6796</v>
      </c>
      <c r="B3289" t="s">
        <v>6797</v>
      </c>
      <c r="C3289" t="str">
        <f>IFERROR(VLOOKUP(Table1[[#This Row],[Ticker]],[1]!Table1[[Symbol]:[Industry]],2,FALSE),"-")</f>
        <v>-</v>
      </c>
      <c r="D3289" t="s">
        <v>467</v>
      </c>
      <c r="E3289">
        <v>68.233146719999993</v>
      </c>
      <c r="F3289">
        <v>25.68</v>
      </c>
      <c r="G3289">
        <v>-13.888309846177499</v>
      </c>
      <c r="H3289">
        <v>-18.955818846096701</v>
      </c>
      <c r="I3289">
        <v>6.9381346845856902</v>
      </c>
      <c r="J3289">
        <v>-1.5044036764834099</v>
      </c>
      <c r="K3289">
        <v>28.260454412438701</v>
      </c>
      <c r="L3289">
        <v>25.558959088226999</v>
      </c>
      <c r="M3289">
        <v>1.6100525436223001</v>
      </c>
      <c r="N3289">
        <v>0.12889357300527099</v>
      </c>
      <c r="O3289">
        <v>51.012461059190002</v>
      </c>
      <c r="Q3289">
        <v>-4.5561687723336998E-2</v>
      </c>
    </row>
    <row r="3290" spans="1:17" hidden="1" x14ac:dyDescent="0.3">
      <c r="A3290" t="s">
        <v>6798</v>
      </c>
      <c r="B3290" t="s">
        <v>6799</v>
      </c>
      <c r="C3290" t="str">
        <f>IFERROR(VLOOKUP(Table1[[#This Row],[Ticker]],[1]!Table1[[Symbol]:[Industry]],2,FALSE),"-")</f>
        <v>-</v>
      </c>
      <c r="D3290" t="s">
        <v>2144</v>
      </c>
      <c r="E3290">
        <v>68.231200000000001</v>
      </c>
      <c r="F3290">
        <v>147.05000000000001</v>
      </c>
      <c r="G3290">
        <v>-63.755842245979302</v>
      </c>
      <c r="H3290">
        <v>-23.8711924710571</v>
      </c>
      <c r="I3290">
        <v>-47.119504245314502</v>
      </c>
      <c r="J3290">
        <v>-4.8354938514497601</v>
      </c>
      <c r="K3290">
        <v>162.697826868775</v>
      </c>
      <c r="L3290">
        <v>172.438670391084</v>
      </c>
      <c r="M3290">
        <v>42.5010339811151</v>
      </c>
      <c r="N3290">
        <v>0.61952184637626395</v>
      </c>
      <c r="O3290">
        <v>86.535192111526698</v>
      </c>
      <c r="P3290">
        <v>18.350100603621701</v>
      </c>
      <c r="Q3290">
        <v>0.11859089007979499</v>
      </c>
    </row>
    <row r="3291" spans="1:17" hidden="1" x14ac:dyDescent="0.3">
      <c r="A3291" t="s">
        <v>6800</v>
      </c>
      <c r="B3291" t="s">
        <v>6801</v>
      </c>
      <c r="C3291" t="str">
        <f>IFERROR(VLOOKUP(Table1[[#This Row],[Ticker]],[1]!Table1[[Symbol]:[Industry]],2,FALSE),"-")</f>
        <v>-</v>
      </c>
      <c r="D3291" t="s">
        <v>606</v>
      </c>
      <c r="E3291">
        <v>68.09</v>
      </c>
      <c r="F3291">
        <v>12.38</v>
      </c>
      <c r="G3291">
        <v>22.946071705185101</v>
      </c>
      <c r="H3291">
        <v>32.621653362954298</v>
      </c>
      <c r="I3291">
        <v>69.245599577416399</v>
      </c>
      <c r="J3291">
        <v>13.9960391933128</v>
      </c>
      <c r="K3291">
        <v>10.0806081955216</v>
      </c>
      <c r="L3291">
        <v>8.7673115527189598</v>
      </c>
      <c r="M3291">
        <v>58.788273616977797</v>
      </c>
      <c r="N3291">
        <v>2.4616040370993302</v>
      </c>
      <c r="O3291">
        <v>16.397415185783501</v>
      </c>
      <c r="P3291">
        <v>90.461538461538396</v>
      </c>
      <c r="Q3291">
        <v>9.8416873062100001E-3</v>
      </c>
    </row>
    <row r="3292" spans="1:17" hidden="1" x14ac:dyDescent="0.3">
      <c r="A3292" t="s">
        <v>6802</v>
      </c>
      <c r="B3292" t="s">
        <v>6803</v>
      </c>
      <c r="C3292" t="str">
        <f>IFERROR(VLOOKUP(Table1[[#This Row],[Ticker]],[1]!Table1[[Symbol]:[Industry]],2,FALSE),"-")</f>
        <v>-</v>
      </c>
      <c r="D3292" t="s">
        <v>264</v>
      </c>
      <c r="E3292">
        <v>67.967784219999999</v>
      </c>
      <c r="F3292">
        <v>1000.3</v>
      </c>
      <c r="G3292">
        <v>80.529123900608994</v>
      </c>
      <c r="H3292">
        <v>-2.9057678707646102</v>
      </c>
      <c r="I3292">
        <v>40.309125167149297</v>
      </c>
      <c r="J3292">
        <v>-0.72096775035023997</v>
      </c>
      <c r="K3292">
        <v>974.50485439657598</v>
      </c>
      <c r="L3292">
        <v>792.06648354030699</v>
      </c>
      <c r="M3292">
        <v>44.1396256174854</v>
      </c>
      <c r="N3292">
        <v>0.75461635685440298</v>
      </c>
      <c r="O3292">
        <v>35.434369689093202</v>
      </c>
      <c r="P3292">
        <v>156.48717948717899</v>
      </c>
      <c r="Q3292">
        <v>0.105541029964744</v>
      </c>
    </row>
    <row r="3293" spans="1:17" hidden="1" x14ac:dyDescent="0.3">
      <c r="A3293" t="s">
        <v>6804</v>
      </c>
      <c r="B3293" t="s">
        <v>6805</v>
      </c>
      <c r="C3293" t="str">
        <f>IFERROR(VLOOKUP(Table1[[#This Row],[Ticker]],[1]!Table1[[Symbol]:[Industry]],2,FALSE),"-")</f>
        <v>-</v>
      </c>
      <c r="D3293" t="s">
        <v>21</v>
      </c>
      <c r="E3293">
        <v>67.947040000000001</v>
      </c>
      <c r="F3293">
        <v>124</v>
      </c>
      <c r="G3293">
        <v>-69.495749385742599</v>
      </c>
      <c r="H3293">
        <v>-13.4650339435471</v>
      </c>
      <c r="I3293">
        <v>-26.478306146489199</v>
      </c>
      <c r="J3293">
        <v>4.16240501546375</v>
      </c>
      <c r="K3293">
        <v>143.14387453090501</v>
      </c>
      <c r="L3293">
        <v>151.37758107587601</v>
      </c>
      <c r="M3293">
        <v>24.022211319059</v>
      </c>
      <c r="N3293">
        <v>0.56026058631921805</v>
      </c>
      <c r="O3293">
        <v>84.879032258064498</v>
      </c>
      <c r="P3293">
        <v>11.5609536662168</v>
      </c>
    </row>
    <row r="3294" spans="1:17" hidden="1" x14ac:dyDescent="0.3">
      <c r="A3294" t="s">
        <v>6806</v>
      </c>
      <c r="B3294" t="s">
        <v>6807</v>
      </c>
      <c r="C3294" t="str">
        <f>IFERROR(VLOOKUP(Table1[[#This Row],[Ticker]],[1]!Table1[[Symbol]:[Industry]],2,FALSE),"-")</f>
        <v>-</v>
      </c>
      <c r="D3294" t="s">
        <v>473</v>
      </c>
      <c r="E3294">
        <v>67.889896398000005</v>
      </c>
      <c r="F3294">
        <v>39.33</v>
      </c>
      <c r="G3294">
        <v>-71.619021513024407</v>
      </c>
      <c r="H3294">
        <v>-19.644766110386399</v>
      </c>
      <c r="I3294">
        <v>-33.5970409532773</v>
      </c>
      <c r="J3294">
        <v>-7.3570048325527804</v>
      </c>
      <c r="K3294">
        <v>40.144358309101399</v>
      </c>
      <c r="L3294">
        <v>47.334846450644399</v>
      </c>
      <c r="M3294">
        <v>41.014209256255498</v>
      </c>
      <c r="N3294">
        <v>2.24503720934498</v>
      </c>
      <c r="O3294">
        <v>91.531373390860594</v>
      </c>
      <c r="P3294">
        <v>29.204993429697701</v>
      </c>
      <c r="Q3294">
        <v>-1.6038659455354001E-2</v>
      </c>
    </row>
    <row r="3295" spans="1:17" hidden="1" x14ac:dyDescent="0.3">
      <c r="A3295" t="s">
        <v>6808</v>
      </c>
      <c r="B3295" t="s">
        <v>6809</v>
      </c>
      <c r="C3295" t="str">
        <f>IFERROR(VLOOKUP(Table1[[#This Row],[Ticker]],[1]!Table1[[Symbol]:[Industry]],2,FALSE),"-")</f>
        <v>-</v>
      </c>
      <c r="D3295" t="s">
        <v>546</v>
      </c>
      <c r="E3295">
        <v>67.866405999999998</v>
      </c>
      <c r="F3295">
        <v>225.35</v>
      </c>
      <c r="G3295">
        <v>41.440041311319298</v>
      </c>
      <c r="H3295">
        <v>2.87514627697113</v>
      </c>
      <c r="I3295">
        <v>-21.613419800916201</v>
      </c>
      <c r="J3295">
        <v>-5.7416918120766303</v>
      </c>
      <c r="K3295">
        <v>228.038656888605</v>
      </c>
      <c r="L3295">
        <v>224.03422150971701</v>
      </c>
      <c r="M3295">
        <v>46.476116910154303</v>
      </c>
      <c r="N3295">
        <v>0.98914873791924796</v>
      </c>
      <c r="O3295">
        <v>20.678943865098699</v>
      </c>
      <c r="P3295">
        <v>100.57854917668</v>
      </c>
      <c r="Q3295">
        <v>0.12194203637666701</v>
      </c>
    </row>
    <row r="3296" spans="1:17" hidden="1" x14ac:dyDescent="0.3">
      <c r="A3296" t="s">
        <v>6810</v>
      </c>
      <c r="B3296" t="s">
        <v>6811</v>
      </c>
      <c r="C3296" t="str">
        <f>IFERROR(VLOOKUP(Table1[[#This Row],[Ticker]],[1]!Table1[[Symbol]:[Industry]],2,FALSE),"-")</f>
        <v>-</v>
      </c>
      <c r="D3296" t="s">
        <v>467</v>
      </c>
      <c r="E3296">
        <v>67.81248875</v>
      </c>
      <c r="F3296">
        <v>53.05</v>
      </c>
      <c r="G3296">
        <v>1.1874477295800401</v>
      </c>
      <c r="H3296">
        <v>-16.692581945988302</v>
      </c>
      <c r="I3296">
        <v>52.798874259723299</v>
      </c>
      <c r="J3296">
        <v>-19.9955279368384</v>
      </c>
      <c r="K3296">
        <v>59.405507239953401</v>
      </c>
      <c r="L3296">
        <v>47.091987625084798</v>
      </c>
      <c r="M3296">
        <v>24.563348661345099</v>
      </c>
      <c r="N3296">
        <v>3.0235091124770799</v>
      </c>
      <c r="O3296">
        <v>42.224316682375097</v>
      </c>
      <c r="P3296">
        <v>93.613138686131293</v>
      </c>
      <c r="Q3296">
        <v>8.4034966052825996E-2</v>
      </c>
    </row>
    <row r="3297" spans="1:17" hidden="1" x14ac:dyDescent="0.3">
      <c r="A3297" t="s">
        <v>6812</v>
      </c>
      <c r="B3297" t="s">
        <v>6813</v>
      </c>
      <c r="C3297" t="str">
        <f>IFERROR(VLOOKUP(Table1[[#This Row],[Ticker]],[1]!Table1[[Symbol]:[Industry]],2,FALSE),"-")</f>
        <v>-</v>
      </c>
      <c r="D3297" t="s">
        <v>1618</v>
      </c>
      <c r="E3297">
        <v>67.682110350000002</v>
      </c>
      <c r="F3297">
        <v>5.75</v>
      </c>
      <c r="G3297">
        <v>55.747391428867999</v>
      </c>
      <c r="H3297">
        <v>-23.143707174954201</v>
      </c>
      <c r="I3297">
        <v>0.226543032586704</v>
      </c>
      <c r="J3297">
        <v>-11.843660542396099</v>
      </c>
      <c r="K3297">
        <v>6.0893901300149196</v>
      </c>
      <c r="L3297">
        <v>5.3057038660511298</v>
      </c>
      <c r="M3297">
        <v>41.562009493576397</v>
      </c>
      <c r="N3297">
        <v>0.52063009238640601</v>
      </c>
      <c r="O3297">
        <v>53.739130434782602</v>
      </c>
      <c r="P3297">
        <v>91.6666666666666</v>
      </c>
      <c r="Q3297">
        <v>8.2636941036725003E-2</v>
      </c>
    </row>
    <row r="3298" spans="1:17" hidden="1" x14ac:dyDescent="0.3">
      <c r="A3298" t="s">
        <v>6814</v>
      </c>
      <c r="B3298" t="s">
        <v>6815</v>
      </c>
      <c r="C3298" t="str">
        <f>IFERROR(VLOOKUP(Table1[[#This Row],[Ticker]],[1]!Table1[[Symbol]:[Industry]],2,FALSE),"-")</f>
        <v>-</v>
      </c>
      <c r="D3298" t="s">
        <v>379</v>
      </c>
      <c r="E3298">
        <v>67.524912251999993</v>
      </c>
      <c r="F3298">
        <v>40.11</v>
      </c>
      <c r="G3298">
        <v>22.687917544003302</v>
      </c>
      <c r="H3298">
        <v>0.93891136713832402</v>
      </c>
      <c r="I3298">
        <v>0.33848105491330499</v>
      </c>
      <c r="J3298">
        <v>-12.271923142556799</v>
      </c>
      <c r="K3298">
        <v>37.5246395060433</v>
      </c>
      <c r="L3298">
        <v>34.179426326397099</v>
      </c>
      <c r="M3298">
        <v>49.502728824513198</v>
      </c>
      <c r="N3298">
        <v>2.83961111245259</v>
      </c>
      <c r="O3298">
        <v>20.668162552979201</v>
      </c>
      <c r="P3298">
        <v>65.7438016528925</v>
      </c>
      <c r="Q3298">
        <v>8.2917020071591005E-2</v>
      </c>
    </row>
    <row r="3299" spans="1:17" hidden="1" x14ac:dyDescent="0.3">
      <c r="A3299" t="s">
        <v>6816</v>
      </c>
      <c r="B3299" t="s">
        <v>6817</v>
      </c>
      <c r="C3299" t="str">
        <f>IFERROR(VLOOKUP(Table1[[#This Row],[Ticker]],[1]!Table1[[Symbol]:[Industry]],2,FALSE),"-")</f>
        <v>-</v>
      </c>
      <c r="D3299" t="s">
        <v>606</v>
      </c>
      <c r="E3299">
        <v>67.350566275000006</v>
      </c>
      <c r="F3299">
        <v>26.27</v>
      </c>
      <c r="G3299">
        <v>-45.013908865457502</v>
      </c>
      <c r="H3299">
        <v>-4.6044537722418601</v>
      </c>
      <c r="I3299">
        <v>-10.178655322342699</v>
      </c>
      <c r="J3299">
        <v>-6.5676948157239199</v>
      </c>
      <c r="K3299">
        <v>26.565536223790598</v>
      </c>
      <c r="L3299">
        <v>28.1172374627042</v>
      </c>
      <c r="M3299">
        <v>42.3555489189851</v>
      </c>
      <c r="N3299">
        <v>0.68616345525529299</v>
      </c>
      <c r="O3299">
        <v>59.497525694708699</v>
      </c>
      <c r="P3299">
        <v>16.2389380530973</v>
      </c>
      <c r="Q3299">
        <v>-5.0795170995947998E-2</v>
      </c>
    </row>
    <row r="3300" spans="1:17" hidden="1" x14ac:dyDescent="0.3">
      <c r="A3300" t="s">
        <v>6818</v>
      </c>
      <c r="B3300" t="s">
        <v>6819</v>
      </c>
      <c r="C3300" t="str">
        <f>IFERROR(VLOOKUP(Table1[[#This Row],[Ticker]],[1]!Table1[[Symbol]:[Industry]],2,FALSE),"-")</f>
        <v>-</v>
      </c>
      <c r="D3300" t="s">
        <v>397</v>
      </c>
      <c r="E3300">
        <v>67.201057599999999</v>
      </c>
      <c r="F3300">
        <v>84.73</v>
      </c>
      <c r="G3300">
        <v>37.705698649239402</v>
      </c>
      <c r="H3300">
        <v>-10.5584595490834</v>
      </c>
      <c r="I3300">
        <v>-14.4689174982185</v>
      </c>
      <c r="J3300">
        <v>-7.2038256418013402</v>
      </c>
      <c r="K3300">
        <v>88.232251151874607</v>
      </c>
      <c r="L3300">
        <v>85.443837135509497</v>
      </c>
      <c r="M3300">
        <v>45.0026422466265</v>
      </c>
      <c r="N3300">
        <v>0.90784468214190395</v>
      </c>
      <c r="O3300">
        <v>37.247728077422401</v>
      </c>
      <c r="P3300">
        <v>73.947854649969202</v>
      </c>
      <c r="Q3300">
        <v>7.1854286837518003E-2</v>
      </c>
    </row>
    <row r="3301" spans="1:17" hidden="1" x14ac:dyDescent="0.3">
      <c r="A3301" t="s">
        <v>6820</v>
      </c>
      <c r="B3301" t="s">
        <v>6821</v>
      </c>
      <c r="C3301" t="str">
        <f>IFERROR(VLOOKUP(Table1[[#This Row],[Ticker]],[1]!Table1[[Symbol]:[Industry]],2,FALSE),"-")</f>
        <v>-</v>
      </c>
      <c r="D3301" t="s">
        <v>606</v>
      </c>
      <c r="E3301">
        <v>67.056865094000003</v>
      </c>
      <c r="F3301">
        <v>38.229999999999997</v>
      </c>
      <c r="G3301">
        <v>-16.717696609990501</v>
      </c>
      <c r="H3301">
        <v>3.8606352685028802</v>
      </c>
      <c r="I3301">
        <v>5.1118826861922697</v>
      </c>
      <c r="J3301">
        <v>6.35152371999986</v>
      </c>
      <c r="K3301">
        <v>35.925190285575802</v>
      </c>
      <c r="L3301">
        <v>36.222080343419897</v>
      </c>
      <c r="M3301">
        <v>68.498456879203403</v>
      </c>
      <c r="N3301">
        <v>1.2052837797916101</v>
      </c>
      <c r="O3301">
        <v>64.792048129741005</v>
      </c>
      <c r="P3301">
        <v>29.901461094121601</v>
      </c>
      <c r="Q3301">
        <v>6.1663554343750003E-2</v>
      </c>
    </row>
    <row r="3302" spans="1:17" hidden="1" x14ac:dyDescent="0.3">
      <c r="A3302" t="s">
        <v>6822</v>
      </c>
      <c r="B3302" t="s">
        <v>6823</v>
      </c>
      <c r="C3302" t="str">
        <f>IFERROR(VLOOKUP(Table1[[#This Row],[Ticker]],[1]!Table1[[Symbol]:[Industry]],2,FALSE),"-")</f>
        <v>-</v>
      </c>
      <c r="D3302" t="s">
        <v>21</v>
      </c>
      <c r="E3302">
        <v>67.024962544999994</v>
      </c>
      <c r="F3302">
        <v>42.05</v>
      </c>
      <c r="G3302">
        <v>-87.580499808053503</v>
      </c>
      <c r="H3302">
        <v>-19.6612673776322</v>
      </c>
      <c r="I3302">
        <v>-7.1069771605615903</v>
      </c>
      <c r="J3302">
        <v>-1.96736663944638</v>
      </c>
      <c r="K3302">
        <v>45.329447685161597</v>
      </c>
      <c r="L3302">
        <v>53.909656028852403</v>
      </c>
      <c r="M3302">
        <v>32.040117209560002</v>
      </c>
      <c r="N3302">
        <v>0.24866900959469601</v>
      </c>
      <c r="O3302">
        <v>151.969459148731</v>
      </c>
      <c r="P3302">
        <v>20.6666584560815</v>
      </c>
      <c r="Q3302">
        <v>3.1317354951923997E-2</v>
      </c>
    </row>
    <row r="3303" spans="1:17" hidden="1" x14ac:dyDescent="0.3">
      <c r="A3303" t="s">
        <v>6824</v>
      </c>
      <c r="B3303" t="s">
        <v>6825</v>
      </c>
      <c r="C3303" t="str">
        <f>IFERROR(VLOOKUP(Table1[[#This Row],[Ticker]],[1]!Table1[[Symbol]:[Industry]],2,FALSE),"-")</f>
        <v>-</v>
      </c>
      <c r="D3303" t="s">
        <v>132</v>
      </c>
      <c r="E3303">
        <v>66.87</v>
      </c>
      <c r="F3303">
        <v>37.15</v>
      </c>
      <c r="G3303">
        <v>27.007747501492702</v>
      </c>
      <c r="H3303">
        <v>-18.380634966565001</v>
      </c>
      <c r="I3303">
        <v>12.4797011565884</v>
      </c>
      <c r="J3303">
        <v>-1.5547815102365701</v>
      </c>
      <c r="K3303">
        <v>40.631128735065303</v>
      </c>
      <c r="L3303">
        <v>34.802129861281003</v>
      </c>
      <c r="M3303">
        <v>22.180477868325401</v>
      </c>
      <c r="N3303">
        <v>0.13402931134986701</v>
      </c>
      <c r="O3303">
        <v>51.144010767160097</v>
      </c>
      <c r="P3303">
        <v>64.745011086474406</v>
      </c>
      <c r="Q3303">
        <v>8.3506218634556997E-2</v>
      </c>
    </row>
    <row r="3304" spans="1:17" hidden="1" x14ac:dyDescent="0.3">
      <c r="A3304" t="s">
        <v>6826</v>
      </c>
      <c r="B3304" t="s">
        <v>6827</v>
      </c>
      <c r="C3304" t="str">
        <f>IFERROR(VLOOKUP(Table1[[#This Row],[Ticker]],[1]!Table1[[Symbol]:[Industry]],2,FALSE),"-")</f>
        <v>-</v>
      </c>
      <c r="D3304" t="s">
        <v>46</v>
      </c>
      <c r="E3304">
        <v>66.579129399999999</v>
      </c>
      <c r="F3304">
        <v>34.69</v>
      </c>
      <c r="G3304">
        <v>28.5716384742359</v>
      </c>
      <c r="H3304">
        <v>-9.9843616746395707</v>
      </c>
      <c r="I3304">
        <v>30.235152494164101</v>
      </c>
      <c r="J3304">
        <v>-1.7753248083316899</v>
      </c>
      <c r="K3304">
        <v>31.509353150412998</v>
      </c>
      <c r="L3304">
        <v>28.262910902601998</v>
      </c>
      <c r="M3304">
        <v>68.492547916748293</v>
      </c>
      <c r="N3304">
        <v>0.99791082194233804</v>
      </c>
      <c r="O3304">
        <v>32.574228884404697</v>
      </c>
      <c r="P3304">
        <v>73.017456359102198</v>
      </c>
      <c r="Q3304">
        <v>7.1577801845079003E-2</v>
      </c>
    </row>
    <row r="3305" spans="1:17" hidden="1" x14ac:dyDescent="0.3">
      <c r="A3305" t="s">
        <v>6828</v>
      </c>
      <c r="B3305" t="s">
        <v>6829</v>
      </c>
      <c r="C3305" t="str">
        <f>IFERROR(VLOOKUP(Table1[[#This Row],[Ticker]],[1]!Table1[[Symbol]:[Industry]],2,FALSE),"-")</f>
        <v>-</v>
      </c>
      <c r="D3305" t="s">
        <v>54</v>
      </c>
      <c r="E3305">
        <v>66.466680830000001</v>
      </c>
      <c r="F3305">
        <v>50.9</v>
      </c>
      <c r="G3305">
        <v>-61.016307715751502</v>
      </c>
      <c r="H3305">
        <v>-4.77875943374322</v>
      </c>
      <c r="I3305">
        <v>-9.6391479620396208</v>
      </c>
      <c r="J3305">
        <v>-4.0866531026502102</v>
      </c>
      <c r="K3305">
        <v>51.828204988479001</v>
      </c>
      <c r="L3305">
        <v>58.064481217109503</v>
      </c>
      <c r="M3305">
        <v>40.565517905344898</v>
      </c>
      <c r="N3305">
        <v>1.0325294852220399</v>
      </c>
      <c r="O3305">
        <v>69.076620825147302</v>
      </c>
      <c r="P3305">
        <v>14.4077320746234</v>
      </c>
      <c r="Q3305">
        <v>-0.112122028958887</v>
      </c>
    </row>
    <row r="3306" spans="1:17" hidden="1" x14ac:dyDescent="0.3">
      <c r="A3306" t="s">
        <v>6830</v>
      </c>
      <c r="B3306" t="s">
        <v>6831</v>
      </c>
      <c r="C3306" t="str">
        <f>IFERROR(VLOOKUP(Table1[[#This Row],[Ticker]],[1]!Table1[[Symbol]:[Industry]],2,FALSE),"-")</f>
        <v>-</v>
      </c>
      <c r="D3306" t="s">
        <v>132</v>
      </c>
      <c r="E3306">
        <v>66.363809669999995</v>
      </c>
      <c r="F3306">
        <v>221.85</v>
      </c>
      <c r="G3306">
        <v>76.121106349679295</v>
      </c>
      <c r="H3306">
        <v>-6.6869590772369802</v>
      </c>
      <c r="I3306">
        <v>55.601633455990402</v>
      </c>
      <c r="J3306">
        <v>-4.6287012714485698</v>
      </c>
      <c r="K3306">
        <v>203.66160343856899</v>
      </c>
      <c r="L3306">
        <v>164.090738789677</v>
      </c>
      <c r="M3306">
        <v>49.6549395718421</v>
      </c>
      <c r="N3306">
        <v>0.22210401911969199</v>
      </c>
      <c r="O3306">
        <v>35.226504394861301</v>
      </c>
      <c r="P3306">
        <v>113.317307692307</v>
      </c>
      <c r="Q3306">
        <v>8.3748441689697001E-2</v>
      </c>
    </row>
    <row r="3307" spans="1:17" hidden="1" x14ac:dyDescent="0.3">
      <c r="A3307" t="s">
        <v>6832</v>
      </c>
      <c r="B3307" t="s">
        <v>6833</v>
      </c>
      <c r="C3307" t="str">
        <f>IFERROR(VLOOKUP(Table1[[#This Row],[Ticker]],[1]!Table1[[Symbol]:[Industry]],2,FALSE),"-")</f>
        <v>-</v>
      </c>
      <c r="D3307" t="s">
        <v>438</v>
      </c>
      <c r="E3307">
        <v>66.098025294999999</v>
      </c>
      <c r="F3307">
        <v>32.81</v>
      </c>
      <c r="G3307">
        <v>54.174368216500497</v>
      </c>
      <c r="H3307">
        <v>-20.599483521277101</v>
      </c>
      <c r="I3307">
        <v>-3.2477307798213202</v>
      </c>
      <c r="J3307">
        <v>-4.28218145426119</v>
      </c>
      <c r="K3307">
        <v>36.092342601767697</v>
      </c>
      <c r="L3307">
        <v>32.760894323043999</v>
      </c>
      <c r="M3307">
        <v>25.4975906115451</v>
      </c>
      <c r="N3307">
        <v>0.55091745236241896</v>
      </c>
      <c r="O3307">
        <v>49.039926851569597</v>
      </c>
      <c r="P3307">
        <v>103.032178217821</v>
      </c>
      <c r="Q3307">
        <v>5.2372945345404001E-2</v>
      </c>
    </row>
    <row r="3308" spans="1:17" hidden="1" x14ac:dyDescent="0.3">
      <c r="A3308" t="s">
        <v>6834</v>
      </c>
      <c r="B3308" t="s">
        <v>6835</v>
      </c>
      <c r="C3308" t="str">
        <f>IFERROR(VLOOKUP(Table1[[#This Row],[Ticker]],[1]!Table1[[Symbol]:[Industry]],2,FALSE),"-")</f>
        <v>-</v>
      </c>
      <c r="D3308" t="s">
        <v>287</v>
      </c>
      <c r="E3308">
        <v>65.94</v>
      </c>
      <c r="F3308">
        <v>94.2</v>
      </c>
      <c r="G3308">
        <v>74.529139293102602</v>
      </c>
      <c r="H3308">
        <v>-29.209256843804901</v>
      </c>
      <c r="I3308">
        <v>31.8132911569027</v>
      </c>
      <c r="J3308">
        <v>-10.392213292801999</v>
      </c>
      <c r="K3308">
        <v>111.471244766572</v>
      </c>
      <c r="L3308">
        <v>94.689085315448807</v>
      </c>
      <c r="M3308">
        <v>17.015963966885401</v>
      </c>
      <c r="N3308">
        <v>1.35479309380098</v>
      </c>
      <c r="O3308">
        <v>50.743099787685701</v>
      </c>
      <c r="P3308">
        <v>123.75296912114</v>
      </c>
      <c r="Q3308">
        <v>8.5460321529228001E-2</v>
      </c>
    </row>
    <row r="3309" spans="1:17" hidden="1" x14ac:dyDescent="0.3">
      <c r="A3309" t="s">
        <v>6836</v>
      </c>
      <c r="B3309" t="s">
        <v>6837</v>
      </c>
      <c r="C3309" t="str">
        <f>IFERROR(VLOOKUP(Table1[[#This Row],[Ticker]],[1]!Table1[[Symbol]:[Industry]],2,FALSE),"-")</f>
        <v>-</v>
      </c>
      <c r="D3309" t="s">
        <v>46</v>
      </c>
      <c r="E3309">
        <v>65.928226420000001</v>
      </c>
      <c r="F3309">
        <v>0.7</v>
      </c>
      <c r="G3309">
        <v>-32.777198735066399</v>
      </c>
      <c r="K3309">
        <v>0.813046339516308</v>
      </c>
      <c r="L3309">
        <v>1.2524745064316301</v>
      </c>
      <c r="M3309">
        <v>70.989730741565694</v>
      </c>
      <c r="N3309">
        <v>1</v>
      </c>
      <c r="O3309">
        <v>7.1428571428571397</v>
      </c>
      <c r="P3309">
        <v>7.6923076923076801</v>
      </c>
      <c r="Q3309">
        <v>3.7666979515126001E-2</v>
      </c>
    </row>
    <row r="3310" spans="1:17" hidden="1" x14ac:dyDescent="0.3">
      <c r="A3310" t="s">
        <v>6838</v>
      </c>
      <c r="B3310" t="s">
        <v>6839</v>
      </c>
      <c r="C3310" t="str">
        <f>IFERROR(VLOOKUP(Table1[[#This Row],[Ticker]],[1]!Table1[[Symbol]:[Industry]],2,FALSE),"-")</f>
        <v>-</v>
      </c>
      <c r="D3310" t="s">
        <v>46</v>
      </c>
      <c r="E3310">
        <v>65.830384484999996</v>
      </c>
      <c r="F3310">
        <v>55.01</v>
      </c>
      <c r="G3310">
        <v>78.962601110968905</v>
      </c>
      <c r="H3310">
        <v>49.919164924284402</v>
      </c>
      <c r="I3310">
        <v>33.841349608851097</v>
      </c>
      <c r="J3310">
        <v>-1.7025304776361601</v>
      </c>
      <c r="K3310">
        <v>44.921095389256699</v>
      </c>
      <c r="L3310">
        <v>38.788622803988503</v>
      </c>
      <c r="M3310">
        <v>56.170581255603402</v>
      </c>
      <c r="N3310">
        <v>1.49919677155679</v>
      </c>
      <c r="O3310">
        <v>14.906380658062099</v>
      </c>
      <c r="P3310">
        <v>132.10970464134999</v>
      </c>
      <c r="Q3310">
        <v>0.123617142198372</v>
      </c>
    </row>
    <row r="3311" spans="1:17" hidden="1" x14ac:dyDescent="0.3">
      <c r="A3311" t="s">
        <v>6840</v>
      </c>
      <c r="B3311" t="s">
        <v>6841</v>
      </c>
      <c r="C3311" t="str">
        <f>IFERROR(VLOOKUP(Table1[[#This Row],[Ticker]],[1]!Table1[[Symbol]:[Industry]],2,FALSE),"-")</f>
        <v>-</v>
      </c>
      <c r="D3311" t="s">
        <v>46</v>
      </c>
      <c r="E3311">
        <v>65.730157532000007</v>
      </c>
      <c r="F3311">
        <v>38.979999999999997</v>
      </c>
      <c r="G3311">
        <v>-1.5314074892751599</v>
      </c>
      <c r="H3311">
        <v>-9.7159129240732494</v>
      </c>
      <c r="I3311">
        <v>0.87473496801969797</v>
      </c>
      <c r="J3311">
        <v>2.98002167260357</v>
      </c>
      <c r="K3311">
        <v>38.305788163452199</v>
      </c>
      <c r="L3311">
        <v>36.6809811985514</v>
      </c>
      <c r="M3311">
        <v>52.562184725435202</v>
      </c>
      <c r="N3311">
        <v>0.70787857254776898</v>
      </c>
      <c r="O3311">
        <v>29.8101590559261</v>
      </c>
      <c r="P3311">
        <v>44.370370370370303</v>
      </c>
      <c r="Q3311">
        <v>-8.3757244617767998E-2</v>
      </c>
    </row>
    <row r="3312" spans="1:17" hidden="1" x14ac:dyDescent="0.3">
      <c r="A3312" t="s">
        <v>6842</v>
      </c>
      <c r="B3312" t="s">
        <v>6843</v>
      </c>
      <c r="C3312" t="str">
        <f>IFERROR(VLOOKUP(Table1[[#This Row],[Ticker]],[1]!Table1[[Symbol]:[Industry]],2,FALSE),"-")</f>
        <v>-</v>
      </c>
      <c r="D3312" t="s">
        <v>473</v>
      </c>
      <c r="E3312">
        <v>65.707980000000006</v>
      </c>
      <c r="F3312">
        <v>138.1</v>
      </c>
      <c r="G3312">
        <v>-32.3773441367385</v>
      </c>
      <c r="H3312">
        <v>7.5232836532156204</v>
      </c>
      <c r="I3312">
        <v>-32.098500177548097</v>
      </c>
      <c r="J3312">
        <v>4.4038532042505301</v>
      </c>
      <c r="K3312">
        <v>136.85327241762599</v>
      </c>
      <c r="M3312">
        <v>50.559992699249896</v>
      </c>
      <c r="N3312">
        <v>0.29444444444444401</v>
      </c>
      <c r="O3312">
        <v>43.374366401158497</v>
      </c>
      <c r="P3312">
        <v>21.193505923650701</v>
      </c>
    </row>
    <row r="3313" spans="1:17" hidden="1" x14ac:dyDescent="0.3">
      <c r="A3313" t="s">
        <v>6844</v>
      </c>
      <c r="B3313" t="s">
        <v>6845</v>
      </c>
      <c r="C3313" t="str">
        <f>IFERROR(VLOOKUP(Table1[[#This Row],[Ticker]],[1]!Table1[[Symbol]:[Industry]],2,FALSE),"-")</f>
        <v>-</v>
      </c>
      <c r="E3313">
        <v>65.7</v>
      </c>
      <c r="F3313">
        <v>54.75</v>
      </c>
      <c r="G3313">
        <v>54.530361990215802</v>
      </c>
      <c r="H3313">
        <v>23.6487783710465</v>
      </c>
      <c r="I3313">
        <v>22.018470558439098</v>
      </c>
      <c r="J3313">
        <v>8.5166933699300795</v>
      </c>
      <c r="K3313">
        <v>40.4370267851967</v>
      </c>
      <c r="L3313">
        <v>30.8374640494606</v>
      </c>
      <c r="M3313">
        <v>85.196136805401693</v>
      </c>
      <c r="N3313">
        <v>1.2485823677922201</v>
      </c>
      <c r="O3313">
        <v>0</v>
      </c>
      <c r="P3313">
        <v>93.394560226068506</v>
      </c>
    </row>
    <row r="3314" spans="1:17" hidden="1" x14ac:dyDescent="0.3">
      <c r="A3314" t="s">
        <v>6846</v>
      </c>
      <c r="B3314" t="s">
        <v>6847</v>
      </c>
      <c r="C3314" t="str">
        <f>IFERROR(VLOOKUP(Table1[[#This Row],[Ticker]],[1]!Table1[[Symbol]:[Industry]],2,FALSE),"-")</f>
        <v>-</v>
      </c>
      <c r="D3314" t="s">
        <v>606</v>
      </c>
      <c r="E3314">
        <v>65.697314700000007</v>
      </c>
      <c r="F3314">
        <v>2.2200000000000002</v>
      </c>
      <c r="G3314">
        <v>-1.0264568953038</v>
      </c>
      <c r="H3314">
        <v>-8.4329737260952307</v>
      </c>
      <c r="I3314">
        <v>20.4198420016588</v>
      </c>
      <c r="J3314">
        <v>-0.50937880086152598</v>
      </c>
      <c r="K3314">
        <v>2.0563982928120801</v>
      </c>
      <c r="L3314">
        <v>1.9778810724085101</v>
      </c>
      <c r="M3314">
        <v>74.297202001189504</v>
      </c>
      <c r="N3314">
        <v>1.4884198705470699</v>
      </c>
      <c r="O3314">
        <v>46.396396396396298</v>
      </c>
      <c r="P3314">
        <v>1183.2369942196499</v>
      </c>
      <c r="Q3314">
        <v>7.2484854974067994E-2</v>
      </c>
    </row>
    <row r="3315" spans="1:17" hidden="1" x14ac:dyDescent="0.3">
      <c r="A3315" t="s">
        <v>6848</v>
      </c>
      <c r="B3315" t="s">
        <v>6849</v>
      </c>
      <c r="C3315" t="str">
        <f>IFERROR(VLOOKUP(Table1[[#This Row],[Ticker]],[1]!Table1[[Symbol]:[Industry]],2,FALSE),"-")</f>
        <v>-</v>
      </c>
      <c r="D3315" t="s">
        <v>143</v>
      </c>
      <c r="E3315">
        <v>65.64</v>
      </c>
      <c r="F3315">
        <v>60</v>
      </c>
      <c r="G3315">
        <v>259.89295833299599</v>
      </c>
      <c r="H3315">
        <v>136.88564940860101</v>
      </c>
      <c r="I3315">
        <v>245.30620563802199</v>
      </c>
      <c r="J3315">
        <v>20.003402404042401</v>
      </c>
      <c r="K3315">
        <v>35.249145877959101</v>
      </c>
      <c r="L3315">
        <v>25.417335791069601</v>
      </c>
      <c r="M3315">
        <v>94.712106484444206</v>
      </c>
      <c r="N3315">
        <v>3.4944777147336801</v>
      </c>
      <c r="O3315">
        <v>0.55000000000000604</v>
      </c>
      <c r="P3315">
        <v>331.03448275862002</v>
      </c>
      <c r="Q3315">
        <v>0.14540518513015799</v>
      </c>
    </row>
    <row r="3316" spans="1:17" hidden="1" x14ac:dyDescent="0.3">
      <c r="A3316" t="s">
        <v>6850</v>
      </c>
      <c r="B3316" t="s">
        <v>6851</v>
      </c>
      <c r="C3316" t="str">
        <f>IFERROR(VLOOKUP(Table1[[#This Row],[Ticker]],[1]!Table1[[Symbol]:[Industry]],2,FALSE),"-")</f>
        <v>-</v>
      </c>
      <c r="D3316" t="s">
        <v>46</v>
      </c>
      <c r="E3316">
        <v>65.631010000000003</v>
      </c>
      <c r="F3316">
        <v>173</v>
      </c>
      <c r="G3316">
        <v>127.412303445712</v>
      </c>
      <c r="H3316">
        <v>-2.8767986494294902</v>
      </c>
      <c r="I3316">
        <v>26.986935659785601</v>
      </c>
      <c r="J3316">
        <v>-0.42348050967068301</v>
      </c>
      <c r="K3316">
        <v>171.18033835404</v>
      </c>
      <c r="L3316">
        <v>147.69382952938599</v>
      </c>
      <c r="M3316">
        <v>49.641062496824901</v>
      </c>
      <c r="N3316">
        <v>0.411698956780924</v>
      </c>
      <c r="O3316">
        <v>22.1387283236994</v>
      </c>
      <c r="P3316">
        <v>160.18950218077899</v>
      </c>
      <c r="Q3316">
        <v>0.15253134053395201</v>
      </c>
    </row>
    <row r="3317" spans="1:17" hidden="1" x14ac:dyDescent="0.3">
      <c r="A3317" t="s">
        <v>6852</v>
      </c>
      <c r="B3317" t="s">
        <v>6853</v>
      </c>
      <c r="C3317" t="str">
        <f>IFERROR(VLOOKUP(Table1[[#This Row],[Ticker]],[1]!Table1[[Symbol]:[Industry]],2,FALSE),"-")</f>
        <v>-</v>
      </c>
      <c r="D3317" t="s">
        <v>606</v>
      </c>
      <c r="E3317">
        <v>65.601197999999997</v>
      </c>
      <c r="F3317">
        <v>117.3</v>
      </c>
      <c r="G3317">
        <v>122.222801264933</v>
      </c>
      <c r="H3317">
        <v>-15.483531357415799</v>
      </c>
      <c r="I3317">
        <v>35.8293899054569</v>
      </c>
      <c r="J3317">
        <v>-4.6610204308338696</v>
      </c>
      <c r="K3317">
        <v>127.87727961655099</v>
      </c>
      <c r="L3317">
        <v>102.867309320434</v>
      </c>
      <c r="M3317">
        <v>16.578964172194102</v>
      </c>
      <c r="N3317">
        <v>0.29075352405067101</v>
      </c>
      <c r="O3317">
        <v>39.769820971866999</v>
      </c>
      <c r="P3317">
        <v>178.22580645161199</v>
      </c>
      <c r="Q3317">
        <v>7.1863321447178996E-2</v>
      </c>
    </row>
    <row r="3318" spans="1:17" hidden="1" x14ac:dyDescent="0.3">
      <c r="A3318" t="s">
        <v>6854</v>
      </c>
      <c r="B3318" t="s">
        <v>6855</v>
      </c>
      <c r="C3318" t="str">
        <f>IFERROR(VLOOKUP(Table1[[#This Row],[Ticker]],[1]!Table1[[Symbol]:[Industry]],2,FALSE),"-")</f>
        <v>-</v>
      </c>
      <c r="D3318" t="s">
        <v>546</v>
      </c>
      <c r="E3318">
        <v>65.554140000000004</v>
      </c>
      <c r="F3318">
        <v>212.7</v>
      </c>
      <c r="G3318">
        <v>140.26516326749999</v>
      </c>
      <c r="H3318">
        <v>-12.516690267294999</v>
      </c>
      <c r="I3318">
        <v>82.3302193601494</v>
      </c>
      <c r="J3318">
        <v>-9.2424989145786505</v>
      </c>
      <c r="K3318">
        <v>219.13569158925699</v>
      </c>
      <c r="L3318">
        <v>169.17951266917501</v>
      </c>
      <c r="M3318">
        <v>12.040498611872399</v>
      </c>
      <c r="N3318">
        <v>0.249573525295363</v>
      </c>
      <c r="O3318">
        <v>22.284908321579699</v>
      </c>
      <c r="P3318">
        <v>173.04236200256699</v>
      </c>
      <c r="Q3318">
        <v>0.16357240579764401</v>
      </c>
    </row>
    <row r="3319" spans="1:17" hidden="1" x14ac:dyDescent="0.3">
      <c r="A3319" t="s">
        <v>6856</v>
      </c>
      <c r="B3319" t="s">
        <v>6857</v>
      </c>
      <c r="C3319" t="str">
        <f>IFERROR(VLOOKUP(Table1[[#This Row],[Ticker]],[1]!Table1[[Symbol]:[Industry]],2,FALSE),"-")</f>
        <v>-</v>
      </c>
      <c r="D3319" t="s">
        <v>74</v>
      </c>
      <c r="E3319">
        <v>65.523299711999996</v>
      </c>
      <c r="F3319">
        <v>20.62</v>
      </c>
      <c r="G3319">
        <v>-46.860532068399699</v>
      </c>
      <c r="H3319">
        <v>-12.4256708298806</v>
      </c>
      <c r="I3319">
        <v>-2.4874613691276499</v>
      </c>
      <c r="J3319">
        <v>-5.8183091377041496</v>
      </c>
      <c r="K3319">
        <v>21.773340550372598</v>
      </c>
      <c r="L3319">
        <v>22.584746394122401</v>
      </c>
      <c r="M3319">
        <v>40.437665686856498</v>
      </c>
      <c r="N3319">
        <v>0.55650652297206604</v>
      </c>
      <c r="O3319">
        <v>58.098933074684702</v>
      </c>
      <c r="P3319">
        <v>17.159090909090899</v>
      </c>
      <c r="Q3319">
        <v>5.9505727705597998E-2</v>
      </c>
    </row>
    <row r="3320" spans="1:17" hidden="1" x14ac:dyDescent="0.3">
      <c r="A3320" t="s">
        <v>6858</v>
      </c>
      <c r="B3320" t="s">
        <v>6859</v>
      </c>
      <c r="C3320" t="str">
        <f>IFERROR(VLOOKUP(Table1[[#This Row],[Ticker]],[1]!Table1[[Symbol]:[Industry]],2,FALSE),"-")</f>
        <v>-</v>
      </c>
      <c r="D3320" t="s">
        <v>132</v>
      </c>
      <c r="E3320">
        <v>65.488844159999999</v>
      </c>
      <c r="F3320">
        <v>49.6</v>
      </c>
      <c r="G3320">
        <v>-2.2508829455927102</v>
      </c>
      <c r="H3320">
        <v>-5.6987556788001896</v>
      </c>
      <c r="I3320">
        <v>47.0031753349922</v>
      </c>
      <c r="J3320">
        <v>-5.7330192393333803</v>
      </c>
      <c r="K3320">
        <v>46.547676902806501</v>
      </c>
      <c r="L3320">
        <v>37.792280620015603</v>
      </c>
      <c r="M3320">
        <v>31.818364479360799</v>
      </c>
      <c r="N3320">
        <v>1.4409448818897601</v>
      </c>
      <c r="O3320">
        <v>10.8870967741935</v>
      </c>
      <c r="P3320">
        <v>105.809128630705</v>
      </c>
    </row>
    <row r="3321" spans="1:17" hidden="1" x14ac:dyDescent="0.3">
      <c r="A3321" t="s">
        <v>6860</v>
      </c>
      <c r="B3321" t="s">
        <v>6861</v>
      </c>
      <c r="C3321" t="str">
        <f>IFERROR(VLOOKUP(Table1[[#This Row],[Ticker]],[1]!Table1[[Symbol]:[Industry]],2,FALSE),"-")</f>
        <v>-</v>
      </c>
      <c r="D3321" t="s">
        <v>264</v>
      </c>
      <c r="E3321">
        <v>65.3485625</v>
      </c>
      <c r="F3321">
        <v>16.25</v>
      </c>
      <c r="G3321">
        <v>55.519440894134</v>
      </c>
      <c r="H3321">
        <v>-4.6415045317824299</v>
      </c>
      <c r="I3321">
        <v>-10.500031920039801</v>
      </c>
      <c r="J3321">
        <v>8.4293711579536694</v>
      </c>
      <c r="K3321">
        <v>15.7299960015454</v>
      </c>
      <c r="L3321">
        <v>14.1556385361108</v>
      </c>
      <c r="M3321">
        <v>49.998806182094697</v>
      </c>
      <c r="N3321">
        <v>1.37085909749815</v>
      </c>
      <c r="O3321">
        <v>35.199999999999903</v>
      </c>
      <c r="P3321">
        <v>96.493349455864504</v>
      </c>
      <c r="Q3321">
        <v>7.4794181916098004E-2</v>
      </c>
    </row>
    <row r="3322" spans="1:17" hidden="1" x14ac:dyDescent="0.3">
      <c r="A3322" t="s">
        <v>6862</v>
      </c>
      <c r="B3322" t="s">
        <v>6863</v>
      </c>
      <c r="C3322" t="str">
        <f>IFERROR(VLOOKUP(Table1[[#This Row],[Ticker]],[1]!Table1[[Symbol]:[Industry]],2,FALSE),"-")</f>
        <v>-</v>
      </c>
      <c r="D3322" t="s">
        <v>21</v>
      </c>
      <c r="E3322">
        <v>65.311353999999994</v>
      </c>
      <c r="F3322">
        <v>11.71</v>
      </c>
      <c r="G3322">
        <v>21.720845593486299</v>
      </c>
      <c r="H3322">
        <v>-11.954429701850399</v>
      </c>
      <c r="I3322">
        <v>-5.8421656832594797</v>
      </c>
      <c r="J3322">
        <v>-2.4134945855743202</v>
      </c>
      <c r="K3322">
        <v>11.3871353615566</v>
      </c>
      <c r="L3322">
        <v>10.624061036803001</v>
      </c>
      <c r="M3322">
        <v>63.196834032669202</v>
      </c>
      <c r="N3322">
        <v>0.40235779542282901</v>
      </c>
      <c r="O3322">
        <v>28.9496157130657</v>
      </c>
      <c r="P3322">
        <v>72.205882352941103</v>
      </c>
      <c r="Q3322">
        <v>9.2380498002093997E-2</v>
      </c>
    </row>
    <row r="3323" spans="1:17" hidden="1" x14ac:dyDescent="0.3">
      <c r="A3323" t="s">
        <v>6864</v>
      </c>
      <c r="B3323" t="s">
        <v>6865</v>
      </c>
      <c r="C3323" t="str">
        <f>IFERROR(VLOOKUP(Table1[[#This Row],[Ticker]],[1]!Table1[[Symbol]:[Industry]],2,FALSE),"-")</f>
        <v>-</v>
      </c>
      <c r="D3323" t="s">
        <v>1381</v>
      </c>
      <c r="E3323">
        <v>65.276026874999999</v>
      </c>
      <c r="F3323">
        <v>60.75</v>
      </c>
      <c r="G3323">
        <v>8.5018710323754494</v>
      </c>
      <c r="H3323">
        <v>57.090339043636497</v>
      </c>
      <c r="I3323">
        <v>71.810687072081393</v>
      </c>
      <c r="J3323">
        <v>10.163870190440299</v>
      </c>
      <c r="K3323">
        <v>42.321369677196202</v>
      </c>
      <c r="L3323">
        <v>38.989188379121501</v>
      </c>
      <c r="M3323">
        <v>87.828657215682597</v>
      </c>
      <c r="N3323">
        <v>2.72018890200708</v>
      </c>
      <c r="O3323">
        <v>2.88065843621398</v>
      </c>
      <c r="P3323">
        <v>109.84455958549199</v>
      </c>
    </row>
    <row r="3324" spans="1:17" hidden="1" x14ac:dyDescent="0.3">
      <c r="A3324" t="s">
        <v>6866</v>
      </c>
      <c r="B3324" t="s">
        <v>6867</v>
      </c>
      <c r="C3324" t="str">
        <f>IFERROR(VLOOKUP(Table1[[#This Row],[Ticker]],[1]!Table1[[Symbol]:[Industry]],2,FALSE),"-")</f>
        <v>-</v>
      </c>
      <c r="E3324">
        <v>65.23917213</v>
      </c>
      <c r="F3324">
        <v>84.9</v>
      </c>
      <c r="G3324">
        <v>-3.98472300691106</v>
      </c>
      <c r="H3324">
        <v>50.914051023773098</v>
      </c>
      <c r="I3324">
        <v>70.336508668325493</v>
      </c>
      <c r="J3324">
        <v>-3.2817656970633902</v>
      </c>
      <c r="K3324">
        <v>69.485310906214906</v>
      </c>
      <c r="L3324">
        <v>54.695300540383101</v>
      </c>
      <c r="M3324">
        <v>63.395395573506697</v>
      </c>
      <c r="N3324">
        <v>0.36831023636619398</v>
      </c>
      <c r="O3324">
        <v>10.4711425206124</v>
      </c>
      <c r="P3324">
        <v>204.19204586169801</v>
      </c>
      <c r="Q3324">
        <v>0.21048846401256499</v>
      </c>
    </row>
    <row r="3325" spans="1:17" hidden="1" x14ac:dyDescent="0.3">
      <c r="A3325" t="s">
        <v>6868</v>
      </c>
      <c r="B3325" t="s">
        <v>6869</v>
      </c>
      <c r="C3325" t="str">
        <f>IFERROR(VLOOKUP(Table1[[#This Row],[Ticker]],[1]!Table1[[Symbol]:[Industry]],2,FALSE),"-")</f>
        <v>-</v>
      </c>
      <c r="D3325" t="s">
        <v>74</v>
      </c>
      <c r="E3325">
        <v>65.166659999999993</v>
      </c>
      <c r="F3325">
        <v>65</v>
      </c>
      <c r="G3325">
        <v>-2.12393240340811</v>
      </c>
      <c r="H3325">
        <v>-4.3006306551167999</v>
      </c>
      <c r="I3325">
        <v>-35.790475458658598</v>
      </c>
      <c r="J3325">
        <v>-1.87363444571417</v>
      </c>
      <c r="K3325">
        <v>66.926269632883006</v>
      </c>
      <c r="L3325">
        <v>66.624562363446998</v>
      </c>
      <c r="M3325">
        <v>35.8296873662377</v>
      </c>
      <c r="N3325">
        <v>0.919397463002114</v>
      </c>
      <c r="O3325">
        <v>38.461538461538403</v>
      </c>
      <c r="P3325">
        <v>47.492625368731503</v>
      </c>
      <c r="Q3325">
        <v>1.713217166294E-2</v>
      </c>
    </row>
    <row r="3326" spans="1:17" hidden="1" x14ac:dyDescent="0.3">
      <c r="A3326" t="s">
        <v>6870</v>
      </c>
      <c r="B3326" t="s">
        <v>6871</v>
      </c>
      <c r="C3326" t="str">
        <f>IFERROR(VLOOKUP(Table1[[#This Row],[Ticker]],[1]!Table1[[Symbol]:[Industry]],2,FALSE),"-")</f>
        <v>-</v>
      </c>
      <c r="D3326" t="s">
        <v>6872</v>
      </c>
      <c r="E3326">
        <v>65.131806999999995</v>
      </c>
      <c r="F3326">
        <v>46.85</v>
      </c>
      <c r="G3326">
        <v>147.92981145067299</v>
      </c>
      <c r="H3326">
        <v>-3.9393768722079701</v>
      </c>
      <c r="I3326">
        <v>98.567990149807002</v>
      </c>
      <c r="J3326">
        <v>-5.3052166846134998</v>
      </c>
      <c r="K3326">
        <v>41.471346315971601</v>
      </c>
      <c r="L3326">
        <v>30.047158890027902</v>
      </c>
      <c r="M3326">
        <v>43.320079852278901</v>
      </c>
      <c r="N3326">
        <v>0.31466237319589901</v>
      </c>
      <c r="O3326">
        <v>21.9850586979722</v>
      </c>
      <c r="P3326">
        <v>224.22145328719699</v>
      </c>
      <c r="Q3326">
        <v>5.8449958066989001E-2</v>
      </c>
    </row>
    <row r="3327" spans="1:17" hidden="1" x14ac:dyDescent="0.3">
      <c r="A3327" t="s">
        <v>6873</v>
      </c>
      <c r="B3327" t="s">
        <v>6874</v>
      </c>
      <c r="C3327" t="str">
        <f>IFERROR(VLOOKUP(Table1[[#This Row],[Ticker]],[1]!Table1[[Symbol]:[Industry]],2,FALSE),"-")</f>
        <v>-</v>
      </c>
      <c r="D3327" t="s">
        <v>5241</v>
      </c>
      <c r="E3327">
        <v>65.016270500000005</v>
      </c>
      <c r="F3327">
        <v>31.45</v>
      </c>
      <c r="G3327">
        <v>-45.561447209830597</v>
      </c>
      <c r="H3327">
        <v>-11.318062395283899</v>
      </c>
      <c r="I3327">
        <v>-33.3301579983411</v>
      </c>
      <c r="J3327">
        <v>3.32892965684991</v>
      </c>
      <c r="K3327">
        <v>35.835872757372002</v>
      </c>
      <c r="L3327">
        <v>38.843172854556599</v>
      </c>
      <c r="M3327">
        <v>43.664210402843203</v>
      </c>
      <c r="N3327">
        <v>0.40662307869616598</v>
      </c>
      <c r="O3327">
        <v>113.195548489666</v>
      </c>
      <c r="P3327">
        <v>11.0914871070292</v>
      </c>
      <c r="Q3327">
        <v>0.12287724541797999</v>
      </c>
    </row>
    <row r="3328" spans="1:17" hidden="1" x14ac:dyDescent="0.3">
      <c r="A3328" t="s">
        <v>6875</v>
      </c>
      <c r="B3328" t="s">
        <v>6876</v>
      </c>
      <c r="C3328" t="str">
        <f>IFERROR(VLOOKUP(Table1[[#This Row],[Ticker]],[1]!Table1[[Symbol]:[Industry]],2,FALSE),"-")</f>
        <v>-</v>
      </c>
      <c r="D3328" t="s">
        <v>132</v>
      </c>
      <c r="E3328">
        <v>64.910495222999998</v>
      </c>
      <c r="F3328">
        <v>56.07</v>
      </c>
      <c r="G3328">
        <v>14.620277605627599</v>
      </c>
      <c r="H3328">
        <v>-7.6754028368671801</v>
      </c>
      <c r="I3328">
        <v>20.0118109135759</v>
      </c>
      <c r="J3328">
        <v>-9.2450906624534106</v>
      </c>
      <c r="K3328">
        <v>61.811224358426202</v>
      </c>
      <c r="L3328">
        <v>51.983103720918102</v>
      </c>
      <c r="M3328">
        <v>16.664745694588198</v>
      </c>
      <c r="N3328">
        <v>1.57323686389256E-2</v>
      </c>
      <c r="O3328">
        <v>80.738362760834605</v>
      </c>
      <c r="P3328">
        <v>63.947368421052602</v>
      </c>
      <c r="Q3328">
        <v>6.3346390214297998E-2</v>
      </c>
    </row>
    <row r="3329" spans="1:17" hidden="1" x14ac:dyDescent="0.3">
      <c r="A3329" t="s">
        <v>6877</v>
      </c>
      <c r="B3329" t="s">
        <v>6878</v>
      </c>
      <c r="C3329" t="str">
        <f>IFERROR(VLOOKUP(Table1[[#This Row],[Ticker]],[1]!Table1[[Symbol]:[Industry]],2,FALSE),"-")</f>
        <v>-</v>
      </c>
      <c r="E3329">
        <v>64.869945375</v>
      </c>
      <c r="F3329">
        <v>49.75</v>
      </c>
      <c r="G3329">
        <v>-27.819392827893399</v>
      </c>
      <c r="H3329">
        <v>0.3418841725365</v>
      </c>
      <c r="I3329">
        <v>-13.3723520911681</v>
      </c>
      <c r="J3329">
        <v>3.4789850278355101</v>
      </c>
      <c r="O3329">
        <v>0</v>
      </c>
      <c r="P3329">
        <v>15.697674418604599</v>
      </c>
    </row>
    <row r="3330" spans="1:17" hidden="1" x14ac:dyDescent="0.3">
      <c r="A3330" t="s">
        <v>6879</v>
      </c>
      <c r="B3330" t="s">
        <v>6880</v>
      </c>
      <c r="C3330" t="str">
        <f>IFERROR(VLOOKUP(Table1[[#This Row],[Ticker]],[1]!Table1[[Symbol]:[Industry]],2,FALSE),"-")</f>
        <v>-</v>
      </c>
      <c r="D3330" t="s">
        <v>1429</v>
      </c>
      <c r="E3330">
        <v>64.704665599999998</v>
      </c>
      <c r="F3330">
        <v>188.2</v>
      </c>
      <c r="G3330">
        <v>-2.4222203800880502</v>
      </c>
      <c r="H3330">
        <v>-3.6129331032110001</v>
      </c>
      <c r="I3330">
        <v>-22.721331200436701</v>
      </c>
      <c r="J3330">
        <v>-21.9444036764834</v>
      </c>
      <c r="K3330">
        <v>206.05369010312199</v>
      </c>
      <c r="L3330">
        <v>180.23420221546101</v>
      </c>
      <c r="M3330">
        <v>31.8038492832579</v>
      </c>
      <c r="N3330">
        <v>0.61980631052795998</v>
      </c>
      <c r="O3330">
        <v>34.481269925611002</v>
      </c>
      <c r="P3330">
        <v>121.41176470588201</v>
      </c>
    </row>
    <row r="3331" spans="1:17" hidden="1" x14ac:dyDescent="0.3">
      <c r="A3331" t="s">
        <v>6881</v>
      </c>
      <c r="B3331" t="s">
        <v>6823</v>
      </c>
      <c r="C3331" t="str">
        <f>IFERROR(VLOOKUP(Table1[[#This Row],[Ticker]],[1]!Table1[[Symbol]:[Industry]],2,FALSE),"-")</f>
        <v>-</v>
      </c>
      <c r="D3331" t="s">
        <v>21</v>
      </c>
      <c r="E3331">
        <v>64.615229639999995</v>
      </c>
      <c r="F3331">
        <v>18.8</v>
      </c>
      <c r="G3331">
        <v>-25.974341018370499</v>
      </c>
      <c r="H3331">
        <v>-11.7461274028286</v>
      </c>
      <c r="I3331">
        <v>-21.672060311965801</v>
      </c>
      <c r="J3331">
        <v>-2.5412103120458802</v>
      </c>
      <c r="K3331">
        <v>19.118696027913899</v>
      </c>
      <c r="L3331">
        <v>19.440687062238698</v>
      </c>
      <c r="M3331">
        <v>46.543379516913603</v>
      </c>
      <c r="N3331">
        <v>0.29040620456237598</v>
      </c>
      <c r="O3331">
        <v>43.563829787233999</v>
      </c>
      <c r="P3331">
        <v>16.3366336633663</v>
      </c>
      <c r="Q3331">
        <v>-1.1257678676349E-2</v>
      </c>
    </row>
    <row r="3332" spans="1:17" hidden="1" x14ac:dyDescent="0.3">
      <c r="A3332" t="s">
        <v>6882</v>
      </c>
      <c r="B3332" t="s">
        <v>6883</v>
      </c>
      <c r="C3332" t="str">
        <f>IFERROR(VLOOKUP(Table1[[#This Row],[Ticker]],[1]!Table1[[Symbol]:[Industry]],2,FALSE),"-")</f>
        <v>-</v>
      </c>
      <c r="D3332" t="s">
        <v>397</v>
      </c>
      <c r="E3332">
        <v>64.599999999999994</v>
      </c>
      <c r="F3332">
        <v>1900</v>
      </c>
      <c r="G3332">
        <v>117.466459563803</v>
      </c>
      <c r="H3332">
        <v>-13.343633213729399</v>
      </c>
      <c r="I3332">
        <v>77.143093030465394</v>
      </c>
      <c r="J3332">
        <v>-6.8357439854021997</v>
      </c>
      <c r="K3332">
        <v>1939.23928495121</v>
      </c>
      <c r="L3332">
        <v>1426.05482968264</v>
      </c>
      <c r="M3332">
        <v>27.721171393422001</v>
      </c>
      <c r="N3332">
        <v>0.660611870554352</v>
      </c>
      <c r="O3332">
        <v>28.997368421052599</v>
      </c>
      <c r="P3332">
        <v>171.351042559268</v>
      </c>
      <c r="Q3332">
        <v>0.123397255740978</v>
      </c>
    </row>
    <row r="3333" spans="1:17" hidden="1" x14ac:dyDescent="0.3">
      <c r="A3333" t="s">
        <v>6884</v>
      </c>
      <c r="B3333" t="s">
        <v>6885</v>
      </c>
      <c r="C3333" t="str">
        <f>IFERROR(VLOOKUP(Table1[[#This Row],[Ticker]],[1]!Table1[[Symbol]:[Industry]],2,FALSE),"-")</f>
        <v>-</v>
      </c>
      <c r="D3333" t="s">
        <v>185</v>
      </c>
      <c r="E3333">
        <v>64.459249779999993</v>
      </c>
      <c r="F3333">
        <v>44.41</v>
      </c>
      <c r="G3333">
        <v>89.717791244893405</v>
      </c>
      <c r="H3333">
        <v>-10.854270489229201</v>
      </c>
      <c r="I3333">
        <v>10.394479682818201</v>
      </c>
      <c r="J3333">
        <v>-6.0931482652280096</v>
      </c>
      <c r="K3333">
        <v>45.147201252996197</v>
      </c>
      <c r="L3333">
        <v>37.925964681670401</v>
      </c>
      <c r="M3333">
        <v>38.387178047445602</v>
      </c>
      <c r="N3333">
        <v>0.43823294280983399</v>
      </c>
      <c r="O3333">
        <v>23.395631614501202</v>
      </c>
      <c r="P3333">
        <v>136.60095897709101</v>
      </c>
      <c r="Q3333">
        <v>0.1225909701636</v>
      </c>
    </row>
    <row r="3334" spans="1:17" hidden="1" x14ac:dyDescent="0.3">
      <c r="A3334" t="s">
        <v>6886</v>
      </c>
      <c r="B3334" t="s">
        <v>6887</v>
      </c>
      <c r="C3334" t="str">
        <f>IFERROR(VLOOKUP(Table1[[#This Row],[Ticker]],[1]!Table1[[Symbol]:[Industry]],2,FALSE),"-")</f>
        <v>-</v>
      </c>
      <c r="D3334" t="s">
        <v>124</v>
      </c>
      <c r="E3334">
        <v>64.380591600000002</v>
      </c>
      <c r="F3334">
        <v>87.87</v>
      </c>
      <c r="G3334">
        <v>-37.141587067674102</v>
      </c>
      <c r="H3334">
        <v>4.3987956013411198</v>
      </c>
      <c r="I3334">
        <v>-9.3373522429454496</v>
      </c>
      <c r="J3334">
        <v>3.2630381839816902</v>
      </c>
      <c r="K3334">
        <v>84.903627859332801</v>
      </c>
      <c r="L3334">
        <v>86.143638380841594</v>
      </c>
      <c r="M3334">
        <v>58.618538863203597</v>
      </c>
      <c r="N3334">
        <v>1.19638416966381</v>
      </c>
      <c r="O3334">
        <v>25.184932286332</v>
      </c>
      <c r="P3334">
        <v>22.0416666666666</v>
      </c>
      <c r="Q3334">
        <v>8.1672806470493006E-2</v>
      </c>
    </row>
    <row r="3335" spans="1:17" hidden="1" x14ac:dyDescent="0.3">
      <c r="A3335" t="s">
        <v>6888</v>
      </c>
      <c r="B3335" t="s">
        <v>6889</v>
      </c>
      <c r="C3335" t="str">
        <f>IFERROR(VLOOKUP(Table1[[#This Row],[Ticker]],[1]!Table1[[Symbol]:[Industry]],2,FALSE),"-")</f>
        <v>-</v>
      </c>
      <c r="D3335" t="s">
        <v>2737</v>
      </c>
      <c r="E3335">
        <v>63.937964999999998</v>
      </c>
      <c r="F3335">
        <v>39</v>
      </c>
      <c r="G3335">
        <v>-34.688667547943602</v>
      </c>
      <c r="H3335">
        <v>-11.3557902460681</v>
      </c>
      <c r="I3335">
        <v>-6.0999421710029997</v>
      </c>
      <c r="J3335">
        <v>4.1020653262119904</v>
      </c>
      <c r="K3335">
        <v>41.098084477724299</v>
      </c>
      <c r="L3335">
        <v>42.134868474114299</v>
      </c>
      <c r="M3335">
        <v>45.963349511553602</v>
      </c>
      <c r="N3335">
        <v>0.55977317499205703</v>
      </c>
      <c r="O3335">
        <v>34.102564102564003</v>
      </c>
      <c r="P3335">
        <v>21.306376360808699</v>
      </c>
      <c r="Q3335">
        <v>6.7494599741728001E-2</v>
      </c>
    </row>
    <row r="3336" spans="1:17" hidden="1" x14ac:dyDescent="0.3">
      <c r="A3336" t="s">
        <v>6890</v>
      </c>
      <c r="B3336" t="s">
        <v>6891</v>
      </c>
      <c r="C3336" t="str">
        <f>IFERROR(VLOOKUP(Table1[[#This Row],[Ticker]],[1]!Table1[[Symbol]:[Industry]],2,FALSE),"-")</f>
        <v>-</v>
      </c>
      <c r="D3336" t="s">
        <v>606</v>
      </c>
      <c r="E3336">
        <v>63.862499999999997</v>
      </c>
      <c r="F3336">
        <v>425.75</v>
      </c>
      <c r="G3336">
        <v>159.93507352344099</v>
      </c>
      <c r="H3336">
        <v>38.422468532190599</v>
      </c>
      <c r="I3336">
        <v>40.354150611423997</v>
      </c>
      <c r="J3336">
        <v>12.716026431043399</v>
      </c>
      <c r="K3336">
        <v>325.74821654257801</v>
      </c>
      <c r="L3336">
        <v>266.48113157702699</v>
      </c>
      <c r="M3336">
        <v>80.464832928125304</v>
      </c>
      <c r="N3336">
        <v>1.26293766320774</v>
      </c>
      <c r="O3336">
        <v>11.567821491485599</v>
      </c>
      <c r="P3336">
        <v>225.24828113063401</v>
      </c>
      <c r="Q3336">
        <v>0.13264393200492999</v>
      </c>
    </row>
    <row r="3337" spans="1:17" hidden="1" x14ac:dyDescent="0.3">
      <c r="A3337" t="s">
        <v>6892</v>
      </c>
      <c r="B3337" t="s">
        <v>6893</v>
      </c>
      <c r="C3337" t="str">
        <f>IFERROR(VLOOKUP(Table1[[#This Row],[Ticker]],[1]!Table1[[Symbol]:[Industry]],2,FALSE),"-")</f>
        <v>-</v>
      </c>
      <c r="D3337" t="s">
        <v>261</v>
      </c>
      <c r="E3337">
        <v>63.754971929999897</v>
      </c>
      <c r="F3337">
        <v>133.9</v>
      </c>
      <c r="G3337">
        <v>68.032639297327094</v>
      </c>
      <c r="H3337">
        <v>-9.4731297147985298</v>
      </c>
      <c r="I3337">
        <v>12.6874545261207</v>
      </c>
      <c r="J3337">
        <v>-6.8212281484426303</v>
      </c>
      <c r="K3337">
        <v>131.45472288390201</v>
      </c>
      <c r="L3337">
        <v>116.06704188413801</v>
      </c>
      <c r="M3337">
        <v>45.940530109533903</v>
      </c>
      <c r="N3337">
        <v>0.74868340792746202</v>
      </c>
      <c r="O3337">
        <v>21.583271097834199</v>
      </c>
      <c r="P3337">
        <v>109.186064677394</v>
      </c>
      <c r="Q3337">
        <v>8.4035758185622006E-2</v>
      </c>
    </row>
    <row r="3338" spans="1:17" hidden="1" x14ac:dyDescent="0.3">
      <c r="A3338" t="s">
        <v>6894</v>
      </c>
      <c r="B3338" t="s">
        <v>6895</v>
      </c>
      <c r="C3338" t="str">
        <f>IFERROR(VLOOKUP(Table1[[#This Row],[Ticker]],[1]!Table1[[Symbol]:[Industry]],2,FALSE),"-")</f>
        <v>-</v>
      </c>
      <c r="D3338" t="s">
        <v>21</v>
      </c>
      <c r="E3338">
        <v>63.730853785999997</v>
      </c>
      <c r="F3338">
        <v>18.579999999999998</v>
      </c>
      <c r="G3338">
        <v>-21.671299278026002</v>
      </c>
      <c r="H3338">
        <v>-8.5341925906987992</v>
      </c>
      <c r="I3338">
        <v>5.9507784565083499</v>
      </c>
      <c r="J3338">
        <v>-3.5944358308242501</v>
      </c>
      <c r="K3338">
        <v>18.475762716904399</v>
      </c>
      <c r="L3338">
        <v>17.8513786179936</v>
      </c>
      <c r="M3338">
        <v>48.237346554532998</v>
      </c>
      <c r="N3338">
        <v>0.73323151679419696</v>
      </c>
      <c r="O3338">
        <v>20.290635091496199</v>
      </c>
      <c r="P3338">
        <v>40.813359204912103</v>
      </c>
      <c r="Q3338">
        <v>8.8489205404110996E-2</v>
      </c>
    </row>
    <row r="3339" spans="1:17" hidden="1" x14ac:dyDescent="0.3">
      <c r="A3339" t="s">
        <v>6896</v>
      </c>
      <c r="B3339" t="s">
        <v>6897</v>
      </c>
      <c r="C3339" t="str">
        <f>IFERROR(VLOOKUP(Table1[[#This Row],[Ticker]],[1]!Table1[[Symbol]:[Industry]],2,FALSE),"-")</f>
        <v>-</v>
      </c>
      <c r="D3339" t="s">
        <v>400</v>
      </c>
      <c r="E3339">
        <v>63.634180499999999</v>
      </c>
      <c r="F3339">
        <v>2.97</v>
      </c>
      <c r="G3339">
        <v>7.3171408875750998</v>
      </c>
      <c r="H3339">
        <v>5.9053704682175603</v>
      </c>
      <c r="I3339">
        <v>8.0528207250631194</v>
      </c>
      <c r="J3339">
        <v>4.4881056868124602</v>
      </c>
      <c r="K3339">
        <v>2.55539285991469</v>
      </c>
      <c r="L3339">
        <v>2.4168087259382101</v>
      </c>
      <c r="M3339">
        <v>83.956081321859301</v>
      </c>
      <c r="N3339">
        <v>1.2392896378045499</v>
      </c>
      <c r="O3339">
        <v>19.528619528619501</v>
      </c>
      <c r="P3339">
        <v>57.978723404255298</v>
      </c>
      <c r="Q3339">
        <v>0.103230329036074</v>
      </c>
    </row>
    <row r="3340" spans="1:17" hidden="1" x14ac:dyDescent="0.3">
      <c r="A3340" t="s">
        <v>6898</v>
      </c>
      <c r="B3340" t="s">
        <v>6899</v>
      </c>
      <c r="C3340" t="str">
        <f>IFERROR(VLOOKUP(Table1[[#This Row],[Ticker]],[1]!Table1[[Symbol]:[Industry]],2,FALSE),"-")</f>
        <v>-</v>
      </c>
      <c r="D3340" t="s">
        <v>1378</v>
      </c>
      <c r="E3340">
        <v>63.596111819999997</v>
      </c>
      <c r="F3340">
        <v>60.85</v>
      </c>
      <c r="G3340">
        <v>-92.992955518328898</v>
      </c>
      <c r="H3340">
        <v>-66.194299562838296</v>
      </c>
      <c r="I3340">
        <v>-78.545914781603599</v>
      </c>
      <c r="J3340">
        <v>-11.1394401728337</v>
      </c>
      <c r="M3340">
        <v>9.3737836144957907</v>
      </c>
      <c r="O3340">
        <v>166.22843056696701</v>
      </c>
      <c r="P3340">
        <v>1.3322231473771899</v>
      </c>
    </row>
    <row r="3341" spans="1:17" hidden="1" x14ac:dyDescent="0.3">
      <c r="A3341" t="s">
        <v>6900</v>
      </c>
      <c r="B3341" t="s">
        <v>6901</v>
      </c>
      <c r="C3341" t="str">
        <f>IFERROR(VLOOKUP(Table1[[#This Row],[Ticker]],[1]!Table1[[Symbol]:[Industry]],2,FALSE),"-")</f>
        <v>-</v>
      </c>
      <c r="D3341" t="s">
        <v>606</v>
      </c>
      <c r="E3341">
        <v>63.417685379999902</v>
      </c>
      <c r="F3341">
        <v>92.19</v>
      </c>
      <c r="G3341">
        <v>-36.615730079595401</v>
      </c>
      <c r="H3341">
        <v>-16.063073159233401</v>
      </c>
      <c r="I3341">
        <v>-0.22869758327581</v>
      </c>
      <c r="J3341">
        <v>-9.77851535161032</v>
      </c>
      <c r="K3341">
        <v>96.248510590117903</v>
      </c>
      <c r="L3341">
        <v>94.322295751072502</v>
      </c>
      <c r="M3341">
        <v>42.912119777438001</v>
      </c>
      <c r="N3341">
        <v>0.22993626170336701</v>
      </c>
      <c r="O3341">
        <v>27.942293090356799</v>
      </c>
      <c r="P3341">
        <v>28.577405857740501</v>
      </c>
      <c r="Q3341">
        <v>-4.9014200798362002E-2</v>
      </c>
    </row>
    <row r="3342" spans="1:17" hidden="1" x14ac:dyDescent="0.3">
      <c r="A3342" t="s">
        <v>6902</v>
      </c>
      <c r="B3342" t="s">
        <v>6903</v>
      </c>
      <c r="C3342" t="str">
        <f>IFERROR(VLOOKUP(Table1[[#This Row],[Ticker]],[1]!Table1[[Symbol]:[Industry]],2,FALSE),"-")</f>
        <v>-</v>
      </c>
      <c r="D3342" t="s">
        <v>564</v>
      </c>
      <c r="E3342">
        <v>63.287999999999997</v>
      </c>
      <c r="F3342">
        <v>90</v>
      </c>
      <c r="G3342">
        <v>67.222801264933594</v>
      </c>
      <c r="H3342">
        <v>22.119058848499201</v>
      </c>
      <c r="I3342">
        <v>14.0227831781294</v>
      </c>
      <c r="J3342">
        <v>-1.5044036764834099</v>
      </c>
      <c r="K3342">
        <v>80.990621937393598</v>
      </c>
      <c r="L3342">
        <v>65.850476729842796</v>
      </c>
      <c r="M3342">
        <v>63.469151539679501</v>
      </c>
      <c r="N3342">
        <v>2.9090909090909001E-2</v>
      </c>
      <c r="O3342">
        <v>10.9444444444444</v>
      </c>
      <c r="P3342">
        <v>151.74825174825099</v>
      </c>
    </row>
    <row r="3343" spans="1:17" hidden="1" x14ac:dyDescent="0.3">
      <c r="A3343" t="s">
        <v>6904</v>
      </c>
      <c r="B3343" t="s">
        <v>6905</v>
      </c>
      <c r="C3343" t="str">
        <f>IFERROR(VLOOKUP(Table1[[#This Row],[Ticker]],[1]!Table1[[Symbol]:[Industry]],2,FALSE),"-")</f>
        <v>-</v>
      </c>
      <c r="D3343" t="s">
        <v>606</v>
      </c>
      <c r="E3343">
        <v>63.27</v>
      </c>
      <c r="F3343">
        <v>222</v>
      </c>
      <c r="G3343">
        <v>-44.769270092846298</v>
      </c>
      <c r="H3343">
        <v>-10.6885130787909</v>
      </c>
      <c r="I3343">
        <v>-23.8620728919581</v>
      </c>
      <c r="J3343">
        <v>-7.5514122234919601</v>
      </c>
      <c r="K3343">
        <v>232.47461553437299</v>
      </c>
      <c r="L3343">
        <v>238.74481871410001</v>
      </c>
      <c r="M3343">
        <v>34.537044701770903</v>
      </c>
      <c r="N3343">
        <v>1.65745998493117</v>
      </c>
      <c r="O3343">
        <v>26.126126126126099</v>
      </c>
      <c r="P3343">
        <v>9.9009900990099098</v>
      </c>
      <c r="Q3343">
        <v>0.16869917740431001</v>
      </c>
    </row>
    <row r="3344" spans="1:17" hidden="1" x14ac:dyDescent="0.3">
      <c r="A3344" t="s">
        <v>6906</v>
      </c>
      <c r="B3344" t="s">
        <v>6907</v>
      </c>
      <c r="C3344" t="str">
        <f>IFERROR(VLOOKUP(Table1[[#This Row],[Ticker]],[1]!Table1[[Symbol]:[Industry]],2,FALSE),"-")</f>
        <v>-</v>
      </c>
      <c r="D3344" t="s">
        <v>2507</v>
      </c>
      <c r="E3344">
        <v>63.255000000000003</v>
      </c>
      <c r="F3344">
        <v>421.7</v>
      </c>
      <c r="G3344">
        <v>-4.98931994718762</v>
      </c>
      <c r="H3344">
        <v>49.839264698986703</v>
      </c>
      <c r="I3344">
        <v>66.625982352535999</v>
      </c>
      <c r="J3344">
        <v>19.5839291543878</v>
      </c>
      <c r="K3344">
        <v>294.59114936363102</v>
      </c>
      <c r="L3344">
        <v>274.77670689255501</v>
      </c>
      <c r="M3344">
        <v>95.924590989497801</v>
      </c>
      <c r="N3344">
        <v>0.89510489510489499</v>
      </c>
      <c r="O3344">
        <v>0</v>
      </c>
      <c r="P3344">
        <v>110.74462768615599</v>
      </c>
    </row>
    <row r="3345" spans="1:17" hidden="1" x14ac:dyDescent="0.3">
      <c r="A3345" t="s">
        <v>6908</v>
      </c>
      <c r="B3345" t="s">
        <v>6909</v>
      </c>
      <c r="C3345" t="str">
        <f>IFERROR(VLOOKUP(Table1[[#This Row],[Ticker]],[1]!Table1[[Symbol]:[Industry]],2,FALSE),"-")</f>
        <v>-</v>
      </c>
      <c r="D3345" t="s">
        <v>54</v>
      </c>
      <c r="E3345">
        <v>63.110447315999998</v>
      </c>
      <c r="F3345">
        <v>50.61</v>
      </c>
      <c r="G3345">
        <v>-3.7687868054207101</v>
      </c>
      <c r="H3345">
        <v>-8.9901386146666606</v>
      </c>
      <c r="I3345">
        <v>-3.1241484376764399</v>
      </c>
      <c r="J3345">
        <v>-4.3911961293135997</v>
      </c>
      <c r="K3345">
        <v>50.731028038590402</v>
      </c>
      <c r="L3345">
        <v>49.058298172060702</v>
      </c>
      <c r="M3345">
        <v>43.036077551439597</v>
      </c>
      <c r="N3345">
        <v>0.82816167206811098</v>
      </c>
      <c r="O3345">
        <v>25.449515905947401</v>
      </c>
      <c r="P3345">
        <v>33.184210526315702</v>
      </c>
      <c r="Q3345">
        <v>3.9514677063409998E-3</v>
      </c>
    </row>
    <row r="3346" spans="1:17" hidden="1" x14ac:dyDescent="0.3">
      <c r="A3346" t="s">
        <v>6910</v>
      </c>
      <c r="B3346" t="s">
        <v>6911</v>
      </c>
      <c r="C3346" t="str">
        <f>IFERROR(VLOOKUP(Table1[[#This Row],[Ticker]],[1]!Table1[[Symbol]:[Industry]],2,FALSE),"-")</f>
        <v>-</v>
      </c>
      <c r="D3346" t="s">
        <v>397</v>
      </c>
      <c r="E3346">
        <v>62.950387499999998</v>
      </c>
      <c r="F3346">
        <v>118.25</v>
      </c>
      <c r="G3346">
        <v>49.7073691661681</v>
      </c>
      <c r="H3346">
        <v>-26.330246253636702</v>
      </c>
      <c r="I3346">
        <v>32.788052864278598</v>
      </c>
      <c r="J3346">
        <v>-11.2372281039643</v>
      </c>
      <c r="K3346">
        <v>140.098463994924</v>
      </c>
      <c r="L3346">
        <v>118.025965204664</v>
      </c>
      <c r="M3346">
        <v>15.5031598158126</v>
      </c>
      <c r="N3346">
        <v>0.72415138509559096</v>
      </c>
      <c r="O3346">
        <v>57.463002114164802</v>
      </c>
      <c r="P3346">
        <v>127.403846153846</v>
      </c>
    </row>
    <row r="3347" spans="1:17" hidden="1" x14ac:dyDescent="0.3">
      <c r="A3347" t="s">
        <v>6912</v>
      </c>
      <c r="B3347" t="s">
        <v>6913</v>
      </c>
      <c r="C3347" t="str">
        <f>IFERROR(VLOOKUP(Table1[[#This Row],[Ticker]],[1]!Table1[[Symbol]:[Industry]],2,FALSE),"-")</f>
        <v>-</v>
      </c>
      <c r="D3347" t="s">
        <v>379</v>
      </c>
      <c r="E3347">
        <v>62.936862499999997</v>
      </c>
      <c r="F3347">
        <v>128.75</v>
      </c>
      <c r="G3347">
        <v>27.959380540838701</v>
      </c>
      <c r="H3347">
        <v>-22.664032691982602</v>
      </c>
      <c r="I3347">
        <v>8.5171326420529496</v>
      </c>
      <c r="J3347">
        <v>0.44112161534537597</v>
      </c>
      <c r="K3347">
        <v>130.60637699297101</v>
      </c>
      <c r="L3347">
        <v>119.568462244388</v>
      </c>
      <c r="M3347">
        <v>36.280212417882503</v>
      </c>
      <c r="N3347">
        <v>0.52583940933314299</v>
      </c>
      <c r="O3347">
        <v>40.582524271844598</v>
      </c>
      <c r="P3347">
        <v>70.982735723771498</v>
      </c>
      <c r="Q3347">
        <v>5.2196527918737003E-2</v>
      </c>
    </row>
    <row r="3348" spans="1:17" hidden="1" x14ac:dyDescent="0.3">
      <c r="A3348" t="s">
        <v>6914</v>
      </c>
      <c r="B3348" t="s">
        <v>6915</v>
      </c>
      <c r="C3348" t="str">
        <f>IFERROR(VLOOKUP(Table1[[#This Row],[Ticker]],[1]!Table1[[Symbol]:[Industry]],2,FALSE),"-")</f>
        <v>-</v>
      </c>
      <c r="D3348" t="s">
        <v>74</v>
      </c>
      <c r="E3348">
        <v>62.878156445000002</v>
      </c>
      <c r="F3348">
        <v>2.21</v>
      </c>
      <c r="G3348">
        <v>-60.772186203738002</v>
      </c>
      <c r="H3348">
        <v>-26.070075960353801</v>
      </c>
      <c r="I3348">
        <v>-40.681509349692398</v>
      </c>
      <c r="J3348">
        <v>-7.08380281811431</v>
      </c>
      <c r="K3348">
        <v>2.7790104381644198</v>
      </c>
      <c r="L3348">
        <v>3.140676169777</v>
      </c>
      <c r="M3348">
        <v>29.1681583126818</v>
      </c>
      <c r="N3348">
        <v>0.65092471409072405</v>
      </c>
      <c r="O3348">
        <v>112.669683257918</v>
      </c>
      <c r="P3348">
        <v>2.31481481481481</v>
      </c>
      <c r="Q3348">
        <v>-2.6909186062902001E-2</v>
      </c>
    </row>
    <row r="3349" spans="1:17" hidden="1" x14ac:dyDescent="0.3">
      <c r="A3349" t="s">
        <v>6916</v>
      </c>
      <c r="B3349" t="s">
        <v>6917</v>
      </c>
      <c r="C3349" t="str">
        <f>IFERROR(VLOOKUP(Table1[[#This Row],[Ticker]],[1]!Table1[[Symbol]:[Industry]],2,FALSE),"-")</f>
        <v>-</v>
      </c>
      <c r="D3349" t="s">
        <v>606</v>
      </c>
      <c r="E3349">
        <v>62.859603444000001</v>
      </c>
      <c r="F3349">
        <v>22.44</v>
      </c>
      <c r="G3349">
        <v>255.45809538258001</v>
      </c>
      <c r="H3349">
        <v>-9.1524469167757392</v>
      </c>
      <c r="I3349">
        <v>202.24127057308701</v>
      </c>
      <c r="J3349">
        <v>19.903887067412001</v>
      </c>
      <c r="K3349">
        <v>17.531739253709599</v>
      </c>
      <c r="L3349">
        <v>9.8998459121954898</v>
      </c>
      <c r="M3349">
        <v>75.829877010120001</v>
      </c>
      <c r="N3349">
        <v>0.86226010070681802</v>
      </c>
      <c r="O3349">
        <v>7.8431372549019498</v>
      </c>
      <c r="P3349">
        <v>288.23529411764702</v>
      </c>
    </row>
    <row r="3350" spans="1:17" hidden="1" x14ac:dyDescent="0.3">
      <c r="A3350" t="s">
        <v>6918</v>
      </c>
      <c r="B3350" t="s">
        <v>6919</v>
      </c>
      <c r="C3350" t="str">
        <f>IFERROR(VLOOKUP(Table1[[#This Row],[Ticker]],[1]!Table1[[Symbol]:[Industry]],2,FALSE),"-")</f>
        <v>-</v>
      </c>
      <c r="D3350" t="s">
        <v>1595</v>
      </c>
      <c r="E3350">
        <v>62.7</v>
      </c>
      <c r="F3350">
        <v>1.1399999999999999</v>
      </c>
      <c r="G3350">
        <v>70.794229836362106</v>
      </c>
      <c r="H3350">
        <v>-26.863726754004599</v>
      </c>
      <c r="I3350">
        <v>42.233222283348901</v>
      </c>
      <c r="J3350">
        <v>0.31377814169840201</v>
      </c>
      <c r="K3350">
        <v>1.1610436428895901</v>
      </c>
      <c r="L3350">
        <v>0.98828859807246905</v>
      </c>
      <c r="M3350">
        <v>48.719863855856403</v>
      </c>
      <c r="N3350">
        <v>0.50399912647801604</v>
      </c>
      <c r="O3350">
        <v>26.315789473684202</v>
      </c>
      <c r="P3350">
        <v>123.529411764705</v>
      </c>
      <c r="Q3350">
        <v>9.2373983567637E-2</v>
      </c>
    </row>
    <row r="3351" spans="1:17" hidden="1" x14ac:dyDescent="0.3">
      <c r="A3351" t="s">
        <v>6920</v>
      </c>
      <c r="B3351" t="s">
        <v>6921</v>
      </c>
      <c r="C3351" t="str">
        <f>IFERROR(VLOOKUP(Table1[[#This Row],[Ticker]],[1]!Table1[[Symbol]:[Industry]],2,FALSE),"-")</f>
        <v>-</v>
      </c>
      <c r="D3351" t="s">
        <v>606</v>
      </c>
      <c r="E3351">
        <v>62.674733850000003</v>
      </c>
      <c r="F3351">
        <v>36.549999999999997</v>
      </c>
      <c r="G3351">
        <v>38.819045396388901</v>
      </c>
      <c r="H3351">
        <v>-2.8283177185956099</v>
      </c>
      <c r="I3351">
        <v>19.334625429154102</v>
      </c>
      <c r="J3351">
        <v>0.87128693125138701</v>
      </c>
      <c r="K3351">
        <v>35.351707937339903</v>
      </c>
      <c r="L3351">
        <v>31.301572521081301</v>
      </c>
      <c r="M3351">
        <v>45.509721515997299</v>
      </c>
      <c r="N3351">
        <v>0.71915039468620301</v>
      </c>
      <c r="O3351">
        <v>15.9507523939808</v>
      </c>
      <c r="P3351">
        <v>83.208020050125299</v>
      </c>
      <c r="Q3351">
        <v>3.5457922558168001E-2</v>
      </c>
    </row>
    <row r="3352" spans="1:17" hidden="1" x14ac:dyDescent="0.3">
      <c r="A3352" t="s">
        <v>6922</v>
      </c>
      <c r="B3352" t="s">
        <v>6923</v>
      </c>
      <c r="C3352" t="str">
        <f>IFERROR(VLOOKUP(Table1[[#This Row],[Ticker]],[1]!Table1[[Symbol]:[Industry]],2,FALSE),"-")</f>
        <v>-</v>
      </c>
      <c r="D3352" t="s">
        <v>400</v>
      </c>
      <c r="E3352">
        <v>62.577848121000002</v>
      </c>
      <c r="F3352">
        <v>0.89</v>
      </c>
      <c r="G3352">
        <v>38.376647418779697</v>
      </c>
      <c r="H3352">
        <v>-16.406210414135298</v>
      </c>
      <c r="I3352">
        <v>35.118117863727797</v>
      </c>
      <c r="J3352">
        <v>-4.7302101280963198</v>
      </c>
      <c r="K3352">
        <v>0.93867205804541298</v>
      </c>
      <c r="L3352">
        <v>0.82450133312405804</v>
      </c>
      <c r="M3352">
        <v>24.4198203699803</v>
      </c>
      <c r="N3352">
        <v>0.451294489887752</v>
      </c>
      <c r="O3352">
        <v>25.842696629213499</v>
      </c>
      <c r="P3352">
        <v>117.07317073170699</v>
      </c>
      <c r="Q3352">
        <v>0.13504041566233899</v>
      </c>
    </row>
    <row r="3353" spans="1:17" hidden="1" x14ac:dyDescent="0.3">
      <c r="A3353" t="s">
        <v>6924</v>
      </c>
      <c r="B3353" t="s">
        <v>6925</v>
      </c>
      <c r="C3353" t="str">
        <f>IFERROR(VLOOKUP(Table1[[#This Row],[Ticker]],[1]!Table1[[Symbol]:[Industry]],2,FALSE),"-")</f>
        <v>-</v>
      </c>
      <c r="D3353" t="s">
        <v>273</v>
      </c>
      <c r="E3353">
        <v>62.547534599999999</v>
      </c>
      <c r="F3353">
        <v>45.4</v>
      </c>
      <c r="G3353">
        <v>-20.816656194992401</v>
      </c>
      <c r="H3353">
        <v>-6.8533788041922197</v>
      </c>
      <c r="I3353">
        <v>-12.748762649503901</v>
      </c>
      <c r="J3353">
        <v>-2.56447434786151</v>
      </c>
      <c r="K3353">
        <v>43.254514143232001</v>
      </c>
      <c r="L3353">
        <v>42.493475338838898</v>
      </c>
      <c r="M3353">
        <v>79.045428477929605</v>
      </c>
      <c r="N3353">
        <v>1.2415094339622601</v>
      </c>
      <c r="O3353">
        <v>8.4801762114537294</v>
      </c>
      <c r="P3353">
        <v>28.977272727272702</v>
      </c>
    </row>
    <row r="3354" spans="1:17" hidden="1" x14ac:dyDescent="0.3">
      <c r="A3354" t="s">
        <v>6926</v>
      </c>
      <c r="B3354" t="s">
        <v>6927</v>
      </c>
      <c r="C3354" t="str">
        <f>IFERROR(VLOOKUP(Table1[[#This Row],[Ticker]],[1]!Table1[[Symbol]:[Industry]],2,FALSE),"-")</f>
        <v>-</v>
      </c>
      <c r="D3354" t="s">
        <v>6928</v>
      </c>
      <c r="E3354">
        <v>62.391116105999899</v>
      </c>
      <c r="F3354">
        <v>29.78</v>
      </c>
      <c r="G3354">
        <v>74.028356820489094</v>
      </c>
      <c r="H3354">
        <v>-9.1007075678355598</v>
      </c>
      <c r="I3354">
        <v>-30.301780818323302</v>
      </c>
      <c r="J3354">
        <v>8.3102091915645602</v>
      </c>
      <c r="K3354">
        <v>30.062779030540501</v>
      </c>
      <c r="L3354">
        <v>26.2816925620577</v>
      </c>
      <c r="M3354">
        <v>44.823327607519097</v>
      </c>
      <c r="N3354">
        <v>0.73588078584494299</v>
      </c>
      <c r="O3354">
        <v>28.1396910678307</v>
      </c>
      <c r="P3354">
        <v>120.429311621021</v>
      </c>
      <c r="Q3354">
        <v>7.598221814476E-2</v>
      </c>
    </row>
    <row r="3355" spans="1:17" hidden="1" x14ac:dyDescent="0.3">
      <c r="A3355" t="s">
        <v>6929</v>
      </c>
      <c r="B3355" t="s">
        <v>6930</v>
      </c>
      <c r="C3355" t="str">
        <f>IFERROR(VLOOKUP(Table1[[#This Row],[Ticker]],[1]!Table1[[Symbol]:[Industry]],2,FALSE),"-")</f>
        <v>-</v>
      </c>
      <c r="D3355" t="s">
        <v>379</v>
      </c>
      <c r="E3355">
        <v>62.282131200000002</v>
      </c>
      <c r="F3355">
        <v>68.22</v>
      </c>
      <c r="G3355">
        <v>-11.2162578940115</v>
      </c>
      <c r="H3355">
        <v>-9.7119270669936899</v>
      </c>
      <c r="I3355">
        <v>-12.8570596680999</v>
      </c>
      <c r="J3355">
        <v>-1.43016462674323</v>
      </c>
      <c r="K3355">
        <v>68.598105574457605</v>
      </c>
      <c r="L3355">
        <v>66.426521949680605</v>
      </c>
      <c r="M3355">
        <v>48.722945227136996</v>
      </c>
      <c r="N3355">
        <v>0.71611360713621497</v>
      </c>
      <c r="O3355">
        <v>29.448841981823499</v>
      </c>
      <c r="P3355">
        <v>34.027504911591301</v>
      </c>
      <c r="Q3355">
        <v>4.3803734775554E-2</v>
      </c>
    </row>
    <row r="3356" spans="1:17" hidden="1" x14ac:dyDescent="0.3">
      <c r="A3356" t="s">
        <v>6931</v>
      </c>
      <c r="B3356" t="s">
        <v>6932</v>
      </c>
      <c r="C3356" t="str">
        <f>IFERROR(VLOOKUP(Table1[[#This Row],[Ticker]],[1]!Table1[[Symbol]:[Industry]],2,FALSE),"-")</f>
        <v>-</v>
      </c>
      <c r="D3356" t="s">
        <v>1595</v>
      </c>
      <c r="E3356">
        <v>62.265000000000001</v>
      </c>
      <c r="F3356">
        <v>41.51</v>
      </c>
      <c r="G3356">
        <v>-72.9070064273741</v>
      </c>
      <c r="H3356">
        <v>-12.508477008846601</v>
      </c>
      <c r="I3356">
        <v>-54.635206333464602</v>
      </c>
      <c r="J3356">
        <v>-2.3192184912982201</v>
      </c>
      <c r="K3356">
        <v>44.5794638650842</v>
      </c>
      <c r="L3356">
        <v>55.831459542275297</v>
      </c>
      <c r="M3356">
        <v>50.142033634194597</v>
      </c>
      <c r="N3356">
        <v>1.5937618866489101</v>
      </c>
      <c r="O3356">
        <v>129.342327150084</v>
      </c>
      <c r="P3356">
        <v>5.8928571428571201</v>
      </c>
      <c r="Q3356">
        <v>-1.7186074972981E-2</v>
      </c>
    </row>
    <row r="3357" spans="1:17" hidden="1" x14ac:dyDescent="0.3">
      <c r="A3357" t="s">
        <v>6933</v>
      </c>
      <c r="B3357" t="s">
        <v>6934</v>
      </c>
      <c r="C3357" t="str">
        <f>IFERROR(VLOOKUP(Table1[[#This Row],[Ticker]],[1]!Table1[[Symbol]:[Industry]],2,FALSE),"-")</f>
        <v>-</v>
      </c>
      <c r="D3357" t="s">
        <v>546</v>
      </c>
      <c r="E3357">
        <v>62.147071500000003</v>
      </c>
      <c r="F3357">
        <v>207.15</v>
      </c>
      <c r="G3357">
        <v>147.34450511888801</v>
      </c>
      <c r="H3357">
        <v>18.8809888525162</v>
      </c>
      <c r="I3357">
        <v>11.789188735327199</v>
      </c>
      <c r="J3357">
        <v>7.6975718888921998</v>
      </c>
      <c r="K3357">
        <v>195.326480824231</v>
      </c>
      <c r="L3357">
        <v>162.951826224478</v>
      </c>
      <c r="M3357">
        <v>56.622796249520299</v>
      </c>
      <c r="N3357">
        <v>0.55986793230218002</v>
      </c>
      <c r="O3357">
        <v>28.5783248853487</v>
      </c>
      <c r="P3357">
        <v>204.63235294117601</v>
      </c>
      <c r="Q3357">
        <v>0.102500068431593</v>
      </c>
    </row>
    <row r="3358" spans="1:17" hidden="1" x14ac:dyDescent="0.3">
      <c r="A3358" t="s">
        <v>6935</v>
      </c>
      <c r="B3358" t="s">
        <v>6936</v>
      </c>
      <c r="C3358" t="str">
        <f>IFERROR(VLOOKUP(Table1[[#This Row],[Ticker]],[1]!Table1[[Symbol]:[Industry]],2,FALSE),"-")</f>
        <v>-</v>
      </c>
      <c r="D3358" t="s">
        <v>606</v>
      </c>
      <c r="E3358">
        <v>62.022405999999997</v>
      </c>
      <c r="F3358">
        <v>56.56</v>
      </c>
      <c r="G3358">
        <v>-82.322247798402699</v>
      </c>
      <c r="H3358">
        <v>-53.0737079216129</v>
      </c>
      <c r="I3358">
        <v>-67.875207061677401</v>
      </c>
      <c r="J3358">
        <v>9.1319599598802199</v>
      </c>
      <c r="M3358">
        <v>25.526890540935899</v>
      </c>
      <c r="O3358">
        <v>108.981612446958</v>
      </c>
      <c r="P3358">
        <v>6.6163996229971804</v>
      </c>
    </row>
    <row r="3359" spans="1:17" hidden="1" x14ac:dyDescent="0.3">
      <c r="A3359" t="s">
        <v>6937</v>
      </c>
      <c r="B3359" t="s">
        <v>6938</v>
      </c>
      <c r="C3359" t="str">
        <f>IFERROR(VLOOKUP(Table1[[#This Row],[Ticker]],[1]!Table1[[Symbol]:[Industry]],2,FALSE),"-")</f>
        <v>-</v>
      </c>
      <c r="D3359" t="s">
        <v>397</v>
      </c>
      <c r="E3359">
        <v>61.991669999999999</v>
      </c>
      <c r="F3359">
        <v>69.11</v>
      </c>
      <c r="G3359">
        <v>6.02577374936822</v>
      </c>
      <c r="H3359">
        <v>-15.0887095007265</v>
      </c>
      <c r="I3359">
        <v>-14.013176866265599</v>
      </c>
      <c r="J3359">
        <v>-13.536130339082501</v>
      </c>
      <c r="K3359">
        <v>75.828202598868302</v>
      </c>
      <c r="L3359">
        <v>73.166250634194</v>
      </c>
      <c r="M3359">
        <v>15.5532075888788</v>
      </c>
      <c r="N3359">
        <v>0.36403078768017499</v>
      </c>
      <c r="O3359">
        <v>43.727391115612697</v>
      </c>
      <c r="P3359">
        <v>48.464017185821596</v>
      </c>
      <c r="Q3359">
        <v>0.11443346478420099</v>
      </c>
    </row>
    <row r="3360" spans="1:17" hidden="1" x14ac:dyDescent="0.3">
      <c r="A3360" t="s">
        <v>6939</v>
      </c>
      <c r="B3360" t="s">
        <v>6940</v>
      </c>
      <c r="C3360" t="str">
        <f>IFERROR(VLOOKUP(Table1[[#This Row],[Ticker]],[1]!Table1[[Symbol]:[Industry]],2,FALSE),"-")</f>
        <v>-</v>
      </c>
      <c r="D3360" t="s">
        <v>546</v>
      </c>
      <c r="E3360">
        <v>61.888800000000003</v>
      </c>
      <c r="F3360">
        <v>2.14</v>
      </c>
      <c r="G3360">
        <v>41.960626961249801</v>
      </c>
      <c r="H3360">
        <v>-53.170916296488301</v>
      </c>
      <c r="I3360">
        <v>13.362149693966501</v>
      </c>
      <c r="J3360">
        <v>5.0945810950901897</v>
      </c>
      <c r="K3360">
        <v>2.032205948418</v>
      </c>
      <c r="L3360">
        <v>1.9370110062344601</v>
      </c>
      <c r="M3360">
        <v>80.656360405331199</v>
      </c>
      <c r="N3360">
        <v>0.17961929429680101</v>
      </c>
      <c r="O3360">
        <v>92.990654205607399</v>
      </c>
      <c r="P3360">
        <v>112.185319693054</v>
      </c>
      <c r="Q3360">
        <v>0.13792570754904901</v>
      </c>
    </row>
    <row r="3361" spans="1:17" hidden="1" x14ac:dyDescent="0.3">
      <c r="A3361" t="s">
        <v>6941</v>
      </c>
      <c r="B3361" t="s">
        <v>6942</v>
      </c>
      <c r="C3361" t="str">
        <f>IFERROR(VLOOKUP(Table1[[#This Row],[Ticker]],[1]!Table1[[Symbol]:[Industry]],2,FALSE),"-")</f>
        <v>-</v>
      </c>
      <c r="D3361" t="s">
        <v>164</v>
      </c>
      <c r="E3361">
        <v>61.727972954999998</v>
      </c>
      <c r="F3361">
        <v>87.45</v>
      </c>
      <c r="G3361">
        <v>-63.040356629803199</v>
      </c>
      <c r="H3361">
        <v>-22.836078900351101</v>
      </c>
      <c r="I3361">
        <v>-33.5507105916518</v>
      </c>
      <c r="J3361">
        <v>-5.9306331846801301</v>
      </c>
      <c r="K3361">
        <v>102.089068505318</v>
      </c>
      <c r="L3361">
        <v>109.34124394136499</v>
      </c>
      <c r="M3361">
        <v>6.3953673271446503</v>
      </c>
      <c r="N3361">
        <v>1.5779092702169599</v>
      </c>
      <c r="O3361">
        <v>62.264150943396203</v>
      </c>
      <c r="P3361">
        <v>5.72082379862726E-2</v>
      </c>
    </row>
    <row r="3362" spans="1:17" hidden="1" x14ac:dyDescent="0.3">
      <c r="A3362" t="s">
        <v>6943</v>
      </c>
      <c r="B3362" t="s">
        <v>6944</v>
      </c>
      <c r="C3362" t="str">
        <f>IFERROR(VLOOKUP(Table1[[#This Row],[Ticker]],[1]!Table1[[Symbol]:[Industry]],2,FALSE),"-")</f>
        <v>-</v>
      </c>
      <c r="D3362" t="s">
        <v>606</v>
      </c>
      <c r="E3362">
        <v>61.669750000000001</v>
      </c>
      <c r="F3362">
        <v>41.81</v>
      </c>
      <c r="G3362">
        <v>7.8078718769040201</v>
      </c>
      <c r="H3362">
        <v>2.2815723912944899</v>
      </c>
      <c r="I3362">
        <v>-9.7327554009385295</v>
      </c>
      <c r="J3362">
        <v>-1.74363812624416</v>
      </c>
      <c r="K3362">
        <v>41.143819230973499</v>
      </c>
      <c r="L3362">
        <v>39.731729588125503</v>
      </c>
      <c r="M3362">
        <v>56.014355006764497</v>
      </c>
      <c r="N3362">
        <v>0.33834683306987201</v>
      </c>
      <c r="O3362">
        <v>27.840229610141101</v>
      </c>
      <c r="P3362">
        <v>49.321428571428498</v>
      </c>
      <c r="Q3362">
        <v>3.0307805184881999E-2</v>
      </c>
    </row>
    <row r="3363" spans="1:17" hidden="1" x14ac:dyDescent="0.3">
      <c r="A3363" t="s">
        <v>6945</v>
      </c>
      <c r="B3363" t="s">
        <v>6946</v>
      </c>
      <c r="C3363" t="str">
        <f>IFERROR(VLOOKUP(Table1[[#This Row],[Ticker]],[1]!Table1[[Symbol]:[Industry]],2,FALSE),"-")</f>
        <v>-</v>
      </c>
      <c r="D3363" t="s">
        <v>261</v>
      </c>
      <c r="E3363">
        <v>61.627057649999998</v>
      </c>
      <c r="F3363">
        <v>2.85</v>
      </c>
      <c r="G3363">
        <v>131.51955551532001</v>
      </c>
      <c r="H3363">
        <v>-18.277868168146</v>
      </c>
      <c r="I3363">
        <v>17.384127715944501</v>
      </c>
      <c r="J3363">
        <v>-11.0282132002929</v>
      </c>
      <c r="K3363">
        <v>2.9265388850243701</v>
      </c>
      <c r="L3363">
        <v>2.60599342664832</v>
      </c>
      <c r="M3363">
        <v>32.5530202705161</v>
      </c>
      <c r="N3363">
        <v>0.44705052464509298</v>
      </c>
      <c r="O3363">
        <v>114.03508771929801</v>
      </c>
      <c r="P3363">
        <v>174.91961414790899</v>
      </c>
      <c r="Q3363">
        <v>4.0382345838625003E-2</v>
      </c>
    </row>
    <row r="3364" spans="1:17" hidden="1" x14ac:dyDescent="0.3">
      <c r="A3364" t="s">
        <v>6947</v>
      </c>
      <c r="B3364" t="s">
        <v>6948</v>
      </c>
      <c r="C3364" t="str">
        <f>IFERROR(VLOOKUP(Table1[[#This Row],[Ticker]],[1]!Table1[[Symbol]:[Industry]],2,FALSE),"-")</f>
        <v>-</v>
      </c>
      <c r="D3364" t="s">
        <v>264</v>
      </c>
      <c r="E3364">
        <v>61.598592770000003</v>
      </c>
      <c r="F3364">
        <v>133.9</v>
      </c>
      <c r="G3364">
        <v>-24.268284634580102</v>
      </c>
      <c r="H3364">
        <v>-5.1125190245360601</v>
      </c>
      <c r="I3364">
        <v>-5.7618519874121699</v>
      </c>
      <c r="J3364">
        <v>-2.6914540361956498</v>
      </c>
      <c r="K3364">
        <v>135.846661286862</v>
      </c>
      <c r="L3364">
        <v>129.95343462458101</v>
      </c>
      <c r="M3364">
        <v>37.092167109056398</v>
      </c>
      <c r="N3364">
        <v>0.70055594515436004</v>
      </c>
      <c r="O3364">
        <v>61.613144137415901</v>
      </c>
      <c r="P3364">
        <v>57.529411764705898</v>
      </c>
      <c r="Q3364">
        <v>2.4700055435712999E-2</v>
      </c>
    </row>
    <row r="3365" spans="1:17" hidden="1" x14ac:dyDescent="0.3">
      <c r="A3365" t="s">
        <v>6949</v>
      </c>
      <c r="B3365" t="s">
        <v>6950</v>
      </c>
      <c r="C3365" t="str">
        <f>IFERROR(VLOOKUP(Table1[[#This Row],[Ticker]],[1]!Table1[[Symbol]:[Industry]],2,FALSE),"-")</f>
        <v>-</v>
      </c>
      <c r="D3365" t="s">
        <v>750</v>
      </c>
      <c r="E3365">
        <v>61.54974</v>
      </c>
      <c r="F3365">
        <v>171</v>
      </c>
      <c r="G3365">
        <v>-88.818329840464799</v>
      </c>
      <c r="H3365">
        <v>-29.409457633883001</v>
      </c>
      <c r="I3365">
        <v>-0.23623534640744301</v>
      </c>
      <c r="J3365">
        <v>-7.6019646520931703</v>
      </c>
      <c r="K3365">
        <v>172.78183544753799</v>
      </c>
      <c r="L3365">
        <v>191.782301677726</v>
      </c>
      <c r="M3365">
        <v>60.595544342975003</v>
      </c>
      <c r="N3365">
        <v>0.53340652196488203</v>
      </c>
      <c r="O3365">
        <v>129.18128654970701</v>
      </c>
      <c r="P3365">
        <v>23.9130434782608</v>
      </c>
      <c r="Q3365">
        <v>0.183739373585254</v>
      </c>
    </row>
    <row r="3366" spans="1:17" hidden="1" x14ac:dyDescent="0.3">
      <c r="A3366" t="s">
        <v>6951</v>
      </c>
      <c r="B3366" t="s">
        <v>6952</v>
      </c>
      <c r="C3366" t="str">
        <f>IFERROR(VLOOKUP(Table1[[#This Row],[Ticker]],[1]!Table1[[Symbol]:[Industry]],2,FALSE),"-")</f>
        <v>-</v>
      </c>
      <c r="D3366" t="s">
        <v>467</v>
      </c>
      <c r="E3366">
        <v>61.484769839999998</v>
      </c>
      <c r="F3366">
        <v>78.17</v>
      </c>
      <c r="G3366">
        <v>53.3418488839812</v>
      </c>
      <c r="H3366">
        <v>8.0345518062457302</v>
      </c>
      <c r="I3366">
        <v>15.6143245239343</v>
      </c>
      <c r="J3366">
        <v>-6.9417559223462897</v>
      </c>
      <c r="K3366">
        <v>73.827444804532703</v>
      </c>
      <c r="L3366">
        <v>62.225210190174998</v>
      </c>
      <c r="M3366">
        <v>36.282808865396802</v>
      </c>
      <c r="N3366">
        <v>2.7862888373882599</v>
      </c>
      <c r="O3366">
        <v>20.250735576307999</v>
      </c>
      <c r="P3366">
        <v>97.898734177215204</v>
      </c>
      <c r="Q3366">
        <v>0.12134815552068</v>
      </c>
    </row>
    <row r="3367" spans="1:17" hidden="1" x14ac:dyDescent="0.3">
      <c r="A3367" t="s">
        <v>6953</v>
      </c>
      <c r="B3367" t="s">
        <v>6954</v>
      </c>
      <c r="C3367" t="str">
        <f>IFERROR(VLOOKUP(Table1[[#This Row],[Ticker]],[1]!Table1[[Symbol]:[Industry]],2,FALSE),"-")</f>
        <v>-</v>
      </c>
      <c r="D3367" t="s">
        <v>546</v>
      </c>
      <c r="E3367">
        <v>61.473985800000001</v>
      </c>
      <c r="F3367">
        <v>47.83</v>
      </c>
      <c r="G3367">
        <v>63.488701962512501</v>
      </c>
      <c r="H3367">
        <v>-1.67308347915086</v>
      </c>
      <c r="I3367">
        <v>43.094074198756402</v>
      </c>
      <c r="J3367">
        <v>7.6697034663737202</v>
      </c>
      <c r="K3367">
        <v>43.592522299350399</v>
      </c>
      <c r="L3367">
        <v>36.419835765684397</v>
      </c>
      <c r="M3367">
        <v>66.409711022625402</v>
      </c>
      <c r="N3367">
        <v>1.01468861438592</v>
      </c>
      <c r="O3367">
        <v>12.8998536483378</v>
      </c>
      <c r="P3367">
        <v>110.24175824175801</v>
      </c>
      <c r="Q3367">
        <v>6.3092772790019999E-2</v>
      </c>
    </row>
    <row r="3368" spans="1:17" hidden="1" x14ac:dyDescent="0.3">
      <c r="A3368" t="s">
        <v>6955</v>
      </c>
      <c r="B3368" t="s">
        <v>6956</v>
      </c>
      <c r="C3368" t="str">
        <f>IFERROR(VLOOKUP(Table1[[#This Row],[Ticker]],[1]!Table1[[Symbol]:[Industry]],2,FALSE),"-")</f>
        <v>-</v>
      </c>
      <c r="D3368" t="s">
        <v>5532</v>
      </c>
      <c r="E3368">
        <v>61.341900000000003</v>
      </c>
      <c r="F3368">
        <v>300</v>
      </c>
      <c r="G3368">
        <v>8.2333770581180801</v>
      </c>
      <c r="H3368">
        <v>-5.5722507062578996</v>
      </c>
      <c r="I3368">
        <v>-77.863441872354699</v>
      </c>
      <c r="J3368">
        <v>2.4346893390743301</v>
      </c>
      <c r="K3368">
        <v>311.94828553459502</v>
      </c>
      <c r="L3368">
        <v>388.72749249118499</v>
      </c>
      <c r="M3368">
        <v>44.9347574623322</v>
      </c>
      <c r="N3368">
        <v>0.706825738314101</v>
      </c>
      <c r="O3368">
        <v>369.38333333333298</v>
      </c>
      <c r="P3368">
        <v>41.010575793184401</v>
      </c>
    </row>
    <row r="3369" spans="1:17" hidden="1" x14ac:dyDescent="0.3">
      <c r="A3369" t="s">
        <v>6957</v>
      </c>
      <c r="B3369" t="s">
        <v>6958</v>
      </c>
      <c r="C3369" t="str">
        <f>IFERROR(VLOOKUP(Table1[[#This Row],[Ticker]],[1]!Table1[[Symbol]:[Industry]],2,FALSE),"-")</f>
        <v>-</v>
      </c>
      <c r="D3369" t="s">
        <v>1570</v>
      </c>
      <c r="E3369">
        <v>61.15</v>
      </c>
      <c r="F3369">
        <v>24.46</v>
      </c>
      <c r="G3369">
        <v>-1.2718223909803801</v>
      </c>
      <c r="H3369">
        <v>7.9485963812401499</v>
      </c>
      <c r="I3369">
        <v>7.8173407123344596</v>
      </c>
      <c r="J3369">
        <v>-15.8371276252951</v>
      </c>
      <c r="K3369">
        <v>23.271373455349799</v>
      </c>
      <c r="L3369">
        <v>21.630374422860299</v>
      </c>
      <c r="M3369">
        <v>43.947624472252798</v>
      </c>
      <c r="N3369">
        <v>1.91690636859123</v>
      </c>
      <c r="O3369">
        <v>23.8348323793949</v>
      </c>
      <c r="P3369">
        <v>42.540792540792502</v>
      </c>
      <c r="Q3369">
        <v>3.6739748712961998E-2</v>
      </c>
    </row>
    <row r="3370" spans="1:17" hidden="1" x14ac:dyDescent="0.3">
      <c r="A3370" t="s">
        <v>6959</v>
      </c>
      <c r="B3370" t="s">
        <v>6960</v>
      </c>
      <c r="C3370" t="str">
        <f>IFERROR(VLOOKUP(Table1[[#This Row],[Ticker]],[1]!Table1[[Symbol]:[Industry]],2,FALSE),"-")</f>
        <v>-</v>
      </c>
      <c r="D3370" t="s">
        <v>473</v>
      </c>
      <c r="E3370">
        <v>61.139857505999899</v>
      </c>
      <c r="F3370">
        <v>12.74</v>
      </c>
      <c r="G3370">
        <v>66.909321641109102</v>
      </c>
      <c r="H3370">
        <v>-5.6516055418834297</v>
      </c>
      <c r="I3370">
        <v>66.040319570399802</v>
      </c>
      <c r="J3370">
        <v>-3.7300368307428098</v>
      </c>
      <c r="K3370">
        <v>11.8027750813569</v>
      </c>
      <c r="L3370">
        <v>9.4894604112731198</v>
      </c>
      <c r="M3370">
        <v>34.7301570386633</v>
      </c>
      <c r="N3370">
        <v>0.32543770831131202</v>
      </c>
      <c r="O3370">
        <v>11.302982731554099</v>
      </c>
      <c r="P3370">
        <v>123.50877192982399</v>
      </c>
      <c r="Q3370">
        <v>9.0736746801096002E-2</v>
      </c>
    </row>
    <row r="3371" spans="1:17" hidden="1" x14ac:dyDescent="0.3">
      <c r="A3371" t="s">
        <v>6961</v>
      </c>
      <c r="B3371" t="s">
        <v>6962</v>
      </c>
      <c r="C3371" t="str">
        <f>IFERROR(VLOOKUP(Table1[[#This Row],[Ticker]],[1]!Table1[[Symbol]:[Industry]],2,FALSE),"-")</f>
        <v>-</v>
      </c>
      <c r="D3371" t="s">
        <v>400</v>
      </c>
      <c r="E3371">
        <v>61.039844324999997</v>
      </c>
      <c r="F3371">
        <v>60.21</v>
      </c>
      <c r="G3371">
        <v>-52.753275290090301</v>
      </c>
      <c r="H3371">
        <v>-9.8465518503944196</v>
      </c>
      <c r="I3371">
        <v>-31.069288433123699</v>
      </c>
      <c r="J3371">
        <v>-1.5044036764834099</v>
      </c>
      <c r="K3371">
        <v>61.897562549275797</v>
      </c>
      <c r="L3371">
        <v>66.382080224902595</v>
      </c>
      <c r="M3371">
        <v>45.779741195182702</v>
      </c>
      <c r="N3371">
        <v>2.16825542114332</v>
      </c>
      <c r="O3371">
        <v>38.4653712007972</v>
      </c>
      <c r="P3371">
        <v>7.3262032085561399</v>
      </c>
      <c r="Q3371">
        <v>-1.8088279861567001E-2</v>
      </c>
    </row>
    <row r="3372" spans="1:17" hidden="1" x14ac:dyDescent="0.3">
      <c r="A3372" t="s">
        <v>6963</v>
      </c>
      <c r="B3372" t="s">
        <v>6964</v>
      </c>
      <c r="C3372" t="str">
        <f>IFERROR(VLOOKUP(Table1[[#This Row],[Ticker]],[1]!Table1[[Symbol]:[Industry]],2,FALSE),"-")</f>
        <v>-</v>
      </c>
      <c r="D3372" t="s">
        <v>74</v>
      </c>
      <c r="E3372">
        <v>61.030659999999997</v>
      </c>
      <c r="F3372">
        <v>144.4</v>
      </c>
      <c r="G3372">
        <v>115.973877922987</v>
      </c>
      <c r="H3372">
        <v>-14.7395437474687</v>
      </c>
      <c r="I3372">
        <v>-5.8252885008732598</v>
      </c>
      <c r="J3372">
        <v>7.3598622514944303</v>
      </c>
      <c r="K3372">
        <v>132.936981739755</v>
      </c>
      <c r="L3372">
        <v>120.0355692442</v>
      </c>
      <c r="M3372">
        <v>69.557347381484405</v>
      </c>
      <c r="N3372">
        <v>1.35312842982268</v>
      </c>
      <c r="O3372">
        <v>36.9459833795013</v>
      </c>
      <c r="P3372">
        <v>148.75107665805299</v>
      </c>
      <c r="Q3372">
        <v>0.27957699881410802</v>
      </c>
    </row>
    <row r="3373" spans="1:17" hidden="1" x14ac:dyDescent="0.3">
      <c r="A3373" t="s">
        <v>6965</v>
      </c>
      <c r="B3373" t="s">
        <v>6966</v>
      </c>
      <c r="C3373" t="str">
        <f>IFERROR(VLOOKUP(Table1[[#This Row],[Ticker]],[1]!Table1[[Symbol]:[Industry]],2,FALSE),"-")</f>
        <v>-</v>
      </c>
      <c r="D3373" t="s">
        <v>273</v>
      </c>
      <c r="E3373">
        <v>61.02</v>
      </c>
      <c r="F3373">
        <v>27</v>
      </c>
      <c r="G3373">
        <v>-75.694746303776697</v>
      </c>
      <c r="H3373">
        <v>-3.9021329975865</v>
      </c>
      <c r="I3373">
        <v>-34.868025077166401</v>
      </c>
      <c r="J3373">
        <v>-1.87003438946331</v>
      </c>
      <c r="K3373">
        <v>27.327648018703499</v>
      </c>
      <c r="L3373">
        <v>33.541539152720503</v>
      </c>
      <c r="M3373">
        <v>50.7495049085719</v>
      </c>
      <c r="N3373">
        <v>0.77524516300026503</v>
      </c>
      <c r="O3373">
        <v>92.407407407407405</v>
      </c>
      <c r="P3373">
        <v>8</v>
      </c>
    </row>
    <row r="3374" spans="1:17" hidden="1" x14ac:dyDescent="0.3">
      <c r="A3374" t="s">
        <v>6967</v>
      </c>
      <c r="B3374" t="s">
        <v>6968</v>
      </c>
      <c r="C3374" t="str">
        <f>IFERROR(VLOOKUP(Table1[[#This Row],[Ticker]],[1]!Table1[[Symbol]:[Industry]],2,FALSE),"-")</f>
        <v>-</v>
      </c>
      <c r="E3374">
        <v>60.989088000000002</v>
      </c>
      <c r="F3374">
        <v>172.95</v>
      </c>
      <c r="G3374">
        <v>32.015559721341297</v>
      </c>
      <c r="H3374">
        <v>-5.3549409170380704</v>
      </c>
      <c r="I3374">
        <v>-6.8214539364455904</v>
      </c>
      <c r="J3374">
        <v>-2.0996417717215099</v>
      </c>
      <c r="K3374">
        <v>165.60798889417501</v>
      </c>
      <c r="L3374">
        <v>156.458085858505</v>
      </c>
      <c r="M3374">
        <v>68.234833412365603</v>
      </c>
      <c r="N3374">
        <v>1.02653757607966</v>
      </c>
      <c r="O3374">
        <v>21.798207574443399</v>
      </c>
      <c r="P3374">
        <v>89.638157894736807</v>
      </c>
      <c r="Q3374">
        <v>0.11904228957860399</v>
      </c>
    </row>
    <row r="3375" spans="1:17" hidden="1" x14ac:dyDescent="0.3">
      <c r="A3375" t="s">
        <v>6969</v>
      </c>
      <c r="B3375" t="s">
        <v>6970</v>
      </c>
      <c r="C3375" t="str">
        <f>IFERROR(VLOOKUP(Table1[[#This Row],[Ticker]],[1]!Table1[[Symbol]:[Industry]],2,FALSE),"-")</f>
        <v>-</v>
      </c>
      <c r="D3375" t="s">
        <v>1503</v>
      </c>
      <c r="E3375">
        <v>60.7483</v>
      </c>
      <c r="F3375">
        <v>991</v>
      </c>
      <c r="G3375">
        <v>9.1490454468168707</v>
      </c>
      <c r="H3375">
        <v>1.5522374313551399</v>
      </c>
      <c r="I3375">
        <v>156.947619779436</v>
      </c>
      <c r="J3375">
        <v>-1.5044036764834099</v>
      </c>
      <c r="K3375">
        <v>905.71130940276203</v>
      </c>
      <c r="L3375">
        <v>671.25830175567796</v>
      </c>
      <c r="M3375">
        <v>36.719956294173898</v>
      </c>
      <c r="N3375">
        <v>0</v>
      </c>
      <c r="O3375">
        <v>16.019172552976801</v>
      </c>
      <c r="P3375">
        <v>175.277777777777</v>
      </c>
    </row>
    <row r="3376" spans="1:17" hidden="1" x14ac:dyDescent="0.3">
      <c r="A3376" t="s">
        <v>6971</v>
      </c>
      <c r="B3376" t="s">
        <v>6972</v>
      </c>
      <c r="C3376" t="str">
        <f>IFERROR(VLOOKUP(Table1[[#This Row],[Ticker]],[1]!Table1[[Symbol]:[Industry]],2,FALSE),"-")</f>
        <v>-</v>
      </c>
      <c r="D3376" t="s">
        <v>5532</v>
      </c>
      <c r="E3376">
        <v>60.707046400000003</v>
      </c>
      <c r="F3376">
        <v>41.86</v>
      </c>
      <c r="G3376">
        <v>11.816929071496601</v>
      </c>
      <c r="H3376">
        <v>-13.3620355457444</v>
      </c>
      <c r="I3376">
        <v>4.7874890604823896</v>
      </c>
      <c r="J3376">
        <v>-2.30042357698093</v>
      </c>
      <c r="K3376">
        <v>39.530408241397197</v>
      </c>
      <c r="L3376">
        <v>35.409586040967397</v>
      </c>
      <c r="M3376">
        <v>52.9419020457157</v>
      </c>
      <c r="N3376">
        <v>0.80513594350511897</v>
      </c>
      <c r="O3376">
        <v>19.326325848064901</v>
      </c>
      <c r="P3376">
        <v>53.897058823529399</v>
      </c>
      <c r="Q3376">
        <v>7.9566235004831995E-2</v>
      </c>
    </row>
    <row r="3377" spans="1:17" hidden="1" x14ac:dyDescent="0.3">
      <c r="A3377" t="s">
        <v>6973</v>
      </c>
      <c r="B3377" t="s">
        <v>6974</v>
      </c>
      <c r="C3377" t="str">
        <f>IFERROR(VLOOKUP(Table1[[#This Row],[Ticker]],[1]!Table1[[Symbol]:[Industry]],2,FALSE),"-")</f>
        <v>-</v>
      </c>
      <c r="D3377" t="s">
        <v>1169</v>
      </c>
      <c r="E3377">
        <v>60.6676</v>
      </c>
      <c r="F3377">
        <v>47</v>
      </c>
      <c r="G3377">
        <v>-90.396675741378402</v>
      </c>
      <c r="H3377">
        <v>-14.9468480432328</v>
      </c>
      <c r="I3377">
        <v>-44.5467985006959</v>
      </c>
      <c r="J3377">
        <v>-6.8417652071984199</v>
      </c>
      <c r="K3377">
        <v>54.848723755102696</v>
      </c>
      <c r="L3377">
        <v>75.3917020902677</v>
      </c>
      <c r="M3377">
        <v>20.816233729550401</v>
      </c>
      <c r="N3377">
        <v>0.64990942028985499</v>
      </c>
      <c r="O3377">
        <v>183.40425531914801</v>
      </c>
      <c r="P3377">
        <v>0</v>
      </c>
    </row>
    <row r="3378" spans="1:17" hidden="1" x14ac:dyDescent="0.3">
      <c r="A3378" t="s">
        <v>6975</v>
      </c>
      <c r="B3378" t="s">
        <v>6976</v>
      </c>
      <c r="C3378" t="str">
        <f>IFERROR(VLOOKUP(Table1[[#This Row],[Ticker]],[1]!Table1[[Symbol]:[Industry]],2,FALSE),"-")</f>
        <v>-</v>
      </c>
      <c r="D3378" t="s">
        <v>452</v>
      </c>
      <c r="E3378">
        <v>60.571096146000002</v>
      </c>
      <c r="F3378">
        <v>0.89</v>
      </c>
      <c r="G3378">
        <v>-122.900635669648</v>
      </c>
      <c r="H3378">
        <v>-37.0156052512068</v>
      </c>
      <c r="I3378">
        <v>-38.937785664792301</v>
      </c>
      <c r="J3378">
        <v>-21.162523334603002</v>
      </c>
      <c r="K3378">
        <v>1.2761998128893599</v>
      </c>
      <c r="L3378">
        <v>1.9442418295110899</v>
      </c>
      <c r="M3378">
        <v>13.9093523515185</v>
      </c>
      <c r="N3378">
        <v>2.8033383853099401</v>
      </c>
      <c r="O3378">
        <v>1101.4329913694801</v>
      </c>
      <c r="P3378">
        <v>3.2100840336134402</v>
      </c>
      <c r="Q3378">
        <v>2.1874323183663998E-2</v>
      </c>
    </row>
    <row r="3379" spans="1:17" hidden="1" x14ac:dyDescent="0.3">
      <c r="A3379" t="s">
        <v>6977</v>
      </c>
      <c r="B3379" t="s">
        <v>6978</v>
      </c>
      <c r="C3379" t="str">
        <f>IFERROR(VLOOKUP(Table1[[#This Row],[Ticker]],[1]!Table1[[Symbol]:[Industry]],2,FALSE),"-")</f>
        <v>-</v>
      </c>
      <c r="D3379" t="s">
        <v>431</v>
      </c>
      <c r="E3379">
        <v>60.533760000000001</v>
      </c>
      <c r="F3379">
        <v>56</v>
      </c>
      <c r="G3379">
        <v>-67.736548328562293</v>
      </c>
      <c r="H3379">
        <v>-4.8210377454269597</v>
      </c>
      <c r="I3379">
        <v>-14.913722171932999</v>
      </c>
      <c r="J3379">
        <v>-3.9605440273606001</v>
      </c>
      <c r="K3379">
        <v>56.632599381408198</v>
      </c>
      <c r="L3379">
        <v>59.895683301402698</v>
      </c>
      <c r="M3379">
        <v>48.654926247734899</v>
      </c>
      <c r="N3379">
        <v>0.62</v>
      </c>
      <c r="O3379">
        <v>55.357142857142797</v>
      </c>
      <c r="P3379">
        <v>13.936927772126101</v>
      </c>
    </row>
    <row r="3380" spans="1:17" hidden="1" x14ac:dyDescent="0.3">
      <c r="A3380" t="s">
        <v>6979</v>
      </c>
      <c r="B3380" t="s">
        <v>6980</v>
      </c>
      <c r="C3380" t="str">
        <f>IFERROR(VLOOKUP(Table1[[#This Row],[Ticker]],[1]!Table1[[Symbol]:[Industry]],2,FALSE),"-")</f>
        <v>-</v>
      </c>
      <c r="D3380" t="s">
        <v>21</v>
      </c>
      <c r="E3380">
        <v>60.496717627999999</v>
      </c>
      <c r="F3380">
        <v>55.61</v>
      </c>
      <c r="G3380">
        <v>-7.8109066002349401</v>
      </c>
      <c r="H3380">
        <v>-5.9051057953836903</v>
      </c>
      <c r="I3380">
        <v>-31.8045628528611</v>
      </c>
      <c r="J3380">
        <v>0.30522354030992299</v>
      </c>
      <c r="K3380">
        <v>56.458360536454798</v>
      </c>
      <c r="L3380">
        <v>56.050153183662403</v>
      </c>
      <c r="M3380">
        <v>46.248817347623799</v>
      </c>
      <c r="N3380">
        <v>0.59784947180057202</v>
      </c>
      <c r="O3380">
        <v>38.464304981118502</v>
      </c>
      <c r="P3380">
        <v>32.0902612826603</v>
      </c>
      <c r="Q3380">
        <v>5.6154160148888001E-2</v>
      </c>
    </row>
    <row r="3381" spans="1:17" hidden="1" x14ac:dyDescent="0.3">
      <c r="A3381" t="s">
        <v>6981</v>
      </c>
      <c r="B3381" t="s">
        <v>6982</v>
      </c>
      <c r="C3381" t="str">
        <f>IFERROR(VLOOKUP(Table1[[#This Row],[Ticker]],[1]!Table1[[Symbol]:[Industry]],2,FALSE),"-")</f>
        <v>-</v>
      </c>
      <c r="D3381" t="s">
        <v>379</v>
      </c>
      <c r="E3381">
        <v>60.434373119999997</v>
      </c>
      <c r="F3381">
        <v>1.06</v>
      </c>
      <c r="G3381">
        <v>-51.238737196604802</v>
      </c>
      <c r="I3381">
        <v>-12.3301579983411</v>
      </c>
      <c r="K3381">
        <v>1.0740579266511801</v>
      </c>
      <c r="L3381">
        <v>1.7681056445472201</v>
      </c>
      <c r="M3381">
        <v>4.5782334131322697</v>
      </c>
      <c r="N3381">
        <v>1</v>
      </c>
      <c r="O3381">
        <v>36.792452830188601</v>
      </c>
      <c r="P3381">
        <v>41.3333333333333</v>
      </c>
      <c r="Q3381">
        <v>-4.9493861384649E-2</v>
      </c>
    </row>
    <row r="3382" spans="1:17" hidden="1" x14ac:dyDescent="0.3">
      <c r="A3382" t="s">
        <v>6983</v>
      </c>
      <c r="B3382" t="s">
        <v>6984</v>
      </c>
      <c r="C3382" t="str">
        <f>IFERROR(VLOOKUP(Table1[[#This Row],[Ticker]],[1]!Table1[[Symbol]:[Industry]],2,FALSE),"-")</f>
        <v>-</v>
      </c>
      <c r="D3382" t="s">
        <v>4440</v>
      </c>
      <c r="E3382">
        <v>60.408887979999903</v>
      </c>
      <c r="F3382">
        <v>6.02</v>
      </c>
      <c r="G3382">
        <v>-37.974049128767099</v>
      </c>
      <c r="H3382">
        <v>-18.752766404238301</v>
      </c>
      <c r="I3382">
        <v>-48.734782275797699</v>
      </c>
      <c r="J3382">
        <v>-6.45935863143837</v>
      </c>
      <c r="K3382">
        <v>7.7900179831870897</v>
      </c>
      <c r="L3382">
        <v>7.9754235522407004</v>
      </c>
      <c r="M3382">
        <v>1.2779093637775E-2</v>
      </c>
      <c r="N3382">
        <v>0.44654171316172703</v>
      </c>
      <c r="O3382">
        <v>115.94684385382</v>
      </c>
      <c r="P3382">
        <v>11.8959107806691</v>
      </c>
      <c r="Q3382">
        <v>0.164109846426432</v>
      </c>
    </row>
    <row r="3383" spans="1:17" hidden="1" x14ac:dyDescent="0.3">
      <c r="A3383" t="s">
        <v>6985</v>
      </c>
      <c r="B3383" t="s">
        <v>6986</v>
      </c>
      <c r="C3383" t="str">
        <f>IFERROR(VLOOKUP(Table1[[#This Row],[Ticker]],[1]!Table1[[Symbol]:[Industry]],2,FALSE),"-")</f>
        <v>-</v>
      </c>
      <c r="E3383">
        <v>60.4</v>
      </c>
      <c r="F3383">
        <v>151</v>
      </c>
      <c r="G3383">
        <v>133.1615120786</v>
      </c>
      <c r="H3383">
        <v>-7.8673109833953401</v>
      </c>
      <c r="I3383">
        <v>42.035177600639301</v>
      </c>
      <c r="J3383">
        <v>-2.9822361887986801</v>
      </c>
      <c r="K3383">
        <v>124.56939353995701</v>
      </c>
      <c r="L3383">
        <v>95.676360609974793</v>
      </c>
      <c r="M3383">
        <v>63.784025729617298</v>
      </c>
      <c r="N3383">
        <v>0.79487815728872402</v>
      </c>
      <c r="O3383">
        <v>6.1324503311258098</v>
      </c>
      <c r="P3383">
        <v>181.611339052592</v>
      </c>
      <c r="Q3383">
        <v>0.14704208198875399</v>
      </c>
    </row>
    <row r="3384" spans="1:17" hidden="1" x14ac:dyDescent="0.3">
      <c r="A3384" t="s">
        <v>6987</v>
      </c>
      <c r="B3384" t="s">
        <v>6988</v>
      </c>
      <c r="C3384" t="str">
        <f>IFERROR(VLOOKUP(Table1[[#This Row],[Ticker]],[1]!Table1[[Symbol]:[Industry]],2,FALSE),"-")</f>
        <v>-</v>
      </c>
      <c r="D3384" t="s">
        <v>21</v>
      </c>
      <c r="E3384">
        <v>60.343468000000001</v>
      </c>
      <c r="F3384">
        <v>42.2</v>
      </c>
      <c r="G3384">
        <v>-77.250882945592707</v>
      </c>
      <c r="H3384">
        <v>-5.8056488856823201</v>
      </c>
      <c r="I3384">
        <v>-20.0763745291909</v>
      </c>
      <c r="J3384">
        <v>-1.62205073530694</v>
      </c>
      <c r="K3384">
        <v>43.537010646315103</v>
      </c>
      <c r="L3384">
        <v>49.589132923655299</v>
      </c>
      <c r="M3384">
        <v>36.728881560462803</v>
      </c>
      <c r="N3384">
        <v>0.91155123631442903</v>
      </c>
      <c r="O3384">
        <v>91.469194312796105</v>
      </c>
      <c r="P3384">
        <v>5.5000000000000098</v>
      </c>
    </row>
    <row r="3385" spans="1:17" hidden="1" x14ac:dyDescent="0.3">
      <c r="A3385" t="s">
        <v>6989</v>
      </c>
      <c r="B3385" t="s">
        <v>6990</v>
      </c>
      <c r="C3385" t="str">
        <f>IFERROR(VLOOKUP(Table1[[#This Row],[Ticker]],[1]!Table1[[Symbol]:[Industry]],2,FALSE),"-")</f>
        <v>-</v>
      </c>
      <c r="D3385" t="s">
        <v>2933</v>
      </c>
      <c r="E3385">
        <v>60.131160000000001</v>
      </c>
      <c r="F3385">
        <v>74.790000000000006</v>
      </c>
      <c r="G3385">
        <v>0.75252809942745102</v>
      </c>
      <c r="H3385">
        <v>37.9610980708201</v>
      </c>
      <c r="I3385">
        <v>49.398032178828601</v>
      </c>
      <c r="J3385">
        <v>11.290529023437401</v>
      </c>
      <c r="K3385">
        <v>55.811267731656102</v>
      </c>
      <c r="L3385">
        <v>55.317127274180997</v>
      </c>
      <c r="M3385">
        <v>72.032879410773702</v>
      </c>
      <c r="N3385">
        <v>3.4830792747653998</v>
      </c>
      <c r="O3385">
        <v>10.9774033961759</v>
      </c>
      <c r="P3385">
        <v>73.486430062630404</v>
      </c>
    </row>
    <row r="3386" spans="1:17" hidden="1" x14ac:dyDescent="0.3">
      <c r="A3386" t="s">
        <v>6991</v>
      </c>
      <c r="B3386" t="s">
        <v>6992</v>
      </c>
      <c r="C3386" t="str">
        <f>IFERROR(VLOOKUP(Table1[[#This Row],[Ticker]],[1]!Table1[[Symbol]:[Industry]],2,FALSE),"-")</f>
        <v>-</v>
      </c>
      <c r="D3386" t="s">
        <v>1169</v>
      </c>
      <c r="E3386">
        <v>60.044027092999997</v>
      </c>
      <c r="F3386">
        <v>0.61</v>
      </c>
      <c r="G3386">
        <v>-8.2874028166990605</v>
      </c>
      <c r="H3386">
        <v>-15.089265725812201</v>
      </c>
      <c r="I3386">
        <v>6.1596379200262001</v>
      </c>
      <c r="J3386">
        <v>-4.7302101280963198</v>
      </c>
      <c r="K3386">
        <v>0.63057084450400802</v>
      </c>
      <c r="L3386">
        <v>0.59330598274561797</v>
      </c>
      <c r="M3386">
        <v>45.943541192037898</v>
      </c>
      <c r="N3386">
        <v>0.64407232160788297</v>
      </c>
      <c r="O3386">
        <v>24.590163934426201</v>
      </c>
      <c r="P3386">
        <v>24.4897959183673</v>
      </c>
      <c r="Q3386">
        <v>-4.4993356221270002E-3</v>
      </c>
    </row>
    <row r="3387" spans="1:17" hidden="1" x14ac:dyDescent="0.3">
      <c r="A3387" t="s">
        <v>6993</v>
      </c>
      <c r="B3387" t="s">
        <v>6994</v>
      </c>
      <c r="C3387" t="str">
        <f>IFERROR(VLOOKUP(Table1[[#This Row],[Ticker]],[1]!Table1[[Symbol]:[Industry]],2,FALSE),"-")</f>
        <v>-</v>
      </c>
      <c r="D3387" t="s">
        <v>1429</v>
      </c>
      <c r="E3387">
        <v>59.949013409999999</v>
      </c>
      <c r="F3387">
        <v>15.21</v>
      </c>
      <c r="G3387">
        <v>61.724080037312099</v>
      </c>
      <c r="H3387">
        <v>48.621653362954397</v>
      </c>
      <c r="I3387">
        <v>91.462945449934693</v>
      </c>
      <c r="J3387">
        <v>22.940040767961001</v>
      </c>
      <c r="K3387">
        <v>10.0685185238816</v>
      </c>
      <c r="L3387">
        <v>8.8076130646281001</v>
      </c>
      <c r="M3387">
        <v>96.521527105130104</v>
      </c>
      <c r="N3387">
        <v>3.6822855039247702</v>
      </c>
      <c r="O3387">
        <v>0.46022353714660902</v>
      </c>
      <c r="P3387">
        <v>166.84210526315701</v>
      </c>
      <c r="Q3387">
        <v>0.113198926973765</v>
      </c>
    </row>
    <row r="3388" spans="1:17" hidden="1" x14ac:dyDescent="0.3">
      <c r="A3388" t="s">
        <v>6995</v>
      </c>
      <c r="B3388" t="s">
        <v>6996</v>
      </c>
      <c r="C3388" t="str">
        <f>IFERROR(VLOOKUP(Table1[[#This Row],[Ticker]],[1]!Table1[[Symbol]:[Industry]],2,FALSE),"-")</f>
        <v>-</v>
      </c>
      <c r="D3388" t="s">
        <v>1503</v>
      </c>
      <c r="E3388">
        <v>59.911896239999997</v>
      </c>
      <c r="F3388">
        <v>58.8</v>
      </c>
      <c r="G3388">
        <v>-61.848368819505403</v>
      </c>
      <c r="H3388">
        <v>-21.481113188764301</v>
      </c>
      <c r="I3388">
        <v>-40.961736945709497</v>
      </c>
      <c r="J3388">
        <v>-9.2346668343781406</v>
      </c>
      <c r="K3388">
        <v>64.826903435511298</v>
      </c>
      <c r="L3388">
        <v>72.027966873934801</v>
      </c>
      <c r="M3388">
        <v>43.618210256585698</v>
      </c>
      <c r="N3388">
        <v>2.5247113422872101</v>
      </c>
      <c r="O3388">
        <v>139.200680272108</v>
      </c>
      <c r="P3388">
        <v>4.8128342245989204</v>
      </c>
      <c r="Q3388">
        <v>8.8910396476114997E-2</v>
      </c>
    </row>
    <row r="3389" spans="1:17" hidden="1" x14ac:dyDescent="0.3">
      <c r="A3389" t="s">
        <v>6997</v>
      </c>
      <c r="B3389" t="s">
        <v>6998</v>
      </c>
      <c r="C3389" t="str">
        <f>IFERROR(VLOOKUP(Table1[[#This Row],[Ticker]],[1]!Table1[[Symbol]:[Industry]],2,FALSE),"-")</f>
        <v>-</v>
      </c>
      <c r="D3389" t="s">
        <v>6999</v>
      </c>
      <c r="E3389">
        <v>59.851824000000001</v>
      </c>
      <c r="F3389">
        <v>224.75</v>
      </c>
      <c r="G3389">
        <v>183.99517617684299</v>
      </c>
      <c r="H3389">
        <v>2.6175693105204401</v>
      </c>
      <c r="I3389">
        <v>313.05179977517099</v>
      </c>
      <c r="J3389">
        <v>-9.5516139769126003</v>
      </c>
      <c r="K3389">
        <v>209.12267988100299</v>
      </c>
      <c r="L3389">
        <v>138.09958770049801</v>
      </c>
      <c r="M3389">
        <v>41.966998832391198</v>
      </c>
      <c r="N3389">
        <v>0.39243004760246097</v>
      </c>
      <c r="O3389">
        <v>18.576195773081199</v>
      </c>
      <c r="P3389">
        <v>349.5</v>
      </c>
    </row>
    <row r="3390" spans="1:17" hidden="1" x14ac:dyDescent="0.3">
      <c r="A3390" t="s">
        <v>7000</v>
      </c>
      <c r="B3390" t="s">
        <v>7001</v>
      </c>
      <c r="C3390" t="str">
        <f>IFERROR(VLOOKUP(Table1[[#This Row],[Ticker]],[1]!Table1[[Symbol]:[Industry]],2,FALSE),"-")</f>
        <v>-</v>
      </c>
      <c r="E3390">
        <v>59.799743604</v>
      </c>
      <c r="F3390">
        <v>73.02</v>
      </c>
      <c r="G3390">
        <v>41.328666787108098</v>
      </c>
      <c r="H3390">
        <v>-10.226410192159699</v>
      </c>
      <c r="I3390">
        <v>-24.534396919342999</v>
      </c>
      <c r="J3390">
        <v>10.860865784594401</v>
      </c>
      <c r="K3390">
        <v>72.168232017535004</v>
      </c>
      <c r="L3390">
        <v>68.641333336615304</v>
      </c>
      <c r="M3390">
        <v>55.276632365565597</v>
      </c>
      <c r="N3390">
        <v>0.66775718579479004</v>
      </c>
      <c r="O3390">
        <v>29.320734045466999</v>
      </c>
      <c r="P3390">
        <v>152.839335180055</v>
      </c>
      <c r="Q3390">
        <v>0.15368639787614999</v>
      </c>
    </row>
    <row r="3391" spans="1:17" hidden="1" x14ac:dyDescent="0.3">
      <c r="A3391" t="s">
        <v>7002</v>
      </c>
      <c r="B3391" t="s">
        <v>7003</v>
      </c>
      <c r="C3391" t="str">
        <f>IFERROR(VLOOKUP(Table1[[#This Row],[Ticker]],[1]!Table1[[Symbol]:[Industry]],2,FALSE),"-")</f>
        <v>-</v>
      </c>
      <c r="D3391" t="s">
        <v>1567</v>
      </c>
      <c r="E3391">
        <v>59.700491999999997</v>
      </c>
      <c r="F3391">
        <v>31.95</v>
      </c>
      <c r="G3391">
        <v>-70.191498441236803</v>
      </c>
      <c r="H3391">
        <v>-4.0125737141723699</v>
      </c>
      <c r="I3391">
        <v>-22.957023669982899</v>
      </c>
      <c r="J3391">
        <v>-4.5347067067864399</v>
      </c>
      <c r="K3391">
        <v>33.377417272114201</v>
      </c>
      <c r="L3391">
        <v>38.9559643554202</v>
      </c>
      <c r="M3391">
        <v>35.130880528238997</v>
      </c>
      <c r="N3391">
        <v>0.98139771930942199</v>
      </c>
      <c r="O3391">
        <v>72.769953051643199</v>
      </c>
      <c r="P3391">
        <v>6.1461794019933498</v>
      </c>
    </row>
    <row r="3392" spans="1:17" hidden="1" x14ac:dyDescent="0.3">
      <c r="A3392" t="s">
        <v>7004</v>
      </c>
      <c r="B3392" t="s">
        <v>7005</v>
      </c>
      <c r="C3392" t="str">
        <f>IFERROR(VLOOKUP(Table1[[#This Row],[Ticker]],[1]!Table1[[Symbol]:[Industry]],2,FALSE),"-")</f>
        <v>-</v>
      </c>
      <c r="D3392" t="s">
        <v>124</v>
      </c>
      <c r="E3392">
        <v>59.699492999999997</v>
      </c>
      <c r="F3392">
        <v>9.9600000000000009</v>
      </c>
      <c r="G3392">
        <v>-39.482791506794698</v>
      </c>
      <c r="H3392">
        <v>-2.0673229784795599</v>
      </c>
      <c r="I3392">
        <v>-6.0106099285353398</v>
      </c>
      <c r="J3392">
        <v>-33.849231262690303</v>
      </c>
      <c r="K3392">
        <v>11.319421646434099</v>
      </c>
      <c r="L3392">
        <v>10.924637260077001</v>
      </c>
      <c r="M3392">
        <v>26.3687135835136</v>
      </c>
      <c r="N3392">
        <v>2.4831084085938802</v>
      </c>
      <c r="O3392">
        <v>52.610441767068203</v>
      </c>
      <c r="P3392">
        <v>29.882756090809401</v>
      </c>
    </row>
    <row r="3393" spans="1:17" hidden="1" x14ac:dyDescent="0.3">
      <c r="A3393" t="s">
        <v>7006</v>
      </c>
      <c r="B3393" t="s">
        <v>7007</v>
      </c>
      <c r="C3393" t="str">
        <f>IFERROR(VLOOKUP(Table1[[#This Row],[Ticker]],[1]!Table1[[Symbol]:[Industry]],2,FALSE),"-")</f>
        <v>-</v>
      </c>
      <c r="D3393" t="s">
        <v>2933</v>
      </c>
      <c r="E3393">
        <v>59.695999999999998</v>
      </c>
      <c r="F3393">
        <v>213.2</v>
      </c>
      <c r="G3393">
        <v>7.4859591596704202</v>
      </c>
      <c r="H3393">
        <v>-8.3234561920489796</v>
      </c>
      <c r="I3393">
        <v>81.857635428888898</v>
      </c>
      <c r="J3393">
        <v>-1.7617136180038899</v>
      </c>
      <c r="K3393">
        <v>223.63744396126401</v>
      </c>
      <c r="L3393">
        <v>175.33460334227101</v>
      </c>
      <c r="M3393">
        <v>35.5203067130942</v>
      </c>
      <c r="N3393">
        <v>0.47820672478206699</v>
      </c>
      <c r="O3393">
        <v>31.566604127579701</v>
      </c>
      <c r="P3393">
        <v>108</v>
      </c>
    </row>
    <row r="3394" spans="1:17" hidden="1" x14ac:dyDescent="0.3">
      <c r="A3394" t="s">
        <v>7008</v>
      </c>
      <c r="B3394" t="s">
        <v>7009</v>
      </c>
      <c r="C3394" t="str">
        <f>IFERROR(VLOOKUP(Table1[[#This Row],[Ticker]],[1]!Table1[[Symbol]:[Industry]],2,FALSE),"-")</f>
        <v>-</v>
      </c>
      <c r="D3394" t="s">
        <v>46</v>
      </c>
      <c r="E3394">
        <v>59.677403441999999</v>
      </c>
      <c r="F3394">
        <v>55.82</v>
      </c>
      <c r="G3394">
        <v>43.167538619271802</v>
      </c>
      <c r="H3394">
        <v>-12.7321194185138</v>
      </c>
      <c r="I3394">
        <v>23.309019875295</v>
      </c>
      <c r="J3394">
        <v>-10.6244036764834</v>
      </c>
      <c r="K3394">
        <v>55.558488057245498</v>
      </c>
      <c r="L3394">
        <v>48.732822897782597</v>
      </c>
      <c r="M3394">
        <v>41.699596525158398</v>
      </c>
      <c r="N3394">
        <v>1.45178588903023</v>
      </c>
      <c r="O3394">
        <v>48.190612683625901</v>
      </c>
      <c r="P3394">
        <v>87.674386511294102</v>
      </c>
      <c r="Q3394">
        <v>0.17128125718298001</v>
      </c>
    </row>
    <row r="3395" spans="1:17" hidden="1" x14ac:dyDescent="0.3">
      <c r="A3395" t="s">
        <v>7010</v>
      </c>
      <c r="B3395" t="s">
        <v>7011</v>
      </c>
      <c r="C3395" t="str">
        <f>IFERROR(VLOOKUP(Table1[[#This Row],[Ticker]],[1]!Table1[[Symbol]:[Industry]],2,FALSE),"-")</f>
        <v>-</v>
      </c>
      <c r="D3395" t="s">
        <v>397</v>
      </c>
      <c r="E3395">
        <v>59.467199999999998</v>
      </c>
      <c r="F3395">
        <v>5.2</v>
      </c>
      <c r="G3395">
        <v>-73.416468141459006</v>
      </c>
      <c r="H3395">
        <v>-8.6270117781592397</v>
      </c>
      <c r="I3395">
        <v>-14.744500627823101</v>
      </c>
      <c r="J3395">
        <v>-3.3562555283352702</v>
      </c>
      <c r="K3395">
        <v>5.4498809818452703</v>
      </c>
      <c r="L3395">
        <v>6.1254225476750204</v>
      </c>
      <c r="M3395">
        <v>38.866404541785002</v>
      </c>
      <c r="N3395">
        <v>1.97266436024417</v>
      </c>
      <c r="O3395">
        <v>75.192307692307594</v>
      </c>
      <c r="P3395">
        <v>29.353233830845699</v>
      </c>
      <c r="Q3395">
        <v>5.9821319633545998E-2</v>
      </c>
    </row>
    <row r="3396" spans="1:17" hidden="1" x14ac:dyDescent="0.3">
      <c r="A3396" t="s">
        <v>7012</v>
      </c>
      <c r="B3396" t="s">
        <v>7013</v>
      </c>
      <c r="C3396" t="str">
        <f>IFERROR(VLOOKUP(Table1[[#This Row],[Ticker]],[1]!Table1[[Symbol]:[Industry]],2,FALSE),"-")</f>
        <v>-</v>
      </c>
      <c r="D3396" t="s">
        <v>132</v>
      </c>
      <c r="E3396">
        <v>59.432722159999997</v>
      </c>
      <c r="F3396">
        <v>35.020000000000003</v>
      </c>
      <c r="G3396">
        <v>42.322801264933602</v>
      </c>
      <c r="H3396">
        <v>11.7551896830935</v>
      </c>
      <c r="I3396">
        <v>0.94777115697222303</v>
      </c>
      <c r="J3396">
        <v>-6.0843494759413996</v>
      </c>
      <c r="K3396">
        <v>33.778346816377997</v>
      </c>
      <c r="L3396">
        <v>30.355988708383901</v>
      </c>
      <c r="M3396">
        <v>48.015560558528598</v>
      </c>
      <c r="N3396">
        <v>0.51447829423848002</v>
      </c>
      <c r="O3396">
        <v>36.778983438035297</v>
      </c>
      <c r="P3396">
        <v>93.587617468214503</v>
      </c>
      <c r="Q3396">
        <v>7.8752476857887999E-2</v>
      </c>
    </row>
    <row r="3397" spans="1:17" hidden="1" x14ac:dyDescent="0.3">
      <c r="A3397" t="s">
        <v>7014</v>
      </c>
      <c r="B3397" t="s">
        <v>7015</v>
      </c>
      <c r="C3397" t="str">
        <f>IFERROR(VLOOKUP(Table1[[#This Row],[Ticker]],[1]!Table1[[Symbol]:[Industry]],2,FALSE),"-")</f>
        <v>-</v>
      </c>
      <c r="D3397" t="s">
        <v>842</v>
      </c>
      <c r="E3397">
        <v>59.291694999999997</v>
      </c>
      <c r="F3397">
        <v>106.52</v>
      </c>
      <c r="G3397">
        <v>10.587538815404599</v>
      </c>
      <c r="H3397">
        <v>8.58472563897638</v>
      </c>
      <c r="I3397">
        <v>14.9031127959052</v>
      </c>
      <c r="J3397">
        <v>-6.1341909105259598</v>
      </c>
      <c r="K3397">
        <v>106.752815593132</v>
      </c>
      <c r="L3397">
        <v>93.405744923998</v>
      </c>
      <c r="M3397">
        <v>35.218585294923699</v>
      </c>
      <c r="N3397">
        <v>1.3698871382323099</v>
      </c>
      <c r="O3397">
        <v>37.626736763049102</v>
      </c>
      <c r="P3397">
        <v>44.630006788866197</v>
      </c>
      <c r="Q3397">
        <v>8.5398993117885999E-2</v>
      </c>
    </row>
    <row r="3398" spans="1:17" hidden="1" x14ac:dyDescent="0.3">
      <c r="A3398" t="s">
        <v>6244</v>
      </c>
      <c r="B3398" t="s">
        <v>7016</v>
      </c>
      <c r="C3398" t="str">
        <f>IFERROR(VLOOKUP(Table1[[#This Row],[Ticker]],[1]!Table1[[Symbol]:[Industry]],2,FALSE),"-")</f>
        <v>-</v>
      </c>
      <c r="D3398" t="s">
        <v>117</v>
      </c>
      <c r="E3398">
        <v>59.266284386999999</v>
      </c>
      <c r="F3398">
        <v>0.87</v>
      </c>
      <c r="G3398">
        <v>-41.198251366645302</v>
      </c>
      <c r="H3398">
        <v>0.236544248705372</v>
      </c>
      <c r="I3398">
        <v>15.5159958478127</v>
      </c>
      <c r="J3398">
        <v>-2.6538289638397399</v>
      </c>
      <c r="K3398">
        <v>0.83486166810750395</v>
      </c>
      <c r="L3398">
        <v>0.94198482839434705</v>
      </c>
      <c r="M3398">
        <v>56.468615940562898</v>
      </c>
      <c r="N3398">
        <v>1.1268175234981299</v>
      </c>
      <c r="O3398">
        <v>26.4367816091954</v>
      </c>
      <c r="P3398">
        <v>44.999999999999901</v>
      </c>
      <c r="Q3398">
        <v>-0.13890955983695899</v>
      </c>
    </row>
    <row r="3399" spans="1:17" hidden="1" x14ac:dyDescent="0.3">
      <c r="A3399" t="s">
        <v>7017</v>
      </c>
      <c r="B3399" t="s">
        <v>7018</v>
      </c>
      <c r="C3399" t="str">
        <f>IFERROR(VLOOKUP(Table1[[#This Row],[Ticker]],[1]!Table1[[Symbol]:[Industry]],2,FALSE),"-")</f>
        <v>-</v>
      </c>
      <c r="D3399" t="s">
        <v>21</v>
      </c>
      <c r="E3399">
        <v>59.057322379999903</v>
      </c>
      <c r="F3399">
        <v>3.56</v>
      </c>
      <c r="G3399">
        <v>59.655233697366</v>
      </c>
      <c r="H3399">
        <v>-19.064581454859301</v>
      </c>
      <c r="I3399">
        <v>-41.771018213394903</v>
      </c>
      <c r="J3399">
        <v>-3.97015710114094</v>
      </c>
      <c r="K3399">
        <v>4.1484750006614597</v>
      </c>
      <c r="L3399">
        <v>3.7017838076819798</v>
      </c>
      <c r="M3399">
        <v>9.6065370789213596</v>
      </c>
      <c r="N3399">
        <v>0.46752850931467099</v>
      </c>
      <c r="O3399">
        <v>102.247191011235</v>
      </c>
      <c r="P3399">
        <v>97.7777777777777</v>
      </c>
      <c r="Q3399">
        <v>-2.8680119709545999E-2</v>
      </c>
    </row>
    <row r="3400" spans="1:17" hidden="1" x14ac:dyDescent="0.3">
      <c r="A3400" t="s">
        <v>7019</v>
      </c>
      <c r="B3400" t="s">
        <v>7020</v>
      </c>
      <c r="C3400" t="str">
        <f>IFERROR(VLOOKUP(Table1[[#This Row],[Ticker]],[1]!Table1[[Symbol]:[Industry]],2,FALSE),"-")</f>
        <v>-</v>
      </c>
      <c r="D3400" t="s">
        <v>132</v>
      </c>
      <c r="E3400">
        <v>59.024999999999999</v>
      </c>
      <c r="F3400">
        <v>23.61</v>
      </c>
      <c r="G3400">
        <v>-19.756614723577599</v>
      </c>
      <c r="H3400">
        <v>9.6582589152376299E-3</v>
      </c>
      <c r="I3400">
        <v>-4.7659444341275696</v>
      </c>
      <c r="J3400">
        <v>2.4216933212071199</v>
      </c>
      <c r="K3400">
        <v>21.6375029942709</v>
      </c>
      <c r="L3400">
        <v>22.2629185912403</v>
      </c>
      <c r="M3400">
        <v>67.381586032899506</v>
      </c>
      <c r="N3400">
        <v>1.4736343693451699</v>
      </c>
      <c r="O3400">
        <v>58.576874205844902</v>
      </c>
      <c r="P3400">
        <v>29.369863013698598</v>
      </c>
      <c r="Q3400">
        <v>8.3085456268155999E-2</v>
      </c>
    </row>
    <row r="3401" spans="1:17" hidden="1" x14ac:dyDescent="0.3">
      <c r="A3401" t="s">
        <v>7021</v>
      </c>
      <c r="B3401" t="s">
        <v>7022</v>
      </c>
      <c r="C3401" t="str">
        <f>IFERROR(VLOOKUP(Table1[[#This Row],[Ticker]],[1]!Table1[[Symbol]:[Industry]],2,FALSE),"-")</f>
        <v>-</v>
      </c>
      <c r="D3401" t="s">
        <v>21</v>
      </c>
      <c r="E3401">
        <v>58.92363125</v>
      </c>
      <c r="F3401">
        <v>57.1</v>
      </c>
      <c r="G3401">
        <v>-97.552029086701197</v>
      </c>
      <c r="H3401">
        <v>0.85894632484514999</v>
      </c>
      <c r="I3401">
        <v>-37.337250196922597</v>
      </c>
      <c r="J3401">
        <v>-3.18507594539098</v>
      </c>
      <c r="K3401">
        <v>60.062928368296902</v>
      </c>
      <c r="L3401">
        <v>93.983754873119096</v>
      </c>
      <c r="M3401">
        <v>43.218132279549202</v>
      </c>
      <c r="N3401">
        <v>1.5395081636766701</v>
      </c>
      <c r="O3401">
        <v>194.04553415061201</v>
      </c>
      <c r="P3401">
        <v>13.406156901688099</v>
      </c>
    </row>
    <row r="3402" spans="1:17" hidden="1" x14ac:dyDescent="0.3">
      <c r="A3402" t="s">
        <v>7023</v>
      </c>
      <c r="B3402" t="s">
        <v>7024</v>
      </c>
      <c r="C3402" t="str">
        <f>IFERROR(VLOOKUP(Table1[[#This Row],[Ticker]],[1]!Table1[[Symbol]:[Industry]],2,FALSE),"-")</f>
        <v>-</v>
      </c>
      <c r="D3402" t="s">
        <v>400</v>
      </c>
      <c r="E3402">
        <v>58.868302499999999</v>
      </c>
      <c r="F3402">
        <v>10.85</v>
      </c>
      <c r="G3402">
        <v>3.0175446942201898</v>
      </c>
      <c r="H3402">
        <v>-6.7939708994954398</v>
      </c>
      <c r="I3402">
        <v>3.9922771764051999</v>
      </c>
      <c r="J3402">
        <v>-1.96060805604546</v>
      </c>
      <c r="K3402">
        <v>10.673077478661</v>
      </c>
      <c r="L3402">
        <v>9.9339742622901692</v>
      </c>
      <c r="M3402">
        <v>45.1340669038972</v>
      </c>
      <c r="N3402">
        <v>0.48148445495512998</v>
      </c>
      <c r="O3402">
        <v>30.414746543778801</v>
      </c>
      <c r="P3402">
        <v>42.7631578947368</v>
      </c>
      <c r="Q3402">
        <v>2.8397095418315001E-2</v>
      </c>
    </row>
    <row r="3403" spans="1:17" hidden="1" x14ac:dyDescent="0.3">
      <c r="A3403" t="s">
        <v>7025</v>
      </c>
      <c r="B3403" t="s">
        <v>7026</v>
      </c>
      <c r="C3403" t="str">
        <f>IFERROR(VLOOKUP(Table1[[#This Row],[Ticker]],[1]!Table1[[Symbol]:[Industry]],2,FALSE),"-")</f>
        <v>-</v>
      </c>
      <c r="D3403" t="s">
        <v>132</v>
      </c>
      <c r="E3403">
        <v>58.82835</v>
      </c>
      <c r="F3403">
        <v>15.65</v>
      </c>
      <c r="G3403">
        <v>-20.510340772369101</v>
      </c>
      <c r="H3403">
        <v>-1.9494493774817101</v>
      </c>
      <c r="I3403">
        <v>-6.9422576424692499</v>
      </c>
      <c r="J3403">
        <v>-7.2875362066038996</v>
      </c>
      <c r="K3403">
        <v>15.020495938557101</v>
      </c>
      <c r="L3403">
        <v>15.805986550123</v>
      </c>
      <c r="M3403">
        <v>56.1554210858299</v>
      </c>
      <c r="N3403">
        <v>2.4130959441616602</v>
      </c>
      <c r="O3403">
        <v>64.856230031948897</v>
      </c>
      <c r="P3403">
        <v>25.702811244979902</v>
      </c>
      <c r="Q3403">
        <v>-2.6225621882513001E-2</v>
      </c>
    </row>
    <row r="3404" spans="1:17" hidden="1" x14ac:dyDescent="0.3">
      <c r="A3404" t="s">
        <v>7027</v>
      </c>
      <c r="B3404" t="s">
        <v>7028</v>
      </c>
      <c r="C3404" t="str">
        <f>IFERROR(VLOOKUP(Table1[[#This Row],[Ticker]],[1]!Table1[[Symbol]:[Industry]],2,FALSE),"-")</f>
        <v>-</v>
      </c>
      <c r="D3404" t="s">
        <v>80</v>
      </c>
      <c r="E3404">
        <v>58.748845774999999</v>
      </c>
      <c r="F3404">
        <v>18.73</v>
      </c>
      <c r="G3404">
        <v>-18.917016364245701</v>
      </c>
      <c r="H3404">
        <v>11.462391572113599</v>
      </c>
      <c r="I3404">
        <v>12.6488629806798</v>
      </c>
      <c r="J3404">
        <v>-9.8120959841757305</v>
      </c>
      <c r="K3404">
        <v>16.785375554718001</v>
      </c>
      <c r="L3404">
        <v>16.6421372080965</v>
      </c>
      <c r="M3404">
        <v>55.880856578803701</v>
      </c>
      <c r="N3404">
        <v>2.8282874733324999</v>
      </c>
      <c r="O3404">
        <v>19.594233849439298</v>
      </c>
    </row>
    <row r="3405" spans="1:17" hidden="1" x14ac:dyDescent="0.3">
      <c r="A3405" t="s">
        <v>7029</v>
      </c>
      <c r="B3405" t="s">
        <v>7030</v>
      </c>
      <c r="C3405" t="str">
        <f>IFERROR(VLOOKUP(Table1[[#This Row],[Ticker]],[1]!Table1[[Symbol]:[Industry]],2,FALSE),"-")</f>
        <v>-</v>
      </c>
      <c r="D3405" t="s">
        <v>80</v>
      </c>
      <c r="E3405">
        <v>58.650691202999901</v>
      </c>
      <c r="F3405">
        <v>6.81</v>
      </c>
      <c r="G3405">
        <v>4.7985588406911504</v>
      </c>
      <c r="H3405">
        <v>-13.648127048338701</v>
      </c>
      <c r="I3405">
        <v>-1.9199015880847199</v>
      </c>
      <c r="J3405">
        <v>-3.36154653362627</v>
      </c>
      <c r="K3405">
        <v>7.5293780614985701</v>
      </c>
      <c r="L3405">
        <v>7.17117528597662</v>
      </c>
      <c r="M3405">
        <v>28.196405218397501</v>
      </c>
      <c r="N3405">
        <v>0.27141383837941901</v>
      </c>
      <c r="O3405">
        <v>90.455212922173203</v>
      </c>
      <c r="P3405">
        <v>48.043478260869499</v>
      </c>
      <c r="Q3405">
        <v>7.5475963505391999E-2</v>
      </c>
    </row>
    <row r="3406" spans="1:17" hidden="1" x14ac:dyDescent="0.3">
      <c r="A3406" t="s">
        <v>7031</v>
      </c>
      <c r="B3406" t="s">
        <v>7032</v>
      </c>
      <c r="C3406" t="str">
        <f>IFERROR(VLOOKUP(Table1[[#This Row],[Ticker]],[1]!Table1[[Symbol]:[Industry]],2,FALSE),"-")</f>
        <v>-</v>
      </c>
      <c r="D3406" t="s">
        <v>1169</v>
      </c>
      <c r="E3406">
        <v>58.600320000000004</v>
      </c>
      <c r="F3406">
        <v>39.81</v>
      </c>
      <c r="G3406">
        <v>-44.428330559300697</v>
      </c>
      <c r="H3406">
        <v>-15.224464173037999</v>
      </c>
      <c r="I3406">
        <v>-4.9113545795377096</v>
      </c>
      <c r="J3406">
        <v>-5.6390190610987903</v>
      </c>
      <c r="K3406">
        <v>41.905808353697402</v>
      </c>
      <c r="L3406">
        <v>40.843384421631697</v>
      </c>
      <c r="M3406">
        <v>27.406217977403902</v>
      </c>
      <c r="N3406">
        <v>0.20080656342709599</v>
      </c>
      <c r="O3406">
        <v>36.272293393619599</v>
      </c>
      <c r="P3406">
        <v>20.636363636363601</v>
      </c>
      <c r="Q3406">
        <v>0.15183690229935201</v>
      </c>
    </row>
    <row r="3407" spans="1:17" hidden="1" x14ac:dyDescent="0.3">
      <c r="A3407" t="s">
        <v>7033</v>
      </c>
      <c r="B3407" t="s">
        <v>7034</v>
      </c>
      <c r="C3407" t="str">
        <f>IFERROR(VLOOKUP(Table1[[#This Row],[Ticker]],[1]!Table1[[Symbol]:[Industry]],2,FALSE),"-")</f>
        <v>-</v>
      </c>
      <c r="D3407" t="s">
        <v>505</v>
      </c>
      <c r="E3407">
        <v>58.570210000000003</v>
      </c>
      <c r="F3407">
        <v>7.73</v>
      </c>
      <c r="G3407">
        <v>61.443906792571703</v>
      </c>
      <c r="H3407">
        <v>-16.877322106865801</v>
      </c>
      <c r="I3407">
        <v>-27.708821538786601</v>
      </c>
      <c r="J3407">
        <v>-3.9765915627627701</v>
      </c>
      <c r="K3407">
        <v>8.4350307150992894</v>
      </c>
      <c r="L3407">
        <v>8.09041138579855</v>
      </c>
      <c r="M3407">
        <v>37.621074515634497</v>
      </c>
      <c r="N3407">
        <v>0.86571067446596806</v>
      </c>
      <c r="O3407">
        <v>61.190168175937899</v>
      </c>
      <c r="P3407">
        <v>101.302083333333</v>
      </c>
      <c r="Q3407">
        <v>6.6051523449254995E-2</v>
      </c>
    </row>
    <row r="3408" spans="1:17" hidden="1" x14ac:dyDescent="0.3">
      <c r="A3408" t="s">
        <v>7035</v>
      </c>
      <c r="B3408" t="s">
        <v>7036</v>
      </c>
      <c r="C3408" t="str">
        <f>IFERROR(VLOOKUP(Table1[[#This Row],[Ticker]],[1]!Table1[[Symbol]:[Industry]],2,FALSE),"-")</f>
        <v>-</v>
      </c>
      <c r="D3408" t="s">
        <v>7037</v>
      </c>
      <c r="E3408">
        <v>58.500389599999998</v>
      </c>
      <c r="F3408">
        <v>70.81</v>
      </c>
      <c r="G3408">
        <v>-2.2037154232463698</v>
      </c>
      <c r="H3408">
        <v>7.6377892081854597</v>
      </c>
      <c r="I3408">
        <v>5.7020718142354898</v>
      </c>
      <c r="J3408">
        <v>15.5667260306295</v>
      </c>
      <c r="K3408">
        <v>63.652279901393698</v>
      </c>
      <c r="L3408">
        <v>63.318798397352502</v>
      </c>
      <c r="M3408">
        <v>58.704413309347601</v>
      </c>
      <c r="N3408">
        <v>2.4939044292436301</v>
      </c>
      <c r="O3408">
        <v>30.5041660782375</v>
      </c>
      <c r="P3408">
        <v>44.510204081632601</v>
      </c>
      <c r="Q3408">
        <v>-6.3582599491728994E-2</v>
      </c>
    </row>
    <row r="3409" spans="1:17" hidden="1" x14ac:dyDescent="0.3">
      <c r="A3409" t="s">
        <v>7038</v>
      </c>
      <c r="B3409" t="s">
        <v>7039</v>
      </c>
      <c r="C3409" t="str">
        <f>IFERROR(VLOOKUP(Table1[[#This Row],[Ticker]],[1]!Table1[[Symbol]:[Industry]],2,FALSE),"-")</f>
        <v>-</v>
      </c>
      <c r="D3409" t="s">
        <v>143</v>
      </c>
      <c r="E3409">
        <v>58.47645</v>
      </c>
      <c r="F3409">
        <v>5.82</v>
      </c>
      <c r="G3409">
        <v>-65.571656009893104</v>
      </c>
      <c r="H3409">
        <v>-4.0930584623125901</v>
      </c>
      <c r="I3409">
        <v>-2.1624933276824398</v>
      </c>
      <c r="J3409">
        <v>0.916452934317325</v>
      </c>
      <c r="K3409">
        <v>5.4054267603425004</v>
      </c>
      <c r="L3409">
        <v>5.3732309094366197</v>
      </c>
      <c r="M3409">
        <v>74.490810727313999</v>
      </c>
      <c r="N3409">
        <v>1.0549915377423</v>
      </c>
      <c r="O3409">
        <v>64.261168384879696</v>
      </c>
      <c r="P3409">
        <v>29.0465631929046</v>
      </c>
      <c r="Q3409">
        <v>8.2135294632165998E-2</v>
      </c>
    </row>
    <row r="3410" spans="1:17" hidden="1" x14ac:dyDescent="0.3">
      <c r="A3410" t="s">
        <v>7040</v>
      </c>
      <c r="B3410" t="s">
        <v>7041</v>
      </c>
      <c r="C3410" t="str">
        <f>IFERROR(VLOOKUP(Table1[[#This Row],[Ticker]],[1]!Table1[[Symbol]:[Industry]],2,FALSE),"-")</f>
        <v>-</v>
      </c>
      <c r="D3410" t="s">
        <v>195</v>
      </c>
      <c r="E3410">
        <v>58.468311479999997</v>
      </c>
      <c r="F3410">
        <v>60.52</v>
      </c>
      <c r="G3410">
        <v>-51.114804996029797</v>
      </c>
      <c r="H3410">
        <v>-5.8874061711266901</v>
      </c>
      <c r="I3410">
        <v>-13.351840565557</v>
      </c>
      <c r="J3410">
        <v>-6.71290092274619</v>
      </c>
      <c r="K3410">
        <v>61.734759939975604</v>
      </c>
      <c r="L3410">
        <v>62.380978639521999</v>
      </c>
      <c r="M3410">
        <v>37.962426685895998</v>
      </c>
      <c r="N3410">
        <v>0.62836019512117902</v>
      </c>
      <c r="O3410">
        <v>40.449438202247102</v>
      </c>
      <c r="P3410">
        <v>9.73708068902992</v>
      </c>
      <c r="Q3410">
        <v>3.010894632578E-3</v>
      </c>
    </row>
    <row r="3411" spans="1:17" hidden="1" x14ac:dyDescent="0.3">
      <c r="A3411" t="s">
        <v>7042</v>
      </c>
      <c r="B3411" t="s">
        <v>7043</v>
      </c>
      <c r="C3411" t="str">
        <f>IFERROR(VLOOKUP(Table1[[#This Row],[Ticker]],[1]!Table1[[Symbol]:[Industry]],2,FALSE),"-")</f>
        <v>-</v>
      </c>
      <c r="D3411" t="s">
        <v>1236</v>
      </c>
      <c r="E3411">
        <v>58.260607350000001</v>
      </c>
      <c r="F3411">
        <v>93.5</v>
      </c>
      <c r="G3411">
        <v>-57.099335521792398</v>
      </c>
      <c r="H3411">
        <v>-12.4532464046596</v>
      </c>
      <c r="I3411">
        <v>-20.9343246650078</v>
      </c>
      <c r="J3411">
        <v>-3.5662593465865098</v>
      </c>
      <c r="K3411">
        <v>99.099163859516295</v>
      </c>
      <c r="L3411">
        <v>102.97778503014599</v>
      </c>
      <c r="M3411">
        <v>29.9679654537765</v>
      </c>
      <c r="N3411">
        <v>0.11739804496676701</v>
      </c>
      <c r="O3411">
        <v>66.203208556149704</v>
      </c>
      <c r="P3411">
        <v>9.8707403055229292</v>
      </c>
      <c r="Q3411">
        <v>6.8740981491934E-2</v>
      </c>
    </row>
    <row r="3412" spans="1:17" hidden="1" x14ac:dyDescent="0.3">
      <c r="A3412" t="s">
        <v>7044</v>
      </c>
      <c r="B3412" t="s">
        <v>7045</v>
      </c>
      <c r="C3412" t="str">
        <f>IFERROR(VLOOKUP(Table1[[#This Row],[Ticker]],[1]!Table1[[Symbol]:[Industry]],2,FALSE),"-")</f>
        <v>-</v>
      </c>
      <c r="D3412" t="s">
        <v>132</v>
      </c>
      <c r="E3412">
        <v>58.243425000000002</v>
      </c>
      <c r="F3412">
        <v>87.65</v>
      </c>
      <c r="G3412">
        <v>-12.6927197488831</v>
      </c>
      <c r="H3412">
        <v>1.5519716245500199</v>
      </c>
      <c r="I3412">
        <v>-10.870979564353901</v>
      </c>
      <c r="J3412">
        <v>0.64134879291996105</v>
      </c>
      <c r="M3412">
        <v>100</v>
      </c>
    </row>
    <row r="3413" spans="1:17" hidden="1" x14ac:dyDescent="0.3">
      <c r="A3413" t="s">
        <v>7046</v>
      </c>
      <c r="B3413" t="s">
        <v>7047</v>
      </c>
      <c r="C3413" t="str">
        <f>IFERROR(VLOOKUP(Table1[[#This Row],[Ticker]],[1]!Table1[[Symbol]:[Industry]],2,FALSE),"-")</f>
        <v>-</v>
      </c>
      <c r="D3413" t="s">
        <v>3178</v>
      </c>
      <c r="E3413">
        <v>58.144963799999999</v>
      </c>
      <c r="F3413">
        <v>58.74</v>
      </c>
      <c r="G3413">
        <v>39.581956194511001</v>
      </c>
      <c r="H3413">
        <v>-17.468533983120398</v>
      </c>
      <c r="I3413">
        <v>28.593303732524301</v>
      </c>
      <c r="J3413">
        <v>-2.7073857164698598</v>
      </c>
      <c r="K3413">
        <v>57.736665386835199</v>
      </c>
      <c r="L3413">
        <v>49.885785637284997</v>
      </c>
      <c r="M3413">
        <v>38.167999471014802</v>
      </c>
      <c r="N3413">
        <v>0.46652230685287099</v>
      </c>
      <c r="O3413">
        <v>18.5733741913517</v>
      </c>
      <c r="P3413">
        <v>92.212041884816699</v>
      </c>
      <c r="Q3413">
        <v>0.109526252397459</v>
      </c>
    </row>
    <row r="3414" spans="1:17" hidden="1" x14ac:dyDescent="0.3">
      <c r="A3414" t="s">
        <v>7048</v>
      </c>
      <c r="B3414" t="s">
        <v>7049</v>
      </c>
      <c r="C3414" t="str">
        <f>IFERROR(VLOOKUP(Table1[[#This Row],[Ticker]],[1]!Table1[[Symbol]:[Industry]],2,FALSE),"-")</f>
        <v>-</v>
      </c>
      <c r="D3414" t="s">
        <v>644</v>
      </c>
      <c r="E3414">
        <v>58.12970232</v>
      </c>
      <c r="F3414">
        <v>42.99</v>
      </c>
      <c r="G3414">
        <v>15.822870397322101</v>
      </c>
      <c r="H3414">
        <v>-14.7111562730759</v>
      </c>
      <c r="I3414">
        <v>2.3265919314932599</v>
      </c>
      <c r="J3414">
        <v>8.7151085186385195</v>
      </c>
      <c r="K3414">
        <v>44.912240254502301</v>
      </c>
      <c r="L3414">
        <v>41.409848357025098</v>
      </c>
      <c r="M3414">
        <v>44.072932011369303</v>
      </c>
      <c r="N3414">
        <v>1.9687693168103999</v>
      </c>
      <c r="O3414">
        <v>40.8234473133286</v>
      </c>
      <c r="P3414">
        <v>67.276264591439698</v>
      </c>
      <c r="Q3414">
        <v>6.4156509286216995E-2</v>
      </c>
    </row>
    <row r="3415" spans="1:17" hidden="1" x14ac:dyDescent="0.3">
      <c r="A3415" t="s">
        <v>7050</v>
      </c>
      <c r="B3415" t="s">
        <v>7051</v>
      </c>
      <c r="C3415" t="str">
        <f>IFERROR(VLOOKUP(Table1[[#This Row],[Ticker]],[1]!Table1[[Symbol]:[Industry]],2,FALSE),"-")</f>
        <v>-</v>
      </c>
      <c r="D3415" t="s">
        <v>132</v>
      </c>
      <c r="E3415">
        <v>58.119824809999997</v>
      </c>
      <c r="F3415">
        <v>10.1</v>
      </c>
      <c r="G3415">
        <v>34.164950025264098</v>
      </c>
      <c r="H3415">
        <v>0.348100457822557</v>
      </c>
      <c r="I3415">
        <v>55.807773036141597</v>
      </c>
      <c r="J3415">
        <v>-11.325832247911899</v>
      </c>
      <c r="K3415">
        <v>9.8329274145017393</v>
      </c>
      <c r="L3415">
        <v>7.70005037654151</v>
      </c>
      <c r="M3415">
        <v>21.426862505655698</v>
      </c>
      <c r="N3415">
        <v>0.252741018741034</v>
      </c>
      <c r="O3415">
        <v>40.396039603960297</v>
      </c>
      <c r="P3415">
        <v>90.566037735848994</v>
      </c>
      <c r="Q3415">
        <v>1.6612459890446001E-2</v>
      </c>
    </row>
    <row r="3416" spans="1:17" hidden="1" x14ac:dyDescent="0.3">
      <c r="A3416" t="s">
        <v>7052</v>
      </c>
      <c r="B3416" t="s">
        <v>7053</v>
      </c>
      <c r="C3416" t="str">
        <f>IFERROR(VLOOKUP(Table1[[#This Row],[Ticker]],[1]!Table1[[Symbol]:[Industry]],2,FALSE),"-")</f>
        <v>-</v>
      </c>
      <c r="D3416" t="s">
        <v>124</v>
      </c>
      <c r="E3416">
        <v>58.079455795000001</v>
      </c>
      <c r="F3416">
        <v>42.05</v>
      </c>
      <c r="G3416">
        <v>-43.970440551328203</v>
      </c>
      <c r="H3416">
        <v>-2.6997569589669101</v>
      </c>
      <c r="I3416">
        <v>-29.523399814603</v>
      </c>
      <c r="J3416">
        <v>-3.8299850718322501</v>
      </c>
      <c r="K3416">
        <v>41.491281038864599</v>
      </c>
      <c r="M3416">
        <v>53.074276454242003</v>
      </c>
      <c r="O3416">
        <v>15.9334126040428</v>
      </c>
      <c r="P3416">
        <v>12.433155080213799</v>
      </c>
    </row>
    <row r="3417" spans="1:17" hidden="1" x14ac:dyDescent="0.3">
      <c r="A3417" t="s">
        <v>7054</v>
      </c>
      <c r="B3417" t="s">
        <v>7055</v>
      </c>
      <c r="C3417" t="str">
        <f>IFERROR(VLOOKUP(Table1[[#This Row],[Ticker]],[1]!Table1[[Symbol]:[Industry]],2,FALSE),"-")</f>
        <v>-</v>
      </c>
      <c r="D3417" t="s">
        <v>505</v>
      </c>
      <c r="E3417">
        <v>58.079017439999902</v>
      </c>
      <c r="F3417">
        <v>38.97</v>
      </c>
      <c r="G3417">
        <v>-23.5257269100033</v>
      </c>
      <c r="H3417">
        <v>-4.6918189971912501</v>
      </c>
      <c r="I3417">
        <v>-30.540115195908101</v>
      </c>
      <c r="J3417">
        <v>-0.71800083528606795</v>
      </c>
      <c r="K3417">
        <v>38.943067538308597</v>
      </c>
      <c r="L3417">
        <v>38.953007894688298</v>
      </c>
      <c r="M3417">
        <v>47.245915246329801</v>
      </c>
      <c r="N3417">
        <v>0.85730115398362305</v>
      </c>
      <c r="O3417">
        <v>43.700282268411598</v>
      </c>
      <c r="P3417">
        <v>32.1016949152542</v>
      </c>
      <c r="Q3417">
        <v>-6.8196054322290006E-2</v>
      </c>
    </row>
    <row r="3418" spans="1:17" hidden="1" x14ac:dyDescent="0.3">
      <c r="A3418" t="s">
        <v>7056</v>
      </c>
      <c r="B3418" t="s">
        <v>7057</v>
      </c>
      <c r="C3418" t="str">
        <f>IFERROR(VLOOKUP(Table1[[#This Row],[Ticker]],[1]!Table1[[Symbol]:[Industry]],2,FALSE),"-")</f>
        <v>-</v>
      </c>
      <c r="D3418" t="s">
        <v>1675</v>
      </c>
      <c r="E3418">
        <v>58.016286399999998</v>
      </c>
      <c r="F3418">
        <v>58</v>
      </c>
      <c r="G3418">
        <v>44.864455169987103</v>
      </c>
      <c r="H3418">
        <v>-14.0769884027501</v>
      </c>
      <c r="I3418">
        <v>130.596880628268</v>
      </c>
      <c r="J3418">
        <v>-12.518666750968301</v>
      </c>
      <c r="K3418">
        <v>54.247732434997403</v>
      </c>
      <c r="L3418">
        <v>36.485416996534603</v>
      </c>
      <c r="M3418">
        <v>43.798778629534503</v>
      </c>
      <c r="N3418">
        <v>0.59044048734770305</v>
      </c>
      <c r="O3418">
        <v>20.9482758620689</v>
      </c>
      <c r="P3418">
        <v>223.11977715877401</v>
      </c>
      <c r="Q3418">
        <v>0.207663912105365</v>
      </c>
    </row>
    <row r="3419" spans="1:17" hidden="1" x14ac:dyDescent="0.3">
      <c r="A3419" t="s">
        <v>7058</v>
      </c>
      <c r="B3419" t="s">
        <v>7059</v>
      </c>
      <c r="C3419" t="str">
        <f>IFERROR(VLOOKUP(Table1[[#This Row],[Ticker]],[1]!Table1[[Symbol]:[Industry]],2,FALSE),"-")</f>
        <v>-</v>
      </c>
      <c r="D3419" t="s">
        <v>2208</v>
      </c>
      <c r="E3419">
        <v>58.0143895</v>
      </c>
      <c r="F3419">
        <v>81.5</v>
      </c>
      <c r="G3419">
        <v>164.12626210281999</v>
      </c>
      <c r="H3419">
        <v>2.8796108992404799</v>
      </c>
      <c r="I3419">
        <v>82.656278499809304</v>
      </c>
      <c r="J3419">
        <v>5.5574038258527203</v>
      </c>
      <c r="K3419">
        <v>71.1600430772734</v>
      </c>
      <c r="L3419">
        <v>56.923312624347801</v>
      </c>
      <c r="M3419">
        <v>86.6077691463626</v>
      </c>
      <c r="N3419">
        <v>0.81755402407576305</v>
      </c>
      <c r="O3419">
        <v>1.21472392638035</v>
      </c>
      <c r="P3419">
        <v>222.77227722772199</v>
      </c>
      <c r="Q3419">
        <v>0.136496597205683</v>
      </c>
    </row>
    <row r="3420" spans="1:17" hidden="1" x14ac:dyDescent="0.3">
      <c r="A3420" t="s">
        <v>7060</v>
      </c>
      <c r="B3420" t="s">
        <v>7061</v>
      </c>
      <c r="C3420" t="str">
        <f>IFERROR(VLOOKUP(Table1[[#This Row],[Ticker]],[1]!Table1[[Symbol]:[Industry]],2,FALSE),"-")</f>
        <v>-</v>
      </c>
      <c r="D3420" t="s">
        <v>564</v>
      </c>
      <c r="E3420">
        <v>57.962879999999998</v>
      </c>
      <c r="F3420">
        <v>0.87</v>
      </c>
      <c r="G3420">
        <v>-36.110532068399699</v>
      </c>
      <c r="H3420">
        <v>-11.933171198448999</v>
      </c>
      <c r="I3420">
        <v>15.5159958478127</v>
      </c>
      <c r="J3420">
        <v>3.2014786764577599</v>
      </c>
      <c r="K3420">
        <v>0.90352585028551102</v>
      </c>
      <c r="L3420">
        <v>0.91313305379732201</v>
      </c>
      <c r="M3420">
        <v>44.967090321290598</v>
      </c>
      <c r="N3420">
        <v>0.46624207985763899</v>
      </c>
      <c r="O3420">
        <v>36.781609195402297</v>
      </c>
      <c r="P3420">
        <v>93.3333333333333</v>
      </c>
      <c r="Q3420">
        <v>-2.0885528334482002E-2</v>
      </c>
    </row>
    <row r="3421" spans="1:17" hidden="1" x14ac:dyDescent="0.3">
      <c r="A3421" t="s">
        <v>7062</v>
      </c>
      <c r="B3421" t="s">
        <v>7063</v>
      </c>
      <c r="C3421" t="str">
        <f>IFERROR(VLOOKUP(Table1[[#This Row],[Ticker]],[1]!Table1[[Symbol]:[Industry]],2,FALSE),"-")</f>
        <v>-</v>
      </c>
      <c r="D3421" t="s">
        <v>1180</v>
      </c>
      <c r="E3421">
        <v>57.918808800000001</v>
      </c>
      <c r="F3421">
        <v>20.07</v>
      </c>
      <c r="G3421">
        <v>-56.5523601479034</v>
      </c>
      <c r="H3421">
        <v>21.974942423647501</v>
      </c>
      <c r="I3421">
        <v>75.022443157728205</v>
      </c>
      <c r="J3421">
        <v>1.4562905552674801</v>
      </c>
      <c r="K3421">
        <v>16.9309053375727</v>
      </c>
      <c r="L3421">
        <v>17.2609038467643</v>
      </c>
      <c r="M3421">
        <v>81.199844536339697</v>
      </c>
      <c r="N3421">
        <v>2.8534929465163898</v>
      </c>
      <c r="O3421">
        <v>126.457399103139</v>
      </c>
      <c r="P3421">
        <v>101.102204408817</v>
      </c>
      <c r="Q3421">
        <v>0.27280519505148498</v>
      </c>
    </row>
    <row r="3422" spans="1:17" hidden="1" x14ac:dyDescent="0.3">
      <c r="A3422" t="s">
        <v>7064</v>
      </c>
      <c r="B3422" t="s">
        <v>7065</v>
      </c>
      <c r="C3422" t="str">
        <f>IFERROR(VLOOKUP(Table1[[#This Row],[Ticker]],[1]!Table1[[Symbol]:[Industry]],2,FALSE),"-")</f>
        <v>-</v>
      </c>
      <c r="D3422" t="s">
        <v>397</v>
      </c>
      <c r="E3422">
        <v>57.917210181999998</v>
      </c>
      <c r="F3422">
        <v>39.93</v>
      </c>
      <c r="G3422">
        <v>-28.278938332133801</v>
      </c>
      <c r="H3422">
        <v>0.51586124446722004</v>
      </c>
      <c r="I3422">
        <v>-27.7381270415075</v>
      </c>
      <c r="J3422">
        <v>5.9550557829760304</v>
      </c>
      <c r="K3422">
        <v>39.210042934380098</v>
      </c>
      <c r="L3422">
        <v>42.775472323304598</v>
      </c>
      <c r="M3422">
        <v>70.577218779398706</v>
      </c>
      <c r="N3422">
        <v>2.17916292045139</v>
      </c>
      <c r="O3422">
        <v>49.025052396827498</v>
      </c>
      <c r="P3422">
        <v>28.690323427721101</v>
      </c>
      <c r="Q3422">
        <v>-3.6051315665495E-2</v>
      </c>
    </row>
    <row r="3423" spans="1:17" hidden="1" x14ac:dyDescent="0.3">
      <c r="A3423" t="s">
        <v>7066</v>
      </c>
      <c r="B3423" t="s">
        <v>7067</v>
      </c>
      <c r="C3423" t="str">
        <f>IFERROR(VLOOKUP(Table1[[#This Row],[Ticker]],[1]!Table1[[Symbol]:[Industry]],2,FALSE),"-")</f>
        <v>-</v>
      </c>
      <c r="D3423" t="s">
        <v>132</v>
      </c>
      <c r="E3423">
        <v>57.845537825000001</v>
      </c>
      <c r="F3423">
        <v>17.53</v>
      </c>
      <c r="G3423">
        <v>43.050283712275601</v>
      </c>
      <c r="H3423">
        <v>-6.7740693732809998</v>
      </c>
      <c r="I3423">
        <v>17.561314869875901</v>
      </c>
      <c r="J3423">
        <v>-7.2234486514973</v>
      </c>
      <c r="K3423">
        <v>17.164016933399601</v>
      </c>
      <c r="L3423">
        <v>15.205128783649201</v>
      </c>
      <c r="M3423">
        <v>41.110703901054499</v>
      </c>
      <c r="N3423">
        <v>0.71420406863232</v>
      </c>
      <c r="O3423">
        <v>19.7946377638334</v>
      </c>
      <c r="P3423">
        <v>80.164439876670102</v>
      </c>
      <c r="Q3423">
        <v>7.1355965033433999E-2</v>
      </c>
    </row>
    <row r="3424" spans="1:17" hidden="1" x14ac:dyDescent="0.3">
      <c r="A3424" t="s">
        <v>7068</v>
      </c>
      <c r="B3424" t="s">
        <v>7069</v>
      </c>
      <c r="C3424" t="str">
        <f>IFERROR(VLOOKUP(Table1[[#This Row],[Ticker]],[1]!Table1[[Symbol]:[Industry]],2,FALSE),"-")</f>
        <v>-</v>
      </c>
      <c r="D3424" t="s">
        <v>1550</v>
      </c>
      <c r="E3424">
        <v>57.722183999999999</v>
      </c>
      <c r="F3424">
        <v>32.369999999999997</v>
      </c>
      <c r="G3424">
        <v>-10.3953461830815</v>
      </c>
      <c r="H3424">
        <v>-3.3953986127793199</v>
      </c>
      <c r="I3424">
        <v>6.1219757963531896</v>
      </c>
      <c r="J3424">
        <v>-0.76044831380517197</v>
      </c>
      <c r="K3424">
        <v>32.205859783762499</v>
      </c>
      <c r="L3424">
        <v>30.9744403777099</v>
      </c>
      <c r="M3424">
        <v>46.417761270546599</v>
      </c>
      <c r="N3424">
        <v>0.58406068644140796</v>
      </c>
      <c r="O3424">
        <v>43.8368860055607</v>
      </c>
      <c r="P3424">
        <v>45.745159837910798</v>
      </c>
      <c r="Q3424">
        <v>6.0961852663720999E-2</v>
      </c>
    </row>
    <row r="3425" spans="1:17" hidden="1" x14ac:dyDescent="0.3">
      <c r="A3425" t="s">
        <v>7070</v>
      </c>
      <c r="B3425" t="s">
        <v>7071</v>
      </c>
      <c r="C3425" t="str">
        <f>IFERROR(VLOOKUP(Table1[[#This Row],[Ticker]],[1]!Table1[[Symbol]:[Industry]],2,FALSE),"-")</f>
        <v>-</v>
      </c>
      <c r="D3425" t="s">
        <v>2750</v>
      </c>
      <c r="E3425">
        <v>57.683774151000001</v>
      </c>
      <c r="F3425">
        <v>3.31</v>
      </c>
      <c r="G3425">
        <v>-8.8071612818828804</v>
      </c>
      <c r="H3425">
        <v>-5.8427057329836396</v>
      </c>
      <c r="I3425">
        <v>-34.9548431368801</v>
      </c>
      <c r="J3425">
        <v>-7.5044036764834097</v>
      </c>
      <c r="K3425">
        <v>3.3562194969928099</v>
      </c>
      <c r="L3425">
        <v>3.5467656935479401</v>
      </c>
      <c r="M3425">
        <v>46.617148438250503</v>
      </c>
      <c r="N3425">
        <v>0.68595310555182798</v>
      </c>
      <c r="O3425">
        <v>105.740181268882</v>
      </c>
      <c r="P3425">
        <v>56.132075471698101</v>
      </c>
      <c r="Q3425">
        <v>3.5763155038824997E-2</v>
      </c>
    </row>
    <row r="3426" spans="1:17" hidden="1" x14ac:dyDescent="0.3">
      <c r="A3426" t="s">
        <v>7072</v>
      </c>
      <c r="B3426" t="s">
        <v>7073</v>
      </c>
      <c r="C3426" t="str">
        <f>IFERROR(VLOOKUP(Table1[[#This Row],[Ticker]],[1]!Table1[[Symbol]:[Industry]],2,FALSE),"-")</f>
        <v>-</v>
      </c>
      <c r="D3426" t="s">
        <v>546</v>
      </c>
      <c r="E3426">
        <v>57.602772479999999</v>
      </c>
      <c r="F3426">
        <v>50.24</v>
      </c>
      <c r="G3426">
        <v>-14.953558960207101</v>
      </c>
      <c r="H3426">
        <v>-10.792550937605901</v>
      </c>
      <c r="I3426">
        <v>-10.9338347832919</v>
      </c>
      <c r="J3426">
        <v>-6.7066095588363499</v>
      </c>
      <c r="K3426">
        <v>51.274069166561198</v>
      </c>
      <c r="L3426">
        <v>49.019280801443699</v>
      </c>
      <c r="M3426">
        <v>32.461759121404299</v>
      </c>
      <c r="N3426">
        <v>0.87148288405374896</v>
      </c>
      <c r="O3426">
        <v>64.769108280254699</v>
      </c>
      <c r="P3426">
        <v>43.501856612396402</v>
      </c>
      <c r="Q3426">
        <v>0.15572625226489201</v>
      </c>
    </row>
    <row r="3427" spans="1:17" hidden="1" x14ac:dyDescent="0.3">
      <c r="A3427" t="s">
        <v>7074</v>
      </c>
      <c r="B3427" t="s">
        <v>7075</v>
      </c>
      <c r="C3427" t="str">
        <f>IFERROR(VLOOKUP(Table1[[#This Row],[Ticker]],[1]!Table1[[Symbol]:[Industry]],2,FALSE),"-")</f>
        <v>-</v>
      </c>
      <c r="D3427" t="s">
        <v>606</v>
      </c>
      <c r="E3427">
        <v>57.576450000000001</v>
      </c>
      <c r="F3427">
        <v>33.5</v>
      </c>
      <c r="G3427">
        <v>-65.100431058298696</v>
      </c>
      <c r="H3427">
        <v>-18.8727624733326</v>
      </c>
      <c r="I3427">
        <v>-36.622840925170401</v>
      </c>
      <c r="J3427">
        <v>-7.7544036764834097</v>
      </c>
      <c r="K3427">
        <v>39.255932069509001</v>
      </c>
      <c r="M3427">
        <v>25.774795946049501</v>
      </c>
      <c r="N3427">
        <v>9.8232688681313796E-2</v>
      </c>
      <c r="O3427">
        <v>114.776119402985</v>
      </c>
      <c r="P3427">
        <v>2.1341463414634201</v>
      </c>
    </row>
    <row r="3428" spans="1:17" hidden="1" x14ac:dyDescent="0.3">
      <c r="A3428" t="s">
        <v>7076</v>
      </c>
      <c r="B3428" t="s">
        <v>7077</v>
      </c>
      <c r="C3428" t="str">
        <f>IFERROR(VLOOKUP(Table1[[#This Row],[Ticker]],[1]!Table1[[Symbol]:[Industry]],2,FALSE),"-")</f>
        <v>-</v>
      </c>
      <c r="D3428" t="s">
        <v>273</v>
      </c>
      <c r="E3428">
        <v>57.561590000000002</v>
      </c>
      <c r="F3428">
        <v>171.8</v>
      </c>
      <c r="G3428">
        <v>1.7042102668905399</v>
      </c>
      <c r="H3428">
        <v>-6.1936746956226099</v>
      </c>
      <c r="I3428">
        <v>-7.6342817096813302</v>
      </c>
      <c r="J3428">
        <v>-7.0997730259872798</v>
      </c>
      <c r="K3428">
        <v>175.19348359250401</v>
      </c>
      <c r="L3428">
        <v>164.406906294533</v>
      </c>
      <c r="M3428">
        <v>35.3733256143828</v>
      </c>
      <c r="N3428">
        <v>0.51448547388880905</v>
      </c>
      <c r="O3428">
        <v>33.876600698486598</v>
      </c>
      <c r="P3428">
        <v>41.166803615447797</v>
      </c>
      <c r="Q3428">
        <v>9.2407827418673996E-2</v>
      </c>
    </row>
    <row r="3429" spans="1:17" hidden="1" x14ac:dyDescent="0.3">
      <c r="A3429" t="s">
        <v>7078</v>
      </c>
      <c r="B3429" t="s">
        <v>7079</v>
      </c>
      <c r="C3429" t="str">
        <f>IFERROR(VLOOKUP(Table1[[#This Row],[Ticker]],[1]!Table1[[Symbol]:[Industry]],2,FALSE),"-")</f>
        <v>-</v>
      </c>
      <c r="D3429" t="s">
        <v>327</v>
      </c>
      <c r="E3429">
        <v>57.529972800000003</v>
      </c>
      <c r="F3429">
        <v>107.28</v>
      </c>
      <c r="G3429">
        <v>-47.532860236854198</v>
      </c>
      <c r="H3429">
        <v>2.0251621348842299</v>
      </c>
      <c r="I3429">
        <v>-25.487232857709301</v>
      </c>
      <c r="J3429">
        <v>-3.68780979002053</v>
      </c>
      <c r="K3429">
        <v>105.67493042478</v>
      </c>
      <c r="L3429">
        <v>115.909409276079</v>
      </c>
      <c r="M3429">
        <v>49.592607931944599</v>
      </c>
      <c r="N3429">
        <v>0.58946642120774495</v>
      </c>
      <c r="O3429">
        <v>94.817300521998504</v>
      </c>
      <c r="P3429">
        <v>23.551767822181201</v>
      </c>
      <c r="Q3429">
        <v>0.10949347445976799</v>
      </c>
    </row>
    <row r="3430" spans="1:17" hidden="1" x14ac:dyDescent="0.3">
      <c r="A3430" t="s">
        <v>7080</v>
      </c>
      <c r="B3430" t="s">
        <v>7081</v>
      </c>
      <c r="C3430" t="str">
        <f>IFERROR(VLOOKUP(Table1[[#This Row],[Ticker]],[1]!Table1[[Symbol]:[Industry]],2,FALSE),"-")</f>
        <v>-</v>
      </c>
      <c r="D3430" t="s">
        <v>124</v>
      </c>
      <c r="E3430">
        <v>57.527963639999903</v>
      </c>
      <c r="F3430">
        <v>159.6</v>
      </c>
      <c r="G3430">
        <v>-17.833014363442299</v>
      </c>
      <c r="H3430">
        <v>7.9471479504870599</v>
      </c>
      <c r="I3430">
        <v>29.242657535639399</v>
      </c>
      <c r="J3430">
        <v>14.8812268220503</v>
      </c>
      <c r="K3430">
        <v>139.221467770456</v>
      </c>
      <c r="L3430">
        <v>131.02937470981399</v>
      </c>
      <c r="M3430">
        <v>67.720188314400403</v>
      </c>
      <c r="N3430">
        <v>1.90882532609211</v>
      </c>
      <c r="O3430">
        <v>9.6491228070175499</v>
      </c>
      <c r="P3430">
        <v>54.951456310679603</v>
      </c>
      <c r="Q3430">
        <v>5.3490130517129003E-2</v>
      </c>
    </row>
    <row r="3431" spans="1:17" hidden="1" x14ac:dyDescent="0.3">
      <c r="A3431" t="s">
        <v>7082</v>
      </c>
      <c r="B3431" t="s">
        <v>7083</v>
      </c>
      <c r="C3431" t="str">
        <f>IFERROR(VLOOKUP(Table1[[#This Row],[Ticker]],[1]!Table1[[Symbol]:[Industry]],2,FALSE),"-")</f>
        <v>-</v>
      </c>
      <c r="D3431" t="s">
        <v>606</v>
      </c>
      <c r="E3431">
        <v>57.516129999999997</v>
      </c>
      <c r="F3431">
        <v>146.65</v>
      </c>
      <c r="G3431">
        <v>12.133868458609401</v>
      </c>
      <c r="H3431">
        <v>-20.0909427340296</v>
      </c>
      <c r="I3431">
        <v>-9.9013225085074907</v>
      </c>
      <c r="J3431">
        <v>-7.5886470462181999</v>
      </c>
      <c r="K3431">
        <v>151.217471814248</v>
      </c>
      <c r="L3431">
        <v>138.740982245342</v>
      </c>
      <c r="M3431">
        <v>32.963682330841799</v>
      </c>
      <c r="N3431">
        <v>1.28445947316123</v>
      </c>
      <c r="O3431">
        <v>32.253665189225998</v>
      </c>
      <c r="P3431">
        <v>51.169982476033397</v>
      </c>
      <c r="Q3431">
        <v>4.029160407514E-2</v>
      </c>
    </row>
    <row r="3432" spans="1:17" hidden="1" x14ac:dyDescent="0.3">
      <c r="A3432" t="s">
        <v>7084</v>
      </c>
      <c r="B3432" t="s">
        <v>7085</v>
      </c>
      <c r="C3432" t="str">
        <f>IFERROR(VLOOKUP(Table1[[#This Row],[Ticker]],[1]!Table1[[Symbol]:[Industry]],2,FALSE),"-")</f>
        <v>-</v>
      </c>
      <c r="D3432" t="s">
        <v>606</v>
      </c>
      <c r="E3432">
        <v>57.493369999999999</v>
      </c>
      <c r="F3432">
        <v>67</v>
      </c>
      <c r="G3432">
        <v>1.49133833908189</v>
      </c>
      <c r="H3432">
        <v>-6.2450030740564797</v>
      </c>
      <c r="I3432">
        <v>9.6056831320770399</v>
      </c>
      <c r="J3432">
        <v>-11.3842434628652</v>
      </c>
      <c r="K3432">
        <v>68.3125273851457</v>
      </c>
      <c r="L3432">
        <v>63.823646831708999</v>
      </c>
      <c r="M3432">
        <v>45.5324101907825</v>
      </c>
      <c r="N3432">
        <v>2.1468277882383902</v>
      </c>
      <c r="O3432">
        <v>19.402985074626798</v>
      </c>
      <c r="P3432">
        <v>55.092592592592503</v>
      </c>
      <c r="Q3432">
        <v>8.3743000973651005E-2</v>
      </c>
    </row>
    <row r="3433" spans="1:17" hidden="1" x14ac:dyDescent="0.3">
      <c r="A3433" t="s">
        <v>7086</v>
      </c>
      <c r="B3433" t="s">
        <v>7087</v>
      </c>
      <c r="C3433" t="str">
        <f>IFERROR(VLOOKUP(Table1[[#This Row],[Ticker]],[1]!Table1[[Symbol]:[Industry]],2,FALSE),"-")</f>
        <v>-</v>
      </c>
      <c r="D3433" t="s">
        <v>1595</v>
      </c>
      <c r="E3433">
        <v>57.435000000000002</v>
      </c>
      <c r="F3433">
        <v>10.94</v>
      </c>
      <c r="G3433">
        <v>-41.762223693468997</v>
      </c>
      <c r="H3433">
        <v>-26.958106848384698</v>
      </c>
      <c r="I3433">
        <v>-44.009505824428103</v>
      </c>
      <c r="J3433">
        <v>-4.5872553142483499</v>
      </c>
      <c r="K3433">
        <v>12.0110526313058</v>
      </c>
      <c r="L3433">
        <v>13.9734571541434</v>
      </c>
      <c r="M3433">
        <v>58.411643662363502</v>
      </c>
      <c r="N3433">
        <v>1.3208779091246701</v>
      </c>
      <c r="O3433">
        <v>85.557586837294295</v>
      </c>
      <c r="P3433">
        <v>12.7835051546391</v>
      </c>
      <c r="Q3433">
        <v>-6.2764587947728004E-2</v>
      </c>
    </row>
    <row r="3434" spans="1:17" hidden="1" x14ac:dyDescent="0.3">
      <c r="A3434" t="s">
        <v>7088</v>
      </c>
      <c r="B3434" t="s">
        <v>7089</v>
      </c>
      <c r="C3434" t="str">
        <f>IFERROR(VLOOKUP(Table1[[#This Row],[Ticker]],[1]!Table1[[Symbol]:[Industry]],2,FALSE),"-")</f>
        <v>-</v>
      </c>
      <c r="D3434" t="s">
        <v>7090</v>
      </c>
      <c r="E3434">
        <v>57.287999999999997</v>
      </c>
      <c r="F3434">
        <v>264</v>
      </c>
      <c r="G3434">
        <v>-28.015293973161601</v>
      </c>
      <c r="H3434">
        <v>4.4494045591266502</v>
      </c>
      <c r="I3434">
        <v>-13.5682532364363</v>
      </c>
      <c r="J3434">
        <v>0.42609825401851198</v>
      </c>
      <c r="K3434">
        <v>267.09660784313701</v>
      </c>
      <c r="M3434">
        <v>60.322005172416198</v>
      </c>
      <c r="N3434">
        <v>0.121591417076441</v>
      </c>
      <c r="O3434">
        <v>37.5</v>
      </c>
      <c r="P3434">
        <v>22.0809248554913</v>
      </c>
    </row>
    <row r="3435" spans="1:17" hidden="1" x14ac:dyDescent="0.3">
      <c r="A3435" t="s">
        <v>7091</v>
      </c>
      <c r="B3435" t="s">
        <v>7092</v>
      </c>
      <c r="C3435" t="str">
        <f>IFERROR(VLOOKUP(Table1[[#This Row],[Ticker]],[1]!Table1[[Symbol]:[Industry]],2,FALSE),"-")</f>
        <v>-</v>
      </c>
      <c r="D3435" t="s">
        <v>294</v>
      </c>
      <c r="E3435">
        <v>57.256869999999999</v>
      </c>
      <c r="F3435">
        <v>114.5</v>
      </c>
      <c r="G3435">
        <v>12.159510125693</v>
      </c>
      <c r="H3435">
        <v>-12.9113545278556</v>
      </c>
      <c r="I3435">
        <v>87.938982697029004</v>
      </c>
      <c r="J3435">
        <v>-6.5450540829874804</v>
      </c>
      <c r="K3435">
        <v>110.675774385981</v>
      </c>
      <c r="L3435">
        <v>102.47594623527699</v>
      </c>
      <c r="M3435">
        <v>16.277471891950501</v>
      </c>
      <c r="N3435">
        <v>0.63725019915540904</v>
      </c>
      <c r="O3435">
        <v>28.209606986899502</v>
      </c>
      <c r="P3435">
        <v>131.21970920839999</v>
      </c>
      <c r="Q3435">
        <v>1.7862982681793999E-2</v>
      </c>
    </row>
    <row r="3436" spans="1:17" hidden="1" x14ac:dyDescent="0.3">
      <c r="A3436" t="s">
        <v>7093</v>
      </c>
      <c r="B3436" t="s">
        <v>7094</v>
      </c>
      <c r="C3436" t="str">
        <f>IFERROR(VLOOKUP(Table1[[#This Row],[Ticker]],[1]!Table1[[Symbol]:[Industry]],2,FALSE),"-")</f>
        <v>-</v>
      </c>
      <c r="D3436" t="s">
        <v>124</v>
      </c>
      <c r="E3436">
        <v>57.2535643679999</v>
      </c>
      <c r="F3436">
        <v>28.17</v>
      </c>
      <c r="G3436">
        <v>76.665180447089696</v>
      </c>
      <c r="H3436">
        <v>16.9720835786209</v>
      </c>
      <c r="I3436">
        <v>80.329926627893002</v>
      </c>
      <c r="J3436">
        <v>-5.4292611068758898</v>
      </c>
      <c r="K3436">
        <v>26.9915789303667</v>
      </c>
      <c r="L3436">
        <v>20.161395899340398</v>
      </c>
      <c r="M3436">
        <v>36.7885241565494</v>
      </c>
      <c r="N3436">
        <v>0.43852012838139098</v>
      </c>
      <c r="O3436">
        <v>20.695775647852301</v>
      </c>
      <c r="P3436">
        <v>207.86885245901601</v>
      </c>
    </row>
    <row r="3437" spans="1:17" hidden="1" x14ac:dyDescent="0.3">
      <c r="A3437" t="s">
        <v>7095</v>
      </c>
      <c r="B3437" t="s">
        <v>7096</v>
      </c>
      <c r="C3437" t="str">
        <f>IFERROR(VLOOKUP(Table1[[#This Row],[Ticker]],[1]!Table1[[Symbol]:[Industry]],2,FALSE),"-")</f>
        <v>-</v>
      </c>
      <c r="D3437" t="s">
        <v>1381</v>
      </c>
      <c r="E3437">
        <v>57.029640000000001</v>
      </c>
      <c r="F3437">
        <v>2.2799999999999998</v>
      </c>
      <c r="G3437">
        <v>74.495528537660803</v>
      </c>
      <c r="H3437">
        <v>-26.825804873079299</v>
      </c>
      <c r="I3437">
        <v>24.1698420016588</v>
      </c>
      <c r="J3437">
        <v>-9.9381386162424601</v>
      </c>
      <c r="K3437">
        <v>2.7626429225937499</v>
      </c>
      <c r="L3437">
        <v>2.6044902680168001</v>
      </c>
      <c r="M3437">
        <v>27.536584329908699</v>
      </c>
      <c r="N3437">
        <v>0.27430473026816599</v>
      </c>
      <c r="O3437">
        <v>115.350877192982</v>
      </c>
      <c r="P3437">
        <v>127.99999999999901</v>
      </c>
      <c r="Q3437">
        <v>9.3160653824619997E-3</v>
      </c>
    </row>
    <row r="3438" spans="1:17" hidden="1" x14ac:dyDescent="0.3">
      <c r="A3438" t="s">
        <v>7097</v>
      </c>
      <c r="B3438" t="s">
        <v>7098</v>
      </c>
      <c r="C3438" t="str">
        <f>IFERROR(VLOOKUP(Table1[[#This Row],[Ticker]],[1]!Table1[[Symbol]:[Industry]],2,FALSE),"-")</f>
        <v>-</v>
      </c>
      <c r="D3438" t="s">
        <v>1472</v>
      </c>
      <c r="E3438">
        <v>56.915999999999997</v>
      </c>
      <c r="F3438">
        <v>30.6</v>
      </c>
      <c r="G3438">
        <v>27.348389961950801</v>
      </c>
      <c r="H3438">
        <v>-17.716700940312101</v>
      </c>
      <c r="I3438">
        <v>25.534440027046699</v>
      </c>
      <c r="J3438">
        <v>-2.5267678937358098</v>
      </c>
      <c r="K3438">
        <v>31.9553985628818</v>
      </c>
      <c r="L3438">
        <v>27.9657343584472</v>
      </c>
      <c r="M3438">
        <v>29.893745879681902</v>
      </c>
      <c r="N3438">
        <v>0.32976951636889801</v>
      </c>
      <c r="O3438">
        <v>24.9346405228757</v>
      </c>
      <c r="P3438">
        <v>70</v>
      </c>
      <c r="Q3438">
        <v>2.8458290953945E-2</v>
      </c>
    </row>
    <row r="3439" spans="1:17" hidden="1" x14ac:dyDescent="0.3">
      <c r="A3439" t="s">
        <v>7099</v>
      </c>
      <c r="B3439" t="s">
        <v>7100</v>
      </c>
      <c r="C3439" t="str">
        <f>IFERROR(VLOOKUP(Table1[[#This Row],[Ticker]],[1]!Table1[[Symbol]:[Industry]],2,FALSE),"-")</f>
        <v>-</v>
      </c>
      <c r="D3439" t="s">
        <v>46</v>
      </c>
      <c r="E3439">
        <v>56.774099999999997</v>
      </c>
      <c r="F3439">
        <v>78.040000000000006</v>
      </c>
      <c r="G3439">
        <v>16.154098974857199</v>
      </c>
      <c r="H3439">
        <v>-2.17792837284204</v>
      </c>
      <c r="I3439">
        <v>-37.333790587858502</v>
      </c>
      <c r="J3439">
        <v>-4.8164896657347596</v>
      </c>
      <c r="K3439">
        <v>77.628136734299403</v>
      </c>
      <c r="L3439">
        <v>77.080188186813203</v>
      </c>
      <c r="M3439">
        <v>46.038353163056698</v>
      </c>
      <c r="N3439">
        <v>0.58880051766522101</v>
      </c>
      <c r="O3439">
        <v>42.234751409533501</v>
      </c>
      <c r="P3439">
        <v>59.265306122448997</v>
      </c>
      <c r="Q3439">
        <v>6.5659336799964996E-2</v>
      </c>
    </row>
    <row r="3440" spans="1:17" hidden="1" x14ac:dyDescent="0.3">
      <c r="A3440" t="s">
        <v>7101</v>
      </c>
      <c r="B3440" t="s">
        <v>7102</v>
      </c>
      <c r="C3440" t="str">
        <f>IFERROR(VLOOKUP(Table1[[#This Row],[Ticker]],[1]!Table1[[Symbol]:[Industry]],2,FALSE),"-")</f>
        <v>-</v>
      </c>
      <c r="D3440" t="s">
        <v>2363</v>
      </c>
      <c r="E3440">
        <v>56.645342220000003</v>
      </c>
      <c r="F3440">
        <v>1.29</v>
      </c>
      <c r="G3440">
        <v>-52.152198735066399</v>
      </c>
      <c r="H3440">
        <v>-7.67180756208547</v>
      </c>
      <c r="I3440">
        <v>-21.3376767953336</v>
      </c>
      <c r="J3440">
        <v>-3.0428652149449502</v>
      </c>
      <c r="K3440">
        <v>1.32444345543834</v>
      </c>
      <c r="L3440">
        <v>1.48453234135109</v>
      </c>
      <c r="M3440">
        <v>45.001299630442396</v>
      </c>
      <c r="N3440">
        <v>0.49436114175358298</v>
      </c>
      <c r="O3440">
        <v>65.891472868216994</v>
      </c>
      <c r="P3440">
        <v>12.173913043478199</v>
      </c>
      <c r="Q3440">
        <v>-0.128499705781181</v>
      </c>
    </row>
    <row r="3441" spans="1:17" hidden="1" x14ac:dyDescent="0.3">
      <c r="A3441" t="s">
        <v>7103</v>
      </c>
      <c r="B3441" t="s">
        <v>7104</v>
      </c>
      <c r="C3441" t="str">
        <f>IFERROR(VLOOKUP(Table1[[#This Row],[Ticker]],[1]!Table1[[Symbol]:[Industry]],2,FALSE),"-")</f>
        <v>-</v>
      </c>
      <c r="D3441" t="s">
        <v>1236</v>
      </c>
      <c r="E3441">
        <v>56.49774</v>
      </c>
      <c r="F3441">
        <v>128.19999999999999</v>
      </c>
      <c r="G3441">
        <v>26.378605113474801</v>
      </c>
      <c r="H3441">
        <v>1.8101083714433599</v>
      </c>
      <c r="I3441">
        <v>56.567522765642401</v>
      </c>
      <c r="J3441">
        <v>-11.059959232038899</v>
      </c>
      <c r="K3441">
        <v>119.059161789033</v>
      </c>
      <c r="L3441">
        <v>99.574641707112505</v>
      </c>
      <c r="M3441">
        <v>56.805522203375297</v>
      </c>
      <c r="N3441">
        <v>0.58434623898101001</v>
      </c>
      <c r="O3441">
        <v>7.7067082683307504</v>
      </c>
      <c r="P3441">
        <v>83.090545558411804</v>
      </c>
      <c r="Q3441">
        <v>6.9340949333396004E-2</v>
      </c>
    </row>
    <row r="3442" spans="1:17" hidden="1" x14ac:dyDescent="0.3">
      <c r="A3442" t="s">
        <v>7105</v>
      </c>
      <c r="B3442" t="s">
        <v>7106</v>
      </c>
      <c r="C3442" t="str">
        <f>IFERROR(VLOOKUP(Table1[[#This Row],[Ticker]],[1]!Table1[[Symbol]:[Industry]],2,FALSE),"-")</f>
        <v>-</v>
      </c>
      <c r="D3442" t="s">
        <v>2933</v>
      </c>
      <c r="E3442">
        <v>56.4158361</v>
      </c>
      <c r="F3442">
        <v>2.81</v>
      </c>
      <c r="G3442">
        <v>108.94323137246</v>
      </c>
      <c r="H3442">
        <v>-65.954353693793607</v>
      </c>
      <c r="I3442">
        <v>57.5696855071361</v>
      </c>
      <c r="J3442">
        <v>-0.77713094921068904</v>
      </c>
      <c r="K3442">
        <v>2.58877397062879</v>
      </c>
      <c r="L3442">
        <v>1.90974287278093</v>
      </c>
      <c r="M3442">
        <v>33.536006241177198</v>
      </c>
      <c r="N3442">
        <v>0.451659657391208</v>
      </c>
      <c r="O3442">
        <v>37.0106761565836</v>
      </c>
      <c r="P3442">
        <v>161.39534883720901</v>
      </c>
      <c r="Q3442">
        <v>-6.8704126028272999E-2</v>
      </c>
    </row>
    <row r="3443" spans="1:17" hidden="1" x14ac:dyDescent="0.3">
      <c r="A3443" t="s">
        <v>7107</v>
      </c>
      <c r="B3443" t="s">
        <v>7108</v>
      </c>
      <c r="C3443" t="str">
        <f>IFERROR(VLOOKUP(Table1[[#This Row],[Ticker]],[1]!Table1[[Symbol]:[Industry]],2,FALSE),"-")</f>
        <v>-</v>
      </c>
      <c r="D3443" t="s">
        <v>4155</v>
      </c>
      <c r="E3443">
        <v>56.400013999999999</v>
      </c>
      <c r="F3443">
        <v>17.89</v>
      </c>
      <c r="G3443">
        <v>-40.082898216931603</v>
      </c>
      <c r="H3443">
        <v>-6.8093755712487898</v>
      </c>
      <c r="I3443">
        <v>3.5363270152828399</v>
      </c>
      <c r="J3443">
        <v>-0.76027087739925803</v>
      </c>
      <c r="K3443">
        <v>16.759315586859302</v>
      </c>
      <c r="L3443">
        <v>15.8546348734142</v>
      </c>
      <c r="M3443">
        <v>73.500172679163398</v>
      </c>
      <c r="N3443">
        <v>0.34468902600810403</v>
      </c>
      <c r="O3443">
        <v>13.7506987143655</v>
      </c>
      <c r="P3443">
        <v>62.636363636363598</v>
      </c>
      <c r="Q3443">
        <v>0.116190486810239</v>
      </c>
    </row>
    <row r="3444" spans="1:17" hidden="1" x14ac:dyDescent="0.3">
      <c r="A3444" t="s">
        <v>7109</v>
      </c>
      <c r="B3444" t="s">
        <v>7110</v>
      </c>
      <c r="C3444" t="str">
        <f>IFERROR(VLOOKUP(Table1[[#This Row],[Ticker]],[1]!Table1[[Symbol]:[Industry]],2,FALSE),"-")</f>
        <v>-</v>
      </c>
      <c r="D3444" t="s">
        <v>379</v>
      </c>
      <c r="E3444">
        <v>56.353920000000002</v>
      </c>
      <c r="F3444">
        <v>59.9</v>
      </c>
      <c r="G3444">
        <v>33.611690153822401</v>
      </c>
      <c r="H3444">
        <v>-11.9676250881966</v>
      </c>
      <c r="I3444">
        <v>-22.5667687097719</v>
      </c>
      <c r="J3444">
        <v>6.7071104906344301</v>
      </c>
      <c r="K3444">
        <v>60.826419105568199</v>
      </c>
      <c r="L3444">
        <v>60.0088940534852</v>
      </c>
      <c r="M3444">
        <v>66.223761334387206</v>
      </c>
      <c r="N3444">
        <v>0.43769556553955202</v>
      </c>
      <c r="O3444">
        <v>34.8080133555926</v>
      </c>
      <c r="P3444">
        <v>80.150375939849596</v>
      </c>
      <c r="Q3444">
        <v>-3.6107933735665003E-2</v>
      </c>
    </row>
    <row r="3445" spans="1:17" hidden="1" x14ac:dyDescent="0.3">
      <c r="A3445" t="s">
        <v>7111</v>
      </c>
      <c r="B3445" t="s">
        <v>7112</v>
      </c>
      <c r="C3445" t="str">
        <f>IFERROR(VLOOKUP(Table1[[#This Row],[Ticker]],[1]!Table1[[Symbol]:[Industry]],2,FALSE),"-")</f>
        <v>-</v>
      </c>
      <c r="D3445" t="s">
        <v>83</v>
      </c>
      <c r="E3445">
        <v>56.194512000000003</v>
      </c>
      <c r="F3445">
        <v>2.84</v>
      </c>
      <c r="G3445">
        <v>-60.878464557851203</v>
      </c>
      <c r="H3445">
        <v>-9.0333964236743203</v>
      </c>
      <c r="I3445">
        <v>-42.596824665007802</v>
      </c>
      <c r="J3445">
        <v>-3.2405147875945199</v>
      </c>
      <c r="K3445">
        <v>2.96260335199438</v>
      </c>
      <c r="L3445">
        <v>3.50709049253742</v>
      </c>
      <c r="M3445">
        <v>43.512690225052097</v>
      </c>
      <c r="N3445">
        <v>0.50978311911728702</v>
      </c>
      <c r="O3445">
        <v>165.845070422535</v>
      </c>
      <c r="P3445">
        <v>5.1851851851851798</v>
      </c>
      <c r="Q3445">
        <v>-3.7067695695669999E-3</v>
      </c>
    </row>
    <row r="3446" spans="1:17" hidden="1" x14ac:dyDescent="0.3">
      <c r="A3446" t="s">
        <v>7113</v>
      </c>
      <c r="B3446" t="s">
        <v>7114</v>
      </c>
      <c r="C3446" t="str">
        <f>IFERROR(VLOOKUP(Table1[[#This Row],[Ticker]],[1]!Table1[[Symbol]:[Industry]],2,FALSE),"-")</f>
        <v>-</v>
      </c>
      <c r="D3446" t="s">
        <v>3178</v>
      </c>
      <c r="E3446">
        <v>56.117600000000003</v>
      </c>
      <c r="F3446">
        <v>63.77</v>
      </c>
      <c r="G3446">
        <v>681.65447431729604</v>
      </c>
      <c r="H3446">
        <v>49.614602055930298</v>
      </c>
      <c r="I3446">
        <v>552.22715009839897</v>
      </c>
      <c r="J3446">
        <v>11.103665487781701</v>
      </c>
      <c r="K3446">
        <v>42.639370029776899</v>
      </c>
      <c r="L3446">
        <v>21.056013781287898</v>
      </c>
      <c r="M3446">
        <v>100</v>
      </c>
      <c r="N3446">
        <v>2.60685997347777</v>
      </c>
      <c r="O3446">
        <v>0</v>
      </c>
      <c r="P3446">
        <v>714.43167305236204</v>
      </c>
      <c r="Q3446">
        <v>0.254791017085297</v>
      </c>
    </row>
    <row r="3447" spans="1:17" hidden="1" x14ac:dyDescent="0.3">
      <c r="A3447" t="s">
        <v>7115</v>
      </c>
      <c r="B3447" t="s">
        <v>7116</v>
      </c>
      <c r="C3447" t="str">
        <f>IFERROR(VLOOKUP(Table1[[#This Row],[Ticker]],[1]!Table1[[Symbol]:[Industry]],2,FALSE),"-")</f>
        <v>-</v>
      </c>
      <c r="D3447" t="s">
        <v>132</v>
      </c>
      <c r="E3447">
        <v>56.0252506</v>
      </c>
      <c r="F3447">
        <v>7.22</v>
      </c>
      <c r="G3447">
        <v>43.320362240543297</v>
      </c>
      <c r="H3447">
        <v>-18.560918451196301</v>
      </c>
      <c r="I3447">
        <v>32.0865086683255</v>
      </c>
      <c r="J3447">
        <v>-1.9281324900427399</v>
      </c>
      <c r="K3447">
        <v>7.1454171387101502</v>
      </c>
      <c r="L3447">
        <v>6.2199633011142197</v>
      </c>
      <c r="M3447">
        <v>54.210151487782703</v>
      </c>
      <c r="N3447">
        <v>0.38312088311488501</v>
      </c>
      <c r="O3447">
        <v>22.2991689750692</v>
      </c>
      <c r="P3447">
        <v>80.5</v>
      </c>
      <c r="Q3447">
        <v>8.5030773258411005E-2</v>
      </c>
    </row>
    <row r="3448" spans="1:17" hidden="1" x14ac:dyDescent="0.3">
      <c r="A3448" t="s">
        <v>7117</v>
      </c>
      <c r="B3448" t="s">
        <v>7118</v>
      </c>
      <c r="C3448" t="str">
        <f>IFERROR(VLOOKUP(Table1[[#This Row],[Ticker]],[1]!Table1[[Symbol]:[Industry]],2,FALSE),"-")</f>
        <v>-</v>
      </c>
      <c r="D3448" t="s">
        <v>1429</v>
      </c>
      <c r="E3448">
        <v>55.922759999999997</v>
      </c>
      <c r="F3448">
        <v>62</v>
      </c>
      <c r="G3448">
        <v>26.387613861202599</v>
      </c>
      <c r="H3448">
        <v>-18.053401277012501</v>
      </c>
      <c r="I3448">
        <v>-37.460592780949803</v>
      </c>
      <c r="J3448">
        <v>-2.9731137658831601</v>
      </c>
      <c r="K3448">
        <v>66.928121817097704</v>
      </c>
      <c r="L3448">
        <v>63.977336184674598</v>
      </c>
      <c r="M3448">
        <v>31.407972590381402</v>
      </c>
      <c r="N3448">
        <v>1.0526315789473599</v>
      </c>
      <c r="O3448">
        <v>321.77419354838702</v>
      </c>
      <c r="P3448">
        <v>91.752577319587601</v>
      </c>
      <c r="Q3448">
        <v>0.13485358833067601</v>
      </c>
    </row>
    <row r="3449" spans="1:17" hidden="1" x14ac:dyDescent="0.3">
      <c r="A3449" t="s">
        <v>7119</v>
      </c>
      <c r="B3449" t="s">
        <v>7120</v>
      </c>
      <c r="C3449" t="str">
        <f>IFERROR(VLOOKUP(Table1[[#This Row],[Ticker]],[1]!Table1[[Symbol]:[Industry]],2,FALSE),"-")</f>
        <v>-</v>
      </c>
      <c r="D3449" t="s">
        <v>264</v>
      </c>
      <c r="E3449">
        <v>55.845346831999997</v>
      </c>
      <c r="F3449">
        <v>100.43</v>
      </c>
      <c r="G3449">
        <v>69.498732785578099</v>
      </c>
      <c r="H3449">
        <v>6.6029888602880504</v>
      </c>
      <c r="I3449">
        <v>3.2557984181237698</v>
      </c>
      <c r="J3449">
        <v>-2.8232782368585498</v>
      </c>
      <c r="K3449">
        <v>92.154502019350105</v>
      </c>
      <c r="L3449">
        <v>80.970764012370196</v>
      </c>
      <c r="M3449">
        <v>49.895565561181598</v>
      </c>
      <c r="N3449">
        <v>0.71932067903229102</v>
      </c>
      <c r="O3449">
        <v>13.511898835009401</v>
      </c>
      <c r="P3449">
        <v>129.55428571428499</v>
      </c>
      <c r="Q3449">
        <v>5.3792326461768E-2</v>
      </c>
    </row>
    <row r="3450" spans="1:17" hidden="1" x14ac:dyDescent="0.3">
      <c r="A3450" t="s">
        <v>7121</v>
      </c>
      <c r="B3450" t="s">
        <v>7122</v>
      </c>
      <c r="C3450" t="str">
        <f>IFERROR(VLOOKUP(Table1[[#This Row],[Ticker]],[1]!Table1[[Symbol]:[Industry]],2,FALSE),"-")</f>
        <v>-</v>
      </c>
      <c r="D3450" t="s">
        <v>467</v>
      </c>
      <c r="E3450">
        <v>55.735676849999997</v>
      </c>
      <c r="F3450">
        <v>113.55</v>
      </c>
      <c r="G3450">
        <v>106.27543284388</v>
      </c>
      <c r="H3450">
        <v>24.212603908687001</v>
      </c>
      <c r="I3450">
        <v>50.391981674764303</v>
      </c>
      <c r="J3450">
        <v>-3.2435341112660199</v>
      </c>
      <c r="K3450">
        <v>105.485813937617</v>
      </c>
      <c r="L3450">
        <v>87.562326544408904</v>
      </c>
      <c r="M3450">
        <v>54.8744902705646</v>
      </c>
      <c r="N3450">
        <v>1.4625940648136899</v>
      </c>
      <c r="O3450">
        <v>9.2029942756495</v>
      </c>
      <c r="P3450">
        <v>160.19706691108999</v>
      </c>
      <c r="Q3450">
        <v>0.10055794163642399</v>
      </c>
    </row>
    <row r="3451" spans="1:17" hidden="1" x14ac:dyDescent="0.3">
      <c r="A3451" t="s">
        <v>7123</v>
      </c>
      <c r="B3451" t="s">
        <v>7124</v>
      </c>
      <c r="C3451" t="str">
        <f>IFERROR(VLOOKUP(Table1[[#This Row],[Ticker]],[1]!Table1[[Symbol]:[Industry]],2,FALSE),"-")</f>
        <v>-</v>
      </c>
      <c r="D3451" t="s">
        <v>132</v>
      </c>
      <c r="E3451">
        <v>55.594349999999999</v>
      </c>
      <c r="F3451">
        <v>149.85</v>
      </c>
      <c r="G3451">
        <v>-8.3170658447009593</v>
      </c>
      <c r="H3451">
        <v>40.270260174099903</v>
      </c>
      <c r="I3451">
        <v>-5.6186123044712497</v>
      </c>
      <c r="J3451">
        <v>19.999911983195901</v>
      </c>
      <c r="K3451">
        <v>107.91449809653299</v>
      </c>
      <c r="L3451">
        <v>83.9611491564565</v>
      </c>
      <c r="M3451">
        <v>93.7274124702721</v>
      </c>
      <c r="N3451">
        <v>1.3730899935103</v>
      </c>
      <c r="O3451">
        <v>2.7694361027694199</v>
      </c>
      <c r="P3451">
        <v>93.479664299548006</v>
      </c>
      <c r="Q3451">
        <v>0.125103516617943</v>
      </c>
    </row>
    <row r="3452" spans="1:17" hidden="1" x14ac:dyDescent="0.3">
      <c r="A3452" t="s">
        <v>7125</v>
      </c>
      <c r="B3452" t="s">
        <v>7126</v>
      </c>
      <c r="C3452" t="str">
        <f>IFERROR(VLOOKUP(Table1[[#This Row],[Ticker]],[1]!Table1[[Symbol]:[Industry]],2,FALSE),"-")</f>
        <v>-</v>
      </c>
      <c r="D3452" t="s">
        <v>392</v>
      </c>
      <c r="E3452">
        <v>55.573229400000002</v>
      </c>
      <c r="F3452">
        <v>154.05000000000001</v>
      </c>
      <c r="G3452">
        <v>-9.5371987350664007</v>
      </c>
      <c r="H3452">
        <v>-2.2120889047305701</v>
      </c>
      <c r="I3452">
        <v>-20.799293800810201</v>
      </c>
      <c r="J3452">
        <v>-1.88754543893552</v>
      </c>
      <c r="K3452">
        <v>156.90843172415401</v>
      </c>
      <c r="L3452">
        <v>154.901123550862</v>
      </c>
      <c r="M3452">
        <v>37.657887927638299</v>
      </c>
      <c r="N3452">
        <v>0.73836379635579097</v>
      </c>
      <c r="O3452">
        <v>64.232392080493298</v>
      </c>
      <c r="P3452">
        <v>30.5508474576271</v>
      </c>
      <c r="Q3452">
        <v>6.0802016276794997E-2</v>
      </c>
    </row>
    <row r="3453" spans="1:17" hidden="1" x14ac:dyDescent="0.3">
      <c r="A3453" t="s">
        <v>7127</v>
      </c>
      <c r="B3453" t="s">
        <v>7128</v>
      </c>
      <c r="C3453" t="str">
        <f>IFERROR(VLOOKUP(Table1[[#This Row],[Ticker]],[1]!Table1[[Symbol]:[Industry]],2,FALSE),"-")</f>
        <v>-</v>
      </c>
      <c r="D3453" t="s">
        <v>3033</v>
      </c>
      <c r="E3453">
        <v>55.522170000000003</v>
      </c>
      <c r="F3453">
        <v>98.97</v>
      </c>
      <c r="G3453">
        <v>-32.756986506668198</v>
      </c>
      <c r="H3453">
        <v>-9.4617183315880808</v>
      </c>
      <c r="I3453">
        <v>14.2130320378179</v>
      </c>
      <c r="J3453">
        <v>-1.2690132353821899</v>
      </c>
      <c r="K3453">
        <v>101.65895504656901</v>
      </c>
      <c r="L3453">
        <v>98.671593573765804</v>
      </c>
      <c r="M3453">
        <v>47.291527967002203</v>
      </c>
      <c r="N3453">
        <v>0.61531288670454898</v>
      </c>
      <c r="O3453">
        <v>61.644942911993503</v>
      </c>
      <c r="P3453">
        <v>37.001661129568099</v>
      </c>
    </row>
    <row r="3454" spans="1:17" hidden="1" x14ac:dyDescent="0.3">
      <c r="A3454" t="s">
        <v>7129</v>
      </c>
      <c r="B3454" t="s">
        <v>7130</v>
      </c>
      <c r="C3454" t="str">
        <f>IFERROR(VLOOKUP(Table1[[#This Row],[Ticker]],[1]!Table1[[Symbol]:[Industry]],2,FALSE),"-")</f>
        <v>-</v>
      </c>
      <c r="D3454" t="s">
        <v>546</v>
      </c>
      <c r="E3454">
        <v>55.397731999999998</v>
      </c>
      <c r="F3454">
        <v>192.4</v>
      </c>
      <c r="G3454">
        <v>12.047791855825499</v>
      </c>
      <c r="H3454">
        <v>14.850020891946301</v>
      </c>
      <c r="I3454">
        <v>9.0870605447052206</v>
      </c>
      <c r="J3454">
        <v>4.4493535489501097</v>
      </c>
      <c r="K3454">
        <v>160.98763583216001</v>
      </c>
      <c r="L3454">
        <v>150.380555077829</v>
      </c>
      <c r="M3454">
        <v>83.096562977515404</v>
      </c>
      <c r="N3454">
        <v>2.94318805850931</v>
      </c>
      <c r="O3454">
        <v>8.93970893970892</v>
      </c>
      <c r="P3454">
        <v>64.4444444444444</v>
      </c>
      <c r="Q3454">
        <v>0.167482242647853</v>
      </c>
    </row>
    <row r="3455" spans="1:17" hidden="1" x14ac:dyDescent="0.3">
      <c r="A3455" t="s">
        <v>7131</v>
      </c>
      <c r="B3455" t="s">
        <v>7132</v>
      </c>
      <c r="C3455" t="str">
        <f>IFERROR(VLOOKUP(Table1[[#This Row],[Ticker]],[1]!Table1[[Symbol]:[Industry]],2,FALSE),"-")</f>
        <v>-</v>
      </c>
      <c r="D3455" t="s">
        <v>46</v>
      </c>
      <c r="E3455">
        <v>55.349832999999997</v>
      </c>
      <c r="F3455">
        <v>27.97</v>
      </c>
      <c r="G3455">
        <v>-15.157350122787101</v>
      </c>
      <c r="H3455">
        <v>3.3819788341666799</v>
      </c>
      <c r="I3455">
        <v>-17.0629603155026</v>
      </c>
      <c r="J3455">
        <v>0.71781854573880999</v>
      </c>
      <c r="K3455">
        <v>27.1854799378264</v>
      </c>
      <c r="L3455">
        <v>26.590298436102699</v>
      </c>
      <c r="M3455">
        <v>49.903591301317803</v>
      </c>
      <c r="N3455">
        <v>2.8090775496659601</v>
      </c>
      <c r="O3455">
        <v>23.811226313907699</v>
      </c>
      <c r="P3455">
        <v>27.136363636363601</v>
      </c>
    </row>
    <row r="3456" spans="1:17" hidden="1" x14ac:dyDescent="0.3">
      <c r="A3456" t="s">
        <v>7133</v>
      </c>
      <c r="B3456" t="s">
        <v>7134</v>
      </c>
      <c r="C3456" t="str">
        <f>IFERROR(VLOOKUP(Table1[[#This Row],[Ticker]],[1]!Table1[[Symbol]:[Industry]],2,FALSE),"-")</f>
        <v>-</v>
      </c>
      <c r="D3456" t="s">
        <v>54</v>
      </c>
      <c r="E3456">
        <v>55.258974100000003</v>
      </c>
      <c r="F3456">
        <v>74.47</v>
      </c>
      <c r="G3456">
        <v>160.874220823293</v>
      </c>
      <c r="H3456">
        <v>29.646348734172999</v>
      </c>
      <c r="I3456">
        <v>29.3398796776453</v>
      </c>
      <c r="J3456">
        <v>7.1912484974296103</v>
      </c>
      <c r="K3456">
        <v>59.957066345335498</v>
      </c>
      <c r="L3456">
        <v>48.249820964912097</v>
      </c>
      <c r="M3456">
        <v>69.792802802827296</v>
      </c>
      <c r="N3456">
        <v>1.4994423293945101</v>
      </c>
      <c r="O3456">
        <v>5.6801396535517599</v>
      </c>
      <c r="P3456">
        <v>279.56167176350601</v>
      </c>
      <c r="Q3456">
        <v>0.14169558855519401</v>
      </c>
    </row>
    <row r="3457" spans="1:17" hidden="1" x14ac:dyDescent="0.3">
      <c r="A3457" t="s">
        <v>7135</v>
      </c>
      <c r="B3457" t="s">
        <v>7136</v>
      </c>
      <c r="C3457" t="str">
        <f>IFERROR(VLOOKUP(Table1[[#This Row],[Ticker]],[1]!Table1[[Symbol]:[Industry]],2,FALSE),"-")</f>
        <v>-</v>
      </c>
      <c r="D3457" t="s">
        <v>74</v>
      </c>
      <c r="E3457">
        <v>55.216163999999999</v>
      </c>
      <c r="F3457">
        <v>20.260000000000002</v>
      </c>
      <c r="G3457">
        <v>-22.6685030828924</v>
      </c>
      <c r="H3457">
        <v>-9.4079487643849102</v>
      </c>
      <c r="I3457">
        <v>-1.5578237043930101</v>
      </c>
      <c r="J3457">
        <v>0.90461733838074798</v>
      </c>
      <c r="K3457">
        <v>19.8654804358878</v>
      </c>
      <c r="L3457">
        <v>20.489923419419402</v>
      </c>
      <c r="M3457">
        <v>66.913029405751701</v>
      </c>
      <c r="N3457">
        <v>0.82073302814481897</v>
      </c>
      <c r="O3457">
        <v>76.209279368213203</v>
      </c>
      <c r="P3457">
        <v>19.176470588235301</v>
      </c>
      <c r="Q3457">
        <v>0.13190347644206399</v>
      </c>
    </row>
    <row r="3458" spans="1:17" hidden="1" x14ac:dyDescent="0.3">
      <c r="A3458" t="s">
        <v>7137</v>
      </c>
      <c r="B3458" t="s">
        <v>7138</v>
      </c>
      <c r="C3458" t="str">
        <f>IFERROR(VLOOKUP(Table1[[#This Row],[Ticker]],[1]!Table1[[Symbol]:[Industry]],2,FALSE),"-")</f>
        <v>-</v>
      </c>
      <c r="D3458" t="s">
        <v>185</v>
      </c>
      <c r="E3458">
        <v>55.131834744999999</v>
      </c>
      <c r="F3458">
        <v>105.95</v>
      </c>
      <c r="G3458">
        <v>-30.211855075821401</v>
      </c>
      <c r="H3458">
        <v>-9.6265918773299397</v>
      </c>
      <c r="I3458">
        <v>9.1668335780728292</v>
      </c>
      <c r="J3458">
        <v>-6.4894910220309203</v>
      </c>
      <c r="K3458">
        <v>105.77837707933099</v>
      </c>
      <c r="L3458">
        <v>72.898404870878593</v>
      </c>
      <c r="M3458">
        <v>0.813012255687383</v>
      </c>
      <c r="N3458">
        <v>0.84848484848484795</v>
      </c>
      <c r="O3458">
        <v>33.270410571024001</v>
      </c>
      <c r="P3458">
        <v>27.496991576413901</v>
      </c>
    </row>
    <row r="3459" spans="1:17" hidden="1" x14ac:dyDescent="0.3">
      <c r="A3459" t="s">
        <v>7139</v>
      </c>
      <c r="B3459" t="s">
        <v>7140</v>
      </c>
      <c r="C3459" t="str">
        <f>IFERROR(VLOOKUP(Table1[[#This Row],[Ticker]],[1]!Table1[[Symbol]:[Industry]],2,FALSE),"-")</f>
        <v>-</v>
      </c>
      <c r="D3459" t="s">
        <v>2737</v>
      </c>
      <c r="E3459">
        <v>55.127692479999901</v>
      </c>
      <c r="F3459">
        <v>218.45</v>
      </c>
      <c r="G3459">
        <v>160.24761682496001</v>
      </c>
      <c r="H3459">
        <v>-14.372909490460099</v>
      </c>
      <c r="I3459">
        <v>174.69465756168501</v>
      </c>
      <c r="J3459">
        <v>-11.235808635161099</v>
      </c>
      <c r="K3459">
        <v>250.61266654753501</v>
      </c>
      <c r="M3459">
        <v>3.2542438073410098</v>
      </c>
      <c r="N3459">
        <v>0.299806576402321</v>
      </c>
      <c r="O3459">
        <v>77.843900205996803</v>
      </c>
      <c r="P3459">
        <v>207.67605633802799</v>
      </c>
    </row>
    <row r="3460" spans="1:17" hidden="1" x14ac:dyDescent="0.3">
      <c r="A3460" t="s">
        <v>7141</v>
      </c>
      <c r="B3460" t="s">
        <v>7142</v>
      </c>
      <c r="C3460" t="str">
        <f>IFERROR(VLOOKUP(Table1[[#This Row],[Ticker]],[1]!Table1[[Symbol]:[Industry]],2,FALSE),"-")</f>
        <v>-</v>
      </c>
      <c r="D3460" t="s">
        <v>117</v>
      </c>
      <c r="E3460">
        <v>55.11</v>
      </c>
      <c r="F3460">
        <v>18.37</v>
      </c>
      <c r="G3460">
        <v>-40.465640946121603</v>
      </c>
      <c r="H3460">
        <v>-13.2059814174272</v>
      </c>
      <c r="I3460">
        <v>-34.8301579983411</v>
      </c>
      <c r="J3460">
        <v>-2.6096668343781499</v>
      </c>
      <c r="K3460">
        <v>19.273523280976001</v>
      </c>
      <c r="L3460">
        <v>18.681569831277599</v>
      </c>
      <c r="M3460">
        <v>34.533461734211301</v>
      </c>
      <c r="N3460">
        <v>0.33505481804151599</v>
      </c>
      <c r="O3460">
        <v>51.279259662493097</v>
      </c>
      <c r="P3460">
        <v>25.821917808219101</v>
      </c>
      <c r="Q3460">
        <v>1.3497981279703E-2</v>
      </c>
    </row>
    <row r="3461" spans="1:17" hidden="1" x14ac:dyDescent="0.3">
      <c r="A3461" t="s">
        <v>7143</v>
      </c>
      <c r="B3461" t="s">
        <v>7144</v>
      </c>
      <c r="C3461" t="str">
        <f>IFERROR(VLOOKUP(Table1[[#This Row],[Ticker]],[1]!Table1[[Symbol]:[Industry]],2,FALSE),"-")</f>
        <v>-</v>
      </c>
      <c r="D3461" t="s">
        <v>606</v>
      </c>
      <c r="E3461">
        <v>55</v>
      </c>
      <c r="F3461">
        <v>22</v>
      </c>
      <c r="G3461">
        <v>-35.388973856801599</v>
      </c>
      <c r="H3461">
        <v>-2.6851820079302799E-2</v>
      </c>
      <c r="I3461">
        <v>-24.111742580782199</v>
      </c>
      <c r="J3461">
        <v>2.7136058021895502</v>
      </c>
      <c r="K3461">
        <v>22.587510954807801</v>
      </c>
      <c r="L3461">
        <v>23.448139022931802</v>
      </c>
      <c r="M3461">
        <v>53.476605048952997</v>
      </c>
      <c r="N3461">
        <v>2.8030303030303001</v>
      </c>
      <c r="O3461">
        <v>45.454545454545404</v>
      </c>
      <c r="P3461">
        <v>18.790496760259099</v>
      </c>
    </row>
    <row r="3462" spans="1:17" hidden="1" x14ac:dyDescent="0.3">
      <c r="A3462" t="s">
        <v>7145</v>
      </c>
      <c r="B3462" t="s">
        <v>7146</v>
      </c>
      <c r="C3462" t="str">
        <f>IFERROR(VLOOKUP(Table1[[#This Row],[Ticker]],[1]!Table1[[Symbol]:[Industry]],2,FALSE),"-")</f>
        <v>-</v>
      </c>
      <c r="D3462" t="s">
        <v>753</v>
      </c>
      <c r="E3462">
        <v>54.986265107999998</v>
      </c>
      <c r="F3462">
        <v>449.86</v>
      </c>
      <c r="G3462">
        <v>-0.64032107314834896</v>
      </c>
      <c r="H3462">
        <v>-7.4773422902278099</v>
      </c>
      <c r="I3462">
        <v>4.6126421437702998</v>
      </c>
      <c r="J3462">
        <v>-5.2989266763044203</v>
      </c>
      <c r="K3462">
        <v>435.44261164576301</v>
      </c>
      <c r="L3462">
        <v>392.82246404238401</v>
      </c>
      <c r="M3462">
        <v>51.557362812998498</v>
      </c>
      <c r="N3462">
        <v>0.38695917554991699</v>
      </c>
      <c r="O3462">
        <v>3.5833370381896401</v>
      </c>
      <c r="P3462">
        <v>42.812698412698403</v>
      </c>
    </row>
    <row r="3463" spans="1:17" hidden="1" x14ac:dyDescent="0.3">
      <c r="A3463" t="s">
        <v>7147</v>
      </c>
      <c r="B3463" t="s">
        <v>7148</v>
      </c>
      <c r="C3463" t="str">
        <f>IFERROR(VLOOKUP(Table1[[#This Row],[Ticker]],[1]!Table1[[Symbol]:[Industry]],2,FALSE),"-")</f>
        <v>-</v>
      </c>
      <c r="D3463" t="s">
        <v>195</v>
      </c>
      <c r="E3463">
        <v>54.913805099999998</v>
      </c>
      <c r="F3463">
        <v>26.95</v>
      </c>
      <c r="G3463">
        <v>-55.334669999434198</v>
      </c>
      <c r="H3463">
        <v>-19.326160948475199</v>
      </c>
      <c r="I3463">
        <v>-22.388541764806</v>
      </c>
      <c r="J3463">
        <v>-5.1201427760934797</v>
      </c>
      <c r="K3463">
        <v>30.385079704614601</v>
      </c>
      <c r="L3463">
        <v>30.5302153556771</v>
      </c>
      <c r="M3463">
        <v>30.9185319081984</v>
      </c>
      <c r="N3463">
        <v>0.59863274109051201</v>
      </c>
      <c r="O3463">
        <v>52.133580705009201</v>
      </c>
      <c r="P3463">
        <v>31.4634146341463</v>
      </c>
      <c r="Q3463">
        <v>-4.9712028939729999E-3</v>
      </c>
    </row>
    <row r="3464" spans="1:17" hidden="1" x14ac:dyDescent="0.3">
      <c r="A3464" t="s">
        <v>7149</v>
      </c>
      <c r="B3464" t="s">
        <v>7150</v>
      </c>
      <c r="C3464" t="str">
        <f>IFERROR(VLOOKUP(Table1[[#This Row],[Ticker]],[1]!Table1[[Symbol]:[Industry]],2,FALSE),"-")</f>
        <v>-</v>
      </c>
      <c r="D3464" t="s">
        <v>54</v>
      </c>
      <c r="E3464">
        <v>54.909011999999997</v>
      </c>
      <c r="F3464">
        <v>47.5</v>
      </c>
      <c r="G3464">
        <v>-19.681960639828301</v>
      </c>
      <c r="H3464">
        <v>-21.390186429849201</v>
      </c>
      <c r="I3464">
        <v>-25.538597146612201</v>
      </c>
      <c r="J3464">
        <v>-0.71716963393023103</v>
      </c>
      <c r="K3464">
        <v>49.866131499993301</v>
      </c>
      <c r="L3464">
        <v>52.366669154971902</v>
      </c>
      <c r="M3464">
        <v>48.554456952918997</v>
      </c>
      <c r="N3464">
        <v>0.87002840909090895</v>
      </c>
      <c r="O3464">
        <v>70.315789473684205</v>
      </c>
      <c r="P3464">
        <v>26.6666666666666</v>
      </c>
    </row>
    <row r="3465" spans="1:17" hidden="1" x14ac:dyDescent="0.3">
      <c r="A3465" t="s">
        <v>7151</v>
      </c>
      <c r="B3465" t="s">
        <v>7152</v>
      </c>
      <c r="C3465" t="str">
        <f>IFERROR(VLOOKUP(Table1[[#This Row],[Ticker]],[1]!Table1[[Symbol]:[Industry]],2,FALSE),"-")</f>
        <v>-</v>
      </c>
      <c r="D3465" t="s">
        <v>609</v>
      </c>
      <c r="E3465">
        <v>54.900956499999999</v>
      </c>
      <c r="F3465">
        <v>14.17</v>
      </c>
      <c r="G3465">
        <v>303.22280126493303</v>
      </c>
      <c r="H3465">
        <v>24.1766772863993</v>
      </c>
      <c r="I3465">
        <v>176.87817533499199</v>
      </c>
      <c r="J3465">
        <v>8.6822215179178297</v>
      </c>
      <c r="K3465">
        <v>11.1515296809629</v>
      </c>
      <c r="L3465">
        <v>7.6554915519196101</v>
      </c>
      <c r="M3465">
        <v>83.5128485992294</v>
      </c>
      <c r="N3465">
        <v>0.68004780671774201</v>
      </c>
      <c r="O3465">
        <v>0</v>
      </c>
      <c r="P3465">
        <v>342.81249999999898</v>
      </c>
      <c r="Q3465">
        <v>0.177369914010303</v>
      </c>
    </row>
    <row r="3466" spans="1:17" hidden="1" x14ac:dyDescent="0.3">
      <c r="A3466" t="s">
        <v>7153</v>
      </c>
      <c r="B3466" t="s">
        <v>7154</v>
      </c>
      <c r="C3466" t="str">
        <f>IFERROR(VLOOKUP(Table1[[#This Row],[Ticker]],[1]!Table1[[Symbol]:[Industry]],2,FALSE),"-")</f>
        <v>-</v>
      </c>
      <c r="D3466" t="s">
        <v>1503</v>
      </c>
      <c r="E3466">
        <v>54.723807049999998</v>
      </c>
      <c r="F3466">
        <v>188.45</v>
      </c>
      <c r="G3466">
        <v>-31.839866115891201</v>
      </c>
      <c r="H3466">
        <v>-9.8465131249569993</v>
      </c>
      <c r="I3466">
        <v>-23.345278966083001</v>
      </c>
      <c r="J3466">
        <v>-3.7575682334454301</v>
      </c>
      <c r="K3466">
        <v>207.49507252303599</v>
      </c>
      <c r="L3466">
        <v>207.25498773019299</v>
      </c>
      <c r="M3466">
        <v>36.300349762769798</v>
      </c>
      <c r="N3466">
        <v>1.6996187916604499</v>
      </c>
      <c r="O3466">
        <v>56.540196338551297</v>
      </c>
      <c r="P3466">
        <v>21.580645161290299</v>
      </c>
      <c r="Q3466">
        <v>7.3639386163596998E-2</v>
      </c>
    </row>
    <row r="3467" spans="1:17" hidden="1" x14ac:dyDescent="0.3">
      <c r="A3467" t="s">
        <v>7155</v>
      </c>
      <c r="B3467" t="s">
        <v>7156</v>
      </c>
      <c r="C3467" t="str">
        <f>IFERROR(VLOOKUP(Table1[[#This Row],[Ticker]],[1]!Table1[[Symbol]:[Industry]],2,FALSE),"-")</f>
        <v>-</v>
      </c>
      <c r="D3467" t="s">
        <v>400</v>
      </c>
      <c r="E3467">
        <v>54.700532354999901</v>
      </c>
      <c r="F3467">
        <v>179.15</v>
      </c>
      <c r="G3467">
        <v>-44.786039599506402</v>
      </c>
      <c r="H3467">
        <v>7.6766632181401704</v>
      </c>
      <c r="I3467">
        <v>-18.995530884396</v>
      </c>
      <c r="J3467">
        <v>1.2419156893149901</v>
      </c>
      <c r="K3467">
        <v>179.380101139625</v>
      </c>
      <c r="L3467">
        <v>196.13575523669999</v>
      </c>
      <c r="M3467">
        <v>61.022076911453098</v>
      </c>
      <c r="N3467">
        <v>0.71083412285552205</v>
      </c>
      <c r="O3467">
        <v>52.609545073960298</v>
      </c>
      <c r="P3467">
        <v>19.513008672448201</v>
      </c>
      <c r="Q3467">
        <v>2.4453997651693E-2</v>
      </c>
    </row>
    <row r="3468" spans="1:17" hidden="1" x14ac:dyDescent="0.3">
      <c r="A3468" t="s">
        <v>7157</v>
      </c>
      <c r="B3468" t="s">
        <v>7158</v>
      </c>
      <c r="C3468" t="str">
        <f>IFERROR(VLOOKUP(Table1[[#This Row],[Ticker]],[1]!Table1[[Symbol]:[Industry]],2,FALSE),"-")</f>
        <v>-</v>
      </c>
      <c r="D3468" t="s">
        <v>5413</v>
      </c>
      <c r="E3468">
        <v>54.64</v>
      </c>
      <c r="F3468">
        <v>170.75</v>
      </c>
      <c r="G3468">
        <v>-68.741946531803706</v>
      </c>
      <c r="H3468">
        <v>-15.418706604321301</v>
      </c>
      <c r="I3468">
        <v>-38.484471769676098</v>
      </c>
      <c r="J3468">
        <v>-4.7628306427755502</v>
      </c>
      <c r="K3468">
        <v>186.886373668072</v>
      </c>
      <c r="L3468">
        <v>212.57248242148</v>
      </c>
      <c r="M3468">
        <v>27.6628050172976</v>
      </c>
      <c r="N3468">
        <v>0.566609485036903</v>
      </c>
      <c r="O3468">
        <v>81.551976573938504</v>
      </c>
      <c r="P3468">
        <v>3.4848484848484902</v>
      </c>
      <c r="Q3468">
        <v>7.7720167155431993E-2</v>
      </c>
    </row>
    <row r="3469" spans="1:17" hidden="1" x14ac:dyDescent="0.3">
      <c r="A3469" t="s">
        <v>7159</v>
      </c>
      <c r="B3469" t="s">
        <v>7160</v>
      </c>
      <c r="C3469" t="str">
        <f>IFERROR(VLOOKUP(Table1[[#This Row],[Ticker]],[1]!Table1[[Symbol]:[Industry]],2,FALSE),"-")</f>
        <v>-</v>
      </c>
      <c r="D3469" t="s">
        <v>114</v>
      </c>
      <c r="E3469">
        <v>54.573582000000002</v>
      </c>
      <c r="F3469">
        <v>142</v>
      </c>
      <c r="G3469">
        <v>-31.094420360558701</v>
      </c>
      <c r="H3469">
        <v>-11.8310470154425</v>
      </c>
      <c r="I3469">
        <v>-16.647379623833402</v>
      </c>
      <c r="J3469">
        <v>-3.7082604257947001</v>
      </c>
      <c r="K3469">
        <v>153.664299944428</v>
      </c>
      <c r="M3469">
        <v>46.970238880352902</v>
      </c>
      <c r="N3469">
        <v>0.46764705882352903</v>
      </c>
      <c r="O3469">
        <v>50.563380281690101</v>
      </c>
      <c r="P3469">
        <v>13.237639553429</v>
      </c>
    </row>
    <row r="3470" spans="1:17" hidden="1" x14ac:dyDescent="0.3">
      <c r="A3470" t="s">
        <v>7161</v>
      </c>
      <c r="B3470" t="s">
        <v>7162</v>
      </c>
      <c r="C3470" t="str">
        <f>IFERROR(VLOOKUP(Table1[[#This Row],[Ticker]],[1]!Table1[[Symbol]:[Industry]],2,FALSE),"-")</f>
        <v>-</v>
      </c>
      <c r="D3470" t="s">
        <v>400</v>
      </c>
      <c r="E3470">
        <v>54.538146779999998</v>
      </c>
      <c r="F3470">
        <v>3.66</v>
      </c>
      <c r="G3470">
        <v>-68.278077469688498</v>
      </c>
      <c r="H3470">
        <v>-8.8081711984490898</v>
      </c>
      <c r="I3470">
        <v>-27.511299437547098</v>
      </c>
      <c r="J3470">
        <v>-6.4139643999976199</v>
      </c>
      <c r="K3470">
        <v>3.8258285252642299</v>
      </c>
      <c r="L3470">
        <v>4.6413402399652002</v>
      </c>
      <c r="M3470">
        <v>29.610385566904501</v>
      </c>
      <c r="N3470">
        <v>0.74238513504224701</v>
      </c>
      <c r="O3470">
        <v>71.857923497267706</v>
      </c>
      <c r="P3470">
        <v>15.8227848101265</v>
      </c>
      <c r="Q3470">
        <v>3.2197060736349002E-2</v>
      </c>
    </row>
    <row r="3471" spans="1:17" hidden="1" x14ac:dyDescent="0.3">
      <c r="A3471" t="s">
        <v>7163</v>
      </c>
      <c r="B3471" t="s">
        <v>7164</v>
      </c>
      <c r="C3471" t="str">
        <f>IFERROR(VLOOKUP(Table1[[#This Row],[Ticker]],[1]!Table1[[Symbol]:[Industry]],2,FALSE),"-")</f>
        <v>-</v>
      </c>
      <c r="D3471" t="s">
        <v>5575</v>
      </c>
      <c r="E3471">
        <v>54.513029600000003</v>
      </c>
      <c r="F3471">
        <v>72.25</v>
      </c>
      <c r="G3471">
        <v>-72.011849702265707</v>
      </c>
      <c r="H3471">
        <v>-18.321313372881601</v>
      </c>
      <c r="I3471">
        <v>-42.277526419393702</v>
      </c>
      <c r="J3471">
        <v>-2.5318009367573899</v>
      </c>
      <c r="K3471">
        <v>76.381854038883503</v>
      </c>
      <c r="L3471">
        <v>94.796974792498702</v>
      </c>
      <c r="M3471">
        <v>44.546064413827096</v>
      </c>
      <c r="N3471">
        <v>5.8997262642270502E-2</v>
      </c>
      <c r="O3471">
        <v>121.45328719723101</v>
      </c>
      <c r="P3471">
        <v>14.6825396825396</v>
      </c>
      <c r="Q3471">
        <v>-2.9800057151462001E-2</v>
      </c>
    </row>
    <row r="3472" spans="1:17" hidden="1" x14ac:dyDescent="0.3">
      <c r="A3472" t="s">
        <v>7165</v>
      </c>
      <c r="B3472" t="s">
        <v>7166</v>
      </c>
      <c r="C3472" t="str">
        <f>IFERROR(VLOOKUP(Table1[[#This Row],[Ticker]],[1]!Table1[[Symbol]:[Industry]],2,FALSE),"-")</f>
        <v>-</v>
      </c>
      <c r="D3472" t="s">
        <v>644</v>
      </c>
      <c r="E3472">
        <v>54.432000000000002</v>
      </c>
      <c r="F3472">
        <v>38.880000000000003</v>
      </c>
      <c r="G3472">
        <v>12.514281085561301</v>
      </c>
      <c r="H3472">
        <v>-14.794987412537999</v>
      </c>
      <c r="I3472">
        <v>11.3562996400844</v>
      </c>
      <c r="J3472">
        <v>-5.9013886011065297</v>
      </c>
      <c r="K3472">
        <v>39.606553382149201</v>
      </c>
      <c r="L3472">
        <v>34.7922715765527</v>
      </c>
      <c r="M3472">
        <v>49.012754269128102</v>
      </c>
      <c r="N3472">
        <v>0.17429174808752201</v>
      </c>
      <c r="O3472">
        <v>28.626543209876498</v>
      </c>
      <c r="P3472">
        <v>59.868421052631497</v>
      </c>
      <c r="Q3472">
        <v>0.12955576627828699</v>
      </c>
    </row>
    <row r="3473" spans="1:17" hidden="1" x14ac:dyDescent="0.3">
      <c r="A3473" t="s">
        <v>7167</v>
      </c>
      <c r="B3473" t="s">
        <v>7168</v>
      </c>
      <c r="C3473" t="str">
        <f>IFERROR(VLOOKUP(Table1[[#This Row],[Ticker]],[1]!Table1[[Symbol]:[Industry]],2,FALSE),"-")</f>
        <v>-</v>
      </c>
      <c r="D3473" t="s">
        <v>54</v>
      </c>
      <c r="E3473">
        <v>54.36</v>
      </c>
      <c r="F3473">
        <v>54.36</v>
      </c>
      <c r="G3473">
        <v>-64.827198735066403</v>
      </c>
      <c r="H3473">
        <v>11.488893436041399</v>
      </c>
      <c r="I3473">
        <v>11.3144878399607</v>
      </c>
      <c r="J3473">
        <v>-1.35836497622785</v>
      </c>
      <c r="K3473">
        <v>49.4489888209811</v>
      </c>
      <c r="L3473">
        <v>57.115949181835497</v>
      </c>
      <c r="M3473">
        <v>67.648874216923005</v>
      </c>
      <c r="N3473">
        <v>2.4888681551235301</v>
      </c>
      <c r="O3473">
        <v>124.429727740986</v>
      </c>
      <c r="P3473">
        <v>39.384615384615302</v>
      </c>
      <c r="Q3473">
        <v>4.1380398616456003E-2</v>
      </c>
    </row>
    <row r="3474" spans="1:17" hidden="1" x14ac:dyDescent="0.3">
      <c r="A3474" t="s">
        <v>7169</v>
      </c>
      <c r="B3474" t="s">
        <v>7170</v>
      </c>
      <c r="C3474" t="str">
        <f>IFERROR(VLOOKUP(Table1[[#This Row],[Ticker]],[1]!Table1[[Symbol]:[Industry]],2,FALSE),"-")</f>
        <v>-</v>
      </c>
      <c r="D3474" t="s">
        <v>46</v>
      </c>
      <c r="E3474">
        <v>54.344669250000003</v>
      </c>
      <c r="F3474">
        <v>90.25</v>
      </c>
      <c r="G3474">
        <v>158.82215506137899</v>
      </c>
      <c r="H3474">
        <v>-17.862658377936199</v>
      </c>
      <c r="I3474">
        <v>137.69821079598501</v>
      </c>
      <c r="J3474">
        <v>-1.5044036764834099</v>
      </c>
      <c r="K3474">
        <v>90.153284182275499</v>
      </c>
      <c r="L3474">
        <v>59.159042465837501</v>
      </c>
      <c r="M3474">
        <v>17.494048514372398</v>
      </c>
      <c r="N3474">
        <v>0.36293436293436199</v>
      </c>
      <c r="O3474">
        <v>27.645429362880801</v>
      </c>
      <c r="P3474">
        <v>246.44913627639099</v>
      </c>
      <c r="Q3474">
        <v>0.179734776448746</v>
      </c>
    </row>
    <row r="3475" spans="1:17" hidden="1" x14ac:dyDescent="0.3">
      <c r="A3475" t="s">
        <v>7171</v>
      </c>
      <c r="B3475" t="s">
        <v>7172</v>
      </c>
      <c r="C3475" t="str">
        <f>IFERROR(VLOOKUP(Table1[[#This Row],[Ticker]],[1]!Table1[[Symbol]:[Industry]],2,FALSE),"-")</f>
        <v>-</v>
      </c>
      <c r="D3475" t="s">
        <v>606</v>
      </c>
      <c r="E3475">
        <v>54.21</v>
      </c>
      <c r="F3475">
        <v>90.35</v>
      </c>
      <c r="G3475">
        <v>828.39301403089098</v>
      </c>
      <c r="H3475">
        <v>49.732841930399402</v>
      </c>
      <c r="I3475">
        <v>843.86366521784601</v>
      </c>
      <c r="J3475">
        <v>6.7047338754344796</v>
      </c>
      <c r="K3475">
        <v>60.782071213968202</v>
      </c>
      <c r="L3475">
        <v>31.782564834372099</v>
      </c>
      <c r="M3475">
        <v>99.999998075220105</v>
      </c>
      <c r="N3475">
        <v>1.0610382728438801</v>
      </c>
      <c r="O3475">
        <v>0</v>
      </c>
      <c r="P3475">
        <v>903.888888888888</v>
      </c>
    </row>
    <row r="3476" spans="1:17" hidden="1" x14ac:dyDescent="0.3">
      <c r="A3476" t="s">
        <v>7173</v>
      </c>
      <c r="B3476" t="s">
        <v>7174</v>
      </c>
      <c r="C3476" t="str">
        <f>IFERROR(VLOOKUP(Table1[[#This Row],[Ticker]],[1]!Table1[[Symbol]:[Industry]],2,FALSE),"-")</f>
        <v>-</v>
      </c>
      <c r="D3476" t="s">
        <v>467</v>
      </c>
      <c r="E3476">
        <v>54.208196999999998</v>
      </c>
      <c r="F3476">
        <v>53.1</v>
      </c>
      <c r="G3476">
        <v>51.469851924197997</v>
      </c>
      <c r="H3476">
        <v>-13.459072099349999</v>
      </c>
      <c r="I3476">
        <v>15.524139959813599</v>
      </c>
      <c r="J3476">
        <v>-2.6218244495187801</v>
      </c>
      <c r="K3476">
        <v>55.755304891179897</v>
      </c>
      <c r="L3476">
        <v>49.067351611479403</v>
      </c>
      <c r="M3476">
        <v>40.530085110036701</v>
      </c>
      <c r="N3476">
        <v>0.207037036472276</v>
      </c>
      <c r="O3476">
        <v>48.493408662900102</v>
      </c>
      <c r="P3476">
        <v>88.967971530249102</v>
      </c>
      <c r="Q3476">
        <v>5.2182203590744998E-2</v>
      </c>
    </row>
    <row r="3477" spans="1:17" hidden="1" x14ac:dyDescent="0.3">
      <c r="A3477" t="s">
        <v>7175</v>
      </c>
      <c r="B3477" t="s">
        <v>7176</v>
      </c>
      <c r="C3477" t="str">
        <f>IFERROR(VLOOKUP(Table1[[#This Row],[Ticker]],[1]!Table1[[Symbol]:[Industry]],2,FALSE),"-")</f>
        <v>-</v>
      </c>
      <c r="D3477" t="s">
        <v>6453</v>
      </c>
      <c r="E3477">
        <v>54.206848000000001</v>
      </c>
      <c r="F3477">
        <v>94.24</v>
      </c>
      <c r="G3477">
        <v>32.556134598266901</v>
      </c>
      <c r="H3477">
        <v>11.103176319281401</v>
      </c>
      <c r="I3477">
        <v>30.830968940563501</v>
      </c>
      <c r="J3477">
        <v>3.49033254997582</v>
      </c>
      <c r="K3477">
        <v>80.464759374106805</v>
      </c>
      <c r="L3477">
        <v>69.177536618540699</v>
      </c>
      <c r="M3477">
        <v>99.995831863860502</v>
      </c>
      <c r="N3477">
        <v>4.2857142857142803</v>
      </c>
      <c r="O3477">
        <v>0</v>
      </c>
      <c r="P3477">
        <v>65.3333333333333</v>
      </c>
    </row>
    <row r="3478" spans="1:17" hidden="1" x14ac:dyDescent="0.3">
      <c r="A3478" t="s">
        <v>7177</v>
      </c>
      <c r="B3478" t="s">
        <v>7178</v>
      </c>
      <c r="C3478" t="str">
        <f>IFERROR(VLOOKUP(Table1[[#This Row],[Ticker]],[1]!Table1[[Symbol]:[Industry]],2,FALSE),"-")</f>
        <v>-</v>
      </c>
      <c r="D3478" t="s">
        <v>546</v>
      </c>
      <c r="E3478">
        <v>54.174500000000002</v>
      </c>
      <c r="F3478">
        <v>97</v>
      </c>
      <c r="G3478">
        <v>91.707874164725297</v>
      </c>
      <c r="H3478">
        <v>51.493807419709398</v>
      </c>
      <c r="I3478">
        <v>86.570560210361805</v>
      </c>
      <c r="J3478">
        <v>-0.273284288939451</v>
      </c>
      <c r="K3478">
        <v>72.310625561096799</v>
      </c>
      <c r="L3478">
        <v>60.100539943399298</v>
      </c>
      <c r="M3478">
        <v>79.814328059603199</v>
      </c>
      <c r="N3478">
        <v>0.43773171171661401</v>
      </c>
      <c r="O3478">
        <v>2.9278350515463898</v>
      </c>
      <c r="P3478">
        <v>139.03400689994999</v>
      </c>
      <c r="Q3478">
        <v>8.1285784353665999E-2</v>
      </c>
    </row>
    <row r="3479" spans="1:17" hidden="1" x14ac:dyDescent="0.3">
      <c r="A3479" t="s">
        <v>7179</v>
      </c>
      <c r="B3479" t="s">
        <v>7180</v>
      </c>
      <c r="C3479" t="str">
        <f>IFERROR(VLOOKUP(Table1[[#This Row],[Ticker]],[1]!Table1[[Symbol]:[Industry]],2,FALSE),"-")</f>
        <v>-</v>
      </c>
      <c r="D3479" t="s">
        <v>74</v>
      </c>
      <c r="E3479">
        <v>54.034926351999999</v>
      </c>
      <c r="F3479">
        <v>59.98</v>
      </c>
      <c r="G3479">
        <v>24.403094765981798</v>
      </c>
      <c r="H3479">
        <v>-8.8268080461594405</v>
      </c>
      <c r="I3479">
        <v>6.2647734515965299</v>
      </c>
      <c r="J3479">
        <v>-1.5210731213909101</v>
      </c>
      <c r="K3479">
        <v>56.700712219532399</v>
      </c>
      <c r="L3479">
        <v>48.620705502266901</v>
      </c>
      <c r="M3479">
        <v>50.299428389372999</v>
      </c>
      <c r="N3479">
        <v>9.1824409327052797E-2</v>
      </c>
      <c r="O3479">
        <v>15.621873957985899</v>
      </c>
      <c r="P3479">
        <v>87.437499999999901</v>
      </c>
      <c r="Q3479">
        <v>3.9057072925646003E-2</v>
      </c>
    </row>
    <row r="3480" spans="1:17" hidden="1" x14ac:dyDescent="0.3">
      <c r="A3480" t="s">
        <v>7181</v>
      </c>
      <c r="B3480" t="s">
        <v>7182</v>
      </c>
      <c r="C3480" t="str">
        <f>IFERROR(VLOOKUP(Table1[[#This Row],[Ticker]],[1]!Table1[[Symbol]:[Industry]],2,FALSE),"-")</f>
        <v>-</v>
      </c>
      <c r="D3480" t="s">
        <v>1000</v>
      </c>
      <c r="E3480">
        <v>54.011249999999997</v>
      </c>
      <c r="F3480">
        <v>48.01</v>
      </c>
      <c r="G3480">
        <v>-36.776398895034397</v>
      </c>
      <c r="H3480">
        <v>-23.1779272689053</v>
      </c>
      <c r="I3480">
        <v>-22.329358158309098</v>
      </c>
      <c r="J3480">
        <v>-2.7771309492106901</v>
      </c>
      <c r="K3480">
        <v>49.976518300592403</v>
      </c>
      <c r="L3480">
        <v>44.408688649294596</v>
      </c>
      <c r="M3480">
        <v>27.9300925733023</v>
      </c>
      <c r="N3480">
        <v>0.27985118516351998</v>
      </c>
      <c r="O3480">
        <v>74.109560508227403</v>
      </c>
      <c r="P3480">
        <v>10.7241697416974</v>
      </c>
      <c r="Q3480">
        <v>-7.8911367890869999E-2</v>
      </c>
    </row>
    <row r="3481" spans="1:17" hidden="1" x14ac:dyDescent="0.3">
      <c r="A3481" t="s">
        <v>7183</v>
      </c>
      <c r="B3481" t="s">
        <v>7184</v>
      </c>
      <c r="C3481" t="str">
        <f>IFERROR(VLOOKUP(Table1[[#This Row],[Ticker]],[1]!Table1[[Symbol]:[Industry]],2,FALSE),"-")</f>
        <v>-</v>
      </c>
      <c r="D3481" t="s">
        <v>74</v>
      </c>
      <c r="E3481">
        <v>53.993093174999998</v>
      </c>
      <c r="F3481">
        <v>52.71</v>
      </c>
      <c r="G3481">
        <v>-54.152497064422001</v>
      </c>
      <c r="H3481">
        <v>-9.4755593658372703</v>
      </c>
      <c r="I3481">
        <v>-25.186493039867901</v>
      </c>
      <c r="J3481">
        <v>-3.7101497376511698</v>
      </c>
      <c r="K3481">
        <v>54.389862719916302</v>
      </c>
      <c r="L3481">
        <v>59.018019616445699</v>
      </c>
      <c r="M3481">
        <v>40.870412835769301</v>
      </c>
      <c r="N3481">
        <v>0.48655545294299801</v>
      </c>
      <c r="O3481">
        <v>56.308100929614803</v>
      </c>
      <c r="P3481">
        <v>7.5714285714285596</v>
      </c>
      <c r="Q3481">
        <v>9.6501193335449993E-3</v>
      </c>
    </row>
    <row r="3482" spans="1:17" hidden="1" x14ac:dyDescent="0.3">
      <c r="A3482" t="s">
        <v>7185</v>
      </c>
      <c r="B3482" t="s">
        <v>7186</v>
      </c>
      <c r="C3482" t="str">
        <f>IFERROR(VLOOKUP(Table1[[#This Row],[Ticker]],[1]!Table1[[Symbol]:[Industry]],2,FALSE),"-")</f>
        <v>-</v>
      </c>
      <c r="D3482" t="s">
        <v>467</v>
      </c>
      <c r="E3482">
        <v>53.977291839999999</v>
      </c>
      <c r="F3482">
        <v>58.55</v>
      </c>
      <c r="G3482">
        <v>-19.5276822940606</v>
      </c>
      <c r="H3482">
        <v>-11.9905031124479</v>
      </c>
      <c r="I3482">
        <v>1.77240610422295</v>
      </c>
      <c r="J3482">
        <v>-3.0956934587279701</v>
      </c>
      <c r="K3482">
        <v>60.066218432456999</v>
      </c>
      <c r="L3482">
        <v>59.366362804080801</v>
      </c>
      <c r="M3482">
        <v>38.0579128499202</v>
      </c>
      <c r="N3482">
        <v>0.36571496123223901</v>
      </c>
      <c r="O3482">
        <v>51.836037574722397</v>
      </c>
      <c r="P3482">
        <v>25.643776824034301</v>
      </c>
      <c r="Q3482">
        <v>-2.3545226878462999E-2</v>
      </c>
    </row>
    <row r="3483" spans="1:17" hidden="1" x14ac:dyDescent="0.3">
      <c r="A3483" t="s">
        <v>7187</v>
      </c>
      <c r="B3483" t="s">
        <v>7188</v>
      </c>
      <c r="C3483" t="str">
        <f>IFERROR(VLOOKUP(Table1[[#This Row],[Ticker]],[1]!Table1[[Symbol]:[Industry]],2,FALSE),"-")</f>
        <v>-</v>
      </c>
      <c r="D3483" t="s">
        <v>132</v>
      </c>
      <c r="E3483">
        <v>53.869062680999903</v>
      </c>
      <c r="F3483">
        <v>74.13</v>
      </c>
      <c r="G3483">
        <v>-65.751882279370193</v>
      </c>
      <c r="H3483">
        <v>-22.1517948866606</v>
      </c>
      <c r="I3483">
        <v>-34.472691934992703</v>
      </c>
      <c r="J3483">
        <v>-2.5981745181534102</v>
      </c>
      <c r="K3483">
        <v>82.903768417828203</v>
      </c>
      <c r="L3483">
        <v>97.410030308300904</v>
      </c>
      <c r="M3483">
        <v>31.2581316297298</v>
      </c>
      <c r="N3483">
        <v>0.46372247216398998</v>
      </c>
      <c r="O3483">
        <v>117.18602455146301</v>
      </c>
      <c r="P3483">
        <v>2.9583333333333202</v>
      </c>
      <c r="Q3483">
        <v>-5.1983838308117002E-2</v>
      </c>
    </row>
    <row r="3484" spans="1:17" hidden="1" x14ac:dyDescent="0.3">
      <c r="A3484" t="s">
        <v>7189</v>
      </c>
      <c r="B3484" t="s">
        <v>7190</v>
      </c>
      <c r="C3484" t="str">
        <f>IFERROR(VLOOKUP(Table1[[#This Row],[Ticker]],[1]!Table1[[Symbol]:[Industry]],2,FALSE),"-")</f>
        <v>-</v>
      </c>
      <c r="D3484" t="s">
        <v>2737</v>
      </c>
      <c r="E3484">
        <v>53.856000000000002</v>
      </c>
      <c r="F3484">
        <v>44</v>
      </c>
      <c r="G3484">
        <v>-55.840671370142402</v>
      </c>
      <c r="H3484">
        <v>-11.5459924489285</v>
      </c>
      <c r="I3484">
        <v>-10.434130533897701</v>
      </c>
      <c r="J3484">
        <v>1.55292116428092</v>
      </c>
      <c r="K3484">
        <v>42.219255044569401</v>
      </c>
      <c r="L3484">
        <v>46.5265998502001</v>
      </c>
      <c r="M3484">
        <v>74.111206210432101</v>
      </c>
      <c r="N3484">
        <v>0.78321678321678301</v>
      </c>
      <c r="O3484">
        <v>49.977272727272698</v>
      </c>
      <c r="P3484">
        <v>12.1019108280254</v>
      </c>
    </row>
    <row r="3485" spans="1:17" hidden="1" x14ac:dyDescent="0.3">
      <c r="A3485" t="s">
        <v>7191</v>
      </c>
      <c r="B3485" t="s">
        <v>7192</v>
      </c>
      <c r="C3485" t="str">
        <f>IFERROR(VLOOKUP(Table1[[#This Row],[Ticker]],[1]!Table1[[Symbol]:[Industry]],2,FALSE),"-")</f>
        <v>-</v>
      </c>
      <c r="D3485" t="s">
        <v>2144</v>
      </c>
      <c r="E3485">
        <v>53.797919999999998</v>
      </c>
      <c r="F3485">
        <v>151.80000000000001</v>
      </c>
      <c r="G3485">
        <v>266.17155290750901</v>
      </c>
      <c r="H3485">
        <v>-2.2376583779362802</v>
      </c>
      <c r="I3485">
        <v>92.796406674815998</v>
      </c>
      <c r="J3485">
        <v>-6.4999433731827896</v>
      </c>
      <c r="K3485">
        <v>143.466757471726</v>
      </c>
      <c r="L3485">
        <v>94.140749382737098</v>
      </c>
      <c r="M3485">
        <v>15.5050537956594</v>
      </c>
      <c r="N3485">
        <v>0.65793528505392895</v>
      </c>
      <c r="O3485">
        <v>16.6007905138339</v>
      </c>
      <c r="P3485">
        <v>360</v>
      </c>
      <c r="Q3485">
        <v>0.117192712833824</v>
      </c>
    </row>
    <row r="3486" spans="1:17" hidden="1" x14ac:dyDescent="0.3">
      <c r="A3486" t="s">
        <v>7193</v>
      </c>
      <c r="B3486" t="s">
        <v>7194</v>
      </c>
      <c r="C3486" t="str">
        <f>IFERROR(VLOOKUP(Table1[[#This Row],[Ticker]],[1]!Table1[[Symbol]:[Industry]],2,FALSE),"-")</f>
        <v>-</v>
      </c>
      <c r="D3486" t="s">
        <v>753</v>
      </c>
      <c r="E3486">
        <v>53.792091599999999</v>
      </c>
      <c r="F3486">
        <v>965.39</v>
      </c>
      <c r="G3486">
        <v>-1.7969395938955099</v>
      </c>
      <c r="H3486">
        <v>0.42819154760907202</v>
      </c>
      <c r="I3486">
        <v>-0.17749054022862501</v>
      </c>
      <c r="J3486">
        <v>1.1077110950362401</v>
      </c>
      <c r="K3486">
        <v>920.69677414568196</v>
      </c>
      <c r="L3486">
        <v>854.55812671203205</v>
      </c>
      <c r="M3486">
        <v>58.819350865168801</v>
      </c>
      <c r="N3486">
        <v>0.74287452554523903</v>
      </c>
      <c r="O3486">
        <v>1.2357699996892599</v>
      </c>
      <c r="P3486">
        <v>37.109785541826398</v>
      </c>
      <c r="Q3486">
        <v>1.3226938830403E-2</v>
      </c>
    </row>
    <row r="3487" spans="1:17" hidden="1" x14ac:dyDescent="0.3">
      <c r="A3487" t="s">
        <v>7195</v>
      </c>
      <c r="B3487" t="s">
        <v>7196</v>
      </c>
      <c r="C3487" t="str">
        <f>IFERROR(VLOOKUP(Table1[[#This Row],[Ticker]],[1]!Table1[[Symbol]:[Industry]],2,FALSE),"-")</f>
        <v>-</v>
      </c>
      <c r="D3487" t="s">
        <v>7197</v>
      </c>
      <c r="E3487">
        <v>53.764954860000003</v>
      </c>
      <c r="F3487">
        <v>23.86</v>
      </c>
      <c r="G3487">
        <v>-14.306493670518201</v>
      </c>
      <c r="H3487">
        <v>-9.0832812424667004</v>
      </c>
      <c r="I3487">
        <v>29.6847303391278</v>
      </c>
      <c r="J3487">
        <v>0.94089876881902901</v>
      </c>
      <c r="K3487">
        <v>25.120386326909099</v>
      </c>
      <c r="L3487">
        <v>25.092484915548699</v>
      </c>
      <c r="M3487">
        <v>40.552634462737899</v>
      </c>
      <c r="N3487">
        <v>0.31981306763071998</v>
      </c>
      <c r="O3487">
        <v>49.9580888516345</v>
      </c>
      <c r="P3487">
        <v>51.012658227848</v>
      </c>
    </row>
    <row r="3488" spans="1:17" hidden="1" x14ac:dyDescent="0.3">
      <c r="A3488" t="s">
        <v>7198</v>
      </c>
      <c r="B3488" t="s">
        <v>7199</v>
      </c>
      <c r="C3488" t="str">
        <f>IFERROR(VLOOKUP(Table1[[#This Row],[Ticker]],[1]!Table1[[Symbol]:[Industry]],2,FALSE),"-")</f>
        <v>-</v>
      </c>
      <c r="D3488" t="s">
        <v>3510</v>
      </c>
      <c r="E3488">
        <v>53.664968000000002</v>
      </c>
      <c r="F3488">
        <v>62</v>
      </c>
      <c r="G3488">
        <v>-76.269725165981399</v>
      </c>
      <c r="H3488">
        <v>-23.819586723563202</v>
      </c>
      <c r="I3488">
        <v>-61.822684429256199</v>
      </c>
      <c r="J3488">
        <v>-7.8536100256897603</v>
      </c>
      <c r="K3488">
        <v>70.131584497993401</v>
      </c>
      <c r="M3488">
        <v>41.155364814267102</v>
      </c>
      <c r="N3488">
        <v>0.67215178491142802</v>
      </c>
      <c r="O3488">
        <v>95.096774193548299</v>
      </c>
      <c r="P3488">
        <v>7.6388888888888804</v>
      </c>
    </row>
    <row r="3489" spans="1:17" hidden="1" x14ac:dyDescent="0.3">
      <c r="A3489" t="s">
        <v>7200</v>
      </c>
      <c r="B3489" t="s">
        <v>7201</v>
      </c>
      <c r="C3489" t="str">
        <f>IFERROR(VLOOKUP(Table1[[#This Row],[Ticker]],[1]!Table1[[Symbol]:[Industry]],2,FALSE),"-")</f>
        <v>-</v>
      </c>
      <c r="D3489" t="s">
        <v>46</v>
      </c>
      <c r="E3489">
        <v>53.599420000000002</v>
      </c>
      <c r="F3489">
        <v>48.86</v>
      </c>
      <c r="G3489">
        <v>42.978196948386802</v>
      </c>
      <c r="H3489">
        <v>-12.5049780373453</v>
      </c>
      <c r="I3489">
        <v>77.109842001658805</v>
      </c>
      <c r="J3489">
        <v>-6.6306172687164198</v>
      </c>
      <c r="K3489">
        <v>51.443133926189603</v>
      </c>
      <c r="L3489">
        <v>42.580648517430397</v>
      </c>
      <c r="M3489">
        <v>34.979277441393698</v>
      </c>
      <c r="N3489">
        <v>0.30004076640847899</v>
      </c>
      <c r="O3489">
        <v>41.117478510028597</v>
      </c>
      <c r="P3489">
        <v>108.803418803418</v>
      </c>
      <c r="Q3489">
        <v>0.105367834359201</v>
      </c>
    </row>
    <row r="3490" spans="1:17" hidden="1" x14ac:dyDescent="0.3">
      <c r="A3490" t="s">
        <v>7202</v>
      </c>
      <c r="B3490" t="s">
        <v>7203</v>
      </c>
      <c r="C3490" t="str">
        <f>IFERROR(VLOOKUP(Table1[[#This Row],[Ticker]],[1]!Table1[[Symbol]:[Industry]],2,FALSE),"-")</f>
        <v>-</v>
      </c>
      <c r="D3490" t="s">
        <v>400</v>
      </c>
      <c r="E3490">
        <v>53.416249999999998</v>
      </c>
      <c r="F3490">
        <v>14.15</v>
      </c>
      <c r="G3490">
        <v>-91.245059022709498</v>
      </c>
      <c r="H3490">
        <v>-13.540647577266901</v>
      </c>
      <c r="I3490">
        <v>40.124489258097803</v>
      </c>
      <c r="J3490">
        <v>-0.62849126772428598</v>
      </c>
      <c r="K3490">
        <v>13.5798600333521</v>
      </c>
      <c r="L3490">
        <v>16.4607866286979</v>
      </c>
      <c r="M3490">
        <v>60.429847665676398</v>
      </c>
      <c r="N3490">
        <v>1.1414904071955501</v>
      </c>
      <c r="O3490">
        <v>152.65017667844501</v>
      </c>
      <c r="P3490">
        <v>70.481927710843294</v>
      </c>
      <c r="Q3490">
        <v>1.5202163545212E-2</v>
      </c>
    </row>
    <row r="3491" spans="1:17" hidden="1" x14ac:dyDescent="0.3">
      <c r="A3491" t="s">
        <v>7204</v>
      </c>
      <c r="B3491" t="s">
        <v>7205</v>
      </c>
      <c r="C3491" t="str">
        <f>IFERROR(VLOOKUP(Table1[[#This Row],[Ticker]],[1]!Table1[[Symbol]:[Industry]],2,FALSE),"-")</f>
        <v>-</v>
      </c>
      <c r="D3491" t="s">
        <v>546</v>
      </c>
      <c r="E3491">
        <v>53.192355655999997</v>
      </c>
      <c r="F3491">
        <v>16.61</v>
      </c>
      <c r="G3491">
        <v>-73.302366884008293</v>
      </c>
      <c r="H3491">
        <v>-11.0965879099427</v>
      </c>
      <c r="I3491">
        <v>-40.334437627469804</v>
      </c>
      <c r="J3491">
        <v>-4.08143448880835</v>
      </c>
      <c r="K3491">
        <v>18.0213919392557</v>
      </c>
      <c r="L3491">
        <v>19.927092781151199</v>
      </c>
      <c r="M3491">
        <v>36.937634606350798</v>
      </c>
      <c r="N3491">
        <v>1.2830198491565801</v>
      </c>
      <c r="O3491">
        <v>100.16470050011699</v>
      </c>
      <c r="P3491">
        <v>16.971830985915499</v>
      </c>
      <c r="Q3491">
        <v>0.17621968467223101</v>
      </c>
    </row>
    <row r="3492" spans="1:17" hidden="1" x14ac:dyDescent="0.3">
      <c r="A3492" t="s">
        <v>7206</v>
      </c>
      <c r="B3492" t="s">
        <v>7207</v>
      </c>
      <c r="C3492" t="str">
        <f>IFERROR(VLOOKUP(Table1[[#This Row],[Ticker]],[1]!Table1[[Symbol]:[Industry]],2,FALSE),"-")</f>
        <v>-</v>
      </c>
      <c r="D3492" t="s">
        <v>546</v>
      </c>
      <c r="E3492">
        <v>53.139231000000002</v>
      </c>
      <c r="F3492">
        <v>45.45</v>
      </c>
      <c r="G3492">
        <v>-53.374683011795902</v>
      </c>
      <c r="H3492">
        <v>-13.5593402031251</v>
      </c>
      <c r="I3492">
        <v>-53.0753123414854</v>
      </c>
      <c r="J3492">
        <v>-3.4038209007441398</v>
      </c>
      <c r="K3492">
        <v>45.408659859466603</v>
      </c>
      <c r="L3492">
        <v>47.790693821739303</v>
      </c>
      <c r="M3492">
        <v>44.536328592727102</v>
      </c>
      <c r="N3492">
        <v>8.4633781335254704E-2</v>
      </c>
      <c r="O3492">
        <v>59.141914191419097</v>
      </c>
      <c r="P3492">
        <v>52.567975830815698</v>
      </c>
      <c r="Q3492">
        <v>0.13005402454965201</v>
      </c>
    </row>
    <row r="3493" spans="1:17" hidden="1" x14ac:dyDescent="0.3">
      <c r="A3493" t="s">
        <v>7208</v>
      </c>
      <c r="B3493" t="s">
        <v>7209</v>
      </c>
      <c r="C3493" t="str">
        <f>IFERROR(VLOOKUP(Table1[[#This Row],[Ticker]],[1]!Table1[[Symbol]:[Industry]],2,FALSE),"-")</f>
        <v>-</v>
      </c>
      <c r="D3493" t="s">
        <v>114</v>
      </c>
      <c r="E3493">
        <v>53.097964040000001</v>
      </c>
      <c r="F3493">
        <v>2.2000000000000002</v>
      </c>
      <c r="G3493">
        <v>-5.5931859894901201</v>
      </c>
      <c r="H3493">
        <v>-1.87035303188851</v>
      </c>
      <c r="I3493">
        <v>-12.2495918825592</v>
      </c>
      <c r="J3493">
        <v>1.0670674632677399</v>
      </c>
      <c r="K3493">
        <v>2.80531640952095</v>
      </c>
      <c r="L3493">
        <v>2.8492677430408602</v>
      </c>
      <c r="M3493">
        <v>15.3874106226971</v>
      </c>
      <c r="N3493">
        <v>1</v>
      </c>
      <c r="Q3493">
        <v>-0.13535727796024799</v>
      </c>
    </row>
    <row r="3494" spans="1:17" hidden="1" x14ac:dyDescent="0.3">
      <c r="A3494" t="s">
        <v>7210</v>
      </c>
      <c r="B3494" t="s">
        <v>7211</v>
      </c>
      <c r="C3494" t="str">
        <f>IFERROR(VLOOKUP(Table1[[#This Row],[Ticker]],[1]!Table1[[Symbol]:[Industry]],2,FALSE),"-")</f>
        <v>-</v>
      </c>
      <c r="D3494" t="s">
        <v>46</v>
      </c>
      <c r="E3494">
        <v>53.034599999999998</v>
      </c>
      <c r="F3494">
        <v>168.9</v>
      </c>
      <c r="G3494">
        <v>238.43159247372401</v>
      </c>
      <c r="H3494">
        <v>20.1457295107707</v>
      </c>
      <c r="I3494">
        <v>63.772267877669599</v>
      </c>
      <c r="J3494">
        <v>9.15597368200714</v>
      </c>
      <c r="K3494">
        <v>158.709855275786</v>
      </c>
      <c r="L3494">
        <v>125.40792707144401</v>
      </c>
      <c r="M3494">
        <v>50.486685773294298</v>
      </c>
      <c r="N3494">
        <v>0.63262549703298798</v>
      </c>
      <c r="O3494">
        <v>13.647128478389501</v>
      </c>
      <c r="P3494">
        <v>297.31827805222298</v>
      </c>
      <c r="Q3494">
        <v>0.13548926777051201</v>
      </c>
    </row>
    <row r="3495" spans="1:17" hidden="1" x14ac:dyDescent="0.3">
      <c r="A3495" t="s">
        <v>7212</v>
      </c>
      <c r="B3495" t="s">
        <v>7213</v>
      </c>
      <c r="C3495" t="str">
        <f>IFERROR(VLOOKUP(Table1[[#This Row],[Ticker]],[1]!Table1[[Symbol]:[Industry]],2,FALSE),"-")</f>
        <v>-</v>
      </c>
      <c r="D3495" t="s">
        <v>124</v>
      </c>
      <c r="E3495">
        <v>53.024999999999999</v>
      </c>
      <c r="F3495">
        <v>5.25</v>
      </c>
      <c r="G3495">
        <v>-105.185575698417</v>
      </c>
      <c r="H3495">
        <v>-13.9679294022487</v>
      </c>
      <c r="I3495">
        <v>-36.041756744422599</v>
      </c>
      <c r="J3495">
        <v>-6.3957080243094904</v>
      </c>
      <c r="K3495">
        <v>5.6616568995061698</v>
      </c>
      <c r="L3495">
        <v>8.0593330210134297</v>
      </c>
      <c r="M3495">
        <v>16.8706288483455</v>
      </c>
      <c r="N3495">
        <v>0.88423304047875495</v>
      </c>
      <c r="O3495">
        <v>318.09523809523802</v>
      </c>
      <c r="P3495">
        <v>1.35135135135135</v>
      </c>
      <c r="Q3495">
        <v>0.15432866047893201</v>
      </c>
    </row>
    <row r="3496" spans="1:17" hidden="1" x14ac:dyDescent="0.3">
      <c r="A3496" t="s">
        <v>7214</v>
      </c>
      <c r="B3496" t="s">
        <v>7215</v>
      </c>
      <c r="C3496" t="str">
        <f>IFERROR(VLOOKUP(Table1[[#This Row],[Ticker]],[1]!Table1[[Symbol]:[Industry]],2,FALSE),"-")</f>
        <v>-</v>
      </c>
      <c r="D3496" t="s">
        <v>400</v>
      </c>
      <c r="E3496">
        <v>52.888401999999999</v>
      </c>
      <c r="F3496">
        <v>40.6</v>
      </c>
      <c r="G3496">
        <v>15.1280835964454</v>
      </c>
      <c r="H3496">
        <v>-14.3390134285795</v>
      </c>
      <c r="I3496">
        <v>-13.148810848082</v>
      </c>
      <c r="J3496">
        <v>-3.38937226034035</v>
      </c>
      <c r="K3496">
        <v>40.180749438612402</v>
      </c>
      <c r="L3496">
        <v>39.000446208667</v>
      </c>
      <c r="M3496">
        <v>44.617066989792399</v>
      </c>
      <c r="N3496">
        <v>0.40890160609119097</v>
      </c>
      <c r="O3496">
        <v>56.2807881773399</v>
      </c>
      <c r="P3496">
        <v>67.422680412371093</v>
      </c>
      <c r="Q3496">
        <v>-6.1917523453366999E-2</v>
      </c>
    </row>
    <row r="3497" spans="1:17" hidden="1" x14ac:dyDescent="0.3">
      <c r="A3497" t="s">
        <v>7216</v>
      </c>
      <c r="B3497" t="s">
        <v>7217</v>
      </c>
      <c r="C3497" t="str">
        <f>IFERROR(VLOOKUP(Table1[[#This Row],[Ticker]],[1]!Table1[[Symbol]:[Industry]],2,FALSE),"-")</f>
        <v>-</v>
      </c>
      <c r="D3497" t="s">
        <v>431</v>
      </c>
      <c r="E3497">
        <v>52.829279999999997</v>
      </c>
      <c r="F3497">
        <v>75.599999999999994</v>
      </c>
      <c r="G3497">
        <v>-47.785630438270402</v>
      </c>
      <c r="H3497">
        <v>10.2130130792436</v>
      </c>
      <c r="I3497">
        <v>-8.3665216347047799</v>
      </c>
      <c r="J3497">
        <v>-4.9793071513868901</v>
      </c>
      <c r="K3497">
        <v>71.420105792671805</v>
      </c>
      <c r="L3497">
        <v>69.765632870604193</v>
      </c>
      <c r="M3497">
        <v>50.813149485996298</v>
      </c>
      <c r="N3497">
        <v>0.56149732620320802</v>
      </c>
      <c r="O3497">
        <v>32.9695767195767</v>
      </c>
      <c r="P3497">
        <v>43.317535545023603</v>
      </c>
      <c r="Q3497">
        <v>5.2762949030475001E-2</v>
      </c>
    </row>
    <row r="3498" spans="1:17" hidden="1" x14ac:dyDescent="0.3">
      <c r="A3498" t="s">
        <v>7218</v>
      </c>
      <c r="B3498" t="s">
        <v>7219</v>
      </c>
      <c r="C3498" t="str">
        <f>IFERROR(VLOOKUP(Table1[[#This Row],[Ticker]],[1]!Table1[[Symbol]:[Industry]],2,FALSE),"-")</f>
        <v>-</v>
      </c>
      <c r="D3498" t="s">
        <v>1595</v>
      </c>
      <c r="E3498">
        <v>52.809140800000002</v>
      </c>
      <c r="F3498">
        <v>21.71</v>
      </c>
      <c r="G3498">
        <v>24.8285387973737</v>
      </c>
      <c r="H3498">
        <v>-14.3712342615121</v>
      </c>
      <c r="I3498">
        <v>48.6698420016588</v>
      </c>
      <c r="J3498">
        <v>-1.5044036764834099</v>
      </c>
      <c r="K3498">
        <v>22.876991337674902</v>
      </c>
      <c r="L3498">
        <v>18.281105345486299</v>
      </c>
      <c r="M3498">
        <v>0.32188183257845498</v>
      </c>
      <c r="N3498">
        <v>0.16902215431627099</v>
      </c>
      <c r="O3498">
        <v>23.813910640257902</v>
      </c>
      <c r="P3498">
        <v>138.31966017744099</v>
      </c>
      <c r="Q3498">
        <v>7.8714237869045994E-2</v>
      </c>
    </row>
    <row r="3499" spans="1:17" hidden="1" x14ac:dyDescent="0.3">
      <c r="A3499" t="s">
        <v>7220</v>
      </c>
      <c r="B3499" t="s">
        <v>7221</v>
      </c>
      <c r="C3499" t="str">
        <f>IFERROR(VLOOKUP(Table1[[#This Row],[Ticker]],[1]!Table1[[Symbol]:[Industry]],2,FALSE),"-")</f>
        <v>-</v>
      </c>
      <c r="E3499">
        <v>52.797628000000003</v>
      </c>
      <c r="F3499">
        <v>84.5</v>
      </c>
      <c r="G3499">
        <v>43.264467931600201</v>
      </c>
      <c r="H3499">
        <v>24.239861832273501</v>
      </c>
      <c r="I3499">
        <v>-14.406901326345</v>
      </c>
      <c r="J3499">
        <v>-1.3489570664152399</v>
      </c>
      <c r="K3499">
        <v>72.383193213680201</v>
      </c>
      <c r="L3499">
        <v>71.811758944646698</v>
      </c>
      <c r="M3499">
        <v>81.697016838210104</v>
      </c>
      <c r="N3499">
        <v>4.1473107726606298</v>
      </c>
      <c r="O3499">
        <v>38.461538461538403</v>
      </c>
      <c r="P3499">
        <v>134.07202216066401</v>
      </c>
      <c r="Q3499">
        <v>0.14377208812568101</v>
      </c>
    </row>
    <row r="3500" spans="1:17" hidden="1" x14ac:dyDescent="0.3">
      <c r="A3500" t="s">
        <v>7222</v>
      </c>
      <c r="B3500" t="s">
        <v>7223</v>
      </c>
      <c r="C3500" t="str">
        <f>IFERROR(VLOOKUP(Table1[[#This Row],[Ticker]],[1]!Table1[[Symbol]:[Industry]],2,FALSE),"-")</f>
        <v>-</v>
      </c>
      <c r="D3500" t="s">
        <v>264</v>
      </c>
      <c r="E3500">
        <v>52.735282560000002</v>
      </c>
      <c r="F3500">
        <v>61.92</v>
      </c>
      <c r="G3500">
        <v>-6.84675334153376</v>
      </c>
      <c r="H3500">
        <v>-7.1811870714649704</v>
      </c>
      <c r="I3500">
        <v>-30.099892965568198</v>
      </c>
      <c r="J3500">
        <v>-4.41395459362447</v>
      </c>
      <c r="K3500">
        <v>64.253557482867905</v>
      </c>
      <c r="L3500">
        <v>62.523091316996798</v>
      </c>
      <c r="M3500">
        <v>38.2454254095774</v>
      </c>
      <c r="N3500">
        <v>2.5982850704179699</v>
      </c>
      <c r="O3500">
        <v>22.7390180878553</v>
      </c>
      <c r="P3500">
        <v>37.538871612616603</v>
      </c>
      <c r="Q3500">
        <v>4.4752366288910002E-2</v>
      </c>
    </row>
    <row r="3501" spans="1:17" hidden="1" x14ac:dyDescent="0.3">
      <c r="A3501" t="s">
        <v>7224</v>
      </c>
      <c r="B3501" t="s">
        <v>7225</v>
      </c>
      <c r="C3501" t="str">
        <f>IFERROR(VLOOKUP(Table1[[#This Row],[Ticker]],[1]!Table1[[Symbol]:[Industry]],2,FALSE),"-")</f>
        <v>-</v>
      </c>
      <c r="D3501" t="s">
        <v>1818</v>
      </c>
      <c r="E3501">
        <v>52.726033800000003</v>
      </c>
      <c r="F3501">
        <v>86.49</v>
      </c>
      <c r="G3501">
        <v>269.50187103237499</v>
      </c>
      <c r="H3501">
        <v>11.1265657817424</v>
      </c>
      <c r="I3501">
        <v>-2.3918201967325499</v>
      </c>
      <c r="J3501">
        <v>-6.7622067288015397E-2</v>
      </c>
      <c r="K3501">
        <v>81.631142062290607</v>
      </c>
      <c r="L3501">
        <v>69.9469958380798</v>
      </c>
      <c r="M3501">
        <v>55.604129740371803</v>
      </c>
      <c r="N3501">
        <v>0.78827955064924704</v>
      </c>
      <c r="O3501">
        <v>14.8109608047173</v>
      </c>
      <c r="P3501">
        <v>304.15887850467197</v>
      </c>
      <c r="Q3501">
        <v>0.144672639131118</v>
      </c>
    </row>
    <row r="3502" spans="1:17" hidden="1" x14ac:dyDescent="0.3">
      <c r="A3502" t="s">
        <v>7226</v>
      </c>
      <c r="B3502" t="s">
        <v>7227</v>
      </c>
      <c r="C3502" t="str">
        <f>IFERROR(VLOOKUP(Table1[[#This Row],[Ticker]],[1]!Table1[[Symbol]:[Industry]],2,FALSE),"-")</f>
        <v>-</v>
      </c>
      <c r="D3502" t="s">
        <v>7228</v>
      </c>
      <c r="E3502">
        <v>52.686142109999999</v>
      </c>
      <c r="F3502">
        <v>22.05</v>
      </c>
      <c r="G3502">
        <v>186.788018656237</v>
      </c>
      <c r="H3502">
        <v>-20.005792942503401</v>
      </c>
      <c r="I3502">
        <v>44.280461470685403</v>
      </c>
      <c r="J3502">
        <v>-8.4753580333298899</v>
      </c>
      <c r="K3502">
        <v>23.530599223040401</v>
      </c>
      <c r="L3502">
        <v>17.513234878456</v>
      </c>
      <c r="M3502">
        <v>25.3227886246395</v>
      </c>
      <c r="N3502">
        <v>1.0712587132020499</v>
      </c>
      <c r="O3502">
        <v>26.2131519274376</v>
      </c>
      <c r="P3502">
        <v>219.565217391304</v>
      </c>
      <c r="Q3502">
        <v>0.15424671594148801</v>
      </c>
    </row>
    <row r="3503" spans="1:17" hidden="1" x14ac:dyDescent="0.3">
      <c r="A3503" t="s">
        <v>7229</v>
      </c>
      <c r="B3503" t="s">
        <v>7230</v>
      </c>
      <c r="C3503" t="str">
        <f>IFERROR(VLOOKUP(Table1[[#This Row],[Ticker]],[1]!Table1[[Symbol]:[Industry]],2,FALSE),"-")</f>
        <v>-</v>
      </c>
      <c r="D3503" t="s">
        <v>2933</v>
      </c>
      <c r="E3503">
        <v>52.685209999999998</v>
      </c>
      <c r="F3503">
        <v>109.99</v>
      </c>
      <c r="G3503">
        <v>-92.153006675971298</v>
      </c>
      <c r="H3503">
        <v>17.612500044876501</v>
      </c>
      <c r="I3503">
        <v>-77.705965939245999</v>
      </c>
      <c r="J3503">
        <v>8.45751872755074</v>
      </c>
      <c r="K3503">
        <v>88.893296827776595</v>
      </c>
      <c r="M3503">
        <v>74.6195905958336</v>
      </c>
      <c r="N3503">
        <v>2.2713210996273601</v>
      </c>
      <c r="O3503">
        <v>172.07018819892701</v>
      </c>
      <c r="P3503">
        <v>79.986908852888206</v>
      </c>
    </row>
    <row r="3504" spans="1:17" hidden="1" x14ac:dyDescent="0.3">
      <c r="A3504" t="s">
        <v>7231</v>
      </c>
      <c r="B3504" t="s">
        <v>7232</v>
      </c>
      <c r="C3504" t="str">
        <f>IFERROR(VLOOKUP(Table1[[#This Row],[Ticker]],[1]!Table1[[Symbol]:[Industry]],2,FALSE),"-")</f>
        <v>-</v>
      </c>
      <c r="D3504" t="s">
        <v>132</v>
      </c>
      <c r="E3504">
        <v>52.544911679999998</v>
      </c>
      <c r="F3504">
        <v>157.6</v>
      </c>
      <c r="G3504">
        <v>55.177482242870397</v>
      </c>
      <c r="H3504">
        <v>-13.012933103210999</v>
      </c>
      <c r="I3504">
        <v>17.0650310050952</v>
      </c>
      <c r="J3504">
        <v>-0.62362355694896898</v>
      </c>
      <c r="K3504">
        <v>156.44123750185901</v>
      </c>
      <c r="L3504">
        <v>133.420781564225</v>
      </c>
      <c r="M3504">
        <v>49.249023059094</v>
      </c>
      <c r="N3504">
        <v>0.86851079559044098</v>
      </c>
      <c r="O3504">
        <v>14.213197969543099</v>
      </c>
      <c r="P3504">
        <v>99.493670886075904</v>
      </c>
      <c r="Q3504">
        <v>9.2734938079965995E-2</v>
      </c>
    </row>
    <row r="3505" spans="1:17" hidden="1" x14ac:dyDescent="0.3">
      <c r="A3505" t="s">
        <v>7233</v>
      </c>
      <c r="B3505" t="s">
        <v>7234</v>
      </c>
      <c r="C3505" t="str">
        <f>IFERROR(VLOOKUP(Table1[[#This Row],[Ticker]],[1]!Table1[[Symbol]:[Industry]],2,FALSE),"-")</f>
        <v>-</v>
      </c>
      <c r="D3505" t="s">
        <v>750</v>
      </c>
      <c r="E3505">
        <v>52.522843600000002</v>
      </c>
      <c r="F3505">
        <v>104.2</v>
      </c>
      <c r="G3505">
        <v>-25.8725101129262</v>
      </c>
      <c r="H3505">
        <v>-17.077953495411599</v>
      </c>
      <c r="I3505">
        <v>-1.17252363809827</v>
      </c>
      <c r="J3505">
        <v>-4.3255842320389704</v>
      </c>
      <c r="K3505">
        <v>112.034897743009</v>
      </c>
      <c r="L3505">
        <v>104.733547002091</v>
      </c>
      <c r="M3505">
        <v>23.7511265257824</v>
      </c>
      <c r="N3505">
        <v>0.61023320020405902</v>
      </c>
      <c r="O3505">
        <v>30.902111324376101</v>
      </c>
      <c r="P3505">
        <v>40.620782726045903</v>
      </c>
      <c r="Q3505">
        <v>1.7514608189290001E-2</v>
      </c>
    </row>
    <row r="3506" spans="1:17" hidden="1" x14ac:dyDescent="0.3">
      <c r="A3506" t="s">
        <v>7235</v>
      </c>
      <c r="B3506" t="s">
        <v>7236</v>
      </c>
      <c r="C3506" t="str">
        <f>IFERROR(VLOOKUP(Table1[[#This Row],[Ticker]],[1]!Table1[[Symbol]:[Industry]],2,FALSE),"-")</f>
        <v>-</v>
      </c>
      <c r="D3506" t="s">
        <v>2363</v>
      </c>
      <c r="E3506">
        <v>52.475094945000002</v>
      </c>
      <c r="F3506">
        <v>51.45</v>
      </c>
      <c r="G3506">
        <v>-17.9334487350663</v>
      </c>
      <c r="H3506">
        <v>-14.7332476510484</v>
      </c>
      <c r="I3506">
        <v>-1.3983398165229499</v>
      </c>
      <c r="J3506">
        <v>-8.7013733734530998</v>
      </c>
      <c r="K3506">
        <v>52.291558766458799</v>
      </c>
      <c r="L3506">
        <v>50.3007176330768</v>
      </c>
      <c r="M3506">
        <v>47.220297818172597</v>
      </c>
      <c r="N3506">
        <v>0.30763163084204298</v>
      </c>
      <c r="O3506">
        <v>25.558794946550002</v>
      </c>
      <c r="P3506">
        <v>28.625</v>
      </c>
      <c r="Q3506">
        <v>1.0637022451306001E-2</v>
      </c>
    </row>
    <row r="3507" spans="1:17" hidden="1" x14ac:dyDescent="0.3">
      <c r="A3507" t="s">
        <v>7237</v>
      </c>
      <c r="B3507" t="s">
        <v>7238</v>
      </c>
      <c r="C3507" t="str">
        <f>IFERROR(VLOOKUP(Table1[[#This Row],[Ticker]],[1]!Table1[[Symbol]:[Industry]],2,FALSE),"-")</f>
        <v>-</v>
      </c>
      <c r="D3507" t="s">
        <v>606</v>
      </c>
      <c r="E3507">
        <v>52.362879039999903</v>
      </c>
      <c r="F3507">
        <v>27.8</v>
      </c>
      <c r="G3507">
        <v>-63.1030132714072</v>
      </c>
      <c r="H3507">
        <v>-41.5462664365443</v>
      </c>
      <c r="I3507">
        <v>-48.655972534681901</v>
      </c>
      <c r="J3507">
        <v>-19.965942138021799</v>
      </c>
      <c r="O3507">
        <v>54.6762589928057</v>
      </c>
      <c r="P3507">
        <v>10.3174603174603</v>
      </c>
    </row>
    <row r="3508" spans="1:17" hidden="1" x14ac:dyDescent="0.3">
      <c r="A3508" t="s">
        <v>7239</v>
      </c>
      <c r="B3508" t="s">
        <v>7240</v>
      </c>
      <c r="C3508" t="str">
        <f>IFERROR(VLOOKUP(Table1[[#This Row],[Ticker]],[1]!Table1[[Symbol]:[Industry]],2,FALSE),"-")</f>
        <v>-</v>
      </c>
      <c r="D3508" t="s">
        <v>494</v>
      </c>
      <c r="E3508">
        <v>52.238245999999997</v>
      </c>
      <c r="F3508">
        <v>100.3</v>
      </c>
      <c r="G3508">
        <v>-54.017874039345898</v>
      </c>
      <c r="H3508">
        <v>1.49606160578369</v>
      </c>
      <c r="I3508">
        <v>-39.570833302620599</v>
      </c>
      <c r="J3508">
        <v>22.475818820426301</v>
      </c>
      <c r="K3508">
        <v>87.2289194630807</v>
      </c>
      <c r="M3508">
        <v>78.189472458710398</v>
      </c>
      <c r="N3508">
        <v>0.578125</v>
      </c>
      <c r="O3508">
        <v>33.300099700897199</v>
      </c>
      <c r="P3508">
        <v>75.196506550218302</v>
      </c>
    </row>
    <row r="3509" spans="1:17" hidden="1" x14ac:dyDescent="0.3">
      <c r="A3509" t="s">
        <v>7241</v>
      </c>
      <c r="B3509" t="s">
        <v>7242</v>
      </c>
      <c r="C3509" t="str">
        <f>IFERROR(VLOOKUP(Table1[[#This Row],[Ticker]],[1]!Table1[[Symbol]:[Industry]],2,FALSE),"-")</f>
        <v>-</v>
      </c>
      <c r="D3509" t="s">
        <v>327</v>
      </c>
      <c r="E3509">
        <v>52.205156250000002</v>
      </c>
      <c r="F3509">
        <v>31.25</v>
      </c>
      <c r="G3509">
        <v>-2.2970317204526198</v>
      </c>
      <c r="H3509">
        <v>14.861363537051201</v>
      </c>
      <c r="I3509">
        <v>-44.8871497727242</v>
      </c>
      <c r="K3509">
        <v>29.501193056250301</v>
      </c>
      <c r="L3509">
        <v>31.229928201229601</v>
      </c>
      <c r="M3509">
        <v>69.738801648364699</v>
      </c>
      <c r="N3509">
        <v>2.7647058823529398</v>
      </c>
      <c r="O3509">
        <v>96.32</v>
      </c>
      <c r="P3509">
        <v>107.641196013289</v>
      </c>
      <c r="Q3509">
        <v>0.125203814430074</v>
      </c>
    </row>
    <row r="3510" spans="1:17" hidden="1" x14ac:dyDescent="0.3">
      <c r="A3510" t="s">
        <v>7243</v>
      </c>
      <c r="B3510" t="s">
        <v>7244</v>
      </c>
      <c r="C3510" t="str">
        <f>IFERROR(VLOOKUP(Table1[[#This Row],[Ticker]],[1]!Table1[[Symbol]:[Industry]],2,FALSE),"-")</f>
        <v>-</v>
      </c>
      <c r="D3510" t="s">
        <v>549</v>
      </c>
      <c r="E3510">
        <v>52.065278460000002</v>
      </c>
      <c r="F3510">
        <v>5.85</v>
      </c>
      <c r="G3510">
        <v>-21.8198130712187</v>
      </c>
      <c r="H3510">
        <v>-5.61395185755228</v>
      </c>
      <c r="I3510">
        <v>17.682121202504302</v>
      </c>
      <c r="J3510">
        <v>-12.0461313485185</v>
      </c>
      <c r="K3510">
        <v>6.3174019966239801</v>
      </c>
      <c r="L3510">
        <v>6.9772354793626699</v>
      </c>
      <c r="M3510">
        <v>37.040494040885903</v>
      </c>
      <c r="N3510">
        <v>1.147772276465</v>
      </c>
      <c r="O3510">
        <v>52.307692307692299</v>
      </c>
      <c r="P3510">
        <v>42.125190625602499</v>
      </c>
      <c r="Q3510">
        <v>9.8023333170460004E-3</v>
      </c>
    </row>
    <row r="3511" spans="1:17" hidden="1" x14ac:dyDescent="0.3">
      <c r="A3511" t="s">
        <v>7245</v>
      </c>
      <c r="B3511" t="s">
        <v>7246</v>
      </c>
      <c r="C3511" t="str">
        <f>IFERROR(VLOOKUP(Table1[[#This Row],[Ticker]],[1]!Table1[[Symbol]:[Industry]],2,FALSE),"-")</f>
        <v>-</v>
      </c>
      <c r="E3511">
        <v>52.016399749999998</v>
      </c>
      <c r="F3511">
        <v>66.5</v>
      </c>
      <c r="G3511">
        <v>296.25505932944901</v>
      </c>
      <c r="H3511">
        <v>21.6416641685855</v>
      </c>
      <c r="I3511">
        <v>233.70795740663499</v>
      </c>
      <c r="J3511">
        <v>11.103541055813601</v>
      </c>
      <c r="K3511">
        <v>50.469488818540398</v>
      </c>
      <c r="L3511">
        <v>32.016161461283701</v>
      </c>
      <c r="M3511">
        <v>83.402686833081205</v>
      </c>
      <c r="N3511">
        <v>0.58017492614379795</v>
      </c>
      <c r="O3511">
        <v>0</v>
      </c>
      <c r="P3511">
        <v>343.33333333333297</v>
      </c>
      <c r="Q3511">
        <v>2.7953355301984999E-2</v>
      </c>
    </row>
    <row r="3512" spans="1:17" hidden="1" x14ac:dyDescent="0.3">
      <c r="A3512" t="s">
        <v>7247</v>
      </c>
      <c r="B3512" t="s">
        <v>7248</v>
      </c>
      <c r="C3512" t="str">
        <f>IFERROR(VLOOKUP(Table1[[#This Row],[Ticker]],[1]!Table1[[Symbol]:[Industry]],2,FALSE),"-")</f>
        <v>-</v>
      </c>
      <c r="D3512" t="s">
        <v>273</v>
      </c>
      <c r="E3512">
        <v>52.002816000000003</v>
      </c>
      <c r="F3512">
        <v>25.6</v>
      </c>
      <c r="G3512">
        <v>-55.8772287741171</v>
      </c>
      <c r="H3512">
        <v>-1.5520736374735</v>
      </c>
      <c r="I3512">
        <v>-9.9932980745154794</v>
      </c>
      <c r="J3512">
        <v>-3.9659421380218798</v>
      </c>
      <c r="K3512">
        <v>24.977518805186499</v>
      </c>
      <c r="L3512">
        <v>27.023321507157899</v>
      </c>
      <c r="M3512">
        <v>51.2857637353492</v>
      </c>
      <c r="N3512">
        <v>1.1693765317843401</v>
      </c>
      <c r="O3512">
        <v>38.593749999999901</v>
      </c>
      <c r="P3512">
        <v>21.040189125295498</v>
      </c>
      <c r="Q3512">
        <v>-8.0202843804417001E-2</v>
      </c>
    </row>
    <row r="3513" spans="1:17" hidden="1" x14ac:dyDescent="0.3">
      <c r="A3513" t="s">
        <v>7249</v>
      </c>
      <c r="B3513" t="s">
        <v>7250</v>
      </c>
      <c r="C3513" t="str">
        <f>IFERROR(VLOOKUP(Table1[[#This Row],[Ticker]],[1]!Table1[[Symbol]:[Industry]],2,FALSE),"-")</f>
        <v>-</v>
      </c>
      <c r="D3513" t="s">
        <v>1381</v>
      </c>
      <c r="E3513">
        <v>51.805199999999999</v>
      </c>
      <c r="F3513">
        <v>69</v>
      </c>
      <c r="G3513">
        <v>-48.937587556451497</v>
      </c>
      <c r="H3513">
        <v>-16.406210414135298</v>
      </c>
      <c r="I3513">
        <v>4.8841277159445697</v>
      </c>
      <c r="J3513">
        <v>-3.3815441189299897E-2</v>
      </c>
      <c r="K3513">
        <v>72.687094540913094</v>
      </c>
      <c r="L3513">
        <v>71.029582049237007</v>
      </c>
      <c r="M3513">
        <v>44.110409224150096</v>
      </c>
      <c r="N3513">
        <v>0.76404494382022403</v>
      </c>
      <c r="O3513">
        <v>42.028985507246297</v>
      </c>
      <c r="P3513">
        <v>28.014842300556499</v>
      </c>
      <c r="Q3513">
        <v>5.0141091400919997E-2</v>
      </c>
    </row>
    <row r="3514" spans="1:17" hidden="1" x14ac:dyDescent="0.3">
      <c r="A3514" t="s">
        <v>7251</v>
      </c>
      <c r="B3514" t="s">
        <v>7252</v>
      </c>
      <c r="C3514" t="str">
        <f>IFERROR(VLOOKUP(Table1[[#This Row],[Ticker]],[1]!Table1[[Symbol]:[Industry]],2,FALSE),"-")</f>
        <v>-</v>
      </c>
      <c r="D3514" t="s">
        <v>80</v>
      </c>
      <c r="E3514">
        <v>51.672490000000003</v>
      </c>
      <c r="F3514">
        <v>77.47</v>
      </c>
      <c r="G3514">
        <v>-23.046320548097501</v>
      </c>
      <c r="H3514">
        <v>-18.721327148190401</v>
      </c>
      <c r="I3514">
        <v>-34.804551529338397</v>
      </c>
      <c r="J3514">
        <v>-9.2315140467655894</v>
      </c>
      <c r="K3514">
        <v>87.978444433153598</v>
      </c>
      <c r="L3514">
        <v>88.715143116490694</v>
      </c>
      <c r="M3514">
        <v>21.743088108818199</v>
      </c>
      <c r="N3514">
        <v>0.69639268071534699</v>
      </c>
      <c r="O3514">
        <v>103.433587195043</v>
      </c>
      <c r="P3514">
        <v>52.710427754780198</v>
      </c>
    </row>
    <row r="3515" spans="1:17" hidden="1" x14ac:dyDescent="0.3">
      <c r="A3515" t="s">
        <v>7253</v>
      </c>
      <c r="B3515" t="s">
        <v>7254</v>
      </c>
      <c r="C3515" t="str">
        <f>IFERROR(VLOOKUP(Table1[[#This Row],[Ticker]],[1]!Table1[[Symbol]:[Industry]],2,FALSE),"-")</f>
        <v>-</v>
      </c>
      <c r="D3515" t="s">
        <v>4440</v>
      </c>
      <c r="E3515">
        <v>51.6460072</v>
      </c>
      <c r="F3515">
        <v>58.64</v>
      </c>
      <c r="G3515">
        <v>-23.005577619379402</v>
      </c>
      <c r="H3515">
        <v>2.9529971864306099</v>
      </c>
      <c r="I3515">
        <v>-19.5430960037319</v>
      </c>
      <c r="J3515">
        <v>-0.29218450725762102</v>
      </c>
      <c r="K3515">
        <v>59.986652511835103</v>
      </c>
      <c r="L3515">
        <v>58.560345263178498</v>
      </c>
      <c r="M3515">
        <v>38.831008231311898</v>
      </c>
      <c r="N3515">
        <v>1.16365257141097</v>
      </c>
      <c r="O3515">
        <v>37.193042291950803</v>
      </c>
      <c r="P3515">
        <v>38.236680810938203</v>
      </c>
      <c r="Q3515">
        <v>4.1418359212179998E-2</v>
      </c>
    </row>
    <row r="3516" spans="1:17" hidden="1" x14ac:dyDescent="0.3">
      <c r="A3516" t="s">
        <v>7255</v>
      </c>
      <c r="B3516" t="s">
        <v>7256</v>
      </c>
      <c r="C3516" t="str">
        <f>IFERROR(VLOOKUP(Table1[[#This Row],[Ticker]],[1]!Table1[[Symbol]:[Industry]],2,FALSE),"-")</f>
        <v>-</v>
      </c>
      <c r="D3516" t="s">
        <v>4403</v>
      </c>
      <c r="E3516">
        <v>51.598668304</v>
      </c>
      <c r="F3516">
        <v>74.08</v>
      </c>
      <c r="G3516">
        <v>0.89295644356945303</v>
      </c>
      <c r="H3516">
        <v>-18.5368533689917</v>
      </c>
      <c r="I3516">
        <v>60.348086092348602</v>
      </c>
      <c r="J3516">
        <v>-6.0299322994849698</v>
      </c>
      <c r="K3516">
        <v>73.788766787882196</v>
      </c>
      <c r="L3516">
        <v>63.795265936058897</v>
      </c>
      <c r="M3516">
        <v>37.807508871101703</v>
      </c>
      <c r="N3516">
        <v>0.53770924899630101</v>
      </c>
      <c r="O3516">
        <v>26.889848812095</v>
      </c>
      <c r="P3516">
        <v>93.3194154488517</v>
      </c>
      <c r="Q3516">
        <v>0.109806067708538</v>
      </c>
    </row>
    <row r="3517" spans="1:17" hidden="1" x14ac:dyDescent="0.3">
      <c r="A3517" t="s">
        <v>7257</v>
      </c>
      <c r="B3517" t="s">
        <v>7258</v>
      </c>
      <c r="C3517" t="str">
        <f>IFERROR(VLOOKUP(Table1[[#This Row],[Ticker]],[1]!Table1[[Symbol]:[Industry]],2,FALSE),"-")</f>
        <v>-</v>
      </c>
      <c r="D3517" t="s">
        <v>21</v>
      </c>
      <c r="E3517">
        <v>51.429734000000003</v>
      </c>
      <c r="F3517">
        <v>1.49</v>
      </c>
      <c r="G3517">
        <v>-90.083788992945998</v>
      </c>
      <c r="H3517">
        <v>-7.23890712918503</v>
      </c>
      <c r="I3517">
        <v>-61.022465690648801</v>
      </c>
      <c r="J3517">
        <v>-2.8201931501676198</v>
      </c>
      <c r="K3517">
        <v>1.6534962258483299</v>
      </c>
      <c r="L3517">
        <v>2.4269856368399898</v>
      </c>
      <c r="M3517">
        <v>40.1548932030963</v>
      </c>
      <c r="N3517">
        <v>1.20950700325213</v>
      </c>
      <c r="O3517">
        <v>255.704697986577</v>
      </c>
      <c r="P3517">
        <v>3.4722222222222299</v>
      </c>
      <c r="Q3517">
        <v>0.106743412647772</v>
      </c>
    </row>
    <row r="3518" spans="1:17" hidden="1" x14ac:dyDescent="0.3">
      <c r="A3518" t="s">
        <v>7259</v>
      </c>
      <c r="B3518" t="s">
        <v>7260</v>
      </c>
      <c r="C3518" t="str">
        <f>IFERROR(VLOOKUP(Table1[[#This Row],[Ticker]],[1]!Table1[[Symbol]:[Industry]],2,FALSE),"-")</f>
        <v>-</v>
      </c>
      <c r="D3518" t="s">
        <v>606</v>
      </c>
      <c r="E3518">
        <v>51.399180000000001</v>
      </c>
      <c r="F3518">
        <v>3.39</v>
      </c>
      <c r="G3518">
        <v>-15.880647010928399</v>
      </c>
      <c r="H3518">
        <v>-11.066085537369</v>
      </c>
      <c r="I3518">
        <v>-22.023339816522899</v>
      </c>
      <c r="J3518">
        <v>-1.80202272410245</v>
      </c>
      <c r="K3518">
        <v>3.5360404796087699</v>
      </c>
      <c r="L3518">
        <v>3.67186051603937</v>
      </c>
      <c r="M3518">
        <v>51.200594807715603</v>
      </c>
      <c r="N3518">
        <v>0.60603869342987104</v>
      </c>
      <c r="O3518">
        <v>125.663716814159</v>
      </c>
      <c r="P3518">
        <v>53.393665158371</v>
      </c>
      <c r="Q3518">
        <v>8.6494807577693997E-2</v>
      </c>
    </row>
    <row r="3519" spans="1:17" hidden="1" x14ac:dyDescent="0.3">
      <c r="A3519" t="s">
        <v>7261</v>
      </c>
      <c r="B3519" t="s">
        <v>7262</v>
      </c>
      <c r="C3519" t="str">
        <f>IFERROR(VLOOKUP(Table1[[#This Row],[Ticker]],[1]!Table1[[Symbol]:[Industry]],2,FALSE),"-")</f>
        <v>-</v>
      </c>
      <c r="D3519" t="s">
        <v>606</v>
      </c>
      <c r="E3519">
        <v>51.356996250000002</v>
      </c>
      <c r="F3519">
        <v>87.5</v>
      </c>
      <c r="G3519">
        <v>-67.962383920251597</v>
      </c>
      <c r="H3519">
        <v>-7.7828657883269399</v>
      </c>
      <c r="I3519">
        <v>5.6953558216446796</v>
      </c>
      <c r="J3519">
        <v>-10.916808464296199</v>
      </c>
      <c r="K3519">
        <v>80.139275746104005</v>
      </c>
      <c r="L3519">
        <v>81.1788354479134</v>
      </c>
      <c r="M3519">
        <v>61.485164576579699</v>
      </c>
      <c r="N3519">
        <v>0.71414110643287998</v>
      </c>
      <c r="O3519">
        <v>57.714285714285701</v>
      </c>
      <c r="P3519">
        <v>42.624286878565599</v>
      </c>
      <c r="Q3519">
        <v>6.8537829896093E-2</v>
      </c>
    </row>
    <row r="3520" spans="1:17" hidden="1" x14ac:dyDescent="0.3">
      <c r="A3520" t="s">
        <v>7263</v>
      </c>
      <c r="B3520" t="s">
        <v>7264</v>
      </c>
      <c r="C3520" t="str">
        <f>IFERROR(VLOOKUP(Table1[[#This Row],[Ticker]],[1]!Table1[[Symbol]:[Industry]],2,FALSE),"-")</f>
        <v>-</v>
      </c>
      <c r="D3520" t="s">
        <v>573</v>
      </c>
      <c r="E3520">
        <v>51.285782204999997</v>
      </c>
      <c r="F3520">
        <v>35.909999999999997</v>
      </c>
      <c r="G3520">
        <v>2.2735722314623499</v>
      </c>
      <c r="H3520">
        <v>-9.6058562613836909</v>
      </c>
      <c r="I3520">
        <v>-2.1165657653314298</v>
      </c>
      <c r="J3520">
        <v>-5.0164680196469398</v>
      </c>
      <c r="K3520">
        <v>35.357114820986901</v>
      </c>
      <c r="L3520">
        <v>33.637541080045501</v>
      </c>
      <c r="M3520">
        <v>43.309530837653803</v>
      </c>
      <c r="N3520">
        <v>0.47948210206960401</v>
      </c>
      <c r="O3520">
        <v>32.275132275132201</v>
      </c>
      <c r="P3520">
        <v>46.451876019575799</v>
      </c>
      <c r="Q3520">
        <v>-2.4132733128328001E-2</v>
      </c>
    </row>
    <row r="3521" spans="1:17" hidden="1" x14ac:dyDescent="0.3">
      <c r="A3521" t="s">
        <v>7265</v>
      </c>
      <c r="B3521" t="s">
        <v>7266</v>
      </c>
      <c r="C3521" t="str">
        <f>IFERROR(VLOOKUP(Table1[[#This Row],[Ticker]],[1]!Table1[[Symbol]:[Industry]],2,FALSE),"-")</f>
        <v>-</v>
      </c>
      <c r="E3521">
        <v>51.149175</v>
      </c>
      <c r="F3521">
        <v>105</v>
      </c>
      <c r="G3521">
        <v>16.561444416690101</v>
      </c>
      <c r="H3521">
        <v>4.7198253019883403</v>
      </c>
      <c r="I3521">
        <v>55.741460038794102</v>
      </c>
      <c r="J3521">
        <v>2.66226299018324</v>
      </c>
      <c r="K3521">
        <v>86.668561128830405</v>
      </c>
      <c r="L3521">
        <v>75.233378801074394</v>
      </c>
      <c r="M3521">
        <v>75.474867334092295</v>
      </c>
      <c r="N3521">
        <v>1.20067051338577</v>
      </c>
      <c r="O3521">
        <v>4.6190476190476097</v>
      </c>
      <c r="P3521">
        <v>110</v>
      </c>
      <c r="Q3521">
        <v>0.14177509763214499</v>
      </c>
    </row>
    <row r="3522" spans="1:17" hidden="1" x14ac:dyDescent="0.3">
      <c r="A3522" t="s">
        <v>7267</v>
      </c>
      <c r="B3522" t="s">
        <v>7268</v>
      </c>
      <c r="C3522" t="str">
        <f>IFERROR(VLOOKUP(Table1[[#This Row],[Ticker]],[1]!Table1[[Symbol]:[Industry]],2,FALSE),"-")</f>
        <v>-</v>
      </c>
      <c r="D3522" t="s">
        <v>51</v>
      </c>
      <c r="E3522">
        <v>50.99</v>
      </c>
      <c r="F3522">
        <v>50.99</v>
      </c>
      <c r="G3522">
        <v>3.4868311954520301</v>
      </c>
      <c r="H3522">
        <v>-9.2322853408134709</v>
      </c>
      <c r="I3522">
        <v>-7.1681784910378799</v>
      </c>
      <c r="J3522">
        <v>-6.5418568600040103</v>
      </c>
      <c r="K3522">
        <v>54.190801185929502</v>
      </c>
      <c r="L3522">
        <v>49.829212452382798</v>
      </c>
      <c r="M3522">
        <v>39.654821437505603</v>
      </c>
      <c r="N3522">
        <v>0.189333990465233</v>
      </c>
      <c r="O3522">
        <v>72.386742498529102</v>
      </c>
      <c r="P3522">
        <v>80.176678445229598</v>
      </c>
      <c r="Q3522">
        <v>2.9902293134055999E-2</v>
      </c>
    </row>
    <row r="3523" spans="1:17" hidden="1" x14ac:dyDescent="0.3">
      <c r="A3523" t="s">
        <v>7269</v>
      </c>
      <c r="B3523" t="s">
        <v>7270</v>
      </c>
      <c r="C3523" t="str">
        <f>IFERROR(VLOOKUP(Table1[[#This Row],[Ticker]],[1]!Table1[[Symbol]:[Industry]],2,FALSE),"-")</f>
        <v>-</v>
      </c>
      <c r="D3523" t="s">
        <v>447</v>
      </c>
      <c r="E3523">
        <v>50.971499999999999</v>
      </c>
      <c r="F3523">
        <v>108.45</v>
      </c>
      <c r="G3523">
        <v>-24.055394223788198</v>
      </c>
      <c r="H3523">
        <v>-15.881504531782401</v>
      </c>
      <c r="I3523">
        <v>-9.6083534870629403</v>
      </c>
      <c r="J3523">
        <v>-3.2315958819750001</v>
      </c>
      <c r="K3523">
        <v>118.13756561805999</v>
      </c>
      <c r="M3523">
        <v>42.833925820099203</v>
      </c>
      <c r="N3523">
        <v>0.831168831168831</v>
      </c>
      <c r="O3523">
        <v>61.364684186260902</v>
      </c>
      <c r="P3523">
        <v>14.8226574907358</v>
      </c>
    </row>
    <row r="3524" spans="1:17" hidden="1" x14ac:dyDescent="0.3">
      <c r="A3524" t="s">
        <v>7271</v>
      </c>
      <c r="B3524" t="s">
        <v>7272</v>
      </c>
      <c r="C3524" t="str">
        <f>IFERROR(VLOOKUP(Table1[[#This Row],[Ticker]],[1]!Table1[[Symbol]:[Industry]],2,FALSE),"-")</f>
        <v>-</v>
      </c>
      <c r="D3524" t="s">
        <v>1503</v>
      </c>
      <c r="E3524">
        <v>50.967194999999997</v>
      </c>
      <c r="F3524">
        <v>111.55</v>
      </c>
      <c r="G3524">
        <v>-15.356146103487401</v>
      </c>
      <c r="H3524">
        <v>-4.6415045317824299</v>
      </c>
      <c r="I3524">
        <v>5.2709500348998501</v>
      </c>
      <c r="J3524">
        <v>-1.5044036764834099</v>
      </c>
      <c r="K3524">
        <v>107.79950625955099</v>
      </c>
      <c r="L3524">
        <v>99.994674508643996</v>
      </c>
      <c r="M3524">
        <v>99.999996782331607</v>
      </c>
      <c r="N3524">
        <v>0</v>
      </c>
      <c r="O3524">
        <v>0</v>
      </c>
      <c r="P3524">
        <v>23.601108033241001</v>
      </c>
    </row>
    <row r="3525" spans="1:17" hidden="1" x14ac:dyDescent="0.3">
      <c r="A3525" t="s">
        <v>7273</v>
      </c>
      <c r="B3525" t="s">
        <v>7274</v>
      </c>
      <c r="C3525" t="str">
        <f>IFERROR(VLOOKUP(Table1[[#This Row],[Ticker]],[1]!Table1[[Symbol]:[Industry]],2,FALSE),"-")</f>
        <v>-</v>
      </c>
      <c r="D3525" t="s">
        <v>227</v>
      </c>
      <c r="E3525">
        <v>50.939418000000003</v>
      </c>
      <c r="F3525">
        <v>33.979999999999997</v>
      </c>
      <c r="G3525">
        <v>-5.3203345190124001</v>
      </c>
      <c r="H3525">
        <v>8.8068836154008991</v>
      </c>
      <c r="I3525">
        <v>16.994413885370498</v>
      </c>
      <c r="J3525">
        <v>6.9940346840215703E-2</v>
      </c>
      <c r="K3525">
        <v>32.226007112016298</v>
      </c>
      <c r="L3525">
        <v>29.723394536424198</v>
      </c>
      <c r="M3525">
        <v>49.699790772715403</v>
      </c>
      <c r="N3525">
        <v>1.12799871051836</v>
      </c>
      <c r="O3525">
        <v>9.6233078281341999</v>
      </c>
      <c r="P3525">
        <v>44.595744680850999</v>
      </c>
      <c r="Q3525">
        <v>1.3622803859318E-2</v>
      </c>
    </row>
    <row r="3526" spans="1:17" hidden="1" x14ac:dyDescent="0.3">
      <c r="A3526" t="s">
        <v>7275</v>
      </c>
      <c r="B3526" t="s">
        <v>7276</v>
      </c>
      <c r="C3526" t="str">
        <f>IFERROR(VLOOKUP(Table1[[#This Row],[Ticker]],[1]!Table1[[Symbol]:[Industry]],2,FALSE),"-")</f>
        <v>-</v>
      </c>
      <c r="D3526" t="s">
        <v>606</v>
      </c>
      <c r="E3526">
        <v>50.911404451999999</v>
      </c>
      <c r="F3526">
        <v>0.82</v>
      </c>
      <c r="G3526">
        <v>-63.285673311337497</v>
      </c>
      <c r="H3526">
        <v>-9.2392056812077197</v>
      </c>
      <c r="I3526">
        <v>-45.763786316925199</v>
      </c>
      <c r="J3526">
        <v>-0.28489148136146503</v>
      </c>
      <c r="K3526">
        <v>0.83814357329714695</v>
      </c>
      <c r="L3526">
        <v>1.02041351581979</v>
      </c>
      <c r="M3526">
        <v>44.822605213067597</v>
      </c>
      <c r="N3526">
        <v>0.83509234647275699</v>
      </c>
      <c r="O3526">
        <v>143.90243902438999</v>
      </c>
      <c r="P3526">
        <v>12.3287671232876</v>
      </c>
      <c r="Q3526">
        <v>6.1385742044918999E-2</v>
      </c>
    </row>
    <row r="3527" spans="1:17" hidden="1" x14ac:dyDescent="0.3">
      <c r="A3527" t="s">
        <v>7277</v>
      </c>
      <c r="B3527" t="s">
        <v>7278</v>
      </c>
      <c r="C3527" t="str">
        <f>IFERROR(VLOOKUP(Table1[[#This Row],[Ticker]],[1]!Table1[[Symbol]:[Industry]],2,FALSE),"-")</f>
        <v>-</v>
      </c>
      <c r="D3527" t="s">
        <v>132</v>
      </c>
      <c r="E3527">
        <v>50.85</v>
      </c>
      <c r="F3527">
        <v>16.95</v>
      </c>
      <c r="G3527">
        <v>152.09675084476501</v>
      </c>
      <c r="H3527">
        <v>119.976019807577</v>
      </c>
      <c r="I3527">
        <v>137.325950598943</v>
      </c>
      <c r="J3527">
        <v>19.9241677520879</v>
      </c>
      <c r="K3527">
        <v>8.9358900068558604</v>
      </c>
      <c r="L3527">
        <v>7.1271519650545399</v>
      </c>
      <c r="M3527">
        <v>98.509075923229105</v>
      </c>
      <c r="N3527">
        <v>5.5198532268456697</v>
      </c>
      <c r="O3527">
        <v>0</v>
      </c>
      <c r="P3527">
        <v>245.918367346938</v>
      </c>
      <c r="Q3527">
        <v>8.4076767989034004E-2</v>
      </c>
    </row>
    <row r="3528" spans="1:17" hidden="1" x14ac:dyDescent="0.3">
      <c r="A3528" t="s">
        <v>7279</v>
      </c>
      <c r="B3528" t="s">
        <v>7280</v>
      </c>
      <c r="C3528" t="str">
        <f>IFERROR(VLOOKUP(Table1[[#This Row],[Ticker]],[1]!Table1[[Symbol]:[Industry]],2,FALSE),"-")</f>
        <v>-</v>
      </c>
      <c r="D3528" t="s">
        <v>132</v>
      </c>
      <c r="E3528">
        <v>50.809193915999998</v>
      </c>
      <c r="F3528">
        <v>40.619999999999997</v>
      </c>
      <c r="G3528">
        <v>2.6228012649335799</v>
      </c>
      <c r="H3528">
        <v>5.1422792520013401</v>
      </c>
      <c r="I3528">
        <v>-30.064186681522301</v>
      </c>
      <c r="J3528">
        <v>-6.4868598168342997</v>
      </c>
      <c r="K3528">
        <v>40.577677809619701</v>
      </c>
      <c r="L3528">
        <v>40.0762203194883</v>
      </c>
      <c r="M3528">
        <v>39.648545466087</v>
      </c>
      <c r="N3528">
        <v>0.39769356702619402</v>
      </c>
      <c r="O3528">
        <v>31.216149679960601</v>
      </c>
      <c r="P3528">
        <v>35.399999999999899</v>
      </c>
      <c r="Q3528">
        <v>4.554133868202E-3</v>
      </c>
    </row>
    <row r="3529" spans="1:17" hidden="1" x14ac:dyDescent="0.3">
      <c r="A3529" t="s">
        <v>7281</v>
      </c>
      <c r="B3529" t="s">
        <v>7282</v>
      </c>
      <c r="C3529" t="str">
        <f>IFERROR(VLOOKUP(Table1[[#This Row],[Ticker]],[1]!Table1[[Symbol]:[Industry]],2,FALSE),"-")</f>
        <v>-</v>
      </c>
      <c r="D3529" t="s">
        <v>7283</v>
      </c>
      <c r="E3529">
        <v>50.683873626</v>
      </c>
      <c r="F3529">
        <v>60.57</v>
      </c>
      <c r="G3529">
        <v>337.85217189430398</v>
      </c>
      <c r="H3529">
        <v>-7.84620251835962</v>
      </c>
      <c r="I3529">
        <v>11.3700561344211</v>
      </c>
      <c r="J3529">
        <v>2.2545891292719702</v>
      </c>
      <c r="K3529">
        <v>54.649570028012597</v>
      </c>
      <c r="L3529">
        <v>43.5379252690852</v>
      </c>
      <c r="M3529">
        <v>71.400480236890502</v>
      </c>
      <c r="N3529">
        <v>0.66694747387795605</v>
      </c>
      <c r="O3529">
        <v>4.4411424797754702</v>
      </c>
      <c r="P3529">
        <v>479.06309751433997</v>
      </c>
      <c r="Q3529">
        <v>0.19229577743212301</v>
      </c>
    </row>
    <row r="3530" spans="1:17" hidden="1" x14ac:dyDescent="0.3">
      <c r="A3530" t="s">
        <v>7284</v>
      </c>
      <c r="B3530" t="s">
        <v>7285</v>
      </c>
      <c r="C3530" t="str">
        <f>IFERROR(VLOOKUP(Table1[[#This Row],[Ticker]],[1]!Table1[[Symbol]:[Industry]],2,FALSE),"-")</f>
        <v>-</v>
      </c>
      <c r="D3530" t="s">
        <v>473</v>
      </c>
      <c r="E3530">
        <v>50.6828</v>
      </c>
      <c r="F3530">
        <v>115</v>
      </c>
      <c r="G3530">
        <v>1.64711453202886</v>
      </c>
      <c r="H3530">
        <v>-4.6415045317824299</v>
      </c>
      <c r="I3530">
        <v>-23.679952237024199</v>
      </c>
      <c r="K3530">
        <v>103.73144989199101</v>
      </c>
      <c r="L3530">
        <v>67.939947030370703</v>
      </c>
      <c r="M3530">
        <v>35.259131148800201</v>
      </c>
      <c r="N3530">
        <v>0.83333333333333304</v>
      </c>
      <c r="O3530">
        <v>20.5217391304347</v>
      </c>
      <c r="P3530">
        <v>34.424313267095201</v>
      </c>
    </row>
    <row r="3531" spans="1:17" hidden="1" x14ac:dyDescent="0.3">
      <c r="A3531" t="s">
        <v>7286</v>
      </c>
      <c r="B3531" t="s">
        <v>7287</v>
      </c>
      <c r="C3531" t="str">
        <f>IFERROR(VLOOKUP(Table1[[#This Row],[Ticker]],[1]!Table1[[Symbol]:[Industry]],2,FALSE),"-")</f>
        <v>-</v>
      </c>
      <c r="D3531" t="s">
        <v>3116</v>
      </c>
      <c r="E3531">
        <v>50.571038448000003</v>
      </c>
      <c r="F3531">
        <v>7.56</v>
      </c>
      <c r="G3531">
        <v>11.2228012649335</v>
      </c>
      <c r="H3531">
        <v>-12.1603015242636</v>
      </c>
      <c r="I3531">
        <v>-1.1208556727597501</v>
      </c>
      <c r="J3531">
        <v>-0.54681133722212705</v>
      </c>
      <c r="K3531">
        <v>7.5902553448671597</v>
      </c>
      <c r="L3531">
        <v>7.0890802565128599</v>
      </c>
      <c r="M3531">
        <v>44.170852955325799</v>
      </c>
      <c r="N3531">
        <v>0.310552409079485</v>
      </c>
      <c r="O3531">
        <v>44.973544973544897</v>
      </c>
      <c r="P3531">
        <v>51.2</v>
      </c>
      <c r="Q3531">
        <v>4.3603605836598003E-2</v>
      </c>
    </row>
    <row r="3532" spans="1:17" hidden="1" x14ac:dyDescent="0.3">
      <c r="A3532" t="s">
        <v>7288</v>
      </c>
      <c r="B3532" t="s">
        <v>7289</v>
      </c>
      <c r="C3532" t="str">
        <f>IFERROR(VLOOKUP(Table1[[#This Row],[Ticker]],[1]!Table1[[Symbol]:[Industry]],2,FALSE),"-")</f>
        <v>-</v>
      </c>
      <c r="D3532" t="s">
        <v>473</v>
      </c>
      <c r="E3532">
        <v>50.423526119999998</v>
      </c>
      <c r="F3532">
        <v>19.14</v>
      </c>
      <c r="G3532">
        <v>15.0220290641614</v>
      </c>
      <c r="H3532">
        <v>-9.0972007343140699</v>
      </c>
      <c r="I3532">
        <v>-14.8706985388816</v>
      </c>
      <c r="J3532">
        <v>-3.2743151809081898</v>
      </c>
      <c r="K3532">
        <v>18.911664001993</v>
      </c>
      <c r="L3532">
        <v>18.382199279063101</v>
      </c>
      <c r="M3532">
        <v>46.926331754210203</v>
      </c>
      <c r="N3532">
        <v>0.82150182550961903</v>
      </c>
      <c r="O3532">
        <v>42.894461859979003</v>
      </c>
      <c r="P3532">
        <v>49.53125</v>
      </c>
      <c r="Q3532">
        <v>-9.8499407219468996E-2</v>
      </c>
    </row>
    <row r="3533" spans="1:17" hidden="1" x14ac:dyDescent="0.3">
      <c r="A3533" t="s">
        <v>7290</v>
      </c>
      <c r="B3533" t="s">
        <v>7291</v>
      </c>
      <c r="C3533" t="str">
        <f>IFERROR(VLOOKUP(Table1[[#This Row],[Ticker]],[1]!Table1[[Symbol]:[Industry]],2,FALSE),"-")</f>
        <v>-</v>
      </c>
      <c r="D3533" t="s">
        <v>606</v>
      </c>
      <c r="E3533">
        <v>50.414260392000003</v>
      </c>
      <c r="F3533">
        <v>19.12</v>
      </c>
      <c r="G3533">
        <v>-14.752507377041701</v>
      </c>
      <c r="H3533">
        <v>-5.8887930350362296</v>
      </c>
      <c r="I3533">
        <v>3.3757617979669399</v>
      </c>
      <c r="J3533">
        <v>-10.6814610330918</v>
      </c>
      <c r="K3533">
        <v>17.553042727426501</v>
      </c>
      <c r="L3533">
        <v>16.491821839505999</v>
      </c>
      <c r="M3533">
        <v>46.796729238519497</v>
      </c>
      <c r="N3533">
        <v>0.64746012778915296</v>
      </c>
      <c r="O3533">
        <v>21.809623430962301</v>
      </c>
      <c r="P3533">
        <v>64.120171673819698</v>
      </c>
      <c r="Q3533">
        <v>2.3485471095037E-2</v>
      </c>
    </row>
    <row r="3534" spans="1:17" hidden="1" x14ac:dyDescent="0.3">
      <c r="A3534" t="s">
        <v>7292</v>
      </c>
      <c r="B3534" t="s">
        <v>7293</v>
      </c>
      <c r="C3534" t="str">
        <f>IFERROR(VLOOKUP(Table1[[#This Row],[Ticker]],[1]!Table1[[Symbol]:[Industry]],2,FALSE),"-")</f>
        <v>-</v>
      </c>
      <c r="D3534" t="s">
        <v>3178</v>
      </c>
      <c r="E3534">
        <v>50.274198699999999</v>
      </c>
      <c r="F3534">
        <v>105.05</v>
      </c>
      <c r="G3534">
        <v>95.592366482324906</v>
      </c>
      <c r="H3534">
        <v>21.308152218789601</v>
      </c>
      <c r="I3534">
        <v>78.061690945386601</v>
      </c>
      <c r="J3534">
        <v>-0.513577988410024</v>
      </c>
      <c r="K3534">
        <v>87.969388470906196</v>
      </c>
      <c r="L3534">
        <v>67.626938320913098</v>
      </c>
      <c r="M3534">
        <v>53.9472020335647</v>
      </c>
      <c r="N3534">
        <v>1.46033110991316</v>
      </c>
      <c r="O3534">
        <v>12.0799619228938</v>
      </c>
      <c r="P3534">
        <v>140.38901601830599</v>
      </c>
      <c r="Q3534">
        <v>0.109537643611947</v>
      </c>
    </row>
    <row r="3535" spans="1:17" hidden="1" x14ac:dyDescent="0.3">
      <c r="A3535" t="s">
        <v>7294</v>
      </c>
      <c r="B3535" t="s">
        <v>7295</v>
      </c>
      <c r="C3535" t="str">
        <f>IFERROR(VLOOKUP(Table1[[#This Row],[Ticker]],[1]!Table1[[Symbol]:[Industry]],2,FALSE),"-")</f>
        <v>-</v>
      </c>
      <c r="D3535" t="s">
        <v>606</v>
      </c>
      <c r="E3535">
        <v>49.944951324000002</v>
      </c>
      <c r="F3535">
        <v>46.26</v>
      </c>
      <c r="G3535">
        <v>-21.948257671338499</v>
      </c>
      <c r="H3535">
        <v>-13.149992809874499</v>
      </c>
      <c r="I3535">
        <v>-35.723015141198204</v>
      </c>
      <c r="J3535">
        <v>-14.4467113687911</v>
      </c>
      <c r="K3535">
        <v>49.051073942648301</v>
      </c>
      <c r="L3535">
        <v>49.965051654860801</v>
      </c>
      <c r="M3535">
        <v>35.593844059585997</v>
      </c>
      <c r="N3535">
        <v>3.4069705506687602</v>
      </c>
      <c r="O3535">
        <v>52.788586251621197</v>
      </c>
      <c r="P3535">
        <v>15.678919729932399</v>
      </c>
      <c r="Q3535">
        <v>0.137893781875567</v>
      </c>
    </row>
    <row r="3536" spans="1:17" hidden="1" x14ac:dyDescent="0.3">
      <c r="A3536" t="s">
        <v>7296</v>
      </c>
      <c r="B3536" t="s">
        <v>7297</v>
      </c>
      <c r="C3536" t="str">
        <f>IFERROR(VLOOKUP(Table1[[#This Row],[Ticker]],[1]!Table1[[Symbol]:[Industry]],2,FALSE),"-")</f>
        <v>-</v>
      </c>
      <c r="D3536" t="s">
        <v>54</v>
      </c>
      <c r="E3536">
        <v>49.914720000000003</v>
      </c>
      <c r="F3536">
        <v>40.78</v>
      </c>
      <c r="G3536">
        <v>44.527149091020497</v>
      </c>
      <c r="H3536">
        <v>-0.57706834838714405</v>
      </c>
      <c r="I3536">
        <v>27.1568202392614</v>
      </c>
      <c r="J3536">
        <v>-5.8334080054877404</v>
      </c>
      <c r="K3536">
        <v>39.717312380241999</v>
      </c>
      <c r="L3536">
        <v>35.947582141158101</v>
      </c>
      <c r="M3536">
        <v>46.050572669455399</v>
      </c>
      <c r="N3536">
        <v>2.3116713507254798</v>
      </c>
      <c r="O3536">
        <v>24.301128003923399</v>
      </c>
      <c r="P3536">
        <v>87.494252873563198</v>
      </c>
      <c r="Q3536">
        <v>6.1488711860383002E-2</v>
      </c>
    </row>
    <row r="3537" spans="1:17" hidden="1" x14ac:dyDescent="0.3">
      <c r="A3537" t="s">
        <v>7298</v>
      </c>
      <c r="B3537" t="s">
        <v>7299</v>
      </c>
      <c r="C3537" t="str">
        <f>IFERROR(VLOOKUP(Table1[[#This Row],[Ticker]],[1]!Table1[[Symbol]:[Industry]],2,FALSE),"-")</f>
        <v>-</v>
      </c>
      <c r="D3537" t="s">
        <v>431</v>
      </c>
      <c r="E3537">
        <v>49.831600000000002</v>
      </c>
      <c r="F3537">
        <v>27.38</v>
      </c>
      <c r="G3537">
        <v>39.207725888049097</v>
      </c>
      <c r="H3537">
        <v>-15.557231140939599</v>
      </c>
      <c r="I3537">
        <v>7.20858569721136</v>
      </c>
      <c r="J3537">
        <v>1.7648270927473499</v>
      </c>
      <c r="K3537">
        <v>27.415210231872301</v>
      </c>
      <c r="L3537">
        <v>25.8569393933433</v>
      </c>
      <c r="M3537">
        <v>61.342787367695102</v>
      </c>
      <c r="N3537">
        <v>0.32102607487083401</v>
      </c>
      <c r="O3537">
        <v>42.403214024835599</v>
      </c>
      <c r="P3537">
        <v>79.423328964613304</v>
      </c>
      <c r="Q3537">
        <v>9.7934190009953001E-2</v>
      </c>
    </row>
    <row r="3538" spans="1:17" hidden="1" x14ac:dyDescent="0.3">
      <c r="A3538" t="s">
        <v>7300</v>
      </c>
      <c r="B3538" t="s">
        <v>7301</v>
      </c>
      <c r="C3538" t="str">
        <f>IFERROR(VLOOKUP(Table1[[#This Row],[Ticker]],[1]!Table1[[Symbol]:[Industry]],2,FALSE),"-")</f>
        <v>-</v>
      </c>
      <c r="D3538" t="s">
        <v>2144</v>
      </c>
      <c r="E3538">
        <v>49.725000000000001</v>
      </c>
      <c r="F3538">
        <v>195</v>
      </c>
      <c r="G3538">
        <v>114.05824430290799</v>
      </c>
      <c r="H3538">
        <v>-17.9363022196437</v>
      </c>
      <c r="I3538">
        <v>152.50317533499199</v>
      </c>
      <c r="J3538">
        <v>-11.4767028454584</v>
      </c>
      <c r="K3538">
        <v>194.86195549016199</v>
      </c>
      <c r="L3538">
        <v>130.176140421507</v>
      </c>
      <c r="M3538">
        <v>21.590454830668499</v>
      </c>
      <c r="N3538">
        <v>0.52892561983470998</v>
      </c>
      <c r="O3538">
        <v>23.051282051282001</v>
      </c>
      <c r="P3538">
        <v>226.63316582914501</v>
      </c>
      <c r="Q3538">
        <v>0.14616808874196599</v>
      </c>
    </row>
    <row r="3539" spans="1:17" hidden="1" x14ac:dyDescent="0.3">
      <c r="A3539" t="s">
        <v>7302</v>
      </c>
      <c r="B3539" t="s">
        <v>7303</v>
      </c>
      <c r="C3539" t="str">
        <f>IFERROR(VLOOKUP(Table1[[#This Row],[Ticker]],[1]!Table1[[Symbol]:[Industry]],2,FALSE),"-")</f>
        <v>-</v>
      </c>
      <c r="D3539" t="s">
        <v>7304</v>
      </c>
      <c r="E3539">
        <v>49.627569641999997</v>
      </c>
      <c r="F3539">
        <v>34.99</v>
      </c>
      <c r="G3539">
        <v>-21.662559166949499</v>
      </c>
      <c r="H3539">
        <v>-1.46035578362338</v>
      </c>
      <c r="I3539">
        <v>-23.119273644599598</v>
      </c>
      <c r="J3539">
        <v>7.5893365913459201</v>
      </c>
      <c r="K3539">
        <v>34.070103196501996</v>
      </c>
      <c r="L3539">
        <v>37.215811088227298</v>
      </c>
      <c r="M3539">
        <v>62.7464759208926</v>
      </c>
      <c r="N3539">
        <v>1.11116993089369</v>
      </c>
      <c r="O3539">
        <v>59.988568162332001</v>
      </c>
      <c r="P3539">
        <v>18.610169491525401</v>
      </c>
      <c r="Q3539">
        <v>4.5514216370814001E-2</v>
      </c>
    </row>
    <row r="3540" spans="1:17" hidden="1" x14ac:dyDescent="0.3">
      <c r="A3540" t="s">
        <v>7305</v>
      </c>
      <c r="B3540" t="s">
        <v>7306</v>
      </c>
      <c r="C3540" t="str">
        <f>IFERROR(VLOOKUP(Table1[[#This Row],[Ticker]],[1]!Table1[[Symbol]:[Industry]],2,FALSE),"-")</f>
        <v>-</v>
      </c>
      <c r="D3540" t="s">
        <v>46</v>
      </c>
      <c r="E3540">
        <v>49.386862151999999</v>
      </c>
      <c r="F3540">
        <v>21.72</v>
      </c>
      <c r="G3540">
        <v>-23.0802290380967</v>
      </c>
      <c r="H3540">
        <v>4.6388924905500701</v>
      </c>
      <c r="I3540">
        <v>1.0105013423182001</v>
      </c>
      <c r="J3540">
        <v>17.329919043430198</v>
      </c>
      <c r="K3540">
        <v>19.902659985812001</v>
      </c>
      <c r="L3540">
        <v>20.6061732601184</v>
      </c>
      <c r="M3540">
        <v>73.721630543539703</v>
      </c>
      <c r="N3540">
        <v>0.90672535758027795</v>
      </c>
      <c r="O3540">
        <v>23.158379373848899</v>
      </c>
      <c r="P3540">
        <v>25.9130434782608</v>
      </c>
      <c r="Q3540">
        <v>-1.2090797889737E-2</v>
      </c>
    </row>
    <row r="3541" spans="1:17" hidden="1" x14ac:dyDescent="0.3">
      <c r="A3541" t="s">
        <v>7307</v>
      </c>
      <c r="B3541" t="s">
        <v>7308</v>
      </c>
      <c r="C3541" t="str">
        <f>IFERROR(VLOOKUP(Table1[[#This Row],[Ticker]],[1]!Table1[[Symbol]:[Industry]],2,FALSE),"-")</f>
        <v>-</v>
      </c>
      <c r="D3541" t="s">
        <v>606</v>
      </c>
      <c r="E3541">
        <v>49.277560600000001</v>
      </c>
      <c r="F3541">
        <v>17.95</v>
      </c>
      <c r="G3541">
        <v>-23.6586577016317</v>
      </c>
      <c r="H3541">
        <v>-32.021986554698202</v>
      </c>
      <c r="I3541">
        <v>6.3226197794366197</v>
      </c>
      <c r="J3541">
        <v>-11.714467184055399</v>
      </c>
      <c r="K3541">
        <v>20.027740760698201</v>
      </c>
      <c r="L3541">
        <v>17.9215049693032</v>
      </c>
      <c r="M3541">
        <v>21.0045229443725</v>
      </c>
      <c r="N3541">
        <v>0.13718531267630901</v>
      </c>
      <c r="O3541">
        <v>52.200557103064</v>
      </c>
      <c r="P3541">
        <v>35.471698113207502</v>
      </c>
      <c r="Q3541">
        <v>3.7571430068774003E-2</v>
      </c>
    </row>
    <row r="3542" spans="1:17" hidden="1" x14ac:dyDescent="0.3">
      <c r="A3542" t="s">
        <v>7309</v>
      </c>
      <c r="B3542" t="s">
        <v>7310</v>
      </c>
      <c r="C3542" t="str">
        <f>IFERROR(VLOOKUP(Table1[[#This Row],[Ticker]],[1]!Table1[[Symbol]:[Industry]],2,FALSE),"-")</f>
        <v>-</v>
      </c>
      <c r="D3542" t="s">
        <v>264</v>
      </c>
      <c r="E3542">
        <v>49.250700000000002</v>
      </c>
      <c r="F3542">
        <v>221.85</v>
      </c>
      <c r="G3542">
        <v>86.876266611468196</v>
      </c>
      <c r="H3542">
        <v>-4.2568891471670502</v>
      </c>
      <c r="I3542">
        <v>115.19615779113199</v>
      </c>
      <c r="J3542">
        <v>-6.4936970383677801</v>
      </c>
      <c r="K3542">
        <v>209.41953474748499</v>
      </c>
      <c r="L3542">
        <v>160.12366922820601</v>
      </c>
      <c r="M3542">
        <v>36.476735438558798</v>
      </c>
      <c r="N3542">
        <v>0.32037239868565098</v>
      </c>
      <c r="O3542">
        <v>24.7689880549921</v>
      </c>
      <c r="P3542">
        <v>162.23404255319099</v>
      </c>
    </row>
    <row r="3543" spans="1:17" hidden="1" x14ac:dyDescent="0.3">
      <c r="A3543" t="s">
        <v>7311</v>
      </c>
      <c r="B3543" t="s">
        <v>7312</v>
      </c>
      <c r="C3543" t="str">
        <f>IFERROR(VLOOKUP(Table1[[#This Row],[Ticker]],[1]!Table1[[Symbol]:[Industry]],2,FALSE),"-")</f>
        <v>-</v>
      </c>
      <c r="D3543" t="s">
        <v>1595</v>
      </c>
      <c r="E3543">
        <v>49.220379999999999</v>
      </c>
      <c r="F3543">
        <v>26.62</v>
      </c>
      <c r="G3543">
        <v>-17.9368190974477</v>
      </c>
      <c r="H3543">
        <v>3.5914271951251902</v>
      </c>
      <c r="I3543">
        <v>-22.194368904805501</v>
      </c>
      <c r="J3543">
        <v>-2.24105192694382</v>
      </c>
      <c r="K3543">
        <v>26.721205937774599</v>
      </c>
      <c r="L3543">
        <v>27.0060590999644</v>
      </c>
      <c r="M3543">
        <v>37.547461770743404</v>
      </c>
      <c r="N3543">
        <v>0.84057039417939405</v>
      </c>
      <c r="O3543">
        <v>54.019534184823399</v>
      </c>
      <c r="P3543">
        <v>17.787610619469</v>
      </c>
      <c r="Q3543">
        <v>-1.2948867733682E-2</v>
      </c>
    </row>
    <row r="3544" spans="1:17" hidden="1" x14ac:dyDescent="0.3">
      <c r="A3544" t="s">
        <v>7313</v>
      </c>
      <c r="B3544" t="s">
        <v>7314</v>
      </c>
      <c r="C3544" t="str">
        <f>IFERROR(VLOOKUP(Table1[[#This Row],[Ticker]],[1]!Table1[[Symbol]:[Industry]],2,FALSE),"-")</f>
        <v>-</v>
      </c>
      <c r="D3544" t="s">
        <v>400</v>
      </c>
      <c r="E3544">
        <v>49.166277999999998</v>
      </c>
      <c r="F3544">
        <v>94.36</v>
      </c>
      <c r="G3544">
        <v>-21.765434029184</v>
      </c>
      <c r="H3544">
        <v>34.955053515896999</v>
      </c>
      <c r="I3544">
        <v>26.839072770889601</v>
      </c>
      <c r="J3544">
        <v>24.559290591032401</v>
      </c>
      <c r="K3544">
        <v>74.946492643547899</v>
      </c>
      <c r="L3544">
        <v>68.174130255822803</v>
      </c>
      <c r="M3544">
        <v>72.994718634707596</v>
      </c>
      <c r="N3544">
        <v>0.984503287342404</v>
      </c>
      <c r="O3544">
        <v>6.9732937685459797</v>
      </c>
      <c r="P3544">
        <v>80.076335877862604</v>
      </c>
    </row>
    <row r="3545" spans="1:17" hidden="1" x14ac:dyDescent="0.3">
      <c r="A3545" t="s">
        <v>7315</v>
      </c>
      <c r="B3545" t="s">
        <v>7316</v>
      </c>
      <c r="C3545" t="str">
        <f>IFERROR(VLOOKUP(Table1[[#This Row],[Ticker]],[1]!Table1[[Symbol]:[Industry]],2,FALSE),"-")</f>
        <v>-</v>
      </c>
      <c r="D3545" t="s">
        <v>124</v>
      </c>
      <c r="E3545">
        <v>49.079735534999998</v>
      </c>
      <c r="F3545">
        <v>3.45</v>
      </c>
      <c r="K3545">
        <v>3.4677458506360201</v>
      </c>
      <c r="L3545">
        <v>4.1767796842679701</v>
      </c>
      <c r="M3545">
        <v>60.755946489344097</v>
      </c>
      <c r="N3545">
        <v>1</v>
      </c>
      <c r="Q3545">
        <v>-4.7233022382218999E-2</v>
      </c>
    </row>
    <row r="3546" spans="1:17" hidden="1" x14ac:dyDescent="0.3">
      <c r="A3546" t="s">
        <v>7317</v>
      </c>
      <c r="B3546" t="s">
        <v>7318</v>
      </c>
      <c r="C3546" t="str">
        <f>IFERROR(VLOOKUP(Table1[[#This Row],[Ticker]],[1]!Table1[[Symbol]:[Industry]],2,FALSE),"-")</f>
        <v>-</v>
      </c>
      <c r="D3546" t="s">
        <v>606</v>
      </c>
      <c r="E3546">
        <v>49.041387</v>
      </c>
      <c r="F3546">
        <v>48.7</v>
      </c>
      <c r="G3546">
        <v>-61.909911191410899</v>
      </c>
      <c r="H3546">
        <v>4.7299240396461304</v>
      </c>
      <c r="I3546">
        <v>-18.657624228386101</v>
      </c>
      <c r="J3546">
        <v>1.95505578297604</v>
      </c>
      <c r="K3546">
        <v>45.347235105810803</v>
      </c>
      <c r="L3546">
        <v>50.786128824160102</v>
      </c>
      <c r="M3546">
        <v>68.0611082286715</v>
      </c>
      <c r="N3546">
        <v>0.33344529026108799</v>
      </c>
      <c r="O3546">
        <v>49.691991786447602</v>
      </c>
      <c r="P3546">
        <v>34.716459197787003</v>
      </c>
      <c r="Q3546">
        <v>2.1851621207606999E-2</v>
      </c>
    </row>
    <row r="3547" spans="1:17" hidden="1" x14ac:dyDescent="0.3">
      <c r="A3547" t="s">
        <v>7319</v>
      </c>
      <c r="B3547" t="s">
        <v>7320</v>
      </c>
      <c r="C3547" t="str">
        <f>IFERROR(VLOOKUP(Table1[[#This Row],[Ticker]],[1]!Table1[[Symbol]:[Industry]],2,FALSE),"-")</f>
        <v>-</v>
      </c>
      <c r="D3547" t="s">
        <v>644</v>
      </c>
      <c r="E3547">
        <v>48.96</v>
      </c>
      <c r="F3547">
        <v>0.8</v>
      </c>
      <c r="G3547">
        <v>-48.566672419276898</v>
      </c>
      <c r="H3547">
        <v>-23.0088514705579</v>
      </c>
      <c r="I3547">
        <v>-29.4412691094522</v>
      </c>
      <c r="J3547">
        <v>-5.1188615078086999</v>
      </c>
      <c r="K3547">
        <v>0.87660040552751495</v>
      </c>
      <c r="L3547">
        <v>0.98034223710475499</v>
      </c>
      <c r="M3547">
        <v>26.2307475872182</v>
      </c>
      <c r="N3547">
        <v>0.389572382752016</v>
      </c>
      <c r="O3547">
        <v>112.5</v>
      </c>
      <c r="P3547">
        <v>14.285714285714301</v>
      </c>
      <c r="Q3547">
        <v>-1.6778109363050998E-2</v>
      </c>
    </row>
    <row r="3548" spans="1:17" hidden="1" x14ac:dyDescent="0.3">
      <c r="A3548" t="s">
        <v>7321</v>
      </c>
      <c r="B3548" t="s">
        <v>7322</v>
      </c>
      <c r="C3548" t="str">
        <f>IFERROR(VLOOKUP(Table1[[#This Row],[Ticker]],[1]!Table1[[Symbol]:[Industry]],2,FALSE),"-")</f>
        <v>-</v>
      </c>
      <c r="D3548" t="s">
        <v>397</v>
      </c>
      <c r="E3548">
        <v>48.84864804</v>
      </c>
      <c r="F3548">
        <v>6.2</v>
      </c>
      <c r="G3548">
        <v>-73.785762008139599</v>
      </c>
      <c r="H3548">
        <v>-0.12761564289355101</v>
      </c>
      <c r="I3548">
        <v>5.4223370116389003</v>
      </c>
      <c r="J3548">
        <v>-4.4076294829350404</v>
      </c>
      <c r="K3548">
        <v>6.0109063650529997</v>
      </c>
      <c r="L3548">
        <v>6.6875918321694501</v>
      </c>
      <c r="M3548">
        <v>56.203348438892</v>
      </c>
      <c r="N3548">
        <v>0.84829613663955195</v>
      </c>
      <c r="O3548">
        <v>76.774193548387103</v>
      </c>
      <c r="P3548">
        <v>30.5263157894736</v>
      </c>
      <c r="Q3548">
        <v>-3.5703973588067997E-2</v>
      </c>
    </row>
    <row r="3549" spans="1:17" hidden="1" x14ac:dyDescent="0.3">
      <c r="A3549" t="s">
        <v>7323</v>
      </c>
      <c r="B3549" t="s">
        <v>7324</v>
      </c>
      <c r="C3549" t="str">
        <f>IFERROR(VLOOKUP(Table1[[#This Row],[Ticker]],[1]!Table1[[Symbol]:[Industry]],2,FALSE),"-")</f>
        <v>-</v>
      </c>
      <c r="D3549" t="s">
        <v>1000</v>
      </c>
      <c r="E3549">
        <v>48.803400000000003</v>
      </c>
      <c r="F3549">
        <v>85.5</v>
      </c>
      <c r="G3549">
        <v>10.510885729488599</v>
      </c>
      <c r="H3549">
        <v>10.6284183473949</v>
      </c>
      <c r="I3549">
        <v>25.3190355500459</v>
      </c>
      <c r="J3549">
        <v>-2.0147209607079501</v>
      </c>
      <c r="K3549">
        <v>82.1829052743239</v>
      </c>
      <c r="L3549">
        <v>70.068560832193498</v>
      </c>
      <c r="M3549">
        <v>36.112224186561903</v>
      </c>
      <c r="N3549">
        <v>0.25079577615621501</v>
      </c>
      <c r="O3549">
        <v>19.298245614035</v>
      </c>
      <c r="P3549">
        <v>59.813084112149497</v>
      </c>
      <c r="Q3549">
        <v>4.4788954210772003E-2</v>
      </c>
    </row>
    <row r="3550" spans="1:17" hidden="1" x14ac:dyDescent="0.3">
      <c r="A3550" t="s">
        <v>7325</v>
      </c>
      <c r="B3550" t="s">
        <v>7326</v>
      </c>
      <c r="C3550" t="str">
        <f>IFERROR(VLOOKUP(Table1[[#This Row],[Ticker]],[1]!Table1[[Symbol]:[Industry]],2,FALSE),"-")</f>
        <v>-</v>
      </c>
      <c r="D3550" t="s">
        <v>261</v>
      </c>
      <c r="E3550">
        <v>48.790399999999998</v>
      </c>
      <c r="F3550">
        <v>762.35</v>
      </c>
      <c r="G3550">
        <v>-40.927801144704901</v>
      </c>
      <c r="H3550">
        <v>-14.336778163623199</v>
      </c>
      <c r="I3550">
        <v>-13.178433860410101</v>
      </c>
      <c r="J3550">
        <v>-5.9715089396413097</v>
      </c>
      <c r="K3550">
        <v>751.16939678806398</v>
      </c>
      <c r="L3550">
        <v>754.38495847866795</v>
      </c>
      <c r="M3550">
        <v>49.515817408373401</v>
      </c>
      <c r="N3550">
        <v>0.74782997483227498</v>
      </c>
      <c r="O3550">
        <v>33.796812487702397</v>
      </c>
      <c r="P3550">
        <v>27.058333333333302</v>
      </c>
      <c r="Q3550">
        <v>0.11651301512916599</v>
      </c>
    </row>
    <row r="3551" spans="1:17" hidden="1" x14ac:dyDescent="0.3">
      <c r="A3551" t="s">
        <v>7327</v>
      </c>
      <c r="B3551" t="s">
        <v>7328</v>
      </c>
      <c r="C3551" t="str">
        <f>IFERROR(VLOOKUP(Table1[[#This Row],[Ticker]],[1]!Table1[[Symbol]:[Industry]],2,FALSE),"-")</f>
        <v>-</v>
      </c>
      <c r="E3551">
        <v>48.787199999999999</v>
      </c>
      <c r="F3551">
        <v>67.760000000000005</v>
      </c>
      <c r="G3551">
        <v>-57.366630083519098</v>
      </c>
      <c r="H3551">
        <v>-14.8528651658643</v>
      </c>
      <c r="I3551">
        <v>-27.899089000609901</v>
      </c>
      <c r="J3551">
        <v>-11.8342189799134</v>
      </c>
      <c r="K3551">
        <v>69.497184788752094</v>
      </c>
      <c r="L3551">
        <v>74.957431209138804</v>
      </c>
      <c r="M3551">
        <v>41.143529959221702</v>
      </c>
      <c r="N3551">
        <v>0.64311549359760201</v>
      </c>
      <c r="O3551">
        <v>40.185950413223097</v>
      </c>
      <c r="P3551">
        <v>11.0819672131147</v>
      </c>
      <c r="Q3551">
        <v>-2.6324149949865001E-2</v>
      </c>
    </row>
    <row r="3552" spans="1:17" hidden="1" x14ac:dyDescent="0.3">
      <c r="A3552" t="s">
        <v>7329</v>
      </c>
      <c r="B3552" t="s">
        <v>7330</v>
      </c>
      <c r="C3552" t="str">
        <f>IFERROR(VLOOKUP(Table1[[#This Row],[Ticker]],[1]!Table1[[Symbol]:[Industry]],2,FALSE),"-")</f>
        <v>-</v>
      </c>
      <c r="D3552" t="s">
        <v>1595</v>
      </c>
      <c r="E3552">
        <v>48.739711999999997</v>
      </c>
      <c r="F3552">
        <v>28.63</v>
      </c>
      <c r="G3552">
        <v>-87.458592957254595</v>
      </c>
      <c r="H3552">
        <v>10.8861771291172</v>
      </c>
      <c r="I3552">
        <v>34.530218633166797</v>
      </c>
      <c r="J3552">
        <v>8.9131242276091793</v>
      </c>
      <c r="K3552">
        <v>23.250691499394801</v>
      </c>
      <c r="L3552">
        <v>24.550328375412601</v>
      </c>
      <c r="M3552">
        <v>67.9328388167322</v>
      </c>
      <c r="N3552">
        <v>3.7542680910859798</v>
      </c>
      <c r="O3552">
        <v>126.222776812688</v>
      </c>
      <c r="P3552">
        <v>66.612521241954994</v>
      </c>
      <c r="Q3552">
        <v>7.0152647171870003E-2</v>
      </c>
    </row>
    <row r="3553" spans="1:17" hidden="1" x14ac:dyDescent="0.3">
      <c r="A3553" t="s">
        <v>7331</v>
      </c>
      <c r="B3553" t="s">
        <v>7332</v>
      </c>
      <c r="C3553" t="str">
        <f>IFERROR(VLOOKUP(Table1[[#This Row],[Ticker]],[1]!Table1[[Symbol]:[Industry]],2,FALSE),"-")</f>
        <v>-</v>
      </c>
      <c r="D3553" t="s">
        <v>1381</v>
      </c>
      <c r="E3553">
        <v>48.715128</v>
      </c>
      <c r="F3553">
        <v>92.4</v>
      </c>
      <c r="G3553">
        <v>-39.1127283853451</v>
      </c>
      <c r="H3553">
        <v>17.1518828347427</v>
      </c>
      <c r="I3553">
        <v>-11.3485671681917</v>
      </c>
      <c r="J3553">
        <v>-10.8243270481309</v>
      </c>
      <c r="K3553">
        <v>81.696880748960993</v>
      </c>
      <c r="L3553">
        <v>84.608647225206198</v>
      </c>
      <c r="M3553">
        <v>57.615228244053696</v>
      </c>
      <c r="N3553">
        <v>3.9423743937342999</v>
      </c>
      <c r="O3553">
        <v>29.956709956709901</v>
      </c>
      <c r="P3553">
        <v>42.153846153846096</v>
      </c>
      <c r="Q3553">
        <v>0.104216226977955</v>
      </c>
    </row>
    <row r="3554" spans="1:17" hidden="1" x14ac:dyDescent="0.3">
      <c r="A3554" t="s">
        <v>7333</v>
      </c>
      <c r="B3554" t="s">
        <v>7334</v>
      </c>
      <c r="C3554" t="str">
        <f>IFERROR(VLOOKUP(Table1[[#This Row],[Ticker]],[1]!Table1[[Symbol]:[Industry]],2,FALSE),"-")</f>
        <v>-</v>
      </c>
      <c r="D3554" t="s">
        <v>546</v>
      </c>
      <c r="E3554">
        <v>48.7014</v>
      </c>
      <c r="F3554">
        <v>157</v>
      </c>
      <c r="G3554">
        <v>288.69931133204699</v>
      </c>
      <c r="H3554">
        <v>66.606805517789397</v>
      </c>
      <c r="I3554">
        <v>159.64434625095001</v>
      </c>
      <c r="J3554">
        <v>-3.4082436248538501</v>
      </c>
      <c r="K3554">
        <v>116.492027907946</v>
      </c>
      <c r="L3554">
        <v>77.939798081671796</v>
      </c>
      <c r="M3554">
        <v>77.864859274759397</v>
      </c>
      <c r="N3554">
        <v>2.29062892972994</v>
      </c>
      <c r="O3554">
        <v>6.3694267515923499</v>
      </c>
      <c r="P3554">
        <v>416.95752387224201</v>
      </c>
    </row>
    <row r="3555" spans="1:17" hidden="1" x14ac:dyDescent="0.3">
      <c r="A3555" t="s">
        <v>7335</v>
      </c>
      <c r="B3555" t="s">
        <v>7336</v>
      </c>
      <c r="C3555" t="str">
        <f>IFERROR(VLOOKUP(Table1[[#This Row],[Ticker]],[1]!Table1[[Symbol]:[Industry]],2,FALSE),"-")</f>
        <v>-</v>
      </c>
      <c r="D3555" t="s">
        <v>397</v>
      </c>
      <c r="E3555">
        <v>48.669912445000001</v>
      </c>
      <c r="F3555">
        <v>15.29</v>
      </c>
      <c r="G3555">
        <v>-91.115073394466904</v>
      </c>
      <c r="H3555">
        <v>-11.1949025900348</v>
      </c>
      <c r="I3555">
        <v>-61.256623097258597</v>
      </c>
      <c r="J3555">
        <v>-13.8550012860451</v>
      </c>
      <c r="K3555">
        <v>18.361659647457401</v>
      </c>
      <c r="L3555">
        <v>25.583263724364802</v>
      </c>
      <c r="M3555">
        <v>21.9804192220214</v>
      </c>
      <c r="N3555">
        <v>0.60121666591366796</v>
      </c>
      <c r="O3555">
        <v>196.53368214519199</v>
      </c>
      <c r="P3555">
        <v>4.0136054421768597</v>
      </c>
      <c r="Q3555">
        <v>8.9120341491450997E-2</v>
      </c>
    </row>
    <row r="3556" spans="1:17" hidden="1" x14ac:dyDescent="0.3">
      <c r="A3556" t="s">
        <v>7337</v>
      </c>
      <c r="B3556" t="s">
        <v>7338</v>
      </c>
      <c r="C3556" t="str">
        <f>IFERROR(VLOOKUP(Table1[[#This Row],[Ticker]],[1]!Table1[[Symbol]:[Industry]],2,FALSE),"-")</f>
        <v>-</v>
      </c>
      <c r="D3556" t="s">
        <v>83</v>
      </c>
      <c r="E3556">
        <v>48.626600000000003</v>
      </c>
      <c r="F3556">
        <v>10.119999999999999</v>
      </c>
      <c r="G3556">
        <v>41.105962776961</v>
      </c>
      <c r="H3556">
        <v>46.208353825157999</v>
      </c>
      <c r="I3556">
        <v>52.905036587107197</v>
      </c>
      <c r="J3556">
        <v>5.4233071668900701</v>
      </c>
      <c r="K3556">
        <v>8.4511147704568899</v>
      </c>
      <c r="L3556">
        <v>7.1996380772493502</v>
      </c>
      <c r="M3556">
        <v>52.239755729413503</v>
      </c>
      <c r="N3556">
        <v>1.8982935391023701</v>
      </c>
      <c r="O3556">
        <v>16.0079051383399</v>
      </c>
      <c r="P3556">
        <v>95.744680851063805</v>
      </c>
      <c r="Q3556">
        <v>0.15369958271546899</v>
      </c>
    </row>
    <row r="3557" spans="1:17" hidden="1" x14ac:dyDescent="0.3">
      <c r="A3557" t="s">
        <v>7339</v>
      </c>
      <c r="B3557" t="s">
        <v>7340</v>
      </c>
      <c r="C3557" t="str">
        <f>IFERROR(VLOOKUP(Table1[[#This Row],[Ticker]],[1]!Table1[[Symbol]:[Industry]],2,FALSE),"-")</f>
        <v>-</v>
      </c>
      <c r="D3557" t="s">
        <v>1472</v>
      </c>
      <c r="E3557">
        <v>48.600104000000002</v>
      </c>
      <c r="F3557">
        <v>54.32</v>
      </c>
      <c r="G3557">
        <v>-26.371713916261299</v>
      </c>
      <c r="H3557">
        <v>-7.9512390450567603</v>
      </c>
      <c r="I3557">
        <v>24.805546876494098</v>
      </c>
      <c r="J3557">
        <v>-1.9418011614478601</v>
      </c>
      <c r="K3557">
        <v>53.4203452874075</v>
      </c>
      <c r="L3557">
        <v>50.191698121119401</v>
      </c>
      <c r="M3557">
        <v>43.587641826862601</v>
      </c>
      <c r="N3557">
        <v>0.41510631340330301</v>
      </c>
      <c r="O3557">
        <v>68.906480117820294</v>
      </c>
      <c r="P3557">
        <v>46.8108108108108</v>
      </c>
      <c r="Q3557">
        <v>-1.3249528604190999E-2</v>
      </c>
    </row>
    <row r="3558" spans="1:17" hidden="1" x14ac:dyDescent="0.3">
      <c r="A3558" t="s">
        <v>7341</v>
      </c>
      <c r="B3558" t="s">
        <v>7342</v>
      </c>
      <c r="C3558" t="str">
        <f>IFERROR(VLOOKUP(Table1[[#This Row],[Ticker]],[1]!Table1[[Symbol]:[Industry]],2,FALSE),"-")</f>
        <v>-</v>
      </c>
      <c r="D3558" t="s">
        <v>46</v>
      </c>
      <c r="E3558">
        <v>48.581960000000002</v>
      </c>
      <c r="F3558">
        <v>270.2</v>
      </c>
      <c r="G3558">
        <v>202.87497517797701</v>
      </c>
      <c r="H3558">
        <v>-19.026802377156301</v>
      </c>
      <c r="I3558">
        <v>230.81055785641999</v>
      </c>
      <c r="J3558">
        <v>-1.5044036764834099</v>
      </c>
      <c r="K3558">
        <v>258.33593255695399</v>
      </c>
      <c r="L3558">
        <v>172.648994109358</v>
      </c>
      <c r="M3558">
        <v>16.675067517821201</v>
      </c>
      <c r="N3558">
        <v>0</v>
      </c>
      <c r="O3558">
        <v>29.2746113989637</v>
      </c>
      <c r="P3558">
        <v>268.37082481254203</v>
      </c>
    </row>
    <row r="3559" spans="1:17" hidden="1" x14ac:dyDescent="0.3">
      <c r="A3559" t="s">
        <v>7343</v>
      </c>
      <c r="B3559" t="s">
        <v>7344</v>
      </c>
      <c r="C3559" t="str">
        <f>IFERROR(VLOOKUP(Table1[[#This Row],[Ticker]],[1]!Table1[[Symbol]:[Industry]],2,FALSE),"-")</f>
        <v>-</v>
      </c>
      <c r="D3559" t="s">
        <v>1381</v>
      </c>
      <c r="E3559">
        <v>48.5</v>
      </c>
      <c r="F3559">
        <v>97</v>
      </c>
      <c r="G3559">
        <v>-62.842086983083703</v>
      </c>
      <c r="H3559">
        <v>-29.6982797021079</v>
      </c>
      <c r="I3559">
        <v>-48.395046246358397</v>
      </c>
      <c r="J3559">
        <v>-6.6768174695868696</v>
      </c>
      <c r="M3559">
        <v>27.6192183565988</v>
      </c>
      <c r="O3559">
        <v>50.103092783505097</v>
      </c>
      <c r="P3559">
        <v>2.1052631578947398</v>
      </c>
    </row>
    <row r="3560" spans="1:17" hidden="1" x14ac:dyDescent="0.3">
      <c r="A3560" t="s">
        <v>7345</v>
      </c>
      <c r="B3560" t="s">
        <v>7346</v>
      </c>
      <c r="C3560" t="str">
        <f>IFERROR(VLOOKUP(Table1[[#This Row],[Ticker]],[1]!Table1[[Symbol]:[Industry]],2,FALSE),"-")</f>
        <v>-</v>
      </c>
      <c r="D3560" t="s">
        <v>467</v>
      </c>
      <c r="E3560">
        <v>48.354380999999997</v>
      </c>
      <c r="F3560">
        <v>28.15</v>
      </c>
      <c r="G3560">
        <v>-48.747347988797699</v>
      </c>
      <c r="H3560">
        <v>-24.751141000334002</v>
      </c>
      <c r="I3560">
        <v>-17.071165192585699</v>
      </c>
      <c r="J3560">
        <v>-9.1736267508415192</v>
      </c>
      <c r="K3560">
        <v>29.468469380204599</v>
      </c>
      <c r="L3560">
        <v>29.385736308250198</v>
      </c>
      <c r="M3560">
        <v>28.365100015517399</v>
      </c>
      <c r="N3560">
        <v>0.40211896147798698</v>
      </c>
      <c r="O3560">
        <v>53.4635879218472</v>
      </c>
      <c r="Q3560">
        <v>4.6168567757542002E-2</v>
      </c>
    </row>
    <row r="3561" spans="1:17" hidden="1" x14ac:dyDescent="0.3">
      <c r="A3561" t="s">
        <v>7347</v>
      </c>
      <c r="B3561" t="s">
        <v>7348</v>
      </c>
      <c r="C3561" t="str">
        <f>IFERROR(VLOOKUP(Table1[[#This Row],[Ticker]],[1]!Table1[[Symbol]:[Industry]],2,FALSE),"-")</f>
        <v>-</v>
      </c>
      <c r="D3561" t="s">
        <v>124</v>
      </c>
      <c r="E3561">
        <v>48.259791</v>
      </c>
      <c r="F3561">
        <v>3.42</v>
      </c>
      <c r="G3561">
        <v>-71.705770163637794</v>
      </c>
      <c r="H3561">
        <v>-19.141504531782399</v>
      </c>
      <c r="I3561">
        <v>-23.3301579983411</v>
      </c>
      <c r="J3561">
        <v>-1.5044036764834099</v>
      </c>
      <c r="K3561">
        <v>4.1557993866423502</v>
      </c>
      <c r="L3561">
        <v>4.2668865810417804</v>
      </c>
      <c r="M3561">
        <v>2.5581065320189098</v>
      </c>
      <c r="N3561">
        <v>0.25968041076140203</v>
      </c>
      <c r="O3561">
        <v>63.742690058479504</v>
      </c>
      <c r="Q3561">
        <v>6.1426215641239998E-2</v>
      </c>
    </row>
    <row r="3562" spans="1:17" hidden="1" x14ac:dyDescent="0.3">
      <c r="A3562" t="s">
        <v>7349</v>
      </c>
      <c r="B3562" t="s">
        <v>7350</v>
      </c>
      <c r="C3562" t="str">
        <f>IFERROR(VLOOKUP(Table1[[#This Row],[Ticker]],[1]!Table1[[Symbol]:[Industry]],2,FALSE),"-")</f>
        <v>-</v>
      </c>
      <c r="D3562" t="s">
        <v>546</v>
      </c>
      <c r="E3562">
        <v>48.171516189999998</v>
      </c>
      <c r="F3562">
        <v>31.58</v>
      </c>
      <c r="G3562">
        <v>-8.2012618514372306</v>
      </c>
      <c r="H3562">
        <v>-9.4909021221438898</v>
      </c>
      <c r="I3562">
        <v>-17.435589308245302</v>
      </c>
      <c r="J3562">
        <v>-5.4569728464438896</v>
      </c>
      <c r="K3562">
        <v>31.3986375970856</v>
      </c>
      <c r="L3562">
        <v>29.8550980180149</v>
      </c>
      <c r="M3562">
        <v>48.485458851196199</v>
      </c>
      <c r="N3562">
        <v>0.37829569285687797</v>
      </c>
      <c r="O3562">
        <v>16.466117796073402</v>
      </c>
      <c r="P3562">
        <v>41.297539149888102</v>
      </c>
      <c r="Q3562">
        <v>5.8232342175734003E-2</v>
      </c>
    </row>
    <row r="3563" spans="1:17" hidden="1" x14ac:dyDescent="0.3">
      <c r="A3563" t="s">
        <v>7351</v>
      </c>
      <c r="B3563" t="s">
        <v>7352</v>
      </c>
      <c r="C3563" t="str">
        <f>IFERROR(VLOOKUP(Table1[[#This Row],[Ticker]],[1]!Table1[[Symbol]:[Industry]],2,FALSE),"-")</f>
        <v>-</v>
      </c>
      <c r="D3563" t="s">
        <v>51</v>
      </c>
      <c r="E3563">
        <v>48.050281750000003</v>
      </c>
      <c r="F3563">
        <v>53.93</v>
      </c>
      <c r="G3563">
        <v>1.4772199853717201</v>
      </c>
      <c r="H3563">
        <v>10.419028155868901</v>
      </c>
      <c r="I3563">
        <v>-4.1684306486375</v>
      </c>
      <c r="J3563">
        <v>20.341750169670402</v>
      </c>
      <c r="K3563">
        <v>41.995059199219</v>
      </c>
      <c r="L3563">
        <v>42.797821879856201</v>
      </c>
      <c r="M3563">
        <v>90.182009090204303</v>
      </c>
      <c r="N3563">
        <v>2.0542056889365901</v>
      </c>
      <c r="O3563">
        <v>10.328203226404501</v>
      </c>
      <c r="P3563">
        <v>49.8055555555555</v>
      </c>
      <c r="Q3563">
        <v>0.106922536199659</v>
      </c>
    </row>
    <row r="3564" spans="1:17" hidden="1" x14ac:dyDescent="0.3">
      <c r="A3564" t="s">
        <v>7353</v>
      </c>
      <c r="B3564" t="s">
        <v>7354</v>
      </c>
      <c r="C3564" t="str">
        <f>IFERROR(VLOOKUP(Table1[[#This Row],[Ticker]],[1]!Table1[[Symbol]:[Industry]],2,FALSE),"-")</f>
        <v>-</v>
      </c>
      <c r="D3564" t="s">
        <v>1000</v>
      </c>
      <c r="E3564">
        <v>47.980800000000002</v>
      </c>
      <c r="F3564">
        <v>1.1200000000000001</v>
      </c>
      <c r="G3564">
        <v>-55.535819424721502</v>
      </c>
      <c r="H3564">
        <v>6.8969570066790897</v>
      </c>
      <c r="I3564">
        <v>-16.511976180159301</v>
      </c>
      <c r="J3564">
        <v>0.249982288428864</v>
      </c>
      <c r="K3564">
        <v>1.0891695505725401</v>
      </c>
      <c r="L3564">
        <v>1.32414587549112</v>
      </c>
      <c r="M3564">
        <v>46.534000649898701</v>
      </c>
      <c r="N3564">
        <v>1.7138250987831101</v>
      </c>
      <c r="O3564">
        <v>69.642857142857096</v>
      </c>
      <c r="P3564">
        <v>17.8947368421052</v>
      </c>
      <c r="Q3564">
        <v>-3.3156959000230003E-2</v>
      </c>
    </row>
    <row r="3565" spans="1:17" hidden="1" x14ac:dyDescent="0.3">
      <c r="A3565" t="s">
        <v>7355</v>
      </c>
      <c r="B3565" t="s">
        <v>7356</v>
      </c>
      <c r="C3565" t="str">
        <f>IFERROR(VLOOKUP(Table1[[#This Row],[Ticker]],[1]!Table1[[Symbol]:[Industry]],2,FALSE),"-")</f>
        <v>-</v>
      </c>
      <c r="D3565" t="s">
        <v>46</v>
      </c>
      <c r="E3565">
        <v>47.940612280000003</v>
      </c>
      <c r="F3565">
        <v>70.19</v>
      </c>
      <c r="G3565">
        <v>-55.004345549470798</v>
      </c>
      <c r="H3565">
        <v>-1.55454801004331</v>
      </c>
      <c r="I3565">
        <v>-40.5573048127455</v>
      </c>
      <c r="J3565">
        <v>2.70010848290713</v>
      </c>
      <c r="K3565">
        <v>67.7982750273639</v>
      </c>
      <c r="M3565">
        <v>55.560509583611797</v>
      </c>
      <c r="N3565">
        <v>0.77651515151515105</v>
      </c>
      <c r="O3565">
        <v>35.346915515030602</v>
      </c>
      <c r="P3565">
        <v>43.831967213114702</v>
      </c>
    </row>
    <row r="3566" spans="1:17" hidden="1" x14ac:dyDescent="0.3">
      <c r="A3566" t="s">
        <v>7357</v>
      </c>
      <c r="B3566" t="s">
        <v>7358</v>
      </c>
      <c r="C3566" t="str">
        <f>IFERROR(VLOOKUP(Table1[[#This Row],[Ticker]],[1]!Table1[[Symbol]:[Industry]],2,FALSE),"-")</f>
        <v>-</v>
      </c>
      <c r="D3566" t="s">
        <v>773</v>
      </c>
      <c r="E3566">
        <v>47.915819999999997</v>
      </c>
      <c r="F3566">
        <v>53.4</v>
      </c>
      <c r="G3566">
        <v>134.222801264933</v>
      </c>
      <c r="H3566">
        <v>27.983495468217502</v>
      </c>
      <c r="I3566">
        <v>119.00317533499199</v>
      </c>
      <c r="J3566">
        <v>27.885840225955601</v>
      </c>
      <c r="K3566">
        <v>41.926347392552003</v>
      </c>
      <c r="L3566">
        <v>31.909801046246798</v>
      </c>
      <c r="M3566">
        <v>72.8131438063009</v>
      </c>
      <c r="N3566">
        <v>1.7858267716535401</v>
      </c>
      <c r="O3566">
        <v>10.3932584269663</v>
      </c>
      <c r="P3566">
        <v>250.16393442622899</v>
      </c>
    </row>
    <row r="3567" spans="1:17" hidden="1" x14ac:dyDescent="0.3">
      <c r="A3567" t="s">
        <v>7359</v>
      </c>
      <c r="B3567" t="s">
        <v>7360</v>
      </c>
      <c r="C3567" t="str">
        <f>IFERROR(VLOOKUP(Table1[[#This Row],[Ticker]],[1]!Table1[[Symbol]:[Industry]],2,FALSE),"-")</f>
        <v>-</v>
      </c>
      <c r="D3567" t="s">
        <v>143</v>
      </c>
      <c r="E3567">
        <v>47.872</v>
      </c>
      <c r="F3567">
        <v>44</v>
      </c>
      <c r="G3567">
        <v>13.014716440546501</v>
      </c>
      <c r="H3567">
        <v>-10.017848617803899</v>
      </c>
      <c r="I3567">
        <v>-5.1031893930915198</v>
      </c>
      <c r="J3567">
        <v>0.86879315925414202</v>
      </c>
      <c r="K3567">
        <v>44.233518901801801</v>
      </c>
      <c r="L3567">
        <v>41.951937826433898</v>
      </c>
      <c r="M3567">
        <v>58.339426283131502</v>
      </c>
      <c r="N3567">
        <v>1.4177959242190199</v>
      </c>
      <c r="O3567">
        <v>34.090909090909001</v>
      </c>
      <c r="P3567">
        <v>61.705255420801102</v>
      </c>
      <c r="Q3567">
        <v>7.7870759703546996E-2</v>
      </c>
    </row>
    <row r="3568" spans="1:17" hidden="1" x14ac:dyDescent="0.3">
      <c r="A3568" t="s">
        <v>7361</v>
      </c>
      <c r="B3568" t="s">
        <v>7362</v>
      </c>
      <c r="C3568" t="str">
        <f>IFERROR(VLOOKUP(Table1[[#This Row],[Ticker]],[1]!Table1[[Symbol]:[Industry]],2,FALSE),"-")</f>
        <v>-</v>
      </c>
      <c r="D3568" t="s">
        <v>397</v>
      </c>
      <c r="E3568">
        <v>47.761622500000001</v>
      </c>
      <c r="F3568">
        <v>114.55</v>
      </c>
      <c r="G3568">
        <v>-64.996133646309005</v>
      </c>
      <c r="H3568">
        <v>-29.005981256774099</v>
      </c>
      <c r="I3568">
        <v>-24.4367153753903</v>
      </c>
      <c r="J3568">
        <v>-3.2204053924851301</v>
      </c>
      <c r="K3568">
        <v>131.09023875682601</v>
      </c>
      <c r="L3568">
        <v>139.62154229325</v>
      </c>
      <c r="M3568">
        <v>25.543544383015799</v>
      </c>
      <c r="N3568">
        <v>0.76521739130434696</v>
      </c>
      <c r="O3568">
        <v>70.973374072457403</v>
      </c>
      <c r="P3568">
        <v>5.5274067250114998</v>
      </c>
      <c r="Q3568">
        <v>7.3188163091749997E-2</v>
      </c>
    </row>
    <row r="3569" spans="1:17" hidden="1" x14ac:dyDescent="0.3">
      <c r="A3569" t="s">
        <v>7363</v>
      </c>
      <c r="B3569" t="s">
        <v>7364</v>
      </c>
      <c r="C3569" t="str">
        <f>IFERROR(VLOOKUP(Table1[[#This Row],[Ticker]],[1]!Table1[[Symbol]:[Industry]],2,FALSE),"-")</f>
        <v>-</v>
      </c>
      <c r="D3569" t="s">
        <v>185</v>
      </c>
      <c r="E3569">
        <v>47.709380809999999</v>
      </c>
      <c r="F3569">
        <v>46.15</v>
      </c>
      <c r="G3569">
        <v>-62.1574588727863</v>
      </c>
      <c r="H3569">
        <v>-21.203724764548699</v>
      </c>
      <c r="I3569">
        <v>-47.710418136061101</v>
      </c>
      <c r="J3569">
        <v>-0.20005585039645801</v>
      </c>
      <c r="K3569">
        <v>52.478707908558199</v>
      </c>
      <c r="M3569">
        <v>27.244187183228401</v>
      </c>
      <c r="N3569">
        <v>0.41900114464726701</v>
      </c>
      <c r="O3569">
        <v>61.213434452870999</v>
      </c>
      <c r="P3569">
        <v>2.4417314095449498</v>
      </c>
    </row>
    <row r="3570" spans="1:17" hidden="1" x14ac:dyDescent="0.3">
      <c r="A3570" t="s">
        <v>7365</v>
      </c>
      <c r="B3570" t="s">
        <v>7366</v>
      </c>
      <c r="C3570" t="str">
        <f>IFERROR(VLOOKUP(Table1[[#This Row],[Ticker]],[1]!Table1[[Symbol]:[Industry]],2,FALSE),"-")</f>
        <v>-</v>
      </c>
      <c r="D3570" t="s">
        <v>261</v>
      </c>
      <c r="E3570">
        <v>47.554015849999999</v>
      </c>
      <c r="F3570">
        <v>45.65</v>
      </c>
      <c r="G3570">
        <v>87.754202231117105</v>
      </c>
      <c r="H3570">
        <v>-13.9761619299949</v>
      </c>
      <c r="I3570">
        <v>-24.206446658134901</v>
      </c>
      <c r="J3570">
        <v>-10.8390610746959</v>
      </c>
      <c r="K3570">
        <v>52.846494057541101</v>
      </c>
      <c r="L3570">
        <v>38.882938535370897</v>
      </c>
      <c r="M3570">
        <v>2.13782805525158</v>
      </c>
      <c r="N3570">
        <v>1</v>
      </c>
      <c r="O3570">
        <v>75.246440306681194</v>
      </c>
      <c r="P3570">
        <v>128.24999999999901</v>
      </c>
    </row>
    <row r="3571" spans="1:17" hidden="1" x14ac:dyDescent="0.3">
      <c r="A3571" t="s">
        <v>7367</v>
      </c>
      <c r="B3571" t="s">
        <v>7368</v>
      </c>
      <c r="C3571" t="str">
        <f>IFERROR(VLOOKUP(Table1[[#This Row],[Ticker]],[1]!Table1[[Symbol]:[Industry]],2,FALSE),"-")</f>
        <v>-</v>
      </c>
      <c r="D3571" t="s">
        <v>708</v>
      </c>
      <c r="E3571">
        <v>47.462558999999999</v>
      </c>
      <c r="F3571">
        <v>10.39</v>
      </c>
      <c r="G3571">
        <v>-1.25821139329425</v>
      </c>
      <c r="H3571">
        <v>-12.2859489762268</v>
      </c>
      <c r="I3571">
        <v>-16.964304339804499</v>
      </c>
      <c r="J3571">
        <v>-3.67012872356438</v>
      </c>
      <c r="K3571">
        <v>11.0810699467263</v>
      </c>
      <c r="L3571">
        <v>10.6100850189761</v>
      </c>
      <c r="M3571">
        <v>41.771488355921697</v>
      </c>
      <c r="N3571">
        <v>1.49138795468632</v>
      </c>
      <c r="O3571">
        <v>64.581328200192402</v>
      </c>
      <c r="P3571">
        <v>58.625954198473202</v>
      </c>
      <c r="Q3571">
        <v>2.461285707913E-3</v>
      </c>
    </row>
    <row r="3572" spans="1:17" hidden="1" x14ac:dyDescent="0.3">
      <c r="A3572" t="s">
        <v>7369</v>
      </c>
      <c r="B3572" t="s">
        <v>7370</v>
      </c>
      <c r="C3572" t="str">
        <f>IFERROR(VLOOKUP(Table1[[#This Row],[Ticker]],[1]!Table1[[Symbol]:[Industry]],2,FALSE),"-")</f>
        <v>-</v>
      </c>
      <c r="D3572" t="s">
        <v>400</v>
      </c>
      <c r="E3572">
        <v>47.427258318</v>
      </c>
      <c r="F3572">
        <v>75.03</v>
      </c>
      <c r="G3572">
        <v>-41.143100054069798</v>
      </c>
      <c r="H3572">
        <v>-3.01967418038585</v>
      </c>
      <c r="I3572">
        <v>-53.284644344244903</v>
      </c>
      <c r="J3572">
        <v>-2.56956658375158</v>
      </c>
      <c r="K3572">
        <v>78.834003726738302</v>
      </c>
      <c r="L3572">
        <v>87.648867472147501</v>
      </c>
      <c r="M3572">
        <v>44.2282312988347</v>
      </c>
      <c r="N3572">
        <v>0.86468066395514998</v>
      </c>
      <c r="O3572">
        <v>114.58083433293299</v>
      </c>
      <c r="P3572">
        <v>15.840666975451599</v>
      </c>
      <c r="Q3572">
        <v>2.6367201730250998E-2</v>
      </c>
    </row>
    <row r="3573" spans="1:17" hidden="1" x14ac:dyDescent="0.3">
      <c r="A3573" t="s">
        <v>7371</v>
      </c>
      <c r="B3573" t="s">
        <v>7372</v>
      </c>
      <c r="C3573" t="str">
        <f>IFERROR(VLOOKUP(Table1[[#This Row],[Ticker]],[1]!Table1[[Symbol]:[Industry]],2,FALSE),"-")</f>
        <v>-</v>
      </c>
      <c r="D3573" t="s">
        <v>2737</v>
      </c>
      <c r="E3573">
        <v>47.4</v>
      </c>
      <c r="F3573">
        <v>37.92</v>
      </c>
      <c r="G3573">
        <v>-6.2928758531451203</v>
      </c>
      <c r="H3573">
        <v>-6.2988222268359699</v>
      </c>
      <c r="I3573">
        <v>-22.3058480464545</v>
      </c>
      <c r="J3573">
        <v>-4.7164488458686096</v>
      </c>
      <c r="K3573">
        <v>40.210609819591703</v>
      </c>
      <c r="L3573">
        <v>41.847905470443997</v>
      </c>
      <c r="M3573">
        <v>31.367993537151602</v>
      </c>
      <c r="N3573">
        <v>0.82103859458699002</v>
      </c>
      <c r="O3573">
        <v>78.401898734177195</v>
      </c>
      <c r="P3573">
        <v>37.640653357531697</v>
      </c>
      <c r="Q3573">
        <v>9.7146250267619E-2</v>
      </c>
    </row>
    <row r="3574" spans="1:17" hidden="1" x14ac:dyDescent="0.3">
      <c r="A3574" t="s">
        <v>7373</v>
      </c>
      <c r="B3574" t="s">
        <v>7374</v>
      </c>
      <c r="C3574" t="str">
        <f>IFERROR(VLOOKUP(Table1[[#This Row],[Ticker]],[1]!Table1[[Symbol]:[Industry]],2,FALSE),"-")</f>
        <v>-</v>
      </c>
      <c r="D3574" t="s">
        <v>1169</v>
      </c>
      <c r="E3574">
        <v>47.266312038000002</v>
      </c>
      <c r="F3574">
        <v>129.47</v>
      </c>
      <c r="G3574">
        <v>51.495502659752802</v>
      </c>
      <c r="H3574">
        <v>28.393342808815198</v>
      </c>
      <c r="I3574">
        <v>88.821842001658794</v>
      </c>
      <c r="J3574">
        <v>-4.0261428069181902</v>
      </c>
      <c r="K3574">
        <v>101.77382688359999</v>
      </c>
      <c r="L3574">
        <v>83.265683844225606</v>
      </c>
      <c r="M3574">
        <v>65.387224850270101</v>
      </c>
      <c r="N3574">
        <v>1.3780482577906401</v>
      </c>
      <c r="O3574">
        <v>8.9055379624623399</v>
      </c>
      <c r="P3574">
        <v>127.14035087719201</v>
      </c>
      <c r="Q3574">
        <v>0.123341265123287</v>
      </c>
    </row>
    <row r="3575" spans="1:17" hidden="1" x14ac:dyDescent="0.3">
      <c r="A3575" t="s">
        <v>7375</v>
      </c>
      <c r="B3575" t="s">
        <v>7376</v>
      </c>
      <c r="C3575" t="str">
        <f>IFERROR(VLOOKUP(Table1[[#This Row],[Ticker]],[1]!Table1[[Symbol]:[Industry]],2,FALSE),"-")</f>
        <v>-</v>
      </c>
      <c r="D3575" t="s">
        <v>750</v>
      </c>
      <c r="E3575">
        <v>47.245485000000002</v>
      </c>
      <c r="F3575">
        <v>129.5</v>
      </c>
      <c r="G3575">
        <v>-18.971064628378599</v>
      </c>
      <c r="H3575">
        <v>13.1928903726761</v>
      </c>
      <c r="I3575">
        <v>25.319315102047</v>
      </c>
      <c r="J3575">
        <v>-0.17420023360391601</v>
      </c>
      <c r="K3575">
        <v>120.318860115288</v>
      </c>
      <c r="L3575">
        <v>109.607824930058</v>
      </c>
      <c r="M3575">
        <v>54.184940711099401</v>
      </c>
      <c r="N3575">
        <v>1.3291581631120299</v>
      </c>
      <c r="O3575">
        <v>23.552123552123501</v>
      </c>
      <c r="P3575">
        <v>54.148315676705103</v>
      </c>
      <c r="Q3575">
        <v>7.7536630030938997E-2</v>
      </c>
    </row>
    <row r="3576" spans="1:17" hidden="1" x14ac:dyDescent="0.3">
      <c r="A3576" t="s">
        <v>7377</v>
      </c>
      <c r="B3576" t="s">
        <v>7378</v>
      </c>
      <c r="C3576" t="str">
        <f>IFERROR(VLOOKUP(Table1[[#This Row],[Ticker]],[1]!Table1[[Symbol]:[Industry]],2,FALSE),"-")</f>
        <v>-</v>
      </c>
      <c r="D3576" t="s">
        <v>4389</v>
      </c>
      <c r="E3576">
        <v>47.168598750000001</v>
      </c>
      <c r="F3576">
        <v>360.1</v>
      </c>
      <c r="G3576">
        <v>241.89765299732301</v>
      </c>
      <c r="H3576">
        <v>10.799336034686201</v>
      </c>
      <c r="I3576">
        <v>199.91995247448199</v>
      </c>
      <c r="J3576">
        <v>-6.5044036764834097</v>
      </c>
      <c r="K3576">
        <v>348.55306428812798</v>
      </c>
      <c r="L3576">
        <v>221.46707039448901</v>
      </c>
      <c r="M3576">
        <v>17.5660495921415</v>
      </c>
      <c r="N3576">
        <v>0.17482517482517401</v>
      </c>
      <c r="O3576">
        <v>20.785892807553399</v>
      </c>
      <c r="P3576">
        <v>378.53820598006598</v>
      </c>
    </row>
    <row r="3577" spans="1:17" hidden="1" x14ac:dyDescent="0.3">
      <c r="A3577" t="s">
        <v>7379</v>
      </c>
      <c r="B3577" t="s">
        <v>7380</v>
      </c>
      <c r="C3577" t="str">
        <f>IFERROR(VLOOKUP(Table1[[#This Row],[Ticker]],[1]!Table1[[Symbol]:[Industry]],2,FALSE),"-")</f>
        <v>-</v>
      </c>
      <c r="D3577" t="s">
        <v>195</v>
      </c>
      <c r="E3577">
        <v>47.141071740000001</v>
      </c>
      <c r="F3577">
        <v>16.649999999999999</v>
      </c>
      <c r="G3577">
        <v>-85.8228840142542</v>
      </c>
      <c r="H3577">
        <v>-9.3005954408733391</v>
      </c>
      <c r="I3577">
        <v>-35.1633248315079</v>
      </c>
      <c r="J3577">
        <v>3.4361841909337199</v>
      </c>
      <c r="K3577">
        <v>16.312699678315301</v>
      </c>
      <c r="L3577">
        <v>21.734187744464101</v>
      </c>
      <c r="M3577">
        <v>50.146451436710699</v>
      </c>
      <c r="N3577">
        <v>1.4511373092114599</v>
      </c>
      <c r="O3577">
        <v>145.645645645645</v>
      </c>
      <c r="P3577">
        <v>26.615969581748999</v>
      </c>
      <c r="Q3577">
        <v>-9.0244895032513997E-2</v>
      </c>
    </row>
    <row r="3578" spans="1:17" hidden="1" x14ac:dyDescent="0.3">
      <c r="A3578" t="s">
        <v>7381</v>
      </c>
      <c r="B3578" t="s">
        <v>7382</v>
      </c>
      <c r="C3578" t="str">
        <f>IFERROR(VLOOKUP(Table1[[#This Row],[Ticker]],[1]!Table1[[Symbol]:[Industry]],2,FALSE),"-")</f>
        <v>-</v>
      </c>
      <c r="D3578" t="s">
        <v>2507</v>
      </c>
      <c r="E3578">
        <v>47.104303199999997</v>
      </c>
      <c r="F3578">
        <v>44.04</v>
      </c>
      <c r="G3578">
        <v>62.9561345982669</v>
      </c>
      <c r="H3578">
        <v>-15.425818257272599</v>
      </c>
      <c r="I3578">
        <v>5.6563284881453297</v>
      </c>
      <c r="J3578">
        <v>-4.0186144329329103</v>
      </c>
      <c r="K3578">
        <v>45.8450840135364</v>
      </c>
      <c r="L3578">
        <v>40.921667921211501</v>
      </c>
      <c r="M3578">
        <v>38.486127025033497</v>
      </c>
      <c r="N3578">
        <v>0.33730797913191701</v>
      </c>
      <c r="O3578">
        <v>38.623978201634799</v>
      </c>
      <c r="P3578">
        <v>104.83720930232499</v>
      </c>
      <c r="Q3578">
        <v>0.140565940740003</v>
      </c>
    </row>
    <row r="3579" spans="1:17" hidden="1" x14ac:dyDescent="0.3">
      <c r="A3579" t="s">
        <v>7383</v>
      </c>
      <c r="B3579" t="s">
        <v>7384</v>
      </c>
      <c r="C3579" t="str">
        <f>IFERROR(VLOOKUP(Table1[[#This Row],[Ticker]],[1]!Table1[[Symbol]:[Industry]],2,FALSE),"-")</f>
        <v>-</v>
      </c>
      <c r="D3579" t="s">
        <v>54</v>
      </c>
      <c r="E3579">
        <v>47</v>
      </c>
      <c r="F3579">
        <v>3.76</v>
      </c>
      <c r="G3579">
        <v>-50.859987406090298</v>
      </c>
      <c r="H3579">
        <v>-10.6265419382662</v>
      </c>
      <c r="I3579">
        <v>-16.9824491034624</v>
      </c>
      <c r="J3579">
        <v>-3.5823257544054901</v>
      </c>
      <c r="K3579">
        <v>3.9197151584728598</v>
      </c>
      <c r="L3579">
        <v>4.0784071746479196</v>
      </c>
      <c r="M3579">
        <v>34.372547037625999</v>
      </c>
      <c r="N3579">
        <v>0.64906685432926003</v>
      </c>
      <c r="O3579">
        <v>67.819148936170194</v>
      </c>
      <c r="P3579">
        <v>9.9415204678362503</v>
      </c>
      <c r="Q3579">
        <v>9.3020436229207998E-2</v>
      </c>
    </row>
    <row r="3580" spans="1:17" hidden="1" x14ac:dyDescent="0.3">
      <c r="A3580" t="s">
        <v>7385</v>
      </c>
      <c r="B3580" t="s">
        <v>7386</v>
      </c>
      <c r="C3580" t="str">
        <f>IFERROR(VLOOKUP(Table1[[#This Row],[Ticker]],[1]!Table1[[Symbol]:[Industry]],2,FALSE),"-")</f>
        <v>-</v>
      </c>
      <c r="D3580" t="s">
        <v>83</v>
      </c>
      <c r="E3580">
        <v>46.915999999999997</v>
      </c>
      <c r="F3580">
        <v>1.48</v>
      </c>
      <c r="G3580">
        <v>31.667245709378001</v>
      </c>
      <c r="H3580">
        <v>69.476142527041105</v>
      </c>
      <c r="I3580">
        <v>66.669842001658793</v>
      </c>
      <c r="J3580">
        <v>8.1252259531462006</v>
      </c>
      <c r="K3580">
        <v>1.06567409011654</v>
      </c>
      <c r="L3580">
        <v>1.0044722841637199</v>
      </c>
      <c r="M3580">
        <v>92.5853933584754</v>
      </c>
      <c r="N3580">
        <v>0.81652822803445202</v>
      </c>
      <c r="O3580">
        <v>0</v>
      </c>
      <c r="P3580">
        <v>111.428571428571</v>
      </c>
      <c r="Q3580">
        <v>3.0260965265458E-2</v>
      </c>
    </row>
    <row r="3581" spans="1:17" hidden="1" x14ac:dyDescent="0.3">
      <c r="A3581" t="s">
        <v>7387</v>
      </c>
      <c r="B3581" t="s">
        <v>7388</v>
      </c>
      <c r="C3581" t="str">
        <f>IFERROR(VLOOKUP(Table1[[#This Row],[Ticker]],[1]!Table1[[Symbol]:[Industry]],2,FALSE),"-")</f>
        <v>-</v>
      </c>
      <c r="D3581" t="s">
        <v>2933</v>
      </c>
      <c r="E3581">
        <v>46.845989639999999</v>
      </c>
      <c r="F3581">
        <v>33.9</v>
      </c>
      <c r="G3581">
        <v>-71.084751055357501</v>
      </c>
      <c r="H3581">
        <v>-21.0182440944067</v>
      </c>
      <c r="I3581">
        <v>-47.954405455264499</v>
      </c>
      <c r="J3581">
        <v>-9.6899425577931009</v>
      </c>
      <c r="K3581">
        <v>39.4615438117116</v>
      </c>
      <c r="L3581">
        <v>47.807997871833898</v>
      </c>
      <c r="M3581">
        <v>29.655393796884798</v>
      </c>
      <c r="N3581">
        <v>1.1335259519141401</v>
      </c>
      <c r="O3581">
        <v>143.18584070796399</v>
      </c>
      <c r="P3581">
        <v>5.2468177584600904</v>
      </c>
      <c r="Q3581">
        <v>5.4719646809744997E-2</v>
      </c>
    </row>
    <row r="3582" spans="1:17" hidden="1" x14ac:dyDescent="0.3">
      <c r="A3582" t="s">
        <v>7389</v>
      </c>
      <c r="B3582" t="s">
        <v>7390</v>
      </c>
      <c r="C3582" t="str">
        <f>IFERROR(VLOOKUP(Table1[[#This Row],[Ticker]],[1]!Table1[[Symbol]:[Industry]],2,FALSE),"-")</f>
        <v>-</v>
      </c>
      <c r="D3582" t="s">
        <v>546</v>
      </c>
      <c r="E3582">
        <v>46.843874999999997</v>
      </c>
      <c r="F3582">
        <v>58.5</v>
      </c>
      <c r="G3582">
        <v>22.2307503905297</v>
      </c>
      <c r="H3582">
        <v>22.922598032320099</v>
      </c>
      <c r="I3582">
        <v>29.322542657892999</v>
      </c>
      <c r="J3582">
        <v>19.995814378466399</v>
      </c>
      <c r="K3582">
        <v>44.735411629088397</v>
      </c>
      <c r="L3582">
        <v>41.339673534236397</v>
      </c>
      <c r="M3582">
        <v>100</v>
      </c>
      <c r="N3582">
        <v>2.2476390915831899</v>
      </c>
      <c r="O3582">
        <v>0</v>
      </c>
      <c r="P3582">
        <v>55.007949125596099</v>
      </c>
    </row>
    <row r="3583" spans="1:17" hidden="1" x14ac:dyDescent="0.3">
      <c r="A3583" t="s">
        <v>7391</v>
      </c>
      <c r="B3583" t="s">
        <v>7392</v>
      </c>
      <c r="C3583" t="str">
        <f>IFERROR(VLOOKUP(Table1[[#This Row],[Ticker]],[1]!Table1[[Symbol]:[Industry]],2,FALSE),"-")</f>
        <v>-</v>
      </c>
      <c r="D3583" t="s">
        <v>124</v>
      </c>
      <c r="E3583">
        <v>46.825059199999998</v>
      </c>
      <c r="F3583">
        <v>58.79</v>
      </c>
      <c r="G3583">
        <v>22.341534774168402</v>
      </c>
      <c r="H3583">
        <v>-1.2553659179210399</v>
      </c>
      <c r="I3583">
        <v>28.755155987147901</v>
      </c>
      <c r="J3583">
        <v>14.5178185457388</v>
      </c>
      <c r="K3583">
        <v>47.4144482504311</v>
      </c>
      <c r="L3583">
        <v>43.579134033381798</v>
      </c>
      <c r="M3583">
        <v>79.463283845160504</v>
      </c>
      <c r="N3583">
        <v>1.78598279111543</v>
      </c>
      <c r="O3583">
        <v>6.5657424732097303</v>
      </c>
      <c r="P3583">
        <v>117.74074074073999</v>
      </c>
      <c r="Q3583">
        <v>0.11722152550587001</v>
      </c>
    </row>
    <row r="3584" spans="1:17" hidden="1" x14ac:dyDescent="0.3">
      <c r="A3584" t="s">
        <v>7393</v>
      </c>
      <c r="B3584" t="s">
        <v>7394</v>
      </c>
      <c r="C3584" t="str">
        <f>IFERROR(VLOOKUP(Table1[[#This Row],[Ticker]],[1]!Table1[[Symbol]:[Industry]],2,FALSE),"-")</f>
        <v>-</v>
      </c>
      <c r="D3584" t="s">
        <v>264</v>
      </c>
      <c r="E3584">
        <v>46.708381500000002</v>
      </c>
      <c r="F3584">
        <v>105.05</v>
      </c>
      <c r="G3584">
        <v>69.904645756540702</v>
      </c>
      <c r="H3584">
        <v>24.832838396878302</v>
      </c>
      <c r="I3584">
        <v>14.6108695896112</v>
      </c>
      <c r="J3584">
        <v>3.8418285027426502</v>
      </c>
      <c r="K3584">
        <v>92.304168902071794</v>
      </c>
      <c r="L3584">
        <v>79.785666653234003</v>
      </c>
      <c r="M3584">
        <v>68.088062763084196</v>
      </c>
      <c r="N3584">
        <v>0.37395803547837098</v>
      </c>
      <c r="O3584">
        <v>8.5959067110899596</v>
      </c>
      <c r="P3584">
        <v>131.59171075837699</v>
      </c>
      <c r="Q3584">
        <v>3.4704239617838001E-2</v>
      </c>
    </row>
    <row r="3585" spans="1:17" hidden="1" x14ac:dyDescent="0.3">
      <c r="A3585" t="s">
        <v>7395</v>
      </c>
      <c r="B3585" t="s">
        <v>7396</v>
      </c>
      <c r="C3585" t="str">
        <f>IFERROR(VLOOKUP(Table1[[#This Row],[Ticker]],[1]!Table1[[Symbol]:[Industry]],2,FALSE),"-")</f>
        <v>-</v>
      </c>
      <c r="D3585" t="s">
        <v>1381</v>
      </c>
      <c r="E3585">
        <v>46.569602699999997</v>
      </c>
      <c r="F3585">
        <v>8.85</v>
      </c>
      <c r="G3585">
        <v>-88.394049286721298</v>
      </c>
      <c r="H3585">
        <v>-8.7674545860712598</v>
      </c>
      <c r="I3585">
        <v>-35.231566449045303</v>
      </c>
      <c r="J3585">
        <v>-0.59011796219770196</v>
      </c>
      <c r="K3585">
        <v>9.2577198768311195</v>
      </c>
      <c r="L3585">
        <v>12.667294166236699</v>
      </c>
      <c r="M3585">
        <v>50.261633655816503</v>
      </c>
      <c r="N3585">
        <v>0.90388245853499904</v>
      </c>
      <c r="O3585">
        <v>135.02824858757</v>
      </c>
      <c r="P3585">
        <v>5.60859188544151</v>
      </c>
      <c r="Q3585">
        <v>0.19467675291421799</v>
      </c>
    </row>
    <row r="3586" spans="1:17" hidden="1" x14ac:dyDescent="0.3">
      <c r="A3586" t="s">
        <v>7397</v>
      </c>
      <c r="B3586" t="s">
        <v>7398</v>
      </c>
      <c r="C3586" t="str">
        <f>IFERROR(VLOOKUP(Table1[[#This Row],[Ticker]],[1]!Table1[[Symbol]:[Industry]],2,FALSE),"-")</f>
        <v>-</v>
      </c>
      <c r="D3586" t="s">
        <v>114</v>
      </c>
      <c r="E3586">
        <v>46.531199999999998</v>
      </c>
      <c r="F3586">
        <v>7.4</v>
      </c>
      <c r="G3586">
        <v>-76.460608171900503</v>
      </c>
      <c r="H3586">
        <v>-17.958983723221198</v>
      </c>
      <c r="I3586">
        <v>-39.101035942666599</v>
      </c>
      <c r="J3586">
        <v>-6.8290790011587399</v>
      </c>
      <c r="K3586">
        <v>8.3488711710496304</v>
      </c>
      <c r="L3586">
        <v>9.3999045124835892</v>
      </c>
      <c r="M3586">
        <v>25.880634837111899</v>
      </c>
      <c r="N3586">
        <v>1.32809124841035</v>
      </c>
      <c r="O3586">
        <v>94.324324324324294</v>
      </c>
      <c r="P3586">
        <v>4.0787623066104102</v>
      </c>
      <c r="Q3586">
        <v>-8.7913014912000004E-3</v>
      </c>
    </row>
    <row r="3587" spans="1:17" hidden="1" x14ac:dyDescent="0.3">
      <c r="A3587" t="s">
        <v>7399</v>
      </c>
      <c r="B3587" t="s">
        <v>7400</v>
      </c>
      <c r="C3587" t="str">
        <f>IFERROR(VLOOKUP(Table1[[#This Row],[Ticker]],[1]!Table1[[Symbol]:[Industry]],2,FALSE),"-")</f>
        <v>-</v>
      </c>
      <c r="D3587" t="s">
        <v>397</v>
      </c>
      <c r="E3587">
        <v>46.503248800000001</v>
      </c>
      <c r="F3587">
        <v>31</v>
      </c>
      <c r="G3587">
        <v>22.222801264933501</v>
      </c>
      <c r="H3587">
        <v>6.0727811825032703</v>
      </c>
      <c r="I3587">
        <v>64.022783178129401</v>
      </c>
      <c r="J3587">
        <v>-4.6294036764834097</v>
      </c>
      <c r="K3587">
        <v>29.662889496378199</v>
      </c>
      <c r="L3587">
        <v>25.1976327019769</v>
      </c>
      <c r="M3587">
        <v>47.378386451055</v>
      </c>
      <c r="N3587">
        <v>0.45227650884888798</v>
      </c>
      <c r="O3587">
        <v>13.709677419354801</v>
      </c>
      <c r="P3587">
        <v>106.666666666666</v>
      </c>
    </row>
    <row r="3588" spans="1:17" hidden="1" x14ac:dyDescent="0.3">
      <c r="A3588" t="s">
        <v>7401</v>
      </c>
      <c r="B3588" t="s">
        <v>7402</v>
      </c>
      <c r="C3588" t="str">
        <f>IFERROR(VLOOKUP(Table1[[#This Row],[Ticker]],[1]!Table1[[Symbol]:[Industry]],2,FALSE),"-")</f>
        <v>-</v>
      </c>
      <c r="D3588" t="s">
        <v>1169</v>
      </c>
      <c r="E3588">
        <v>46.450249999999997</v>
      </c>
      <c r="F3588">
        <v>8.89</v>
      </c>
      <c r="G3588">
        <v>16.886100928233201</v>
      </c>
      <c r="H3588">
        <v>-12.785834428689601</v>
      </c>
      <c r="I3588">
        <v>-19.880545595240299</v>
      </c>
      <c r="J3588">
        <v>-6.5150646572936504</v>
      </c>
      <c r="K3588">
        <v>8.9481799094350603</v>
      </c>
      <c r="L3588">
        <v>8.1942719510188802</v>
      </c>
      <c r="M3588">
        <v>47.068755752347997</v>
      </c>
      <c r="N3588">
        <v>1.03528491165842</v>
      </c>
      <c r="O3588">
        <v>22.0472440944881</v>
      </c>
      <c r="P3588">
        <v>61.0507246376811</v>
      </c>
      <c r="Q3588">
        <v>8.7791982861484999E-2</v>
      </c>
    </row>
    <row r="3589" spans="1:17" hidden="1" x14ac:dyDescent="0.3">
      <c r="A3589" t="s">
        <v>7403</v>
      </c>
      <c r="B3589" t="s">
        <v>7404</v>
      </c>
      <c r="C3589" t="str">
        <f>IFERROR(VLOOKUP(Table1[[#This Row],[Ticker]],[1]!Table1[[Symbol]:[Industry]],2,FALSE),"-")</f>
        <v>-</v>
      </c>
      <c r="D3589" t="s">
        <v>146</v>
      </c>
      <c r="E3589">
        <v>46.225554000000002</v>
      </c>
      <c r="F3589">
        <v>27.1</v>
      </c>
      <c r="G3589">
        <v>-22.838050662044001</v>
      </c>
      <c r="H3589">
        <v>-11.4782392256599</v>
      </c>
      <c r="I3589">
        <v>1.58134642643761</v>
      </c>
      <c r="J3589">
        <v>-2.9792238203683099</v>
      </c>
      <c r="K3589">
        <v>28.6660502148051</v>
      </c>
      <c r="L3589">
        <v>28.1784069793862</v>
      </c>
      <c r="M3589">
        <v>34.126707581007203</v>
      </c>
      <c r="N3589">
        <v>0.150109486111482</v>
      </c>
      <c r="O3589">
        <v>49.261992619926197</v>
      </c>
      <c r="P3589">
        <v>22.347629796839701</v>
      </c>
      <c r="Q3589">
        <v>-2.4826993326399999E-3</v>
      </c>
    </row>
    <row r="3590" spans="1:17" hidden="1" x14ac:dyDescent="0.3">
      <c r="A3590" t="s">
        <v>7405</v>
      </c>
      <c r="B3590" t="s">
        <v>7406</v>
      </c>
      <c r="C3590" t="str">
        <f>IFERROR(VLOOKUP(Table1[[#This Row],[Ticker]],[1]!Table1[[Symbol]:[Industry]],2,FALSE),"-")</f>
        <v>-</v>
      </c>
      <c r="D3590" t="s">
        <v>273</v>
      </c>
      <c r="E3590">
        <v>46.078499999999998</v>
      </c>
      <c r="F3590">
        <v>33.15</v>
      </c>
      <c r="G3590">
        <v>-36.690242213327203</v>
      </c>
      <c r="H3590">
        <v>-10.0194115085266</v>
      </c>
      <c r="I3590">
        <v>0.27449316444955502</v>
      </c>
      <c r="J3590">
        <v>-5.7691095588363597</v>
      </c>
      <c r="K3590">
        <v>33.549301515918103</v>
      </c>
      <c r="L3590">
        <v>34.254927383187798</v>
      </c>
      <c r="M3590">
        <v>47.568149040339897</v>
      </c>
      <c r="N3590">
        <v>0.44116506360533603</v>
      </c>
      <c r="O3590">
        <v>24.132730015082899</v>
      </c>
      <c r="P3590">
        <v>22.7777777777777</v>
      </c>
      <c r="Q3590">
        <v>-8.8088292589376005E-2</v>
      </c>
    </row>
    <row r="3591" spans="1:17" hidden="1" x14ac:dyDescent="0.3">
      <c r="A3591" t="s">
        <v>7407</v>
      </c>
      <c r="B3591" t="s">
        <v>7408</v>
      </c>
      <c r="C3591" t="str">
        <f>IFERROR(VLOOKUP(Table1[[#This Row],[Ticker]],[1]!Table1[[Symbol]:[Industry]],2,FALSE),"-")</f>
        <v>-</v>
      </c>
      <c r="D3591" t="s">
        <v>397</v>
      </c>
      <c r="E3591">
        <v>46.048720000000003</v>
      </c>
      <c r="F3591">
        <v>86.95</v>
      </c>
      <c r="G3591">
        <v>-58.142005602019097</v>
      </c>
      <c r="H3591">
        <v>-38.879895092968297</v>
      </c>
      <c r="I3591">
        <v>-32.241049087450001</v>
      </c>
      <c r="J3591">
        <v>-1.5044036764834099</v>
      </c>
      <c r="K3591">
        <v>100.15111625752</v>
      </c>
      <c r="L3591">
        <v>101.11257827657001</v>
      </c>
      <c r="M3591">
        <v>16.764138528056598</v>
      </c>
      <c r="N3591">
        <v>0.76606116800831603</v>
      </c>
      <c r="O3591">
        <v>76.894767107532999</v>
      </c>
      <c r="P3591">
        <v>6.0365853658536501</v>
      </c>
    </row>
    <row r="3592" spans="1:17" hidden="1" x14ac:dyDescent="0.3">
      <c r="A3592" t="s">
        <v>7409</v>
      </c>
      <c r="B3592" t="s">
        <v>7410</v>
      </c>
      <c r="C3592" t="str">
        <f>IFERROR(VLOOKUP(Table1[[#This Row],[Ticker]],[1]!Table1[[Symbol]:[Industry]],2,FALSE),"-")</f>
        <v>-</v>
      </c>
      <c r="E3592">
        <v>45.985584000000003</v>
      </c>
      <c r="F3592">
        <v>43.44</v>
      </c>
      <c r="G3592">
        <v>1.2968753390076699</v>
      </c>
      <c r="H3592">
        <v>9.3144241145974096</v>
      </c>
      <c r="I3592">
        <v>1.8025853644907199</v>
      </c>
      <c r="J3592">
        <v>3.0191766892528502</v>
      </c>
      <c r="K3592">
        <v>40.731544598517502</v>
      </c>
      <c r="L3592">
        <v>38.763210521057303</v>
      </c>
      <c r="M3592">
        <v>57.3712362149505</v>
      </c>
      <c r="N3592">
        <v>1.28093889787419</v>
      </c>
      <c r="O3592">
        <v>21.777163904235699</v>
      </c>
      <c r="P3592">
        <v>44.703530979347001</v>
      </c>
      <c r="Q3592">
        <v>1.5265350814642E-2</v>
      </c>
    </row>
    <row r="3593" spans="1:17" hidden="1" x14ac:dyDescent="0.3">
      <c r="A3593" t="s">
        <v>7411</v>
      </c>
      <c r="B3593" t="s">
        <v>7412</v>
      </c>
      <c r="C3593" t="str">
        <f>IFERROR(VLOOKUP(Table1[[#This Row],[Ticker]],[1]!Table1[[Symbol]:[Industry]],2,FALSE),"-")</f>
        <v>-</v>
      </c>
      <c r="D3593" t="s">
        <v>83</v>
      </c>
      <c r="E3593">
        <v>45.895718430000002</v>
      </c>
      <c r="F3593">
        <v>88.65</v>
      </c>
      <c r="G3593">
        <v>11.4394923337476</v>
      </c>
      <c r="H3593">
        <v>-34.5629481033776</v>
      </c>
      <c r="I3593">
        <v>12.422054391039399</v>
      </c>
      <c r="J3593">
        <v>-5.6533398466961797</v>
      </c>
      <c r="K3593">
        <v>90.753856170301106</v>
      </c>
      <c r="L3593">
        <v>75.484134738400599</v>
      </c>
      <c r="M3593">
        <v>34.4226990654536</v>
      </c>
      <c r="N3593">
        <v>0.39134915052292901</v>
      </c>
      <c r="O3593">
        <v>52.272983643541998</v>
      </c>
      <c r="P3593">
        <v>81.995483473619302</v>
      </c>
      <c r="Q3593">
        <v>8.3866308649939006E-2</v>
      </c>
    </row>
    <row r="3594" spans="1:17" hidden="1" x14ac:dyDescent="0.3">
      <c r="A3594" t="s">
        <v>7413</v>
      </c>
      <c r="B3594" t="s">
        <v>7414</v>
      </c>
      <c r="C3594" t="str">
        <f>IFERROR(VLOOKUP(Table1[[#This Row],[Ticker]],[1]!Table1[[Symbol]:[Industry]],2,FALSE),"-")</f>
        <v>-</v>
      </c>
      <c r="D3594" t="s">
        <v>606</v>
      </c>
      <c r="E3594">
        <v>45.445132000000001</v>
      </c>
      <c r="F3594">
        <v>155</v>
      </c>
      <c r="G3594">
        <v>-45.157074371018901</v>
      </c>
      <c r="H3594">
        <v>-3.1652529271611298</v>
      </c>
      <c r="I3594">
        <v>-17.5171498682598</v>
      </c>
      <c r="J3594">
        <v>-3.9720162613076</v>
      </c>
      <c r="K3594">
        <v>159.01525539657499</v>
      </c>
      <c r="L3594">
        <v>163.34932075121799</v>
      </c>
      <c r="M3594">
        <v>37.9539658665094</v>
      </c>
      <c r="N3594">
        <v>0.53487539581613297</v>
      </c>
      <c r="O3594">
        <v>33.999999999999901</v>
      </c>
      <c r="P3594">
        <v>13.1386861313868</v>
      </c>
      <c r="Q3594">
        <v>-1.2497262828118E-2</v>
      </c>
    </row>
    <row r="3595" spans="1:17" hidden="1" x14ac:dyDescent="0.3">
      <c r="A3595" t="s">
        <v>7415</v>
      </c>
      <c r="B3595" t="s">
        <v>7416</v>
      </c>
      <c r="C3595" t="str">
        <f>IFERROR(VLOOKUP(Table1[[#This Row],[Ticker]],[1]!Table1[[Symbol]:[Industry]],2,FALSE),"-")</f>
        <v>-</v>
      </c>
      <c r="D3595" t="s">
        <v>264</v>
      </c>
      <c r="E3595">
        <v>45.414285</v>
      </c>
      <c r="F3595">
        <v>105.15</v>
      </c>
      <c r="G3595">
        <v>7.1822111427593399E-2</v>
      </c>
      <c r="H3595">
        <v>14.331173063845901</v>
      </c>
      <c r="I3595">
        <v>-14.221247107251999</v>
      </c>
      <c r="J3595">
        <v>0.807626398704546</v>
      </c>
      <c r="K3595">
        <v>99.978476059281306</v>
      </c>
      <c r="L3595">
        <v>96.276206118553205</v>
      </c>
      <c r="M3595">
        <v>48.407264461604399</v>
      </c>
      <c r="N3595">
        <v>1.02431061237016</v>
      </c>
      <c r="O3595">
        <v>35.901093675701297</v>
      </c>
      <c r="P3595">
        <v>38.355263157894697</v>
      </c>
      <c r="Q3595">
        <v>0.11582540529628201</v>
      </c>
    </row>
    <row r="3596" spans="1:17" hidden="1" x14ac:dyDescent="0.3">
      <c r="A3596" t="s">
        <v>7417</v>
      </c>
      <c r="B3596" t="s">
        <v>7418</v>
      </c>
      <c r="C3596" t="str">
        <f>IFERROR(VLOOKUP(Table1[[#This Row],[Ticker]],[1]!Table1[[Symbol]:[Industry]],2,FALSE),"-")</f>
        <v>-</v>
      </c>
      <c r="D3596" t="s">
        <v>167</v>
      </c>
      <c r="E3596">
        <v>45.266936999999999</v>
      </c>
      <c r="F3596">
        <v>71.8</v>
      </c>
      <c r="G3596">
        <v>42.344752484445699</v>
      </c>
      <c r="H3596">
        <v>2.41112704716492</v>
      </c>
      <c r="I3596">
        <v>25.241127744510202</v>
      </c>
      <c r="J3596">
        <v>-6.1393668379033803</v>
      </c>
      <c r="K3596">
        <v>66.471233173753802</v>
      </c>
      <c r="L3596">
        <v>59.195358645645697</v>
      </c>
      <c r="M3596">
        <v>53.261357726510703</v>
      </c>
      <c r="N3596">
        <v>0.89352039014828499</v>
      </c>
      <c r="O3596">
        <v>14.6239554317548</v>
      </c>
      <c r="P3596">
        <v>81.772151898734094</v>
      </c>
      <c r="Q3596">
        <v>5.5266960390773001E-2</v>
      </c>
    </row>
    <row r="3597" spans="1:17" hidden="1" x14ac:dyDescent="0.3">
      <c r="A3597" t="s">
        <v>7419</v>
      </c>
      <c r="B3597" t="s">
        <v>7420</v>
      </c>
      <c r="C3597" t="str">
        <f>IFERROR(VLOOKUP(Table1[[#This Row],[Ticker]],[1]!Table1[[Symbol]:[Industry]],2,FALSE),"-")</f>
        <v>-</v>
      </c>
      <c r="D3597" t="s">
        <v>762</v>
      </c>
      <c r="E3597">
        <v>45.1780884</v>
      </c>
      <c r="F3597">
        <v>44.19</v>
      </c>
      <c r="G3597">
        <v>-97.789075219626895</v>
      </c>
      <c r="H3597">
        <v>-14.15411675923</v>
      </c>
      <c r="I3597">
        <v>-29.452442793192301</v>
      </c>
      <c r="J3597">
        <v>-4.7501179621976997</v>
      </c>
      <c r="K3597">
        <v>47.0894822694193</v>
      </c>
      <c r="L3597">
        <v>67.257521460001797</v>
      </c>
      <c r="M3597">
        <v>51.042606213852103</v>
      </c>
      <c r="N3597">
        <v>0.36332179930795799</v>
      </c>
      <c r="O3597">
        <v>212.28784792939501</v>
      </c>
      <c r="P3597">
        <v>7.7804878048780299</v>
      </c>
    </row>
    <row r="3598" spans="1:17" hidden="1" x14ac:dyDescent="0.3">
      <c r="A3598" t="s">
        <v>7421</v>
      </c>
      <c r="B3598" t="s">
        <v>7422</v>
      </c>
      <c r="C3598" t="str">
        <f>IFERROR(VLOOKUP(Table1[[#This Row],[Ticker]],[1]!Table1[[Symbol]:[Industry]],2,FALSE),"-")</f>
        <v>-</v>
      </c>
      <c r="D3598" t="s">
        <v>467</v>
      </c>
      <c r="E3598">
        <v>45.171172800000001</v>
      </c>
      <c r="F3598">
        <v>23.4</v>
      </c>
      <c r="G3598">
        <v>-50.959016916884501</v>
      </c>
      <c r="H3598">
        <v>-6.5165045317824299</v>
      </c>
      <c r="I3598">
        <v>-26.2041737463726</v>
      </c>
      <c r="J3598">
        <v>-1.7162680832630799</v>
      </c>
      <c r="K3598">
        <v>23.976543909343999</v>
      </c>
      <c r="L3598">
        <v>27.374344113864101</v>
      </c>
      <c r="M3598">
        <v>47.125712668362198</v>
      </c>
      <c r="N3598">
        <v>0.627941176470588</v>
      </c>
      <c r="O3598">
        <v>83.760683760683705</v>
      </c>
      <c r="P3598">
        <v>3.0837004405286299</v>
      </c>
    </row>
    <row r="3599" spans="1:17" hidden="1" x14ac:dyDescent="0.3">
      <c r="A3599" t="s">
        <v>7423</v>
      </c>
      <c r="B3599" t="s">
        <v>7424</v>
      </c>
      <c r="C3599" t="str">
        <f>IFERROR(VLOOKUP(Table1[[#This Row],[Ticker]],[1]!Table1[[Symbol]:[Industry]],2,FALSE),"-")</f>
        <v>-</v>
      </c>
      <c r="D3599" t="s">
        <v>294</v>
      </c>
      <c r="E3599">
        <v>45.143999999999998</v>
      </c>
      <c r="F3599">
        <v>114</v>
      </c>
      <c r="G3599">
        <v>29.2006358770393</v>
      </c>
      <c r="H3599">
        <v>-2.53671277181826</v>
      </c>
      <c r="I3599">
        <v>8.4069181550774204</v>
      </c>
      <c r="J3599">
        <v>-1.5044036764834099</v>
      </c>
      <c r="K3599">
        <v>121.344842354999</v>
      </c>
      <c r="L3599">
        <v>113.282070958281</v>
      </c>
      <c r="M3599">
        <v>39.899366114026002</v>
      </c>
      <c r="N3599">
        <v>2.0977191466421401E-2</v>
      </c>
      <c r="O3599">
        <v>66.535087719298204</v>
      </c>
      <c r="P3599">
        <v>73.648134044173602</v>
      </c>
      <c r="Q3599">
        <v>0.110174958747617</v>
      </c>
    </row>
    <row r="3600" spans="1:17" hidden="1" x14ac:dyDescent="0.3">
      <c r="A3600" t="s">
        <v>7425</v>
      </c>
      <c r="B3600" t="s">
        <v>7426</v>
      </c>
      <c r="C3600" t="str">
        <f>IFERROR(VLOOKUP(Table1[[#This Row],[Ticker]],[1]!Table1[[Symbol]:[Industry]],2,FALSE),"-")</f>
        <v>-</v>
      </c>
      <c r="D3600" t="s">
        <v>400</v>
      </c>
      <c r="E3600">
        <v>45.09</v>
      </c>
      <c r="F3600">
        <v>5.01</v>
      </c>
      <c r="G3600">
        <v>62.925926264933601</v>
      </c>
      <c r="H3600">
        <v>-3.6148104866079001</v>
      </c>
      <c r="I3600">
        <v>31.371037220782299</v>
      </c>
      <c r="J3600">
        <v>-5.2226032850939896</v>
      </c>
      <c r="K3600">
        <v>4.91865571669869</v>
      </c>
      <c r="L3600">
        <v>4.3106140701073601</v>
      </c>
      <c r="M3600">
        <v>51.623873061930801</v>
      </c>
      <c r="N3600">
        <v>0.90452234294427103</v>
      </c>
      <c r="O3600">
        <v>30.2727877578176</v>
      </c>
      <c r="P3600">
        <v>112.889518413597</v>
      </c>
      <c r="Q3600">
        <v>7.7210033326973002E-2</v>
      </c>
    </row>
    <row r="3601" spans="1:17" hidden="1" x14ac:dyDescent="0.3">
      <c r="A3601" t="s">
        <v>7427</v>
      </c>
      <c r="B3601" t="s">
        <v>7428</v>
      </c>
      <c r="C3601" t="str">
        <f>IFERROR(VLOOKUP(Table1[[#This Row],[Ticker]],[1]!Table1[[Symbol]:[Industry]],2,FALSE),"-")</f>
        <v>-</v>
      </c>
      <c r="D3601" t="s">
        <v>753</v>
      </c>
      <c r="E3601">
        <v>45.057158311999999</v>
      </c>
      <c r="F3601">
        <v>23.9</v>
      </c>
      <c r="G3601">
        <v>22.4176064597387</v>
      </c>
      <c r="H3601">
        <v>-2.0907047047180098</v>
      </c>
      <c r="I3601">
        <v>6.7352527813553396</v>
      </c>
      <c r="J3601">
        <v>-0.78253531130295795</v>
      </c>
      <c r="K3601">
        <v>22.8605701120844</v>
      </c>
      <c r="L3601">
        <v>20.147943520140799</v>
      </c>
      <c r="M3601">
        <v>37.579943371070499</v>
      </c>
      <c r="N3601">
        <v>0.80934632043321397</v>
      </c>
      <c r="O3601">
        <v>2.3012552301255198</v>
      </c>
      <c r="P3601">
        <v>65.397923875432497</v>
      </c>
    </row>
    <row r="3602" spans="1:17" hidden="1" x14ac:dyDescent="0.3">
      <c r="A3602" t="s">
        <v>7429</v>
      </c>
      <c r="B3602" t="s">
        <v>7430</v>
      </c>
      <c r="C3602" t="str">
        <f>IFERROR(VLOOKUP(Table1[[#This Row],[Ticker]],[1]!Table1[[Symbol]:[Industry]],2,FALSE),"-")</f>
        <v>-</v>
      </c>
      <c r="D3602" t="s">
        <v>400</v>
      </c>
      <c r="E3602">
        <v>44.961504665</v>
      </c>
      <c r="F3602">
        <v>0.77</v>
      </c>
      <c r="G3602">
        <v>-28.7231446810123</v>
      </c>
      <c r="H3602">
        <v>-9.5797761367207102</v>
      </c>
      <c r="I3602">
        <v>-23.268429603279401</v>
      </c>
      <c r="J3602">
        <v>-2.7864549585347</v>
      </c>
      <c r="K3602">
        <v>0.81786059828256497</v>
      </c>
      <c r="L3602">
        <v>0.846945613517045</v>
      </c>
      <c r="M3602">
        <v>29.559325133976898</v>
      </c>
      <c r="N3602">
        <v>0.39004666935619697</v>
      </c>
      <c r="O3602">
        <v>64.935064935064901</v>
      </c>
      <c r="P3602">
        <v>16.6666666666666</v>
      </c>
      <c r="Q3602">
        <v>9.4400066098745003E-2</v>
      </c>
    </row>
    <row r="3603" spans="1:17" hidden="1" x14ac:dyDescent="0.3">
      <c r="A3603" t="s">
        <v>7431</v>
      </c>
      <c r="B3603" t="s">
        <v>7432</v>
      </c>
      <c r="C3603" t="str">
        <f>IFERROR(VLOOKUP(Table1[[#This Row],[Ticker]],[1]!Table1[[Symbol]:[Industry]],2,FALSE),"-")</f>
        <v>-</v>
      </c>
      <c r="D3603" t="s">
        <v>2208</v>
      </c>
      <c r="E3603">
        <v>44.922391015999999</v>
      </c>
      <c r="F3603">
        <v>56.92</v>
      </c>
      <c r="G3603">
        <v>62.824175835380302</v>
      </c>
      <c r="H3603">
        <v>13.6380653606906</v>
      </c>
      <c r="I3603">
        <v>94.057901703151401</v>
      </c>
      <c r="J3603">
        <v>-14.753615032950201</v>
      </c>
      <c r="K3603">
        <v>49.360498925360197</v>
      </c>
      <c r="L3603">
        <v>38.703781824678401</v>
      </c>
      <c r="M3603">
        <v>52.2759235759356</v>
      </c>
      <c r="N3603">
        <v>0.61464268641882602</v>
      </c>
      <c r="O3603">
        <v>11.401967673928301</v>
      </c>
      <c r="P3603">
        <v>137.06788837984101</v>
      </c>
      <c r="Q3603">
        <v>0.11212091690856101</v>
      </c>
    </row>
    <row r="3604" spans="1:17" hidden="1" x14ac:dyDescent="0.3">
      <c r="A3604" t="s">
        <v>7433</v>
      </c>
      <c r="B3604" t="s">
        <v>7434</v>
      </c>
      <c r="C3604" t="str">
        <f>IFERROR(VLOOKUP(Table1[[#This Row],[Ticker]],[1]!Table1[[Symbol]:[Industry]],2,FALSE),"-")</f>
        <v>-</v>
      </c>
      <c r="D3604" t="s">
        <v>237</v>
      </c>
      <c r="E3604">
        <v>44.826695399999998</v>
      </c>
      <c r="F3604">
        <v>118.27</v>
      </c>
      <c r="G3604">
        <v>33.215783721073898</v>
      </c>
      <c r="H3604">
        <v>41.624893046421299</v>
      </c>
      <c r="I3604">
        <v>77.319138941278297</v>
      </c>
      <c r="J3604">
        <v>8.8811270231833994</v>
      </c>
      <c r="K3604">
        <v>79.8337233413272</v>
      </c>
      <c r="L3604">
        <v>64.136094949946099</v>
      </c>
      <c r="M3604">
        <v>93.212560895719506</v>
      </c>
      <c r="N3604">
        <v>1.2652451846244399</v>
      </c>
      <c r="O3604">
        <v>0</v>
      </c>
      <c r="P3604">
        <v>168.490351872871</v>
      </c>
      <c r="Q3604">
        <v>0.100528033535369</v>
      </c>
    </row>
    <row r="3605" spans="1:17" hidden="1" x14ac:dyDescent="0.3">
      <c r="A3605" t="s">
        <v>7435</v>
      </c>
      <c r="B3605" t="s">
        <v>7436</v>
      </c>
      <c r="C3605" t="str">
        <f>IFERROR(VLOOKUP(Table1[[#This Row],[Ticker]],[1]!Table1[[Symbol]:[Industry]],2,FALSE),"-")</f>
        <v>-</v>
      </c>
      <c r="D3605" t="s">
        <v>1381</v>
      </c>
      <c r="E3605">
        <v>44.81</v>
      </c>
      <c r="F3605">
        <v>44.81</v>
      </c>
      <c r="G3605">
        <v>-39.071636208926698</v>
      </c>
      <c r="H3605">
        <v>-14.143312486784399</v>
      </c>
      <c r="I3605">
        <v>-27.123156166466501</v>
      </c>
      <c r="J3605">
        <v>-3.5483262683512198</v>
      </c>
      <c r="K3605">
        <v>46.384679712191698</v>
      </c>
      <c r="L3605">
        <v>48.794235048177697</v>
      </c>
      <c r="M3605">
        <v>35.886475497387799</v>
      </c>
      <c r="N3605">
        <v>0.63881910552844201</v>
      </c>
      <c r="O3605">
        <v>57.442535148404303</v>
      </c>
      <c r="P3605">
        <v>6.18483412322274</v>
      </c>
      <c r="Q3605">
        <v>-0.11853053018210299</v>
      </c>
    </row>
    <row r="3606" spans="1:17" hidden="1" x14ac:dyDescent="0.3">
      <c r="A3606" t="s">
        <v>7437</v>
      </c>
      <c r="B3606" t="s">
        <v>7438</v>
      </c>
      <c r="C3606" t="str">
        <f>IFERROR(VLOOKUP(Table1[[#This Row],[Ticker]],[1]!Table1[[Symbol]:[Industry]],2,FALSE),"-")</f>
        <v>-</v>
      </c>
      <c r="D3606" t="s">
        <v>21</v>
      </c>
      <c r="E3606">
        <v>44.792431110999999</v>
      </c>
      <c r="F3606">
        <v>56.51</v>
      </c>
      <c r="G3606">
        <v>18.8867840883367</v>
      </c>
      <c r="H3606">
        <v>15.662446835998701</v>
      </c>
      <c r="I3606">
        <v>-23.768578346399998</v>
      </c>
      <c r="J3606">
        <v>-14.0669957236115</v>
      </c>
      <c r="K3606">
        <v>53.385105944867298</v>
      </c>
      <c r="L3606">
        <v>51.759350316063298</v>
      </c>
      <c r="M3606">
        <v>48.720290573451898</v>
      </c>
      <c r="N3606">
        <v>2.5977124091274599</v>
      </c>
      <c r="O3606">
        <v>64.218722350026496</v>
      </c>
      <c r="P3606">
        <v>70.931639443436097</v>
      </c>
      <c r="Q3606">
        <v>0.131556474113211</v>
      </c>
    </row>
    <row r="3607" spans="1:17" hidden="1" x14ac:dyDescent="0.3">
      <c r="A3607" t="s">
        <v>7439</v>
      </c>
      <c r="B3607" t="s">
        <v>7440</v>
      </c>
      <c r="C3607" t="str">
        <f>IFERROR(VLOOKUP(Table1[[#This Row],[Ticker]],[1]!Table1[[Symbol]:[Industry]],2,FALSE),"-")</f>
        <v>-</v>
      </c>
      <c r="D3607" t="s">
        <v>1007</v>
      </c>
      <c r="E3607">
        <v>44.658999999999999</v>
      </c>
      <c r="F3607">
        <v>8.5</v>
      </c>
      <c r="G3607">
        <v>52.005409960585702</v>
      </c>
      <c r="H3607">
        <v>-10.209686349964199</v>
      </c>
      <c r="I3607">
        <v>65.255155176604802</v>
      </c>
      <c r="J3607">
        <v>-11.8603907314995</v>
      </c>
      <c r="K3607">
        <v>8.8810844541030693</v>
      </c>
      <c r="L3607">
        <v>7.14584348395777</v>
      </c>
      <c r="M3607">
        <v>33.306804827148802</v>
      </c>
      <c r="N3607">
        <v>0.49205960772346502</v>
      </c>
      <c r="O3607">
        <v>39.058823529411697</v>
      </c>
      <c r="P3607">
        <v>112.5</v>
      </c>
      <c r="Q3607">
        <v>4.5985248422470001E-3</v>
      </c>
    </row>
    <row r="3608" spans="1:17" hidden="1" x14ac:dyDescent="0.3">
      <c r="A3608" t="s">
        <v>7441</v>
      </c>
      <c r="B3608" t="s">
        <v>7442</v>
      </c>
      <c r="C3608" t="str">
        <f>IFERROR(VLOOKUP(Table1[[#This Row],[Ticker]],[1]!Table1[[Symbol]:[Industry]],2,FALSE),"-")</f>
        <v>-</v>
      </c>
      <c r="D3608" t="s">
        <v>132</v>
      </c>
      <c r="E3608">
        <v>44.55</v>
      </c>
      <c r="F3608">
        <v>4.95</v>
      </c>
      <c r="G3608">
        <v>44.0085155506479</v>
      </c>
      <c r="H3608">
        <v>-11.0368533689917</v>
      </c>
      <c r="I3608">
        <v>-0.75296084869742597</v>
      </c>
      <c r="J3608">
        <v>-3.9286461007258402</v>
      </c>
      <c r="K3608">
        <v>4.9208913794232503</v>
      </c>
      <c r="L3608">
        <v>4.4992405653046799</v>
      </c>
      <c r="M3608">
        <v>52.7697792407874</v>
      </c>
      <c r="N3608">
        <v>0.65223707600103698</v>
      </c>
      <c r="O3608">
        <v>20.404040404040401</v>
      </c>
      <c r="P3608">
        <v>79.347826086956502</v>
      </c>
      <c r="Q3608">
        <v>7.0316900966400003E-2</v>
      </c>
    </row>
    <row r="3609" spans="1:17" hidden="1" x14ac:dyDescent="0.3">
      <c r="A3609" t="s">
        <v>7443</v>
      </c>
      <c r="B3609" t="s">
        <v>7444</v>
      </c>
      <c r="C3609" t="str">
        <f>IFERROR(VLOOKUP(Table1[[#This Row],[Ticker]],[1]!Table1[[Symbol]:[Industry]],2,FALSE),"-")</f>
        <v>-</v>
      </c>
      <c r="D3609" t="s">
        <v>606</v>
      </c>
      <c r="E3609">
        <v>44.414999999999999</v>
      </c>
      <c r="F3609">
        <v>90</v>
      </c>
      <c r="G3609">
        <v>58.712162967061197</v>
      </c>
      <c r="H3609">
        <v>0.177772576651298</v>
      </c>
      <c r="I3609">
        <v>73.159203703786503</v>
      </c>
      <c r="K3609">
        <v>77.379761857532699</v>
      </c>
      <c r="L3609">
        <v>65.919590244255502</v>
      </c>
      <c r="M3609">
        <v>69.491041706724403</v>
      </c>
      <c r="N3609">
        <v>0.18390804597701099</v>
      </c>
      <c r="O3609">
        <v>5.3333333333333197</v>
      </c>
      <c r="P3609">
        <v>92.307692307692307</v>
      </c>
    </row>
    <row r="3610" spans="1:17" hidden="1" x14ac:dyDescent="0.3">
      <c r="A3610" t="s">
        <v>7445</v>
      </c>
      <c r="B3610" t="s">
        <v>7446</v>
      </c>
      <c r="C3610" t="str">
        <f>IFERROR(VLOOKUP(Table1[[#This Row],[Ticker]],[1]!Table1[[Symbol]:[Industry]],2,FALSE),"-")</f>
        <v>-</v>
      </c>
      <c r="D3610" t="s">
        <v>397</v>
      </c>
      <c r="E3610">
        <v>44.322876800000003</v>
      </c>
      <c r="F3610">
        <v>47.2</v>
      </c>
      <c r="G3610">
        <v>-21.718375205654599</v>
      </c>
      <c r="H3610">
        <v>-27.224705799611201</v>
      </c>
      <c r="I3610">
        <v>-32.822911621529499</v>
      </c>
      <c r="J3610">
        <v>-2.8175349896147202</v>
      </c>
      <c r="K3610">
        <v>56.083416277982103</v>
      </c>
      <c r="L3610">
        <v>53.549316675978297</v>
      </c>
      <c r="M3610">
        <v>28.648448890672999</v>
      </c>
      <c r="N3610">
        <v>0.78302519398409798</v>
      </c>
      <c r="O3610">
        <v>63.082627118643998</v>
      </c>
      <c r="P3610">
        <v>21.025641025641001</v>
      </c>
      <c r="Q3610">
        <v>7.4043131468147005E-2</v>
      </c>
    </row>
    <row r="3611" spans="1:17" hidden="1" x14ac:dyDescent="0.3">
      <c r="A3611" t="s">
        <v>7447</v>
      </c>
      <c r="B3611" t="s">
        <v>7448</v>
      </c>
      <c r="C3611" t="str">
        <f>IFERROR(VLOOKUP(Table1[[#This Row],[Ticker]],[1]!Table1[[Symbol]:[Industry]],2,FALSE),"-")</f>
        <v>-</v>
      </c>
      <c r="D3611" t="s">
        <v>287</v>
      </c>
      <c r="E3611">
        <v>44.281036800000003</v>
      </c>
      <c r="F3611">
        <v>15.12</v>
      </c>
      <c r="G3611">
        <v>19.182600259908401</v>
      </c>
      <c r="H3611">
        <v>-14.1624626156147</v>
      </c>
      <c r="I3611">
        <v>-19.1826170147345</v>
      </c>
      <c r="J3611">
        <v>-3.2599303344808201</v>
      </c>
      <c r="K3611">
        <v>15.6853070183572</v>
      </c>
      <c r="L3611">
        <v>15.2175635339145</v>
      </c>
      <c r="M3611">
        <v>38.283877015408599</v>
      </c>
      <c r="N3611">
        <v>0.53729106822235695</v>
      </c>
      <c r="O3611">
        <v>34.259259259259203</v>
      </c>
      <c r="P3611">
        <v>57.499999999999901</v>
      </c>
      <c r="Q3611">
        <v>4.9047095657138003E-2</v>
      </c>
    </row>
    <row r="3612" spans="1:17" hidden="1" x14ac:dyDescent="0.3">
      <c r="A3612" t="s">
        <v>7449</v>
      </c>
      <c r="B3612" t="s">
        <v>7450</v>
      </c>
      <c r="C3612" t="str">
        <f>IFERROR(VLOOKUP(Table1[[#This Row],[Ticker]],[1]!Table1[[Symbol]:[Industry]],2,FALSE),"-")</f>
        <v>-</v>
      </c>
      <c r="D3612" t="s">
        <v>546</v>
      </c>
      <c r="E3612">
        <v>44.225049532</v>
      </c>
      <c r="F3612">
        <v>70.760000000000005</v>
      </c>
      <c r="G3612">
        <v>249.91614902047701</v>
      </c>
      <c r="H3612">
        <v>40.081065347233</v>
      </c>
      <c r="I3612">
        <v>154.98000036395999</v>
      </c>
      <c r="J3612">
        <v>6.7158427749282099</v>
      </c>
      <c r="K3612">
        <v>49.239019574501803</v>
      </c>
      <c r="L3612">
        <v>34.755587171078403</v>
      </c>
      <c r="M3612">
        <v>96.102835940631707</v>
      </c>
      <c r="N3612">
        <v>1.2223235266536701</v>
      </c>
      <c r="O3612">
        <v>0</v>
      </c>
      <c r="P3612">
        <v>322.447761194029</v>
      </c>
      <c r="Q3612">
        <v>0.15916519438823301</v>
      </c>
    </row>
    <row r="3613" spans="1:17" hidden="1" x14ac:dyDescent="0.3">
      <c r="A3613" t="s">
        <v>7451</v>
      </c>
      <c r="B3613" t="s">
        <v>7452</v>
      </c>
      <c r="C3613" t="str">
        <f>IFERROR(VLOOKUP(Table1[[#This Row],[Ticker]],[1]!Table1[[Symbol]:[Industry]],2,FALSE),"-")</f>
        <v>-</v>
      </c>
      <c r="D3613" t="s">
        <v>54</v>
      </c>
      <c r="E3613">
        <v>44.176633484</v>
      </c>
      <c r="F3613">
        <v>22.09</v>
      </c>
      <c r="G3613">
        <v>-28.970807757622801</v>
      </c>
      <c r="H3613">
        <v>-9.5877410909222096</v>
      </c>
      <c r="I3613">
        <v>-6.8770802990474902</v>
      </c>
      <c r="J3613">
        <v>-6.5731321988201801</v>
      </c>
      <c r="K3613">
        <v>23.099617108157499</v>
      </c>
      <c r="L3613">
        <v>21.6328609223055</v>
      </c>
      <c r="M3613">
        <v>34.752344461583398</v>
      </c>
      <c r="N3613">
        <v>0.68237253929198205</v>
      </c>
      <c r="O3613">
        <v>36.260751471253897</v>
      </c>
      <c r="P3613">
        <v>62.426470588235297</v>
      </c>
      <c r="Q3613">
        <v>0.118097996460719</v>
      </c>
    </row>
    <row r="3614" spans="1:17" hidden="1" x14ac:dyDescent="0.3">
      <c r="A3614" t="s">
        <v>7453</v>
      </c>
      <c r="B3614" t="s">
        <v>7454</v>
      </c>
      <c r="C3614" t="str">
        <f>IFERROR(VLOOKUP(Table1[[#This Row],[Ticker]],[1]!Table1[[Symbol]:[Industry]],2,FALSE),"-")</f>
        <v>-</v>
      </c>
      <c r="D3614" t="s">
        <v>5413</v>
      </c>
      <c r="E3614">
        <v>44.172150000000002</v>
      </c>
      <c r="F3614">
        <v>165</v>
      </c>
      <c r="G3614">
        <v>-77.118571647867896</v>
      </c>
      <c r="H3614">
        <v>-7.4640851769437297</v>
      </c>
      <c r="I3614">
        <v>-49.565832097111702</v>
      </c>
      <c r="J3614">
        <v>-7.7821814542611998</v>
      </c>
      <c r="K3614">
        <v>174.76695011278699</v>
      </c>
      <c r="L3614">
        <v>192.56015493246301</v>
      </c>
      <c r="M3614">
        <v>31.950713082272099</v>
      </c>
      <c r="N3614">
        <v>0.75524475524475498</v>
      </c>
      <c r="O3614">
        <v>99.393939393939306</v>
      </c>
      <c r="P3614">
        <v>32.689987937273798</v>
      </c>
      <c r="Q3614">
        <v>-1.9166636327335E-2</v>
      </c>
    </row>
    <row r="3615" spans="1:17" hidden="1" x14ac:dyDescent="0.3">
      <c r="A3615" t="s">
        <v>7455</v>
      </c>
      <c r="B3615" t="s">
        <v>7456</v>
      </c>
      <c r="C3615" t="str">
        <f>IFERROR(VLOOKUP(Table1[[#This Row],[Ticker]],[1]!Table1[[Symbol]:[Industry]],2,FALSE),"-")</f>
        <v>-</v>
      </c>
      <c r="D3615" t="s">
        <v>1169</v>
      </c>
      <c r="E3615">
        <v>44.094128759999997</v>
      </c>
      <c r="F3615">
        <v>32.4</v>
      </c>
      <c r="G3615">
        <v>-85.024803746120199</v>
      </c>
      <c r="H3615">
        <v>-1.1619281323875601</v>
      </c>
      <c r="I3615">
        <v>-14.4840041521872</v>
      </c>
      <c r="J3615">
        <v>2.9230772395471201</v>
      </c>
      <c r="K3615">
        <v>33.375244958201499</v>
      </c>
      <c r="L3615">
        <v>44.3997901354604</v>
      </c>
      <c r="M3615">
        <v>42.633590998994997</v>
      </c>
      <c r="N3615">
        <v>1.7576853526220599</v>
      </c>
      <c r="O3615">
        <v>122.53086419752999</v>
      </c>
      <c r="P3615">
        <v>11.340206185566901</v>
      </c>
    </row>
    <row r="3616" spans="1:17" hidden="1" x14ac:dyDescent="0.3">
      <c r="A3616" t="s">
        <v>7457</v>
      </c>
      <c r="B3616" t="s">
        <v>7458</v>
      </c>
      <c r="C3616" t="str">
        <f>IFERROR(VLOOKUP(Table1[[#This Row],[Ticker]],[1]!Table1[[Symbol]:[Industry]],2,FALSE),"-")</f>
        <v>-</v>
      </c>
      <c r="D3616" t="s">
        <v>264</v>
      </c>
      <c r="E3616">
        <v>44.092664935999998</v>
      </c>
      <c r="F3616">
        <v>8.44</v>
      </c>
      <c r="G3616">
        <v>29.530493572625801</v>
      </c>
      <c r="H3616">
        <v>-7.1685803440568101</v>
      </c>
      <c r="I3616">
        <v>35.684440541804797</v>
      </c>
      <c r="J3616">
        <v>-5.5328396954407602</v>
      </c>
      <c r="K3616">
        <v>7.6554039493865798</v>
      </c>
      <c r="L3616">
        <v>6.3602021224234901</v>
      </c>
      <c r="M3616">
        <v>58.771538830111197</v>
      </c>
      <c r="N3616">
        <v>0.34719427545584802</v>
      </c>
      <c r="O3616">
        <v>15.4028436018957</v>
      </c>
      <c r="P3616">
        <v>103.373493975903</v>
      </c>
      <c r="Q3616">
        <v>0.10361955213167599</v>
      </c>
    </row>
    <row r="3617" spans="1:17" hidden="1" x14ac:dyDescent="0.3">
      <c r="A3617" t="s">
        <v>7459</v>
      </c>
      <c r="B3617" t="s">
        <v>7460</v>
      </c>
      <c r="C3617" t="str">
        <f>IFERROR(VLOOKUP(Table1[[#This Row],[Ticker]],[1]!Table1[[Symbol]:[Industry]],2,FALSE),"-")</f>
        <v>-</v>
      </c>
      <c r="D3617" t="s">
        <v>400</v>
      </c>
      <c r="E3617">
        <v>43.990760375000001</v>
      </c>
      <c r="F3617">
        <v>85.07</v>
      </c>
      <c r="G3617">
        <v>42.482634156720799</v>
      </c>
      <c r="H3617">
        <v>-5.2062104141353798</v>
      </c>
      <c r="I3617">
        <v>28.140227676589902</v>
      </c>
      <c r="J3617">
        <v>2.84127533586225</v>
      </c>
      <c r="K3617">
        <v>86.203979159171794</v>
      </c>
      <c r="L3617">
        <v>77.413169300592898</v>
      </c>
      <c r="M3617">
        <v>55.595605173409503</v>
      </c>
      <c r="N3617">
        <v>0.76976161590120795</v>
      </c>
      <c r="O3617">
        <v>76.854355236863697</v>
      </c>
      <c r="P3617">
        <v>131.798365122615</v>
      </c>
      <c r="Q3617">
        <v>9.9949952069393999E-2</v>
      </c>
    </row>
    <row r="3618" spans="1:17" hidden="1" x14ac:dyDescent="0.3">
      <c r="A3618" t="s">
        <v>7461</v>
      </c>
      <c r="B3618" t="s">
        <v>7462</v>
      </c>
      <c r="C3618" t="str">
        <f>IFERROR(VLOOKUP(Table1[[#This Row],[Ticker]],[1]!Table1[[Symbol]:[Industry]],2,FALSE),"-")</f>
        <v>-</v>
      </c>
      <c r="D3618" t="s">
        <v>516</v>
      </c>
      <c r="E3618">
        <v>43.928099375000002</v>
      </c>
      <c r="F3618">
        <v>17.75</v>
      </c>
      <c r="G3618">
        <v>-48.454158355018897</v>
      </c>
      <c r="H3618">
        <v>-3.9963432414598499</v>
      </c>
      <c r="I3618">
        <v>4.5072122438733899</v>
      </c>
      <c r="J3618">
        <v>-20.254403676483399</v>
      </c>
      <c r="K3618">
        <v>15.721890079221399</v>
      </c>
      <c r="L3618">
        <v>16.6657819249779</v>
      </c>
      <c r="M3618">
        <v>56.327891071698701</v>
      </c>
      <c r="N3618">
        <v>3.48500230733733</v>
      </c>
      <c r="O3618">
        <v>29.295774647887299</v>
      </c>
      <c r="P3618">
        <v>33.962264150943298</v>
      </c>
    </row>
    <row r="3619" spans="1:17" hidden="1" x14ac:dyDescent="0.3">
      <c r="A3619" t="s">
        <v>7463</v>
      </c>
      <c r="B3619" t="s">
        <v>7464</v>
      </c>
      <c r="C3619" t="str">
        <f>IFERROR(VLOOKUP(Table1[[#This Row],[Ticker]],[1]!Table1[[Symbol]:[Industry]],2,FALSE),"-")</f>
        <v>-</v>
      </c>
      <c r="D3619" t="s">
        <v>46</v>
      </c>
      <c r="E3619">
        <v>43.802999999999997</v>
      </c>
      <c r="F3619">
        <v>55.8</v>
      </c>
      <c r="G3619">
        <v>-40.8496863792179</v>
      </c>
      <c r="H3619">
        <v>-12.922754531782401</v>
      </c>
      <c r="I3619">
        <v>-31.4142701478738</v>
      </c>
      <c r="J3619">
        <v>1.1179739458942</v>
      </c>
      <c r="K3619">
        <v>60.7492648931362</v>
      </c>
      <c r="L3619">
        <v>58.3942354540862</v>
      </c>
      <c r="M3619">
        <v>41.526883636514903</v>
      </c>
      <c r="N3619">
        <v>0.44185562721031801</v>
      </c>
      <c r="O3619">
        <v>55.017921146953398</v>
      </c>
      <c r="P3619">
        <v>43.076923076923002</v>
      </c>
      <c r="Q3619">
        <v>6.9825647771193003E-2</v>
      </c>
    </row>
    <row r="3620" spans="1:17" hidden="1" x14ac:dyDescent="0.3">
      <c r="A3620" t="s">
        <v>7465</v>
      </c>
      <c r="B3620" t="s">
        <v>3395</v>
      </c>
      <c r="C3620" t="str">
        <f>IFERROR(VLOOKUP(Table1[[#This Row],[Ticker]],[1]!Table1[[Symbol]:[Industry]],2,FALSE),"-")</f>
        <v>-</v>
      </c>
      <c r="D3620" t="s">
        <v>7466</v>
      </c>
      <c r="E3620">
        <v>43.696199999999997</v>
      </c>
      <c r="F3620">
        <v>95</v>
      </c>
      <c r="G3620">
        <v>-6.1105320683997304</v>
      </c>
      <c r="H3620">
        <v>-9.8405864597337303</v>
      </c>
      <c r="I3620">
        <v>32.823382176678699</v>
      </c>
      <c r="J3620">
        <v>-1.5044036764834099</v>
      </c>
      <c r="K3620">
        <v>91.318901617701499</v>
      </c>
      <c r="L3620">
        <v>75.020306635094201</v>
      </c>
      <c r="M3620">
        <v>41.764724159387498</v>
      </c>
      <c r="N3620">
        <v>0</v>
      </c>
      <c r="O3620">
        <v>11.0315789473684</v>
      </c>
      <c r="P3620">
        <v>60.554334967044099</v>
      </c>
    </row>
    <row r="3621" spans="1:17" hidden="1" x14ac:dyDescent="0.3">
      <c r="A3621" t="s">
        <v>7467</v>
      </c>
      <c r="B3621" t="s">
        <v>7468</v>
      </c>
      <c r="C3621" t="str">
        <f>IFERROR(VLOOKUP(Table1[[#This Row],[Ticker]],[1]!Table1[[Symbol]:[Industry]],2,FALSE),"-")</f>
        <v>-</v>
      </c>
      <c r="D3621" t="s">
        <v>606</v>
      </c>
      <c r="E3621">
        <v>43.621682</v>
      </c>
      <c r="F3621">
        <v>59.02</v>
      </c>
      <c r="G3621">
        <v>52.780101107947701</v>
      </c>
      <c r="H3621">
        <v>-7.1852772440387902</v>
      </c>
      <c r="I3621">
        <v>2.7365086683255302</v>
      </c>
      <c r="J3621">
        <v>-6.3277622827102302</v>
      </c>
      <c r="K3621">
        <v>60.213250182837697</v>
      </c>
      <c r="L3621">
        <v>52.254781799980201</v>
      </c>
      <c r="M3621">
        <v>30.980211937596799</v>
      </c>
      <c r="N3621">
        <v>0.24673955582983501</v>
      </c>
      <c r="O3621">
        <v>18.586919688241199</v>
      </c>
      <c r="P3621">
        <v>110.710460549803</v>
      </c>
      <c r="Q3621">
        <v>6.7751866149403997E-2</v>
      </c>
    </row>
    <row r="3622" spans="1:17" hidden="1" x14ac:dyDescent="0.3">
      <c r="A3622" t="s">
        <v>7469</v>
      </c>
      <c r="B3622" t="s">
        <v>7470</v>
      </c>
      <c r="C3622" t="str">
        <f>IFERROR(VLOOKUP(Table1[[#This Row],[Ticker]],[1]!Table1[[Symbol]:[Industry]],2,FALSE),"-")</f>
        <v>-</v>
      </c>
      <c r="D3622" t="s">
        <v>264</v>
      </c>
      <c r="E3622">
        <v>43.616509999999998</v>
      </c>
      <c r="F3622">
        <v>23</v>
      </c>
      <c r="G3622">
        <v>-5.7053755306465197</v>
      </c>
      <c r="H3622">
        <v>-13.008038396324199</v>
      </c>
      <c r="I3622">
        <v>-3.9022973018237299</v>
      </c>
      <c r="J3622">
        <v>-4.2939218506169698</v>
      </c>
      <c r="K3622">
        <v>23.7075219123309</v>
      </c>
      <c r="L3622">
        <v>23.3117357159074</v>
      </c>
      <c r="M3622">
        <v>32.841743779774198</v>
      </c>
      <c r="N3622">
        <v>0.650874831763122</v>
      </c>
      <c r="O3622">
        <v>69.913043478260803</v>
      </c>
    </row>
    <row r="3623" spans="1:17" hidden="1" x14ac:dyDescent="0.3">
      <c r="A3623" t="s">
        <v>7471</v>
      </c>
      <c r="B3623" t="s">
        <v>7472</v>
      </c>
      <c r="C3623" t="str">
        <f>IFERROR(VLOOKUP(Table1[[#This Row],[Ticker]],[1]!Table1[[Symbol]:[Industry]],2,FALSE),"-")</f>
        <v>-</v>
      </c>
      <c r="D3623" t="s">
        <v>606</v>
      </c>
      <c r="E3623">
        <v>43.560264105000002</v>
      </c>
      <c r="F3623">
        <v>12.51</v>
      </c>
      <c r="G3623">
        <v>-73.767764772802195</v>
      </c>
      <c r="H3623">
        <v>-21.2415045317824</v>
      </c>
      <c r="I3623">
        <v>-48.441889841916499</v>
      </c>
      <c r="J3623">
        <v>-1.5044036764834099</v>
      </c>
      <c r="K3623">
        <v>14.851443184408099</v>
      </c>
      <c r="L3623">
        <v>19.3144230330001</v>
      </c>
      <c r="M3623">
        <v>12.5810648686912</v>
      </c>
      <c r="N3623">
        <v>0.25936176403371097</v>
      </c>
      <c r="O3623">
        <v>162.19024780175801</v>
      </c>
      <c r="P3623">
        <v>13.623978201634801</v>
      </c>
      <c r="Q3623">
        <v>-1.0550613471257001E-2</v>
      </c>
    </row>
    <row r="3624" spans="1:17" hidden="1" x14ac:dyDescent="0.3">
      <c r="A3624" t="s">
        <v>7473</v>
      </c>
      <c r="B3624" t="s">
        <v>7474</v>
      </c>
      <c r="C3624" t="str">
        <f>IFERROR(VLOOKUP(Table1[[#This Row],[Ticker]],[1]!Table1[[Symbol]:[Industry]],2,FALSE),"-")</f>
        <v>-</v>
      </c>
      <c r="D3624" t="s">
        <v>546</v>
      </c>
      <c r="E3624">
        <v>43.519167132</v>
      </c>
      <c r="F3624">
        <v>5.88</v>
      </c>
      <c r="G3624">
        <v>31.9286836178747</v>
      </c>
      <c r="H3624">
        <v>-15.891504531782401</v>
      </c>
      <c r="I3624">
        <v>63.713185654909601</v>
      </c>
      <c r="J3624">
        <v>3.8759302752790998</v>
      </c>
      <c r="K3624">
        <v>5.7359984323379702</v>
      </c>
      <c r="L3624">
        <v>4.9043001007514402</v>
      </c>
      <c r="M3624">
        <v>61.6011760576705</v>
      </c>
      <c r="N3624">
        <v>1.0603387902644901</v>
      </c>
      <c r="O3624">
        <v>25.170068027210799</v>
      </c>
      <c r="P3624">
        <v>116.974169741697</v>
      </c>
      <c r="Q3624">
        <v>8.8181720736140001E-2</v>
      </c>
    </row>
    <row r="3625" spans="1:17" hidden="1" x14ac:dyDescent="0.3">
      <c r="A3625" t="s">
        <v>7475</v>
      </c>
      <c r="B3625" t="s">
        <v>7476</v>
      </c>
      <c r="C3625" t="str">
        <f>IFERROR(VLOOKUP(Table1[[#This Row],[Ticker]],[1]!Table1[[Symbol]:[Industry]],2,FALSE),"-")</f>
        <v>-</v>
      </c>
      <c r="E3625">
        <v>43.459345247999998</v>
      </c>
      <c r="F3625">
        <v>25.96</v>
      </c>
      <c r="G3625">
        <v>-15.945515566749499</v>
      </c>
      <c r="H3625">
        <v>8.5208886306107292</v>
      </c>
      <c r="I3625">
        <v>-5.9492056173887597</v>
      </c>
      <c r="J3625">
        <v>-3.3939924130525099</v>
      </c>
      <c r="K3625">
        <v>24.584611598852199</v>
      </c>
      <c r="L3625">
        <v>23.702119425125201</v>
      </c>
      <c r="M3625">
        <v>48.0606222285925</v>
      </c>
      <c r="N3625">
        <v>0.98053253095812798</v>
      </c>
      <c r="O3625">
        <v>23.266563944529999</v>
      </c>
      <c r="P3625">
        <v>49.6253602305475</v>
      </c>
      <c r="Q3625">
        <v>5.4898266619626997E-2</v>
      </c>
    </row>
    <row r="3626" spans="1:17" hidden="1" x14ac:dyDescent="0.3">
      <c r="A3626" t="s">
        <v>7477</v>
      </c>
      <c r="B3626" t="s">
        <v>7478</v>
      </c>
      <c r="C3626" t="str">
        <f>IFERROR(VLOOKUP(Table1[[#This Row],[Ticker]],[1]!Table1[[Symbol]:[Industry]],2,FALSE),"-")</f>
        <v>-</v>
      </c>
      <c r="D3626" t="s">
        <v>762</v>
      </c>
      <c r="E3626">
        <v>43.414621375999999</v>
      </c>
      <c r="F3626">
        <v>18.68</v>
      </c>
      <c r="G3626">
        <v>-70.4482030727374</v>
      </c>
      <c r="H3626">
        <v>85.1908977028544</v>
      </c>
      <c r="I3626">
        <v>34.035257988608201</v>
      </c>
      <c r="J3626">
        <v>44.207431657993403</v>
      </c>
      <c r="K3626">
        <v>11.103078023150699</v>
      </c>
      <c r="L3626">
        <v>14.6458666517652</v>
      </c>
      <c r="M3626">
        <v>88.614078197664696</v>
      </c>
      <c r="N3626">
        <v>2.2461585324578599</v>
      </c>
      <c r="O3626">
        <v>143.040685224839</v>
      </c>
      <c r="P3626">
        <v>150.06693440428299</v>
      </c>
      <c r="Q3626">
        <v>-1.432787501179E-2</v>
      </c>
    </row>
    <row r="3627" spans="1:17" hidden="1" x14ac:dyDescent="0.3">
      <c r="A3627" t="s">
        <v>7479</v>
      </c>
      <c r="B3627" t="s">
        <v>7480</v>
      </c>
      <c r="C3627" t="str">
        <f>IFERROR(VLOOKUP(Table1[[#This Row],[Ticker]],[1]!Table1[[Symbol]:[Industry]],2,FALSE),"-")</f>
        <v>-</v>
      </c>
      <c r="D3627" t="s">
        <v>132</v>
      </c>
      <c r="E3627">
        <v>43.400620000000004</v>
      </c>
      <c r="F3627">
        <v>31</v>
      </c>
      <c r="G3627">
        <v>41.380104635720102</v>
      </c>
      <c r="H3627">
        <v>40.726666489595203</v>
      </c>
      <c r="I3627">
        <v>17.6347542823606</v>
      </c>
      <c r="J3627">
        <v>12.888119688002501</v>
      </c>
      <c r="K3627">
        <v>24.460573380373798</v>
      </c>
      <c r="L3627">
        <v>21.525215666344501</v>
      </c>
      <c r="M3627">
        <v>74.997879229848394</v>
      </c>
      <c r="N3627">
        <v>1.4089071340936199</v>
      </c>
      <c r="O3627">
        <v>3.2258064516128999</v>
      </c>
      <c r="P3627">
        <v>124.63768115942</v>
      </c>
    </row>
    <row r="3628" spans="1:17" hidden="1" x14ac:dyDescent="0.3">
      <c r="A3628" t="s">
        <v>7481</v>
      </c>
      <c r="B3628" t="s">
        <v>7482</v>
      </c>
      <c r="C3628" t="str">
        <f>IFERROR(VLOOKUP(Table1[[#This Row],[Ticker]],[1]!Table1[[Symbol]:[Industry]],2,FALSE),"-")</f>
        <v>-</v>
      </c>
      <c r="D3628" t="s">
        <v>546</v>
      </c>
      <c r="E3628">
        <v>43.379375592000002</v>
      </c>
      <c r="F3628">
        <v>54.33</v>
      </c>
      <c r="G3628">
        <v>10.460344107011</v>
      </c>
      <c r="H3628">
        <v>-13.3010537607266</v>
      </c>
      <c r="I3628">
        <v>1.07643540825226</v>
      </c>
      <c r="J3628">
        <v>-5.5969303668748802</v>
      </c>
      <c r="K3628">
        <v>55.845597233516301</v>
      </c>
      <c r="L3628">
        <v>52.944932452755502</v>
      </c>
      <c r="M3628">
        <v>31.018277000771999</v>
      </c>
      <c r="N3628">
        <v>0.57054191488991002</v>
      </c>
      <c r="O3628">
        <v>21.4798453892876</v>
      </c>
      <c r="P3628">
        <v>45.073431241655499</v>
      </c>
      <c r="Q3628">
        <v>6.3089645897627E-2</v>
      </c>
    </row>
    <row r="3629" spans="1:17" hidden="1" x14ac:dyDescent="0.3">
      <c r="A3629" t="s">
        <v>7483</v>
      </c>
      <c r="B3629" t="s">
        <v>7484</v>
      </c>
      <c r="C3629" t="str">
        <f>IFERROR(VLOOKUP(Table1[[#This Row],[Ticker]],[1]!Table1[[Symbol]:[Industry]],2,FALSE),"-")</f>
        <v>-</v>
      </c>
      <c r="D3629" t="s">
        <v>261</v>
      </c>
      <c r="E3629">
        <v>43.377780799999996</v>
      </c>
      <c r="F3629">
        <v>95.5</v>
      </c>
      <c r="G3629">
        <v>38.615478939018303</v>
      </c>
      <c r="H3629">
        <v>-13.4315045317824</v>
      </c>
      <c r="I3629">
        <v>34.274508029143597</v>
      </c>
      <c r="J3629">
        <v>-8.3854654426906698</v>
      </c>
      <c r="K3629">
        <v>96.795011355006395</v>
      </c>
      <c r="L3629">
        <v>87.8219388979211</v>
      </c>
      <c r="M3629">
        <v>49.088202217426797</v>
      </c>
      <c r="N3629">
        <v>1.3083734682878501</v>
      </c>
      <c r="O3629">
        <v>28.481675392670098</v>
      </c>
      <c r="P3629">
        <v>78.338001867413595</v>
      </c>
      <c r="Q3629">
        <v>8.7200870205698999E-2</v>
      </c>
    </row>
    <row r="3630" spans="1:17" hidden="1" x14ac:dyDescent="0.3">
      <c r="A3630" t="s">
        <v>7485</v>
      </c>
      <c r="B3630" t="s">
        <v>7486</v>
      </c>
      <c r="C3630" t="str">
        <f>IFERROR(VLOOKUP(Table1[[#This Row],[Ticker]],[1]!Table1[[Symbol]:[Industry]],2,FALSE),"-")</f>
        <v>-</v>
      </c>
      <c r="D3630" t="s">
        <v>997</v>
      </c>
      <c r="E3630">
        <v>43.3675</v>
      </c>
      <c r="F3630">
        <v>91.3</v>
      </c>
      <c r="G3630">
        <v>29.8229793593236</v>
      </c>
      <c r="H3630">
        <v>-19.625962385137701</v>
      </c>
      <c r="I3630">
        <v>32.703754325893698</v>
      </c>
      <c r="J3630">
        <v>-6.51972543337821</v>
      </c>
      <c r="K3630">
        <v>96.890636131827193</v>
      </c>
      <c r="L3630">
        <v>79.277771190485893</v>
      </c>
      <c r="M3630">
        <v>20.8465801043086</v>
      </c>
      <c r="N3630">
        <v>0.18998112183511601</v>
      </c>
      <c r="O3630">
        <v>40.197152245345002</v>
      </c>
      <c r="P3630">
        <v>72.264150943396203</v>
      </c>
      <c r="Q3630">
        <v>7.0816282949992995E-2</v>
      </c>
    </row>
    <row r="3631" spans="1:17" hidden="1" x14ac:dyDescent="0.3">
      <c r="A3631" t="s">
        <v>7487</v>
      </c>
      <c r="B3631" t="s">
        <v>7488</v>
      </c>
      <c r="C3631" t="str">
        <f>IFERROR(VLOOKUP(Table1[[#This Row],[Ticker]],[1]!Table1[[Symbol]:[Industry]],2,FALSE),"-")</f>
        <v>-</v>
      </c>
      <c r="D3631" t="s">
        <v>606</v>
      </c>
      <c r="E3631">
        <v>43.115233824000001</v>
      </c>
      <c r="F3631">
        <v>4.16</v>
      </c>
      <c r="G3631">
        <v>3.6162438878844201</v>
      </c>
      <c r="H3631">
        <v>-0.64150453178243305</v>
      </c>
      <c r="I3631">
        <v>41.6698420016588</v>
      </c>
      <c r="J3631">
        <v>8.2581293050469196</v>
      </c>
      <c r="K3631">
        <v>3.66112250028428</v>
      </c>
      <c r="L3631">
        <v>3.56838399874401</v>
      </c>
      <c r="M3631">
        <v>79.284851722941497</v>
      </c>
      <c r="N3631">
        <v>0.85151735738082102</v>
      </c>
      <c r="O3631">
        <v>27.4038461538461</v>
      </c>
      <c r="P3631">
        <v>118.947368421052</v>
      </c>
      <c r="Q3631">
        <v>4.1823055079900001E-4</v>
      </c>
    </row>
    <row r="3632" spans="1:17" hidden="1" x14ac:dyDescent="0.3">
      <c r="A3632" t="s">
        <v>7489</v>
      </c>
      <c r="B3632" t="s">
        <v>7490</v>
      </c>
      <c r="C3632" t="str">
        <f>IFERROR(VLOOKUP(Table1[[#This Row],[Ticker]],[1]!Table1[[Symbol]:[Industry]],2,FALSE),"-")</f>
        <v>-</v>
      </c>
      <c r="D3632" t="s">
        <v>827</v>
      </c>
      <c r="E3632">
        <v>43.108513199999997</v>
      </c>
      <c r="F3632">
        <v>19.86</v>
      </c>
      <c r="G3632">
        <v>33.276312970619202</v>
      </c>
      <c r="H3632">
        <v>-9.3915045317824308</v>
      </c>
      <c r="I3632">
        <v>-10.9788066469897</v>
      </c>
      <c r="J3632">
        <v>-8.8036737494761095</v>
      </c>
      <c r="K3632">
        <v>20.804400956393</v>
      </c>
      <c r="L3632">
        <v>19.164921476058002</v>
      </c>
      <c r="M3632">
        <v>44.031410932683201</v>
      </c>
      <c r="N3632">
        <v>0.39583389556672199</v>
      </c>
      <c r="O3632">
        <v>33.081570996978797</v>
      </c>
      <c r="P3632">
        <v>85.434173669467697</v>
      </c>
      <c r="Q3632">
        <v>8.5550124249007001E-2</v>
      </c>
    </row>
    <row r="3633" spans="1:17" hidden="1" x14ac:dyDescent="0.3">
      <c r="A3633" t="s">
        <v>7491</v>
      </c>
      <c r="B3633" t="s">
        <v>7492</v>
      </c>
      <c r="C3633" t="str">
        <f>IFERROR(VLOOKUP(Table1[[#This Row],[Ticker]],[1]!Table1[[Symbol]:[Industry]],2,FALSE),"-")</f>
        <v>-</v>
      </c>
      <c r="E3633">
        <v>43.108070333999997</v>
      </c>
      <c r="F3633">
        <v>7.49</v>
      </c>
      <c r="G3633">
        <v>-28.0219539798216</v>
      </c>
      <c r="H3633">
        <v>-30.994209942604002</v>
      </c>
      <c r="I3633">
        <v>-44.232878525958597</v>
      </c>
      <c r="J3633">
        <v>-1.5044036764834099</v>
      </c>
      <c r="K3633">
        <v>8.7213117332195402</v>
      </c>
      <c r="L3633">
        <v>9.8359943252074107</v>
      </c>
      <c r="M3633">
        <v>40.140130165858302</v>
      </c>
      <c r="N3633">
        <v>0.52045592762654602</v>
      </c>
      <c r="O3633">
        <v>139.20783266577601</v>
      </c>
      <c r="P3633">
        <v>17.721021611001898</v>
      </c>
      <c r="Q3633">
        <v>9.0773002970878994E-2</v>
      </c>
    </row>
    <row r="3634" spans="1:17" hidden="1" x14ac:dyDescent="0.3">
      <c r="A3634" t="s">
        <v>7493</v>
      </c>
      <c r="B3634" t="s">
        <v>7494</v>
      </c>
      <c r="C3634" t="str">
        <f>IFERROR(VLOOKUP(Table1[[#This Row],[Ticker]],[1]!Table1[[Symbol]:[Industry]],2,FALSE),"-")</f>
        <v>-</v>
      </c>
      <c r="D3634" t="s">
        <v>1000</v>
      </c>
      <c r="E3634">
        <v>43.031746800000001</v>
      </c>
      <c r="F3634">
        <v>84</v>
      </c>
      <c r="G3634">
        <v>-22.800765113699502</v>
      </c>
      <c r="H3634">
        <v>0.80721341693551096</v>
      </c>
      <c r="I3634">
        <v>4.6926891018346</v>
      </c>
      <c r="J3634">
        <v>-3.52941856629878</v>
      </c>
      <c r="K3634">
        <v>79.162606237399601</v>
      </c>
      <c r="L3634">
        <v>76.3393624120922</v>
      </c>
      <c r="M3634">
        <v>53.306860532746803</v>
      </c>
      <c r="N3634">
        <v>1.5894090452026699</v>
      </c>
      <c r="O3634">
        <v>9.5238095238095308</v>
      </c>
      <c r="P3634">
        <v>35.4838709677419</v>
      </c>
      <c r="Q3634">
        <v>-4.1876639228619998E-3</v>
      </c>
    </row>
    <row r="3635" spans="1:17" hidden="1" x14ac:dyDescent="0.3">
      <c r="A3635" t="s">
        <v>7495</v>
      </c>
      <c r="B3635" t="s">
        <v>7496</v>
      </c>
      <c r="C3635" t="str">
        <f>IFERROR(VLOOKUP(Table1[[#This Row],[Ticker]],[1]!Table1[[Symbol]:[Industry]],2,FALSE),"-")</f>
        <v>-</v>
      </c>
      <c r="D3635" t="s">
        <v>753</v>
      </c>
      <c r="E3635">
        <v>43.024297066000003</v>
      </c>
      <c r="F3635">
        <v>88.34</v>
      </c>
      <c r="G3635">
        <v>-6.5230898312504699</v>
      </c>
      <c r="H3635">
        <v>1.60176780406255</v>
      </c>
      <c r="I3635">
        <v>3.7876191650539299</v>
      </c>
      <c r="J3635">
        <v>1.57055571084541</v>
      </c>
      <c r="K3635">
        <v>83.864401603581101</v>
      </c>
      <c r="L3635">
        <v>80.015131838688205</v>
      </c>
      <c r="M3635">
        <v>57.290049328383198</v>
      </c>
      <c r="N3635">
        <v>1.30363324875134</v>
      </c>
      <c r="O3635">
        <v>13.1990038487661</v>
      </c>
      <c r="P3635">
        <v>33.645990922844099</v>
      </c>
    </row>
    <row r="3636" spans="1:17" hidden="1" x14ac:dyDescent="0.3">
      <c r="A3636" t="s">
        <v>7497</v>
      </c>
      <c r="B3636" t="s">
        <v>7498</v>
      </c>
      <c r="C3636" t="str">
        <f>IFERROR(VLOOKUP(Table1[[#This Row],[Ticker]],[1]!Table1[[Symbol]:[Industry]],2,FALSE),"-")</f>
        <v>-</v>
      </c>
      <c r="D3636" t="s">
        <v>111</v>
      </c>
      <c r="E3636">
        <v>42.900545129999998</v>
      </c>
      <c r="F3636">
        <v>2.13</v>
      </c>
      <c r="G3636">
        <v>-64.067521315711502</v>
      </c>
      <c r="H3636">
        <v>-12.032808879608501</v>
      </c>
      <c r="I3636">
        <v>-19.260390556480601</v>
      </c>
      <c r="J3636">
        <v>-3.3477216488336499</v>
      </c>
      <c r="K3636">
        <v>2.2787298115321599</v>
      </c>
      <c r="L3636">
        <v>2.8278198909569898</v>
      </c>
      <c r="M3636">
        <v>33.136612711875898</v>
      </c>
      <c r="N3636">
        <v>1.0417510333192299</v>
      </c>
      <c r="O3636">
        <v>71.361502347417797</v>
      </c>
      <c r="P3636">
        <v>18.3333333333333</v>
      </c>
      <c r="Q3636">
        <v>-0.18751881845583801</v>
      </c>
    </row>
    <row r="3637" spans="1:17" hidden="1" x14ac:dyDescent="0.3">
      <c r="A3637" t="s">
        <v>7499</v>
      </c>
      <c r="B3637" t="s">
        <v>7500</v>
      </c>
      <c r="C3637" t="str">
        <f>IFERROR(VLOOKUP(Table1[[#This Row],[Ticker]],[1]!Table1[[Symbol]:[Industry]],2,FALSE),"-")</f>
        <v>-</v>
      </c>
      <c r="D3637" t="s">
        <v>273</v>
      </c>
      <c r="E3637">
        <v>42.890931000000002</v>
      </c>
      <c r="F3637">
        <v>41.67</v>
      </c>
      <c r="G3637">
        <v>-10.218375205654599</v>
      </c>
      <c r="H3637">
        <v>28.788540600390299</v>
      </c>
      <c r="I3637">
        <v>11.9700296189196</v>
      </c>
      <c r="J3637">
        <v>11.7687216656074</v>
      </c>
      <c r="K3637">
        <v>34.3129931263476</v>
      </c>
      <c r="L3637">
        <v>33.198109708556899</v>
      </c>
      <c r="M3637">
        <v>64.272263182534303</v>
      </c>
      <c r="N3637">
        <v>1.3082448545112999</v>
      </c>
      <c r="O3637">
        <v>20.254379649628</v>
      </c>
      <c r="P3637">
        <v>66.680000000000007</v>
      </c>
      <c r="Q3637">
        <v>-3.0699895532464001E-2</v>
      </c>
    </row>
    <row r="3638" spans="1:17" hidden="1" x14ac:dyDescent="0.3">
      <c r="A3638" t="s">
        <v>7501</v>
      </c>
      <c r="B3638" t="s">
        <v>7502</v>
      </c>
      <c r="C3638" t="str">
        <f>IFERROR(VLOOKUP(Table1[[#This Row],[Ticker]],[1]!Table1[[Symbol]:[Industry]],2,FALSE),"-")</f>
        <v>-</v>
      </c>
      <c r="D3638" t="s">
        <v>467</v>
      </c>
      <c r="E3638">
        <v>42.881574999999998</v>
      </c>
      <c r="F3638">
        <v>70.75</v>
      </c>
      <c r="G3638">
        <v>-35.9389835694491</v>
      </c>
      <c r="H3638">
        <v>-7.6084633989436004</v>
      </c>
      <c r="I3638">
        <v>-27.683136858046399</v>
      </c>
      <c r="J3638">
        <v>-2.12595063780938</v>
      </c>
      <c r="K3638">
        <v>74.366720305262007</v>
      </c>
      <c r="L3638">
        <v>77.016240157528799</v>
      </c>
      <c r="M3638">
        <v>40.869666176068897</v>
      </c>
      <c r="N3638">
        <v>0.38519646981175998</v>
      </c>
      <c r="O3638">
        <v>60.989399293286198</v>
      </c>
      <c r="P3638">
        <v>20.4255319148936</v>
      </c>
      <c r="Q3638">
        <v>0.15142529226706899</v>
      </c>
    </row>
    <row r="3639" spans="1:17" hidden="1" x14ac:dyDescent="0.3">
      <c r="A3639" t="s">
        <v>7503</v>
      </c>
      <c r="B3639" t="s">
        <v>7504</v>
      </c>
      <c r="C3639" t="str">
        <f>IFERROR(VLOOKUP(Table1[[#This Row],[Ticker]],[1]!Table1[[Symbol]:[Industry]],2,FALSE),"-")</f>
        <v>-</v>
      </c>
      <c r="D3639" t="s">
        <v>4155</v>
      </c>
      <c r="E3639">
        <v>42.821353999999999</v>
      </c>
      <c r="F3639">
        <v>142.6</v>
      </c>
      <c r="G3639">
        <v>-72.608422363758393</v>
      </c>
      <c r="H3639">
        <v>-3.92721881749672</v>
      </c>
      <c r="I3639">
        <v>-21.389301438177899</v>
      </c>
      <c r="J3639">
        <v>-3.2465639552290599</v>
      </c>
      <c r="K3639">
        <v>145.01855974066899</v>
      </c>
      <c r="L3639">
        <v>158.915025757021</v>
      </c>
      <c r="M3639">
        <v>49.342500669966</v>
      </c>
      <c r="N3639">
        <v>1.3945474990367299</v>
      </c>
      <c r="O3639">
        <v>82.328190743337998</v>
      </c>
      <c r="P3639">
        <v>6.9767441860465</v>
      </c>
      <c r="Q3639">
        <v>5.1031530580798998E-2</v>
      </c>
    </row>
    <row r="3640" spans="1:17" hidden="1" x14ac:dyDescent="0.3">
      <c r="A3640" t="s">
        <v>7505</v>
      </c>
      <c r="B3640" t="s">
        <v>7506</v>
      </c>
      <c r="C3640" t="str">
        <f>IFERROR(VLOOKUP(Table1[[#This Row],[Ticker]],[1]!Table1[[Symbol]:[Industry]],2,FALSE),"-")</f>
        <v>-</v>
      </c>
      <c r="D3640" t="s">
        <v>21</v>
      </c>
      <c r="E3640">
        <v>42.8</v>
      </c>
      <c r="F3640">
        <v>42.8</v>
      </c>
      <c r="G3640">
        <v>77.542211584343804</v>
      </c>
      <c r="H3640">
        <v>-18.2907552405714</v>
      </c>
      <c r="I3640">
        <v>40.188360520177298</v>
      </c>
      <c r="J3640">
        <v>3.6497270263525898</v>
      </c>
      <c r="K3640">
        <v>42.4576361372118</v>
      </c>
      <c r="L3640">
        <v>33.862086656985397</v>
      </c>
      <c r="M3640">
        <v>46.1797066993296</v>
      </c>
      <c r="N3640">
        <v>0.30924918691708803</v>
      </c>
      <c r="O3640">
        <v>38.200934579439199</v>
      </c>
      <c r="P3640">
        <v>127.055702917771</v>
      </c>
      <c r="Q3640">
        <v>0.21835110679214501</v>
      </c>
    </row>
    <row r="3641" spans="1:17" hidden="1" x14ac:dyDescent="0.3">
      <c r="A3641" t="s">
        <v>7507</v>
      </c>
      <c r="B3641" t="s">
        <v>7508</v>
      </c>
      <c r="C3641" t="str">
        <f>IFERROR(VLOOKUP(Table1[[#This Row],[Ticker]],[1]!Table1[[Symbol]:[Industry]],2,FALSE),"-")</f>
        <v>-</v>
      </c>
      <c r="D3641" t="s">
        <v>1000</v>
      </c>
      <c r="E3641">
        <v>42.652768000000002</v>
      </c>
      <c r="F3641">
        <v>1.07</v>
      </c>
      <c r="G3641">
        <v>-8.3585940839036006</v>
      </c>
      <c r="H3641">
        <v>-13.262194186954799</v>
      </c>
      <c r="I3641">
        <v>-21.057430725613798</v>
      </c>
      <c r="J3641">
        <v>-3.3562555283352702</v>
      </c>
      <c r="K3641">
        <v>1.1398729932137599</v>
      </c>
      <c r="L3641">
        <v>1.19557297200851</v>
      </c>
      <c r="M3641">
        <v>31.6596518856819</v>
      </c>
      <c r="N3641">
        <v>0.81241650952230304</v>
      </c>
      <c r="O3641">
        <v>76.635514018691495</v>
      </c>
      <c r="P3641">
        <v>52.857142857142797</v>
      </c>
      <c r="Q3641">
        <v>-0.16581344299521</v>
      </c>
    </row>
    <row r="3642" spans="1:17" hidden="1" x14ac:dyDescent="0.3">
      <c r="A3642" t="s">
        <v>7509</v>
      </c>
      <c r="B3642" t="s">
        <v>7510</v>
      </c>
      <c r="C3642" t="str">
        <f>IFERROR(VLOOKUP(Table1[[#This Row],[Ticker]],[1]!Table1[[Symbol]:[Industry]],2,FALSE),"-")</f>
        <v>-</v>
      </c>
      <c r="D3642" t="s">
        <v>397</v>
      </c>
      <c r="E3642">
        <v>42.560271</v>
      </c>
      <c r="F3642">
        <v>125.1</v>
      </c>
      <c r="G3642">
        <v>6.3774175052005404</v>
      </c>
      <c r="H3642">
        <v>-9.0044388947168006</v>
      </c>
      <c r="I3642">
        <v>12.131829695891801</v>
      </c>
      <c r="J3642">
        <v>4.3502971782174296</v>
      </c>
      <c r="K3642">
        <v>113.74021950186599</v>
      </c>
      <c r="L3642">
        <v>102.292110390362</v>
      </c>
      <c r="M3642">
        <v>67.592404854629706</v>
      </c>
      <c r="N3642">
        <v>1.1894977272624001</v>
      </c>
      <c r="O3642">
        <v>7.1143085531574801</v>
      </c>
      <c r="P3642">
        <v>54.4444444444444</v>
      </c>
      <c r="Q3642">
        <v>4.9598951991321999E-2</v>
      </c>
    </row>
    <row r="3643" spans="1:17" hidden="1" x14ac:dyDescent="0.3">
      <c r="A3643" t="s">
        <v>7511</v>
      </c>
      <c r="B3643" t="s">
        <v>7512</v>
      </c>
      <c r="C3643" t="str">
        <f>IFERROR(VLOOKUP(Table1[[#This Row],[Ticker]],[1]!Table1[[Symbol]:[Industry]],2,FALSE),"-")</f>
        <v>-</v>
      </c>
      <c r="D3643" t="s">
        <v>51</v>
      </c>
      <c r="E3643">
        <v>42.464215500000002</v>
      </c>
      <c r="F3643">
        <v>64.75</v>
      </c>
      <c r="G3643">
        <v>63.019595942889403</v>
      </c>
      <c r="H3643">
        <v>32.6616669031255</v>
      </c>
      <c r="I3643">
        <v>30.726011430756401</v>
      </c>
      <c r="J3643">
        <v>14.2152224917408</v>
      </c>
      <c r="K3643">
        <v>49.5173873691908</v>
      </c>
      <c r="L3643">
        <v>45.688892872717297</v>
      </c>
      <c r="M3643">
        <v>87.2156420903938</v>
      </c>
      <c r="N3643">
        <v>2.0576754522893901</v>
      </c>
      <c r="O3643">
        <v>11.9073359073359</v>
      </c>
      <c r="P3643">
        <v>104.969927192149</v>
      </c>
      <c r="Q3643">
        <v>6.2966975918755996E-2</v>
      </c>
    </row>
    <row r="3644" spans="1:17" hidden="1" x14ac:dyDescent="0.3">
      <c r="A3644" t="s">
        <v>7513</v>
      </c>
      <c r="B3644" t="s">
        <v>7514</v>
      </c>
      <c r="C3644" t="str">
        <f>IFERROR(VLOOKUP(Table1[[#This Row],[Ticker]],[1]!Table1[[Symbol]:[Industry]],2,FALSE),"-")</f>
        <v>-</v>
      </c>
      <c r="D3644" t="s">
        <v>606</v>
      </c>
      <c r="E3644">
        <v>42.455826000000002</v>
      </c>
      <c r="F3644">
        <v>109.62</v>
      </c>
      <c r="G3644">
        <v>306.93399260067298</v>
      </c>
      <c r="H3644">
        <v>47.8123961774374</v>
      </c>
      <c r="I3644">
        <v>168.10830555013001</v>
      </c>
      <c r="J3644">
        <v>6.7223609997828202</v>
      </c>
      <c r="K3644">
        <v>76.289289876057694</v>
      </c>
      <c r="L3644">
        <v>52.105079620481703</v>
      </c>
      <c r="M3644">
        <v>99.308838818363299</v>
      </c>
      <c r="N3644">
        <v>0.77477797188723296</v>
      </c>
      <c r="O3644">
        <v>0</v>
      </c>
      <c r="P3644">
        <v>362.72688898269303</v>
      </c>
      <c r="Q3644">
        <v>0.20015762633581499</v>
      </c>
    </row>
    <row r="3645" spans="1:17" hidden="1" x14ac:dyDescent="0.3">
      <c r="A3645" t="s">
        <v>7515</v>
      </c>
      <c r="B3645" t="s">
        <v>7516</v>
      </c>
      <c r="C3645" t="str">
        <f>IFERROR(VLOOKUP(Table1[[#This Row],[Ticker]],[1]!Table1[[Symbol]:[Industry]],2,FALSE),"-")</f>
        <v>-</v>
      </c>
      <c r="D3645" t="s">
        <v>400</v>
      </c>
      <c r="E3645">
        <v>42.348357999999998</v>
      </c>
      <c r="F3645">
        <v>71.8</v>
      </c>
      <c r="G3645">
        <v>76.552247329073495</v>
      </c>
      <c r="H3645">
        <v>35.906494679729398</v>
      </c>
      <c r="I3645">
        <v>92.970607157632898</v>
      </c>
      <c r="J3645">
        <v>-12.3571168547779</v>
      </c>
      <c r="K3645">
        <v>60.092531201458101</v>
      </c>
      <c r="L3645">
        <v>45.562643279215003</v>
      </c>
      <c r="M3645">
        <v>52.636329054057803</v>
      </c>
      <c r="N3645">
        <v>0.244269145038497</v>
      </c>
      <c r="O3645">
        <v>15.1810584958217</v>
      </c>
      <c r="P3645">
        <v>148.87348353552801</v>
      </c>
      <c r="Q3645">
        <v>0.104805338565179</v>
      </c>
    </row>
    <row r="3646" spans="1:17" hidden="1" x14ac:dyDescent="0.3">
      <c r="A3646" t="s">
        <v>7517</v>
      </c>
      <c r="B3646" t="s">
        <v>7518</v>
      </c>
      <c r="C3646" t="str">
        <f>IFERROR(VLOOKUP(Table1[[#This Row],[Ticker]],[1]!Table1[[Symbol]:[Industry]],2,FALSE),"-")</f>
        <v>-</v>
      </c>
      <c r="D3646" t="s">
        <v>4155</v>
      </c>
      <c r="E3646">
        <v>42.3419922</v>
      </c>
      <c r="F3646">
        <v>25.95</v>
      </c>
      <c r="G3646">
        <v>-30.6922262724385</v>
      </c>
      <c r="H3646">
        <v>-5.0091515906059501</v>
      </c>
      <c r="I3646">
        <v>14.7467650785819</v>
      </c>
      <c r="J3646">
        <v>-6.2160773754988803</v>
      </c>
      <c r="K3646">
        <v>26.645525108939701</v>
      </c>
      <c r="L3646">
        <v>24.688372409903799</v>
      </c>
      <c r="M3646">
        <v>26.736195571667199</v>
      </c>
      <c r="N3646">
        <v>0.79673135852911103</v>
      </c>
      <c r="O3646">
        <v>33.256262042389203</v>
      </c>
      <c r="P3646">
        <v>44.1666666666666</v>
      </c>
    </row>
    <row r="3647" spans="1:17" hidden="1" x14ac:dyDescent="0.3">
      <c r="A3647" t="s">
        <v>7519</v>
      </c>
      <c r="B3647" t="s">
        <v>7520</v>
      </c>
      <c r="C3647" t="str">
        <f>IFERROR(VLOOKUP(Table1[[#This Row],[Ticker]],[1]!Table1[[Symbol]:[Industry]],2,FALSE),"-")</f>
        <v>-</v>
      </c>
      <c r="D3647" t="s">
        <v>606</v>
      </c>
      <c r="E3647">
        <v>42.298560000000002</v>
      </c>
      <c r="F3647">
        <v>13.68</v>
      </c>
      <c r="G3647">
        <v>-9.7556160012534505</v>
      </c>
      <c r="H3647">
        <v>-9.0386676523497993</v>
      </c>
      <c r="I3647">
        <v>2.09237721292646</v>
      </c>
      <c r="J3647">
        <v>-2.0943741779583398</v>
      </c>
      <c r="K3647">
        <v>13.8603475499784</v>
      </c>
      <c r="L3647">
        <v>13.3435857739666</v>
      </c>
      <c r="M3647">
        <v>51.8846296942301</v>
      </c>
      <c r="N3647">
        <v>0.25298799110363301</v>
      </c>
      <c r="O3647">
        <v>35.745614035087698</v>
      </c>
      <c r="P3647">
        <v>29.668246445497601</v>
      </c>
      <c r="Q3647">
        <v>4.0690716478532001E-2</v>
      </c>
    </row>
    <row r="3648" spans="1:17" hidden="1" x14ac:dyDescent="0.3">
      <c r="A3648" t="s">
        <v>7521</v>
      </c>
      <c r="B3648" t="s">
        <v>7522</v>
      </c>
      <c r="C3648" t="str">
        <f>IFERROR(VLOOKUP(Table1[[#This Row],[Ticker]],[1]!Table1[[Symbol]:[Industry]],2,FALSE),"-")</f>
        <v>-</v>
      </c>
      <c r="D3648" t="s">
        <v>606</v>
      </c>
      <c r="E3648">
        <v>42.249600000000001</v>
      </c>
      <c r="F3648">
        <v>26.08</v>
      </c>
      <c r="G3648">
        <v>-76.911276947356896</v>
      </c>
      <c r="H3648">
        <v>-13.513897603539201</v>
      </c>
      <c r="I3648">
        <v>-31.367837224749898</v>
      </c>
      <c r="J3648">
        <v>0.756603860208372</v>
      </c>
      <c r="K3648">
        <v>27.277788787479601</v>
      </c>
      <c r="L3648">
        <v>30.035490050357801</v>
      </c>
      <c r="M3648">
        <v>44.142604503866899</v>
      </c>
      <c r="N3648">
        <v>1.0860201798167799</v>
      </c>
      <c r="O3648">
        <v>198.46625766871099</v>
      </c>
      <c r="P3648">
        <v>7.2368421052631398</v>
      </c>
      <c r="Q3648">
        <v>0.207751912371204</v>
      </c>
    </row>
    <row r="3649" spans="1:17" hidden="1" x14ac:dyDescent="0.3">
      <c r="A3649" t="s">
        <v>7523</v>
      </c>
      <c r="B3649" t="s">
        <v>7524</v>
      </c>
      <c r="C3649" t="str">
        <f>IFERROR(VLOOKUP(Table1[[#This Row],[Ticker]],[1]!Table1[[Symbol]:[Industry]],2,FALSE),"-")</f>
        <v>-</v>
      </c>
      <c r="D3649" t="s">
        <v>7037</v>
      </c>
      <c r="E3649">
        <v>42.147297999999999</v>
      </c>
      <c r="F3649">
        <v>134.6</v>
      </c>
      <c r="G3649">
        <v>48.942795864636501</v>
      </c>
      <c r="H3649">
        <v>-6.3933293493006804</v>
      </c>
      <c r="I3649">
        <v>-10.650157998341101</v>
      </c>
      <c r="J3649">
        <v>3.6929390355134402</v>
      </c>
      <c r="K3649">
        <v>131.74650775711299</v>
      </c>
      <c r="L3649">
        <v>124.252457591759</v>
      </c>
      <c r="M3649">
        <v>54.849603170616199</v>
      </c>
      <c r="N3649">
        <v>0.87822560637179503</v>
      </c>
      <c r="O3649">
        <v>25.482912332838001</v>
      </c>
      <c r="P3649">
        <v>97.650513950073403</v>
      </c>
      <c r="Q3649">
        <v>9.2081706474765004E-2</v>
      </c>
    </row>
    <row r="3650" spans="1:17" hidden="1" x14ac:dyDescent="0.3">
      <c r="A3650" t="s">
        <v>7525</v>
      </c>
      <c r="B3650" t="s">
        <v>7526</v>
      </c>
      <c r="C3650" t="str">
        <f>IFERROR(VLOOKUP(Table1[[#This Row],[Ticker]],[1]!Table1[[Symbol]:[Industry]],2,FALSE),"-")</f>
        <v>-</v>
      </c>
      <c r="D3650" t="s">
        <v>51</v>
      </c>
      <c r="E3650">
        <v>42.140920800000004</v>
      </c>
      <c r="F3650">
        <v>60.61</v>
      </c>
      <c r="G3650">
        <v>-8.9569740159652902</v>
      </c>
      <c r="H3650">
        <v>-8.1042374510371005</v>
      </c>
      <c r="I3650">
        <v>-15.111493148204801</v>
      </c>
      <c r="J3650">
        <v>-9.6727936321702703</v>
      </c>
      <c r="K3650">
        <v>64.001619140279601</v>
      </c>
      <c r="L3650">
        <v>59.7667914526928</v>
      </c>
      <c r="M3650">
        <v>32.4763276399053</v>
      </c>
      <c r="N3650">
        <v>0.83914243972048796</v>
      </c>
      <c r="O3650">
        <v>29.516581422207501</v>
      </c>
      <c r="P3650">
        <v>49.654320987654302</v>
      </c>
      <c r="Q3650">
        <v>6.2145211895941001E-2</v>
      </c>
    </row>
    <row r="3651" spans="1:17" hidden="1" x14ac:dyDescent="0.3">
      <c r="A3651" t="s">
        <v>7527</v>
      </c>
      <c r="B3651" t="s">
        <v>7528</v>
      </c>
      <c r="C3651" t="str">
        <f>IFERROR(VLOOKUP(Table1[[#This Row],[Ticker]],[1]!Table1[[Symbol]:[Industry]],2,FALSE),"-")</f>
        <v>-</v>
      </c>
      <c r="D3651" t="s">
        <v>7529</v>
      </c>
      <c r="E3651">
        <v>42.077508945999902</v>
      </c>
      <c r="F3651">
        <v>7.79</v>
      </c>
      <c r="G3651">
        <v>-25.771704229571899</v>
      </c>
      <c r="H3651">
        <v>-1.00269051560992</v>
      </c>
      <c r="I3651">
        <v>-9.3791090472921894</v>
      </c>
      <c r="J3651">
        <v>-4.7748439280557404</v>
      </c>
      <c r="K3651">
        <v>7.8499680557524298</v>
      </c>
      <c r="L3651">
        <v>8.1409402107477895</v>
      </c>
      <c r="M3651">
        <v>40.349901408742099</v>
      </c>
      <c r="N3651">
        <v>1.21287011595153</v>
      </c>
      <c r="O3651">
        <v>33.376123234916498</v>
      </c>
      <c r="P3651">
        <v>25.0401284109149</v>
      </c>
      <c r="Q3651">
        <v>-4.1864269743188999E-2</v>
      </c>
    </row>
    <row r="3652" spans="1:17" hidden="1" x14ac:dyDescent="0.3">
      <c r="A3652" t="s">
        <v>7530</v>
      </c>
      <c r="B3652" t="s">
        <v>7531</v>
      </c>
      <c r="C3652" t="str">
        <f>IFERROR(VLOOKUP(Table1[[#This Row],[Ticker]],[1]!Table1[[Symbol]:[Industry]],2,FALSE),"-")</f>
        <v>-</v>
      </c>
      <c r="D3652" t="s">
        <v>2750</v>
      </c>
      <c r="E3652">
        <v>41.964227999999999</v>
      </c>
      <c r="F3652">
        <v>38.200000000000003</v>
      </c>
      <c r="G3652">
        <v>2.4541179909122302</v>
      </c>
      <c r="H3652">
        <v>1.1256628501918</v>
      </c>
      <c r="I3652">
        <v>18.636496716610399</v>
      </c>
      <c r="J3652">
        <v>-2.9294036764834099</v>
      </c>
      <c r="K3652">
        <v>38.0162542554365</v>
      </c>
      <c r="L3652">
        <v>34.394099354032001</v>
      </c>
      <c r="M3652">
        <v>34.4980735937934</v>
      </c>
      <c r="N3652">
        <v>0.72185860974733196</v>
      </c>
      <c r="O3652">
        <v>20.287958115183201</v>
      </c>
      <c r="P3652">
        <v>46.923076923076898</v>
      </c>
      <c r="Q3652">
        <v>1.2039695685402E-2</v>
      </c>
    </row>
    <row r="3653" spans="1:17" hidden="1" x14ac:dyDescent="0.3">
      <c r="A3653" t="s">
        <v>7532</v>
      </c>
      <c r="B3653" t="s">
        <v>7533</v>
      </c>
      <c r="C3653" t="str">
        <f>IFERROR(VLOOKUP(Table1[[#This Row],[Ticker]],[1]!Table1[[Symbol]:[Industry]],2,FALSE),"-")</f>
        <v>-</v>
      </c>
      <c r="D3653" t="s">
        <v>546</v>
      </c>
      <c r="E3653">
        <v>41.854319250000003</v>
      </c>
      <c r="F3653">
        <v>0.89</v>
      </c>
      <c r="G3653">
        <v>-38.730996136317401</v>
      </c>
      <c r="H3653">
        <v>-26.193228669713399</v>
      </c>
      <c r="I3653">
        <v>-22.631233267158301</v>
      </c>
      <c r="J3653">
        <v>-5.7149299922728796</v>
      </c>
      <c r="K3653">
        <v>1.10833666994411</v>
      </c>
      <c r="L3653">
        <v>1.1651292913064299</v>
      </c>
      <c r="M3653">
        <v>20.835623894301801</v>
      </c>
      <c r="N3653">
        <v>0.29179573273834702</v>
      </c>
      <c r="O3653">
        <v>120.224719101123</v>
      </c>
      <c r="P3653">
        <v>12.6692130143427</v>
      </c>
      <c r="Q3653">
        <v>0.110617998251666</v>
      </c>
    </row>
    <row r="3654" spans="1:17" hidden="1" x14ac:dyDescent="0.3">
      <c r="A3654" t="s">
        <v>7534</v>
      </c>
      <c r="B3654" t="s">
        <v>7535</v>
      </c>
      <c r="C3654" t="str">
        <f>IFERROR(VLOOKUP(Table1[[#This Row],[Ticker]],[1]!Table1[[Symbol]:[Industry]],2,FALSE),"-")</f>
        <v>-</v>
      </c>
      <c r="D3654" t="s">
        <v>753</v>
      </c>
      <c r="E3654">
        <v>41.638247819999997</v>
      </c>
      <c r="F3654">
        <v>167.62</v>
      </c>
      <c r="G3654">
        <v>9.0692936064754406</v>
      </c>
      <c r="H3654">
        <v>-2.0507676382226099</v>
      </c>
      <c r="I3654">
        <v>3.3452194697192601</v>
      </c>
      <c r="J3654">
        <v>0.123827060154798</v>
      </c>
      <c r="K3654">
        <v>161.04820447691901</v>
      </c>
      <c r="L3654">
        <v>146.19439648564099</v>
      </c>
      <c r="M3654">
        <v>54.966471854101101</v>
      </c>
      <c r="N3654">
        <v>0.89471990677328594</v>
      </c>
      <c r="O3654">
        <v>1.1215845364515</v>
      </c>
      <c r="P3654">
        <v>49.393939393939299</v>
      </c>
      <c r="Q3654">
        <v>4.2502533627336997E-2</v>
      </c>
    </row>
    <row r="3655" spans="1:17" hidden="1" x14ac:dyDescent="0.3">
      <c r="A3655" t="s">
        <v>7536</v>
      </c>
      <c r="B3655" t="s">
        <v>7537</v>
      </c>
      <c r="C3655" t="str">
        <f>IFERROR(VLOOKUP(Table1[[#This Row],[Ticker]],[1]!Table1[[Symbol]:[Industry]],2,FALSE),"-")</f>
        <v>-</v>
      </c>
      <c r="D3655" t="s">
        <v>1570</v>
      </c>
      <c r="E3655">
        <v>41.622557999999998</v>
      </c>
      <c r="F3655">
        <v>25.98</v>
      </c>
      <c r="G3655">
        <v>-23.5257269100033</v>
      </c>
      <c r="H3655">
        <v>-4.4054699133717401</v>
      </c>
      <c r="I3655">
        <v>4.2748443612624403</v>
      </c>
      <c r="J3655">
        <v>-4.7326604178430696</v>
      </c>
      <c r="K3655">
        <v>26.941703321311401</v>
      </c>
      <c r="L3655">
        <v>25.788586045967801</v>
      </c>
      <c r="M3655">
        <v>46.462959496344901</v>
      </c>
      <c r="N3655">
        <v>1.0069721350943199</v>
      </c>
      <c r="O3655">
        <v>41.647421093148502</v>
      </c>
      <c r="P3655">
        <v>35.3125</v>
      </c>
      <c r="Q3655">
        <v>-1.4701318474935001E-2</v>
      </c>
    </row>
    <row r="3656" spans="1:17" hidden="1" x14ac:dyDescent="0.3">
      <c r="A3656" t="s">
        <v>7538</v>
      </c>
      <c r="B3656" t="s">
        <v>7539</v>
      </c>
      <c r="C3656" t="str">
        <f>IFERROR(VLOOKUP(Table1[[#This Row],[Ticker]],[1]!Table1[[Symbol]:[Industry]],2,FALSE),"-")</f>
        <v>-</v>
      </c>
      <c r="D3656" t="s">
        <v>5947</v>
      </c>
      <c r="E3656">
        <v>41.514000000000003</v>
      </c>
      <c r="F3656">
        <v>40.700000000000003</v>
      </c>
      <c r="G3656">
        <v>4.7228012649336</v>
      </c>
      <c r="H3656">
        <v>8.9924477228594704</v>
      </c>
      <c r="I3656">
        <v>-26.039908565234501</v>
      </c>
      <c r="J3656">
        <v>-3.02164505579375</v>
      </c>
      <c r="K3656">
        <v>40.264391547290998</v>
      </c>
      <c r="L3656">
        <v>38.912871521429601</v>
      </c>
      <c r="M3656">
        <v>33.208168834457297</v>
      </c>
      <c r="N3656">
        <v>1.4464496542418599</v>
      </c>
      <c r="O3656">
        <v>32.4324324324324</v>
      </c>
      <c r="P3656">
        <v>45.409074669524799</v>
      </c>
      <c r="Q3656">
        <v>5.2011194179751002E-2</v>
      </c>
    </row>
    <row r="3657" spans="1:17" hidden="1" x14ac:dyDescent="0.3">
      <c r="A3657" t="s">
        <v>7540</v>
      </c>
      <c r="B3657" t="s">
        <v>7541</v>
      </c>
      <c r="C3657" t="str">
        <f>IFERROR(VLOOKUP(Table1[[#This Row],[Ticker]],[1]!Table1[[Symbol]:[Industry]],2,FALSE),"-")</f>
        <v>-</v>
      </c>
      <c r="D3657" t="s">
        <v>7090</v>
      </c>
      <c r="E3657">
        <v>41.510820000000002</v>
      </c>
      <c r="F3657">
        <v>185.25</v>
      </c>
      <c r="G3657">
        <v>5.6239966328828004</v>
      </c>
      <c r="H3657">
        <v>-0.98228665468745802</v>
      </c>
      <c r="I3657">
        <v>26.3964045016588</v>
      </c>
      <c r="J3657">
        <v>25.977561284011198</v>
      </c>
      <c r="K3657">
        <v>162.21834894834899</v>
      </c>
      <c r="L3657">
        <v>135.96371088497</v>
      </c>
      <c r="M3657">
        <v>71.428832931475299</v>
      </c>
      <c r="N3657">
        <v>0.68678836074462302</v>
      </c>
      <c r="O3657">
        <v>11.9298245614035</v>
      </c>
      <c r="P3657">
        <v>79.592825981580205</v>
      </c>
    </row>
    <row r="3658" spans="1:17" hidden="1" x14ac:dyDescent="0.3">
      <c r="A3658" t="s">
        <v>7542</v>
      </c>
      <c r="B3658" t="s">
        <v>7543</v>
      </c>
      <c r="C3658" t="str">
        <f>IFERROR(VLOOKUP(Table1[[#This Row],[Ticker]],[1]!Table1[[Symbol]:[Industry]],2,FALSE),"-")</f>
        <v>-</v>
      </c>
      <c r="D3658" t="s">
        <v>1618</v>
      </c>
      <c r="E3658">
        <v>41.510580243999897</v>
      </c>
      <c r="F3658">
        <v>8.27</v>
      </c>
      <c r="G3658">
        <v>12.3105205631791</v>
      </c>
      <c r="H3658">
        <v>14.7524348621569</v>
      </c>
      <c r="I3658">
        <v>1.52491446542696</v>
      </c>
      <c r="J3658">
        <v>14.2077842824005</v>
      </c>
      <c r="K3658">
        <v>6.8371943168840303</v>
      </c>
      <c r="L3658">
        <v>6.2183788170576202</v>
      </c>
      <c r="M3658">
        <v>77.085247120214902</v>
      </c>
      <c r="N3658">
        <v>1.545566217175</v>
      </c>
      <c r="O3658">
        <v>2.0556227327690402</v>
      </c>
      <c r="P3658">
        <v>77.849462365591293</v>
      </c>
      <c r="Q3658">
        <v>8.7153827378435994E-2</v>
      </c>
    </row>
    <row r="3659" spans="1:17" hidden="1" x14ac:dyDescent="0.3">
      <c r="A3659" t="s">
        <v>7544</v>
      </c>
      <c r="B3659" t="s">
        <v>7545</v>
      </c>
      <c r="C3659" t="str">
        <f>IFERROR(VLOOKUP(Table1[[#This Row],[Ticker]],[1]!Table1[[Symbol]:[Industry]],2,FALSE),"-")</f>
        <v>-</v>
      </c>
      <c r="D3659" t="s">
        <v>146</v>
      </c>
      <c r="E3659">
        <v>41.389502</v>
      </c>
      <c r="F3659">
        <v>40.81</v>
      </c>
      <c r="G3659">
        <v>-22.8660756539998</v>
      </c>
      <c r="H3659">
        <v>-2.1665045317824299</v>
      </c>
      <c r="I3659">
        <v>-16.661000051156201</v>
      </c>
      <c r="J3659">
        <v>-6.9115381506913195E-2</v>
      </c>
      <c r="K3659">
        <v>41.909511605872801</v>
      </c>
      <c r="L3659">
        <v>41.979201758439203</v>
      </c>
      <c r="M3659">
        <v>44.347927364513801</v>
      </c>
      <c r="N3659">
        <v>0.80039681076160696</v>
      </c>
      <c r="O3659">
        <v>62.092624356775197</v>
      </c>
      <c r="P3659">
        <v>55.171102661596898</v>
      </c>
      <c r="Q3659">
        <v>3.7951248345381002E-2</v>
      </c>
    </row>
    <row r="3660" spans="1:17" hidden="1" x14ac:dyDescent="0.3">
      <c r="A3660" t="s">
        <v>7546</v>
      </c>
      <c r="B3660" t="s">
        <v>7547</v>
      </c>
      <c r="C3660" t="str">
        <f>IFERROR(VLOOKUP(Table1[[#This Row],[Ticker]],[1]!Table1[[Symbol]:[Industry]],2,FALSE),"-")</f>
        <v>-</v>
      </c>
      <c r="D3660" t="s">
        <v>1618</v>
      </c>
      <c r="E3660">
        <v>41.361518879999998</v>
      </c>
      <c r="F3660">
        <v>26.4</v>
      </c>
      <c r="G3660">
        <v>11.092011074197799</v>
      </c>
      <c r="H3660">
        <v>-13.5342989078808</v>
      </c>
      <c r="I3660">
        <v>-6.9377529350499998</v>
      </c>
      <c r="J3660">
        <v>-1.92699299649878</v>
      </c>
      <c r="K3660">
        <v>26.8394593359616</v>
      </c>
      <c r="L3660">
        <v>25.745659168435601</v>
      </c>
      <c r="M3660">
        <v>54.508430059789802</v>
      </c>
      <c r="N3660">
        <v>0.88134026898593198</v>
      </c>
      <c r="O3660">
        <v>66.6666666666666</v>
      </c>
      <c r="P3660">
        <v>64.999999999999901</v>
      </c>
      <c r="Q3660">
        <v>8.3729592088867003E-2</v>
      </c>
    </row>
    <row r="3661" spans="1:17" hidden="1" x14ac:dyDescent="0.3">
      <c r="A3661" t="s">
        <v>7548</v>
      </c>
      <c r="B3661" t="s">
        <v>7549</v>
      </c>
      <c r="C3661" t="str">
        <f>IFERROR(VLOOKUP(Table1[[#This Row],[Ticker]],[1]!Table1[[Symbol]:[Industry]],2,FALSE),"-")</f>
        <v>-</v>
      </c>
      <c r="D3661" t="s">
        <v>3510</v>
      </c>
      <c r="E3661">
        <v>41.25</v>
      </c>
      <c r="F3661">
        <v>125</v>
      </c>
      <c r="G3661">
        <v>4.5854386275709498</v>
      </c>
      <c r="H3661">
        <v>-4.6415045317824299</v>
      </c>
      <c r="I3661">
        <v>-15.795501284371801</v>
      </c>
      <c r="J3661">
        <v>-1.5044036764834099</v>
      </c>
      <c r="K3661">
        <v>124.95704874633201</v>
      </c>
      <c r="L3661">
        <v>118.550091807849</v>
      </c>
      <c r="M3661">
        <v>99.999999993730199</v>
      </c>
      <c r="O3661">
        <v>0</v>
      </c>
      <c r="P3661">
        <v>37.362637362637301</v>
      </c>
    </row>
    <row r="3662" spans="1:17" hidden="1" x14ac:dyDescent="0.3">
      <c r="A3662" t="s">
        <v>7550</v>
      </c>
      <c r="B3662" t="s">
        <v>7551</v>
      </c>
      <c r="C3662" t="str">
        <f>IFERROR(VLOOKUP(Table1[[#This Row],[Ticker]],[1]!Table1[[Symbol]:[Industry]],2,FALSE),"-")</f>
        <v>-</v>
      </c>
      <c r="E3662">
        <v>41.25</v>
      </c>
      <c r="F3662">
        <v>13.75</v>
      </c>
      <c r="G3662">
        <v>30.1374932080615</v>
      </c>
      <c r="H3662">
        <v>-7.5100835844842297</v>
      </c>
      <c r="I3662">
        <v>-13.448388356845999</v>
      </c>
      <c r="J3662">
        <v>-4.0989042337070201E-2</v>
      </c>
      <c r="K3662">
        <v>13.8602011356784</v>
      </c>
      <c r="L3662">
        <v>13.033204893420001</v>
      </c>
      <c r="M3662">
        <v>40.614639974194198</v>
      </c>
      <c r="N3662">
        <v>0.866054561281003</v>
      </c>
      <c r="O3662">
        <v>62.8363636363636</v>
      </c>
      <c r="P3662">
        <v>100.729927007299</v>
      </c>
      <c r="Q3662">
        <v>4.7590335766936998E-2</v>
      </c>
    </row>
    <row r="3663" spans="1:17" hidden="1" x14ac:dyDescent="0.3">
      <c r="A3663" t="s">
        <v>7552</v>
      </c>
      <c r="B3663" t="s">
        <v>7553</v>
      </c>
      <c r="C3663" t="str">
        <f>IFERROR(VLOOKUP(Table1[[#This Row],[Ticker]],[1]!Table1[[Symbol]:[Industry]],2,FALSE),"-")</f>
        <v>-</v>
      </c>
      <c r="D3663" t="s">
        <v>264</v>
      </c>
      <c r="E3663">
        <v>41.20936605</v>
      </c>
      <c r="F3663">
        <v>15.91</v>
      </c>
      <c r="G3663">
        <v>-49.179300504977903</v>
      </c>
      <c r="H3663">
        <v>-10.1805158480421</v>
      </c>
      <c r="I3663">
        <v>-30.429605512153302</v>
      </c>
      <c r="J3663">
        <v>-5.0323842117632296</v>
      </c>
      <c r="K3663">
        <v>16.745228430973899</v>
      </c>
      <c r="L3663">
        <v>19.063250124683201</v>
      </c>
      <c r="M3663">
        <v>43.208091970196698</v>
      </c>
      <c r="N3663">
        <v>0.76062822441536104</v>
      </c>
      <c r="O3663">
        <v>135.270766482516</v>
      </c>
      <c r="P3663">
        <v>6.4214046822742503</v>
      </c>
      <c r="Q3663">
        <v>-4.1095810075480001E-2</v>
      </c>
    </row>
    <row r="3664" spans="1:17" hidden="1" x14ac:dyDescent="0.3">
      <c r="A3664" t="s">
        <v>7554</v>
      </c>
      <c r="B3664" t="s">
        <v>7555</v>
      </c>
      <c r="C3664" t="str">
        <f>IFERROR(VLOOKUP(Table1[[#This Row],[Ticker]],[1]!Table1[[Symbol]:[Industry]],2,FALSE),"-")</f>
        <v>-</v>
      </c>
      <c r="D3664" t="s">
        <v>400</v>
      </c>
      <c r="E3664">
        <v>41.1</v>
      </c>
      <c r="F3664">
        <v>4.1100000000000003</v>
      </c>
      <c r="G3664">
        <v>34.977903305749898</v>
      </c>
      <c r="H3664">
        <v>26.025162134884201</v>
      </c>
      <c r="I3664">
        <v>47.395648453271697</v>
      </c>
      <c r="J3664">
        <v>8.9181315347841892</v>
      </c>
      <c r="K3664">
        <v>3.16551859949237</v>
      </c>
      <c r="L3664">
        <v>2.9256585955724601</v>
      </c>
      <c r="M3664">
        <v>87.966384518922993</v>
      </c>
      <c r="N3664">
        <v>1.5714516011564399</v>
      </c>
      <c r="O3664">
        <v>38.442822384428197</v>
      </c>
      <c r="P3664">
        <v>105.5</v>
      </c>
      <c r="Q3664">
        <v>0.100551605370445</v>
      </c>
    </row>
    <row r="3665" spans="1:17" hidden="1" x14ac:dyDescent="0.3">
      <c r="A3665" t="s">
        <v>7556</v>
      </c>
      <c r="B3665" t="s">
        <v>7557</v>
      </c>
      <c r="C3665" t="str">
        <f>IFERROR(VLOOKUP(Table1[[#This Row],[Ticker]],[1]!Table1[[Symbol]:[Industry]],2,FALSE),"-")</f>
        <v>-</v>
      </c>
      <c r="D3665" t="s">
        <v>606</v>
      </c>
      <c r="E3665">
        <v>41.042809925</v>
      </c>
      <c r="F3665">
        <v>28.99</v>
      </c>
      <c r="G3665">
        <v>7.27111044367755</v>
      </c>
      <c r="H3665">
        <v>4.5188008117290197</v>
      </c>
      <c r="I3665">
        <v>32.6594253349921</v>
      </c>
      <c r="J3665">
        <v>-2.5424659602204298</v>
      </c>
      <c r="K3665">
        <v>27.553469892759701</v>
      </c>
      <c r="L3665">
        <v>23.925400721136899</v>
      </c>
      <c r="M3665">
        <v>60.284092445092398</v>
      </c>
      <c r="N3665">
        <v>0.87859362019030895</v>
      </c>
      <c r="O3665">
        <v>26.767850983097599</v>
      </c>
      <c r="P3665">
        <v>80.062111801242196</v>
      </c>
      <c r="Q3665">
        <v>7.3698769824839E-2</v>
      </c>
    </row>
    <row r="3666" spans="1:17" hidden="1" x14ac:dyDescent="0.3">
      <c r="A3666" t="s">
        <v>7558</v>
      </c>
      <c r="B3666" t="s">
        <v>7559</v>
      </c>
      <c r="C3666" t="str">
        <f>IFERROR(VLOOKUP(Table1[[#This Row],[Ticker]],[1]!Table1[[Symbol]:[Industry]],2,FALSE),"-")</f>
        <v>-</v>
      </c>
      <c r="D3666" t="s">
        <v>7560</v>
      </c>
      <c r="E3666">
        <v>40.955429199999998</v>
      </c>
      <c r="F3666">
        <v>34.9</v>
      </c>
      <c r="G3666">
        <v>63.621225575569497</v>
      </c>
      <c r="H3666">
        <v>-10.189542420821599</v>
      </c>
      <c r="I3666">
        <v>112.032878305289</v>
      </c>
      <c r="J3666">
        <v>1.14265514704599</v>
      </c>
      <c r="K3666">
        <v>35.753780841071197</v>
      </c>
      <c r="L3666">
        <v>30.4593468977607</v>
      </c>
      <c r="M3666">
        <v>62.875750008393297</v>
      </c>
      <c r="N3666">
        <v>1.9905842852450599</v>
      </c>
      <c r="O3666">
        <v>57.593123209169001</v>
      </c>
      <c r="P3666">
        <v>182.134195634599</v>
      </c>
    </row>
    <row r="3667" spans="1:17" hidden="1" x14ac:dyDescent="0.3">
      <c r="A3667" t="s">
        <v>7561</v>
      </c>
      <c r="B3667" t="s">
        <v>7562</v>
      </c>
      <c r="C3667" t="str">
        <f>IFERROR(VLOOKUP(Table1[[#This Row],[Ticker]],[1]!Table1[[Symbol]:[Industry]],2,FALSE),"-")</f>
        <v>-</v>
      </c>
      <c r="D3667" t="s">
        <v>2208</v>
      </c>
      <c r="E3667">
        <v>40.948569241999998</v>
      </c>
      <c r="F3667">
        <v>19.18</v>
      </c>
      <c r="G3667">
        <v>102.560224577817</v>
      </c>
      <c r="H3667">
        <v>5.70138473184881</v>
      </c>
      <c r="I3667">
        <v>115.572281026049</v>
      </c>
      <c r="J3667">
        <v>1.8113857972007801</v>
      </c>
      <c r="K3667">
        <v>16.30010684002</v>
      </c>
      <c r="L3667">
        <v>11.949558583919201</v>
      </c>
      <c r="M3667">
        <v>62.722286858883301</v>
      </c>
      <c r="N3667">
        <v>0.44905008635578503</v>
      </c>
      <c r="O3667">
        <v>4.0145985401459798</v>
      </c>
      <c r="P3667">
        <v>180</v>
      </c>
    </row>
    <row r="3668" spans="1:17" hidden="1" x14ac:dyDescent="0.3">
      <c r="A3668" t="s">
        <v>7563</v>
      </c>
      <c r="B3668" t="s">
        <v>7564</v>
      </c>
      <c r="C3668" t="str">
        <f>IFERROR(VLOOKUP(Table1[[#This Row],[Ticker]],[1]!Table1[[Symbol]:[Industry]],2,FALSE),"-")</f>
        <v>-</v>
      </c>
      <c r="D3668" t="s">
        <v>762</v>
      </c>
      <c r="E3668">
        <v>40.877040000000001</v>
      </c>
      <c r="F3668">
        <v>144.80000000000001</v>
      </c>
      <c r="G3668">
        <v>-77.351361414492203</v>
      </c>
      <c r="H3668">
        <v>-23.382917007737301</v>
      </c>
      <c r="I3668">
        <v>-62.904320677766897</v>
      </c>
      <c r="J3668">
        <v>3.7269130494952201</v>
      </c>
      <c r="K3668">
        <v>152.33182597068699</v>
      </c>
      <c r="M3668">
        <v>39.7969566762144</v>
      </c>
      <c r="N3668">
        <v>0.594249201277955</v>
      </c>
      <c r="O3668">
        <v>99.412983425414296</v>
      </c>
      <c r="P3668">
        <v>15.84</v>
      </c>
    </row>
    <row r="3669" spans="1:17" hidden="1" x14ac:dyDescent="0.3">
      <c r="A3669" t="s">
        <v>7565</v>
      </c>
      <c r="B3669" t="s">
        <v>7566</v>
      </c>
      <c r="C3669" t="str">
        <f>IFERROR(VLOOKUP(Table1[[#This Row],[Ticker]],[1]!Table1[[Symbol]:[Industry]],2,FALSE),"-")</f>
        <v>-</v>
      </c>
      <c r="D3669" t="s">
        <v>83</v>
      </c>
      <c r="E3669">
        <v>40.852673839999902</v>
      </c>
      <c r="F3669">
        <v>40.700000000000003</v>
      </c>
      <c r="G3669">
        <v>113.740063530227</v>
      </c>
      <c r="H3669">
        <v>118.816708724701</v>
      </c>
      <c r="I3669">
        <v>124.509937467052</v>
      </c>
      <c r="J3669">
        <v>23.5601124525488</v>
      </c>
      <c r="K3669">
        <v>22.872818159491501</v>
      </c>
      <c r="L3669">
        <v>19.876311615294501</v>
      </c>
      <c r="M3669">
        <v>91.098849874921399</v>
      </c>
      <c r="N3669">
        <v>4.4785596509675001</v>
      </c>
      <c r="O3669">
        <v>0</v>
      </c>
      <c r="P3669">
        <v>168.64686468646801</v>
      </c>
      <c r="Q3669">
        <v>-5.1002381919365999E-2</v>
      </c>
    </row>
    <row r="3670" spans="1:17" hidden="1" x14ac:dyDescent="0.3">
      <c r="A3670" t="s">
        <v>7567</v>
      </c>
      <c r="B3670" t="s">
        <v>7568</v>
      </c>
      <c r="C3670" t="str">
        <f>IFERROR(VLOOKUP(Table1[[#This Row],[Ticker]],[1]!Table1[[Symbol]:[Industry]],2,FALSE),"-")</f>
        <v>-</v>
      </c>
      <c r="D3670" t="s">
        <v>1381</v>
      </c>
      <c r="E3670">
        <v>40.599969999999999</v>
      </c>
      <c r="F3670">
        <v>74.02</v>
      </c>
      <c r="G3670">
        <v>7.2265841285613597</v>
      </c>
      <c r="H3670">
        <v>-10.982967946416499</v>
      </c>
      <c r="I3670">
        <v>23.334913771993701</v>
      </c>
      <c r="J3670">
        <v>-2.1512342068844501</v>
      </c>
      <c r="K3670">
        <v>76.575952658809101</v>
      </c>
      <c r="L3670">
        <v>67.643499177556706</v>
      </c>
      <c r="M3670">
        <v>39.334543745565902</v>
      </c>
      <c r="N3670">
        <v>7.31531180071405E-2</v>
      </c>
      <c r="O3670">
        <v>18.076195622804601</v>
      </c>
      <c r="P3670">
        <v>52.776057791537603</v>
      </c>
      <c r="Q3670">
        <v>5.6893948653175999E-2</v>
      </c>
    </row>
    <row r="3671" spans="1:17" hidden="1" x14ac:dyDescent="0.3">
      <c r="A3671" t="s">
        <v>7569</v>
      </c>
      <c r="B3671" t="s">
        <v>7570</v>
      </c>
      <c r="C3671" t="str">
        <f>IFERROR(VLOOKUP(Table1[[#This Row],[Ticker]],[1]!Table1[[Symbol]:[Industry]],2,FALSE),"-")</f>
        <v>-</v>
      </c>
      <c r="E3671">
        <v>40.562550000000002</v>
      </c>
      <c r="F3671">
        <v>3.95</v>
      </c>
      <c r="G3671">
        <v>22.124762049247298</v>
      </c>
      <c r="H3671">
        <v>-3.3756817469723099</v>
      </c>
      <c r="I3671">
        <v>-24.505929969837499</v>
      </c>
      <c r="J3671">
        <v>3.2076382083333401</v>
      </c>
      <c r="K3671">
        <v>3.92169867526583</v>
      </c>
      <c r="L3671">
        <v>3.8476064327465802</v>
      </c>
      <c r="M3671">
        <v>49.156470978024799</v>
      </c>
      <c r="N3671">
        <v>0.56911116124779104</v>
      </c>
      <c r="O3671">
        <v>78.481012658227797</v>
      </c>
      <c r="P3671">
        <v>63.223140495867703</v>
      </c>
      <c r="Q3671">
        <v>-1.9013927750412E-2</v>
      </c>
    </row>
    <row r="3672" spans="1:17" hidden="1" x14ac:dyDescent="0.3">
      <c r="A3672" t="s">
        <v>7571</v>
      </c>
      <c r="B3672" t="s">
        <v>7572</v>
      </c>
      <c r="C3672" t="str">
        <f>IFERROR(VLOOKUP(Table1[[#This Row],[Ticker]],[1]!Table1[[Symbol]:[Industry]],2,FALSE),"-")</f>
        <v>-</v>
      </c>
      <c r="E3672">
        <v>40.559999843999996</v>
      </c>
      <c r="F3672">
        <v>10.92</v>
      </c>
      <c r="G3672">
        <v>-80.801948854057301</v>
      </c>
      <c r="H3672">
        <v>16.5362984127249</v>
      </c>
      <c r="I3672">
        <v>-6.2151682652815898</v>
      </c>
      <c r="J3672">
        <v>11.1271752708849</v>
      </c>
      <c r="K3672">
        <v>8.7669260066466403</v>
      </c>
      <c r="L3672">
        <v>10.8476770212121</v>
      </c>
      <c r="M3672">
        <v>89.655787512140094</v>
      </c>
      <c r="N3672">
        <v>3.1585801262524198</v>
      </c>
      <c r="O3672">
        <v>106.043956043956</v>
      </c>
      <c r="P3672">
        <v>58.260869565217298</v>
      </c>
      <c r="Q3672">
        <v>6.2848566510537995E-2</v>
      </c>
    </row>
    <row r="3673" spans="1:17" hidden="1" x14ac:dyDescent="0.3">
      <c r="A3673" t="s">
        <v>7573</v>
      </c>
      <c r="B3673" t="s">
        <v>7574</v>
      </c>
      <c r="C3673" t="str">
        <f>IFERROR(VLOOKUP(Table1[[#This Row],[Ticker]],[1]!Table1[[Symbol]:[Industry]],2,FALSE),"-")</f>
        <v>-</v>
      </c>
      <c r="D3673" t="s">
        <v>27</v>
      </c>
      <c r="E3673">
        <v>40.537617919999903</v>
      </c>
      <c r="F3673">
        <v>37.909999999999997</v>
      </c>
      <c r="G3673">
        <v>12.194120576596999</v>
      </c>
      <c r="H3673">
        <v>-10.743283187908901</v>
      </c>
      <c r="I3673">
        <v>-7.15713747048191</v>
      </c>
      <c r="J3673">
        <v>1.42004798882933</v>
      </c>
      <c r="K3673">
        <v>38.294618869596697</v>
      </c>
      <c r="L3673">
        <v>35.893841987320997</v>
      </c>
      <c r="M3673">
        <v>48.9811231877745</v>
      </c>
      <c r="N3673">
        <v>0.202624693613214</v>
      </c>
      <c r="O3673">
        <v>50.224215246636703</v>
      </c>
      <c r="P3673">
        <v>74.700460829492997</v>
      </c>
      <c r="Q3673">
        <v>4.5758680376737998E-2</v>
      </c>
    </row>
    <row r="3674" spans="1:17" hidden="1" x14ac:dyDescent="0.3">
      <c r="A3674" t="s">
        <v>7575</v>
      </c>
      <c r="B3674" t="s">
        <v>7576</v>
      </c>
      <c r="C3674" t="str">
        <f>IFERROR(VLOOKUP(Table1[[#This Row],[Ticker]],[1]!Table1[[Symbol]:[Industry]],2,FALSE),"-")</f>
        <v>-</v>
      </c>
      <c r="D3674" t="s">
        <v>1618</v>
      </c>
      <c r="E3674">
        <v>40.470779999999998</v>
      </c>
      <c r="F3674">
        <v>40.39</v>
      </c>
      <c r="G3674">
        <v>52.243415099106699</v>
      </c>
      <c r="H3674">
        <v>-9.5949929038754593</v>
      </c>
      <c r="I3674">
        <v>-8.2756620855346004</v>
      </c>
      <c r="J3674">
        <v>-4.1717054149925898</v>
      </c>
      <c r="K3674">
        <v>40.2046616896316</v>
      </c>
      <c r="L3674">
        <v>37.254953847680099</v>
      </c>
      <c r="M3674">
        <v>40.729757565732797</v>
      </c>
      <c r="N3674">
        <v>1.0006439992209399</v>
      </c>
      <c r="O3674">
        <v>43.550383758355999</v>
      </c>
      <c r="P3674">
        <v>106.598465473145</v>
      </c>
      <c r="Q3674">
        <v>5.3423545054784999E-2</v>
      </c>
    </row>
    <row r="3675" spans="1:17" hidden="1" x14ac:dyDescent="0.3">
      <c r="A3675" t="s">
        <v>7577</v>
      </c>
      <c r="B3675" t="s">
        <v>7578</v>
      </c>
      <c r="C3675" t="str">
        <f>IFERROR(VLOOKUP(Table1[[#This Row],[Ticker]],[1]!Table1[[Symbol]:[Industry]],2,FALSE),"-")</f>
        <v>-</v>
      </c>
      <c r="D3675" t="s">
        <v>407</v>
      </c>
      <c r="E3675">
        <v>40.405105499999998</v>
      </c>
      <c r="F3675">
        <v>16.53</v>
      </c>
      <c r="G3675">
        <v>-81.441795008358298</v>
      </c>
      <c r="H3675">
        <v>-33.979172146573099</v>
      </c>
      <c r="I3675">
        <v>-95.362254705302306</v>
      </c>
      <c r="J3675">
        <v>-11.587133769554701</v>
      </c>
      <c r="K3675">
        <v>23.322055931842499</v>
      </c>
      <c r="L3675">
        <v>37.9687461211144</v>
      </c>
      <c r="M3675">
        <v>20.687920483569901</v>
      </c>
      <c r="N3675">
        <v>0.81674015533292699</v>
      </c>
      <c r="O3675">
        <v>467.87658802177799</v>
      </c>
      <c r="P3675">
        <v>0</v>
      </c>
      <c r="Q3675">
        <v>0.100430878756049</v>
      </c>
    </row>
    <row r="3676" spans="1:17" hidden="1" x14ac:dyDescent="0.3">
      <c r="A3676" t="s">
        <v>7579</v>
      </c>
      <c r="B3676" t="s">
        <v>7580</v>
      </c>
      <c r="C3676" t="str">
        <f>IFERROR(VLOOKUP(Table1[[#This Row],[Ticker]],[1]!Table1[[Symbol]:[Industry]],2,FALSE),"-")</f>
        <v>-</v>
      </c>
      <c r="D3676" t="s">
        <v>467</v>
      </c>
      <c r="E3676">
        <v>40.243973369999999</v>
      </c>
      <c r="F3676">
        <v>37.299999999999997</v>
      </c>
      <c r="G3676">
        <v>-63.3914593886294</v>
      </c>
      <c r="H3676">
        <v>-17.2964752920163</v>
      </c>
      <c r="I3676">
        <v>-8.7209896175007096</v>
      </c>
      <c r="J3676">
        <v>-6.9727581068631501</v>
      </c>
      <c r="K3676">
        <v>40.524396355294002</v>
      </c>
      <c r="L3676">
        <v>42.777327035244802</v>
      </c>
      <c r="M3676">
        <v>28.093062151652699</v>
      </c>
      <c r="N3676">
        <v>1.2835283528352801</v>
      </c>
      <c r="O3676">
        <v>109.075825531142</v>
      </c>
      <c r="P3676">
        <v>15.3727188369934</v>
      </c>
      <c r="Q3676">
        <v>0.15419009374696599</v>
      </c>
    </row>
    <row r="3677" spans="1:17" hidden="1" x14ac:dyDescent="0.3">
      <c r="A3677" t="s">
        <v>7581</v>
      </c>
      <c r="B3677" t="s">
        <v>7582</v>
      </c>
      <c r="C3677" t="str">
        <f>IFERROR(VLOOKUP(Table1[[#This Row],[Ticker]],[1]!Table1[[Symbol]:[Industry]],2,FALSE),"-")</f>
        <v>-</v>
      </c>
      <c r="D3677" t="s">
        <v>143</v>
      </c>
      <c r="E3677">
        <v>40.242710279999997</v>
      </c>
      <c r="F3677">
        <v>36.729999999999997</v>
      </c>
      <c r="G3677">
        <v>-3.44621281957345</v>
      </c>
      <c r="H3677">
        <v>-8.8772319719297599</v>
      </c>
      <c r="I3677">
        <v>-6.8582308359739299</v>
      </c>
      <c r="J3677">
        <v>-3.12602529810504</v>
      </c>
      <c r="K3677">
        <v>36.838440987008198</v>
      </c>
      <c r="L3677">
        <v>34.811931444714297</v>
      </c>
      <c r="M3677">
        <v>49.0557155745052</v>
      </c>
      <c r="N3677">
        <v>3.5628217766071799</v>
      </c>
      <c r="O3677">
        <v>34.494963245303502</v>
      </c>
      <c r="P3677">
        <v>59.004329004328902</v>
      </c>
      <c r="Q3677">
        <v>6.4373218243376995E-2</v>
      </c>
    </row>
    <row r="3678" spans="1:17" hidden="1" x14ac:dyDescent="0.3">
      <c r="A3678" t="s">
        <v>7583</v>
      </c>
      <c r="B3678" t="s">
        <v>7584</v>
      </c>
      <c r="C3678" t="str">
        <f>IFERROR(VLOOKUP(Table1[[#This Row],[Ticker]],[1]!Table1[[Symbol]:[Industry]],2,FALSE),"-")</f>
        <v>-</v>
      </c>
      <c r="D3678" t="s">
        <v>1595</v>
      </c>
      <c r="E3678">
        <v>40.2072</v>
      </c>
      <c r="F3678">
        <v>30.46</v>
      </c>
      <c r="G3678">
        <v>-48.142578007086399</v>
      </c>
      <c r="H3678">
        <v>-1.0890476924729999</v>
      </c>
      <c r="I3678">
        <v>-23.202113026448501</v>
      </c>
      <c r="J3678">
        <v>-10.0381280166593</v>
      </c>
      <c r="K3678">
        <v>31.037475582260999</v>
      </c>
      <c r="L3678">
        <v>34.108275004539898</v>
      </c>
      <c r="M3678">
        <v>44.953729384625298</v>
      </c>
      <c r="N3678">
        <v>1.3063332309473801</v>
      </c>
      <c r="O3678">
        <v>62.311227839789801</v>
      </c>
      <c r="P3678">
        <v>3.7819420783645499</v>
      </c>
      <c r="Q3678">
        <v>0.14405389713376801</v>
      </c>
    </row>
    <row r="3679" spans="1:17" hidden="1" x14ac:dyDescent="0.3">
      <c r="A3679" t="s">
        <v>7585</v>
      </c>
      <c r="B3679" t="s">
        <v>7586</v>
      </c>
      <c r="C3679" t="str">
        <f>IFERROR(VLOOKUP(Table1[[#This Row],[Ticker]],[1]!Table1[[Symbol]:[Industry]],2,FALSE),"-")</f>
        <v>-</v>
      </c>
      <c r="D3679" t="s">
        <v>1503</v>
      </c>
      <c r="E3679">
        <v>40.197541439999902</v>
      </c>
      <c r="F3679">
        <v>98.4</v>
      </c>
      <c r="G3679">
        <v>71.796605838738103</v>
      </c>
      <c r="H3679">
        <v>-1.06255716336137</v>
      </c>
      <c r="I3679">
        <v>31.2139149499871</v>
      </c>
      <c r="J3679">
        <v>-1.5044036764834099</v>
      </c>
      <c r="K3679">
        <v>93.313068923625195</v>
      </c>
      <c r="L3679">
        <v>74.668357988215902</v>
      </c>
      <c r="M3679">
        <v>57.527249102378498</v>
      </c>
      <c r="N3679">
        <v>0</v>
      </c>
      <c r="O3679">
        <v>18.495934959349501</v>
      </c>
      <c r="P3679">
        <v>176.40449438202199</v>
      </c>
      <c r="Q3679">
        <v>0.142626991946806</v>
      </c>
    </row>
    <row r="3680" spans="1:17" hidden="1" x14ac:dyDescent="0.3">
      <c r="A3680" t="s">
        <v>7587</v>
      </c>
      <c r="B3680" t="s">
        <v>7588</v>
      </c>
      <c r="C3680" t="str">
        <f>IFERROR(VLOOKUP(Table1[[#This Row],[Ticker]],[1]!Table1[[Symbol]:[Industry]],2,FALSE),"-")</f>
        <v>-</v>
      </c>
      <c r="D3680" t="s">
        <v>392</v>
      </c>
      <c r="E3680">
        <v>40.021965000000002</v>
      </c>
      <c r="F3680">
        <v>40.049999999999997</v>
      </c>
      <c r="G3680">
        <v>-78.772344366134305</v>
      </c>
      <c r="H3680">
        <v>-14.2326647527769</v>
      </c>
      <c r="I3680">
        <v>-22.447945884383699</v>
      </c>
      <c r="J3680">
        <v>-5.9202915269506997</v>
      </c>
      <c r="K3680">
        <v>43.6038231800568</v>
      </c>
      <c r="L3680">
        <v>50.398169025587499</v>
      </c>
      <c r="M3680">
        <v>26.184804535125899</v>
      </c>
      <c r="N3680">
        <v>1.1883173548624699</v>
      </c>
      <c r="O3680">
        <v>103.24594257178499</v>
      </c>
      <c r="P3680">
        <v>8.0971659919028394</v>
      </c>
      <c r="Q3680">
        <v>-2.4782031451913E-2</v>
      </c>
    </row>
    <row r="3681" spans="1:17" hidden="1" x14ac:dyDescent="0.3">
      <c r="A3681" t="s">
        <v>7589</v>
      </c>
      <c r="B3681" t="s">
        <v>7590</v>
      </c>
      <c r="C3681" t="str">
        <f>IFERROR(VLOOKUP(Table1[[#This Row],[Ticker]],[1]!Table1[[Symbol]:[Industry]],2,FALSE),"-")</f>
        <v>-</v>
      </c>
      <c r="D3681" t="s">
        <v>287</v>
      </c>
      <c r="E3681">
        <v>40.002000000000002</v>
      </c>
      <c r="F3681">
        <v>11.8</v>
      </c>
      <c r="G3681">
        <v>-63.365434029184001</v>
      </c>
      <c r="H3681">
        <v>-7.2878557747655899</v>
      </c>
      <c r="I3681">
        <v>-19.914811876572902</v>
      </c>
      <c r="J3681">
        <v>3.7861427242104302</v>
      </c>
      <c r="K3681">
        <v>11.789466353329599</v>
      </c>
      <c r="L3681">
        <v>13.001192085338699</v>
      </c>
      <c r="M3681">
        <v>43.4310972385965</v>
      </c>
      <c r="N3681">
        <v>0.52011334048042301</v>
      </c>
      <c r="O3681">
        <v>98.135593220338905</v>
      </c>
      <c r="P3681">
        <v>24.6040126715945</v>
      </c>
      <c r="Q3681">
        <v>-1.0272028989411999E-2</v>
      </c>
    </row>
    <row r="3682" spans="1:17" hidden="1" x14ac:dyDescent="0.3">
      <c r="A3682" t="s">
        <v>7591</v>
      </c>
      <c r="B3682" t="s">
        <v>7592</v>
      </c>
      <c r="C3682" t="str">
        <f>IFERROR(VLOOKUP(Table1[[#This Row],[Ticker]],[1]!Table1[[Symbol]:[Industry]],2,FALSE),"-")</f>
        <v>-</v>
      </c>
      <c r="E3682">
        <v>39.936562500000001</v>
      </c>
      <c r="F3682">
        <v>6.25</v>
      </c>
      <c r="G3682">
        <v>-39.493616645514102</v>
      </c>
      <c r="H3682">
        <v>1.9774579011334801</v>
      </c>
      <c r="I3682">
        <v>-54.161780174932503</v>
      </c>
      <c r="J3682">
        <v>-9.8120959841757198</v>
      </c>
      <c r="K3682">
        <v>6.0624290591586796</v>
      </c>
      <c r="L3682">
        <v>5.61660106926852</v>
      </c>
      <c r="M3682">
        <v>52.1198254566402</v>
      </c>
      <c r="N3682">
        <v>1.4743037218750501</v>
      </c>
      <c r="O3682">
        <v>55.84</v>
      </c>
      <c r="P3682">
        <v>19.047619047619001</v>
      </c>
    </row>
    <row r="3683" spans="1:17" hidden="1" x14ac:dyDescent="0.3">
      <c r="A3683" t="s">
        <v>7593</v>
      </c>
      <c r="B3683" t="s">
        <v>7594</v>
      </c>
      <c r="C3683" t="str">
        <f>IFERROR(VLOOKUP(Table1[[#This Row],[Ticker]],[1]!Table1[[Symbol]:[Industry]],2,FALSE),"-")</f>
        <v>-</v>
      </c>
      <c r="D3683" t="s">
        <v>7283</v>
      </c>
      <c r="E3683">
        <v>39.921280000000003</v>
      </c>
      <c r="F3683">
        <v>1018.4</v>
      </c>
      <c r="G3683">
        <v>93.533912376044697</v>
      </c>
      <c r="H3683">
        <v>37.998201350570497</v>
      </c>
      <c r="I3683">
        <v>38.878857129784798</v>
      </c>
      <c r="J3683">
        <v>14.4004777240065</v>
      </c>
      <c r="K3683">
        <v>759.60256492114502</v>
      </c>
      <c r="L3683">
        <v>648.84201667874402</v>
      </c>
      <c r="M3683">
        <v>87.842522203040502</v>
      </c>
      <c r="N3683">
        <v>2.1737040207309701</v>
      </c>
      <c r="O3683">
        <v>0</v>
      </c>
      <c r="P3683">
        <v>150.83743842364501</v>
      </c>
      <c r="Q3683">
        <v>4.4912233490242003E-2</v>
      </c>
    </row>
    <row r="3684" spans="1:17" hidden="1" x14ac:dyDescent="0.3">
      <c r="A3684" t="s">
        <v>7595</v>
      </c>
      <c r="B3684" t="s">
        <v>7596</v>
      </c>
      <c r="C3684" t="str">
        <f>IFERROR(VLOOKUP(Table1[[#This Row],[Ticker]],[1]!Table1[[Symbol]:[Industry]],2,FALSE),"-")</f>
        <v>-</v>
      </c>
      <c r="D3684" t="s">
        <v>138</v>
      </c>
      <c r="E3684">
        <v>39.882856239320702</v>
      </c>
      <c r="F3684">
        <v>31.7</v>
      </c>
      <c r="M3684">
        <v>8.5813433096764804</v>
      </c>
      <c r="N3684">
        <v>1</v>
      </c>
    </row>
    <row r="3685" spans="1:17" hidden="1" x14ac:dyDescent="0.3">
      <c r="A3685" t="s">
        <v>7597</v>
      </c>
      <c r="B3685" t="s">
        <v>7598</v>
      </c>
      <c r="C3685" t="str">
        <f>IFERROR(VLOOKUP(Table1[[#This Row],[Ticker]],[1]!Table1[[Symbol]:[Industry]],2,FALSE),"-")</f>
        <v>-</v>
      </c>
      <c r="D3685" t="s">
        <v>135</v>
      </c>
      <c r="E3685">
        <v>39.7709136</v>
      </c>
      <c r="F3685">
        <v>39.54</v>
      </c>
      <c r="G3685">
        <v>-52.492934775675501</v>
      </c>
      <c r="H3685">
        <v>1.5646756811492699</v>
      </c>
      <c r="I3685">
        <v>1.85221282232755</v>
      </c>
      <c r="J3685">
        <v>6.9548909403290899</v>
      </c>
      <c r="K3685">
        <v>38.5990308723702</v>
      </c>
      <c r="L3685">
        <v>38.888799736258399</v>
      </c>
      <c r="M3685">
        <v>47.656755523982802</v>
      </c>
      <c r="N3685">
        <v>2.3324557864675901</v>
      </c>
      <c r="O3685">
        <v>42.463328275164301</v>
      </c>
      <c r="P3685">
        <v>45.260837619397499</v>
      </c>
      <c r="Q3685">
        <v>2.8125588469401001E-2</v>
      </c>
    </row>
    <row r="3686" spans="1:17" hidden="1" x14ac:dyDescent="0.3">
      <c r="A3686" t="s">
        <v>7599</v>
      </c>
      <c r="B3686" t="s">
        <v>7600</v>
      </c>
      <c r="C3686" t="str">
        <f>IFERROR(VLOOKUP(Table1[[#This Row],[Ticker]],[1]!Table1[[Symbol]:[Industry]],2,FALSE),"-")</f>
        <v>-</v>
      </c>
      <c r="D3686" t="s">
        <v>161</v>
      </c>
      <c r="E3686">
        <v>39.702022395999997</v>
      </c>
      <c r="F3686">
        <v>20.36</v>
      </c>
      <c r="G3686">
        <v>314.69532873746101</v>
      </c>
      <c r="H3686">
        <v>13.182569542291599</v>
      </c>
      <c r="I3686">
        <v>144.37951942101299</v>
      </c>
      <c r="J3686">
        <v>-11.2561767261288</v>
      </c>
      <c r="K3686">
        <v>18.0893973273981</v>
      </c>
      <c r="L3686">
        <v>12.369912539339801</v>
      </c>
      <c r="M3686">
        <v>33.988569661838497</v>
      </c>
      <c r="N3686">
        <v>0.97715168050131396</v>
      </c>
      <c r="O3686">
        <v>16.0609037328094</v>
      </c>
      <c r="P3686">
        <v>362.72727272727201</v>
      </c>
      <c r="Q3686">
        <v>0.123642054003312</v>
      </c>
    </row>
    <row r="3687" spans="1:17" hidden="1" x14ac:dyDescent="0.3">
      <c r="A3687" t="s">
        <v>7601</v>
      </c>
      <c r="B3687" t="s">
        <v>7602</v>
      </c>
      <c r="C3687" t="str">
        <f>IFERROR(VLOOKUP(Table1[[#This Row],[Ticker]],[1]!Table1[[Symbol]:[Industry]],2,FALSE),"-")</f>
        <v>-</v>
      </c>
      <c r="D3687" t="s">
        <v>546</v>
      </c>
      <c r="E3687">
        <v>39.645308999999997</v>
      </c>
      <c r="F3687">
        <v>1.87</v>
      </c>
      <c r="G3687">
        <v>24.365658407790701</v>
      </c>
      <c r="H3687">
        <v>54.488930250826201</v>
      </c>
      <c r="I3687">
        <v>48.634127715944501</v>
      </c>
      <c r="J3687">
        <v>3.06702489494515</v>
      </c>
      <c r="K3687">
        <v>1.4938552260482401</v>
      </c>
      <c r="L3687">
        <v>1.3171041199522699</v>
      </c>
      <c r="M3687">
        <v>71.387771663836702</v>
      </c>
      <c r="N3687">
        <v>0.53041506012113204</v>
      </c>
      <c r="O3687">
        <v>36.363636363636303</v>
      </c>
      <c r="P3687">
        <v>96.842105263157904</v>
      </c>
      <c r="Q3687">
        <v>6.0170022932836999E-2</v>
      </c>
    </row>
    <row r="3688" spans="1:17" hidden="1" x14ac:dyDescent="0.3">
      <c r="A3688" t="s">
        <v>7603</v>
      </c>
      <c r="B3688" t="s">
        <v>7604</v>
      </c>
      <c r="C3688" t="str">
        <f>IFERROR(VLOOKUP(Table1[[#This Row],[Ticker]],[1]!Table1[[Symbol]:[Industry]],2,FALSE),"-")</f>
        <v>-</v>
      </c>
      <c r="D3688" t="s">
        <v>400</v>
      </c>
      <c r="E3688">
        <v>39.644550000000002</v>
      </c>
      <c r="F3688">
        <v>55</v>
      </c>
      <c r="G3688">
        <v>-2.84570806650982</v>
      </c>
      <c r="H3688">
        <v>31.395166836341598</v>
      </c>
      <c r="I3688">
        <v>33.6455258922363</v>
      </c>
      <c r="J3688">
        <v>-13.8225854946652</v>
      </c>
      <c r="K3688">
        <v>51.561511514826499</v>
      </c>
      <c r="L3688">
        <v>40.387630853302497</v>
      </c>
      <c r="M3688">
        <v>34.697998740304598</v>
      </c>
      <c r="N3688">
        <v>0.74564481946180805</v>
      </c>
      <c r="O3688">
        <v>50.690909090909003</v>
      </c>
      <c r="P3688">
        <v>79.386823222439602</v>
      </c>
      <c r="Q3688">
        <v>9.8299688032561006E-2</v>
      </c>
    </row>
    <row r="3689" spans="1:17" hidden="1" x14ac:dyDescent="0.3">
      <c r="A3689" t="s">
        <v>7605</v>
      </c>
      <c r="B3689" t="s">
        <v>7606</v>
      </c>
      <c r="C3689" t="str">
        <f>IFERROR(VLOOKUP(Table1[[#This Row],[Ticker]],[1]!Table1[[Symbol]:[Industry]],2,FALSE),"-")</f>
        <v>-</v>
      </c>
      <c r="D3689" t="s">
        <v>103</v>
      </c>
      <c r="E3689">
        <v>39.643900000000002</v>
      </c>
      <c r="F3689">
        <v>30.5</v>
      </c>
      <c r="G3689">
        <v>351.34978539191701</v>
      </c>
      <c r="H3689">
        <v>-32.876798649429404</v>
      </c>
      <c r="I3689">
        <v>133.735957704138</v>
      </c>
      <c r="J3689">
        <v>15.041259296386199</v>
      </c>
      <c r="K3689">
        <v>33.296704097650299</v>
      </c>
      <c r="L3689">
        <v>23.678760168365201</v>
      </c>
      <c r="M3689">
        <v>46.219226267797701</v>
      </c>
      <c r="N3689">
        <v>0.479543930248155</v>
      </c>
      <c r="O3689">
        <v>84.688524590163894</v>
      </c>
      <c r="P3689">
        <v>424.05498281786902</v>
      </c>
      <c r="Q3689">
        <v>7.1280680829625007E-2</v>
      </c>
    </row>
    <row r="3690" spans="1:17" hidden="1" x14ac:dyDescent="0.3">
      <c r="A3690" t="s">
        <v>7607</v>
      </c>
      <c r="B3690" t="s">
        <v>7608</v>
      </c>
      <c r="C3690" t="str">
        <f>IFERROR(VLOOKUP(Table1[[#This Row],[Ticker]],[1]!Table1[[Symbol]:[Industry]],2,FALSE),"-")</f>
        <v>-</v>
      </c>
      <c r="D3690" t="s">
        <v>467</v>
      </c>
      <c r="E3690">
        <v>39.390526433999902</v>
      </c>
      <c r="F3690">
        <v>65.989999999999995</v>
      </c>
      <c r="G3690">
        <v>-53.6524984952582</v>
      </c>
      <c r="H3690">
        <v>-9.3371567056954703</v>
      </c>
      <c r="I3690">
        <v>13.702655126908899</v>
      </c>
      <c r="J3690">
        <v>-3.3697969013752198</v>
      </c>
      <c r="K3690">
        <v>67.617813607724102</v>
      </c>
      <c r="L3690">
        <v>64.486366498372703</v>
      </c>
      <c r="M3690">
        <v>41.411131068902101</v>
      </c>
      <c r="N3690">
        <v>0.82513175230566504</v>
      </c>
      <c r="O3690">
        <v>48.446734353689898</v>
      </c>
      <c r="P3690">
        <v>49.129943502824801</v>
      </c>
      <c r="Q3690">
        <v>3.0407421821898001E-2</v>
      </c>
    </row>
    <row r="3691" spans="1:17" hidden="1" x14ac:dyDescent="0.3">
      <c r="A3691" t="s">
        <v>7609</v>
      </c>
      <c r="B3691" t="s">
        <v>7610</v>
      </c>
      <c r="C3691" t="str">
        <f>IFERROR(VLOOKUP(Table1[[#This Row],[Ticker]],[1]!Table1[[Symbol]:[Industry]],2,FALSE),"-")</f>
        <v>-</v>
      </c>
      <c r="D3691" t="s">
        <v>7611</v>
      </c>
      <c r="E3691">
        <v>39.346731841999997</v>
      </c>
      <c r="F3691">
        <v>26.57</v>
      </c>
      <c r="G3691">
        <v>26.610923640458399</v>
      </c>
      <c r="H3691">
        <v>55.771576363226103</v>
      </c>
      <c r="I3691">
        <v>82.046915908144499</v>
      </c>
      <c r="J3691">
        <v>-8.3975105695903096</v>
      </c>
      <c r="K3691">
        <v>20.523834567369001</v>
      </c>
      <c r="L3691">
        <v>18.0103481803629</v>
      </c>
      <c r="M3691">
        <v>55.710850936622201</v>
      </c>
      <c r="N3691">
        <v>3.7467432087094599</v>
      </c>
      <c r="O3691">
        <v>21.791494166353001</v>
      </c>
      <c r="P3691">
        <v>104.384615384615</v>
      </c>
      <c r="Q3691">
        <v>-4.1502021491619003E-2</v>
      </c>
    </row>
    <row r="3692" spans="1:17" hidden="1" x14ac:dyDescent="0.3">
      <c r="A3692" t="s">
        <v>7612</v>
      </c>
      <c r="B3692" t="s">
        <v>7613</v>
      </c>
      <c r="C3692" t="str">
        <f>IFERROR(VLOOKUP(Table1[[#This Row],[Ticker]],[1]!Table1[[Symbol]:[Industry]],2,FALSE),"-")</f>
        <v>-</v>
      </c>
      <c r="D3692" t="s">
        <v>124</v>
      </c>
      <c r="E3692">
        <v>39.333370074999998</v>
      </c>
      <c r="F3692">
        <v>4.1500000000000004</v>
      </c>
      <c r="G3692">
        <v>3.28837503542541</v>
      </c>
      <c r="H3692">
        <v>-3.9405699523431998</v>
      </c>
      <c r="I3692">
        <v>-30.032285657915601</v>
      </c>
      <c r="J3692">
        <v>-18.138833076870199</v>
      </c>
      <c r="K3692">
        <v>4.4145439447348496</v>
      </c>
      <c r="L3692">
        <v>4.2394666462655604</v>
      </c>
      <c r="M3692">
        <v>36.060838804306499</v>
      </c>
      <c r="N3692">
        <v>2.0452471630484399</v>
      </c>
      <c r="O3692">
        <v>81.927710843373404</v>
      </c>
      <c r="Q3692">
        <v>2.1888875804369001E-2</v>
      </c>
    </row>
    <row r="3693" spans="1:17" hidden="1" x14ac:dyDescent="0.3">
      <c r="A3693" t="s">
        <v>7614</v>
      </c>
      <c r="B3693" t="s">
        <v>7615</v>
      </c>
      <c r="C3693" t="str">
        <f>IFERROR(VLOOKUP(Table1[[#This Row],[Ticker]],[1]!Table1[[Symbol]:[Industry]],2,FALSE),"-")</f>
        <v>-</v>
      </c>
      <c r="E3693">
        <v>39.319687942000002</v>
      </c>
      <c r="F3693">
        <v>7.51</v>
      </c>
      <c r="G3693">
        <v>-18.295491417993201</v>
      </c>
      <c r="H3693">
        <v>-6.15665604693395</v>
      </c>
      <c r="I3693">
        <v>-11.0444437126268</v>
      </c>
      <c r="J3693">
        <v>-2.1413463516426501</v>
      </c>
      <c r="K3693">
        <v>7.9052409525322096</v>
      </c>
      <c r="L3693">
        <v>7.8738518662990797</v>
      </c>
      <c r="M3693">
        <v>34.059481252381701</v>
      </c>
      <c r="N3693">
        <v>0.82037386072315599</v>
      </c>
      <c r="O3693">
        <v>57.7896138482024</v>
      </c>
      <c r="P3693">
        <v>35.315315315315303</v>
      </c>
      <c r="Q3693">
        <v>8.1195863866981993E-2</v>
      </c>
    </row>
    <row r="3694" spans="1:17" hidden="1" x14ac:dyDescent="0.3">
      <c r="A3694" t="s">
        <v>7616</v>
      </c>
      <c r="B3694" t="s">
        <v>7617</v>
      </c>
      <c r="C3694" t="str">
        <f>IFERROR(VLOOKUP(Table1[[#This Row],[Ticker]],[1]!Table1[[Symbol]:[Industry]],2,FALSE),"-")</f>
        <v>-</v>
      </c>
      <c r="D3694" t="s">
        <v>3321</v>
      </c>
      <c r="E3694">
        <v>39.263846800000003</v>
      </c>
      <c r="F3694">
        <v>76.489999999999995</v>
      </c>
      <c r="G3694">
        <v>64.361976522665501</v>
      </c>
      <c r="H3694">
        <v>15.0719192992884</v>
      </c>
      <c r="I3694">
        <v>-6.8287002723936103</v>
      </c>
      <c r="J3694">
        <v>-5.7394422865220101</v>
      </c>
      <c r="K3694">
        <v>73.949984903555006</v>
      </c>
      <c r="L3694">
        <v>64.289878281259107</v>
      </c>
      <c r="M3694">
        <v>39.272231808334503</v>
      </c>
      <c r="N3694">
        <v>0.90894633356465404</v>
      </c>
      <c r="O3694">
        <v>27.7683357301608</v>
      </c>
      <c r="P3694">
        <v>106.729729729729</v>
      </c>
      <c r="Q3694">
        <v>9.4407108522644001E-2</v>
      </c>
    </row>
    <row r="3695" spans="1:17" hidden="1" x14ac:dyDescent="0.3">
      <c r="A3695" t="s">
        <v>7618</v>
      </c>
      <c r="B3695" t="s">
        <v>7619</v>
      </c>
      <c r="C3695" t="str">
        <f>IFERROR(VLOOKUP(Table1[[#This Row],[Ticker]],[1]!Table1[[Symbol]:[Industry]],2,FALSE),"-")</f>
        <v>-</v>
      </c>
      <c r="D3695" t="s">
        <v>753</v>
      </c>
      <c r="E3695">
        <v>39.201162959999998</v>
      </c>
      <c r="F3695">
        <v>55.21</v>
      </c>
      <c r="G3695">
        <v>-11.088858422084201</v>
      </c>
      <c r="H3695">
        <v>2.2827494850499899</v>
      </c>
      <c r="I3695">
        <v>-1.8287864009577199</v>
      </c>
      <c r="J3695">
        <v>1.1585898956010501</v>
      </c>
      <c r="K3695">
        <v>53.029069204364703</v>
      </c>
      <c r="L3695">
        <v>50.220759049982597</v>
      </c>
      <c r="M3695">
        <v>73.375507359077204</v>
      </c>
      <c r="N3695">
        <v>2.4580633807788499</v>
      </c>
      <c r="O3695">
        <v>1.3584495562398</v>
      </c>
      <c r="P3695">
        <v>34.658536585365802</v>
      </c>
      <c r="Q3695">
        <v>8.5918559496748995E-2</v>
      </c>
    </row>
    <row r="3696" spans="1:17" hidden="1" x14ac:dyDescent="0.3">
      <c r="A3696" t="s">
        <v>7620</v>
      </c>
      <c r="B3696" t="s">
        <v>7621</v>
      </c>
      <c r="C3696" t="str">
        <f>IFERROR(VLOOKUP(Table1[[#This Row],[Ticker]],[1]!Table1[[Symbol]:[Industry]],2,FALSE),"-")</f>
        <v>-</v>
      </c>
      <c r="D3696" t="s">
        <v>606</v>
      </c>
      <c r="E3696">
        <v>38.974194756000003</v>
      </c>
      <c r="F3696">
        <v>7.38</v>
      </c>
      <c r="G3696">
        <v>-51.230237409099502</v>
      </c>
      <c r="H3696">
        <v>-14.810996057206101</v>
      </c>
      <c r="I3696">
        <v>2.65344855903591</v>
      </c>
      <c r="J3696">
        <v>-4.0011185253664703</v>
      </c>
      <c r="K3696">
        <v>7.8130946601422204</v>
      </c>
      <c r="L3696">
        <v>8.17654504571661</v>
      </c>
      <c r="M3696">
        <v>39.834565424460997</v>
      </c>
      <c r="N3696">
        <v>0.96129412451795104</v>
      </c>
      <c r="O3696">
        <v>71.4092140921409</v>
      </c>
      <c r="P3696">
        <v>40.571428571428498</v>
      </c>
      <c r="Q3696">
        <v>-6.8287694372412999E-2</v>
      </c>
    </row>
    <row r="3697" spans="1:17" hidden="1" x14ac:dyDescent="0.3">
      <c r="A3697" t="s">
        <v>7622</v>
      </c>
      <c r="B3697" t="s">
        <v>7623</v>
      </c>
      <c r="C3697" t="str">
        <f>IFERROR(VLOOKUP(Table1[[#This Row],[Ticker]],[1]!Table1[[Symbol]:[Industry]],2,FALSE),"-")</f>
        <v>-</v>
      </c>
      <c r="D3697" t="s">
        <v>1503</v>
      </c>
      <c r="E3697">
        <v>38.97072</v>
      </c>
      <c r="F3697">
        <v>124</v>
      </c>
      <c r="G3697">
        <v>-64.174155858164596</v>
      </c>
      <c r="H3697">
        <v>-13.247749771691</v>
      </c>
      <c r="I3697">
        <v>-63.1208970900597</v>
      </c>
      <c r="J3697">
        <v>8.3354132571550199</v>
      </c>
      <c r="K3697">
        <v>123.68966973633199</v>
      </c>
      <c r="M3697">
        <v>57.468787450546301</v>
      </c>
      <c r="N3697">
        <v>0.60023498311058898</v>
      </c>
      <c r="O3697">
        <v>132.41935483870901</v>
      </c>
      <c r="P3697">
        <v>42.120343839541498</v>
      </c>
    </row>
    <row r="3698" spans="1:17" hidden="1" x14ac:dyDescent="0.3">
      <c r="A3698" t="s">
        <v>7624</v>
      </c>
      <c r="B3698" t="s">
        <v>7625</v>
      </c>
      <c r="C3698" t="str">
        <f>IFERROR(VLOOKUP(Table1[[#This Row],[Ticker]],[1]!Table1[[Symbol]:[Industry]],2,FALSE),"-")</f>
        <v>-</v>
      </c>
      <c r="D3698" t="s">
        <v>21</v>
      </c>
      <c r="E3698">
        <v>38.937418874999999</v>
      </c>
      <c r="F3698">
        <v>153.94999999999999</v>
      </c>
      <c r="G3698">
        <v>48.085113295008703</v>
      </c>
      <c r="H3698">
        <v>-15.0836494047833</v>
      </c>
      <c r="I3698">
        <v>32.601214550678399</v>
      </c>
      <c r="J3698">
        <v>-3.3937887675174201</v>
      </c>
      <c r="K3698">
        <v>151.10041306569201</v>
      </c>
      <c r="L3698">
        <v>139.55859857424699</v>
      </c>
      <c r="M3698">
        <v>60.810284390245599</v>
      </c>
      <c r="N3698">
        <v>0.69063716948573295</v>
      </c>
      <c r="O3698">
        <v>58.460539136083099</v>
      </c>
      <c r="P3698">
        <v>109.398803046789</v>
      </c>
      <c r="Q3698">
        <v>0.12626182273072001</v>
      </c>
    </row>
    <row r="3699" spans="1:17" hidden="1" x14ac:dyDescent="0.3">
      <c r="A3699" t="s">
        <v>7626</v>
      </c>
      <c r="B3699" t="s">
        <v>7627</v>
      </c>
      <c r="C3699" t="str">
        <f>IFERROR(VLOOKUP(Table1[[#This Row],[Ticker]],[1]!Table1[[Symbol]:[Industry]],2,FALSE),"-")</f>
        <v>-</v>
      </c>
      <c r="D3699" t="s">
        <v>606</v>
      </c>
      <c r="E3699">
        <v>38.795847999999999</v>
      </c>
      <c r="F3699">
        <v>76.13</v>
      </c>
      <c r="G3699">
        <v>335.715108957241</v>
      </c>
      <c r="H3699">
        <v>7.8189444662588299</v>
      </c>
      <c r="I3699">
        <v>363.50528503963301</v>
      </c>
      <c r="J3699">
        <v>13.0443992701095</v>
      </c>
      <c r="K3699">
        <v>60.464379752947202</v>
      </c>
      <c r="L3699">
        <v>38.303426525623699</v>
      </c>
      <c r="M3699">
        <v>74.961852929137095</v>
      </c>
      <c r="N3699">
        <v>1.1564875115214299</v>
      </c>
      <c r="O3699">
        <v>3.9406278733755601E-2</v>
      </c>
      <c r="P3699">
        <v>419.304229195088</v>
      </c>
    </row>
    <row r="3700" spans="1:17" hidden="1" x14ac:dyDescent="0.3">
      <c r="A3700" t="s">
        <v>7628</v>
      </c>
      <c r="B3700" t="s">
        <v>7629</v>
      </c>
      <c r="C3700" t="str">
        <f>IFERROR(VLOOKUP(Table1[[#This Row],[Ticker]],[1]!Table1[[Symbol]:[Industry]],2,FALSE),"-")</f>
        <v>-</v>
      </c>
      <c r="D3700" t="s">
        <v>46</v>
      </c>
      <c r="E3700">
        <v>38.660129999999903</v>
      </c>
      <c r="F3700">
        <v>30.75</v>
      </c>
      <c r="K3700">
        <v>26.2695652130257</v>
      </c>
      <c r="L3700">
        <v>18.751713502708899</v>
      </c>
      <c r="M3700">
        <v>99.999990516182706</v>
      </c>
      <c r="N3700">
        <v>1</v>
      </c>
      <c r="Q3700">
        <v>6.2078155048784001E-2</v>
      </c>
    </row>
    <row r="3701" spans="1:17" hidden="1" x14ac:dyDescent="0.3">
      <c r="A3701" t="s">
        <v>7630</v>
      </c>
      <c r="B3701" t="s">
        <v>7631</v>
      </c>
      <c r="C3701" t="str">
        <f>IFERROR(VLOOKUP(Table1[[#This Row],[Ticker]],[1]!Table1[[Symbol]:[Industry]],2,FALSE),"-")</f>
        <v>-</v>
      </c>
      <c r="D3701" t="s">
        <v>753</v>
      </c>
      <c r="E3701">
        <v>38.618346535999997</v>
      </c>
      <c r="F3701">
        <v>159.35</v>
      </c>
      <c r="G3701">
        <v>27.663800056717701</v>
      </c>
      <c r="H3701">
        <v>-1.629377787748</v>
      </c>
      <c r="I3701">
        <v>11.677184744581201</v>
      </c>
      <c r="J3701">
        <v>1.7230888101231401</v>
      </c>
      <c r="K3701">
        <v>151.59445534381899</v>
      </c>
      <c r="L3701">
        <v>134.83945043792201</v>
      </c>
      <c r="M3701">
        <v>44.752496423100702</v>
      </c>
      <c r="N3701">
        <v>0.66213630843446203</v>
      </c>
      <c r="O3701">
        <v>1.09821148415438</v>
      </c>
      <c r="P3701">
        <v>69.973333333333301</v>
      </c>
    </row>
    <row r="3702" spans="1:17" hidden="1" x14ac:dyDescent="0.3">
      <c r="A3702" t="s">
        <v>7632</v>
      </c>
      <c r="B3702" t="s">
        <v>7633</v>
      </c>
      <c r="C3702" t="str">
        <f>IFERROR(VLOOKUP(Table1[[#This Row],[Ticker]],[1]!Table1[[Symbol]:[Industry]],2,FALSE),"-")</f>
        <v>-</v>
      </c>
      <c r="D3702" t="s">
        <v>400</v>
      </c>
      <c r="E3702">
        <v>38.612265999999998</v>
      </c>
      <c r="F3702">
        <v>125.6</v>
      </c>
      <c r="G3702">
        <v>-32.777198735066399</v>
      </c>
      <c r="H3702">
        <v>2.8467282452821698</v>
      </c>
      <c r="I3702">
        <v>110.866922293629</v>
      </c>
      <c r="J3702">
        <v>-1.5044036764834099</v>
      </c>
      <c r="K3702">
        <v>116.296063758041</v>
      </c>
      <c r="M3702">
        <v>39.088694957426803</v>
      </c>
      <c r="N3702">
        <v>3.9267381465844499E-2</v>
      </c>
      <c r="O3702">
        <v>44.426751592356602</v>
      </c>
    </row>
    <row r="3703" spans="1:17" hidden="1" x14ac:dyDescent="0.3">
      <c r="A3703" t="s">
        <v>7634</v>
      </c>
      <c r="B3703" t="s">
        <v>7635</v>
      </c>
      <c r="C3703" t="str">
        <f>IFERROR(VLOOKUP(Table1[[#This Row],[Ticker]],[1]!Table1[[Symbol]:[Industry]],2,FALSE),"-")</f>
        <v>-</v>
      </c>
      <c r="D3703" t="s">
        <v>1570</v>
      </c>
      <c r="E3703">
        <v>38.6</v>
      </c>
      <c r="F3703">
        <v>3.86</v>
      </c>
      <c r="G3703">
        <v>95.625168128838894</v>
      </c>
      <c r="H3703">
        <v>91.858495468217498</v>
      </c>
      <c r="I3703">
        <v>103.508922461428</v>
      </c>
      <c r="J3703">
        <v>31.715935306567399</v>
      </c>
      <c r="K3703">
        <v>2.6009229278450201</v>
      </c>
      <c r="L3703">
        <v>2.0518838486650801</v>
      </c>
      <c r="M3703">
        <v>79.932721588874401</v>
      </c>
      <c r="N3703">
        <v>2.15941457849619</v>
      </c>
      <c r="O3703">
        <v>1.81347150259068</v>
      </c>
      <c r="P3703">
        <v>168.055555555555</v>
      </c>
      <c r="Q3703">
        <v>0.187873549053032</v>
      </c>
    </row>
    <row r="3704" spans="1:17" hidden="1" x14ac:dyDescent="0.3">
      <c r="A3704" t="s">
        <v>7636</v>
      </c>
      <c r="B3704" t="s">
        <v>7637</v>
      </c>
      <c r="C3704" t="str">
        <f>IFERROR(VLOOKUP(Table1[[#This Row],[Ticker]],[1]!Table1[[Symbol]:[Industry]],2,FALSE),"-")</f>
        <v>-</v>
      </c>
      <c r="E3704">
        <v>38.515284999999999</v>
      </c>
      <c r="F3704">
        <v>67.63</v>
      </c>
      <c r="G3704">
        <v>-11.249795320870501</v>
      </c>
      <c r="H3704">
        <v>16.88679735501</v>
      </c>
      <c r="I3704">
        <v>3.1972454158547201</v>
      </c>
      <c r="J3704">
        <v>20.023898210309</v>
      </c>
      <c r="O3704">
        <v>0</v>
      </c>
      <c r="P3704">
        <v>27.6037735849056</v>
      </c>
    </row>
    <row r="3705" spans="1:17" hidden="1" x14ac:dyDescent="0.3">
      <c r="A3705" t="s">
        <v>7638</v>
      </c>
      <c r="B3705" t="s">
        <v>7639</v>
      </c>
      <c r="C3705" t="str">
        <f>IFERROR(VLOOKUP(Table1[[#This Row],[Ticker]],[1]!Table1[[Symbol]:[Industry]],2,FALSE),"-")</f>
        <v>-</v>
      </c>
      <c r="D3705" t="s">
        <v>753</v>
      </c>
      <c r="E3705">
        <v>38.500961535999998</v>
      </c>
      <c r="F3705">
        <v>22.65</v>
      </c>
      <c r="G3705">
        <v>15.6500620775155</v>
      </c>
      <c r="H3705">
        <v>-1.7403259279746299</v>
      </c>
      <c r="I3705">
        <v>8.3476943506521408</v>
      </c>
      <c r="J3705">
        <v>6.1591849243642E-2</v>
      </c>
      <c r="K3705">
        <v>21.9295499750678</v>
      </c>
      <c r="L3705">
        <v>19.627822586110302</v>
      </c>
      <c r="M3705">
        <v>45.204362990631097</v>
      </c>
      <c r="N3705">
        <v>0.81995241239771899</v>
      </c>
      <c r="O3705">
        <v>2.4282560706401801</v>
      </c>
      <c r="P3705">
        <v>59.170765987350599</v>
      </c>
    </row>
    <row r="3706" spans="1:17" hidden="1" x14ac:dyDescent="0.3">
      <c r="A3706" t="s">
        <v>7640</v>
      </c>
      <c r="B3706" t="s">
        <v>7641</v>
      </c>
      <c r="C3706" t="str">
        <f>IFERROR(VLOOKUP(Table1[[#This Row],[Ticker]],[1]!Table1[[Symbol]:[Industry]],2,FALSE),"-")</f>
        <v>-</v>
      </c>
      <c r="D3706" t="s">
        <v>217</v>
      </c>
      <c r="E3706">
        <v>38.357968499999998</v>
      </c>
      <c r="F3706">
        <v>53.19</v>
      </c>
      <c r="G3706">
        <v>532.92993518233004</v>
      </c>
      <c r="H3706">
        <v>49.557194462895197</v>
      </c>
      <c r="I3706">
        <v>381.10646171996802</v>
      </c>
      <c r="J3706">
        <v>6.7130688281855999</v>
      </c>
      <c r="K3706">
        <v>36.0589746183499</v>
      </c>
      <c r="L3706">
        <v>20.206324037865802</v>
      </c>
      <c r="M3706">
        <v>99.999989218888999</v>
      </c>
      <c r="N3706">
        <v>0.364981030127567</v>
      </c>
      <c r="O3706">
        <v>0</v>
      </c>
      <c r="P3706">
        <v>790.95477386934601</v>
      </c>
      <c r="Q3706">
        <v>0.19103024550644199</v>
      </c>
    </row>
    <row r="3707" spans="1:17" hidden="1" x14ac:dyDescent="0.3">
      <c r="A3707" t="s">
        <v>7642</v>
      </c>
      <c r="B3707" t="s">
        <v>7643</v>
      </c>
      <c r="C3707" t="str">
        <f>IFERROR(VLOOKUP(Table1[[#This Row],[Ticker]],[1]!Table1[[Symbol]:[Industry]],2,FALSE),"-")</f>
        <v>-</v>
      </c>
      <c r="D3707" t="s">
        <v>4660</v>
      </c>
      <c r="E3707">
        <v>38.325000000000003</v>
      </c>
      <c r="F3707">
        <v>36.5</v>
      </c>
      <c r="G3707">
        <v>-54.785745743613397</v>
      </c>
      <c r="H3707">
        <v>13.1004309520885</v>
      </c>
      <c r="I3707">
        <v>-27.421067089250201</v>
      </c>
      <c r="J3707">
        <v>2.3067453565086198</v>
      </c>
      <c r="K3707">
        <v>35.542776887024601</v>
      </c>
      <c r="L3707">
        <v>38.792602340146999</v>
      </c>
      <c r="M3707">
        <v>44.494494977404401</v>
      </c>
      <c r="N3707">
        <v>0.16611902154070801</v>
      </c>
      <c r="O3707">
        <v>69.041095890410901</v>
      </c>
      <c r="P3707">
        <v>35.185185185185098</v>
      </c>
      <c r="Q3707">
        <v>-0.144230180583347</v>
      </c>
    </row>
    <row r="3708" spans="1:17" hidden="1" x14ac:dyDescent="0.3">
      <c r="A3708" t="s">
        <v>7644</v>
      </c>
      <c r="B3708" t="s">
        <v>7645</v>
      </c>
      <c r="C3708" t="str">
        <f>IFERROR(VLOOKUP(Table1[[#This Row],[Ticker]],[1]!Table1[[Symbol]:[Industry]],2,FALSE),"-")</f>
        <v>-</v>
      </c>
      <c r="D3708" t="s">
        <v>217</v>
      </c>
      <c r="E3708">
        <v>38.32</v>
      </c>
      <c r="F3708">
        <v>95.8</v>
      </c>
      <c r="G3708">
        <v>164.645961774092</v>
      </c>
      <c r="H3708">
        <v>32.744300106306099</v>
      </c>
      <c r="I3708">
        <v>134.44029055047099</v>
      </c>
      <c r="J3708">
        <v>6.7099215753708901</v>
      </c>
      <c r="K3708">
        <v>77.775588235416393</v>
      </c>
      <c r="L3708">
        <v>59.451324767173197</v>
      </c>
      <c r="M3708">
        <v>80.7852905143139</v>
      </c>
      <c r="N3708">
        <v>1.3309871650795499</v>
      </c>
      <c r="O3708">
        <v>2.03549060542798</v>
      </c>
      <c r="P3708">
        <v>234.14719218695399</v>
      </c>
      <c r="Q3708">
        <v>7.3036184045085994E-2</v>
      </c>
    </row>
    <row r="3709" spans="1:17" hidden="1" x14ac:dyDescent="0.3">
      <c r="A3709" t="s">
        <v>7646</v>
      </c>
      <c r="B3709" t="s">
        <v>7647</v>
      </c>
      <c r="C3709" t="str">
        <f>IFERROR(VLOOKUP(Table1[[#This Row],[Ticker]],[1]!Table1[[Symbol]:[Industry]],2,FALSE),"-")</f>
        <v>-</v>
      </c>
      <c r="E3709">
        <v>38.178848674999998</v>
      </c>
      <c r="F3709">
        <v>12.61</v>
      </c>
      <c r="G3709">
        <v>27.859743940092802</v>
      </c>
      <c r="H3709">
        <v>-13.359835381260799</v>
      </c>
      <c r="I3709">
        <v>32.687806073515098</v>
      </c>
      <c r="J3709">
        <v>-10.7636629357426</v>
      </c>
      <c r="K3709">
        <v>13.017234155377301</v>
      </c>
      <c r="L3709">
        <v>11.4166491399641</v>
      </c>
      <c r="M3709">
        <v>64.685278890049105</v>
      </c>
      <c r="N3709">
        <v>0.64649931423349905</v>
      </c>
      <c r="O3709">
        <v>25.218080888183898</v>
      </c>
    </row>
    <row r="3710" spans="1:17" hidden="1" x14ac:dyDescent="0.3">
      <c r="A3710" t="s">
        <v>7648</v>
      </c>
      <c r="B3710" t="s">
        <v>7649</v>
      </c>
      <c r="C3710" t="str">
        <f>IFERROR(VLOOKUP(Table1[[#This Row],[Ticker]],[1]!Table1[[Symbol]:[Industry]],2,FALSE),"-")</f>
        <v>-</v>
      </c>
      <c r="D3710" t="s">
        <v>83</v>
      </c>
      <c r="E3710">
        <v>38.174399999999999</v>
      </c>
      <c r="F3710">
        <v>36</v>
      </c>
      <c r="G3710">
        <v>-90.916733618787305</v>
      </c>
      <c r="H3710">
        <v>18.225389666169701</v>
      </c>
      <c r="I3710">
        <v>-75.1128710835752</v>
      </c>
      <c r="J3710">
        <v>20.529494628601299</v>
      </c>
      <c r="K3710">
        <v>30.883592014962002</v>
      </c>
      <c r="L3710">
        <v>50.454933691439798</v>
      </c>
      <c r="M3710">
        <v>86.485677423477696</v>
      </c>
      <c r="N3710">
        <v>1.8102551399554101</v>
      </c>
      <c r="O3710">
        <v>175</v>
      </c>
      <c r="P3710">
        <v>49.688149688149601</v>
      </c>
      <c r="Q3710">
        <v>9.0079326430140993E-2</v>
      </c>
    </row>
    <row r="3711" spans="1:17" hidden="1" x14ac:dyDescent="0.3">
      <c r="A3711" t="s">
        <v>7650</v>
      </c>
      <c r="B3711" t="s">
        <v>7651</v>
      </c>
      <c r="C3711" t="str">
        <f>IFERROR(VLOOKUP(Table1[[#This Row],[Ticker]],[1]!Table1[[Symbol]:[Industry]],2,FALSE),"-")</f>
        <v>-</v>
      </c>
      <c r="D3711" t="s">
        <v>143</v>
      </c>
      <c r="E3711">
        <v>38.015976809999998</v>
      </c>
      <c r="F3711">
        <v>35.700000000000003</v>
      </c>
      <c r="G3711">
        <v>-45.661532556442602</v>
      </c>
      <c r="H3711">
        <v>-21.688722443553601</v>
      </c>
      <c r="I3711">
        <v>4.9859041778246702</v>
      </c>
      <c r="J3711">
        <v>-5.1852273573070899</v>
      </c>
      <c r="K3711">
        <v>36.369858985430497</v>
      </c>
      <c r="L3711">
        <v>33.382218579303299</v>
      </c>
      <c r="M3711">
        <v>34.813821076561197</v>
      </c>
      <c r="N3711">
        <v>0.41448705480668702</v>
      </c>
      <c r="O3711">
        <v>48.403361344537799</v>
      </c>
      <c r="P3711">
        <v>47.459727385377903</v>
      </c>
    </row>
    <row r="3712" spans="1:17" hidden="1" x14ac:dyDescent="0.3">
      <c r="A3712" t="s">
        <v>7652</v>
      </c>
      <c r="B3712" t="s">
        <v>7653</v>
      </c>
      <c r="C3712" t="str">
        <f>IFERROR(VLOOKUP(Table1[[#This Row],[Ticker]],[1]!Table1[[Symbol]:[Industry]],2,FALSE),"-")</f>
        <v>-</v>
      </c>
      <c r="D3712" t="s">
        <v>54</v>
      </c>
      <c r="E3712">
        <v>37.964724560000001</v>
      </c>
      <c r="F3712">
        <v>55.61</v>
      </c>
      <c r="G3712">
        <v>92.000489219662697</v>
      </c>
      <c r="H3712">
        <v>15.8255867633343</v>
      </c>
      <c r="I3712">
        <v>72.703850933297403</v>
      </c>
      <c r="J3712">
        <v>-5.9985965733021196</v>
      </c>
      <c r="K3712">
        <v>53.656038075789297</v>
      </c>
      <c r="L3712">
        <v>43.275627981816903</v>
      </c>
      <c r="M3712">
        <v>35.081434460006903</v>
      </c>
      <c r="N3712">
        <v>0.59101024035121197</v>
      </c>
      <c r="O3712">
        <v>16.435892825031399</v>
      </c>
      <c r="P3712">
        <v>136.53764355593299</v>
      </c>
      <c r="Q3712">
        <v>5.7325373480184003E-2</v>
      </c>
    </row>
    <row r="3713" spans="1:17" hidden="1" x14ac:dyDescent="0.3">
      <c r="A3713" t="s">
        <v>7654</v>
      </c>
      <c r="B3713" t="s">
        <v>7655</v>
      </c>
      <c r="C3713" t="str">
        <f>IFERROR(VLOOKUP(Table1[[#This Row],[Ticker]],[1]!Table1[[Symbol]:[Industry]],2,FALSE),"-")</f>
        <v>-</v>
      </c>
      <c r="D3713" t="s">
        <v>606</v>
      </c>
      <c r="E3713">
        <v>37.950815249999998</v>
      </c>
      <c r="F3713">
        <v>36.99</v>
      </c>
      <c r="G3713">
        <v>8.6218838337409398</v>
      </c>
      <c r="H3713">
        <v>-11.1082581171801</v>
      </c>
      <c r="I3713">
        <v>-15.9781934161607</v>
      </c>
      <c r="J3713">
        <v>-1.30887295022643</v>
      </c>
      <c r="K3713">
        <v>37.507458296063596</v>
      </c>
      <c r="L3713">
        <v>35.607833045389903</v>
      </c>
      <c r="M3713">
        <v>48.107775356803401</v>
      </c>
      <c r="N3713">
        <v>0.71596798266820105</v>
      </c>
      <c r="O3713">
        <v>21.627466882941299</v>
      </c>
      <c r="P3713">
        <v>56.075949367088597</v>
      </c>
      <c r="Q3713">
        <v>-4.0659992676174997E-2</v>
      </c>
    </row>
    <row r="3714" spans="1:17" hidden="1" x14ac:dyDescent="0.3">
      <c r="A3714" t="s">
        <v>7656</v>
      </c>
      <c r="B3714" t="s">
        <v>7657</v>
      </c>
      <c r="C3714" t="str">
        <f>IFERROR(VLOOKUP(Table1[[#This Row],[Ticker]],[1]!Table1[[Symbol]:[Industry]],2,FALSE),"-")</f>
        <v>-</v>
      </c>
      <c r="D3714" t="s">
        <v>143</v>
      </c>
      <c r="E3714">
        <v>37.762500000000003</v>
      </c>
      <c r="F3714">
        <v>2.65</v>
      </c>
      <c r="G3714">
        <v>60.014765262049302</v>
      </c>
      <c r="H3714">
        <v>-4.2627166529945599</v>
      </c>
      <c r="I3714">
        <v>-11.904455187096101</v>
      </c>
      <c r="J3714">
        <v>8.9122629901832493</v>
      </c>
      <c r="K3714">
        <v>2.57939712279651</v>
      </c>
      <c r="L3714">
        <v>2.3766463343381901</v>
      </c>
      <c r="M3714">
        <v>60.857971275885397</v>
      </c>
      <c r="N3714">
        <v>0.23296219101198601</v>
      </c>
      <c r="O3714">
        <v>29.4339622641509</v>
      </c>
      <c r="P3714">
        <v>122.915708371665</v>
      </c>
      <c r="Q3714">
        <v>7.7592251321276007E-2</v>
      </c>
    </row>
    <row r="3715" spans="1:17" hidden="1" x14ac:dyDescent="0.3">
      <c r="A3715" t="s">
        <v>7658</v>
      </c>
      <c r="B3715" t="s">
        <v>7659</v>
      </c>
      <c r="C3715" t="str">
        <f>IFERROR(VLOOKUP(Table1[[#This Row],[Ticker]],[1]!Table1[[Symbol]:[Industry]],2,FALSE),"-")</f>
        <v>-</v>
      </c>
      <c r="D3715" t="s">
        <v>606</v>
      </c>
      <c r="E3715">
        <v>37.685366719999998</v>
      </c>
      <c r="F3715">
        <v>226.4</v>
      </c>
      <c r="G3715">
        <v>-30.565009118813499</v>
      </c>
      <c r="H3715">
        <v>-26.938801829079701</v>
      </c>
      <c r="I3715">
        <v>-27.406463219224602</v>
      </c>
      <c r="J3715">
        <v>-19.3615465336262</v>
      </c>
      <c r="K3715">
        <v>289.06454651159498</v>
      </c>
      <c r="L3715">
        <v>285.75007175207298</v>
      </c>
      <c r="M3715">
        <v>11.932964576318801</v>
      </c>
      <c r="N3715">
        <v>3.46237734591727</v>
      </c>
      <c r="O3715">
        <v>81.537102473498194</v>
      </c>
      <c r="P3715">
        <v>7.40037950664136</v>
      </c>
      <c r="Q3715">
        <v>-6.5922365473244995E-2</v>
      </c>
    </row>
    <row r="3716" spans="1:17" hidden="1" x14ac:dyDescent="0.3">
      <c r="A3716" t="s">
        <v>7660</v>
      </c>
      <c r="B3716" t="s">
        <v>7661</v>
      </c>
      <c r="C3716" t="str">
        <f>IFERROR(VLOOKUP(Table1[[#This Row],[Ticker]],[1]!Table1[[Symbol]:[Industry]],2,FALSE),"-")</f>
        <v>-</v>
      </c>
      <c r="D3716" t="s">
        <v>3510</v>
      </c>
      <c r="E3716">
        <v>37.377393339999998</v>
      </c>
      <c r="F3716">
        <v>25.9</v>
      </c>
      <c r="G3716">
        <v>-17.666087623955299</v>
      </c>
      <c r="H3716">
        <v>15.682569542291599</v>
      </c>
      <c r="I3716">
        <v>-34.781770901566901</v>
      </c>
      <c r="J3716">
        <v>-1.5044036764834099</v>
      </c>
      <c r="K3716">
        <v>25.2953901885748</v>
      </c>
      <c r="L3716">
        <v>26.637492746013798</v>
      </c>
      <c r="M3716">
        <v>62.743196626200302</v>
      </c>
      <c r="N3716">
        <v>0.61616161616161602</v>
      </c>
      <c r="O3716">
        <v>38.996138996139003</v>
      </c>
      <c r="P3716">
        <v>41.5300546448087</v>
      </c>
      <c r="Q3716">
        <v>1.196492081152E-3</v>
      </c>
    </row>
    <row r="3717" spans="1:17" hidden="1" x14ac:dyDescent="0.3">
      <c r="A3717" t="s">
        <v>7662</v>
      </c>
      <c r="B3717" t="s">
        <v>7663</v>
      </c>
      <c r="C3717" t="str">
        <f>IFERROR(VLOOKUP(Table1[[#This Row],[Ticker]],[1]!Table1[[Symbol]:[Industry]],2,FALSE),"-")</f>
        <v>-</v>
      </c>
      <c r="D3717" t="s">
        <v>753</v>
      </c>
      <c r="E3717">
        <v>37.354653050000003</v>
      </c>
      <c r="F3717">
        <v>284.12</v>
      </c>
      <c r="G3717">
        <v>1.46329264220739</v>
      </c>
      <c r="H3717">
        <v>1.80820397681472</v>
      </c>
      <c r="I3717">
        <v>1.0931533378784399</v>
      </c>
      <c r="J3717">
        <v>3.0852134928901398</v>
      </c>
      <c r="K3717">
        <v>270.73163175042799</v>
      </c>
      <c r="L3717">
        <v>249.896556282105</v>
      </c>
      <c r="M3717">
        <v>62.782489239617902</v>
      </c>
      <c r="N3717">
        <v>0.52786195479572295</v>
      </c>
      <c r="O3717">
        <v>1.5416021399408699</v>
      </c>
      <c r="P3717">
        <v>43.567458312278902</v>
      </c>
      <c r="Q3717">
        <v>1.5022786694405E-2</v>
      </c>
    </row>
    <row r="3718" spans="1:17" hidden="1" x14ac:dyDescent="0.3">
      <c r="A3718" t="s">
        <v>7664</v>
      </c>
      <c r="B3718" t="s">
        <v>7665</v>
      </c>
      <c r="C3718" t="str">
        <f>IFERROR(VLOOKUP(Table1[[#This Row],[Ticker]],[1]!Table1[[Symbol]:[Industry]],2,FALSE),"-")</f>
        <v>-</v>
      </c>
      <c r="D3718" t="s">
        <v>273</v>
      </c>
      <c r="E3718">
        <v>37.331333600000001</v>
      </c>
      <c r="F3718">
        <v>37.4</v>
      </c>
      <c r="G3718">
        <v>6.7750400709037297</v>
      </c>
      <c r="H3718">
        <v>-20.057602758249001</v>
      </c>
      <c r="I3718">
        <v>1.1968474347045599</v>
      </c>
      <c r="J3718">
        <v>-4.8810270531067799</v>
      </c>
      <c r="K3718">
        <v>37.368031231053003</v>
      </c>
      <c r="L3718">
        <v>36.189703244300397</v>
      </c>
      <c r="M3718">
        <v>46.434537738812402</v>
      </c>
      <c r="N3718">
        <v>0.36145145114712102</v>
      </c>
      <c r="O3718">
        <v>72.459893048128293</v>
      </c>
      <c r="P3718">
        <v>66.148378498445098</v>
      </c>
      <c r="Q3718">
        <v>-2.0006246496268001E-2</v>
      </c>
    </row>
    <row r="3719" spans="1:17" hidden="1" x14ac:dyDescent="0.3">
      <c r="A3719" t="s">
        <v>7666</v>
      </c>
      <c r="B3719" t="s">
        <v>7667</v>
      </c>
      <c r="C3719" t="str">
        <f>IFERROR(VLOOKUP(Table1[[#This Row],[Ticker]],[1]!Table1[[Symbol]:[Industry]],2,FALSE),"-")</f>
        <v>-</v>
      </c>
      <c r="D3719" t="s">
        <v>83</v>
      </c>
      <c r="E3719">
        <v>37.3012911</v>
      </c>
      <c r="F3719">
        <v>8.09</v>
      </c>
      <c r="G3719">
        <v>-64.217876701168095</v>
      </c>
      <c r="H3719">
        <v>-9.4729652059397296</v>
      </c>
      <c r="I3719">
        <v>-28.4412691094522</v>
      </c>
      <c r="J3719">
        <v>-26.2155147875945</v>
      </c>
      <c r="K3719">
        <v>8.6146540829584506</v>
      </c>
      <c r="L3719">
        <v>9.5216477200435499</v>
      </c>
      <c r="M3719">
        <v>38.671714362515402</v>
      </c>
      <c r="N3719">
        <v>3.7419580682062699</v>
      </c>
      <c r="O3719">
        <v>77.379480840543806</v>
      </c>
      <c r="P3719">
        <v>15.5714285714285</v>
      </c>
      <c r="Q3719">
        <v>5.1069053134889996E-3</v>
      </c>
    </row>
    <row r="3720" spans="1:17" hidden="1" x14ac:dyDescent="0.3">
      <c r="A3720" t="s">
        <v>7668</v>
      </c>
      <c r="B3720" t="s">
        <v>7669</v>
      </c>
      <c r="C3720" t="str">
        <f>IFERROR(VLOOKUP(Table1[[#This Row],[Ticker]],[1]!Table1[[Symbol]:[Industry]],2,FALSE),"-")</f>
        <v>-</v>
      </c>
      <c r="D3720" t="s">
        <v>54</v>
      </c>
      <c r="E3720">
        <v>37.270000000000003</v>
      </c>
      <c r="F3720">
        <v>37.270000000000003</v>
      </c>
      <c r="G3720">
        <v>-20.008666208591301</v>
      </c>
      <c r="H3720">
        <v>-3.8826969437065499</v>
      </c>
      <c r="I3720">
        <v>-14.5140020094831</v>
      </c>
      <c r="J3720">
        <v>-0.33433564927253401</v>
      </c>
      <c r="K3720">
        <v>37.079598700307699</v>
      </c>
      <c r="L3720">
        <v>37.4631110679288</v>
      </c>
      <c r="M3720">
        <v>53.7226146611996</v>
      </c>
      <c r="N3720">
        <v>0.74654521191838097</v>
      </c>
      <c r="O3720">
        <v>65.012074054199005</v>
      </c>
      <c r="P3720">
        <v>23.9853626081171</v>
      </c>
      <c r="Q3720">
        <v>7.6376437529860003E-3</v>
      </c>
    </row>
    <row r="3721" spans="1:17" hidden="1" x14ac:dyDescent="0.3">
      <c r="A3721" t="s">
        <v>7670</v>
      </c>
      <c r="B3721" t="s">
        <v>7671</v>
      </c>
      <c r="C3721" t="str">
        <f>IFERROR(VLOOKUP(Table1[[#This Row],[Ticker]],[1]!Table1[[Symbol]:[Industry]],2,FALSE),"-")</f>
        <v>-</v>
      </c>
      <c r="D3721" t="s">
        <v>1595</v>
      </c>
      <c r="E3721">
        <v>37.159999999999997</v>
      </c>
      <c r="F3721">
        <v>46.45</v>
      </c>
      <c r="G3721">
        <v>-12.1591774418957</v>
      </c>
      <c r="H3721">
        <v>9.4706450009278598</v>
      </c>
      <c r="I3721">
        <v>-15.176704744954501</v>
      </c>
      <c r="J3721">
        <v>12.076991672353699</v>
      </c>
      <c r="K3721">
        <v>42.421591139684899</v>
      </c>
      <c r="L3721">
        <v>43.019097308091503</v>
      </c>
      <c r="M3721">
        <v>59.080365547065902</v>
      </c>
      <c r="N3721">
        <v>2.9339340530004998</v>
      </c>
      <c r="O3721">
        <v>26.372443487620998</v>
      </c>
      <c r="P3721">
        <v>29.0277777777777</v>
      </c>
      <c r="Q3721">
        <v>-1.7762567847005001E-2</v>
      </c>
    </row>
    <row r="3722" spans="1:17" hidden="1" x14ac:dyDescent="0.3">
      <c r="A3722" t="s">
        <v>7672</v>
      </c>
      <c r="B3722" t="s">
        <v>7673</v>
      </c>
      <c r="C3722" t="str">
        <f>IFERROR(VLOOKUP(Table1[[#This Row],[Ticker]],[1]!Table1[[Symbol]:[Industry]],2,FALSE),"-")</f>
        <v>-</v>
      </c>
      <c r="E3722">
        <v>37.094893980000002</v>
      </c>
      <c r="F3722">
        <v>209.35</v>
      </c>
      <c r="G3722">
        <v>74.500028987705804</v>
      </c>
      <c r="H3722">
        <v>41.110798436487698</v>
      </c>
      <c r="I3722">
        <v>80.105860959004801</v>
      </c>
      <c r="J3722">
        <v>-9.2166525423291699</v>
      </c>
      <c r="K3722">
        <v>194.42392650852301</v>
      </c>
      <c r="L3722">
        <v>158.580057326608</v>
      </c>
      <c r="M3722">
        <v>42.984569523028703</v>
      </c>
      <c r="N3722">
        <v>1.4906605256424299</v>
      </c>
      <c r="O3722">
        <v>24.886553618342401</v>
      </c>
      <c r="P3722">
        <v>168.05377720870601</v>
      </c>
      <c r="Q3722">
        <v>0.125542892517927</v>
      </c>
    </row>
    <row r="3723" spans="1:17" hidden="1" x14ac:dyDescent="0.3">
      <c r="A3723" t="s">
        <v>7674</v>
      </c>
      <c r="B3723" t="s">
        <v>7675</v>
      </c>
      <c r="C3723" t="str">
        <f>IFERROR(VLOOKUP(Table1[[#This Row],[Ticker]],[1]!Table1[[Symbol]:[Industry]],2,FALSE),"-")</f>
        <v>-</v>
      </c>
      <c r="D3723" t="s">
        <v>51</v>
      </c>
      <c r="E3723">
        <v>36.840400000000002</v>
      </c>
      <c r="F3723">
        <v>29.71</v>
      </c>
      <c r="G3723">
        <v>17.2733063154386</v>
      </c>
      <c r="H3723">
        <v>-18.3303934206713</v>
      </c>
      <c r="I3723">
        <v>27.022092490895599</v>
      </c>
      <c r="J3723">
        <v>-9.2040234483465309</v>
      </c>
      <c r="K3723">
        <v>28.3538837574377</v>
      </c>
      <c r="L3723">
        <v>23.9342089399568</v>
      </c>
      <c r="M3723">
        <v>39.3180970825413</v>
      </c>
      <c r="N3723">
        <v>0.365521212348417</v>
      </c>
      <c r="O3723">
        <v>34.533826994278002</v>
      </c>
      <c r="P3723">
        <v>65.977653631284895</v>
      </c>
      <c r="Q3723">
        <v>9.9519900479671006E-2</v>
      </c>
    </row>
    <row r="3724" spans="1:17" hidden="1" x14ac:dyDescent="0.3">
      <c r="A3724" t="s">
        <v>7676</v>
      </c>
      <c r="B3724" t="s">
        <v>7677</v>
      </c>
      <c r="C3724" t="str">
        <f>IFERROR(VLOOKUP(Table1[[#This Row],[Ticker]],[1]!Table1[[Symbol]:[Industry]],2,FALSE),"-")</f>
        <v>-</v>
      </c>
      <c r="D3724" t="s">
        <v>264</v>
      </c>
      <c r="E3724">
        <v>36.8267089</v>
      </c>
      <c r="F3724">
        <v>18.79</v>
      </c>
      <c r="G3724">
        <v>0.86433753804880797</v>
      </c>
      <c r="H3724">
        <v>-13.801809875293801</v>
      </c>
      <c r="I3724">
        <v>2.8956484532717499</v>
      </c>
      <c r="J3724">
        <v>-2.4924431980642798</v>
      </c>
      <c r="K3724">
        <v>19.378283557363002</v>
      </c>
      <c r="L3724">
        <v>18.013226710036001</v>
      </c>
      <c r="M3724">
        <v>39.500278881095497</v>
      </c>
      <c r="N3724">
        <v>0.41765190844942202</v>
      </c>
      <c r="O3724">
        <v>26.343799893560298</v>
      </c>
      <c r="P3724">
        <v>56.5833333333333</v>
      </c>
      <c r="Q3724">
        <v>5.8898054727822002E-2</v>
      </c>
    </row>
    <row r="3725" spans="1:17" hidden="1" x14ac:dyDescent="0.3">
      <c r="A3725" t="s">
        <v>7678</v>
      </c>
      <c r="B3725" t="s">
        <v>7679</v>
      </c>
      <c r="C3725" t="str">
        <f>IFERROR(VLOOKUP(Table1[[#This Row],[Ticker]],[1]!Table1[[Symbol]:[Industry]],2,FALSE),"-")</f>
        <v>-</v>
      </c>
      <c r="D3725" t="s">
        <v>2208</v>
      </c>
      <c r="E3725">
        <v>36.825419232000002</v>
      </c>
      <c r="F3725">
        <v>49.68</v>
      </c>
      <c r="G3725">
        <v>24.637249934135099</v>
      </c>
      <c r="H3725">
        <v>16.037009200042998</v>
      </c>
      <c r="I3725">
        <v>-1.4360403512823099</v>
      </c>
      <c r="J3725">
        <v>6.6445104910450103</v>
      </c>
      <c r="K3725">
        <v>47.054020100287701</v>
      </c>
      <c r="L3725">
        <v>43.7835651112959</v>
      </c>
      <c r="M3725">
        <v>53.1599373912155</v>
      </c>
      <c r="N3725">
        <v>1.0826718939126101</v>
      </c>
      <c r="O3725">
        <v>35.446859903381601</v>
      </c>
      <c r="P3725">
        <v>120.701910262105</v>
      </c>
      <c r="Q3725">
        <v>0.11039576779304</v>
      </c>
    </row>
    <row r="3726" spans="1:17" hidden="1" x14ac:dyDescent="0.3">
      <c r="A3726" t="s">
        <v>7680</v>
      </c>
      <c r="B3726" t="s">
        <v>7681</v>
      </c>
      <c r="C3726" t="str">
        <f>IFERROR(VLOOKUP(Table1[[#This Row],[Ticker]],[1]!Table1[[Symbol]:[Industry]],2,FALSE),"-")</f>
        <v>-</v>
      </c>
      <c r="D3726" t="s">
        <v>124</v>
      </c>
      <c r="E3726">
        <v>36.776222349999998</v>
      </c>
      <c r="F3726">
        <v>66.5</v>
      </c>
      <c r="G3726">
        <v>-45.277198735066399</v>
      </c>
      <c r="H3726">
        <v>-9.5825488888851797</v>
      </c>
      <c r="I3726">
        <v>-23.9905353568317</v>
      </c>
      <c r="J3726">
        <v>0.33018278968199399</v>
      </c>
      <c r="K3726">
        <v>70.671379014250206</v>
      </c>
      <c r="L3726">
        <v>77.686454847550195</v>
      </c>
      <c r="M3726">
        <v>39.789670105358503</v>
      </c>
      <c r="N3726">
        <v>0.44001959179054401</v>
      </c>
      <c r="O3726">
        <v>40.661654135338303</v>
      </c>
      <c r="P3726">
        <v>5.55555555555555</v>
      </c>
      <c r="Q3726">
        <v>5.4186645274195998E-2</v>
      </c>
    </row>
    <row r="3727" spans="1:17" hidden="1" x14ac:dyDescent="0.3">
      <c r="A3727" t="s">
        <v>7682</v>
      </c>
      <c r="B3727" t="s">
        <v>7683</v>
      </c>
      <c r="C3727" t="str">
        <f>IFERROR(VLOOKUP(Table1[[#This Row],[Ticker]],[1]!Table1[[Symbol]:[Industry]],2,FALSE),"-")</f>
        <v>-</v>
      </c>
      <c r="D3727" t="s">
        <v>753</v>
      </c>
      <c r="E3727">
        <v>36.765885388999997</v>
      </c>
      <c r="F3727">
        <v>281.92</v>
      </c>
      <c r="G3727">
        <v>37.855896531850398</v>
      </c>
      <c r="H3727">
        <v>1.5396946359875501</v>
      </c>
      <c r="I3727">
        <v>13.0826980124732</v>
      </c>
      <c r="J3727">
        <v>4.2806268503877698</v>
      </c>
      <c r="K3727">
        <v>263.19113296510398</v>
      </c>
      <c r="L3727">
        <v>232.71587728118399</v>
      </c>
      <c r="M3727">
        <v>30.790198502182001</v>
      </c>
      <c r="N3727">
        <v>0.996123543467475</v>
      </c>
      <c r="O3727">
        <v>0.24120317820659401</v>
      </c>
      <c r="P3727">
        <v>76.420525657071295</v>
      </c>
    </row>
    <row r="3728" spans="1:17" hidden="1" x14ac:dyDescent="0.3">
      <c r="A3728" t="s">
        <v>7684</v>
      </c>
      <c r="B3728" t="s">
        <v>7685</v>
      </c>
      <c r="C3728" t="str">
        <f>IFERROR(VLOOKUP(Table1[[#This Row],[Ticker]],[1]!Table1[[Symbol]:[Industry]],2,FALSE),"-")</f>
        <v>-</v>
      </c>
      <c r="D3728" t="s">
        <v>397</v>
      </c>
      <c r="E3728">
        <v>36.713154000000003</v>
      </c>
      <c r="F3728">
        <v>60.15</v>
      </c>
      <c r="G3728">
        <v>390.26627952580299</v>
      </c>
      <c r="H3728">
        <v>-5.0956813363242004</v>
      </c>
      <c r="I3728">
        <v>354.919251915112</v>
      </c>
      <c r="J3728">
        <v>-9.2464361479205692</v>
      </c>
      <c r="K3728">
        <v>57.446570273970103</v>
      </c>
      <c r="L3728">
        <v>32.803086547725101</v>
      </c>
      <c r="M3728">
        <v>17.9885924622508</v>
      </c>
      <c r="N3728">
        <v>8.1275913276899897E-2</v>
      </c>
      <c r="O3728">
        <v>27.348295926849499</v>
      </c>
      <c r="P3728">
        <v>602.68691588784998</v>
      </c>
      <c r="Q3728">
        <v>0.177900499668323</v>
      </c>
    </row>
    <row r="3729" spans="1:17" hidden="1" x14ac:dyDescent="0.3">
      <c r="A3729" t="s">
        <v>7686</v>
      </c>
      <c r="B3729" t="s">
        <v>7687</v>
      </c>
      <c r="C3729" t="str">
        <f>IFERROR(VLOOKUP(Table1[[#This Row],[Ticker]],[1]!Table1[[Symbol]:[Industry]],2,FALSE),"-")</f>
        <v>-</v>
      </c>
      <c r="D3729" t="s">
        <v>1595</v>
      </c>
      <c r="E3729">
        <v>36.696052799999997</v>
      </c>
      <c r="F3729">
        <v>58.74</v>
      </c>
      <c r="G3729">
        <v>194.28293489522301</v>
      </c>
      <c r="H3729">
        <v>5.7064976777553902</v>
      </c>
      <c r="I3729">
        <v>127.03325052296201</v>
      </c>
      <c r="J3729">
        <v>-12.627049383142101</v>
      </c>
      <c r="K3729">
        <v>53.6728793826586</v>
      </c>
      <c r="L3729">
        <v>37.110379383019698</v>
      </c>
      <c r="M3729">
        <v>34.281765511274102</v>
      </c>
      <c r="N3729">
        <v>0.335554400417645</v>
      </c>
      <c r="O3729">
        <v>14.7940074906367</v>
      </c>
      <c r="P3729">
        <v>265.981308411214</v>
      </c>
      <c r="Q3729">
        <v>0.12045122911198</v>
      </c>
    </row>
    <row r="3730" spans="1:17" hidden="1" x14ac:dyDescent="0.3">
      <c r="A3730" t="s">
        <v>7688</v>
      </c>
      <c r="B3730" t="s">
        <v>7689</v>
      </c>
      <c r="C3730" t="str">
        <f>IFERROR(VLOOKUP(Table1[[#This Row],[Ticker]],[1]!Table1[[Symbol]:[Industry]],2,FALSE),"-")</f>
        <v>-</v>
      </c>
      <c r="D3730" t="s">
        <v>1503</v>
      </c>
      <c r="E3730">
        <v>36.691482499999999</v>
      </c>
      <c r="F3730">
        <v>62.11</v>
      </c>
      <c r="G3730">
        <v>-4.7153430649633101</v>
      </c>
      <c r="H3730">
        <v>-17.146863971542299</v>
      </c>
      <c r="I3730">
        <v>1.1121496939665501</v>
      </c>
      <c r="J3730">
        <v>-2.2823615370993</v>
      </c>
      <c r="K3730">
        <v>64.695154011565805</v>
      </c>
      <c r="L3730">
        <v>59.456579287890399</v>
      </c>
      <c r="M3730">
        <v>33.186715792335299</v>
      </c>
      <c r="N3730">
        <v>0.25003732206551299</v>
      </c>
      <c r="O3730">
        <v>37.433585573981603</v>
      </c>
      <c r="P3730">
        <v>46.141176470588199</v>
      </c>
      <c r="Q3730">
        <v>4.4825906317740999E-2</v>
      </c>
    </row>
    <row r="3731" spans="1:17" hidden="1" x14ac:dyDescent="0.3">
      <c r="A3731" t="s">
        <v>7690</v>
      </c>
      <c r="B3731" t="s">
        <v>7691</v>
      </c>
      <c r="C3731" t="str">
        <f>IFERROR(VLOOKUP(Table1[[#This Row],[Ticker]],[1]!Table1[[Symbol]:[Industry]],2,FALSE),"-")</f>
        <v>-</v>
      </c>
      <c r="D3731" t="s">
        <v>644</v>
      </c>
      <c r="E3731">
        <v>36.640087000000001</v>
      </c>
      <c r="F3731">
        <v>160.6</v>
      </c>
      <c r="G3731">
        <v>48.078657120789401</v>
      </c>
      <c r="H3731">
        <v>-14.1166426533294</v>
      </c>
      <c r="I3731">
        <v>33.537454294802998</v>
      </c>
      <c r="J3731">
        <v>-5.4328704017839202</v>
      </c>
      <c r="K3731">
        <v>171.51459970657601</v>
      </c>
      <c r="L3731">
        <v>141.55501133992701</v>
      </c>
      <c r="M3731">
        <v>11.017159937112799</v>
      </c>
      <c r="N3731">
        <v>2.1686923462868198E-3</v>
      </c>
      <c r="O3731">
        <v>64.539227895392202</v>
      </c>
      <c r="P3731">
        <v>87.836257309941502</v>
      </c>
      <c r="Q3731">
        <v>0.149558110461948</v>
      </c>
    </row>
    <row r="3732" spans="1:17" hidden="1" x14ac:dyDescent="0.3">
      <c r="A3732" t="s">
        <v>7692</v>
      </c>
      <c r="B3732" t="s">
        <v>7693</v>
      </c>
      <c r="C3732" t="str">
        <f>IFERROR(VLOOKUP(Table1[[#This Row],[Ticker]],[1]!Table1[[Symbol]:[Industry]],2,FALSE),"-")</f>
        <v>-</v>
      </c>
      <c r="D3732" t="s">
        <v>51</v>
      </c>
      <c r="E3732">
        <v>36.622600200000001</v>
      </c>
      <c r="F3732">
        <v>68.13</v>
      </c>
      <c r="G3732">
        <v>119.64962601484</v>
      </c>
      <c r="H3732">
        <v>50.227230551749699</v>
      </c>
      <c r="I3732">
        <v>143.70830354012</v>
      </c>
      <c r="J3732">
        <v>3.4955963235165801</v>
      </c>
      <c r="K3732">
        <v>50.196358016218198</v>
      </c>
      <c r="L3732">
        <v>35.389504334149201</v>
      </c>
      <c r="M3732">
        <v>99.122133425493899</v>
      </c>
      <c r="N3732">
        <v>0.201298701298701</v>
      </c>
      <c r="O3732">
        <v>0</v>
      </c>
      <c r="P3732">
        <v>227.548076923076</v>
      </c>
    </row>
    <row r="3733" spans="1:17" hidden="1" x14ac:dyDescent="0.3">
      <c r="A3733" t="s">
        <v>7694</v>
      </c>
      <c r="B3733" t="s">
        <v>7695</v>
      </c>
      <c r="C3733" t="str">
        <f>IFERROR(VLOOKUP(Table1[[#This Row],[Ticker]],[1]!Table1[[Symbol]:[Industry]],2,FALSE),"-")</f>
        <v>-</v>
      </c>
      <c r="D3733" t="s">
        <v>473</v>
      </c>
      <c r="E3733">
        <v>36.558211350000001</v>
      </c>
      <c r="F3733">
        <v>132.25</v>
      </c>
      <c r="G3733">
        <v>-33.787677776982498</v>
      </c>
      <c r="H3733">
        <v>7.7478759991910104</v>
      </c>
      <c r="I3733">
        <v>0.54624649604088304</v>
      </c>
      <c r="J3733">
        <v>10.2913709714039</v>
      </c>
      <c r="K3733">
        <v>119.91803398885099</v>
      </c>
      <c r="L3733">
        <v>125.734405172565</v>
      </c>
      <c r="M3733">
        <v>71.944585216894396</v>
      </c>
      <c r="N3733">
        <v>0.65654523683976096</v>
      </c>
      <c r="O3733">
        <v>51.228733459357201</v>
      </c>
      <c r="P3733">
        <v>28.087167070217902</v>
      </c>
      <c r="Q3733">
        <v>7.5982664436926001E-2</v>
      </c>
    </row>
    <row r="3734" spans="1:17" hidden="1" x14ac:dyDescent="0.3">
      <c r="A3734" t="s">
        <v>7696</v>
      </c>
      <c r="B3734" t="s">
        <v>7697</v>
      </c>
      <c r="C3734" t="str">
        <f>IFERROR(VLOOKUP(Table1[[#This Row],[Ticker]],[1]!Table1[[Symbol]:[Industry]],2,FALSE),"-")</f>
        <v>-</v>
      </c>
      <c r="D3734" t="s">
        <v>21</v>
      </c>
      <c r="E3734">
        <v>36.542044500000003</v>
      </c>
      <c r="F3734">
        <v>116.35</v>
      </c>
      <c r="G3734">
        <v>-6.8981551345038303</v>
      </c>
      <c r="H3734">
        <v>-10.939804377222901</v>
      </c>
      <c r="I3734">
        <v>-7.52063418881733</v>
      </c>
      <c r="J3734">
        <v>-2.9271679041256902</v>
      </c>
      <c r="K3734">
        <v>123.13837272631901</v>
      </c>
      <c r="L3734">
        <v>116.295845230886</v>
      </c>
      <c r="M3734">
        <v>38.664116771808899</v>
      </c>
      <c r="N3734">
        <v>0.96257001718521895</v>
      </c>
      <c r="O3734">
        <v>52.943704340352298</v>
      </c>
      <c r="P3734">
        <v>57.869742198100397</v>
      </c>
      <c r="Q3734">
        <v>-3.5564854937376003E-2</v>
      </c>
    </row>
    <row r="3735" spans="1:17" hidden="1" x14ac:dyDescent="0.3">
      <c r="A3735" t="s">
        <v>7698</v>
      </c>
      <c r="B3735" t="s">
        <v>7699</v>
      </c>
      <c r="C3735" t="str">
        <f>IFERROR(VLOOKUP(Table1[[#This Row],[Ticker]],[1]!Table1[[Symbol]:[Industry]],2,FALSE),"-")</f>
        <v>-</v>
      </c>
      <c r="D3735" t="s">
        <v>103</v>
      </c>
      <c r="E3735">
        <v>36.450062500000001</v>
      </c>
      <c r="F3735">
        <v>643</v>
      </c>
      <c r="G3735">
        <v>-28.326256564825901</v>
      </c>
      <c r="H3735">
        <v>-13.5262997705524</v>
      </c>
      <c r="I3735">
        <v>-66.475319288663698</v>
      </c>
      <c r="J3735">
        <v>-1.5044036764834099</v>
      </c>
      <c r="K3735">
        <v>872.77981629216299</v>
      </c>
      <c r="M3735">
        <v>15.121528058686099</v>
      </c>
      <c r="N3735">
        <v>1.0714285714285701</v>
      </c>
      <c r="O3735">
        <v>112.28615863141501</v>
      </c>
      <c r="P3735">
        <v>7.1666666666666696</v>
      </c>
    </row>
    <row r="3736" spans="1:17" hidden="1" x14ac:dyDescent="0.3">
      <c r="A3736" t="s">
        <v>7700</v>
      </c>
      <c r="B3736" t="s">
        <v>7701</v>
      </c>
      <c r="C3736" t="str">
        <f>IFERROR(VLOOKUP(Table1[[#This Row],[Ticker]],[1]!Table1[[Symbol]:[Industry]],2,FALSE),"-")</f>
        <v>-</v>
      </c>
      <c r="D3736" t="s">
        <v>1429</v>
      </c>
      <c r="E3736">
        <v>36.350369999999998</v>
      </c>
      <c r="F3736">
        <v>81</v>
      </c>
      <c r="G3736">
        <v>-6.1949202540537502</v>
      </c>
      <c r="H3736">
        <v>-3.78233381829719</v>
      </c>
      <c r="I3736">
        <v>-27.134481348937801</v>
      </c>
      <c r="J3736">
        <v>-1.0828812366123399</v>
      </c>
      <c r="K3736">
        <v>83.0130609765625</v>
      </c>
      <c r="L3736">
        <v>73.537958198277394</v>
      </c>
      <c r="M3736">
        <v>44.879593783124598</v>
      </c>
      <c r="N3736">
        <v>0.45237965436406202</v>
      </c>
      <c r="O3736">
        <v>24.5308641975308</v>
      </c>
      <c r="P3736">
        <v>37.079031985107399</v>
      </c>
      <c r="Q3736">
        <v>0.170678505712856</v>
      </c>
    </row>
    <row r="3737" spans="1:17" hidden="1" x14ac:dyDescent="0.3">
      <c r="A3737" t="s">
        <v>7702</v>
      </c>
      <c r="B3737" t="s">
        <v>7703</v>
      </c>
      <c r="C3737" t="str">
        <f>IFERROR(VLOOKUP(Table1[[#This Row],[Ticker]],[1]!Table1[[Symbol]:[Industry]],2,FALSE),"-")</f>
        <v>-</v>
      </c>
      <c r="D3737" t="s">
        <v>7704</v>
      </c>
      <c r="E3737">
        <v>36.271169999999998</v>
      </c>
      <c r="F3737">
        <v>87</v>
      </c>
      <c r="G3737">
        <v>-29.353518278575599</v>
      </c>
      <c r="H3737">
        <v>-17.5333144407814</v>
      </c>
      <c r="I3737">
        <v>37.527957372493603</v>
      </c>
      <c r="J3737">
        <v>7.5598681729061201E-2</v>
      </c>
      <c r="K3737">
        <v>89.859536976137804</v>
      </c>
      <c r="L3737">
        <v>81.574515942553802</v>
      </c>
      <c r="M3737">
        <v>41.942812319301702</v>
      </c>
      <c r="N3737">
        <v>0.48846198819277697</v>
      </c>
      <c r="O3737">
        <v>50.413793103448199</v>
      </c>
      <c r="P3737">
        <v>67.307692307692307</v>
      </c>
      <c r="Q3737">
        <v>7.4713579151303999E-2</v>
      </c>
    </row>
    <row r="3738" spans="1:17" hidden="1" x14ac:dyDescent="0.3">
      <c r="A3738" t="s">
        <v>7705</v>
      </c>
      <c r="B3738" t="s">
        <v>7706</v>
      </c>
      <c r="C3738" t="str">
        <f>IFERROR(VLOOKUP(Table1[[#This Row],[Ticker]],[1]!Table1[[Symbol]:[Industry]],2,FALSE),"-")</f>
        <v>-</v>
      </c>
      <c r="D3738" t="s">
        <v>400</v>
      </c>
      <c r="E3738">
        <v>36.222999999999999</v>
      </c>
      <c r="F3738">
        <v>195.8</v>
      </c>
      <c r="G3738">
        <v>75.520673605359093</v>
      </c>
      <c r="H3738">
        <v>-13.728262522650001</v>
      </c>
      <c r="I3738">
        <v>47.209240040211398</v>
      </c>
      <c r="J3738">
        <v>-8.3799883350428193</v>
      </c>
      <c r="K3738">
        <v>209.19641689132001</v>
      </c>
      <c r="L3738">
        <v>166.10776603190399</v>
      </c>
      <c r="M3738">
        <v>30.717312198476201</v>
      </c>
      <c r="N3738">
        <v>1.9731683895384899</v>
      </c>
      <c r="O3738">
        <v>27.6813074565883</v>
      </c>
      <c r="P3738">
        <v>147.53476611883599</v>
      </c>
      <c r="Q3738">
        <v>0.113257797288545</v>
      </c>
    </row>
    <row r="3739" spans="1:17" hidden="1" x14ac:dyDescent="0.3">
      <c r="A3739" t="s">
        <v>7707</v>
      </c>
      <c r="B3739" t="s">
        <v>7708</v>
      </c>
      <c r="C3739" t="str">
        <f>IFERROR(VLOOKUP(Table1[[#This Row],[Ticker]],[1]!Table1[[Symbol]:[Industry]],2,FALSE),"-")</f>
        <v>-</v>
      </c>
      <c r="D3739" t="s">
        <v>2144</v>
      </c>
      <c r="E3739">
        <v>36.187046600000002</v>
      </c>
      <c r="F3739">
        <v>64.599999999999994</v>
      </c>
      <c r="G3739">
        <v>-19.064824153126601</v>
      </c>
      <c r="H3739">
        <v>5.0559744598141902</v>
      </c>
      <c r="I3739">
        <v>26.318296994941399</v>
      </c>
      <c r="J3739">
        <v>-2.6553956498288702</v>
      </c>
      <c r="K3739">
        <v>63.2920833742429</v>
      </c>
      <c r="L3739">
        <v>60.2128376114118</v>
      </c>
      <c r="M3739">
        <v>44.040138209631003</v>
      </c>
      <c r="N3739">
        <v>0.94250427824049599</v>
      </c>
      <c r="O3739">
        <v>21.981424148606798</v>
      </c>
      <c r="P3739">
        <v>51.1111111111111</v>
      </c>
      <c r="Q3739">
        <v>1.6223653224669E-2</v>
      </c>
    </row>
    <row r="3740" spans="1:17" hidden="1" x14ac:dyDescent="0.3">
      <c r="A3740" t="s">
        <v>7709</v>
      </c>
      <c r="B3740" t="s">
        <v>7710</v>
      </c>
      <c r="C3740" t="str">
        <f>IFERROR(VLOOKUP(Table1[[#This Row],[Ticker]],[1]!Table1[[Symbol]:[Industry]],2,FALSE),"-")</f>
        <v>-</v>
      </c>
      <c r="D3740" t="s">
        <v>195</v>
      </c>
      <c r="E3740">
        <v>36.169545599999999</v>
      </c>
      <c r="F3740">
        <v>54</v>
      </c>
      <c r="G3740">
        <v>-80.628478310150896</v>
      </c>
      <c r="H3740">
        <v>-14.719023911627399</v>
      </c>
      <c r="I3740">
        <v>-58.3301579983411</v>
      </c>
      <c r="J3740">
        <v>-4.8377370098167498</v>
      </c>
      <c r="K3740">
        <v>63.398039455189902</v>
      </c>
      <c r="M3740">
        <v>27.595750847740799</v>
      </c>
      <c r="N3740">
        <v>1.88333333333333</v>
      </c>
      <c r="O3740">
        <v>168.51851851851799</v>
      </c>
      <c r="P3740">
        <v>1.88679245283018</v>
      </c>
    </row>
    <row r="3741" spans="1:17" hidden="1" x14ac:dyDescent="0.3">
      <c r="A3741" t="s">
        <v>7711</v>
      </c>
      <c r="B3741" t="s">
        <v>7712</v>
      </c>
      <c r="C3741" t="str">
        <f>IFERROR(VLOOKUP(Table1[[#This Row],[Ticker]],[1]!Table1[[Symbol]:[Industry]],2,FALSE),"-")</f>
        <v>-</v>
      </c>
      <c r="D3741" t="s">
        <v>114</v>
      </c>
      <c r="E3741">
        <v>36.068899999999999</v>
      </c>
      <c r="F3741">
        <v>0.49</v>
      </c>
      <c r="G3741">
        <v>-10.277198735066399</v>
      </c>
      <c r="H3741">
        <v>-13.732413622691499</v>
      </c>
      <c r="I3741">
        <v>4.16984200165885</v>
      </c>
      <c r="J3741">
        <v>0.53641265004719596</v>
      </c>
      <c r="K3741">
        <v>0.49401040117560302</v>
      </c>
      <c r="L3741">
        <v>0.527117505706999</v>
      </c>
      <c r="M3741">
        <v>27.527123853501202</v>
      </c>
      <c r="N3741">
        <v>0.74514697741898495</v>
      </c>
      <c r="O3741">
        <v>22.4489795918367</v>
      </c>
      <c r="P3741">
        <v>63.3333333333333</v>
      </c>
      <c r="Q3741">
        <v>1.8211576505454002E-2</v>
      </c>
    </row>
    <row r="3742" spans="1:17" hidden="1" x14ac:dyDescent="0.3">
      <c r="A3742" t="s">
        <v>7713</v>
      </c>
      <c r="B3742" t="s">
        <v>7714</v>
      </c>
      <c r="C3742" t="str">
        <f>IFERROR(VLOOKUP(Table1[[#This Row],[Ticker]],[1]!Table1[[Symbol]:[Industry]],2,FALSE),"-")</f>
        <v>-</v>
      </c>
      <c r="D3742" t="s">
        <v>74</v>
      </c>
      <c r="E3742">
        <v>36.039118500000001</v>
      </c>
      <c r="F3742">
        <v>0.63</v>
      </c>
      <c r="G3742">
        <v>-35.5549765128441</v>
      </c>
      <c r="H3742">
        <v>-7.7665045317824397</v>
      </c>
      <c r="I3742">
        <v>-67.523706385437904</v>
      </c>
      <c r="J3742">
        <v>7.26752614807799</v>
      </c>
      <c r="K3742">
        <v>0.66717340135924996</v>
      </c>
      <c r="L3742">
        <v>0.86403985877752199</v>
      </c>
      <c r="M3742">
        <v>68.415635666919201</v>
      </c>
      <c r="N3742">
        <v>0.147850221003819</v>
      </c>
      <c r="O3742">
        <v>187.30158730158701</v>
      </c>
      <c r="P3742">
        <v>10.5263157894736</v>
      </c>
      <c r="Q3742">
        <v>9.9118827245877006E-2</v>
      </c>
    </row>
    <row r="3743" spans="1:17" hidden="1" x14ac:dyDescent="0.3">
      <c r="A3743" t="s">
        <v>7715</v>
      </c>
      <c r="B3743" t="s">
        <v>7716</v>
      </c>
      <c r="C3743" t="str">
        <f>IFERROR(VLOOKUP(Table1[[#This Row],[Ticker]],[1]!Table1[[Symbol]:[Industry]],2,FALSE),"-")</f>
        <v>-</v>
      </c>
      <c r="D3743" t="s">
        <v>397</v>
      </c>
      <c r="E3743">
        <v>35.977917599999998</v>
      </c>
      <c r="F3743">
        <v>72</v>
      </c>
      <c r="G3743">
        <v>-43.613112047759898</v>
      </c>
      <c r="H3743">
        <v>7.4515187240315104</v>
      </c>
      <c r="I3743">
        <v>-29.166071311034599</v>
      </c>
      <c r="J3743">
        <v>18.336471509990901</v>
      </c>
      <c r="K3743">
        <v>65.937815926422701</v>
      </c>
      <c r="M3743">
        <v>62.014566499746103</v>
      </c>
      <c r="N3743">
        <v>2.8497217068645599</v>
      </c>
      <c r="O3743">
        <v>23.6111111111111</v>
      </c>
      <c r="P3743">
        <v>44.404332129963898</v>
      </c>
    </row>
    <row r="3744" spans="1:17" hidden="1" x14ac:dyDescent="0.3">
      <c r="A3744" t="s">
        <v>7717</v>
      </c>
      <c r="B3744" t="s">
        <v>7718</v>
      </c>
      <c r="C3744" t="str">
        <f>IFERROR(VLOOKUP(Table1[[#This Row],[Ticker]],[1]!Table1[[Symbol]:[Industry]],2,FALSE),"-")</f>
        <v>-</v>
      </c>
      <c r="D3744" t="s">
        <v>132</v>
      </c>
      <c r="E3744">
        <v>35.957793959999997</v>
      </c>
      <c r="F3744">
        <v>24.09</v>
      </c>
      <c r="G3744">
        <v>27.7158059284912</v>
      </c>
      <c r="H3744">
        <v>-21.4176043348027</v>
      </c>
      <c r="I3744">
        <v>31.576500371291701</v>
      </c>
      <c r="J3744">
        <v>-5.9161683823657603</v>
      </c>
      <c r="K3744">
        <v>26.939330054125001</v>
      </c>
      <c r="L3744">
        <v>21.757946151682901</v>
      </c>
      <c r="M3744">
        <v>27.773120617256701</v>
      </c>
      <c r="N3744">
        <v>0.41491459185375701</v>
      </c>
      <c r="O3744">
        <v>45.5790784557907</v>
      </c>
      <c r="P3744">
        <v>73.935018050541501</v>
      </c>
      <c r="Q3744">
        <v>0.121635785337931</v>
      </c>
    </row>
    <row r="3745" spans="1:17" hidden="1" x14ac:dyDescent="0.3">
      <c r="A3745" t="s">
        <v>7719</v>
      </c>
      <c r="B3745" t="s">
        <v>7720</v>
      </c>
      <c r="C3745" t="str">
        <f>IFERROR(VLOOKUP(Table1[[#This Row],[Ticker]],[1]!Table1[[Symbol]:[Industry]],2,FALSE),"-")</f>
        <v>-</v>
      </c>
      <c r="D3745" t="s">
        <v>546</v>
      </c>
      <c r="E3745">
        <v>35.795088</v>
      </c>
      <c r="F3745">
        <v>1.08</v>
      </c>
      <c r="G3745">
        <v>-59.804225762093402</v>
      </c>
      <c r="H3745">
        <v>8.5453086550307393</v>
      </c>
      <c r="I3745">
        <v>10.2412705730874</v>
      </c>
      <c r="J3745">
        <v>-3.4091655812453201</v>
      </c>
      <c r="K3745">
        <v>0.91890430884187002</v>
      </c>
      <c r="L3745">
        <v>1.0805971626776101</v>
      </c>
      <c r="M3745">
        <v>64.583681138681001</v>
      </c>
      <c r="N3745">
        <v>1.784850466108</v>
      </c>
      <c r="O3745">
        <v>174.07407407407399</v>
      </c>
      <c r="P3745">
        <v>66.153846153846104</v>
      </c>
      <c r="Q3745">
        <v>7.9829339364228993E-2</v>
      </c>
    </row>
    <row r="3746" spans="1:17" hidden="1" x14ac:dyDescent="0.3">
      <c r="A3746" t="s">
        <v>7721</v>
      </c>
      <c r="B3746" t="s">
        <v>7722</v>
      </c>
      <c r="C3746" t="str">
        <f>IFERROR(VLOOKUP(Table1[[#This Row],[Ticker]],[1]!Table1[[Symbol]:[Industry]],2,FALSE),"-")</f>
        <v>-</v>
      </c>
      <c r="D3746" t="s">
        <v>644</v>
      </c>
      <c r="E3746">
        <v>35.720879500000002</v>
      </c>
      <c r="F3746">
        <v>273.25</v>
      </c>
      <c r="G3746">
        <v>11.038590738617801</v>
      </c>
      <c r="H3746">
        <v>10.1139760753001</v>
      </c>
      <c r="I3746">
        <v>27.2478920815736</v>
      </c>
      <c r="J3746">
        <v>4.1222940340326799</v>
      </c>
      <c r="K3746">
        <v>239.361224618054</v>
      </c>
      <c r="L3746">
        <v>211.00579249654899</v>
      </c>
      <c r="M3746">
        <v>57.789659433419303</v>
      </c>
      <c r="N3746">
        <v>2.6502375135951901</v>
      </c>
      <c r="O3746">
        <v>14.9130832570905</v>
      </c>
      <c r="P3746">
        <v>67.843980343980306</v>
      </c>
      <c r="Q3746">
        <v>7.9138761810126995E-2</v>
      </c>
    </row>
    <row r="3747" spans="1:17" hidden="1" x14ac:dyDescent="0.3">
      <c r="A3747" t="s">
        <v>7723</v>
      </c>
      <c r="B3747" t="s">
        <v>7724</v>
      </c>
      <c r="C3747" t="str">
        <f>IFERROR(VLOOKUP(Table1[[#This Row],[Ticker]],[1]!Table1[[Symbol]:[Industry]],2,FALSE),"-")</f>
        <v>-</v>
      </c>
      <c r="D3747" t="s">
        <v>5241</v>
      </c>
      <c r="E3747">
        <v>35.679403200000003</v>
      </c>
      <c r="F3747">
        <v>134.80000000000001</v>
      </c>
      <c r="G3747">
        <v>-21.141587969020801</v>
      </c>
      <c r="H3747">
        <v>-0.41807128927563297</v>
      </c>
      <c r="I3747">
        <v>-15.3901045428237</v>
      </c>
      <c r="J3747">
        <v>18.026846323516502</v>
      </c>
      <c r="K3747">
        <v>141.56262294273699</v>
      </c>
      <c r="M3747">
        <v>42.414566523379797</v>
      </c>
      <c r="N3747">
        <v>1.2148760330578501</v>
      </c>
      <c r="O3747">
        <v>26.224035608308501</v>
      </c>
      <c r="P3747">
        <v>21.2230215827338</v>
      </c>
    </row>
    <row r="3748" spans="1:17" hidden="1" x14ac:dyDescent="0.3">
      <c r="A3748" t="s">
        <v>7725</v>
      </c>
      <c r="B3748" t="s">
        <v>7726</v>
      </c>
      <c r="C3748" t="str">
        <f>IFERROR(VLOOKUP(Table1[[#This Row],[Ticker]],[1]!Table1[[Symbol]:[Industry]],2,FALSE),"-")</f>
        <v>-</v>
      </c>
      <c r="D3748" t="s">
        <v>5241</v>
      </c>
      <c r="E3748">
        <v>35.614420000000003</v>
      </c>
      <c r="F3748">
        <v>33.4</v>
      </c>
      <c r="G3748">
        <v>76.627189979667094</v>
      </c>
      <c r="H3748">
        <v>-14.273083479150801</v>
      </c>
      <c r="I3748">
        <v>49.762443914089602</v>
      </c>
      <c r="J3748">
        <v>-7.4222118956614898</v>
      </c>
      <c r="K3748">
        <v>35.2561465251353</v>
      </c>
      <c r="L3748">
        <v>28.090733086520402</v>
      </c>
      <c r="M3748">
        <v>23.4155669052831</v>
      </c>
      <c r="N3748">
        <v>0.34288074485687398</v>
      </c>
      <c r="O3748">
        <v>26.646706586826301</v>
      </c>
      <c r="P3748">
        <v>112.738853503184</v>
      </c>
      <c r="Q3748">
        <v>9.3084513447153003E-2</v>
      </c>
    </row>
    <row r="3749" spans="1:17" hidden="1" x14ac:dyDescent="0.3">
      <c r="A3749" t="s">
        <v>7727</v>
      </c>
      <c r="B3749" t="s">
        <v>7728</v>
      </c>
      <c r="C3749" t="str">
        <f>IFERROR(VLOOKUP(Table1[[#This Row],[Ticker]],[1]!Table1[[Symbol]:[Industry]],2,FALSE),"-")</f>
        <v>-</v>
      </c>
      <c r="D3749" t="s">
        <v>1595</v>
      </c>
      <c r="E3749">
        <v>35.603279800000003</v>
      </c>
      <c r="F3749">
        <v>53.8</v>
      </c>
      <c r="G3749">
        <v>-87.831501157789802</v>
      </c>
      <c r="H3749">
        <v>-19.0658466370455</v>
      </c>
      <c r="I3749">
        <v>-73.384460421064603</v>
      </c>
      <c r="J3749">
        <v>-4.5781741682866901</v>
      </c>
      <c r="K3749">
        <v>55.382314982805397</v>
      </c>
      <c r="M3749">
        <v>50.848752134965103</v>
      </c>
      <c r="N3749">
        <v>0.23473852350857599</v>
      </c>
      <c r="O3749">
        <v>122.490706319702</v>
      </c>
      <c r="P3749">
        <v>17.698534237584699</v>
      </c>
    </row>
    <row r="3750" spans="1:17" hidden="1" x14ac:dyDescent="0.3">
      <c r="A3750" t="s">
        <v>7729</v>
      </c>
      <c r="B3750" t="s">
        <v>7730</v>
      </c>
      <c r="C3750" t="str">
        <f>IFERROR(VLOOKUP(Table1[[#This Row],[Ticker]],[1]!Table1[[Symbol]:[Industry]],2,FALSE),"-")</f>
        <v>-</v>
      </c>
      <c r="D3750" t="s">
        <v>132</v>
      </c>
      <c r="E3750">
        <v>35.593327504999998</v>
      </c>
      <c r="F3750">
        <v>113.65</v>
      </c>
      <c r="G3750">
        <v>233.24534554834699</v>
      </c>
      <c r="H3750">
        <v>-15.5615176983393</v>
      </c>
      <c r="I3750">
        <v>52.289869024628402</v>
      </c>
      <c r="J3750">
        <v>19.988301149554701</v>
      </c>
      <c r="K3750">
        <v>96.252481668266299</v>
      </c>
      <c r="L3750">
        <v>70.938504991498107</v>
      </c>
      <c r="M3750">
        <v>77.895298353055196</v>
      </c>
      <c r="N3750">
        <v>2.1051400900980899</v>
      </c>
      <c r="O3750">
        <v>17.888253409590799</v>
      </c>
      <c r="P3750">
        <v>273.84868421052602</v>
      </c>
      <c r="Q3750">
        <v>0.177658565658256</v>
      </c>
    </row>
    <row r="3751" spans="1:17" hidden="1" x14ac:dyDescent="0.3">
      <c r="A3751" t="s">
        <v>7731</v>
      </c>
      <c r="B3751" t="s">
        <v>7732</v>
      </c>
      <c r="C3751" t="str">
        <f>IFERROR(VLOOKUP(Table1[[#This Row],[Ticker]],[1]!Table1[[Symbol]:[Industry]],2,FALSE),"-")</f>
        <v>-</v>
      </c>
      <c r="D3751" t="s">
        <v>400</v>
      </c>
      <c r="E3751">
        <v>35.454276</v>
      </c>
      <c r="F3751">
        <v>0.97</v>
      </c>
      <c r="G3751">
        <v>18.785301264933501</v>
      </c>
      <c r="H3751">
        <v>-6.6823208583130498</v>
      </c>
      <c r="I3751">
        <v>-14.0290827295239</v>
      </c>
      <c r="J3751">
        <v>-2.5353315115349599</v>
      </c>
      <c r="K3751">
        <v>0.96201544544445206</v>
      </c>
      <c r="L3751">
        <v>0.96206856298147303</v>
      </c>
      <c r="M3751">
        <v>53.402131057199199</v>
      </c>
      <c r="N3751">
        <v>1.19250734676944</v>
      </c>
      <c r="O3751">
        <v>36.082474226804102</v>
      </c>
      <c r="P3751">
        <v>64.406779661016898</v>
      </c>
      <c r="Q3751">
        <v>5.1956438012220003E-2</v>
      </c>
    </row>
    <row r="3752" spans="1:17" hidden="1" x14ac:dyDescent="0.3">
      <c r="A3752" t="s">
        <v>7733</v>
      </c>
      <c r="B3752" t="s">
        <v>7734</v>
      </c>
      <c r="C3752" t="str">
        <f>IFERROR(VLOOKUP(Table1[[#This Row],[Ticker]],[1]!Table1[[Symbol]:[Industry]],2,FALSE),"-")</f>
        <v>-</v>
      </c>
      <c r="D3752" t="s">
        <v>379</v>
      </c>
      <c r="E3752">
        <v>35.450442273999997</v>
      </c>
      <c r="F3752">
        <v>61.69</v>
      </c>
      <c r="G3752">
        <v>32.833539519967097</v>
      </c>
      <c r="H3752">
        <v>1.6449160933279099</v>
      </c>
      <c r="I3752">
        <v>24.4377198077222</v>
      </c>
      <c r="J3752">
        <v>-3.7781963738985097E-2</v>
      </c>
      <c r="K3752">
        <v>57.111585728309301</v>
      </c>
      <c r="L3752">
        <v>49.803525354827499</v>
      </c>
      <c r="M3752">
        <v>63.949693453442201</v>
      </c>
      <c r="N3752">
        <v>2.3927958833619201</v>
      </c>
      <c r="O3752">
        <v>20.0356621818771</v>
      </c>
      <c r="P3752">
        <v>123.514492753623</v>
      </c>
    </row>
    <row r="3753" spans="1:17" hidden="1" x14ac:dyDescent="0.3">
      <c r="A3753" t="s">
        <v>7735</v>
      </c>
      <c r="B3753" t="s">
        <v>7736</v>
      </c>
      <c r="C3753" t="str">
        <f>IFERROR(VLOOKUP(Table1[[#This Row],[Ticker]],[1]!Table1[[Symbol]:[Industry]],2,FALSE),"-")</f>
        <v>-</v>
      </c>
      <c r="E3753">
        <v>35.373408069999897</v>
      </c>
      <c r="F3753">
        <v>67.900000000000006</v>
      </c>
      <c r="G3753">
        <v>54.275142862729702</v>
      </c>
      <c r="H3753">
        <v>-13.8932052120545</v>
      </c>
      <c r="I3753">
        <v>-3.2454122356292601</v>
      </c>
      <c r="J3753">
        <v>-1.6690496875595999</v>
      </c>
      <c r="K3753">
        <v>68.8350224605894</v>
      </c>
      <c r="L3753">
        <v>65.394594453861899</v>
      </c>
      <c r="M3753">
        <v>57.932369380280903</v>
      </c>
      <c r="N3753">
        <v>0.2755141078526</v>
      </c>
      <c r="O3753">
        <v>79.558173784977896</v>
      </c>
      <c r="P3753">
        <v>98.479976615024796</v>
      </c>
      <c r="Q3753">
        <v>4.8115414860005E-2</v>
      </c>
    </row>
    <row r="3754" spans="1:17" hidden="1" x14ac:dyDescent="0.3">
      <c r="A3754" t="s">
        <v>7737</v>
      </c>
      <c r="B3754" t="s">
        <v>7738</v>
      </c>
      <c r="C3754" t="str">
        <f>IFERROR(VLOOKUP(Table1[[#This Row],[Ticker]],[1]!Table1[[Symbol]:[Industry]],2,FALSE),"-")</f>
        <v>-</v>
      </c>
      <c r="D3754" t="s">
        <v>2363</v>
      </c>
      <c r="E3754">
        <v>35.3490775</v>
      </c>
      <c r="F3754">
        <v>705.5</v>
      </c>
      <c r="G3754">
        <v>364.05378718042601</v>
      </c>
      <c r="H3754">
        <v>-14.906447575427601</v>
      </c>
      <c r="I3754">
        <v>1.7345118450897601</v>
      </c>
      <c r="J3754">
        <v>-3.85816412216586</v>
      </c>
      <c r="K3754">
        <v>783.56804244545401</v>
      </c>
      <c r="L3754">
        <v>675.03790169187698</v>
      </c>
      <c r="M3754">
        <v>45.442708861007098</v>
      </c>
      <c r="N3754">
        <v>0.82736531400354496</v>
      </c>
      <c r="O3754">
        <v>70.092133238837604</v>
      </c>
      <c r="P3754">
        <v>406.82471264367803</v>
      </c>
      <c r="Q3754">
        <v>0.38252496035321398</v>
      </c>
    </row>
    <row r="3755" spans="1:17" hidden="1" x14ac:dyDescent="0.3">
      <c r="A3755" t="s">
        <v>7739</v>
      </c>
      <c r="B3755" t="s">
        <v>7740</v>
      </c>
      <c r="C3755" t="str">
        <f>IFERROR(VLOOKUP(Table1[[#This Row],[Ticker]],[1]!Table1[[Symbol]:[Industry]],2,FALSE),"-")</f>
        <v>-</v>
      </c>
      <c r="D3755" t="s">
        <v>1361</v>
      </c>
      <c r="E3755">
        <v>35.335546641000001</v>
      </c>
      <c r="F3755">
        <v>1000</v>
      </c>
      <c r="G3755">
        <v>-32.777198735066399</v>
      </c>
      <c r="H3755">
        <v>-4.6405045217823302</v>
      </c>
      <c r="I3755">
        <v>-18.329157988340999</v>
      </c>
      <c r="J3755">
        <v>-1.5044036764834099</v>
      </c>
      <c r="K3755">
        <v>999.99452974844905</v>
      </c>
      <c r="L3755">
        <v>999.99338038827898</v>
      </c>
      <c r="M3755">
        <v>45.349584451913898</v>
      </c>
      <c r="N3755">
        <v>0.86455493296030295</v>
      </c>
      <c r="O3755">
        <v>4.4999999999999902</v>
      </c>
      <c r="P3755">
        <v>0.88272383354350803</v>
      </c>
      <c r="Q3755">
        <v>-0.10191173764686701</v>
      </c>
    </row>
    <row r="3756" spans="1:17" hidden="1" x14ac:dyDescent="0.3">
      <c r="A3756" t="s">
        <v>7741</v>
      </c>
      <c r="B3756" t="s">
        <v>7742</v>
      </c>
      <c r="C3756" t="str">
        <f>IFERROR(VLOOKUP(Table1[[#This Row],[Ticker]],[1]!Table1[[Symbol]:[Industry]],2,FALSE),"-")</f>
        <v>-</v>
      </c>
      <c r="D3756" t="s">
        <v>132</v>
      </c>
      <c r="E3756">
        <v>35.300699999999999</v>
      </c>
      <c r="F3756">
        <v>30.5</v>
      </c>
      <c r="G3756">
        <v>-41.047875426795699</v>
      </c>
      <c r="I3756">
        <v>-22.418208312806499</v>
      </c>
      <c r="M3756">
        <v>0</v>
      </c>
      <c r="N3756">
        <v>1</v>
      </c>
      <c r="O3756">
        <v>9.01639344262294</v>
      </c>
      <c r="P3756">
        <v>0</v>
      </c>
    </row>
    <row r="3757" spans="1:17" hidden="1" x14ac:dyDescent="0.3">
      <c r="A3757" t="s">
        <v>7743</v>
      </c>
      <c r="B3757" t="s">
        <v>7744</v>
      </c>
      <c r="C3757" t="str">
        <f>IFERROR(VLOOKUP(Table1[[#This Row],[Ticker]],[1]!Table1[[Symbol]:[Industry]],2,FALSE),"-")</f>
        <v>-</v>
      </c>
      <c r="D3757" t="s">
        <v>379</v>
      </c>
      <c r="E3757">
        <v>35.249438499</v>
      </c>
      <c r="F3757">
        <v>66.97</v>
      </c>
      <c r="G3757">
        <v>93.549262907380296</v>
      </c>
      <c r="H3757">
        <v>47.901235134956302</v>
      </c>
      <c r="I3757">
        <v>40.7434762059343</v>
      </c>
      <c r="J3757">
        <v>-17.587737009816699</v>
      </c>
      <c r="K3757">
        <v>57.331188759483901</v>
      </c>
      <c r="L3757">
        <v>44.363894250386799</v>
      </c>
      <c r="M3757">
        <v>37.822410155880902</v>
      </c>
      <c r="N3757">
        <v>2.9442131415827899</v>
      </c>
      <c r="O3757">
        <v>35.583096909063698</v>
      </c>
      <c r="P3757">
        <v>163.040062843676</v>
      </c>
      <c r="Q3757">
        <v>6.9032458126907004E-2</v>
      </c>
    </row>
    <row r="3758" spans="1:17" hidden="1" x14ac:dyDescent="0.3">
      <c r="A3758" t="s">
        <v>7745</v>
      </c>
      <c r="B3758" t="s">
        <v>7746</v>
      </c>
      <c r="C3758" t="str">
        <f>IFERROR(VLOOKUP(Table1[[#This Row],[Ticker]],[1]!Table1[[Symbol]:[Industry]],2,FALSE),"-")</f>
        <v>-</v>
      </c>
      <c r="D3758" t="s">
        <v>143</v>
      </c>
      <c r="E3758">
        <v>35.204999999999998</v>
      </c>
      <c r="F3758">
        <v>23.47</v>
      </c>
      <c r="G3758">
        <v>71.6653099757349</v>
      </c>
      <c r="H3758">
        <v>-14.3117527718713</v>
      </c>
      <c r="I3758">
        <v>16.943617217797101</v>
      </c>
      <c r="J3758">
        <v>11.575373689008201</v>
      </c>
      <c r="K3758">
        <v>22.640461665325901</v>
      </c>
      <c r="L3758">
        <v>18.8434866218787</v>
      </c>
      <c r="M3758">
        <v>38.772555873329701</v>
      </c>
      <c r="N3758">
        <v>1.5121133618593401</v>
      </c>
      <c r="O3758">
        <v>27.8227524499361</v>
      </c>
      <c r="P3758">
        <v>108.993766696349</v>
      </c>
      <c r="Q3758">
        <v>0.105128371334587</v>
      </c>
    </row>
    <row r="3759" spans="1:17" hidden="1" x14ac:dyDescent="0.3">
      <c r="A3759" t="s">
        <v>7747</v>
      </c>
      <c r="B3759" t="s">
        <v>7748</v>
      </c>
      <c r="C3759" t="str">
        <f>IFERROR(VLOOKUP(Table1[[#This Row],[Ticker]],[1]!Table1[[Symbol]:[Industry]],2,FALSE),"-")</f>
        <v>-</v>
      </c>
      <c r="D3759" t="s">
        <v>546</v>
      </c>
      <c r="E3759">
        <v>35.1</v>
      </c>
      <c r="F3759">
        <v>70.2</v>
      </c>
      <c r="G3759">
        <v>201.19045112221201</v>
      </c>
      <c r="H3759">
        <v>13.8377173957153</v>
      </c>
      <c r="I3759">
        <v>111.75833757688</v>
      </c>
      <c r="J3759">
        <v>20.004482794318101</v>
      </c>
      <c r="K3759">
        <v>52.406933579694602</v>
      </c>
      <c r="L3759">
        <v>41.531992539909702</v>
      </c>
      <c r="M3759">
        <v>93.380017979117497</v>
      </c>
      <c r="N3759">
        <v>1.98531757354322</v>
      </c>
      <c r="O3759">
        <v>0.21367521367518999</v>
      </c>
      <c r="P3759">
        <v>259.81547924141398</v>
      </c>
      <c r="Q3759">
        <v>8.9091799534367994E-2</v>
      </c>
    </row>
    <row r="3760" spans="1:17" hidden="1" x14ac:dyDescent="0.3">
      <c r="A3760" t="s">
        <v>7749</v>
      </c>
      <c r="B3760" t="s">
        <v>7750</v>
      </c>
      <c r="C3760" t="str">
        <f>IFERROR(VLOOKUP(Table1[[#This Row],[Ticker]],[1]!Table1[[Symbol]:[Industry]],2,FALSE),"-")</f>
        <v>-</v>
      </c>
      <c r="D3760" t="s">
        <v>80</v>
      </c>
      <c r="E3760">
        <v>35.038409999999999</v>
      </c>
      <c r="F3760">
        <v>195.8</v>
      </c>
      <c r="G3760">
        <v>71.181134598266894</v>
      </c>
      <c r="H3760">
        <v>-12.239428080626199</v>
      </c>
      <c r="I3760">
        <v>10.063284624609601</v>
      </c>
      <c r="J3760">
        <v>5.2858881151718897</v>
      </c>
      <c r="K3760">
        <v>214.40080452305301</v>
      </c>
      <c r="L3760">
        <v>168.868340020273</v>
      </c>
      <c r="M3760">
        <v>55.1625671599245</v>
      </c>
      <c r="N3760">
        <v>0.50253841467542104</v>
      </c>
      <c r="O3760">
        <v>94.075587334014202</v>
      </c>
      <c r="P3760">
        <v>119.138220481253</v>
      </c>
    </row>
    <row r="3761" spans="1:17" hidden="1" x14ac:dyDescent="0.3">
      <c r="A3761" t="s">
        <v>7751</v>
      </c>
      <c r="B3761" t="s">
        <v>7752</v>
      </c>
      <c r="C3761" t="str">
        <f>IFERROR(VLOOKUP(Table1[[#This Row],[Ticker]],[1]!Table1[[Symbol]:[Industry]],2,FALSE),"-")</f>
        <v>-</v>
      </c>
      <c r="D3761" t="s">
        <v>7704</v>
      </c>
      <c r="E3761">
        <v>34.971040000000002</v>
      </c>
      <c r="F3761">
        <v>221</v>
      </c>
      <c r="G3761">
        <v>-19.443865401732999</v>
      </c>
      <c r="H3761">
        <v>11.704902417414701</v>
      </c>
      <c r="I3761">
        <v>2.1386345881947002</v>
      </c>
      <c r="J3761">
        <v>-1.5044036764834099</v>
      </c>
      <c r="K3761">
        <v>197.215415059202</v>
      </c>
      <c r="L3761">
        <v>185.868928720437</v>
      </c>
      <c r="M3761">
        <v>59.9708554332313</v>
      </c>
      <c r="N3761">
        <v>6.3538611925708699E-2</v>
      </c>
      <c r="O3761">
        <v>8.8235294117646905</v>
      </c>
      <c r="P3761">
        <v>49.983033593484897</v>
      </c>
      <c r="Q3761">
        <v>7.4950258214487003E-2</v>
      </c>
    </row>
    <row r="3762" spans="1:17" hidden="1" x14ac:dyDescent="0.3">
      <c r="A3762" t="s">
        <v>7753</v>
      </c>
      <c r="B3762" t="s">
        <v>7754</v>
      </c>
      <c r="C3762" t="str">
        <f>IFERROR(VLOOKUP(Table1[[#This Row],[Ticker]],[1]!Table1[[Symbol]:[Industry]],2,FALSE),"-")</f>
        <v>-</v>
      </c>
      <c r="D3762" t="s">
        <v>1550</v>
      </c>
      <c r="E3762">
        <v>34.960799999999999</v>
      </c>
      <c r="F3762">
        <v>83.24</v>
      </c>
      <c r="G3762">
        <v>-0.14494889440356901</v>
      </c>
      <c r="H3762">
        <v>0.58796406725137695</v>
      </c>
      <c r="I3762">
        <v>14.9178010219886</v>
      </c>
      <c r="J3762">
        <v>-4.15244836922085</v>
      </c>
      <c r="K3762">
        <v>89.352585470517795</v>
      </c>
      <c r="L3762">
        <v>85.155101029041504</v>
      </c>
      <c r="M3762">
        <v>41.139193088182303</v>
      </c>
      <c r="N3762">
        <v>0.67700294191369503</v>
      </c>
      <c r="O3762">
        <v>46.564151850072101</v>
      </c>
      <c r="P3762">
        <v>45.017421602787401</v>
      </c>
      <c r="Q3762">
        <v>0.123908029664744</v>
      </c>
    </row>
    <row r="3763" spans="1:17" hidden="1" x14ac:dyDescent="0.3">
      <c r="A3763" t="s">
        <v>7755</v>
      </c>
      <c r="B3763" t="s">
        <v>7756</v>
      </c>
      <c r="C3763" t="str">
        <f>IFERROR(VLOOKUP(Table1[[#This Row],[Ticker]],[1]!Table1[[Symbol]:[Industry]],2,FALSE),"-")</f>
        <v>-</v>
      </c>
      <c r="D3763" t="s">
        <v>74</v>
      </c>
      <c r="E3763">
        <v>34.879620000000003</v>
      </c>
      <c r="F3763">
        <v>34.81</v>
      </c>
      <c r="G3763">
        <v>70.314983295272</v>
      </c>
      <c r="H3763">
        <v>-17.4474377827095</v>
      </c>
      <c r="I3763">
        <v>33.149389434208899</v>
      </c>
      <c r="J3763">
        <v>-0.357285810122632</v>
      </c>
      <c r="K3763">
        <v>32.819913898998998</v>
      </c>
      <c r="L3763">
        <v>26.636643856414999</v>
      </c>
      <c r="M3763">
        <v>46.163960633468399</v>
      </c>
      <c r="N3763">
        <v>0.42663150056098298</v>
      </c>
      <c r="O3763">
        <v>17.753519103705798</v>
      </c>
      <c r="P3763">
        <v>114.743985194324</v>
      </c>
      <c r="Q3763">
        <v>0.105455145021666</v>
      </c>
    </row>
    <row r="3764" spans="1:17" hidden="1" x14ac:dyDescent="0.3">
      <c r="A3764" t="s">
        <v>7757</v>
      </c>
      <c r="B3764" t="s">
        <v>7758</v>
      </c>
      <c r="C3764" t="str">
        <f>IFERROR(VLOOKUP(Table1[[#This Row],[Ticker]],[1]!Table1[[Symbol]:[Industry]],2,FALSE),"-")</f>
        <v>-</v>
      </c>
      <c r="D3764" t="s">
        <v>21</v>
      </c>
      <c r="E3764">
        <v>34.809402712000001</v>
      </c>
      <c r="F3764">
        <v>22.52</v>
      </c>
      <c r="G3764">
        <v>24.705318747450999</v>
      </c>
      <c r="H3764">
        <v>-11.1367094140841</v>
      </c>
      <c r="I3764">
        <v>38.603639911066502</v>
      </c>
      <c r="J3764">
        <v>-7.7544036764834097</v>
      </c>
      <c r="K3764">
        <v>21.463931250893399</v>
      </c>
      <c r="L3764">
        <v>18.434033197002801</v>
      </c>
      <c r="M3764">
        <v>43.531083154579498</v>
      </c>
      <c r="N3764">
        <v>0.68582277270506098</v>
      </c>
      <c r="O3764">
        <v>24.422735346358699</v>
      </c>
      <c r="P3764">
        <v>87.6666666666666</v>
      </c>
      <c r="Q3764">
        <v>-1.911448291587E-3</v>
      </c>
    </row>
    <row r="3765" spans="1:17" hidden="1" x14ac:dyDescent="0.3">
      <c r="A3765" t="s">
        <v>7759</v>
      </c>
      <c r="B3765" t="s">
        <v>7760</v>
      </c>
      <c r="C3765" t="str">
        <f>IFERROR(VLOOKUP(Table1[[#This Row],[Ticker]],[1]!Table1[[Symbol]:[Industry]],2,FALSE),"-")</f>
        <v>-</v>
      </c>
      <c r="D3765" t="s">
        <v>1503</v>
      </c>
      <c r="E3765">
        <v>34.740423235999998</v>
      </c>
      <c r="F3765">
        <v>0.82</v>
      </c>
      <c r="G3765">
        <v>-53.931044888912503</v>
      </c>
      <c r="H3765">
        <v>-9.2392056812077197</v>
      </c>
      <c r="I3765">
        <v>-31.0961154451496</v>
      </c>
      <c r="J3765">
        <v>-3.8573448529540002</v>
      </c>
      <c r="K3765">
        <v>0.86349898413301895</v>
      </c>
      <c r="L3765">
        <v>0.90806019435768104</v>
      </c>
      <c r="M3765">
        <v>27.095535130575801</v>
      </c>
      <c r="N3765">
        <v>0.70890715127562098</v>
      </c>
      <c r="O3765">
        <v>64.634146341463406</v>
      </c>
      <c r="P3765">
        <v>2.4999999999999898</v>
      </c>
      <c r="Q3765">
        <v>3.7246379674324002E-2</v>
      </c>
    </row>
    <row r="3766" spans="1:17" hidden="1" x14ac:dyDescent="0.3">
      <c r="A3766" t="s">
        <v>7761</v>
      </c>
      <c r="B3766" t="s">
        <v>7762</v>
      </c>
      <c r="C3766" t="str">
        <f>IFERROR(VLOOKUP(Table1[[#This Row],[Ticker]],[1]!Table1[[Symbol]:[Industry]],2,FALSE),"-")</f>
        <v>-</v>
      </c>
      <c r="D3766" t="s">
        <v>397</v>
      </c>
      <c r="E3766">
        <v>34.703390980000002</v>
      </c>
      <c r="F3766">
        <v>86.15</v>
      </c>
      <c r="G3766">
        <v>-34.488550703121099</v>
      </c>
      <c r="H3766">
        <v>0.72423727055648401</v>
      </c>
      <c r="I3766">
        <v>-18.155739393689899</v>
      </c>
      <c r="J3766">
        <v>3.5241677520880099</v>
      </c>
      <c r="K3766">
        <v>87.182472055254905</v>
      </c>
      <c r="L3766">
        <v>89.794097820053693</v>
      </c>
      <c r="M3766">
        <v>47.573710796458002</v>
      </c>
      <c r="N3766">
        <v>1.3262948523545</v>
      </c>
      <c r="O3766">
        <v>33.488102147417202</v>
      </c>
      <c r="P3766">
        <v>10.448717948717899</v>
      </c>
      <c r="Q3766">
        <v>-1.6516881077127E-2</v>
      </c>
    </row>
    <row r="3767" spans="1:17" hidden="1" x14ac:dyDescent="0.3">
      <c r="A3767" t="s">
        <v>7763</v>
      </c>
      <c r="B3767" t="s">
        <v>7764</v>
      </c>
      <c r="C3767" t="str">
        <f>IFERROR(VLOOKUP(Table1[[#This Row],[Ticker]],[1]!Table1[[Symbol]:[Industry]],2,FALSE),"-")</f>
        <v>-</v>
      </c>
      <c r="D3767" t="s">
        <v>1503</v>
      </c>
      <c r="E3767">
        <v>34.690199999999997</v>
      </c>
      <c r="F3767">
        <v>34.01</v>
      </c>
      <c r="G3767">
        <v>-38.173582601547601</v>
      </c>
      <c r="H3767">
        <v>-7.2121986191860303</v>
      </c>
      <c r="I3767">
        <v>-12.2147133805564</v>
      </c>
      <c r="J3767">
        <v>-7.0168690504446403</v>
      </c>
      <c r="K3767">
        <v>34.465659882228898</v>
      </c>
      <c r="L3767">
        <v>35.595762922469802</v>
      </c>
      <c r="M3767">
        <v>41.693815969080703</v>
      </c>
      <c r="N3767">
        <v>1.16248203071603</v>
      </c>
      <c r="O3767">
        <v>63.187297853572403</v>
      </c>
      <c r="P3767">
        <v>14.898648648648599</v>
      </c>
      <c r="Q3767">
        <v>6.0783639782878998E-2</v>
      </c>
    </row>
    <row r="3768" spans="1:17" hidden="1" x14ac:dyDescent="0.3">
      <c r="A3768" t="s">
        <v>7765</v>
      </c>
      <c r="B3768" t="s">
        <v>7766</v>
      </c>
      <c r="C3768" t="str">
        <f>IFERROR(VLOOKUP(Table1[[#This Row],[Ticker]],[1]!Table1[[Symbol]:[Industry]],2,FALSE),"-")</f>
        <v>-</v>
      </c>
      <c r="D3768" t="s">
        <v>217</v>
      </c>
      <c r="E3768">
        <v>34.673949999999998</v>
      </c>
      <c r="F3768">
        <v>50</v>
      </c>
      <c r="G3768">
        <v>-73.814934584122994</v>
      </c>
      <c r="H3768">
        <v>-13.3292873372122</v>
      </c>
      <c r="I3768">
        <v>-44.800746233635202</v>
      </c>
      <c r="J3768">
        <v>4.7061226393060602</v>
      </c>
      <c r="K3768">
        <v>55.780739430256297</v>
      </c>
      <c r="L3768">
        <v>60.9474276584573</v>
      </c>
      <c r="M3768">
        <v>43.534725234101799</v>
      </c>
      <c r="N3768">
        <v>0.85255813953488302</v>
      </c>
      <c r="O3768">
        <v>136</v>
      </c>
      <c r="P3768">
        <v>5.8201058201058098</v>
      </c>
    </row>
    <row r="3769" spans="1:17" hidden="1" x14ac:dyDescent="0.3">
      <c r="A3769" t="s">
        <v>7767</v>
      </c>
      <c r="B3769" t="s">
        <v>7768</v>
      </c>
      <c r="C3769" t="str">
        <f>IFERROR(VLOOKUP(Table1[[#This Row],[Ticker]],[1]!Table1[[Symbol]:[Industry]],2,FALSE),"-")</f>
        <v>-</v>
      </c>
      <c r="D3769" t="s">
        <v>606</v>
      </c>
      <c r="E3769">
        <v>34.672780799999998</v>
      </c>
      <c r="F3769">
        <v>45.26</v>
      </c>
      <c r="G3769">
        <v>38.144251415990901</v>
      </c>
      <c r="H3769">
        <v>21.7245432135756</v>
      </c>
      <c r="I3769">
        <v>33.651037434835402</v>
      </c>
      <c r="J3769">
        <v>-6.9993451563485101</v>
      </c>
      <c r="K3769">
        <v>40.002276126701503</v>
      </c>
      <c r="L3769">
        <v>32.759939011033801</v>
      </c>
      <c r="M3769">
        <v>45.016433652496303</v>
      </c>
      <c r="N3769">
        <v>1.4376964193984101</v>
      </c>
      <c r="O3769">
        <v>19.089703932832499</v>
      </c>
      <c r="P3769">
        <v>110.511627906976</v>
      </c>
      <c r="Q3769">
        <v>7.8495403302817998E-2</v>
      </c>
    </row>
    <row r="3770" spans="1:17" hidden="1" x14ac:dyDescent="0.3">
      <c r="A3770" t="s">
        <v>7769</v>
      </c>
      <c r="B3770" t="s">
        <v>7770</v>
      </c>
      <c r="C3770" t="str">
        <f>IFERROR(VLOOKUP(Table1[[#This Row],[Ticker]],[1]!Table1[[Symbol]:[Industry]],2,FALSE),"-")</f>
        <v>-</v>
      </c>
      <c r="D3770" t="s">
        <v>1429</v>
      </c>
      <c r="E3770">
        <v>34.663200000000003</v>
      </c>
      <c r="F3770">
        <v>50.5</v>
      </c>
      <c r="G3770">
        <v>-67.294833589838106</v>
      </c>
      <c r="H3770">
        <v>-13.1329227792982</v>
      </c>
      <c r="I3770">
        <v>-19.5043262957971</v>
      </c>
      <c r="J3770">
        <v>-5.9744149929677697</v>
      </c>
      <c r="K3770">
        <v>54.154634406975497</v>
      </c>
      <c r="M3770">
        <v>32.673805006150602</v>
      </c>
      <c r="N3770">
        <v>0.46826758147512798</v>
      </c>
      <c r="O3770">
        <v>76.316831683168303</v>
      </c>
      <c r="P3770">
        <v>16.763005780346798</v>
      </c>
    </row>
    <row r="3771" spans="1:17" hidden="1" x14ac:dyDescent="0.3">
      <c r="A3771" t="s">
        <v>7771</v>
      </c>
      <c r="B3771" t="s">
        <v>7772</v>
      </c>
      <c r="C3771" t="str">
        <f>IFERROR(VLOOKUP(Table1[[#This Row],[Ticker]],[1]!Table1[[Symbol]:[Industry]],2,FALSE),"-")</f>
        <v>-</v>
      </c>
      <c r="D3771" t="s">
        <v>546</v>
      </c>
      <c r="E3771">
        <v>34.641919561999998</v>
      </c>
      <c r="F3771">
        <v>17.63</v>
      </c>
      <c r="G3771">
        <v>315.549323718626</v>
      </c>
      <c r="H3771">
        <v>0.227409325895473</v>
      </c>
      <c r="I3771">
        <v>255.275277379736</v>
      </c>
      <c r="J3771">
        <v>18.495596323516502</v>
      </c>
      <c r="K3771">
        <v>13.641110563867</v>
      </c>
      <c r="L3771">
        <v>10.065483587652601</v>
      </c>
      <c r="M3771">
        <v>92.000191634688207</v>
      </c>
      <c r="N3771">
        <v>1.7095738021857401</v>
      </c>
      <c r="O3771">
        <v>5.6721497447531598E-2</v>
      </c>
      <c r="P3771">
        <v>390.03131524008302</v>
      </c>
      <c r="Q3771">
        <v>2.0653213777801001E-2</v>
      </c>
    </row>
    <row r="3772" spans="1:17" hidden="1" x14ac:dyDescent="0.3">
      <c r="A3772" t="s">
        <v>7773</v>
      </c>
      <c r="B3772" t="s">
        <v>7774</v>
      </c>
      <c r="C3772" t="str">
        <f>IFERROR(VLOOKUP(Table1[[#This Row],[Ticker]],[1]!Table1[[Symbol]:[Industry]],2,FALSE),"-")</f>
        <v>-</v>
      </c>
      <c r="D3772" t="s">
        <v>447</v>
      </c>
      <c r="E3772">
        <v>34.3920192</v>
      </c>
      <c r="F3772">
        <v>2.2400000000000002</v>
      </c>
      <c r="G3772">
        <v>-8.3327542906219492</v>
      </c>
      <c r="H3772">
        <v>-13.1521428296547</v>
      </c>
      <c r="I3772">
        <v>-18.774602442785501</v>
      </c>
      <c r="J3772">
        <v>-7.2061580624483197</v>
      </c>
      <c r="K3772">
        <v>2.3511187765712398</v>
      </c>
      <c r="L3772">
        <v>2.38539531238363</v>
      </c>
      <c r="M3772">
        <v>45.877470498138599</v>
      </c>
      <c r="N3772">
        <v>0.97172197191424303</v>
      </c>
      <c r="O3772">
        <v>62.946428571428498</v>
      </c>
      <c r="P3772">
        <v>35.757575757575701</v>
      </c>
      <c r="Q3772">
        <v>5.3687707787164002E-2</v>
      </c>
    </row>
    <row r="3773" spans="1:17" hidden="1" x14ac:dyDescent="0.3">
      <c r="A3773" t="s">
        <v>7775</v>
      </c>
      <c r="B3773" t="s">
        <v>7776</v>
      </c>
      <c r="C3773" t="str">
        <f>IFERROR(VLOOKUP(Table1[[#This Row],[Ticker]],[1]!Table1[[Symbol]:[Industry]],2,FALSE),"-")</f>
        <v>-</v>
      </c>
      <c r="D3773" t="s">
        <v>1236</v>
      </c>
      <c r="E3773">
        <v>34.352119999999999</v>
      </c>
      <c r="F3773">
        <v>85.03</v>
      </c>
      <c r="G3773">
        <v>35.199885421393503</v>
      </c>
      <c r="H3773">
        <v>-7.4449381947184303</v>
      </c>
      <c r="I3773">
        <v>34.739148932351902</v>
      </c>
      <c r="J3773">
        <v>4.9710159164221803</v>
      </c>
      <c r="K3773">
        <v>84.391266716337896</v>
      </c>
      <c r="L3773">
        <v>70.361492163374905</v>
      </c>
      <c r="M3773">
        <v>44.6293335269933</v>
      </c>
      <c r="N3773">
        <v>0.21114470319548101</v>
      </c>
      <c r="O3773">
        <v>48.182994237327897</v>
      </c>
      <c r="P3773">
        <v>75.283446712018105</v>
      </c>
      <c r="Q3773">
        <v>7.8979078194911997E-2</v>
      </c>
    </row>
    <row r="3774" spans="1:17" hidden="1" x14ac:dyDescent="0.3">
      <c r="A3774" t="s">
        <v>7777</v>
      </c>
      <c r="B3774" t="s">
        <v>7778</v>
      </c>
      <c r="C3774" t="str">
        <f>IFERROR(VLOOKUP(Table1[[#This Row],[Ticker]],[1]!Table1[[Symbol]:[Industry]],2,FALSE),"-")</f>
        <v>-</v>
      </c>
      <c r="D3774" t="s">
        <v>400</v>
      </c>
      <c r="E3774">
        <v>34.293588800000002</v>
      </c>
      <c r="F3774">
        <v>57.04</v>
      </c>
      <c r="G3774">
        <v>116.30577069724799</v>
      </c>
      <c r="H3774">
        <v>-10.2861271102727</v>
      </c>
      <c r="I3774">
        <v>123.569757184016</v>
      </c>
      <c r="J3774">
        <v>2.2999737712451999E-2</v>
      </c>
      <c r="K3774">
        <v>55.065799026187598</v>
      </c>
      <c r="L3774">
        <v>42.8568876850998</v>
      </c>
      <c r="M3774">
        <v>49.2653958683536</v>
      </c>
      <c r="N3774">
        <v>0.30132481307974002</v>
      </c>
      <c r="O3774">
        <v>19.214586255259398</v>
      </c>
      <c r="P3774">
        <v>170.20369493131199</v>
      </c>
      <c r="Q3774">
        <v>9.0326739906419998E-2</v>
      </c>
    </row>
    <row r="3775" spans="1:17" hidden="1" x14ac:dyDescent="0.3">
      <c r="A3775" t="s">
        <v>7779</v>
      </c>
      <c r="B3775" t="s">
        <v>7780</v>
      </c>
      <c r="C3775" t="str">
        <f>IFERROR(VLOOKUP(Table1[[#This Row],[Ticker]],[1]!Table1[[Symbol]:[Industry]],2,FALSE),"-")</f>
        <v>-</v>
      </c>
      <c r="D3775" t="s">
        <v>606</v>
      </c>
      <c r="E3775">
        <v>34.270597703999996</v>
      </c>
      <c r="F3775">
        <v>86.89</v>
      </c>
      <c r="G3775">
        <v>-3.6303497457679499</v>
      </c>
      <c r="H3775">
        <v>-6.3493697003217502</v>
      </c>
      <c r="I3775">
        <v>0.97507336236187203</v>
      </c>
      <c r="J3775">
        <v>-5.05456905685827</v>
      </c>
      <c r="K3775">
        <v>86.908968776685896</v>
      </c>
      <c r="L3775">
        <v>81.340007715481093</v>
      </c>
      <c r="M3775">
        <v>38.878811120341702</v>
      </c>
      <c r="N3775">
        <v>0.59490065230238498</v>
      </c>
      <c r="O3775">
        <v>34.641500748072197</v>
      </c>
      <c r="P3775">
        <v>36.856197826429302</v>
      </c>
      <c r="Q3775">
        <v>1.5706038664802E-2</v>
      </c>
    </row>
    <row r="3776" spans="1:17" hidden="1" x14ac:dyDescent="0.3">
      <c r="A3776" t="s">
        <v>7781</v>
      </c>
      <c r="B3776" t="s">
        <v>7782</v>
      </c>
      <c r="C3776" t="str">
        <f>IFERROR(VLOOKUP(Table1[[#This Row],[Ticker]],[1]!Table1[[Symbol]:[Industry]],2,FALSE),"-")</f>
        <v>-</v>
      </c>
      <c r="D3776" t="s">
        <v>1169</v>
      </c>
      <c r="E3776">
        <v>34.19482</v>
      </c>
      <c r="F3776">
        <v>13.94</v>
      </c>
      <c r="G3776">
        <v>22.255355759311101</v>
      </c>
      <c r="H3776">
        <v>-10.641504531782401</v>
      </c>
      <c r="I3776">
        <v>61.077821409638197</v>
      </c>
      <c r="J3776">
        <v>-11.007509266545499</v>
      </c>
      <c r="K3776">
        <v>14.516264625721099</v>
      </c>
      <c r="L3776">
        <v>11.651647543233199</v>
      </c>
      <c r="M3776">
        <v>30.152426490758401</v>
      </c>
      <c r="N3776">
        <v>0.54852907349050095</v>
      </c>
      <c r="O3776">
        <v>25.538020086083201</v>
      </c>
      <c r="P3776">
        <v>126.078569647283</v>
      </c>
      <c r="Q3776">
        <v>7.0924473537269994E-2</v>
      </c>
    </row>
    <row r="3777" spans="1:17" hidden="1" x14ac:dyDescent="0.3">
      <c r="A3777" t="s">
        <v>7783</v>
      </c>
      <c r="B3777" t="s">
        <v>7784</v>
      </c>
      <c r="C3777" t="str">
        <f>IFERROR(VLOOKUP(Table1[[#This Row],[Ticker]],[1]!Table1[[Symbol]:[Industry]],2,FALSE),"-")</f>
        <v>-</v>
      </c>
      <c r="D3777" t="s">
        <v>232</v>
      </c>
      <c r="E3777">
        <v>34.0991559</v>
      </c>
      <c r="F3777">
        <v>27.03</v>
      </c>
      <c r="G3777">
        <v>38.8418488839812</v>
      </c>
      <c r="H3777">
        <v>-9.1291370406163495</v>
      </c>
      <c r="I3777">
        <v>49.038263054290397</v>
      </c>
      <c r="J3777">
        <v>3.10085948141132</v>
      </c>
      <c r="K3777">
        <v>25.598898295869802</v>
      </c>
      <c r="L3777">
        <v>22.647358558614499</v>
      </c>
      <c r="M3777">
        <v>75.852578567933605</v>
      </c>
      <c r="N3777">
        <v>0.49612809550697701</v>
      </c>
      <c r="O3777">
        <v>16.574176840547501</v>
      </c>
      <c r="P3777">
        <v>91.702127659574401</v>
      </c>
      <c r="Q3777">
        <v>0.10221297889598301</v>
      </c>
    </row>
    <row r="3778" spans="1:17" hidden="1" x14ac:dyDescent="0.3">
      <c r="A3778" t="s">
        <v>7785</v>
      </c>
      <c r="B3778" t="s">
        <v>7786</v>
      </c>
      <c r="C3778" t="str">
        <f>IFERROR(VLOOKUP(Table1[[#This Row],[Ticker]],[1]!Table1[[Symbol]:[Industry]],2,FALSE),"-")</f>
        <v>-</v>
      </c>
      <c r="D3778" t="s">
        <v>1743</v>
      </c>
      <c r="E3778">
        <v>34.085565930000001</v>
      </c>
      <c r="F3778">
        <v>22.78</v>
      </c>
      <c r="G3778">
        <v>25.527179305239301</v>
      </c>
      <c r="H3778">
        <v>11.6364111009719</v>
      </c>
      <c r="I3778">
        <v>-0.90747758596999195</v>
      </c>
      <c r="J3778">
        <v>-5.3221376666311997</v>
      </c>
      <c r="K3778">
        <v>23.730470152733201</v>
      </c>
      <c r="L3778">
        <v>21.1731292941829</v>
      </c>
      <c r="M3778">
        <v>27.097460147683101</v>
      </c>
      <c r="N3778">
        <v>0.44021044670071602</v>
      </c>
      <c r="O3778">
        <v>56.453028972783102</v>
      </c>
      <c r="P3778">
        <v>65.072463768115895</v>
      </c>
      <c r="Q3778">
        <v>7.2081339655176005E-2</v>
      </c>
    </row>
    <row r="3779" spans="1:17" hidden="1" x14ac:dyDescent="0.3">
      <c r="A3779" t="s">
        <v>7787</v>
      </c>
      <c r="B3779" t="s">
        <v>7788</v>
      </c>
      <c r="C3779" t="str">
        <f>IFERROR(VLOOKUP(Table1[[#This Row],[Ticker]],[1]!Table1[[Symbol]:[Industry]],2,FALSE),"-")</f>
        <v>-</v>
      </c>
      <c r="D3779" t="s">
        <v>124</v>
      </c>
      <c r="E3779">
        <v>34.076689000000002</v>
      </c>
      <c r="F3779">
        <v>63.82</v>
      </c>
      <c r="G3779">
        <v>52.315608689527501</v>
      </c>
      <c r="H3779">
        <v>-15.4556324466876</v>
      </c>
      <c r="I3779">
        <v>30.607998361052001</v>
      </c>
      <c r="J3779">
        <v>-5.32793308824811</v>
      </c>
      <c r="K3779">
        <v>71.103108792228298</v>
      </c>
      <c r="L3779">
        <v>62.048830186539497</v>
      </c>
      <c r="M3779">
        <v>20.2402494899045</v>
      </c>
      <c r="N3779">
        <v>0.616244449483902</v>
      </c>
      <c r="O3779">
        <v>47.273581949232202</v>
      </c>
      <c r="P3779">
        <v>126.95590327169199</v>
      </c>
      <c r="Q3779">
        <v>3.0308290407254E-2</v>
      </c>
    </row>
    <row r="3780" spans="1:17" hidden="1" x14ac:dyDescent="0.3">
      <c r="A3780" t="s">
        <v>7789</v>
      </c>
      <c r="B3780" t="s">
        <v>7790</v>
      </c>
      <c r="C3780" t="str">
        <f>IFERROR(VLOOKUP(Table1[[#This Row],[Ticker]],[1]!Table1[[Symbol]:[Industry]],2,FALSE),"-")</f>
        <v>-</v>
      </c>
      <c r="D3780" t="s">
        <v>54</v>
      </c>
      <c r="E3780">
        <v>34.040607699999903</v>
      </c>
      <c r="F3780">
        <v>5.5</v>
      </c>
      <c r="G3780">
        <v>-5.5931859894901201</v>
      </c>
      <c r="H3780">
        <v>-1.87035303188851</v>
      </c>
      <c r="I3780">
        <v>-12.2495918825592</v>
      </c>
      <c r="J3780">
        <v>1.0670674632677399</v>
      </c>
      <c r="K3780">
        <v>3.84060084798248</v>
      </c>
      <c r="L3780">
        <v>2.670549716824</v>
      </c>
      <c r="M3780">
        <v>38.443217552922597</v>
      </c>
      <c r="N3780">
        <v>1</v>
      </c>
      <c r="Q3780">
        <v>2.0202940921462999E-2</v>
      </c>
    </row>
    <row r="3781" spans="1:17" hidden="1" x14ac:dyDescent="0.3">
      <c r="A3781" t="s">
        <v>7791</v>
      </c>
      <c r="B3781" t="s">
        <v>7792</v>
      </c>
      <c r="C3781" t="str">
        <f>IFERROR(VLOOKUP(Table1[[#This Row],[Ticker]],[1]!Table1[[Symbol]:[Industry]],2,FALSE),"-")</f>
        <v>-</v>
      </c>
      <c r="D3781" t="s">
        <v>1270</v>
      </c>
      <c r="E3781">
        <v>33.909859099999998</v>
      </c>
      <c r="F3781">
        <v>29.9</v>
      </c>
      <c r="G3781">
        <v>-77.661991361794506</v>
      </c>
      <c r="H3781">
        <v>-13.391504531782401</v>
      </c>
      <c r="I3781">
        <v>-22.188678898662602</v>
      </c>
      <c r="J3781">
        <v>-6.5450540829874804</v>
      </c>
      <c r="K3781">
        <v>32.143211426041098</v>
      </c>
      <c r="M3781">
        <v>39.064159846324898</v>
      </c>
      <c r="N3781">
        <v>0.85215794306703396</v>
      </c>
      <c r="O3781">
        <v>96.655518394648794</v>
      </c>
      <c r="P3781">
        <v>3.1034482758620601</v>
      </c>
    </row>
    <row r="3782" spans="1:17" hidden="1" x14ac:dyDescent="0.3">
      <c r="A3782" t="s">
        <v>7793</v>
      </c>
      <c r="B3782" t="s">
        <v>7794</v>
      </c>
      <c r="C3782" t="str">
        <f>IFERROR(VLOOKUP(Table1[[#This Row],[Ticker]],[1]!Table1[[Symbol]:[Industry]],2,FALSE),"-")</f>
        <v>-</v>
      </c>
      <c r="D3782" t="s">
        <v>606</v>
      </c>
      <c r="E3782">
        <v>33.733206899999999</v>
      </c>
      <c r="F3782">
        <v>66.510000000000005</v>
      </c>
      <c r="G3782">
        <v>57.305682088025897</v>
      </c>
      <c r="H3782">
        <v>-35.8122886348973</v>
      </c>
      <c r="I3782">
        <v>31.130516158962202</v>
      </c>
      <c r="J3782">
        <v>7.105765815042</v>
      </c>
      <c r="K3782">
        <v>79.387344922848399</v>
      </c>
      <c r="L3782">
        <v>66.911761991190602</v>
      </c>
      <c r="M3782">
        <v>48.463359474083198</v>
      </c>
      <c r="N3782">
        <v>1.54425817117236</v>
      </c>
      <c r="O3782">
        <v>95.459329424146702</v>
      </c>
      <c r="P3782">
        <v>93.906705539358597</v>
      </c>
      <c r="Q3782">
        <v>4.9599420104771003E-2</v>
      </c>
    </row>
    <row r="3783" spans="1:17" hidden="1" x14ac:dyDescent="0.3">
      <c r="A3783" t="s">
        <v>7795</v>
      </c>
      <c r="B3783" t="s">
        <v>7796</v>
      </c>
      <c r="C3783" t="str">
        <f>IFERROR(VLOOKUP(Table1[[#This Row],[Ticker]],[1]!Table1[[Symbol]:[Industry]],2,FALSE),"-")</f>
        <v>-</v>
      </c>
      <c r="D3783" t="s">
        <v>143</v>
      </c>
      <c r="E3783">
        <v>33.691131900000002</v>
      </c>
      <c r="F3783">
        <v>95.31</v>
      </c>
      <c r="G3783">
        <v>91.270756130942004</v>
      </c>
      <c r="H3783">
        <v>56.717899565051802</v>
      </c>
      <c r="I3783">
        <v>78.1853059191846</v>
      </c>
      <c r="J3783">
        <v>61.986162361252397</v>
      </c>
      <c r="K3783">
        <v>56.070403187623903</v>
      </c>
      <c r="L3783">
        <v>51.254634630640801</v>
      </c>
      <c r="M3783">
        <v>92.780865130903905</v>
      </c>
      <c r="N3783">
        <v>3.5502825786317902</v>
      </c>
      <c r="O3783">
        <v>0</v>
      </c>
      <c r="P3783">
        <v>173.87931034482699</v>
      </c>
      <c r="Q3783">
        <v>9.3593083812111996E-2</v>
      </c>
    </row>
    <row r="3784" spans="1:17" hidden="1" x14ac:dyDescent="0.3">
      <c r="A3784" t="s">
        <v>7797</v>
      </c>
      <c r="B3784" t="s">
        <v>7798</v>
      </c>
      <c r="C3784" t="str">
        <f>IFERROR(VLOOKUP(Table1[[#This Row],[Ticker]],[1]!Table1[[Symbol]:[Industry]],2,FALSE),"-")</f>
        <v>-</v>
      </c>
      <c r="D3784" t="s">
        <v>21</v>
      </c>
      <c r="E3784">
        <v>33.637500000000003</v>
      </c>
      <c r="F3784">
        <v>44.85</v>
      </c>
      <c r="G3784">
        <v>-1.0204419783096399</v>
      </c>
      <c r="H3784">
        <v>-3.4776728397502001</v>
      </c>
      <c r="I3784">
        <v>9.3021698331898808</v>
      </c>
      <c r="J3784">
        <v>-7.3181148663146303</v>
      </c>
      <c r="K3784">
        <v>44.961597765799603</v>
      </c>
      <c r="L3784">
        <v>40.788511327031003</v>
      </c>
      <c r="M3784">
        <v>38.625846387004998</v>
      </c>
      <c r="N3784">
        <v>1.02461437954031</v>
      </c>
      <c r="O3784">
        <v>17.502787068004402</v>
      </c>
      <c r="P3784">
        <v>46.808510638297797</v>
      </c>
      <c r="Q3784">
        <v>4.9828428625333002E-2</v>
      </c>
    </row>
    <row r="3785" spans="1:17" hidden="1" x14ac:dyDescent="0.3">
      <c r="A3785" t="s">
        <v>7799</v>
      </c>
      <c r="B3785" t="s">
        <v>7800</v>
      </c>
      <c r="C3785" t="str">
        <f>IFERROR(VLOOKUP(Table1[[#This Row],[Ticker]],[1]!Table1[[Symbol]:[Industry]],2,FALSE),"-")</f>
        <v>-</v>
      </c>
      <c r="D3785" t="s">
        <v>564</v>
      </c>
      <c r="E3785">
        <v>33.434199999999997</v>
      </c>
      <c r="F3785">
        <v>4.45</v>
      </c>
      <c r="K3785">
        <v>4.2784012200506201</v>
      </c>
      <c r="L3785">
        <v>4.6367428745490402</v>
      </c>
      <c r="M3785">
        <v>37.211772227299498</v>
      </c>
      <c r="N3785">
        <v>1</v>
      </c>
      <c r="Q3785">
        <v>4.2811073451381999E-2</v>
      </c>
    </row>
    <row r="3786" spans="1:17" hidden="1" x14ac:dyDescent="0.3">
      <c r="A3786" t="s">
        <v>7801</v>
      </c>
      <c r="B3786" t="s">
        <v>7802</v>
      </c>
      <c r="C3786" t="str">
        <f>IFERROR(VLOOKUP(Table1[[#This Row],[Ticker]],[1]!Table1[[Symbol]:[Industry]],2,FALSE),"-")</f>
        <v>-</v>
      </c>
      <c r="D3786" t="s">
        <v>546</v>
      </c>
      <c r="E3786">
        <v>33.328097</v>
      </c>
      <c r="F3786">
        <v>64.900000000000006</v>
      </c>
      <c r="G3786">
        <v>-55.052647836862803</v>
      </c>
      <c r="H3786">
        <v>1.9441417155488201</v>
      </c>
      <c r="I3786">
        <v>-8.86819139351738</v>
      </c>
      <c r="J3786">
        <v>3.47780272921054</v>
      </c>
      <c r="K3786">
        <v>64.698493861565396</v>
      </c>
      <c r="L3786">
        <v>66.943069082346895</v>
      </c>
      <c r="M3786">
        <v>59.673373256423403</v>
      </c>
      <c r="N3786">
        <v>8.8871400666113903E-2</v>
      </c>
      <c r="O3786">
        <v>34.052388289676401</v>
      </c>
      <c r="P3786">
        <v>18.973418881759802</v>
      </c>
      <c r="Q3786">
        <v>0.17113069191857</v>
      </c>
    </row>
    <row r="3787" spans="1:17" hidden="1" x14ac:dyDescent="0.3">
      <c r="A3787" t="s">
        <v>7803</v>
      </c>
      <c r="B3787" t="s">
        <v>7804</v>
      </c>
      <c r="C3787" t="str">
        <f>IFERROR(VLOOKUP(Table1[[#This Row],[Ticker]],[1]!Table1[[Symbol]:[Industry]],2,FALSE),"-")</f>
        <v>-</v>
      </c>
      <c r="D3787" t="s">
        <v>609</v>
      </c>
      <c r="E3787">
        <v>33.28812276</v>
      </c>
      <c r="F3787">
        <v>3.32</v>
      </c>
      <c r="G3787">
        <v>-58.835105193863697</v>
      </c>
      <c r="H3787">
        <v>-10.668901792056401</v>
      </c>
      <c r="I3787">
        <v>-37.747633726496403</v>
      </c>
      <c r="J3787">
        <v>-8.0439132132681497</v>
      </c>
      <c r="K3787">
        <v>3.6769234800205002</v>
      </c>
      <c r="L3787">
        <v>4.2483964347837002</v>
      </c>
      <c r="M3787">
        <v>5.7315736735643004</v>
      </c>
      <c r="N3787">
        <v>1.00033682548331</v>
      </c>
      <c r="O3787">
        <v>146.987951807228</v>
      </c>
      <c r="P3787">
        <v>1.8404907975460201</v>
      </c>
      <c r="Q3787">
        <v>0.10730059824096599</v>
      </c>
    </row>
    <row r="3788" spans="1:17" hidden="1" x14ac:dyDescent="0.3">
      <c r="A3788" t="s">
        <v>7805</v>
      </c>
      <c r="B3788" t="s">
        <v>7806</v>
      </c>
      <c r="C3788" t="str">
        <f>IFERROR(VLOOKUP(Table1[[#This Row],[Ticker]],[1]!Table1[[Symbol]:[Industry]],2,FALSE),"-")</f>
        <v>-</v>
      </c>
      <c r="D3788" t="s">
        <v>400</v>
      </c>
      <c r="E3788">
        <v>33.279792819999997</v>
      </c>
      <c r="F3788">
        <v>13.1</v>
      </c>
      <c r="G3788">
        <v>-39.339252943340298</v>
      </c>
      <c r="H3788">
        <v>-9.75600834857633</v>
      </c>
      <c r="I3788">
        <v>-24.355982962473099</v>
      </c>
      <c r="J3788">
        <v>-8.2560915984639092</v>
      </c>
      <c r="K3788">
        <v>13.392040166754599</v>
      </c>
      <c r="L3788">
        <v>14.1900693085468</v>
      </c>
      <c r="M3788">
        <v>50.659248351415002</v>
      </c>
      <c r="N3788">
        <v>0.58384299603879797</v>
      </c>
      <c r="O3788">
        <v>85.496183206106807</v>
      </c>
      <c r="P3788">
        <v>9.5317725752508196</v>
      </c>
      <c r="Q3788">
        <v>-3.8069247212604997E-2</v>
      </c>
    </row>
    <row r="3789" spans="1:17" hidden="1" x14ac:dyDescent="0.3">
      <c r="A3789" t="s">
        <v>7807</v>
      </c>
      <c r="B3789" t="s">
        <v>7808</v>
      </c>
      <c r="C3789" t="str">
        <f>IFERROR(VLOOKUP(Table1[[#This Row],[Ticker]],[1]!Table1[[Symbol]:[Industry]],2,FALSE),"-")</f>
        <v>-</v>
      </c>
      <c r="D3789" t="s">
        <v>606</v>
      </c>
      <c r="E3789">
        <v>33.224435999999997</v>
      </c>
      <c r="F3789">
        <v>65.099999999999994</v>
      </c>
      <c r="G3789">
        <v>-75.821818157638504</v>
      </c>
      <c r="H3789">
        <v>-16.308171198449099</v>
      </c>
      <c r="I3789">
        <v>-61.374777420913297</v>
      </c>
      <c r="J3789">
        <v>0.34033114288630201</v>
      </c>
      <c r="K3789">
        <v>73.209583247502806</v>
      </c>
      <c r="M3789">
        <v>40.983475965936996</v>
      </c>
      <c r="N3789">
        <v>0.75070120442171195</v>
      </c>
      <c r="O3789">
        <v>93.563748079877101</v>
      </c>
      <c r="P3789">
        <v>4.5783132530120296</v>
      </c>
    </row>
    <row r="3790" spans="1:17" hidden="1" x14ac:dyDescent="0.3">
      <c r="A3790" t="s">
        <v>7809</v>
      </c>
      <c r="B3790" t="s">
        <v>7810</v>
      </c>
      <c r="C3790" t="str">
        <f>IFERROR(VLOOKUP(Table1[[#This Row],[Ticker]],[1]!Table1[[Symbol]:[Industry]],2,FALSE),"-")</f>
        <v>-</v>
      </c>
      <c r="D3790" t="s">
        <v>7466</v>
      </c>
      <c r="E3790">
        <v>33.208623699999997</v>
      </c>
      <c r="F3790">
        <v>581</v>
      </c>
      <c r="G3790">
        <v>-68.110272361868098</v>
      </c>
      <c r="H3790">
        <v>-5.9915045317824402</v>
      </c>
      <c r="I3790">
        <v>-50.376941624072103</v>
      </c>
      <c r="J3790">
        <v>0.29282738379690398</v>
      </c>
      <c r="K3790">
        <v>595.98577632668605</v>
      </c>
      <c r="L3790">
        <v>673.62477626890905</v>
      </c>
      <c r="M3790">
        <v>48.725729343654102</v>
      </c>
      <c r="N3790">
        <v>0.293413843229341</v>
      </c>
      <c r="O3790">
        <v>117.564543889845</v>
      </c>
      <c r="P3790">
        <v>14.822134387351699</v>
      </c>
      <c r="Q3790">
        <v>8.5145453367517998E-2</v>
      </c>
    </row>
    <row r="3791" spans="1:17" hidden="1" x14ac:dyDescent="0.3">
      <c r="A3791" t="s">
        <v>7811</v>
      </c>
      <c r="B3791" t="s">
        <v>7812</v>
      </c>
      <c r="C3791" t="str">
        <f>IFERROR(VLOOKUP(Table1[[#This Row],[Ticker]],[1]!Table1[[Symbol]:[Industry]],2,FALSE),"-")</f>
        <v>-</v>
      </c>
      <c r="D3791" t="s">
        <v>124</v>
      </c>
      <c r="E3791">
        <v>33.208572267000001</v>
      </c>
      <c r="F3791">
        <v>24.13</v>
      </c>
      <c r="G3791">
        <v>2.1780585356271001</v>
      </c>
      <c r="H3791">
        <v>27.136156716251101</v>
      </c>
      <c r="I3791">
        <v>10.294575477138499</v>
      </c>
      <c r="J3791">
        <v>-7.2433384101668397</v>
      </c>
      <c r="K3791">
        <v>21.591386115392201</v>
      </c>
      <c r="L3791">
        <v>21.051161536509799</v>
      </c>
      <c r="M3791">
        <v>50.434377579204103</v>
      </c>
      <c r="N3791">
        <v>4.8376190154232797</v>
      </c>
      <c r="O3791">
        <v>54.869457107335201</v>
      </c>
      <c r="P3791">
        <v>55.577047066408703</v>
      </c>
      <c r="Q3791">
        <v>0.134118123977892</v>
      </c>
    </row>
    <row r="3792" spans="1:17" hidden="1" x14ac:dyDescent="0.3">
      <c r="A3792" t="s">
        <v>7813</v>
      </c>
      <c r="B3792" t="s">
        <v>7814</v>
      </c>
      <c r="C3792" t="str">
        <f>IFERROR(VLOOKUP(Table1[[#This Row],[Ticker]],[1]!Table1[[Symbol]:[Industry]],2,FALSE),"-")</f>
        <v>-</v>
      </c>
      <c r="D3792" t="s">
        <v>232</v>
      </c>
      <c r="E3792">
        <v>33.187682879999997</v>
      </c>
      <c r="F3792">
        <v>83.64</v>
      </c>
      <c r="G3792">
        <v>-31.8602103180779</v>
      </c>
      <c r="H3792">
        <v>-2.9626206348800901</v>
      </c>
      <c r="I3792">
        <v>-8.8680457093737193</v>
      </c>
      <c r="J3792">
        <v>-4.8751901933373496</v>
      </c>
      <c r="K3792">
        <v>84.656879203842806</v>
      </c>
      <c r="L3792">
        <v>82.764085310864004</v>
      </c>
      <c r="M3792">
        <v>36.727415338280203</v>
      </c>
      <c r="N3792">
        <v>1.1364396889803901</v>
      </c>
      <c r="O3792">
        <v>29.3041606886657</v>
      </c>
      <c r="P3792">
        <v>15.206611570247899</v>
      </c>
      <c r="Q3792">
        <v>-8.2031067204953997E-2</v>
      </c>
    </row>
    <row r="3793" spans="1:17" hidden="1" x14ac:dyDescent="0.3">
      <c r="A3793" t="s">
        <v>7815</v>
      </c>
      <c r="B3793" t="s">
        <v>7816</v>
      </c>
      <c r="C3793" t="str">
        <f>IFERROR(VLOOKUP(Table1[[#This Row],[Ticker]],[1]!Table1[[Symbol]:[Industry]],2,FALSE),"-")</f>
        <v>-</v>
      </c>
      <c r="D3793" t="s">
        <v>546</v>
      </c>
      <c r="E3793">
        <v>33.127084000000004</v>
      </c>
      <c r="F3793">
        <v>108.56</v>
      </c>
      <c r="G3793">
        <v>26.869860088463</v>
      </c>
      <c r="H3793">
        <v>51.906440673696999</v>
      </c>
      <c r="I3793">
        <v>30.280382727189298</v>
      </c>
      <c r="J3793">
        <v>3.2435339953772599</v>
      </c>
      <c r="K3793">
        <v>90.671632218063493</v>
      </c>
      <c r="L3793">
        <v>78.235286798513897</v>
      </c>
      <c r="M3793">
        <v>55.763646992860899</v>
      </c>
      <c r="N3793">
        <v>2.0997139127294902</v>
      </c>
      <c r="O3793">
        <v>22.024686809137801</v>
      </c>
      <c r="Q3793">
        <v>0.107697586496976</v>
      </c>
    </row>
    <row r="3794" spans="1:17" hidden="1" x14ac:dyDescent="0.3">
      <c r="A3794" t="s">
        <v>7817</v>
      </c>
      <c r="B3794" t="s">
        <v>7818</v>
      </c>
      <c r="C3794" t="str">
        <f>IFERROR(VLOOKUP(Table1[[#This Row],[Ticker]],[1]!Table1[[Symbol]:[Industry]],2,FALSE),"-")</f>
        <v>-</v>
      </c>
      <c r="D3794" t="s">
        <v>74</v>
      </c>
      <c r="E3794">
        <v>33.119481119999897</v>
      </c>
      <c r="F3794">
        <v>52.8</v>
      </c>
      <c r="G3794">
        <v>-34.635934794545904</v>
      </c>
      <c r="H3794">
        <v>-7.6146218541965398</v>
      </c>
      <c r="I3794">
        <v>-22.5043866734772</v>
      </c>
      <c r="J3794">
        <v>-2.7725196185123999</v>
      </c>
      <c r="K3794">
        <v>52.5867308605633</v>
      </c>
      <c r="L3794">
        <v>53.108454030215199</v>
      </c>
      <c r="M3794">
        <v>40.778922830586701</v>
      </c>
      <c r="N3794">
        <v>0.54698443454891299</v>
      </c>
      <c r="O3794">
        <v>145.738636363636</v>
      </c>
      <c r="P3794">
        <v>38.947368421052602</v>
      </c>
      <c r="Q3794">
        <v>7.3105893690324997E-2</v>
      </c>
    </row>
    <row r="3795" spans="1:17" hidden="1" x14ac:dyDescent="0.3">
      <c r="A3795" t="s">
        <v>7819</v>
      </c>
      <c r="B3795" t="s">
        <v>7820</v>
      </c>
      <c r="C3795" t="str">
        <f>IFERROR(VLOOKUP(Table1[[#This Row],[Ticker]],[1]!Table1[[Symbol]:[Industry]],2,FALSE),"-")</f>
        <v>-</v>
      </c>
      <c r="D3795" t="s">
        <v>606</v>
      </c>
      <c r="E3795">
        <v>33.087328092</v>
      </c>
      <c r="F3795">
        <v>31.59</v>
      </c>
      <c r="G3795">
        <v>-54.116840169329301</v>
      </c>
      <c r="H3795">
        <v>-18.670075960353799</v>
      </c>
      <c r="I3795">
        <v>-36.278209946392998</v>
      </c>
      <c r="J3795">
        <v>14.226365554285801</v>
      </c>
      <c r="K3795">
        <v>32.9302528813</v>
      </c>
      <c r="L3795">
        <v>35.897873230322297</v>
      </c>
      <c r="M3795">
        <v>67.662219480433393</v>
      </c>
      <c r="N3795">
        <v>2.4911775561071998</v>
      </c>
      <c r="O3795">
        <v>75.055397277619406</v>
      </c>
      <c r="P3795">
        <v>27.8947368421052</v>
      </c>
    </row>
    <row r="3796" spans="1:17" hidden="1" x14ac:dyDescent="0.3">
      <c r="A3796" t="s">
        <v>7821</v>
      </c>
      <c r="B3796" t="s">
        <v>7822</v>
      </c>
      <c r="C3796" t="str">
        <f>IFERROR(VLOOKUP(Table1[[#This Row],[Ticker]],[1]!Table1[[Symbol]:[Industry]],2,FALSE),"-")</f>
        <v>-</v>
      </c>
      <c r="D3796" t="s">
        <v>2556</v>
      </c>
      <c r="E3796">
        <v>33.077302467999999</v>
      </c>
      <c r="F3796">
        <v>22.82</v>
      </c>
      <c r="G3796">
        <v>297.78883900078199</v>
      </c>
      <c r="H3796">
        <v>-2.40303947924704</v>
      </c>
      <c r="I3796">
        <v>82.550123691799698</v>
      </c>
      <c r="J3796">
        <v>2.4435758869164701</v>
      </c>
      <c r="K3796">
        <v>23.033665699395499</v>
      </c>
      <c r="L3796">
        <v>15.5719087866146</v>
      </c>
      <c r="M3796">
        <v>49.0977244071725</v>
      </c>
      <c r="N3796">
        <v>0.76887610225117797</v>
      </c>
      <c r="O3796">
        <v>27.212971078001701</v>
      </c>
      <c r="P3796">
        <v>330.56603773584902</v>
      </c>
      <c r="Q3796">
        <v>0.16911376259980701</v>
      </c>
    </row>
    <row r="3797" spans="1:17" hidden="1" x14ac:dyDescent="0.3">
      <c r="A3797" t="s">
        <v>7823</v>
      </c>
      <c r="B3797" t="s">
        <v>7824</v>
      </c>
      <c r="C3797" t="str">
        <f>IFERROR(VLOOKUP(Table1[[#This Row],[Ticker]],[1]!Table1[[Symbol]:[Industry]],2,FALSE),"-")</f>
        <v>-</v>
      </c>
      <c r="D3797" t="s">
        <v>473</v>
      </c>
      <c r="E3797">
        <v>33.065728712999999</v>
      </c>
      <c r="F3797">
        <v>4.91</v>
      </c>
      <c r="G3797">
        <v>-67.310532068399695</v>
      </c>
      <c r="H3797">
        <v>-8.3524420317824397</v>
      </c>
      <c r="I3797">
        <v>-48.187300855483997</v>
      </c>
      <c r="J3797">
        <v>-1.5044036764834099</v>
      </c>
      <c r="K3797">
        <v>5.3581163027968604</v>
      </c>
      <c r="L3797">
        <v>7.7687183950780501</v>
      </c>
      <c r="M3797">
        <v>43.837547351465901</v>
      </c>
      <c r="N3797">
        <v>0.39231593845700602</v>
      </c>
      <c r="O3797">
        <v>124.032586558044</v>
      </c>
      <c r="P3797">
        <v>5.3648068669527902</v>
      </c>
      <c r="Q3797">
        <v>-0.234080407158061</v>
      </c>
    </row>
    <row r="3798" spans="1:17" hidden="1" x14ac:dyDescent="0.3">
      <c r="A3798" t="s">
        <v>7825</v>
      </c>
      <c r="B3798" t="s">
        <v>7826</v>
      </c>
      <c r="C3798" t="str">
        <f>IFERROR(VLOOKUP(Table1[[#This Row],[Ticker]],[1]!Table1[[Symbol]:[Industry]],2,FALSE),"-")</f>
        <v>-</v>
      </c>
      <c r="D3798" t="s">
        <v>431</v>
      </c>
      <c r="E3798">
        <v>32.960340000000002</v>
      </c>
      <c r="F3798">
        <v>25.9</v>
      </c>
      <c r="G3798">
        <v>-49.2288116382922</v>
      </c>
      <c r="H3798">
        <v>-7.0897154545696299</v>
      </c>
      <c r="I3798">
        <v>-44.3301579983411</v>
      </c>
      <c r="J3798">
        <v>3.78014916904502</v>
      </c>
      <c r="K3798">
        <v>27.121282467872799</v>
      </c>
      <c r="M3798">
        <v>56.383610433448901</v>
      </c>
      <c r="N3798">
        <v>0.6</v>
      </c>
      <c r="O3798">
        <v>98.648648648648603</v>
      </c>
      <c r="P3798">
        <v>11.158798283261699</v>
      </c>
    </row>
    <row r="3799" spans="1:17" hidden="1" x14ac:dyDescent="0.3">
      <c r="A3799" t="s">
        <v>7827</v>
      </c>
      <c r="B3799" t="s">
        <v>7828</v>
      </c>
      <c r="C3799" t="str">
        <f>IFERROR(VLOOKUP(Table1[[#This Row],[Ticker]],[1]!Table1[[Symbol]:[Industry]],2,FALSE),"-")</f>
        <v>-</v>
      </c>
      <c r="D3799" t="s">
        <v>264</v>
      </c>
      <c r="E3799">
        <v>32.955003939000001</v>
      </c>
      <c r="F3799">
        <v>44.07</v>
      </c>
      <c r="G3799">
        <v>-21.7416734138267</v>
      </c>
      <c r="H3799">
        <v>-2.6252820520605198</v>
      </c>
      <c r="I3799">
        <v>-38.551012451635799</v>
      </c>
      <c r="J3799">
        <v>-1.7536672160256701</v>
      </c>
      <c r="K3799">
        <v>44.835419874124398</v>
      </c>
      <c r="L3799">
        <v>47.455044308038097</v>
      </c>
      <c r="M3799">
        <v>53.506515318314797</v>
      </c>
      <c r="N3799">
        <v>0.86671770536619197</v>
      </c>
      <c r="O3799">
        <v>51.962786476060799</v>
      </c>
      <c r="P3799">
        <v>23.583847448121102</v>
      </c>
      <c r="Q3799">
        <v>3.221839464068E-2</v>
      </c>
    </row>
    <row r="3800" spans="1:17" hidden="1" x14ac:dyDescent="0.3">
      <c r="A3800" t="s">
        <v>7829</v>
      </c>
      <c r="B3800" t="s">
        <v>7830</v>
      </c>
      <c r="C3800" t="str">
        <f>IFERROR(VLOOKUP(Table1[[#This Row],[Ticker]],[1]!Table1[[Symbol]:[Industry]],2,FALSE),"-")</f>
        <v>-</v>
      </c>
      <c r="D3800" t="s">
        <v>516</v>
      </c>
      <c r="E3800">
        <v>32.940899999999999</v>
      </c>
      <c r="F3800">
        <v>107.65</v>
      </c>
      <c r="G3800">
        <v>35.425926264933601</v>
      </c>
      <c r="H3800">
        <v>-3.7324136226915199</v>
      </c>
      <c r="I3800">
        <v>-36.9620552016669</v>
      </c>
      <c r="J3800">
        <v>-1.5044036764834099</v>
      </c>
      <c r="K3800">
        <v>112.530479718368</v>
      </c>
      <c r="L3800">
        <v>111.623981237894</v>
      </c>
      <c r="M3800">
        <v>2.2028046397715899</v>
      </c>
      <c r="N3800">
        <v>0.56363636363636305</v>
      </c>
      <c r="O3800">
        <v>29.029261495587502</v>
      </c>
      <c r="P3800">
        <v>68.203125</v>
      </c>
    </row>
    <row r="3801" spans="1:17" hidden="1" x14ac:dyDescent="0.3">
      <c r="A3801" t="s">
        <v>7831</v>
      </c>
      <c r="B3801" t="s">
        <v>7832</v>
      </c>
      <c r="C3801" t="str">
        <f>IFERROR(VLOOKUP(Table1[[#This Row],[Ticker]],[1]!Table1[[Symbol]:[Industry]],2,FALSE),"-")</f>
        <v>-</v>
      </c>
      <c r="D3801" t="s">
        <v>1000</v>
      </c>
      <c r="E3801">
        <v>32.914775599999999</v>
      </c>
      <c r="F3801">
        <v>1.61</v>
      </c>
      <c r="G3801">
        <v>-12.476446855367101</v>
      </c>
      <c r="H3801">
        <v>-9.3752323424333106</v>
      </c>
      <c r="I3801">
        <v>10.469842001658799</v>
      </c>
      <c r="J3801">
        <v>1.7007245286447901</v>
      </c>
      <c r="K3801">
        <v>1.6205771042130801</v>
      </c>
      <c r="L3801">
        <v>1.6019020856792801</v>
      </c>
      <c r="M3801">
        <v>46.512928234158501</v>
      </c>
      <c r="N3801">
        <v>0.87587436051265399</v>
      </c>
      <c r="O3801">
        <v>22.981366459627299</v>
      </c>
      <c r="P3801">
        <v>46.363636363636303</v>
      </c>
      <c r="Q3801">
        <v>-7.9674044539002994E-2</v>
      </c>
    </row>
    <row r="3802" spans="1:17" hidden="1" x14ac:dyDescent="0.3">
      <c r="A3802" t="s">
        <v>7833</v>
      </c>
      <c r="B3802" t="s">
        <v>7834</v>
      </c>
      <c r="C3802" t="str">
        <f>IFERROR(VLOOKUP(Table1[[#This Row],[Ticker]],[1]!Table1[[Symbol]:[Industry]],2,FALSE),"-")</f>
        <v>-</v>
      </c>
      <c r="D3802" t="s">
        <v>606</v>
      </c>
      <c r="E3802">
        <v>32.874864000000002</v>
      </c>
      <c r="F3802">
        <v>27.12</v>
      </c>
      <c r="G3802">
        <v>7.3901652816699901</v>
      </c>
      <c r="H3802">
        <v>11.792061901784001</v>
      </c>
      <c r="I3802">
        <v>23.510846185759199</v>
      </c>
      <c r="J3802">
        <v>1.35273918065944</v>
      </c>
      <c r="K3802">
        <v>25.102554475536401</v>
      </c>
      <c r="L3802">
        <v>24.298956553822201</v>
      </c>
      <c r="M3802">
        <v>57.7256585626034</v>
      </c>
      <c r="N3802">
        <v>0.60426735784067698</v>
      </c>
      <c r="O3802">
        <v>57.300884955752103</v>
      </c>
      <c r="P3802">
        <v>64.264082374318505</v>
      </c>
      <c r="Q3802">
        <v>-5.9571581380254E-2</v>
      </c>
    </row>
    <row r="3803" spans="1:17" hidden="1" x14ac:dyDescent="0.3">
      <c r="A3803" t="s">
        <v>7835</v>
      </c>
      <c r="B3803" t="s">
        <v>7836</v>
      </c>
      <c r="C3803" t="str">
        <f>IFERROR(VLOOKUP(Table1[[#This Row],[Ticker]],[1]!Table1[[Symbol]:[Industry]],2,FALSE),"-")</f>
        <v>-</v>
      </c>
      <c r="D3803" t="s">
        <v>606</v>
      </c>
      <c r="E3803">
        <v>32.698625</v>
      </c>
      <c r="F3803">
        <v>170.75</v>
      </c>
      <c r="G3803">
        <v>9.5144679316002492</v>
      </c>
      <c r="H3803">
        <v>-22.1934118229461</v>
      </c>
      <c r="I3803">
        <v>12.8142352428263</v>
      </c>
      <c r="J3803">
        <v>-9.3565353548428405</v>
      </c>
      <c r="K3803">
        <v>176.62548795875401</v>
      </c>
      <c r="L3803">
        <v>149.35378251861201</v>
      </c>
      <c r="M3803">
        <v>8.3830098564595694</v>
      </c>
      <c r="N3803">
        <v>0.19085371481310501</v>
      </c>
      <c r="O3803">
        <v>21.288433382137601</v>
      </c>
      <c r="P3803">
        <v>93.923906871095895</v>
      </c>
      <c r="Q3803">
        <v>0.17045913436332599</v>
      </c>
    </row>
    <row r="3804" spans="1:17" hidden="1" x14ac:dyDescent="0.3">
      <c r="A3804" t="s">
        <v>7837</v>
      </c>
      <c r="B3804" t="s">
        <v>7838</v>
      </c>
      <c r="C3804" t="str">
        <f>IFERROR(VLOOKUP(Table1[[#This Row],[Ticker]],[1]!Table1[[Symbol]:[Industry]],2,FALSE),"-")</f>
        <v>-</v>
      </c>
      <c r="D3804" t="s">
        <v>606</v>
      </c>
      <c r="E3804">
        <v>32.682261320000002</v>
      </c>
      <c r="F3804">
        <v>14.8</v>
      </c>
      <c r="G3804">
        <v>-9.9556219715809302</v>
      </c>
      <c r="H3804">
        <v>9.0467083959741998</v>
      </c>
      <c r="I3804">
        <v>-3.6014758277985002</v>
      </c>
      <c r="J3804">
        <v>2.1710470863459799</v>
      </c>
      <c r="K3804">
        <v>13.757025400196101</v>
      </c>
      <c r="L3804">
        <v>13.520648842166199</v>
      </c>
      <c r="M3804">
        <v>49.125625205281402</v>
      </c>
      <c r="N3804">
        <v>1.6437634736728099</v>
      </c>
      <c r="O3804">
        <v>52.027027027027003</v>
      </c>
      <c r="P3804">
        <v>35.1598173515981</v>
      </c>
      <c r="Q3804">
        <v>1.0199078783068E-2</v>
      </c>
    </row>
    <row r="3805" spans="1:17" hidden="1" x14ac:dyDescent="0.3">
      <c r="A3805" t="s">
        <v>7839</v>
      </c>
      <c r="B3805" t="s">
        <v>7840</v>
      </c>
      <c r="C3805" t="str">
        <f>IFERROR(VLOOKUP(Table1[[#This Row],[Ticker]],[1]!Table1[[Symbol]:[Industry]],2,FALSE),"-")</f>
        <v>-</v>
      </c>
      <c r="D3805" t="s">
        <v>21</v>
      </c>
      <c r="E3805">
        <v>32.682000000000002</v>
      </c>
      <c r="F3805">
        <v>78</v>
      </c>
      <c r="G3805">
        <v>8.7835998130279602</v>
      </c>
      <c r="H3805">
        <v>4.6021929472091498</v>
      </c>
      <c r="I3805">
        <v>-16.369373684615599</v>
      </c>
      <c r="J3805">
        <v>3.4754078982137599</v>
      </c>
      <c r="K3805">
        <v>72.688943272590606</v>
      </c>
      <c r="L3805">
        <v>70.314071056721005</v>
      </c>
      <c r="M3805">
        <v>91.3348611032592</v>
      </c>
      <c r="N3805">
        <v>1.08391608391608</v>
      </c>
      <c r="O3805">
        <v>0</v>
      </c>
      <c r="P3805">
        <v>41.560798548094297</v>
      </c>
    </row>
    <row r="3806" spans="1:17" hidden="1" x14ac:dyDescent="0.3">
      <c r="A3806" t="s">
        <v>7841</v>
      </c>
      <c r="B3806" t="s">
        <v>7842</v>
      </c>
      <c r="C3806" t="str">
        <f>IFERROR(VLOOKUP(Table1[[#This Row],[Ticker]],[1]!Table1[[Symbol]:[Industry]],2,FALSE),"-")</f>
        <v>-</v>
      </c>
      <c r="D3806" t="s">
        <v>74</v>
      </c>
      <c r="E3806">
        <v>32.574966000000003</v>
      </c>
      <c r="F3806">
        <v>15.9</v>
      </c>
      <c r="G3806">
        <v>-20.884165659767302</v>
      </c>
      <c r="H3806">
        <v>29.775162134884201</v>
      </c>
      <c r="I3806">
        <v>16.988990937829001</v>
      </c>
      <c r="J3806">
        <v>-11.793613910076299</v>
      </c>
      <c r="K3806">
        <v>13.6616848270618</v>
      </c>
      <c r="L3806">
        <v>14.8959699609551</v>
      </c>
      <c r="M3806">
        <v>58.082033909796699</v>
      </c>
      <c r="N3806">
        <v>2.9193208890197599</v>
      </c>
      <c r="O3806">
        <v>18.867924528301799</v>
      </c>
      <c r="P3806">
        <v>55.121951219512198</v>
      </c>
      <c r="Q3806">
        <v>9.9141750474230003E-2</v>
      </c>
    </row>
    <row r="3807" spans="1:17" hidden="1" x14ac:dyDescent="0.3">
      <c r="A3807" t="s">
        <v>7843</v>
      </c>
      <c r="B3807" t="s">
        <v>7844</v>
      </c>
      <c r="C3807" t="str">
        <f>IFERROR(VLOOKUP(Table1[[#This Row],[Ticker]],[1]!Table1[[Symbol]:[Industry]],2,FALSE),"-")</f>
        <v>-</v>
      </c>
      <c r="D3807" t="s">
        <v>54</v>
      </c>
      <c r="E3807">
        <v>32.570123422000002</v>
      </c>
      <c r="F3807">
        <v>19.97</v>
      </c>
      <c r="G3807">
        <v>1.7009157430480699</v>
      </c>
      <c r="H3807">
        <v>-5.9389576793076602</v>
      </c>
      <c r="I3807">
        <v>-8.7253281410414605</v>
      </c>
      <c r="J3807">
        <v>-3.4614442492757802</v>
      </c>
      <c r="K3807">
        <v>20.6113581637217</v>
      </c>
      <c r="L3807">
        <v>19.205945421329702</v>
      </c>
      <c r="M3807">
        <v>42.4588672302839</v>
      </c>
      <c r="N3807">
        <v>0.73071412474679198</v>
      </c>
      <c r="O3807">
        <v>25.1377065598397</v>
      </c>
      <c r="P3807">
        <v>63.688524590163901</v>
      </c>
      <c r="Q3807">
        <v>4.7007791338932001E-2</v>
      </c>
    </row>
    <row r="3808" spans="1:17" hidden="1" x14ac:dyDescent="0.3">
      <c r="A3808" t="s">
        <v>7845</v>
      </c>
      <c r="B3808" t="s">
        <v>7846</v>
      </c>
      <c r="C3808" t="str">
        <f>IFERROR(VLOOKUP(Table1[[#This Row],[Ticker]],[1]!Table1[[Symbol]:[Industry]],2,FALSE),"-")</f>
        <v>-</v>
      </c>
      <c r="D3808" t="s">
        <v>264</v>
      </c>
      <c r="E3808">
        <v>32.514209999999999</v>
      </c>
      <c r="F3808">
        <v>79.11</v>
      </c>
      <c r="G3808">
        <v>2.6851300320568798</v>
      </c>
      <c r="H3808">
        <v>8.9401739723485996</v>
      </c>
      <c r="I3808">
        <v>22.2848437791206</v>
      </c>
      <c r="J3808">
        <v>-5.6042690540381699</v>
      </c>
      <c r="K3808">
        <v>72.341370108229</v>
      </c>
      <c r="L3808">
        <v>64.981098127224101</v>
      </c>
      <c r="M3808">
        <v>49.765364568594599</v>
      </c>
      <c r="N3808">
        <v>0.76151669082109896</v>
      </c>
      <c r="O3808">
        <v>21.741878397168499</v>
      </c>
      <c r="P3808">
        <v>62.610483042137702</v>
      </c>
      <c r="Q3808">
        <v>5.1372532622953999E-2</v>
      </c>
    </row>
    <row r="3809" spans="1:17" hidden="1" x14ac:dyDescent="0.3">
      <c r="A3809" t="s">
        <v>7847</v>
      </c>
      <c r="B3809" t="s">
        <v>7848</v>
      </c>
      <c r="C3809" t="str">
        <f>IFERROR(VLOOKUP(Table1[[#This Row],[Ticker]],[1]!Table1[[Symbol]:[Industry]],2,FALSE),"-")</f>
        <v>-</v>
      </c>
      <c r="D3809" t="s">
        <v>232</v>
      </c>
      <c r="E3809">
        <v>32.46364758</v>
      </c>
      <c r="F3809">
        <v>5.87</v>
      </c>
      <c r="G3809">
        <v>286.50851555064702</v>
      </c>
      <c r="H3809">
        <v>9.8900442253877294</v>
      </c>
      <c r="I3809">
        <v>95.124387456204303</v>
      </c>
      <c r="J3809">
        <v>-1.83718237864647</v>
      </c>
      <c r="K3809">
        <v>5.4525317298740203</v>
      </c>
      <c r="L3809">
        <v>3.9760219190717598</v>
      </c>
      <c r="M3809">
        <v>51.150375666971797</v>
      </c>
      <c r="N3809">
        <v>1.2331653113726599</v>
      </c>
      <c r="O3809">
        <v>8.6882453151618293</v>
      </c>
      <c r="P3809">
        <v>459.04761904761898</v>
      </c>
      <c r="Q3809">
        <v>0.21887166429352001</v>
      </c>
    </row>
    <row r="3810" spans="1:17" hidden="1" x14ac:dyDescent="0.3">
      <c r="A3810" t="s">
        <v>7849</v>
      </c>
      <c r="B3810" t="s">
        <v>7850</v>
      </c>
      <c r="C3810" t="str">
        <f>IFERROR(VLOOKUP(Table1[[#This Row],[Ticker]],[1]!Table1[[Symbol]:[Industry]],2,FALSE),"-")</f>
        <v>-</v>
      </c>
      <c r="D3810" t="s">
        <v>2144</v>
      </c>
      <c r="E3810">
        <v>32.458132124999999</v>
      </c>
      <c r="F3810">
        <v>173.45</v>
      </c>
      <c r="G3810">
        <v>-59.745619787697898</v>
      </c>
      <c r="H3810">
        <v>-19.041504531782401</v>
      </c>
      <c r="I3810">
        <v>13.2707524720685</v>
      </c>
      <c r="J3810">
        <v>-2.5448661042290799</v>
      </c>
      <c r="K3810">
        <v>172.79710911730899</v>
      </c>
      <c r="L3810">
        <v>171.16073319524301</v>
      </c>
      <c r="M3810">
        <v>47.190561634879401</v>
      </c>
      <c r="N3810">
        <v>0.33919252952485501</v>
      </c>
      <c r="O3810">
        <v>47.016431248198302</v>
      </c>
      <c r="P3810">
        <v>42.172131147540902</v>
      </c>
    </row>
    <row r="3811" spans="1:17" hidden="1" x14ac:dyDescent="0.3">
      <c r="A3811" t="s">
        <v>7851</v>
      </c>
      <c r="B3811" t="s">
        <v>7852</v>
      </c>
      <c r="C3811" t="str">
        <f>IFERROR(VLOOKUP(Table1[[#This Row],[Ticker]],[1]!Table1[[Symbol]:[Industry]],2,FALSE),"-")</f>
        <v>-</v>
      </c>
      <c r="D3811" t="s">
        <v>1381</v>
      </c>
      <c r="E3811">
        <v>32.430389159999997</v>
      </c>
      <c r="F3811">
        <v>18.8</v>
      </c>
      <c r="G3811">
        <v>-58.615463034869101</v>
      </c>
      <c r="H3811">
        <v>-25.096049986327799</v>
      </c>
      <c r="I3811">
        <v>-24.094569025910001</v>
      </c>
      <c r="J3811">
        <v>-7.3723743366301102</v>
      </c>
      <c r="K3811">
        <v>21.636541048986899</v>
      </c>
      <c r="L3811">
        <v>21.1103380979125</v>
      </c>
      <c r="M3811">
        <v>29.4225623796763</v>
      </c>
      <c r="N3811">
        <v>0.38395043941795098</v>
      </c>
      <c r="O3811">
        <v>62.7659574468085</v>
      </c>
      <c r="P3811">
        <v>39.259259259259203</v>
      </c>
    </row>
    <row r="3812" spans="1:17" hidden="1" x14ac:dyDescent="0.3">
      <c r="A3812" t="s">
        <v>7853</v>
      </c>
      <c r="B3812" t="s">
        <v>7854</v>
      </c>
      <c r="C3812" t="str">
        <f>IFERROR(VLOOKUP(Table1[[#This Row],[Ticker]],[1]!Table1[[Symbol]:[Industry]],2,FALSE),"-")</f>
        <v>-</v>
      </c>
      <c r="D3812" t="s">
        <v>606</v>
      </c>
      <c r="E3812">
        <v>32.373899999999999</v>
      </c>
      <c r="F3812">
        <v>52</v>
      </c>
      <c r="G3812">
        <v>-45.506912589224299</v>
      </c>
      <c r="H3812">
        <v>-11.7531592583244</v>
      </c>
      <c r="I3812">
        <v>-6.9811215957715502</v>
      </c>
      <c r="J3812">
        <v>3.9927187684461201</v>
      </c>
      <c r="K3812">
        <v>51.577839557954697</v>
      </c>
      <c r="L3812">
        <v>46.6558445256669</v>
      </c>
      <c r="M3812">
        <v>37.271553018991099</v>
      </c>
      <c r="N3812">
        <v>0.17025525379901299</v>
      </c>
      <c r="O3812">
        <v>24.615384615384599</v>
      </c>
      <c r="P3812">
        <v>68.148746968472096</v>
      </c>
      <c r="Q3812">
        <v>9.3933235141514998E-2</v>
      </c>
    </row>
    <row r="3813" spans="1:17" hidden="1" x14ac:dyDescent="0.3">
      <c r="A3813" t="s">
        <v>7855</v>
      </c>
      <c r="B3813" t="s">
        <v>7856</v>
      </c>
      <c r="C3813" t="str">
        <f>IFERROR(VLOOKUP(Table1[[#This Row],[Ticker]],[1]!Table1[[Symbol]:[Industry]],2,FALSE),"-")</f>
        <v>-</v>
      </c>
      <c r="D3813" t="s">
        <v>117</v>
      </c>
      <c r="E3813">
        <v>32.24</v>
      </c>
      <c r="F3813">
        <v>322.39999999999998</v>
      </c>
      <c r="G3813">
        <v>-23.117334789488101</v>
      </c>
      <c r="H3813">
        <v>-4.6415045317824299</v>
      </c>
      <c r="I3813">
        <v>-18.854687464555202</v>
      </c>
      <c r="J3813">
        <v>-1.5044036764834099</v>
      </c>
      <c r="K3813">
        <v>322.170309835377</v>
      </c>
      <c r="L3813">
        <v>314.18944710199099</v>
      </c>
      <c r="M3813">
        <v>52.309979785624598</v>
      </c>
      <c r="N3813">
        <v>0</v>
      </c>
      <c r="O3813">
        <v>0.52729528535981895</v>
      </c>
      <c r="P3813">
        <v>9.6598639455782198</v>
      </c>
    </row>
    <row r="3814" spans="1:17" hidden="1" x14ac:dyDescent="0.3">
      <c r="A3814" t="s">
        <v>7857</v>
      </c>
      <c r="B3814" t="s">
        <v>7858</v>
      </c>
      <c r="C3814" t="str">
        <f>IFERROR(VLOOKUP(Table1[[#This Row],[Ticker]],[1]!Table1[[Symbol]:[Industry]],2,FALSE),"-")</f>
        <v>-</v>
      </c>
      <c r="D3814" t="s">
        <v>606</v>
      </c>
      <c r="E3814">
        <v>32.212374349999997</v>
      </c>
      <c r="F3814">
        <v>45.11</v>
      </c>
      <c r="G3814">
        <v>57.042108195626597</v>
      </c>
      <c r="H3814">
        <v>-28.234813470621901</v>
      </c>
      <c r="I3814">
        <v>70.786981335814204</v>
      </c>
      <c r="J3814">
        <v>5.9705963235165802</v>
      </c>
      <c r="K3814">
        <v>47.5414032414891</v>
      </c>
      <c r="L3814">
        <v>37.534881918536797</v>
      </c>
      <c r="M3814">
        <v>51.020700157569699</v>
      </c>
      <c r="N3814">
        <v>0.34319371142693</v>
      </c>
      <c r="O3814">
        <v>30.713158684001101</v>
      </c>
      <c r="P3814">
        <v>123.903649635036</v>
      </c>
      <c r="Q3814">
        <v>5.8329554106112999E-2</v>
      </c>
    </row>
    <row r="3815" spans="1:17" hidden="1" x14ac:dyDescent="0.3">
      <c r="A3815" t="s">
        <v>7859</v>
      </c>
      <c r="B3815" t="s">
        <v>7860</v>
      </c>
      <c r="C3815" t="str">
        <f>IFERROR(VLOOKUP(Table1[[#This Row],[Ticker]],[1]!Table1[[Symbol]:[Industry]],2,FALSE),"-")</f>
        <v>-</v>
      </c>
      <c r="D3815" t="s">
        <v>46</v>
      </c>
      <c r="E3815">
        <v>32.206457999999998</v>
      </c>
      <c r="F3815">
        <v>930</v>
      </c>
      <c r="G3815">
        <v>8.1318921740245003</v>
      </c>
      <c r="H3815">
        <v>-6.3944390165024299</v>
      </c>
      <c r="I3815">
        <v>36.644012973163598</v>
      </c>
      <c r="J3815">
        <v>1.1982990262192801</v>
      </c>
      <c r="K3815">
        <v>921.31066089462695</v>
      </c>
      <c r="L3815">
        <v>825.05494765247499</v>
      </c>
      <c r="M3815">
        <v>51.920821982314997</v>
      </c>
      <c r="N3815">
        <v>0.45130845350833199</v>
      </c>
      <c r="O3815">
        <v>31.467741935483801</v>
      </c>
      <c r="P3815">
        <v>63.1292755656902</v>
      </c>
      <c r="Q3815">
        <v>9.675760653578E-2</v>
      </c>
    </row>
    <row r="3816" spans="1:17" hidden="1" x14ac:dyDescent="0.3">
      <c r="A3816" t="s">
        <v>7861</v>
      </c>
      <c r="B3816" t="s">
        <v>7862</v>
      </c>
      <c r="C3816" t="str">
        <f>IFERROR(VLOOKUP(Table1[[#This Row],[Ticker]],[1]!Table1[[Symbol]:[Industry]],2,FALSE),"-")</f>
        <v>-</v>
      </c>
      <c r="D3816" t="s">
        <v>192</v>
      </c>
      <c r="E3816">
        <v>32.184888000000001</v>
      </c>
      <c r="F3816">
        <v>50.99</v>
      </c>
      <c r="G3816">
        <v>-16.441355705178101</v>
      </c>
      <c r="H3816">
        <v>-0.26090143479792399</v>
      </c>
      <c r="I3816">
        <v>-42.621175073322497</v>
      </c>
      <c r="J3816">
        <v>12.340040767961</v>
      </c>
      <c r="K3816">
        <v>50.353367297004603</v>
      </c>
      <c r="L3816">
        <v>57.425756898868002</v>
      </c>
      <c r="M3816">
        <v>74.250583930284904</v>
      </c>
      <c r="N3816">
        <v>0.52330410706045205</v>
      </c>
      <c r="O3816">
        <v>99.333202588742793</v>
      </c>
      <c r="P3816">
        <v>37.8108108108108</v>
      </c>
      <c r="Q3816">
        <v>-5.2963974797701999E-2</v>
      </c>
    </row>
    <row r="3817" spans="1:17" hidden="1" x14ac:dyDescent="0.3">
      <c r="A3817" t="s">
        <v>7863</v>
      </c>
      <c r="B3817" t="s">
        <v>7864</v>
      </c>
      <c r="C3817" t="str">
        <f>IFERROR(VLOOKUP(Table1[[#This Row],[Ticker]],[1]!Table1[[Symbol]:[Industry]],2,FALSE),"-")</f>
        <v>-</v>
      </c>
      <c r="E3817">
        <v>32.015380100000002</v>
      </c>
      <c r="F3817">
        <v>10.34</v>
      </c>
      <c r="G3817">
        <v>8.0947358698382192</v>
      </c>
      <c r="H3817">
        <v>-22.801310827181901</v>
      </c>
      <c r="I3817">
        <v>-22.054552784188399</v>
      </c>
      <c r="J3817">
        <v>-2.0926389706010502</v>
      </c>
      <c r="K3817">
        <v>10.9429992509285</v>
      </c>
      <c r="L3817">
        <v>9.9682616109324709</v>
      </c>
      <c r="M3817">
        <v>44.662707660710403</v>
      </c>
      <c r="N3817">
        <v>1.05058955685039</v>
      </c>
      <c r="O3817">
        <v>31.431334622823901</v>
      </c>
      <c r="P3817">
        <v>67.857142857142804</v>
      </c>
    </row>
    <row r="3818" spans="1:17" hidden="1" x14ac:dyDescent="0.3">
      <c r="A3818" t="s">
        <v>7865</v>
      </c>
      <c r="B3818" t="s">
        <v>7866</v>
      </c>
      <c r="C3818" t="str">
        <f>IFERROR(VLOOKUP(Table1[[#This Row],[Ticker]],[1]!Table1[[Symbol]:[Industry]],2,FALSE),"-")</f>
        <v>-</v>
      </c>
      <c r="D3818" t="s">
        <v>217</v>
      </c>
      <c r="E3818">
        <v>31.982849999999999</v>
      </c>
      <c r="F3818">
        <v>71.55</v>
      </c>
      <c r="G3818">
        <v>-45.574273689362499</v>
      </c>
      <c r="H3818">
        <v>-18.8767986494294</v>
      </c>
      <c r="I3818">
        <v>-31.1272329526373</v>
      </c>
      <c r="J3818">
        <v>-7.98291554306455</v>
      </c>
      <c r="O3818">
        <v>24.737945492662401</v>
      </c>
      <c r="P3818">
        <v>1.92307692307691</v>
      </c>
    </row>
    <row r="3819" spans="1:17" hidden="1" x14ac:dyDescent="0.3">
      <c r="A3819" t="s">
        <v>7867</v>
      </c>
      <c r="B3819" t="s">
        <v>7868</v>
      </c>
      <c r="C3819" t="str">
        <f>IFERROR(VLOOKUP(Table1[[#This Row],[Ticker]],[1]!Table1[[Symbol]:[Industry]],2,FALSE),"-")</f>
        <v>-</v>
      </c>
      <c r="D3819" t="s">
        <v>606</v>
      </c>
      <c r="E3819">
        <v>31.9827189999999</v>
      </c>
      <c r="F3819">
        <v>7.6</v>
      </c>
      <c r="G3819">
        <v>-5.5931859894901201</v>
      </c>
      <c r="H3819">
        <v>-1.87035303188851</v>
      </c>
      <c r="I3819">
        <v>-12.2495918825592</v>
      </c>
      <c r="J3819">
        <v>1.0670674632677399</v>
      </c>
      <c r="K3819">
        <v>10.0372087729983</v>
      </c>
      <c r="L3819">
        <v>10.066633630706701</v>
      </c>
      <c r="M3819">
        <v>25.7607462659657</v>
      </c>
      <c r="N3819">
        <v>1</v>
      </c>
      <c r="Q3819">
        <v>-9.4079221239847993E-2</v>
      </c>
    </row>
    <row r="3820" spans="1:17" hidden="1" x14ac:dyDescent="0.3">
      <c r="A3820" t="s">
        <v>7869</v>
      </c>
      <c r="B3820" t="s">
        <v>7870</v>
      </c>
      <c r="C3820" t="str">
        <f>IFERROR(VLOOKUP(Table1[[#This Row],[Ticker]],[1]!Table1[[Symbol]:[Industry]],2,FALSE),"-")</f>
        <v>-</v>
      </c>
      <c r="D3820" t="s">
        <v>753</v>
      </c>
      <c r="E3820">
        <v>31.948726656000002</v>
      </c>
      <c r="F3820">
        <v>345.4</v>
      </c>
      <c r="G3820">
        <v>10.4115915808277</v>
      </c>
      <c r="H3820">
        <v>0.119677261555554</v>
      </c>
      <c r="I3820">
        <v>3.4181676978167701</v>
      </c>
      <c r="J3820">
        <v>0.72078150870176405</v>
      </c>
      <c r="K3820">
        <v>328.99099400918499</v>
      </c>
      <c r="L3820">
        <v>299.31710818625402</v>
      </c>
      <c r="M3820">
        <v>50.554369654686603</v>
      </c>
      <c r="N3820">
        <v>0.423203837470501</v>
      </c>
      <c r="O3820">
        <v>1.7023740590619501</v>
      </c>
      <c r="P3820">
        <v>51.259032187431501</v>
      </c>
    </row>
    <row r="3821" spans="1:17" hidden="1" x14ac:dyDescent="0.3">
      <c r="A3821" t="s">
        <v>7871</v>
      </c>
      <c r="B3821" t="s">
        <v>7872</v>
      </c>
      <c r="C3821" t="str">
        <f>IFERROR(VLOOKUP(Table1[[#This Row],[Ticker]],[1]!Table1[[Symbol]:[Industry]],2,FALSE),"-")</f>
        <v>-</v>
      </c>
      <c r="D3821" t="s">
        <v>546</v>
      </c>
      <c r="E3821">
        <v>31.925883639999999</v>
      </c>
      <c r="F3821">
        <v>81.31</v>
      </c>
      <c r="G3821">
        <v>95.173460081866494</v>
      </c>
      <c r="H3821">
        <v>3.5333501961626199</v>
      </c>
      <c r="I3821">
        <v>41.257673208724597</v>
      </c>
      <c r="J3821">
        <v>12.2436868664967</v>
      </c>
      <c r="K3821">
        <v>76.074881933011497</v>
      </c>
      <c r="L3821">
        <v>63.903445345109603</v>
      </c>
      <c r="M3821">
        <v>55.213747210627403</v>
      </c>
      <c r="N3821">
        <v>0.52070300015639903</v>
      </c>
      <c r="O3821">
        <v>10.3185340056573</v>
      </c>
      <c r="P3821">
        <v>146.39393939393901</v>
      </c>
      <c r="Q3821">
        <v>8.8527075696162999E-2</v>
      </c>
    </row>
    <row r="3822" spans="1:17" hidden="1" x14ac:dyDescent="0.3">
      <c r="A3822" t="s">
        <v>7873</v>
      </c>
      <c r="B3822" t="s">
        <v>7874</v>
      </c>
      <c r="C3822" t="str">
        <f>IFERROR(VLOOKUP(Table1[[#This Row],[Ticker]],[1]!Table1[[Symbol]:[Industry]],2,FALSE),"-")</f>
        <v>-</v>
      </c>
      <c r="E3822">
        <v>31.891874999999999</v>
      </c>
      <c r="F3822">
        <v>6.99</v>
      </c>
      <c r="G3822">
        <v>21.5274370265229</v>
      </c>
      <c r="H3822">
        <v>30.652613115276299</v>
      </c>
      <c r="I3822">
        <v>-35.412008532148903</v>
      </c>
      <c r="J3822">
        <v>5.7136414362985297</v>
      </c>
      <c r="K3822">
        <v>6.1380416133262896</v>
      </c>
      <c r="L3822">
        <v>5.3821428058721699</v>
      </c>
      <c r="M3822">
        <v>63.917418377052599</v>
      </c>
      <c r="N3822">
        <v>1.50935167466353</v>
      </c>
      <c r="O3822">
        <v>25.321888412017099</v>
      </c>
      <c r="P3822">
        <v>79.230769230769198</v>
      </c>
    </row>
    <row r="3823" spans="1:17" hidden="1" x14ac:dyDescent="0.3">
      <c r="A3823" t="s">
        <v>7875</v>
      </c>
      <c r="B3823" t="s">
        <v>7876</v>
      </c>
      <c r="C3823" t="str">
        <f>IFERROR(VLOOKUP(Table1[[#This Row],[Ticker]],[1]!Table1[[Symbol]:[Industry]],2,FALSE),"-")</f>
        <v>-</v>
      </c>
      <c r="D3823" t="s">
        <v>400</v>
      </c>
      <c r="E3823">
        <v>31.863679999999999</v>
      </c>
      <c r="F3823">
        <v>0.8</v>
      </c>
      <c r="G3823">
        <v>-31.511375950256198</v>
      </c>
      <c r="H3823">
        <v>-17.544730338234</v>
      </c>
      <c r="I3823">
        <v>-25.306902184387599</v>
      </c>
      <c r="J3823">
        <v>-8.4009554006213403</v>
      </c>
      <c r="K3823">
        <v>0.89380697009202104</v>
      </c>
      <c r="L3823">
        <v>0.92212831430845599</v>
      </c>
      <c r="M3823">
        <v>22.369630627233899</v>
      </c>
      <c r="N3823">
        <v>0.73101318573873197</v>
      </c>
      <c r="O3823">
        <v>53.749999999999901</v>
      </c>
      <c r="P3823">
        <v>6.6666666666666599</v>
      </c>
      <c r="Q3823">
        <v>8.9885860444362004E-2</v>
      </c>
    </row>
    <row r="3824" spans="1:17" hidden="1" x14ac:dyDescent="0.3">
      <c r="A3824" t="s">
        <v>7877</v>
      </c>
      <c r="B3824" t="s">
        <v>7878</v>
      </c>
      <c r="C3824" t="str">
        <f>IFERROR(VLOOKUP(Table1[[#This Row],[Ticker]],[1]!Table1[[Symbol]:[Industry]],2,FALSE),"-")</f>
        <v>-</v>
      </c>
      <c r="D3824" t="s">
        <v>261</v>
      </c>
      <c r="E3824">
        <v>31.835221600000001</v>
      </c>
      <c r="F3824">
        <v>71.599999999999994</v>
      </c>
      <c r="G3824">
        <v>-50.098214901348101</v>
      </c>
      <c r="H3824">
        <v>-18.1566560469339</v>
      </c>
      <c r="I3824">
        <v>-35.651174164622802</v>
      </c>
      <c r="J3824">
        <v>-2.4071814542611998</v>
      </c>
      <c r="M3824">
        <v>57.839708731888102</v>
      </c>
      <c r="O3824">
        <v>20.949720670390999</v>
      </c>
      <c r="P3824">
        <v>24.3055555555555</v>
      </c>
    </row>
    <row r="3825" spans="1:17" hidden="1" x14ac:dyDescent="0.3">
      <c r="A3825" t="s">
        <v>7879</v>
      </c>
      <c r="B3825" t="s">
        <v>7880</v>
      </c>
      <c r="C3825" t="str">
        <f>IFERROR(VLOOKUP(Table1[[#This Row],[Ticker]],[1]!Table1[[Symbol]:[Industry]],2,FALSE),"-")</f>
        <v>-</v>
      </c>
      <c r="D3825" t="s">
        <v>2208</v>
      </c>
      <c r="E3825">
        <v>31.765608</v>
      </c>
      <c r="F3825">
        <v>44.7</v>
      </c>
      <c r="G3825">
        <v>11.0451950873274</v>
      </c>
      <c r="H3825">
        <v>-1.40130730238587</v>
      </c>
      <c r="I3825">
        <v>-27.5871616524215</v>
      </c>
      <c r="J3825">
        <v>-2.8506006699767998</v>
      </c>
      <c r="K3825">
        <v>44.150131619652797</v>
      </c>
      <c r="L3825">
        <v>43.953239426414903</v>
      </c>
      <c r="M3825">
        <v>55.250425712362897</v>
      </c>
      <c r="N3825">
        <v>0.45000615656937198</v>
      </c>
      <c r="O3825">
        <v>55.100671140939497</v>
      </c>
      <c r="P3825">
        <v>48.950349883372198</v>
      </c>
      <c r="Q3825">
        <v>7.0713374160622997E-2</v>
      </c>
    </row>
    <row r="3826" spans="1:17" hidden="1" x14ac:dyDescent="0.3">
      <c r="A3826" t="s">
        <v>7881</v>
      </c>
      <c r="B3826" t="s">
        <v>7882</v>
      </c>
      <c r="C3826" t="str">
        <f>IFERROR(VLOOKUP(Table1[[#This Row],[Ticker]],[1]!Table1[[Symbol]:[Industry]],2,FALSE),"-")</f>
        <v>-</v>
      </c>
      <c r="D3826" t="s">
        <v>753</v>
      </c>
      <c r="E3826">
        <v>31.730069843999999</v>
      </c>
      <c r="F3826">
        <v>251.25</v>
      </c>
      <c r="G3826">
        <v>9.9784830831154103</v>
      </c>
      <c r="H3826">
        <v>-0.33283348621710201</v>
      </c>
      <c r="I3826">
        <v>9.6170844521349999</v>
      </c>
      <c r="J3826">
        <v>1.29667115455639</v>
      </c>
      <c r="K3826">
        <v>240.22808487138701</v>
      </c>
      <c r="L3826">
        <v>215.20902339799201</v>
      </c>
      <c r="M3826">
        <v>48.807085432446698</v>
      </c>
      <c r="N3826">
        <v>0.361541175169804</v>
      </c>
      <c r="O3826">
        <v>2.3482587064676399</v>
      </c>
      <c r="P3826">
        <v>49.278117758897203</v>
      </c>
      <c r="Q3826">
        <v>5.0860317588420001E-3</v>
      </c>
    </row>
    <row r="3827" spans="1:17" hidden="1" x14ac:dyDescent="0.3">
      <c r="A3827" t="s">
        <v>7883</v>
      </c>
      <c r="B3827" t="s">
        <v>7884</v>
      </c>
      <c r="C3827" t="str">
        <f>IFERROR(VLOOKUP(Table1[[#This Row],[Ticker]],[1]!Table1[[Symbol]:[Industry]],2,FALSE),"-")</f>
        <v>-</v>
      </c>
      <c r="D3827" t="s">
        <v>1818</v>
      </c>
      <c r="E3827">
        <v>31.716799999999999</v>
      </c>
      <c r="F3827">
        <v>32</v>
      </c>
      <c r="G3827">
        <v>-12.022481753934301</v>
      </c>
      <c r="H3827">
        <v>-14.7628503674139</v>
      </c>
      <c r="I3827">
        <v>6.1350306442103903</v>
      </c>
      <c r="J3827">
        <v>-9.7015867750749507</v>
      </c>
      <c r="K3827">
        <v>33.175584979330303</v>
      </c>
      <c r="L3827">
        <v>29.919446057938298</v>
      </c>
      <c r="M3827">
        <v>40.856907846804901</v>
      </c>
      <c r="N3827">
        <v>0.78432017228411999</v>
      </c>
      <c r="O3827">
        <v>24.937499999999901</v>
      </c>
      <c r="P3827">
        <v>57.248157248157199</v>
      </c>
      <c r="Q3827">
        <v>0.101917337168502</v>
      </c>
    </row>
    <row r="3828" spans="1:17" hidden="1" x14ac:dyDescent="0.3">
      <c r="A3828" t="s">
        <v>7885</v>
      </c>
      <c r="B3828" t="s">
        <v>7886</v>
      </c>
      <c r="C3828" t="str">
        <f>IFERROR(VLOOKUP(Table1[[#This Row],[Ticker]],[1]!Table1[[Symbol]:[Industry]],2,FALSE),"-")</f>
        <v>-</v>
      </c>
      <c r="D3828" t="s">
        <v>261</v>
      </c>
      <c r="E3828">
        <v>31.707949500000002</v>
      </c>
      <c r="F3828">
        <v>105.57</v>
      </c>
      <c r="G3828">
        <v>321.67824680948797</v>
      </c>
      <c r="H3828">
        <v>-2.0467523451935201</v>
      </c>
      <c r="I3828">
        <v>-2.8395114607631902</v>
      </c>
      <c r="J3828">
        <v>4.38325931248347</v>
      </c>
      <c r="K3828">
        <v>100.95070247160599</v>
      </c>
      <c r="L3828">
        <v>91.216259907672196</v>
      </c>
      <c r="M3828">
        <v>64.542399525269701</v>
      </c>
      <c r="N3828">
        <v>1.3939806592611199</v>
      </c>
      <c r="O3828">
        <v>19.352088661551502</v>
      </c>
      <c r="P3828">
        <v>354.45544554455398</v>
      </c>
    </row>
    <row r="3829" spans="1:17" hidden="1" x14ac:dyDescent="0.3">
      <c r="A3829" t="s">
        <v>7887</v>
      </c>
      <c r="B3829" t="s">
        <v>7888</v>
      </c>
      <c r="C3829" t="str">
        <f>IFERROR(VLOOKUP(Table1[[#This Row],[Ticker]],[1]!Table1[[Symbol]:[Industry]],2,FALSE),"-")</f>
        <v>-</v>
      </c>
      <c r="D3829" t="s">
        <v>606</v>
      </c>
      <c r="E3829">
        <v>31.685639999999999</v>
      </c>
      <c r="F3829">
        <v>160.80000000000001</v>
      </c>
      <c r="G3829">
        <v>-15.6613939280744</v>
      </c>
      <c r="H3829">
        <v>-2.5178318272227802</v>
      </c>
      <c r="I3829">
        <v>-28.119779316714201</v>
      </c>
      <c r="J3829">
        <v>-9.9077650210212305</v>
      </c>
      <c r="K3829">
        <v>167.51870268336401</v>
      </c>
      <c r="L3829">
        <v>164.30859727524401</v>
      </c>
      <c r="M3829">
        <v>37.729393945895701</v>
      </c>
      <c r="N3829">
        <v>1.2263581689836001</v>
      </c>
      <c r="O3829">
        <v>40.453980099502402</v>
      </c>
      <c r="P3829">
        <v>25.184896847022198</v>
      </c>
      <c r="Q3829">
        <v>-9.3824296194990001E-3</v>
      </c>
    </row>
    <row r="3830" spans="1:17" hidden="1" x14ac:dyDescent="0.3">
      <c r="A3830" t="s">
        <v>7889</v>
      </c>
      <c r="B3830" t="s">
        <v>7890</v>
      </c>
      <c r="C3830" t="str">
        <f>IFERROR(VLOOKUP(Table1[[#This Row],[Ticker]],[1]!Table1[[Symbol]:[Industry]],2,FALSE),"-")</f>
        <v>-</v>
      </c>
      <c r="D3830" t="s">
        <v>51</v>
      </c>
      <c r="E3830">
        <v>31.66964136</v>
      </c>
      <c r="F3830">
        <v>13.6</v>
      </c>
      <c r="G3830">
        <v>-104.17572660047099</v>
      </c>
      <c r="H3830">
        <v>-19.424113227434599</v>
      </c>
      <c r="I3830">
        <v>-71.173431229963796</v>
      </c>
      <c r="J3830">
        <v>1.9646762631847601</v>
      </c>
      <c r="K3830">
        <v>15.8381194447447</v>
      </c>
      <c r="L3830">
        <v>23.678287896464202</v>
      </c>
      <c r="M3830">
        <v>33.552626170099998</v>
      </c>
      <c r="N3830">
        <v>0.29646951510004999</v>
      </c>
      <c r="O3830">
        <v>266.10294117646998</v>
      </c>
      <c r="P3830">
        <v>11.4754098360655</v>
      </c>
      <c r="Q3830">
        <v>-6.5399112243767002E-2</v>
      </c>
    </row>
    <row r="3831" spans="1:17" hidden="1" x14ac:dyDescent="0.3">
      <c r="A3831" t="s">
        <v>7891</v>
      </c>
      <c r="B3831" t="s">
        <v>7892</v>
      </c>
      <c r="C3831" t="str">
        <f>IFERROR(VLOOKUP(Table1[[#This Row],[Ticker]],[1]!Table1[[Symbol]:[Industry]],2,FALSE),"-")</f>
        <v>-</v>
      </c>
      <c r="E3831">
        <v>31.605</v>
      </c>
      <c r="F3831">
        <v>45.15</v>
      </c>
      <c r="G3831">
        <v>169.027614099158</v>
      </c>
      <c r="H3831">
        <v>-7.6823208583130498</v>
      </c>
      <c r="I3831">
        <v>-56.616106604136597</v>
      </c>
      <c r="J3831">
        <v>-9.3593299759403692</v>
      </c>
      <c r="K3831">
        <v>52.164183715763102</v>
      </c>
      <c r="L3831">
        <v>51.158021202132602</v>
      </c>
      <c r="M3831">
        <v>25.689430032057199</v>
      </c>
      <c r="N3831">
        <v>1.3572027041530601</v>
      </c>
      <c r="O3831">
        <v>98.183831672203695</v>
      </c>
      <c r="P3831">
        <v>201.80481283422401</v>
      </c>
    </row>
    <row r="3832" spans="1:17" hidden="1" x14ac:dyDescent="0.3">
      <c r="A3832" t="s">
        <v>7893</v>
      </c>
      <c r="B3832" t="s">
        <v>7894</v>
      </c>
      <c r="C3832" t="str">
        <f>IFERROR(VLOOKUP(Table1[[#This Row],[Ticker]],[1]!Table1[[Symbol]:[Industry]],2,FALSE),"-")</f>
        <v>-</v>
      </c>
      <c r="D3832" t="s">
        <v>124</v>
      </c>
      <c r="E3832">
        <v>31.58784</v>
      </c>
      <c r="F3832">
        <v>57.6</v>
      </c>
      <c r="G3832">
        <v>-35.5620088616486</v>
      </c>
      <c r="H3832">
        <v>-8.6415045317824308</v>
      </c>
      <c r="I3832">
        <v>-17.6308572990404</v>
      </c>
      <c r="J3832">
        <v>-10.075832247911899</v>
      </c>
      <c r="K3832">
        <v>60.836307790756898</v>
      </c>
      <c r="L3832">
        <v>61.796040697067397</v>
      </c>
      <c r="M3832">
        <v>31.589198367025499</v>
      </c>
      <c r="N3832">
        <v>1.5711206896551699</v>
      </c>
      <c r="O3832">
        <v>108.246527777777</v>
      </c>
      <c r="P3832">
        <v>21.2631578947368</v>
      </c>
    </row>
    <row r="3833" spans="1:17" hidden="1" x14ac:dyDescent="0.3">
      <c r="A3833" t="s">
        <v>7895</v>
      </c>
      <c r="B3833" t="s">
        <v>7896</v>
      </c>
      <c r="C3833" t="str">
        <f>IFERROR(VLOOKUP(Table1[[#This Row],[Ticker]],[1]!Table1[[Symbol]:[Industry]],2,FALSE),"-")</f>
        <v>-</v>
      </c>
      <c r="D3833" t="s">
        <v>83</v>
      </c>
      <c r="E3833">
        <v>31.573550910000002</v>
      </c>
      <c r="F3833">
        <v>54.55</v>
      </c>
      <c r="G3833">
        <v>104.39671430841101</v>
      </c>
      <c r="H3833">
        <v>104.46264696129801</v>
      </c>
      <c r="I3833">
        <v>74.153963384862806</v>
      </c>
      <c r="J3833">
        <v>67.527094704440898</v>
      </c>
      <c r="K3833">
        <v>32.919840868290301</v>
      </c>
      <c r="L3833">
        <v>28.820261484925599</v>
      </c>
      <c r="M3833">
        <v>80.407166954003003</v>
      </c>
      <c r="N3833">
        <v>4.5577911565045701</v>
      </c>
      <c r="O3833">
        <v>10.5224564619615</v>
      </c>
      <c r="P3833">
        <v>147.05615942028899</v>
      </c>
      <c r="Q3833">
        <v>0.16194176396061299</v>
      </c>
    </row>
    <row r="3834" spans="1:17" hidden="1" x14ac:dyDescent="0.3">
      <c r="A3834" t="s">
        <v>7897</v>
      </c>
      <c r="B3834" t="s">
        <v>7898</v>
      </c>
      <c r="C3834" t="str">
        <f>IFERROR(VLOOKUP(Table1[[#This Row],[Ticker]],[1]!Table1[[Symbol]:[Industry]],2,FALSE),"-")</f>
        <v>-</v>
      </c>
      <c r="D3834" t="s">
        <v>606</v>
      </c>
      <c r="E3834">
        <v>31.544499999999999</v>
      </c>
      <c r="F3834">
        <v>48.53</v>
      </c>
      <c r="G3834">
        <v>61.342801264933598</v>
      </c>
      <c r="H3834">
        <v>5.4323225699084299</v>
      </c>
      <c r="I3834">
        <v>55.612494331407902</v>
      </c>
      <c r="J3834">
        <v>6.1091003980218099</v>
      </c>
      <c r="K3834">
        <v>38.0829100920974</v>
      </c>
      <c r="L3834">
        <v>31.4871202966259</v>
      </c>
      <c r="M3834">
        <v>82.624052258385703</v>
      </c>
      <c r="N3834">
        <v>3.0426194245197502</v>
      </c>
      <c r="O3834">
        <v>4.5538841953430804</v>
      </c>
      <c r="P3834">
        <v>117.525773195876</v>
      </c>
      <c r="Q3834">
        <v>0.13377640704124799</v>
      </c>
    </row>
    <row r="3835" spans="1:17" hidden="1" x14ac:dyDescent="0.3">
      <c r="A3835" t="s">
        <v>7899</v>
      </c>
      <c r="B3835" t="s">
        <v>7900</v>
      </c>
      <c r="C3835" t="str">
        <f>IFERROR(VLOOKUP(Table1[[#This Row],[Ticker]],[1]!Table1[[Symbol]:[Industry]],2,FALSE),"-")</f>
        <v>-</v>
      </c>
      <c r="D3835" t="s">
        <v>753</v>
      </c>
      <c r="E3835">
        <v>31.504857428999902</v>
      </c>
      <c r="F3835">
        <v>268.91000000000003</v>
      </c>
      <c r="G3835">
        <v>1.3425020130632801</v>
      </c>
      <c r="H3835">
        <v>-0.31027449361152198</v>
      </c>
      <c r="I3835">
        <v>1.1747748965126501</v>
      </c>
      <c r="J3835">
        <v>1.88850171588158</v>
      </c>
      <c r="K3835">
        <v>256.232149420491</v>
      </c>
      <c r="L3835">
        <v>236.47024286278199</v>
      </c>
      <c r="M3835">
        <v>51.891311594454301</v>
      </c>
      <c r="N3835">
        <v>1.1933495438189099</v>
      </c>
      <c r="O3835">
        <v>3.24643932914356</v>
      </c>
      <c r="P3835">
        <v>41.197164610133903</v>
      </c>
      <c r="Q3835">
        <v>1.5187022887975E-2</v>
      </c>
    </row>
    <row r="3836" spans="1:17" hidden="1" x14ac:dyDescent="0.3">
      <c r="A3836" t="s">
        <v>7901</v>
      </c>
      <c r="B3836" t="s">
        <v>7902</v>
      </c>
      <c r="C3836" t="str">
        <f>IFERROR(VLOOKUP(Table1[[#This Row],[Ticker]],[1]!Table1[[Symbol]:[Industry]],2,FALSE),"-")</f>
        <v>-</v>
      </c>
      <c r="E3836">
        <v>31.494</v>
      </c>
      <c r="F3836">
        <v>52.49</v>
      </c>
      <c r="G3836">
        <v>154.99692407195101</v>
      </c>
      <c r="H3836">
        <v>6.3406753273141296</v>
      </c>
      <c r="I3836">
        <v>71.851001421948695</v>
      </c>
      <c r="J3836">
        <v>-9.2391151321250895</v>
      </c>
      <c r="K3836">
        <v>56.275813544681696</v>
      </c>
      <c r="L3836">
        <v>46.594120879730802</v>
      </c>
      <c r="M3836">
        <v>28.21314437653</v>
      </c>
      <c r="N3836">
        <v>0.73235584644356799</v>
      </c>
      <c r="O3836">
        <v>39.931415507715698</v>
      </c>
      <c r="P3836">
        <v>187.77412280701699</v>
      </c>
      <c r="Q3836">
        <v>0.10151982739898199</v>
      </c>
    </row>
    <row r="3837" spans="1:17" hidden="1" x14ac:dyDescent="0.3">
      <c r="A3837" t="s">
        <v>7903</v>
      </c>
      <c r="B3837" t="s">
        <v>7904</v>
      </c>
      <c r="C3837" t="str">
        <f>IFERROR(VLOOKUP(Table1[[#This Row],[Ticker]],[1]!Table1[[Symbol]:[Industry]],2,FALSE),"-")</f>
        <v>-</v>
      </c>
      <c r="E3837">
        <v>31.424158575</v>
      </c>
      <c r="F3837">
        <v>50.01</v>
      </c>
      <c r="G3837">
        <v>199.73609913727401</v>
      </c>
      <c r="H3837">
        <v>4.0541476421305997</v>
      </c>
      <c r="I3837">
        <v>63.062660282398703</v>
      </c>
      <c r="J3837">
        <v>-5.8106237721771903</v>
      </c>
      <c r="K3837">
        <v>47.861599430265699</v>
      </c>
      <c r="L3837">
        <v>39.1526579859663</v>
      </c>
      <c r="M3837">
        <v>39.043910748885402</v>
      </c>
      <c r="N3837">
        <v>0.29823865105566599</v>
      </c>
      <c r="O3837">
        <v>17.396520695860801</v>
      </c>
      <c r="P3837">
        <v>232.51329787233999</v>
      </c>
      <c r="Q3837">
        <v>9.6672311152359997E-2</v>
      </c>
    </row>
    <row r="3838" spans="1:17" hidden="1" x14ac:dyDescent="0.3">
      <c r="A3838" t="s">
        <v>7905</v>
      </c>
      <c r="B3838" t="s">
        <v>7906</v>
      </c>
      <c r="C3838" t="str">
        <f>IFERROR(VLOOKUP(Table1[[#This Row],[Ticker]],[1]!Table1[[Symbol]:[Industry]],2,FALSE),"-")</f>
        <v>-</v>
      </c>
      <c r="D3838" t="s">
        <v>397</v>
      </c>
      <c r="E3838">
        <v>31.412692893999999</v>
      </c>
      <c r="F3838">
        <v>23.75</v>
      </c>
      <c r="G3838">
        <v>-30.902089952649199</v>
      </c>
      <c r="H3838">
        <v>-10.5929532396915</v>
      </c>
      <c r="I3838">
        <v>-35.259154150842001</v>
      </c>
      <c r="J3838">
        <v>-12.277063409024199</v>
      </c>
      <c r="K3838">
        <v>26.4041389109526</v>
      </c>
      <c r="L3838">
        <v>26.4125616731219</v>
      </c>
      <c r="M3838">
        <v>31.356531519605401</v>
      </c>
      <c r="N3838">
        <v>1.17088077994061</v>
      </c>
      <c r="O3838">
        <v>78.736842105263094</v>
      </c>
      <c r="P3838">
        <v>22.993267736923801</v>
      </c>
      <c r="Q3838">
        <v>0.111043869879681</v>
      </c>
    </row>
    <row r="3839" spans="1:17" hidden="1" x14ac:dyDescent="0.3">
      <c r="A3839" t="s">
        <v>7907</v>
      </c>
      <c r="B3839" t="s">
        <v>7908</v>
      </c>
      <c r="C3839" t="str">
        <f>IFERROR(VLOOKUP(Table1[[#This Row],[Ticker]],[1]!Table1[[Symbol]:[Industry]],2,FALSE),"-")</f>
        <v>-</v>
      </c>
      <c r="D3839" t="s">
        <v>7909</v>
      </c>
      <c r="E3839">
        <v>31.339359999999999</v>
      </c>
      <c r="F3839">
        <v>231.8</v>
      </c>
      <c r="G3839">
        <v>39.053787180426497</v>
      </c>
      <c r="H3839">
        <v>13.8050974099651</v>
      </c>
      <c r="I3839">
        <v>53.500827917151803</v>
      </c>
      <c r="J3839">
        <v>-36.053759899659298</v>
      </c>
      <c r="K3839">
        <v>230.32011983062799</v>
      </c>
      <c r="M3839">
        <v>37.707528149497101</v>
      </c>
      <c r="N3839">
        <v>2.1319578766387202</v>
      </c>
      <c r="O3839">
        <v>60.914581535806697</v>
      </c>
      <c r="P3839">
        <v>90.311986863710999</v>
      </c>
    </row>
    <row r="3840" spans="1:17" hidden="1" x14ac:dyDescent="0.3">
      <c r="A3840" t="s">
        <v>7910</v>
      </c>
      <c r="B3840" t="s">
        <v>7911</v>
      </c>
      <c r="C3840" t="str">
        <f>IFERROR(VLOOKUP(Table1[[#This Row],[Ticker]],[1]!Table1[[Symbol]:[Industry]],2,FALSE),"-")</f>
        <v>-</v>
      </c>
      <c r="D3840" t="s">
        <v>606</v>
      </c>
      <c r="E3840">
        <v>31.318957137999998</v>
      </c>
      <c r="F3840">
        <v>1.07</v>
      </c>
      <c r="G3840">
        <v>-25.777198735066399</v>
      </c>
      <c r="H3840">
        <v>-6.4763669171035296</v>
      </c>
      <c r="I3840">
        <v>-16.425396093579199</v>
      </c>
      <c r="J3840">
        <v>-4.2316764037561398</v>
      </c>
      <c r="K3840">
        <v>1.0969723246077601</v>
      </c>
      <c r="L3840">
        <v>1.1122236976890101</v>
      </c>
      <c r="M3840">
        <v>42.266938987405403</v>
      </c>
      <c r="N3840">
        <v>1.2245475882238399</v>
      </c>
      <c r="O3840">
        <v>96.261682242990602</v>
      </c>
      <c r="P3840">
        <v>25.8823529411764</v>
      </c>
      <c r="Q3840">
        <v>3.9743907723185999E-2</v>
      </c>
    </row>
    <row r="3841" spans="1:17" hidden="1" x14ac:dyDescent="0.3">
      <c r="A3841" t="s">
        <v>7912</v>
      </c>
      <c r="B3841" t="s">
        <v>7913</v>
      </c>
      <c r="C3841" t="str">
        <f>IFERROR(VLOOKUP(Table1[[#This Row],[Ticker]],[1]!Table1[[Symbol]:[Industry]],2,FALSE),"-")</f>
        <v>-</v>
      </c>
      <c r="D3841" t="s">
        <v>606</v>
      </c>
      <c r="E3841">
        <v>31.31865152</v>
      </c>
      <c r="F3841">
        <v>39.520000000000003</v>
      </c>
      <c r="G3841">
        <v>-42.754419691786197</v>
      </c>
      <c r="H3841">
        <v>-42.3207309405853</v>
      </c>
      <c r="I3841">
        <v>0.52698485880172896</v>
      </c>
      <c r="J3841">
        <v>-3.7022058742856001</v>
      </c>
      <c r="K3841">
        <v>40.761422887696199</v>
      </c>
      <c r="L3841">
        <v>40.823251315885798</v>
      </c>
      <c r="M3841">
        <v>47.6505026886921</v>
      </c>
      <c r="N3841">
        <v>0.58264160692200795</v>
      </c>
      <c r="O3841">
        <v>51.771255060728699</v>
      </c>
      <c r="P3841">
        <v>23.5</v>
      </c>
      <c r="Q3841">
        <v>-2.9172389511457002E-2</v>
      </c>
    </row>
    <row r="3842" spans="1:17" hidden="1" x14ac:dyDescent="0.3">
      <c r="A3842" t="s">
        <v>7914</v>
      </c>
      <c r="B3842" t="s">
        <v>7915</v>
      </c>
      <c r="C3842" t="str">
        <f>IFERROR(VLOOKUP(Table1[[#This Row],[Ticker]],[1]!Table1[[Symbol]:[Industry]],2,FALSE),"-")</f>
        <v>-</v>
      </c>
      <c r="D3842" t="s">
        <v>606</v>
      </c>
      <c r="E3842">
        <v>31.306418180000001</v>
      </c>
      <c r="F3842">
        <v>36.1</v>
      </c>
      <c r="G3842">
        <v>65.792658250632101</v>
      </c>
      <c r="H3842">
        <v>26.584747627112201</v>
      </c>
      <c r="I3842">
        <v>-6.2183567561051198</v>
      </c>
      <c r="J3842">
        <v>-11.5659567067864</v>
      </c>
      <c r="K3842">
        <v>33.346656182402697</v>
      </c>
      <c r="L3842">
        <v>30.486425430948898</v>
      </c>
      <c r="M3842">
        <v>39.3177019015993</v>
      </c>
      <c r="N3842">
        <v>1.54433959591214</v>
      </c>
      <c r="O3842">
        <v>24.6537396121883</v>
      </c>
      <c r="P3842">
        <v>151.56794425087099</v>
      </c>
      <c r="Q3842">
        <v>0.12961923417164101</v>
      </c>
    </row>
    <row r="3843" spans="1:17" hidden="1" x14ac:dyDescent="0.3">
      <c r="A3843" t="s">
        <v>7916</v>
      </c>
      <c r="B3843" t="s">
        <v>7917</v>
      </c>
      <c r="C3843" t="str">
        <f>IFERROR(VLOOKUP(Table1[[#This Row],[Ticker]],[1]!Table1[[Symbol]:[Industry]],2,FALSE),"-")</f>
        <v>-</v>
      </c>
      <c r="E3843">
        <v>31.300319200000001</v>
      </c>
      <c r="F3843">
        <v>12.14</v>
      </c>
      <c r="G3843">
        <v>-6.97408992677624</v>
      </c>
      <c r="H3843">
        <v>-4.7224761917014604</v>
      </c>
      <c r="I3843">
        <v>-0.35153797890477601</v>
      </c>
      <c r="J3843">
        <v>-8.3723282047852994</v>
      </c>
      <c r="K3843">
        <v>12.28980498744</v>
      </c>
      <c r="L3843">
        <v>11.4280811876773</v>
      </c>
      <c r="M3843">
        <v>36.368251955338302</v>
      </c>
      <c r="N3843">
        <v>0.96937948508221705</v>
      </c>
      <c r="O3843">
        <v>22.322899505765999</v>
      </c>
      <c r="P3843">
        <v>45.7382953181272</v>
      </c>
      <c r="Q3843">
        <v>-4.2945285394974997E-2</v>
      </c>
    </row>
    <row r="3844" spans="1:17" hidden="1" x14ac:dyDescent="0.3">
      <c r="A3844" t="s">
        <v>7918</v>
      </c>
      <c r="B3844" t="s">
        <v>7919</v>
      </c>
      <c r="C3844" t="str">
        <f>IFERROR(VLOOKUP(Table1[[#This Row],[Ticker]],[1]!Table1[[Symbol]:[Industry]],2,FALSE),"-")</f>
        <v>-</v>
      </c>
      <c r="D3844" t="s">
        <v>397</v>
      </c>
      <c r="E3844">
        <v>31.299559200000001</v>
      </c>
      <c r="F3844">
        <v>52.08</v>
      </c>
      <c r="G3844">
        <v>4.63704928604177</v>
      </c>
      <c r="H3844">
        <v>-5.0737541089295899</v>
      </c>
      <c r="I3844">
        <v>-23.466770020199</v>
      </c>
      <c r="J3844">
        <v>2.4390924977366999</v>
      </c>
      <c r="K3844">
        <v>54.7213717506433</v>
      </c>
      <c r="L3844">
        <v>54.321528444776099</v>
      </c>
      <c r="M3844">
        <v>39.307770221544899</v>
      </c>
      <c r="N3844">
        <v>0.63787952866978104</v>
      </c>
      <c r="O3844">
        <v>81.259600614439293</v>
      </c>
      <c r="Q3844">
        <v>3.6719991692251E-2</v>
      </c>
    </row>
    <row r="3845" spans="1:17" hidden="1" x14ac:dyDescent="0.3">
      <c r="A3845" t="s">
        <v>7920</v>
      </c>
      <c r="B3845" t="s">
        <v>7921</v>
      </c>
      <c r="C3845" t="str">
        <f>IFERROR(VLOOKUP(Table1[[#This Row],[Ticker]],[1]!Table1[[Symbol]:[Industry]],2,FALSE),"-")</f>
        <v>-</v>
      </c>
      <c r="D3845" t="s">
        <v>2933</v>
      </c>
      <c r="E3845">
        <v>31.280711719999999</v>
      </c>
      <c r="F3845">
        <v>24.74</v>
      </c>
      <c r="G3845">
        <v>-70.927198735066398</v>
      </c>
      <c r="H3845">
        <v>-5.1642226660807902</v>
      </c>
      <c r="I3845">
        <v>-33.2837502981005</v>
      </c>
      <c r="J3845">
        <v>-0.48357885002363798</v>
      </c>
      <c r="K3845">
        <v>25.607064488151298</v>
      </c>
      <c r="L3845">
        <v>32.045317143196201</v>
      </c>
      <c r="M3845">
        <v>44.481412423405303</v>
      </c>
      <c r="N3845">
        <v>1.0547581073896799</v>
      </c>
      <c r="O3845">
        <v>176.879547291835</v>
      </c>
      <c r="P3845">
        <v>14.537037037037001</v>
      </c>
      <c r="Q3845">
        <v>2.6852180511624999E-2</v>
      </c>
    </row>
    <row r="3846" spans="1:17" hidden="1" x14ac:dyDescent="0.3">
      <c r="A3846" t="s">
        <v>7922</v>
      </c>
      <c r="B3846" t="s">
        <v>7923</v>
      </c>
      <c r="C3846" t="str">
        <f>IFERROR(VLOOKUP(Table1[[#This Row],[Ticker]],[1]!Table1[[Symbol]:[Industry]],2,FALSE),"-")</f>
        <v>-</v>
      </c>
      <c r="D3846" t="s">
        <v>1000</v>
      </c>
      <c r="E3846">
        <v>31.274055799999999</v>
      </c>
      <c r="F3846">
        <v>33.380000000000003</v>
      </c>
      <c r="G3846">
        <v>315.276492540101</v>
      </c>
      <c r="H3846">
        <v>-15.6442145588826</v>
      </c>
      <c r="I3846">
        <v>208.28432341065999</v>
      </c>
      <c r="J3846">
        <v>-3.1810503830702199</v>
      </c>
      <c r="K3846">
        <v>30.270723641910902</v>
      </c>
      <c r="L3846">
        <v>20.271672247845999</v>
      </c>
      <c r="M3846">
        <v>53.545688536521197</v>
      </c>
      <c r="N3846">
        <v>0.37926788645422899</v>
      </c>
      <c r="O3846">
        <v>14.979029358897501</v>
      </c>
      <c r="P3846">
        <v>393.78698224852002</v>
      </c>
      <c r="Q3846">
        <v>0.229353622461344</v>
      </c>
    </row>
    <row r="3847" spans="1:17" hidden="1" x14ac:dyDescent="0.3">
      <c r="A3847" t="s">
        <v>7924</v>
      </c>
      <c r="B3847" t="s">
        <v>7925</v>
      </c>
      <c r="C3847" t="str">
        <f>IFERROR(VLOOKUP(Table1[[#This Row],[Ticker]],[1]!Table1[[Symbol]:[Industry]],2,FALSE),"-")</f>
        <v>-</v>
      </c>
      <c r="D3847" t="s">
        <v>1361</v>
      </c>
      <c r="E3847">
        <v>31.257184429999999</v>
      </c>
      <c r="F3847">
        <v>58.22</v>
      </c>
      <c r="G3847">
        <v>-23.1969239374003</v>
      </c>
      <c r="H3847">
        <v>-2.7954578581495602</v>
      </c>
      <c r="I3847">
        <v>-12.7443763516236</v>
      </c>
      <c r="J3847">
        <v>-0.58982214067669803</v>
      </c>
      <c r="K3847">
        <v>57.462916811065398</v>
      </c>
      <c r="L3847">
        <v>55.898334691884003</v>
      </c>
      <c r="M3847">
        <v>56.093149880285502</v>
      </c>
      <c r="N3847">
        <v>0.89767292701383095</v>
      </c>
      <c r="O3847">
        <v>4.7749914118859502</v>
      </c>
      <c r="P3847">
        <v>13.048543689320301</v>
      </c>
    </row>
    <row r="3848" spans="1:17" hidden="1" x14ac:dyDescent="0.3">
      <c r="A3848" t="s">
        <v>7926</v>
      </c>
      <c r="B3848" t="s">
        <v>7927</v>
      </c>
      <c r="C3848" t="str">
        <f>IFERROR(VLOOKUP(Table1[[#This Row],[Ticker]],[1]!Table1[[Symbol]:[Industry]],2,FALSE),"-")</f>
        <v>-</v>
      </c>
      <c r="D3848" t="s">
        <v>546</v>
      </c>
      <c r="E3848">
        <v>31.2254112</v>
      </c>
      <c r="F3848">
        <v>113.07</v>
      </c>
      <c r="G3848">
        <v>133.26986008846299</v>
      </c>
      <c r="H3848">
        <v>20.432055787679499</v>
      </c>
      <c r="I3848">
        <v>183.10945810403101</v>
      </c>
      <c r="J3848">
        <v>8.4651057016926696</v>
      </c>
      <c r="K3848">
        <v>78.541013754756804</v>
      </c>
      <c r="L3848">
        <v>55.397607264947297</v>
      </c>
      <c r="M3848">
        <v>64.482729961504504</v>
      </c>
      <c r="N3848">
        <v>0.99944227551589504</v>
      </c>
      <c r="O3848">
        <v>16.335013708322201</v>
      </c>
      <c r="P3848">
        <v>209.780821917808</v>
      </c>
    </row>
    <row r="3849" spans="1:17" hidden="1" x14ac:dyDescent="0.3">
      <c r="A3849" t="s">
        <v>7928</v>
      </c>
      <c r="B3849" t="s">
        <v>7929</v>
      </c>
      <c r="C3849" t="str">
        <f>IFERROR(VLOOKUP(Table1[[#This Row],[Ticker]],[1]!Table1[[Symbol]:[Industry]],2,FALSE),"-")</f>
        <v>-</v>
      </c>
      <c r="D3849" t="s">
        <v>5947</v>
      </c>
      <c r="E3849">
        <v>31.180375000000002</v>
      </c>
      <c r="F3849">
        <v>58.01</v>
      </c>
      <c r="G3849">
        <v>-45.544116028299399</v>
      </c>
      <c r="H3849">
        <v>-7.5723954560122397</v>
      </c>
      <c r="I3849">
        <v>-27.191116364405499</v>
      </c>
      <c r="J3849">
        <v>-1.86337803545777</v>
      </c>
      <c r="K3849">
        <v>59.8090052490696</v>
      </c>
      <c r="L3849">
        <v>61.946275251902897</v>
      </c>
      <c r="M3849">
        <v>45.1289951713497</v>
      </c>
      <c r="N3849">
        <v>0.85687778688073302</v>
      </c>
      <c r="O3849">
        <v>63.540768832959799</v>
      </c>
      <c r="P3849">
        <v>6.8324125230202704</v>
      </c>
      <c r="Q3849">
        <v>7.7055595254115997E-2</v>
      </c>
    </row>
    <row r="3850" spans="1:17" hidden="1" x14ac:dyDescent="0.3">
      <c r="A3850" t="s">
        <v>7930</v>
      </c>
      <c r="B3850" t="s">
        <v>7931</v>
      </c>
      <c r="C3850" t="str">
        <f>IFERROR(VLOOKUP(Table1[[#This Row],[Ticker]],[1]!Table1[[Symbol]:[Industry]],2,FALSE),"-")</f>
        <v>-</v>
      </c>
      <c r="D3850" t="s">
        <v>400</v>
      </c>
      <c r="E3850">
        <v>31.178000000000001</v>
      </c>
      <c r="F3850">
        <v>445.4</v>
      </c>
      <c r="G3850">
        <v>50.4395844817168</v>
      </c>
      <c r="H3850">
        <v>-5.76038565066355</v>
      </c>
      <c r="I3850">
        <v>-5.5706643274550602</v>
      </c>
      <c r="J3850">
        <v>-14.932975105054799</v>
      </c>
      <c r="K3850">
        <v>424.509117725159</v>
      </c>
      <c r="L3850">
        <v>390.944807394463</v>
      </c>
      <c r="M3850">
        <v>49.640984098571202</v>
      </c>
      <c r="N3850">
        <v>0.23556475730388701</v>
      </c>
      <c r="O3850">
        <v>19.443197126178699</v>
      </c>
      <c r="P3850">
        <v>121.70233947237401</v>
      </c>
      <c r="Q3850">
        <v>0.12778899700514401</v>
      </c>
    </row>
    <row r="3851" spans="1:17" hidden="1" x14ac:dyDescent="0.3">
      <c r="A3851" t="s">
        <v>7932</v>
      </c>
      <c r="B3851" t="s">
        <v>7933</v>
      </c>
      <c r="C3851" t="str">
        <f>IFERROR(VLOOKUP(Table1[[#This Row],[Ticker]],[1]!Table1[[Symbol]:[Industry]],2,FALSE),"-")</f>
        <v>-</v>
      </c>
      <c r="D3851" t="s">
        <v>132</v>
      </c>
      <c r="E3851">
        <v>31.172421750000002</v>
      </c>
      <c r="F3851">
        <v>24.11</v>
      </c>
      <c r="G3851">
        <v>33.498663333899103</v>
      </c>
      <c r="H3851">
        <v>16.537982647704698</v>
      </c>
      <c r="I3851">
        <v>44.136149279286897</v>
      </c>
      <c r="J3851">
        <v>14.842223600719899</v>
      </c>
      <c r="K3851">
        <v>20.789321829571499</v>
      </c>
      <c r="L3851">
        <v>19.496157009205302</v>
      </c>
      <c r="M3851">
        <v>67.942987001046703</v>
      </c>
      <c r="N3851">
        <v>0.97529276625432404</v>
      </c>
      <c r="O3851">
        <v>30.443799253421801</v>
      </c>
      <c r="P3851">
        <v>85.461538461538396</v>
      </c>
      <c r="Q3851">
        <v>5.1257466490218999E-2</v>
      </c>
    </row>
    <row r="3852" spans="1:17" hidden="1" x14ac:dyDescent="0.3">
      <c r="A3852" t="s">
        <v>7934</v>
      </c>
      <c r="B3852" t="s">
        <v>7935</v>
      </c>
      <c r="C3852" t="str">
        <f>IFERROR(VLOOKUP(Table1[[#This Row],[Ticker]],[1]!Table1[[Symbol]:[Industry]],2,FALSE),"-")</f>
        <v>-</v>
      </c>
      <c r="D3852" t="s">
        <v>46</v>
      </c>
      <c r="E3852">
        <v>31.154747</v>
      </c>
      <c r="F3852">
        <v>1.3</v>
      </c>
      <c r="G3852">
        <v>29.722801264933501</v>
      </c>
      <c r="H3852">
        <v>28.358495468217502</v>
      </c>
      <c r="I3852">
        <v>-0.14833981652296299</v>
      </c>
      <c r="J3852">
        <v>-7.1781625417316297</v>
      </c>
      <c r="K3852">
        <v>1.2655434082791199</v>
      </c>
      <c r="L3852">
        <v>1.09355510363389</v>
      </c>
      <c r="M3852">
        <v>51.6937733199088</v>
      </c>
      <c r="N3852">
        <v>0.84055665170557003</v>
      </c>
      <c r="O3852">
        <v>26.923076923076898</v>
      </c>
      <c r="P3852">
        <v>73.3333333333333</v>
      </c>
      <c r="Q3852">
        <v>8.2317373375212999E-2</v>
      </c>
    </row>
    <row r="3853" spans="1:17" hidden="1" x14ac:dyDescent="0.3">
      <c r="A3853" t="s">
        <v>7936</v>
      </c>
      <c r="B3853" t="s">
        <v>7937</v>
      </c>
      <c r="C3853" t="str">
        <f>IFERROR(VLOOKUP(Table1[[#This Row],[Ticker]],[1]!Table1[[Symbol]:[Industry]],2,FALSE),"-")</f>
        <v>-</v>
      </c>
      <c r="D3853" t="s">
        <v>438</v>
      </c>
      <c r="E3853">
        <v>31.117091373000001</v>
      </c>
      <c r="F3853">
        <v>10.87</v>
      </c>
      <c r="G3853">
        <v>61.329944122076398</v>
      </c>
      <c r="H3853">
        <v>-21.002472983726602</v>
      </c>
      <c r="I3853">
        <v>-34.0665921068682</v>
      </c>
      <c r="J3853">
        <v>-19.4900151872747</v>
      </c>
      <c r="K3853">
        <v>14.5149910845628</v>
      </c>
      <c r="L3853">
        <v>14.172977929258399</v>
      </c>
      <c r="M3853">
        <v>16.270177068624399</v>
      </c>
      <c r="N3853">
        <v>1.3266114552250701</v>
      </c>
      <c r="O3853">
        <v>166.329346826126</v>
      </c>
      <c r="P3853">
        <v>103.17757009345701</v>
      </c>
      <c r="Q3853">
        <v>5.7151335403615999E-2</v>
      </c>
    </row>
    <row r="3854" spans="1:17" hidden="1" x14ac:dyDescent="0.3">
      <c r="A3854" t="s">
        <v>7938</v>
      </c>
      <c r="B3854" t="s">
        <v>7939</v>
      </c>
      <c r="C3854" t="str">
        <f>IFERROR(VLOOKUP(Table1[[#This Row],[Ticker]],[1]!Table1[[Symbol]:[Industry]],2,FALSE),"-")</f>
        <v>-</v>
      </c>
      <c r="D3854" t="s">
        <v>2363</v>
      </c>
      <c r="E3854">
        <v>31.07622975</v>
      </c>
      <c r="F3854">
        <v>98.65</v>
      </c>
      <c r="G3854">
        <v>-24.0719645752867</v>
      </c>
      <c r="H3854">
        <v>39.668125325382299</v>
      </c>
      <c r="I3854">
        <v>-49.584513399038002</v>
      </c>
      <c r="J3854">
        <v>19.080811929266002</v>
      </c>
      <c r="K3854">
        <v>86.167077752592505</v>
      </c>
      <c r="L3854">
        <v>102.32185646089199</v>
      </c>
      <c r="M3854">
        <v>85.514676280329198</v>
      </c>
      <c r="N3854">
        <v>1.59581425768476</v>
      </c>
      <c r="O3854">
        <v>102.230106436898</v>
      </c>
      <c r="P3854">
        <v>67.458835511797602</v>
      </c>
    </row>
    <row r="3855" spans="1:17" hidden="1" x14ac:dyDescent="0.3">
      <c r="A3855" t="s">
        <v>7940</v>
      </c>
      <c r="B3855" t="s">
        <v>7941</v>
      </c>
      <c r="C3855" t="str">
        <f>IFERROR(VLOOKUP(Table1[[#This Row],[Ticker]],[1]!Table1[[Symbol]:[Industry]],2,FALSE),"-")</f>
        <v>-</v>
      </c>
      <c r="D3855" t="s">
        <v>86</v>
      </c>
      <c r="E3855">
        <v>31.0464558</v>
      </c>
      <c r="F3855">
        <v>47.73</v>
      </c>
      <c r="G3855">
        <v>-7.8949381385201001</v>
      </c>
      <c r="H3855">
        <v>16.093092624615601</v>
      </c>
      <c r="I3855">
        <v>6.5521025982051597</v>
      </c>
      <c r="J3855">
        <v>14.3437091020522</v>
      </c>
      <c r="K3855">
        <v>44.006647904157802</v>
      </c>
      <c r="M3855">
        <v>66.411109543174604</v>
      </c>
      <c r="N3855">
        <v>0.48645401857834297</v>
      </c>
      <c r="O3855">
        <v>18.793211816467601</v>
      </c>
      <c r="P3855">
        <v>36.371428571428503</v>
      </c>
    </row>
    <row r="3856" spans="1:17" hidden="1" x14ac:dyDescent="0.3">
      <c r="A3856" t="s">
        <v>7942</v>
      </c>
      <c r="B3856" t="s">
        <v>7943</v>
      </c>
      <c r="C3856" t="str">
        <f>IFERROR(VLOOKUP(Table1[[#This Row],[Ticker]],[1]!Table1[[Symbol]:[Industry]],2,FALSE),"-")</f>
        <v>-</v>
      </c>
      <c r="D3856" t="s">
        <v>606</v>
      </c>
      <c r="E3856">
        <v>31.00114271</v>
      </c>
      <c r="F3856">
        <v>14.45</v>
      </c>
      <c r="G3856">
        <v>-96.561659887948593</v>
      </c>
      <c r="H3856">
        <v>-19.641504531782399</v>
      </c>
      <c r="I3856">
        <v>-46.260332561932103</v>
      </c>
      <c r="J3856">
        <v>-6.4386142027991999</v>
      </c>
      <c r="K3856">
        <v>15.6820181701876</v>
      </c>
      <c r="M3856">
        <v>28.549249730392901</v>
      </c>
      <c r="N3856">
        <v>0.57572162910241198</v>
      </c>
      <c r="O3856">
        <v>190.657439446366</v>
      </c>
      <c r="P3856">
        <v>7.4349442379182102</v>
      </c>
    </row>
    <row r="3857" spans="1:17" hidden="1" x14ac:dyDescent="0.3">
      <c r="A3857" t="s">
        <v>7944</v>
      </c>
      <c r="B3857" t="s">
        <v>7945</v>
      </c>
      <c r="C3857" t="str">
        <f>IFERROR(VLOOKUP(Table1[[#This Row],[Ticker]],[1]!Table1[[Symbol]:[Industry]],2,FALSE),"-")</f>
        <v>-</v>
      </c>
      <c r="D3857" t="s">
        <v>132</v>
      </c>
      <c r="E3857">
        <v>30.8940248</v>
      </c>
      <c r="F3857">
        <v>95.12</v>
      </c>
      <c r="G3857">
        <v>18.2069282490605</v>
      </c>
      <c r="H3857">
        <v>-8.4780429933208907</v>
      </c>
      <c r="I3857">
        <v>13.7993044269957</v>
      </c>
      <c r="J3857">
        <v>-1.6441939910116199</v>
      </c>
      <c r="K3857">
        <v>95.549014500323096</v>
      </c>
      <c r="L3857">
        <v>78.296655629703594</v>
      </c>
      <c r="M3857">
        <v>41.864248226748998</v>
      </c>
      <c r="N3857">
        <v>0.50047157432312706</v>
      </c>
      <c r="O3857">
        <v>34.514297729184101</v>
      </c>
      <c r="P3857">
        <v>130.37054976991999</v>
      </c>
      <c r="Q3857">
        <v>3.8126638288528997E-2</v>
      </c>
    </row>
    <row r="3858" spans="1:17" hidden="1" x14ac:dyDescent="0.3">
      <c r="A3858" t="s">
        <v>7946</v>
      </c>
      <c r="B3858" t="s">
        <v>7947</v>
      </c>
      <c r="C3858" t="str">
        <f>IFERROR(VLOOKUP(Table1[[#This Row],[Ticker]],[1]!Table1[[Symbol]:[Industry]],2,FALSE),"-")</f>
        <v>-</v>
      </c>
      <c r="D3858" t="s">
        <v>467</v>
      </c>
      <c r="E3858">
        <v>30.893728500000002</v>
      </c>
      <c r="F3858">
        <v>102.01</v>
      </c>
      <c r="G3858">
        <v>33.4170013301014</v>
      </c>
      <c r="H3858">
        <v>10.5286701211508</v>
      </c>
      <c r="I3858">
        <v>30.3074640328405</v>
      </c>
      <c r="J3858">
        <v>-3.5329751050548399</v>
      </c>
      <c r="K3858">
        <v>89.220940653939493</v>
      </c>
      <c r="L3858">
        <v>76.756865532466904</v>
      </c>
      <c r="M3858">
        <v>57.706406586421899</v>
      </c>
      <c r="N3858">
        <v>4.0754182434984099</v>
      </c>
      <c r="O3858">
        <v>7.8325654347612899</v>
      </c>
      <c r="P3858">
        <v>75.667298088513803</v>
      </c>
      <c r="Q3858">
        <v>-8.1446899907440008E-3</v>
      </c>
    </row>
    <row r="3859" spans="1:17" hidden="1" x14ac:dyDescent="0.3">
      <c r="A3859" t="s">
        <v>7948</v>
      </c>
      <c r="B3859" t="s">
        <v>7949</v>
      </c>
      <c r="C3859" t="str">
        <f>IFERROR(VLOOKUP(Table1[[#This Row],[Ticker]],[1]!Table1[[Symbol]:[Industry]],2,FALSE),"-")</f>
        <v>-</v>
      </c>
      <c r="D3859" t="s">
        <v>273</v>
      </c>
      <c r="E3859">
        <v>30.861577439999898</v>
      </c>
      <c r="F3859">
        <v>41.32</v>
      </c>
      <c r="G3859">
        <v>11.4965442816933</v>
      </c>
      <c r="H3859">
        <v>2.5985468160994598</v>
      </c>
      <c r="I3859">
        <v>15.8692573962675</v>
      </c>
      <c r="J3859">
        <v>-3.1989200332732399</v>
      </c>
      <c r="K3859">
        <v>38.631997433760198</v>
      </c>
      <c r="L3859">
        <v>35.998120544936803</v>
      </c>
      <c r="M3859">
        <v>54.762397709668598</v>
      </c>
      <c r="N3859">
        <v>0.83404474298843301</v>
      </c>
      <c r="O3859">
        <v>32.260406582768603</v>
      </c>
      <c r="P3859">
        <v>79.652173913043399</v>
      </c>
      <c r="Q3859">
        <v>2.5853572948949001E-2</v>
      </c>
    </row>
    <row r="3860" spans="1:17" hidden="1" x14ac:dyDescent="0.3">
      <c r="A3860" t="s">
        <v>7950</v>
      </c>
      <c r="B3860" t="s">
        <v>7951</v>
      </c>
      <c r="C3860" t="str">
        <f>IFERROR(VLOOKUP(Table1[[#This Row],[Ticker]],[1]!Table1[[Symbol]:[Industry]],2,FALSE),"-")</f>
        <v>-</v>
      </c>
      <c r="D3860" t="s">
        <v>644</v>
      </c>
      <c r="E3860">
        <v>30.84</v>
      </c>
      <c r="F3860">
        <v>5.14</v>
      </c>
      <c r="G3860">
        <v>-66.879762837630494</v>
      </c>
      <c r="H3860">
        <v>12.2849988089747</v>
      </c>
      <c r="I3860">
        <v>-12.350776555042099</v>
      </c>
      <c r="J3860">
        <v>-2.8201931501676301</v>
      </c>
      <c r="K3860">
        <v>4.7688331222217801</v>
      </c>
      <c r="L3860">
        <v>5.84776243959345</v>
      </c>
      <c r="M3860">
        <v>62.278832752563098</v>
      </c>
      <c r="N3860">
        <v>2.6714603978876199</v>
      </c>
      <c r="O3860">
        <v>132.10116731517499</v>
      </c>
      <c r="P3860">
        <v>28.1795511221945</v>
      </c>
      <c r="Q3860">
        <v>1.9895583651887001E-2</v>
      </c>
    </row>
    <row r="3861" spans="1:17" hidden="1" x14ac:dyDescent="0.3">
      <c r="A3861" t="s">
        <v>7952</v>
      </c>
      <c r="B3861" t="s">
        <v>7953</v>
      </c>
      <c r="C3861" t="str">
        <f>IFERROR(VLOOKUP(Table1[[#This Row],[Ticker]],[1]!Table1[[Symbol]:[Industry]],2,FALSE),"-")</f>
        <v>-</v>
      </c>
      <c r="D3861" t="s">
        <v>606</v>
      </c>
      <c r="E3861">
        <v>30.812324400000001</v>
      </c>
      <c r="F3861">
        <v>33</v>
      </c>
      <c r="G3861">
        <v>13.5642646795677</v>
      </c>
      <c r="H3861">
        <v>1.8101083714433599</v>
      </c>
      <c r="I3861">
        <v>-8.2567757435045799</v>
      </c>
      <c r="J3861">
        <v>1.7819813000424001</v>
      </c>
      <c r="K3861">
        <v>32.568349626697497</v>
      </c>
      <c r="L3861">
        <v>31.887193358219399</v>
      </c>
      <c r="M3861">
        <v>61.671687864522298</v>
      </c>
      <c r="N3861">
        <v>0.59887185910843699</v>
      </c>
      <c r="O3861">
        <v>22.848484848484802</v>
      </c>
      <c r="P3861">
        <v>46.341463414634099</v>
      </c>
      <c r="Q3861">
        <v>4.9828374573915001E-2</v>
      </c>
    </row>
    <row r="3862" spans="1:17" hidden="1" x14ac:dyDescent="0.3">
      <c r="A3862" t="s">
        <v>7954</v>
      </c>
      <c r="B3862" t="s">
        <v>7955</v>
      </c>
      <c r="C3862" t="str">
        <f>IFERROR(VLOOKUP(Table1[[#This Row],[Ticker]],[1]!Table1[[Symbol]:[Industry]],2,FALSE),"-")</f>
        <v>-</v>
      </c>
      <c r="D3862" t="s">
        <v>1169</v>
      </c>
      <c r="E3862">
        <v>30.753899199999999</v>
      </c>
      <c r="F3862">
        <v>18.079999999999998</v>
      </c>
      <c r="G3862">
        <v>-47.292565165326401</v>
      </c>
      <c r="H3862">
        <v>-21.008673060194202</v>
      </c>
      <c r="I3862">
        <v>-17.6059240150542</v>
      </c>
      <c r="J3862">
        <v>-8.1204557372209507</v>
      </c>
      <c r="K3862">
        <v>18.8553887863889</v>
      </c>
      <c r="L3862">
        <v>22.937051510215799</v>
      </c>
      <c r="M3862">
        <v>50.356954048968497</v>
      </c>
      <c r="N3862">
        <v>0.123223466135933</v>
      </c>
      <c r="O3862">
        <v>133.683628318584</v>
      </c>
      <c r="P3862">
        <v>21.668909825033602</v>
      </c>
      <c r="Q3862">
        <v>6.1677336568889997E-3</v>
      </c>
    </row>
    <row r="3863" spans="1:17" hidden="1" x14ac:dyDescent="0.3">
      <c r="A3863" t="s">
        <v>7956</v>
      </c>
      <c r="B3863" t="s">
        <v>7957</v>
      </c>
      <c r="C3863" t="str">
        <f>IFERROR(VLOOKUP(Table1[[#This Row],[Ticker]],[1]!Table1[[Symbol]:[Industry]],2,FALSE),"-")</f>
        <v>-</v>
      </c>
      <c r="E3863">
        <v>30.750324849999998</v>
      </c>
      <c r="F3863">
        <v>51.05</v>
      </c>
      <c r="G3863">
        <v>-69.044364777513294</v>
      </c>
      <c r="H3863">
        <v>-13.911937883400601</v>
      </c>
      <c r="I3863">
        <v>-0.158861702044855</v>
      </c>
      <c r="J3863">
        <v>-1.46408109583826</v>
      </c>
      <c r="K3863">
        <v>53.196147857301703</v>
      </c>
      <c r="L3863">
        <v>60.521148945211401</v>
      </c>
      <c r="M3863">
        <v>49.544214339478401</v>
      </c>
      <c r="N3863">
        <v>0.15762717764178599</v>
      </c>
      <c r="O3863">
        <v>76.297747306562201</v>
      </c>
      <c r="P3863">
        <v>20.771232552637699</v>
      </c>
      <c r="Q3863">
        <v>7.1665432402540002E-2</v>
      </c>
    </row>
    <row r="3864" spans="1:17" hidden="1" x14ac:dyDescent="0.3">
      <c r="A3864" t="s">
        <v>7958</v>
      </c>
      <c r="B3864" t="s">
        <v>7959</v>
      </c>
      <c r="C3864" t="str">
        <f>IFERROR(VLOOKUP(Table1[[#This Row],[Ticker]],[1]!Table1[[Symbol]:[Industry]],2,FALSE),"-")</f>
        <v>-</v>
      </c>
      <c r="D3864" t="s">
        <v>1169</v>
      </c>
      <c r="E3864">
        <v>30.721824000000002</v>
      </c>
      <c r="F3864">
        <v>27.99</v>
      </c>
      <c r="G3864">
        <v>-70.577198735066403</v>
      </c>
      <c r="H3864">
        <v>0.44065060769023401</v>
      </c>
      <c r="I3864">
        <v>0.27153691691308501</v>
      </c>
      <c r="J3864">
        <v>-4.1248002770499799</v>
      </c>
      <c r="K3864">
        <v>27.829895750467401</v>
      </c>
      <c r="L3864">
        <v>30.593028741026298</v>
      </c>
      <c r="M3864">
        <v>42.643069209394604</v>
      </c>
      <c r="N3864">
        <v>0.75806741263677702</v>
      </c>
      <c r="O3864">
        <v>75.062522329403293</v>
      </c>
      <c r="P3864">
        <v>27.1117166212534</v>
      </c>
      <c r="Q3864">
        <v>1.8393015945511001E-2</v>
      </c>
    </row>
    <row r="3865" spans="1:17" hidden="1" x14ac:dyDescent="0.3">
      <c r="A3865" t="s">
        <v>7960</v>
      </c>
      <c r="B3865" t="s">
        <v>7961</v>
      </c>
      <c r="C3865" t="str">
        <f>IFERROR(VLOOKUP(Table1[[#This Row],[Ticker]],[1]!Table1[[Symbol]:[Industry]],2,FALSE),"-")</f>
        <v>-</v>
      </c>
      <c r="D3865" t="s">
        <v>4660</v>
      </c>
      <c r="E3865">
        <v>30.686098793999999</v>
      </c>
      <c r="F3865">
        <v>45.07</v>
      </c>
      <c r="G3865">
        <v>-56.257674117069797</v>
      </c>
      <c r="H3865">
        <v>-15.0536088519098</v>
      </c>
      <c r="I3865">
        <v>-30.491530050572599</v>
      </c>
      <c r="J3865">
        <v>-3.67831671996167</v>
      </c>
      <c r="K3865">
        <v>48.2393640986419</v>
      </c>
      <c r="L3865">
        <v>57.223397230843503</v>
      </c>
      <c r="M3865">
        <v>37.420168552497202</v>
      </c>
      <c r="N3865">
        <v>0.53265044814340501</v>
      </c>
      <c r="O3865">
        <v>99.245617927667993</v>
      </c>
      <c r="P3865">
        <v>3.6091954022988402</v>
      </c>
    </row>
    <row r="3866" spans="1:17" hidden="1" x14ac:dyDescent="0.3">
      <c r="A3866" t="s">
        <v>7962</v>
      </c>
      <c r="B3866" t="s">
        <v>7963</v>
      </c>
      <c r="C3866" t="str">
        <f>IFERROR(VLOOKUP(Table1[[#This Row],[Ticker]],[1]!Table1[[Symbol]:[Industry]],2,FALSE),"-")</f>
        <v>-</v>
      </c>
      <c r="D3866" t="s">
        <v>606</v>
      </c>
      <c r="E3866">
        <v>30.619776000000002</v>
      </c>
      <c r="F3866">
        <v>52.72</v>
      </c>
      <c r="G3866">
        <v>278.13472644030298</v>
      </c>
      <c r="H3866">
        <v>102.243110852832</v>
      </c>
      <c r="I3866">
        <v>121.961546650701</v>
      </c>
      <c r="J3866">
        <v>4.3814230951701303</v>
      </c>
      <c r="K3866">
        <v>33.611727188869601</v>
      </c>
      <c r="L3866">
        <v>23.568829272769101</v>
      </c>
      <c r="M3866">
        <v>76.606289086812396</v>
      </c>
      <c r="N3866">
        <v>2.2560923483552102</v>
      </c>
      <c r="O3866">
        <v>6.2215477996965003</v>
      </c>
      <c r="P3866">
        <v>402.57387988560498</v>
      </c>
    </row>
    <row r="3867" spans="1:17" hidden="1" x14ac:dyDescent="0.3">
      <c r="A3867" t="s">
        <v>7964</v>
      </c>
      <c r="B3867" t="s">
        <v>7965</v>
      </c>
      <c r="C3867" t="str">
        <f>IFERROR(VLOOKUP(Table1[[#This Row],[Ticker]],[1]!Table1[[Symbol]:[Industry]],2,FALSE),"-")</f>
        <v>-</v>
      </c>
      <c r="D3867" t="s">
        <v>400</v>
      </c>
      <c r="E3867">
        <v>30.6182425199998</v>
      </c>
      <c r="F3867">
        <v>244.45</v>
      </c>
      <c r="G3867">
        <v>-32.777198735066399</v>
      </c>
      <c r="H3867">
        <v>-4.6415045317824299</v>
      </c>
      <c r="I3867">
        <v>-18.3301579983411</v>
      </c>
      <c r="J3867">
        <v>-1.5044036764834099</v>
      </c>
      <c r="K3867">
        <v>244.45</v>
      </c>
      <c r="L3867">
        <v>244.44999999999899</v>
      </c>
      <c r="M3867">
        <v>50</v>
      </c>
      <c r="O3867">
        <v>0</v>
      </c>
      <c r="P3867">
        <v>0</v>
      </c>
    </row>
    <row r="3868" spans="1:17" hidden="1" x14ac:dyDescent="0.3">
      <c r="A3868" t="s">
        <v>7966</v>
      </c>
      <c r="B3868" t="s">
        <v>7967</v>
      </c>
      <c r="C3868" t="str">
        <f>IFERROR(VLOOKUP(Table1[[#This Row],[Ticker]],[1]!Table1[[Symbol]:[Industry]],2,FALSE),"-")</f>
        <v>-</v>
      </c>
      <c r="D3868" t="s">
        <v>124</v>
      </c>
      <c r="E3868">
        <v>30.600198192000001</v>
      </c>
      <c r="F3868">
        <v>3.48</v>
      </c>
      <c r="G3868">
        <v>-33.348627306494897</v>
      </c>
      <c r="H3868">
        <v>-20.455458020154499</v>
      </c>
      <c r="I3868">
        <v>-12.875612543795601</v>
      </c>
      <c r="J3868">
        <v>-2.5972998513468002</v>
      </c>
      <c r="K3868">
        <v>3.69601614870257</v>
      </c>
      <c r="L3868">
        <v>3.7632210826382599</v>
      </c>
      <c r="M3868">
        <v>30.790398584516801</v>
      </c>
      <c r="N3868">
        <v>0.61087790821441601</v>
      </c>
      <c r="O3868">
        <v>83.908045977011497</v>
      </c>
      <c r="P3868">
        <v>24.285714285714199</v>
      </c>
      <c r="Q3868">
        <v>9.1792128745598001E-2</v>
      </c>
    </row>
    <row r="3869" spans="1:17" hidden="1" x14ac:dyDescent="0.3">
      <c r="A3869" t="s">
        <v>7968</v>
      </c>
      <c r="B3869" t="s">
        <v>7969</v>
      </c>
      <c r="C3869" t="str">
        <f>IFERROR(VLOOKUP(Table1[[#This Row],[Ticker]],[1]!Table1[[Symbol]:[Industry]],2,FALSE),"-")</f>
        <v>-</v>
      </c>
      <c r="D3869" t="s">
        <v>1381</v>
      </c>
      <c r="E3869">
        <v>30.536891199999999</v>
      </c>
      <c r="F3869">
        <v>1.97</v>
      </c>
      <c r="G3869">
        <v>113.472801264933</v>
      </c>
      <c r="H3869">
        <v>-5.1341153692208499</v>
      </c>
      <c r="I3869">
        <v>8.7666161952072397</v>
      </c>
      <c r="J3869">
        <v>-10.513412685492399</v>
      </c>
      <c r="K3869">
        <v>1.9443662357415901</v>
      </c>
      <c r="L3869">
        <v>1.57937109057276</v>
      </c>
      <c r="M3869">
        <v>28.937054291132299</v>
      </c>
      <c r="N3869">
        <v>0.24368592978421899</v>
      </c>
      <c r="O3869">
        <v>25.888324873096401</v>
      </c>
      <c r="P3869">
        <v>203.07692307692301</v>
      </c>
      <c r="Q3869">
        <v>7.6637572149343997E-2</v>
      </c>
    </row>
    <row r="3870" spans="1:17" hidden="1" x14ac:dyDescent="0.3">
      <c r="A3870" t="s">
        <v>7970</v>
      </c>
      <c r="B3870" t="s">
        <v>7971</v>
      </c>
      <c r="C3870" t="str">
        <f>IFERROR(VLOOKUP(Table1[[#This Row],[Ticker]],[1]!Table1[[Symbol]:[Industry]],2,FALSE),"-")</f>
        <v>-</v>
      </c>
      <c r="D3870" t="s">
        <v>217</v>
      </c>
      <c r="E3870">
        <v>30.416688959999998</v>
      </c>
      <c r="F3870">
        <v>109.55</v>
      </c>
      <c r="G3870">
        <v>183.74981657842599</v>
      </c>
      <c r="H3870">
        <v>115.457751051344</v>
      </c>
      <c r="I3870">
        <v>-11.556278856040899</v>
      </c>
      <c r="J3870">
        <v>20.015250660116799</v>
      </c>
      <c r="K3870">
        <v>70.413017897181206</v>
      </c>
      <c r="L3870">
        <v>59.470614933912898</v>
      </c>
      <c r="M3870">
        <v>81.725198931016493</v>
      </c>
      <c r="N3870">
        <v>3.7485678437229302</v>
      </c>
      <c r="O3870">
        <v>6.8005476951163901</v>
      </c>
      <c r="P3870">
        <v>238.326127239036</v>
      </c>
      <c r="Q3870">
        <v>0.14811839279276701</v>
      </c>
    </row>
    <row r="3871" spans="1:17" hidden="1" x14ac:dyDescent="0.3">
      <c r="A3871" t="s">
        <v>7972</v>
      </c>
      <c r="B3871" t="s">
        <v>7973</v>
      </c>
      <c r="C3871" t="str">
        <f>IFERROR(VLOOKUP(Table1[[#This Row],[Ticker]],[1]!Table1[[Symbol]:[Industry]],2,FALSE),"-")</f>
        <v>-</v>
      </c>
      <c r="D3871" t="s">
        <v>287</v>
      </c>
      <c r="E3871">
        <v>30.414249999999999</v>
      </c>
      <c r="F3871">
        <v>18.05</v>
      </c>
      <c r="G3871">
        <v>-42.886760488054399</v>
      </c>
      <c r="H3871">
        <v>-7.7800326703105798</v>
      </c>
      <c r="I3871">
        <v>-1.9536267281928399</v>
      </c>
      <c r="J3871">
        <v>-4.7476469197266598</v>
      </c>
      <c r="K3871">
        <v>17.852989113110699</v>
      </c>
      <c r="L3871">
        <v>19.863864519716799</v>
      </c>
      <c r="M3871">
        <v>51.657565509828103</v>
      </c>
      <c r="N3871">
        <v>0.368696309513453</v>
      </c>
      <c r="O3871">
        <v>71.745152354570607</v>
      </c>
      <c r="P3871">
        <v>24.482758620689602</v>
      </c>
      <c r="Q3871">
        <v>-2.8978398057123999E-2</v>
      </c>
    </row>
    <row r="3872" spans="1:17" hidden="1" x14ac:dyDescent="0.3">
      <c r="A3872" t="s">
        <v>7974</v>
      </c>
      <c r="B3872" t="s">
        <v>7975</v>
      </c>
      <c r="C3872" t="str">
        <f>IFERROR(VLOOKUP(Table1[[#This Row],[Ticker]],[1]!Table1[[Symbol]:[Industry]],2,FALSE),"-")</f>
        <v>-</v>
      </c>
      <c r="D3872" t="s">
        <v>2556</v>
      </c>
      <c r="E3872">
        <v>30.396000000000001</v>
      </c>
      <c r="F3872">
        <v>74.5</v>
      </c>
      <c r="G3872">
        <v>-39.101856097068101</v>
      </c>
      <c r="H3872">
        <v>-13.787845995196999</v>
      </c>
      <c r="I3872">
        <v>22.209362846782401</v>
      </c>
      <c r="J3872">
        <v>-0.828728000807742</v>
      </c>
      <c r="K3872">
        <v>71.926344347992</v>
      </c>
      <c r="L3872">
        <v>71.233344554058405</v>
      </c>
      <c r="M3872">
        <v>52.944569014355103</v>
      </c>
      <c r="N3872">
        <v>0.68449197860962496</v>
      </c>
      <c r="O3872">
        <v>32.885906040268402</v>
      </c>
      <c r="P3872">
        <v>46.798029556650199</v>
      </c>
    </row>
    <row r="3873" spans="1:17" hidden="1" x14ac:dyDescent="0.3">
      <c r="A3873" t="s">
        <v>7976</v>
      </c>
      <c r="B3873" t="s">
        <v>7977</v>
      </c>
      <c r="C3873" t="str">
        <f>IFERROR(VLOOKUP(Table1[[#This Row],[Ticker]],[1]!Table1[[Symbol]:[Industry]],2,FALSE),"-")</f>
        <v>-</v>
      </c>
      <c r="D3873" t="s">
        <v>6999</v>
      </c>
      <c r="E3873">
        <v>30.396000000000001</v>
      </c>
      <c r="F3873">
        <v>29.8</v>
      </c>
      <c r="G3873">
        <v>-67.354586221345201</v>
      </c>
      <c r="H3873">
        <v>-13.370447870220399</v>
      </c>
      <c r="I3873">
        <v>-23.906837339279001</v>
      </c>
      <c r="J3873">
        <v>-10.512037264269599</v>
      </c>
      <c r="K3873">
        <v>32.459421295912598</v>
      </c>
      <c r="L3873">
        <v>37.800919170829197</v>
      </c>
      <c r="M3873">
        <v>34.653956641131401</v>
      </c>
      <c r="N3873">
        <v>1.006993006993</v>
      </c>
      <c r="O3873">
        <v>94.295302013422798</v>
      </c>
      <c r="P3873">
        <v>2.7586206896551699</v>
      </c>
    </row>
    <row r="3874" spans="1:17" hidden="1" x14ac:dyDescent="0.3">
      <c r="A3874" t="s">
        <v>7978</v>
      </c>
      <c r="B3874" t="s">
        <v>7979</v>
      </c>
      <c r="C3874" t="str">
        <f>IFERROR(VLOOKUP(Table1[[#This Row],[Ticker]],[1]!Table1[[Symbol]:[Industry]],2,FALSE),"-")</f>
        <v>-</v>
      </c>
      <c r="D3874" t="s">
        <v>546</v>
      </c>
      <c r="E3874">
        <v>30.374721000000001</v>
      </c>
      <c r="F3874">
        <v>11.57</v>
      </c>
      <c r="G3874">
        <v>89.722801264933594</v>
      </c>
      <c r="H3874">
        <v>5.1913371594663298</v>
      </c>
      <c r="I3874">
        <v>22.082463360882102</v>
      </c>
      <c r="J3874">
        <v>14.6078624357827</v>
      </c>
      <c r="K3874">
        <v>9.8266383221599103</v>
      </c>
      <c r="L3874">
        <v>8.8674109276184598</v>
      </c>
      <c r="M3874">
        <v>81.917761367174506</v>
      </c>
      <c r="N3874">
        <v>0.99710529780044999</v>
      </c>
      <c r="O3874">
        <v>15.730337078651599</v>
      </c>
      <c r="P3874">
        <v>140.04149377593299</v>
      </c>
      <c r="Q3874">
        <v>9.7990475785262002E-2</v>
      </c>
    </row>
    <row r="3875" spans="1:17" hidden="1" x14ac:dyDescent="0.3">
      <c r="A3875" t="s">
        <v>7980</v>
      </c>
      <c r="B3875" t="s">
        <v>7981</v>
      </c>
      <c r="C3875" t="str">
        <f>IFERROR(VLOOKUP(Table1[[#This Row],[Ticker]],[1]!Table1[[Symbol]:[Industry]],2,FALSE),"-")</f>
        <v>-</v>
      </c>
      <c r="E3875">
        <v>30.335999999999999</v>
      </c>
      <c r="F3875">
        <v>15.8</v>
      </c>
      <c r="G3875">
        <v>107.40163882082</v>
      </c>
      <c r="H3875">
        <v>-37.541755998672599</v>
      </c>
      <c r="I3875">
        <v>-84.424578599199506</v>
      </c>
      <c r="J3875">
        <v>-9.1212530705976498</v>
      </c>
      <c r="K3875">
        <v>20.479093543393901</v>
      </c>
      <c r="L3875">
        <v>24.275790091726201</v>
      </c>
      <c r="M3875">
        <v>6.91994322229188</v>
      </c>
      <c r="N3875">
        <v>0.49572203889398703</v>
      </c>
      <c r="O3875">
        <v>360.44303797468302</v>
      </c>
      <c r="P3875">
        <v>166.05913525828299</v>
      </c>
    </row>
    <row r="3876" spans="1:17" hidden="1" x14ac:dyDescent="0.3">
      <c r="A3876" t="s">
        <v>7982</v>
      </c>
      <c r="B3876" t="s">
        <v>7983</v>
      </c>
      <c r="C3876" t="str">
        <f>IFERROR(VLOOKUP(Table1[[#This Row],[Ticker]],[1]!Table1[[Symbol]:[Industry]],2,FALSE),"-")</f>
        <v>-</v>
      </c>
      <c r="D3876" t="s">
        <v>185</v>
      </c>
      <c r="E3876">
        <v>30.248000000000001</v>
      </c>
      <c r="F3876">
        <v>0.45</v>
      </c>
      <c r="G3876">
        <v>-5.5931859894901201</v>
      </c>
      <c r="H3876">
        <v>-1.87035303188851</v>
      </c>
      <c r="I3876">
        <v>-12.2495918825592</v>
      </c>
      <c r="J3876">
        <v>1.0670674632677399</v>
      </c>
      <c r="K3876">
        <v>0.59267168328142406</v>
      </c>
      <c r="L3876">
        <v>0.50771284078795198</v>
      </c>
      <c r="M3876">
        <v>92.112121951265095</v>
      </c>
      <c r="N3876">
        <v>1</v>
      </c>
      <c r="Q3876">
        <v>4.6288916988924997E-2</v>
      </c>
    </row>
    <row r="3877" spans="1:17" hidden="1" x14ac:dyDescent="0.3">
      <c r="A3877" t="s">
        <v>7984</v>
      </c>
      <c r="B3877" t="s">
        <v>7985</v>
      </c>
      <c r="C3877" t="str">
        <f>IFERROR(VLOOKUP(Table1[[#This Row],[Ticker]],[1]!Table1[[Symbol]:[Industry]],2,FALSE),"-")</f>
        <v>-</v>
      </c>
      <c r="D3877" t="s">
        <v>4374</v>
      </c>
      <c r="E3877">
        <v>30.186</v>
      </c>
      <c r="F3877">
        <v>55.9</v>
      </c>
      <c r="G3877">
        <v>-73.623759581627198</v>
      </c>
      <c r="H3877">
        <v>-11.8955621667609</v>
      </c>
      <c r="I3877">
        <v>-39.039377856497097</v>
      </c>
      <c r="J3877">
        <v>-2.56447434786151</v>
      </c>
      <c r="K3877">
        <v>60.471729608063796</v>
      </c>
      <c r="L3877">
        <v>71.367971894536794</v>
      </c>
      <c r="M3877">
        <v>32.566246092094097</v>
      </c>
      <c r="N3877">
        <v>0.58806818181818099</v>
      </c>
      <c r="O3877">
        <v>77.101967799642196</v>
      </c>
      <c r="P3877">
        <v>1.3415518491660601</v>
      </c>
    </row>
    <row r="3878" spans="1:17" hidden="1" x14ac:dyDescent="0.3">
      <c r="A3878" t="s">
        <v>7986</v>
      </c>
      <c r="B3878" t="s">
        <v>7987</v>
      </c>
      <c r="C3878" t="str">
        <f>IFERROR(VLOOKUP(Table1[[#This Row],[Ticker]],[1]!Table1[[Symbol]:[Industry]],2,FALSE),"-")</f>
        <v>-</v>
      </c>
      <c r="D3878" t="s">
        <v>146</v>
      </c>
      <c r="E3878">
        <v>30.125387745999902</v>
      </c>
      <c r="F3878">
        <v>74.989999999999995</v>
      </c>
      <c r="G3878">
        <v>84.585120105513298</v>
      </c>
      <c r="H3878">
        <v>-13.6166795795227</v>
      </c>
      <c r="I3878">
        <v>7.8094551219279698</v>
      </c>
      <c r="J3878">
        <v>8.4110459776288007</v>
      </c>
      <c r="K3878">
        <v>76.830907758658697</v>
      </c>
      <c r="L3878">
        <v>67.950977489154496</v>
      </c>
      <c r="M3878">
        <v>60.104270383237903</v>
      </c>
      <c r="N3878">
        <v>0.216536244604357</v>
      </c>
      <c r="O3878">
        <v>82.237631684224496</v>
      </c>
      <c r="P3878">
        <v>134.05118601747799</v>
      </c>
      <c r="Q3878">
        <v>9.7071220180258003E-2</v>
      </c>
    </row>
    <row r="3879" spans="1:17" hidden="1" x14ac:dyDescent="0.3">
      <c r="A3879" t="s">
        <v>7988</v>
      </c>
      <c r="B3879" t="s">
        <v>7989</v>
      </c>
      <c r="C3879" t="str">
        <f>IFERROR(VLOOKUP(Table1[[#This Row],[Ticker]],[1]!Table1[[Symbol]:[Industry]],2,FALSE),"-")</f>
        <v>-</v>
      </c>
      <c r="D3879" t="s">
        <v>1180</v>
      </c>
      <c r="E3879">
        <v>30.072319584999999</v>
      </c>
      <c r="F3879">
        <v>3.85</v>
      </c>
      <c r="G3879">
        <v>-30.383581713789798</v>
      </c>
      <c r="H3879">
        <v>-9.8301837770654696</v>
      </c>
      <c r="I3879">
        <v>-48.4571997406278</v>
      </c>
      <c r="J3879">
        <v>-11.369874528501301</v>
      </c>
      <c r="K3879">
        <v>4.2383136701271997</v>
      </c>
      <c r="L3879">
        <v>4.6360449543309903</v>
      </c>
      <c r="M3879">
        <v>37.1096471529277</v>
      </c>
      <c r="N3879">
        <v>1.18213721982805</v>
      </c>
      <c r="O3879">
        <v>90.649350649350595</v>
      </c>
      <c r="P3879">
        <v>17.378048780487799</v>
      </c>
      <c r="Q3879">
        <v>7.0523327131602004E-2</v>
      </c>
    </row>
    <row r="3880" spans="1:17" hidden="1" x14ac:dyDescent="0.3">
      <c r="A3880" t="s">
        <v>7990</v>
      </c>
      <c r="B3880" t="s">
        <v>7991</v>
      </c>
      <c r="C3880" t="str">
        <f>IFERROR(VLOOKUP(Table1[[#This Row],[Ticker]],[1]!Table1[[Symbol]:[Industry]],2,FALSE),"-")</f>
        <v>-</v>
      </c>
      <c r="D3880" t="s">
        <v>400</v>
      </c>
      <c r="E3880">
        <v>30.019011119999998</v>
      </c>
      <c r="F3880">
        <v>8.82</v>
      </c>
      <c r="G3880">
        <v>-39.867145825013402</v>
      </c>
      <c r="H3880">
        <v>-2.9673973889253098</v>
      </c>
      <c r="I3880">
        <v>-20.221147987217599</v>
      </c>
      <c r="J3880">
        <v>-3.0179171899969299</v>
      </c>
      <c r="K3880">
        <v>8.9972105213790208</v>
      </c>
      <c r="L3880">
        <v>9.1263587978713705</v>
      </c>
      <c r="M3880">
        <v>35.386451508142201</v>
      </c>
      <c r="N3880">
        <v>0.93757610574625705</v>
      </c>
      <c r="O3880">
        <v>24.0362811791383</v>
      </c>
      <c r="P3880">
        <v>5</v>
      </c>
      <c r="Q3880">
        <v>0.110571526864888</v>
      </c>
    </row>
    <row r="3881" spans="1:17" hidden="1" x14ac:dyDescent="0.3">
      <c r="A3881" t="s">
        <v>7992</v>
      </c>
      <c r="B3881" t="s">
        <v>7993</v>
      </c>
      <c r="C3881" t="str">
        <f>IFERROR(VLOOKUP(Table1[[#This Row],[Ticker]],[1]!Table1[[Symbol]:[Industry]],2,FALSE),"-")</f>
        <v>-</v>
      </c>
      <c r="D3881" t="s">
        <v>546</v>
      </c>
      <c r="E3881">
        <v>29.93</v>
      </c>
      <c r="F3881">
        <v>59.86</v>
      </c>
      <c r="G3881">
        <v>82.779157044551894</v>
      </c>
      <c r="H3881">
        <v>-3.1273614369405101</v>
      </c>
      <c r="I3881">
        <v>5.9638619352136804</v>
      </c>
      <c r="J3881">
        <v>-0.49446990164898103</v>
      </c>
      <c r="K3881">
        <v>57.563777484760003</v>
      </c>
      <c r="L3881">
        <v>50.364473467413397</v>
      </c>
      <c r="M3881">
        <v>49.221588135016901</v>
      </c>
      <c r="N3881">
        <v>0.54134999142382401</v>
      </c>
      <c r="O3881">
        <v>17.941864350150301</v>
      </c>
      <c r="P3881">
        <v>130.14225297962301</v>
      </c>
      <c r="Q3881">
        <v>0.10508722276103701</v>
      </c>
    </row>
    <row r="3882" spans="1:17" hidden="1" x14ac:dyDescent="0.3">
      <c r="A3882" t="s">
        <v>7994</v>
      </c>
      <c r="B3882" t="s">
        <v>7995</v>
      </c>
      <c r="C3882" t="str">
        <f>IFERROR(VLOOKUP(Table1[[#This Row],[Ticker]],[1]!Table1[[Symbol]:[Industry]],2,FALSE),"-")</f>
        <v>-</v>
      </c>
      <c r="E3882">
        <v>29.926760000000002</v>
      </c>
      <c r="F3882">
        <v>200</v>
      </c>
      <c r="G3882">
        <v>-9.3204086116096097</v>
      </c>
      <c r="H3882">
        <v>15.7833816594163</v>
      </c>
      <c r="I3882">
        <v>31.370440804053999</v>
      </c>
      <c r="J3882">
        <v>-6.8479151268650904</v>
      </c>
      <c r="K3882">
        <v>194.129117901992</v>
      </c>
      <c r="L3882">
        <v>167.57148927853399</v>
      </c>
      <c r="M3882">
        <v>29.184509895480002</v>
      </c>
      <c r="N3882">
        <v>0.59974254756281697</v>
      </c>
      <c r="O3882">
        <v>35</v>
      </c>
      <c r="P3882">
        <v>53.374233128834298</v>
      </c>
      <c r="Q3882">
        <v>0.11148427072100001</v>
      </c>
    </row>
    <row r="3883" spans="1:17" hidden="1" x14ac:dyDescent="0.3">
      <c r="A3883" t="s">
        <v>7996</v>
      </c>
      <c r="B3883" t="s">
        <v>7997</v>
      </c>
      <c r="C3883" t="str">
        <f>IFERROR(VLOOKUP(Table1[[#This Row],[Ticker]],[1]!Table1[[Symbol]:[Industry]],2,FALSE),"-")</f>
        <v>-</v>
      </c>
      <c r="D3883" t="s">
        <v>5947</v>
      </c>
      <c r="E3883">
        <v>29.775134999999999</v>
      </c>
      <c r="F3883">
        <v>34.450000000000003</v>
      </c>
      <c r="G3883">
        <v>11.3650606791595</v>
      </c>
      <c r="H3883">
        <v>-18.916504531782401</v>
      </c>
      <c r="I3883">
        <v>-14.439928806543699</v>
      </c>
      <c r="J3883">
        <v>0.51880370227290395</v>
      </c>
      <c r="K3883">
        <v>34.418363555036301</v>
      </c>
      <c r="L3883">
        <v>32.893656400691697</v>
      </c>
      <c r="M3883">
        <v>49.844976052413998</v>
      </c>
      <c r="N3883">
        <v>0.62465469149978403</v>
      </c>
      <c r="O3883">
        <v>24.6153846153845</v>
      </c>
      <c r="P3883">
        <v>58.975542224273099</v>
      </c>
      <c r="Q3883">
        <v>-1.6561365817509999E-2</v>
      </c>
    </row>
    <row r="3884" spans="1:17" hidden="1" x14ac:dyDescent="0.3">
      <c r="A3884" t="s">
        <v>7998</v>
      </c>
      <c r="B3884" t="s">
        <v>7999</v>
      </c>
      <c r="C3884" t="str">
        <f>IFERROR(VLOOKUP(Table1[[#This Row],[Ticker]],[1]!Table1[[Symbol]:[Industry]],2,FALSE),"-")</f>
        <v>-</v>
      </c>
      <c r="D3884" t="s">
        <v>40</v>
      </c>
      <c r="E3884">
        <v>29.745999999999999</v>
      </c>
      <c r="F3884">
        <v>743.65</v>
      </c>
      <c r="G3884">
        <v>41.891033795761501</v>
      </c>
      <c r="H3884">
        <v>-5.46674725022904</v>
      </c>
      <c r="I3884">
        <v>41.904705177698503</v>
      </c>
      <c r="J3884">
        <v>-10.877027250627901</v>
      </c>
      <c r="K3884">
        <v>737.16231254206605</v>
      </c>
      <c r="L3884">
        <v>596.34543611541199</v>
      </c>
      <c r="M3884">
        <v>42.976445185774502</v>
      </c>
      <c r="N3884">
        <v>0.49374088478366501</v>
      </c>
      <c r="O3884">
        <v>17.615813890943301</v>
      </c>
      <c r="P3884">
        <v>101.231227168177</v>
      </c>
    </row>
    <row r="3885" spans="1:17" hidden="1" x14ac:dyDescent="0.3">
      <c r="A3885" t="s">
        <v>8000</v>
      </c>
      <c r="B3885" t="s">
        <v>8001</v>
      </c>
      <c r="C3885" t="str">
        <f>IFERROR(VLOOKUP(Table1[[#This Row],[Ticker]],[1]!Table1[[Symbol]:[Industry]],2,FALSE),"-")</f>
        <v>-</v>
      </c>
      <c r="D3885" t="s">
        <v>753</v>
      </c>
      <c r="E3885">
        <v>29.575091889999999</v>
      </c>
      <c r="F3885">
        <v>44.61</v>
      </c>
      <c r="G3885">
        <v>0.46652886349991002</v>
      </c>
      <c r="H3885">
        <v>-1.11859410120449</v>
      </c>
      <c r="I3885">
        <v>5.0723316282148803</v>
      </c>
      <c r="J3885">
        <v>0.72388190787311701</v>
      </c>
      <c r="K3885">
        <v>42.910245489056102</v>
      </c>
      <c r="L3885">
        <v>38.725435532644703</v>
      </c>
      <c r="M3885">
        <v>56.725246441840902</v>
      </c>
      <c r="N3885">
        <v>0.36373222277218997</v>
      </c>
      <c r="O3885">
        <v>9.8408428603452105</v>
      </c>
      <c r="P3885">
        <v>67.517837025910595</v>
      </c>
    </row>
    <row r="3886" spans="1:17" hidden="1" x14ac:dyDescent="0.3">
      <c r="A3886" t="s">
        <v>8002</v>
      </c>
      <c r="B3886" t="s">
        <v>8003</v>
      </c>
      <c r="C3886" t="str">
        <f>IFERROR(VLOOKUP(Table1[[#This Row],[Ticker]],[1]!Table1[[Symbol]:[Industry]],2,FALSE),"-")</f>
        <v>-</v>
      </c>
      <c r="D3886" t="s">
        <v>146</v>
      </c>
      <c r="E3886">
        <v>29.538900000000002</v>
      </c>
      <c r="F3886">
        <v>103.5</v>
      </c>
      <c r="G3886">
        <v>-29.8433349856879</v>
      </c>
      <c r="H3886">
        <v>-3.17091629648831</v>
      </c>
      <c r="I3886">
        <v>-13.6789952076434</v>
      </c>
      <c r="J3886">
        <v>-1.9851729072526401</v>
      </c>
      <c r="K3886">
        <v>108.298512499091</v>
      </c>
      <c r="L3886">
        <v>109.57670823689899</v>
      </c>
      <c r="M3886">
        <v>40.451132835396699</v>
      </c>
      <c r="N3886">
        <v>0.53793103448275803</v>
      </c>
      <c r="O3886">
        <v>61.062801932367101</v>
      </c>
      <c r="P3886">
        <v>26.993865030674801</v>
      </c>
    </row>
    <row r="3887" spans="1:17" hidden="1" x14ac:dyDescent="0.3">
      <c r="A3887" t="s">
        <v>8004</v>
      </c>
      <c r="B3887" t="s">
        <v>8005</v>
      </c>
      <c r="C3887" t="str">
        <f>IFERROR(VLOOKUP(Table1[[#This Row],[Ticker]],[1]!Table1[[Symbol]:[Industry]],2,FALSE),"-")</f>
        <v>-</v>
      </c>
      <c r="E3887">
        <v>29.504943000000001</v>
      </c>
      <c r="F3887">
        <v>89.85</v>
      </c>
      <c r="G3887">
        <v>247.62076908881099</v>
      </c>
      <c r="H3887">
        <v>-15.8505725418579</v>
      </c>
      <c r="I3887">
        <v>262.06780982553602</v>
      </c>
      <c r="J3887">
        <v>-9.1618344069620008</v>
      </c>
      <c r="K3887">
        <v>83.6464931861385</v>
      </c>
      <c r="M3887">
        <v>12.5493986886366</v>
      </c>
      <c r="O3887">
        <v>34.446299387868599</v>
      </c>
      <c r="P3887">
        <v>299.33333333333297</v>
      </c>
    </row>
    <row r="3888" spans="1:17" hidden="1" x14ac:dyDescent="0.3">
      <c r="A3888" t="s">
        <v>8006</v>
      </c>
      <c r="B3888" t="s">
        <v>8007</v>
      </c>
      <c r="C3888" t="str">
        <f>IFERROR(VLOOKUP(Table1[[#This Row],[Ticker]],[1]!Table1[[Symbol]:[Industry]],2,FALSE),"-")</f>
        <v>-</v>
      </c>
      <c r="D3888" t="s">
        <v>7560</v>
      </c>
      <c r="E3888">
        <v>29.43178</v>
      </c>
      <c r="F3888">
        <v>15.05</v>
      </c>
      <c r="G3888">
        <v>-83.4005583151189</v>
      </c>
      <c r="H3888">
        <v>-12.651068189881601</v>
      </c>
      <c r="I3888">
        <v>-41.269226098699498</v>
      </c>
      <c r="J3888">
        <v>1.43874013622562</v>
      </c>
      <c r="K3888">
        <v>16.2863249521406</v>
      </c>
      <c r="L3888">
        <v>19.703711524269</v>
      </c>
      <c r="M3888">
        <v>44.954740822517401</v>
      </c>
      <c r="N3888">
        <v>0.99816382909642498</v>
      </c>
      <c r="O3888">
        <v>130.56478405315599</v>
      </c>
      <c r="P3888">
        <v>7.0412517780938897</v>
      </c>
      <c r="Q3888">
        <v>3.6480879278978001E-2</v>
      </c>
    </row>
    <row r="3889" spans="1:17" hidden="1" x14ac:dyDescent="0.3">
      <c r="A3889" t="s">
        <v>8008</v>
      </c>
      <c r="B3889" t="s">
        <v>8009</v>
      </c>
      <c r="C3889" t="str">
        <f>IFERROR(VLOOKUP(Table1[[#This Row],[Ticker]],[1]!Table1[[Symbol]:[Industry]],2,FALSE),"-")</f>
        <v>-</v>
      </c>
      <c r="D3889" t="s">
        <v>21</v>
      </c>
      <c r="E3889">
        <v>29.426400000000001</v>
      </c>
      <c r="F3889">
        <v>100.5</v>
      </c>
      <c r="G3889">
        <v>-52.377198735066401</v>
      </c>
      <c r="H3889">
        <v>-26.6609220075105</v>
      </c>
      <c r="I3889">
        <v>-42.766248223905002</v>
      </c>
      <c r="J3889">
        <v>-3.1212581595799298</v>
      </c>
      <c r="K3889">
        <v>123.191586929344</v>
      </c>
      <c r="L3889">
        <v>142.502650216349</v>
      </c>
      <c r="M3889">
        <v>33.2863327745861</v>
      </c>
      <c r="N3889">
        <v>1.16828306511776</v>
      </c>
      <c r="O3889">
        <v>103.98009950248699</v>
      </c>
      <c r="P3889">
        <v>3.3950617283950502</v>
      </c>
    </row>
    <row r="3890" spans="1:17" hidden="1" x14ac:dyDescent="0.3">
      <c r="A3890" t="s">
        <v>8010</v>
      </c>
      <c r="B3890" t="s">
        <v>8011</v>
      </c>
      <c r="C3890" t="str">
        <f>IFERROR(VLOOKUP(Table1[[#This Row],[Ticker]],[1]!Table1[[Symbol]:[Industry]],2,FALSE),"-")</f>
        <v>-</v>
      </c>
      <c r="D3890" t="s">
        <v>143</v>
      </c>
      <c r="E3890">
        <v>29.36763375</v>
      </c>
      <c r="F3890">
        <v>15.99</v>
      </c>
      <c r="G3890">
        <v>-40.027778781470097</v>
      </c>
      <c r="H3890">
        <v>-3.41451066675176</v>
      </c>
      <c r="I3890">
        <v>-19.808901066733</v>
      </c>
      <c r="J3890">
        <v>0.98006837320601403</v>
      </c>
      <c r="K3890">
        <v>16.6525499141298</v>
      </c>
      <c r="L3890">
        <v>17.660829046632301</v>
      </c>
      <c r="M3890">
        <v>46.581998894635198</v>
      </c>
      <c r="N3890">
        <v>0.42020086610524199</v>
      </c>
      <c r="O3890">
        <v>124.14008755472101</v>
      </c>
      <c r="P3890">
        <v>6.1048440610484302</v>
      </c>
      <c r="Q3890">
        <v>8.1869742165770008E-3</v>
      </c>
    </row>
    <row r="3891" spans="1:17" hidden="1" x14ac:dyDescent="0.3">
      <c r="A3891" t="s">
        <v>8012</v>
      </c>
      <c r="B3891" t="s">
        <v>8013</v>
      </c>
      <c r="C3891" t="str">
        <f>IFERROR(VLOOKUP(Table1[[#This Row],[Ticker]],[1]!Table1[[Symbol]:[Industry]],2,FALSE),"-")</f>
        <v>-</v>
      </c>
      <c r="D3891" t="s">
        <v>2363</v>
      </c>
      <c r="E3891">
        <v>29.348046</v>
      </c>
      <c r="F3891">
        <v>1.84</v>
      </c>
      <c r="G3891">
        <v>163.99699481331999</v>
      </c>
      <c r="H3891">
        <v>90.150162134884198</v>
      </c>
      <c r="I3891">
        <v>169.169842001658</v>
      </c>
      <c r="J3891">
        <v>11.828929656849899</v>
      </c>
      <c r="K3891">
        <v>1.13555083539013</v>
      </c>
      <c r="L3891">
        <v>0.83118857033867899</v>
      </c>
      <c r="M3891">
        <v>85.2722112507861</v>
      </c>
      <c r="N3891">
        <v>1.4341090340278899</v>
      </c>
      <c r="O3891">
        <v>3.26086956521738</v>
      </c>
      <c r="P3891">
        <v>283.33333333333297</v>
      </c>
      <c r="Q3891">
        <v>0.13800020321794401</v>
      </c>
    </row>
    <row r="3892" spans="1:17" hidden="1" x14ac:dyDescent="0.3">
      <c r="A3892" t="s">
        <v>8014</v>
      </c>
      <c r="B3892" t="s">
        <v>8015</v>
      </c>
      <c r="C3892" t="str">
        <f>IFERROR(VLOOKUP(Table1[[#This Row],[Ticker]],[1]!Table1[[Symbol]:[Industry]],2,FALSE),"-")</f>
        <v>-</v>
      </c>
      <c r="D3892" t="s">
        <v>400</v>
      </c>
      <c r="E3892">
        <v>29.2896</v>
      </c>
      <c r="F3892">
        <v>54.24</v>
      </c>
      <c r="G3892">
        <v>71.209262340525896</v>
      </c>
      <c r="H3892">
        <v>-9.6500515403294393</v>
      </c>
      <c r="I3892">
        <v>17.269842001658802</v>
      </c>
      <c r="J3892">
        <v>-5.8918778678116901</v>
      </c>
      <c r="K3892">
        <v>57.802132079644998</v>
      </c>
      <c r="L3892">
        <v>49.971038802072002</v>
      </c>
      <c r="M3892">
        <v>32.067969007658903</v>
      </c>
      <c r="N3892">
        <v>0.63782632619372703</v>
      </c>
      <c r="O3892">
        <v>56.747787610619397</v>
      </c>
      <c r="P3892">
        <v>120.487804878048</v>
      </c>
      <c r="Q3892">
        <v>0.203149934656042</v>
      </c>
    </row>
    <row r="3893" spans="1:17" hidden="1" x14ac:dyDescent="0.3">
      <c r="A3893" t="s">
        <v>8016</v>
      </c>
      <c r="B3893" t="s">
        <v>8017</v>
      </c>
      <c r="C3893" t="str">
        <f>IFERROR(VLOOKUP(Table1[[#This Row],[Ticker]],[1]!Table1[[Symbol]:[Industry]],2,FALSE),"-")</f>
        <v>-</v>
      </c>
      <c r="D3893" t="s">
        <v>753</v>
      </c>
      <c r="E3893">
        <v>29.289530723999999</v>
      </c>
      <c r="F3893">
        <v>19.04</v>
      </c>
      <c r="G3893">
        <v>22.7148388312871</v>
      </c>
      <c r="H3893">
        <v>-2.43364238854064</v>
      </c>
      <c r="I3893">
        <v>10.1448757398504</v>
      </c>
      <c r="J3893">
        <v>-0.76130388879763899</v>
      </c>
      <c r="K3893">
        <v>18.354355693040102</v>
      </c>
      <c r="L3893">
        <v>16.248334756811701</v>
      </c>
      <c r="M3893">
        <v>37.603805705755697</v>
      </c>
      <c r="N3893">
        <v>1.1191081631614499</v>
      </c>
      <c r="O3893">
        <v>5.0420168067226898</v>
      </c>
      <c r="P3893">
        <v>66.215626364033099</v>
      </c>
      <c r="Q3893">
        <v>3.3034621500889999E-3</v>
      </c>
    </row>
    <row r="3894" spans="1:17" hidden="1" x14ac:dyDescent="0.3">
      <c r="A3894" t="s">
        <v>8018</v>
      </c>
      <c r="B3894" t="s">
        <v>8019</v>
      </c>
      <c r="C3894" t="str">
        <f>IFERROR(VLOOKUP(Table1[[#This Row],[Ticker]],[1]!Table1[[Symbol]:[Industry]],2,FALSE),"-")</f>
        <v>-</v>
      </c>
      <c r="D3894" t="s">
        <v>400</v>
      </c>
      <c r="E3894">
        <v>29.199687945999901</v>
      </c>
      <c r="F3894">
        <v>17.420000000000002</v>
      </c>
      <c r="G3894">
        <v>298.41092007681402</v>
      </c>
      <c r="H3894">
        <v>-12.3777454455934</v>
      </c>
      <c r="I3894">
        <v>-65.876077901984601</v>
      </c>
      <c r="J3894">
        <v>-9.5271780036055702</v>
      </c>
      <c r="K3894">
        <v>20.852254710760501</v>
      </c>
      <c r="L3894">
        <v>20.069717216942799</v>
      </c>
      <c r="M3894">
        <v>13.076142101220601</v>
      </c>
      <c r="N3894">
        <v>9.3267652770789494E-2</v>
      </c>
      <c r="O3894">
        <v>132.95063145809399</v>
      </c>
      <c r="P3894">
        <v>370.81081081080998</v>
      </c>
    </row>
    <row r="3895" spans="1:17" hidden="1" x14ac:dyDescent="0.3">
      <c r="A3895" t="s">
        <v>8020</v>
      </c>
      <c r="B3895" t="s">
        <v>8021</v>
      </c>
      <c r="C3895" t="str">
        <f>IFERROR(VLOOKUP(Table1[[#This Row],[Ticker]],[1]!Table1[[Symbol]:[Industry]],2,FALSE),"-")</f>
        <v>-</v>
      </c>
      <c r="D3895" t="s">
        <v>516</v>
      </c>
      <c r="E3895">
        <v>29.06625</v>
      </c>
      <c r="F3895">
        <v>5.75</v>
      </c>
      <c r="G3895">
        <v>-36.138543272881499</v>
      </c>
      <c r="H3895">
        <v>-16.091886211171701</v>
      </c>
      <c r="I3895">
        <v>-2.1685418367249798</v>
      </c>
      <c r="J3895">
        <v>2.06702489494515</v>
      </c>
      <c r="K3895">
        <v>5.9380525606811601</v>
      </c>
      <c r="L3895">
        <v>5.9162853388338199</v>
      </c>
      <c r="M3895">
        <v>40.090263864664998</v>
      </c>
      <c r="N3895">
        <v>0.65598430346631698</v>
      </c>
      <c r="O3895">
        <v>53.043478260869499</v>
      </c>
      <c r="P3895">
        <v>19.7916666666666</v>
      </c>
      <c r="Q3895">
        <v>-3.9029918512264998E-2</v>
      </c>
    </row>
    <row r="3896" spans="1:17" hidden="1" x14ac:dyDescent="0.3">
      <c r="A3896" t="s">
        <v>8022</v>
      </c>
      <c r="B3896" t="s">
        <v>8023</v>
      </c>
      <c r="C3896" t="str">
        <f>IFERROR(VLOOKUP(Table1[[#This Row],[Ticker]],[1]!Table1[[Symbol]:[Industry]],2,FALSE),"-")</f>
        <v>-</v>
      </c>
      <c r="D3896" t="s">
        <v>3510</v>
      </c>
      <c r="E3896">
        <v>29.0199</v>
      </c>
      <c r="F3896">
        <v>74.41</v>
      </c>
      <c r="G3896">
        <v>24.205923627802701</v>
      </c>
      <c r="H3896">
        <v>-10.2011783642509</v>
      </c>
      <c r="I3896">
        <v>12.2137016507816</v>
      </c>
      <c r="J3896">
        <v>-8.1026441456916292</v>
      </c>
      <c r="K3896">
        <v>74.721726809611397</v>
      </c>
      <c r="L3896">
        <v>67.509525894226101</v>
      </c>
      <c r="M3896">
        <v>38.732654414211503</v>
      </c>
      <c r="N3896">
        <v>1.00772009776621</v>
      </c>
      <c r="O3896">
        <v>23.6392957935761</v>
      </c>
      <c r="P3896">
        <v>65.355555555555497</v>
      </c>
      <c r="Q3896">
        <v>4.7663480184507001E-2</v>
      </c>
    </row>
    <row r="3897" spans="1:17" hidden="1" x14ac:dyDescent="0.3">
      <c r="A3897" t="s">
        <v>8024</v>
      </c>
      <c r="B3897" t="s">
        <v>8025</v>
      </c>
      <c r="C3897" t="str">
        <f>IFERROR(VLOOKUP(Table1[[#This Row],[Ticker]],[1]!Table1[[Symbol]:[Industry]],2,FALSE),"-")</f>
        <v>-</v>
      </c>
      <c r="D3897" t="s">
        <v>4170</v>
      </c>
      <c r="E3897">
        <v>28.921800000000001</v>
      </c>
      <c r="F3897">
        <v>172</v>
      </c>
      <c r="G3897">
        <v>-49.2820531039984</v>
      </c>
      <c r="H3897">
        <v>-9.1279910182689292</v>
      </c>
      <c r="I3897">
        <v>3.61241555713563</v>
      </c>
      <c r="J3897">
        <v>3.0518093412680498</v>
      </c>
      <c r="K3897">
        <v>174.68251334184299</v>
      </c>
      <c r="L3897">
        <v>175.46037024151099</v>
      </c>
      <c r="M3897">
        <v>47.801715039253097</v>
      </c>
      <c r="N3897">
        <v>1.5216370345521599</v>
      </c>
      <c r="O3897">
        <v>31.395348837209198</v>
      </c>
      <c r="P3897">
        <v>40.983606557377001</v>
      </c>
      <c r="Q3897">
        <v>-1.6191387211261E-2</v>
      </c>
    </row>
    <row r="3898" spans="1:17" hidden="1" x14ac:dyDescent="0.3">
      <c r="A3898" t="s">
        <v>8026</v>
      </c>
      <c r="B3898" t="s">
        <v>8027</v>
      </c>
      <c r="C3898" t="str">
        <f>IFERROR(VLOOKUP(Table1[[#This Row],[Ticker]],[1]!Table1[[Symbol]:[Industry]],2,FALSE),"-")</f>
        <v>-</v>
      </c>
      <c r="D3898" t="s">
        <v>4440</v>
      </c>
      <c r="E3898">
        <v>28.8</v>
      </c>
      <c r="F3898">
        <v>144</v>
      </c>
      <c r="G3898">
        <v>-54.409851796290802</v>
      </c>
      <c r="H3898">
        <v>4.7217913483673701</v>
      </c>
      <c r="I3898">
        <v>-12.0570952677138</v>
      </c>
      <c r="J3898">
        <v>2.7813106092308599</v>
      </c>
      <c r="K3898">
        <v>139.45285690958201</v>
      </c>
      <c r="M3898">
        <v>55.370188002934498</v>
      </c>
      <c r="N3898">
        <v>1.83704974271012</v>
      </c>
      <c r="O3898">
        <v>33.1944444444444</v>
      </c>
      <c r="P3898">
        <v>21.2121212121212</v>
      </c>
    </row>
    <row r="3899" spans="1:17" hidden="1" x14ac:dyDescent="0.3">
      <c r="A3899" t="s">
        <v>8028</v>
      </c>
      <c r="B3899" t="s">
        <v>8029</v>
      </c>
      <c r="C3899" t="str">
        <f>IFERROR(VLOOKUP(Table1[[#This Row],[Ticker]],[1]!Table1[[Symbol]:[Industry]],2,FALSE),"-")</f>
        <v>-</v>
      </c>
      <c r="D3899" t="s">
        <v>54</v>
      </c>
      <c r="E3899">
        <v>28.696625999999998</v>
      </c>
      <c r="F3899">
        <v>5.34</v>
      </c>
      <c r="G3899">
        <v>-2.2687241587952198</v>
      </c>
      <c r="H3899">
        <v>-14.2124616274919</v>
      </c>
      <c r="I3899">
        <v>6.1453664771833303</v>
      </c>
      <c r="J3899">
        <v>-9.4035633403489598</v>
      </c>
      <c r="K3899">
        <v>5.6198745050111603</v>
      </c>
      <c r="L3899">
        <v>5.0431358122903802</v>
      </c>
      <c r="M3899">
        <v>25.241966347610401</v>
      </c>
      <c r="N3899">
        <v>0.693556402891504</v>
      </c>
      <c r="O3899">
        <v>28.277153558052401</v>
      </c>
      <c r="P3899">
        <v>47.922437673130197</v>
      </c>
      <c r="Q3899">
        <v>-2.7311749897436999E-2</v>
      </c>
    </row>
    <row r="3900" spans="1:17" hidden="1" x14ac:dyDescent="0.3">
      <c r="A3900" t="s">
        <v>8030</v>
      </c>
      <c r="B3900" t="s">
        <v>8031</v>
      </c>
      <c r="C3900" t="str">
        <f>IFERROR(VLOOKUP(Table1[[#This Row],[Ticker]],[1]!Table1[[Symbol]:[Industry]],2,FALSE),"-")</f>
        <v>-</v>
      </c>
      <c r="D3900" t="s">
        <v>294</v>
      </c>
      <c r="E3900">
        <v>28.50553523</v>
      </c>
      <c r="F3900">
        <v>79.39</v>
      </c>
      <c r="G3900">
        <v>123.319575458481</v>
      </c>
      <c r="H3900">
        <v>10.600185118384401</v>
      </c>
      <c r="I3900">
        <v>41.087512684389701</v>
      </c>
      <c r="J3900">
        <v>-1.5044036764834099</v>
      </c>
      <c r="K3900">
        <v>69.880323388813494</v>
      </c>
      <c r="L3900">
        <v>55.712581523621097</v>
      </c>
      <c r="M3900">
        <v>93.323800628913901</v>
      </c>
      <c r="N3900">
        <v>0</v>
      </c>
      <c r="O3900">
        <v>0</v>
      </c>
      <c r="P3900">
        <v>219.476861167001</v>
      </c>
    </row>
    <row r="3901" spans="1:17" hidden="1" x14ac:dyDescent="0.3">
      <c r="A3901" t="s">
        <v>8032</v>
      </c>
      <c r="B3901" t="s">
        <v>8033</v>
      </c>
      <c r="C3901" t="str">
        <f>IFERROR(VLOOKUP(Table1[[#This Row],[Ticker]],[1]!Table1[[Symbol]:[Industry]],2,FALSE),"-")</f>
        <v>-</v>
      </c>
      <c r="D3901" t="s">
        <v>294</v>
      </c>
      <c r="E3901">
        <v>28.448475309999999</v>
      </c>
      <c r="F3901">
        <v>13.9</v>
      </c>
      <c r="G3901">
        <v>25.177346719479001</v>
      </c>
      <c r="H3901">
        <v>9.4557749406000706</v>
      </c>
      <c r="I3901">
        <v>31.777833362349998</v>
      </c>
      <c r="J3901">
        <v>-0.26080455431809202</v>
      </c>
      <c r="K3901">
        <v>12.3604924153751</v>
      </c>
      <c r="L3901">
        <v>10.888754533366001</v>
      </c>
      <c r="M3901">
        <v>56.074428257343897</v>
      </c>
      <c r="N3901">
        <v>2.2095855003887701</v>
      </c>
      <c r="O3901">
        <v>16.762589928057501</v>
      </c>
      <c r="P3901">
        <v>85.3333333333333</v>
      </c>
    </row>
    <row r="3902" spans="1:17" hidden="1" x14ac:dyDescent="0.3">
      <c r="A3902" t="s">
        <v>8034</v>
      </c>
      <c r="B3902" t="s">
        <v>8035</v>
      </c>
      <c r="C3902" t="str">
        <f>IFERROR(VLOOKUP(Table1[[#This Row],[Ticker]],[1]!Table1[[Symbol]:[Industry]],2,FALSE),"-")</f>
        <v>-</v>
      </c>
      <c r="D3902" t="s">
        <v>1361</v>
      </c>
      <c r="E3902">
        <v>28.388294607999999</v>
      </c>
      <c r="F3902">
        <v>240.15</v>
      </c>
      <c r="G3902">
        <v>-22.999360007693902</v>
      </c>
      <c r="H3902">
        <v>-3.36069559982541</v>
      </c>
      <c r="I3902">
        <v>-12.6954258790484</v>
      </c>
      <c r="J3902">
        <v>-1.5418288261840101</v>
      </c>
      <c r="K3902">
        <v>237.02625107741099</v>
      </c>
      <c r="L3902">
        <v>230.39233657199699</v>
      </c>
      <c r="M3902">
        <v>54.0220772595234</v>
      </c>
      <c r="N3902">
        <v>2.1375076125178798</v>
      </c>
      <c r="O3902">
        <v>11.180512179887501</v>
      </c>
      <c r="P3902">
        <v>12.324602432179599</v>
      </c>
      <c r="Q3902">
        <v>-6.2435120747125997E-2</v>
      </c>
    </row>
    <row r="3903" spans="1:17" hidden="1" x14ac:dyDescent="0.3">
      <c r="A3903" t="s">
        <v>8036</v>
      </c>
      <c r="B3903" t="s">
        <v>8037</v>
      </c>
      <c r="C3903" t="str">
        <f>IFERROR(VLOOKUP(Table1[[#This Row],[Ticker]],[1]!Table1[[Symbol]:[Industry]],2,FALSE),"-")</f>
        <v>-</v>
      </c>
      <c r="D3903" t="s">
        <v>397</v>
      </c>
      <c r="E3903">
        <v>28.38</v>
      </c>
      <c r="F3903">
        <v>14.19</v>
      </c>
      <c r="G3903">
        <v>-29.200556399299899</v>
      </c>
      <c r="H3903">
        <v>-10.5317321087569</v>
      </c>
      <c r="I3903">
        <v>-13.4521092178533</v>
      </c>
      <c r="J3903">
        <v>-9.3076823650080005</v>
      </c>
      <c r="K3903">
        <v>15.0718299157794</v>
      </c>
      <c r="L3903">
        <v>14.8786385109193</v>
      </c>
      <c r="M3903">
        <v>32.365508750644999</v>
      </c>
      <c r="N3903">
        <v>1.2378128760156</v>
      </c>
      <c r="O3903">
        <v>47.991543340380503</v>
      </c>
      <c r="P3903">
        <v>27.8378378378378</v>
      </c>
      <c r="Q3903">
        <v>1.1842620177421E-2</v>
      </c>
    </row>
    <row r="3904" spans="1:17" hidden="1" x14ac:dyDescent="0.3">
      <c r="A3904" t="s">
        <v>8038</v>
      </c>
      <c r="B3904" t="s">
        <v>8039</v>
      </c>
      <c r="C3904" t="str">
        <f>IFERROR(VLOOKUP(Table1[[#This Row],[Ticker]],[1]!Table1[[Symbol]:[Industry]],2,FALSE),"-")</f>
        <v>-</v>
      </c>
      <c r="D3904" t="s">
        <v>1503</v>
      </c>
      <c r="E3904">
        <v>28.289915808</v>
      </c>
      <c r="F3904">
        <v>2.31</v>
      </c>
      <c r="G3904">
        <v>-38.4914844493521</v>
      </c>
      <c r="H3904">
        <v>-3.3649087871015899</v>
      </c>
      <c r="I3904">
        <v>-49.374934117744097</v>
      </c>
      <c r="J3904">
        <v>-4.3615465336262798</v>
      </c>
      <c r="K3904">
        <v>2.9966873054050498</v>
      </c>
      <c r="L3904">
        <v>3.1461500528450799</v>
      </c>
      <c r="M3904">
        <v>40.312927788694701</v>
      </c>
      <c r="N3904">
        <v>1.03972852303824</v>
      </c>
      <c r="O3904">
        <v>99.134199134199093</v>
      </c>
      <c r="P3904">
        <v>28.3333333333333</v>
      </c>
      <c r="Q3904">
        <v>6.0130368908140001E-3</v>
      </c>
    </row>
    <row r="3905" spans="1:17" hidden="1" x14ac:dyDescent="0.3">
      <c r="A3905" t="s">
        <v>8040</v>
      </c>
      <c r="B3905" t="s">
        <v>8041</v>
      </c>
      <c r="C3905" t="str">
        <f>IFERROR(VLOOKUP(Table1[[#This Row],[Ticker]],[1]!Table1[[Symbol]:[Industry]],2,FALSE),"-")</f>
        <v>-</v>
      </c>
      <c r="D3905" t="s">
        <v>2750</v>
      </c>
      <c r="E3905">
        <v>28.278625649999999</v>
      </c>
      <c r="F3905">
        <v>69.5</v>
      </c>
      <c r="G3905">
        <v>-61.127714198983902</v>
      </c>
      <c r="H3905">
        <v>6.6488180488627204</v>
      </c>
      <c r="I3905">
        <v>-23.772334869089399</v>
      </c>
      <c r="J3905">
        <v>-3.3815441189299897E-2</v>
      </c>
      <c r="K3905">
        <v>66.465139911411597</v>
      </c>
      <c r="L3905">
        <v>69.600181139312895</v>
      </c>
      <c r="M3905">
        <v>61.235660605453397</v>
      </c>
      <c r="N3905">
        <v>0.42789968652037602</v>
      </c>
      <c r="O3905">
        <v>39.568345323740999</v>
      </c>
      <c r="P3905">
        <v>17.796610169491501</v>
      </c>
    </row>
    <row r="3906" spans="1:17" hidden="1" x14ac:dyDescent="0.3">
      <c r="A3906" t="s">
        <v>8042</v>
      </c>
      <c r="B3906" t="s">
        <v>8043</v>
      </c>
      <c r="C3906" t="str">
        <f>IFERROR(VLOOKUP(Table1[[#This Row],[Ticker]],[1]!Table1[[Symbol]:[Industry]],2,FALSE),"-")</f>
        <v>-</v>
      </c>
      <c r="D3906" t="s">
        <v>1000</v>
      </c>
      <c r="E3906">
        <v>28.251719999999999</v>
      </c>
      <c r="F3906">
        <v>27.27</v>
      </c>
      <c r="G3906">
        <v>-28.6932292694175</v>
      </c>
      <c r="H3906">
        <v>-13.7415045317824</v>
      </c>
      <c r="I3906">
        <v>-11.3889815277529</v>
      </c>
      <c r="J3906">
        <v>-11.2362805384496</v>
      </c>
      <c r="K3906">
        <v>29.5189152162909</v>
      </c>
      <c r="L3906">
        <v>27.3267187846402</v>
      </c>
      <c r="M3906">
        <v>5.2374564148931002</v>
      </c>
      <c r="N3906">
        <v>0.70454545454545403</v>
      </c>
      <c r="O3906">
        <v>39.310597726439298</v>
      </c>
      <c r="P3906">
        <v>41.222164681512098</v>
      </c>
    </row>
    <row r="3907" spans="1:17" hidden="1" x14ac:dyDescent="0.3">
      <c r="A3907" t="s">
        <v>8044</v>
      </c>
      <c r="B3907" t="s">
        <v>8045</v>
      </c>
      <c r="C3907" t="str">
        <f>IFERROR(VLOOKUP(Table1[[#This Row],[Ticker]],[1]!Table1[[Symbol]:[Industry]],2,FALSE),"-")</f>
        <v>-</v>
      </c>
      <c r="D3907" t="s">
        <v>773</v>
      </c>
      <c r="E3907">
        <v>28.179375</v>
      </c>
      <c r="F3907">
        <v>66.5</v>
      </c>
      <c r="G3907">
        <v>-49.286928804118503</v>
      </c>
      <c r="H3907">
        <v>-12.7906758025006</v>
      </c>
      <c r="I3907">
        <v>-40.094863880694</v>
      </c>
      <c r="J3907">
        <v>-1.5044036764834099</v>
      </c>
      <c r="K3907">
        <v>72.973890128853199</v>
      </c>
      <c r="M3907">
        <v>15.073289640473501</v>
      </c>
      <c r="N3907">
        <v>0.202898550724637</v>
      </c>
      <c r="O3907">
        <v>38.4962406015037</v>
      </c>
      <c r="P3907">
        <v>9.375</v>
      </c>
    </row>
    <row r="3908" spans="1:17" hidden="1" x14ac:dyDescent="0.3">
      <c r="A3908" t="s">
        <v>8046</v>
      </c>
      <c r="B3908" t="s">
        <v>8047</v>
      </c>
      <c r="C3908" t="str">
        <f>IFERROR(VLOOKUP(Table1[[#This Row],[Ticker]],[1]!Table1[[Symbol]:[Industry]],2,FALSE),"-")</f>
        <v>-</v>
      </c>
      <c r="D3908" t="s">
        <v>606</v>
      </c>
      <c r="E3908">
        <v>28.141477141999999</v>
      </c>
      <c r="F3908">
        <v>3.98</v>
      </c>
      <c r="G3908">
        <v>-83.942842906845499</v>
      </c>
      <c r="H3908">
        <v>-11.122986013263899</v>
      </c>
      <c r="I3908">
        <v>14.3365086683255</v>
      </c>
      <c r="J3908">
        <v>-0.504403676483416</v>
      </c>
      <c r="K3908">
        <v>4.0897177476691002</v>
      </c>
      <c r="L3908">
        <v>4.1103038862627796</v>
      </c>
      <c r="M3908">
        <v>24.312300956210901</v>
      </c>
      <c r="N3908">
        <v>1.1705336635720001</v>
      </c>
      <c r="O3908">
        <v>104.77386934673299</v>
      </c>
      <c r="P3908">
        <v>34.915254237288103</v>
      </c>
    </row>
    <row r="3909" spans="1:17" hidden="1" x14ac:dyDescent="0.3">
      <c r="A3909" t="s">
        <v>8048</v>
      </c>
      <c r="B3909" t="s">
        <v>8049</v>
      </c>
      <c r="C3909" t="str">
        <f>IFERROR(VLOOKUP(Table1[[#This Row],[Ticker]],[1]!Table1[[Symbol]:[Industry]],2,FALSE),"-")</f>
        <v>-</v>
      </c>
      <c r="D3909" t="s">
        <v>287</v>
      </c>
      <c r="E3909">
        <v>28.108670400000001</v>
      </c>
      <c r="F3909">
        <v>17.309999999999999</v>
      </c>
      <c r="G3909">
        <v>15.1715192136515</v>
      </c>
      <c r="H3909">
        <v>-2.5545480100433098</v>
      </c>
      <c r="I3909">
        <v>-15.4169594252139</v>
      </c>
      <c r="J3909">
        <v>-4.2115859969254101</v>
      </c>
      <c r="K3909">
        <v>17.882852220193701</v>
      </c>
      <c r="L3909">
        <v>17.049383220512699</v>
      </c>
      <c r="M3909">
        <v>36.029276252992197</v>
      </c>
      <c r="N3909">
        <v>0.77075560760376904</v>
      </c>
      <c r="O3909">
        <v>20.392836510687399</v>
      </c>
      <c r="P3909">
        <v>64.857142857142804</v>
      </c>
      <c r="Q3909">
        <v>9.0694777342805996E-2</v>
      </c>
    </row>
    <row r="3910" spans="1:17" hidden="1" x14ac:dyDescent="0.3">
      <c r="A3910" t="s">
        <v>8050</v>
      </c>
      <c r="B3910" t="s">
        <v>8051</v>
      </c>
      <c r="C3910" t="str">
        <f>IFERROR(VLOOKUP(Table1[[#This Row],[Ticker]],[1]!Table1[[Symbol]:[Industry]],2,FALSE),"-")</f>
        <v>-</v>
      </c>
      <c r="D3910" t="s">
        <v>4440</v>
      </c>
      <c r="E3910">
        <v>28.099743749999998</v>
      </c>
      <c r="F3910">
        <v>11.25</v>
      </c>
      <c r="G3910">
        <v>-30.037472707669099</v>
      </c>
      <c r="H3910">
        <v>-23.178796349305902</v>
      </c>
      <c r="I3910">
        <v>-24.5801579983411</v>
      </c>
      <c r="J3910">
        <v>-3.7633089762227701</v>
      </c>
      <c r="K3910">
        <v>12.8119245622158</v>
      </c>
      <c r="L3910">
        <v>12.8901628864456</v>
      </c>
      <c r="M3910">
        <v>24.161682440622702</v>
      </c>
      <c r="N3910">
        <v>0.68385345997286295</v>
      </c>
      <c r="O3910">
        <v>89.155555555555495</v>
      </c>
      <c r="P3910">
        <v>2.83363802559415</v>
      </c>
      <c r="Q3910">
        <v>-1.6000812286490002E-2</v>
      </c>
    </row>
    <row r="3911" spans="1:17" hidden="1" x14ac:dyDescent="0.3">
      <c r="A3911" t="s">
        <v>8052</v>
      </c>
      <c r="B3911" t="s">
        <v>8053</v>
      </c>
      <c r="C3911" t="str">
        <f>IFERROR(VLOOKUP(Table1[[#This Row],[Ticker]],[1]!Table1[[Symbol]:[Industry]],2,FALSE),"-")</f>
        <v>-</v>
      </c>
      <c r="D3911" t="s">
        <v>1503</v>
      </c>
      <c r="E3911">
        <v>28.024484951999899</v>
      </c>
      <c r="F3911">
        <v>3.88</v>
      </c>
      <c r="G3911">
        <v>-57.4373929098236</v>
      </c>
      <c r="H3911">
        <v>-7.6415045317824397</v>
      </c>
      <c r="I3911">
        <v>8.8829567557572204</v>
      </c>
      <c r="J3911">
        <v>-1.5044036764834099</v>
      </c>
      <c r="K3911">
        <v>3.6182648313583599</v>
      </c>
      <c r="L3911">
        <v>3.7164188112563301</v>
      </c>
      <c r="M3911">
        <v>17.0595097076109</v>
      </c>
      <c r="N3911">
        <v>0.22222939683728599</v>
      </c>
      <c r="O3911">
        <v>37.886597938144298</v>
      </c>
      <c r="P3911">
        <v>38.571428571428498</v>
      </c>
      <c r="Q3911">
        <v>-6.0946135115834001E-2</v>
      </c>
    </row>
    <row r="3912" spans="1:17" hidden="1" x14ac:dyDescent="0.3">
      <c r="A3912" t="s">
        <v>8054</v>
      </c>
      <c r="B3912" t="s">
        <v>8055</v>
      </c>
      <c r="C3912" t="str">
        <f>IFERROR(VLOOKUP(Table1[[#This Row],[Ticker]],[1]!Table1[[Symbol]:[Industry]],2,FALSE),"-")</f>
        <v>-</v>
      </c>
      <c r="D3912" t="s">
        <v>400</v>
      </c>
      <c r="E3912">
        <v>28</v>
      </c>
      <c r="F3912">
        <v>28</v>
      </c>
      <c r="G3912">
        <v>7.2928362824423498</v>
      </c>
      <c r="H3912">
        <v>-17.957600200819201</v>
      </c>
      <c r="I3912">
        <v>-12.8687644013543</v>
      </c>
      <c r="J3912">
        <v>1.4514504501960399</v>
      </c>
      <c r="K3912">
        <v>28.852944084091298</v>
      </c>
      <c r="L3912">
        <v>28.846212447662001</v>
      </c>
      <c r="M3912">
        <v>56.6359709320568</v>
      </c>
      <c r="N3912">
        <v>0.55814626058864603</v>
      </c>
      <c r="O3912">
        <v>48.249999999999901</v>
      </c>
      <c r="P3912">
        <v>49.732620320855602</v>
      </c>
      <c r="Q3912">
        <v>3.7515081666220002E-2</v>
      </c>
    </row>
    <row r="3913" spans="1:17" hidden="1" x14ac:dyDescent="0.3">
      <c r="A3913" t="s">
        <v>8056</v>
      </c>
      <c r="B3913" t="s">
        <v>8057</v>
      </c>
      <c r="C3913" t="str">
        <f>IFERROR(VLOOKUP(Table1[[#This Row],[Ticker]],[1]!Table1[[Symbol]:[Industry]],2,FALSE),"-")</f>
        <v>-</v>
      </c>
      <c r="D3913" t="s">
        <v>400</v>
      </c>
      <c r="E3913">
        <v>27.93</v>
      </c>
      <c r="F3913">
        <v>0.35</v>
      </c>
      <c r="G3913">
        <v>-47.411345076529798</v>
      </c>
      <c r="H3913">
        <v>-7.4192823095602103</v>
      </c>
      <c r="I3913">
        <v>-21.1079357761189</v>
      </c>
      <c r="J3913">
        <v>-1.5044036764834099</v>
      </c>
      <c r="K3913">
        <v>0.35425635134641997</v>
      </c>
      <c r="L3913">
        <v>0.37374329839749099</v>
      </c>
      <c r="M3913">
        <v>53.040494564236703</v>
      </c>
      <c r="N3913">
        <v>0.61265360223716403</v>
      </c>
      <c r="O3913">
        <v>62.857142857142797</v>
      </c>
      <c r="P3913">
        <v>12.9032258064516</v>
      </c>
      <c r="Q3913">
        <v>-0.19227917753728599</v>
      </c>
    </row>
    <row r="3914" spans="1:17" hidden="1" x14ac:dyDescent="0.3">
      <c r="A3914" t="s">
        <v>8058</v>
      </c>
      <c r="B3914" t="s">
        <v>8059</v>
      </c>
      <c r="C3914" t="str">
        <f>IFERROR(VLOOKUP(Table1[[#This Row],[Ticker]],[1]!Table1[[Symbol]:[Industry]],2,FALSE),"-")</f>
        <v>-</v>
      </c>
      <c r="D3914" t="s">
        <v>400</v>
      </c>
      <c r="E3914">
        <v>27.898900000000001</v>
      </c>
      <c r="F3914">
        <v>17.77</v>
      </c>
      <c r="G3914">
        <v>151.99844229057399</v>
      </c>
      <c r="H3914">
        <v>-25.643683181019899</v>
      </c>
      <c r="I3914">
        <v>81.332763349973405</v>
      </c>
      <c r="J3914">
        <v>-8.7203709231568993</v>
      </c>
      <c r="K3914">
        <v>20.448835318452002</v>
      </c>
      <c r="L3914">
        <v>15.282607892979099</v>
      </c>
      <c r="M3914">
        <v>13.7090666928279</v>
      </c>
      <c r="N3914">
        <v>0.59451207374400905</v>
      </c>
      <c r="O3914">
        <v>74.057400112549203</v>
      </c>
      <c r="P3914">
        <v>232.77153558052399</v>
      </c>
      <c r="Q3914">
        <v>9.8361300199737003E-2</v>
      </c>
    </row>
    <row r="3915" spans="1:17" hidden="1" x14ac:dyDescent="0.3">
      <c r="A3915" t="s">
        <v>8060</v>
      </c>
      <c r="B3915" t="s">
        <v>8061</v>
      </c>
      <c r="C3915" t="str">
        <f>IFERROR(VLOOKUP(Table1[[#This Row],[Ticker]],[1]!Table1[[Symbol]:[Industry]],2,FALSE),"-")</f>
        <v>-</v>
      </c>
      <c r="D3915" t="s">
        <v>54</v>
      </c>
      <c r="E3915">
        <v>27.849844169999901</v>
      </c>
      <c r="F3915">
        <v>42.78</v>
      </c>
      <c r="G3915">
        <v>-14.141591413934901</v>
      </c>
      <c r="H3915">
        <v>7.7355022004806404</v>
      </c>
      <c r="I3915">
        <v>-15.740229940787099</v>
      </c>
      <c r="J3915">
        <v>2.4476921318998102</v>
      </c>
      <c r="K3915">
        <v>42.036226649392297</v>
      </c>
      <c r="L3915">
        <v>42.620620689418203</v>
      </c>
      <c r="M3915">
        <v>45.5591259914262</v>
      </c>
      <c r="N3915">
        <v>1.2599238365713501</v>
      </c>
      <c r="O3915">
        <v>63.627863487611002</v>
      </c>
      <c r="P3915">
        <v>36.677316293929699</v>
      </c>
      <c r="Q3915">
        <v>2.0210966023272998E-2</v>
      </c>
    </row>
    <row r="3916" spans="1:17" hidden="1" x14ac:dyDescent="0.3">
      <c r="A3916" t="s">
        <v>8062</v>
      </c>
      <c r="B3916" t="s">
        <v>8063</v>
      </c>
      <c r="C3916" t="str">
        <f>IFERROR(VLOOKUP(Table1[[#This Row],[Ticker]],[1]!Table1[[Symbol]:[Industry]],2,FALSE),"-")</f>
        <v>-</v>
      </c>
      <c r="D3916" t="s">
        <v>400</v>
      </c>
      <c r="E3916">
        <v>27.828710000000001</v>
      </c>
      <c r="F3916">
        <v>45.5</v>
      </c>
      <c r="G3916">
        <v>24.444639551042702</v>
      </c>
      <c r="H3916">
        <v>-13.4815045317824</v>
      </c>
      <c r="I3916">
        <v>23.812922289069</v>
      </c>
      <c r="J3916">
        <v>15.3374317503302</v>
      </c>
      <c r="K3916">
        <v>42.343592972877701</v>
      </c>
      <c r="L3916">
        <v>38.280730405997197</v>
      </c>
      <c r="M3916">
        <v>56.458363790819</v>
      </c>
      <c r="N3916">
        <v>2.8873094243649602</v>
      </c>
      <c r="O3916">
        <v>24.5054945054945</v>
      </c>
      <c r="P3916">
        <v>78.431372549019599</v>
      </c>
      <c r="Q3916">
        <v>2.6175956357654E-2</v>
      </c>
    </row>
    <row r="3917" spans="1:17" hidden="1" x14ac:dyDescent="0.3">
      <c r="A3917" t="s">
        <v>8064</v>
      </c>
      <c r="B3917" t="s">
        <v>8065</v>
      </c>
      <c r="C3917" t="str">
        <f>IFERROR(VLOOKUP(Table1[[#This Row],[Ticker]],[1]!Table1[[Symbol]:[Industry]],2,FALSE),"-")</f>
        <v>-</v>
      </c>
      <c r="D3917" t="s">
        <v>132</v>
      </c>
      <c r="E3917">
        <v>27.805069305</v>
      </c>
      <c r="F3917">
        <v>53.95</v>
      </c>
      <c r="G3917">
        <v>-4.0182488543981298</v>
      </c>
      <c r="H3917">
        <v>-10.5869590772369</v>
      </c>
      <c r="I3917">
        <v>1.6120385334507801</v>
      </c>
      <c r="J3917">
        <v>-7.3642762879483898</v>
      </c>
      <c r="K3917">
        <v>54.790165425321099</v>
      </c>
      <c r="L3917">
        <v>52.6213625200633</v>
      </c>
      <c r="M3917">
        <v>50.796189299197003</v>
      </c>
      <c r="N3917">
        <v>0.16389765308510901</v>
      </c>
      <c r="O3917">
        <v>42.354031510657997</v>
      </c>
      <c r="P3917">
        <v>45.417789757412301</v>
      </c>
      <c r="Q3917">
        <v>1.1486110158754E-2</v>
      </c>
    </row>
    <row r="3918" spans="1:17" hidden="1" x14ac:dyDescent="0.3">
      <c r="A3918" t="s">
        <v>8066</v>
      </c>
      <c r="B3918" t="s">
        <v>8067</v>
      </c>
      <c r="C3918" t="str">
        <f>IFERROR(VLOOKUP(Table1[[#This Row],[Ticker]],[1]!Table1[[Symbol]:[Industry]],2,FALSE),"-")</f>
        <v>-</v>
      </c>
      <c r="D3918" t="s">
        <v>753</v>
      </c>
      <c r="E3918">
        <v>27.800666394</v>
      </c>
      <c r="F3918">
        <v>45.22</v>
      </c>
      <c r="G3918">
        <v>-0.94046404118884597</v>
      </c>
      <c r="H3918">
        <v>-2.5196083692542</v>
      </c>
      <c r="I3918">
        <v>4.4501841140672198</v>
      </c>
      <c r="J3918">
        <v>-1.1939823904523701</v>
      </c>
      <c r="K3918">
        <v>43.687135088748597</v>
      </c>
      <c r="L3918">
        <v>39.3949591137062</v>
      </c>
      <c r="M3918">
        <v>53.1716620480071</v>
      </c>
      <c r="N3918">
        <v>1.4489770107753901</v>
      </c>
      <c r="O3918">
        <v>3.31711632021229</v>
      </c>
      <c r="P3918">
        <v>45.870967741935402</v>
      </c>
    </row>
    <row r="3919" spans="1:17" hidden="1" x14ac:dyDescent="0.3">
      <c r="A3919" t="s">
        <v>8068</v>
      </c>
      <c r="B3919" t="s">
        <v>8069</v>
      </c>
      <c r="C3919" t="str">
        <f>IFERROR(VLOOKUP(Table1[[#This Row],[Ticker]],[1]!Table1[[Symbol]:[Industry]],2,FALSE),"-")</f>
        <v>-</v>
      </c>
      <c r="D3919" t="s">
        <v>2208</v>
      </c>
      <c r="E3919">
        <v>27.624844</v>
      </c>
      <c r="F3919">
        <v>4.03</v>
      </c>
      <c r="G3919">
        <v>-28.1018740597417</v>
      </c>
      <c r="H3919">
        <v>-24.764707817203298</v>
      </c>
      <c r="I3919">
        <v>-5.7603255961064903</v>
      </c>
      <c r="J3919">
        <v>-5.4550209604340196</v>
      </c>
      <c r="K3919">
        <v>4.2946115764392196</v>
      </c>
      <c r="L3919">
        <v>4.6235986397258904</v>
      </c>
      <c r="M3919">
        <v>44.043852476663297</v>
      </c>
      <c r="N3919">
        <v>1.08271975161562</v>
      </c>
      <c r="O3919">
        <v>84.863523573200993</v>
      </c>
      <c r="P3919">
        <v>22.865853658536501</v>
      </c>
      <c r="Q3919">
        <v>9.0259170777999995E-5</v>
      </c>
    </row>
    <row r="3920" spans="1:17" hidden="1" x14ac:dyDescent="0.3">
      <c r="A3920" t="s">
        <v>8070</v>
      </c>
      <c r="B3920" t="s">
        <v>8071</v>
      </c>
      <c r="C3920" t="str">
        <f>IFERROR(VLOOKUP(Table1[[#This Row],[Ticker]],[1]!Table1[[Symbol]:[Industry]],2,FALSE),"-")</f>
        <v>-</v>
      </c>
      <c r="D3920" t="s">
        <v>83</v>
      </c>
      <c r="E3920">
        <v>27.582476012000001</v>
      </c>
      <c r="F3920">
        <v>18.34</v>
      </c>
      <c r="G3920">
        <v>18.1693033225467</v>
      </c>
      <c r="H3920">
        <v>6.0876003881938399</v>
      </c>
      <c r="I3920">
        <v>8.0654312504527894</v>
      </c>
      <c r="J3920">
        <v>-2.8771597482891198</v>
      </c>
      <c r="K3920">
        <v>17.6495491070499</v>
      </c>
      <c r="L3920">
        <v>16.9970898817133</v>
      </c>
      <c r="M3920">
        <v>50.7787866514999</v>
      </c>
      <c r="N3920">
        <v>2.7889975358699801</v>
      </c>
      <c r="O3920">
        <v>37.677208287895297</v>
      </c>
      <c r="P3920">
        <v>58.650519031141798</v>
      </c>
      <c r="Q3920">
        <v>2.8678861747968E-2</v>
      </c>
    </row>
    <row r="3921" spans="1:17" hidden="1" x14ac:dyDescent="0.3">
      <c r="A3921" t="s">
        <v>8072</v>
      </c>
      <c r="B3921" t="s">
        <v>8073</v>
      </c>
      <c r="C3921" t="str">
        <f>IFERROR(VLOOKUP(Table1[[#This Row],[Ticker]],[1]!Table1[[Symbol]:[Industry]],2,FALSE),"-")</f>
        <v>-</v>
      </c>
      <c r="D3921" t="s">
        <v>324</v>
      </c>
      <c r="E3921">
        <v>27.418204919999901</v>
      </c>
      <c r="F3921">
        <v>47.55</v>
      </c>
      <c r="G3921">
        <v>401.49246418628098</v>
      </c>
      <c r="H3921">
        <v>7.5175338408481798</v>
      </c>
      <c r="I3921">
        <v>349.22146442053702</v>
      </c>
      <c r="J3921">
        <v>-9.2610576688788502</v>
      </c>
      <c r="K3921">
        <v>41.946026461126998</v>
      </c>
      <c r="L3921">
        <v>23.922608483991699</v>
      </c>
      <c r="M3921">
        <v>26.764180110195699</v>
      </c>
      <c r="N3921">
        <v>0.55627766910326304</v>
      </c>
      <c r="O3921">
        <v>19.894847528916898</v>
      </c>
      <c r="P3921">
        <v>490.68322981366401</v>
      </c>
      <c r="Q3921">
        <v>0.13912695847887099</v>
      </c>
    </row>
    <row r="3922" spans="1:17" hidden="1" x14ac:dyDescent="0.3">
      <c r="A3922" t="s">
        <v>8074</v>
      </c>
      <c r="B3922" t="s">
        <v>8075</v>
      </c>
      <c r="C3922" t="str">
        <f>IFERROR(VLOOKUP(Table1[[#This Row],[Ticker]],[1]!Table1[[Symbol]:[Industry]],2,FALSE),"-")</f>
        <v>-</v>
      </c>
      <c r="D3922" t="s">
        <v>400</v>
      </c>
      <c r="E3922">
        <v>27.4135864</v>
      </c>
      <c r="F3922">
        <v>14.02</v>
      </c>
      <c r="G3922">
        <v>-17.859165948181101</v>
      </c>
      <c r="H3922">
        <v>-24.4161524191063</v>
      </c>
      <c r="I3922">
        <v>-38.580442412448001</v>
      </c>
      <c r="J3922">
        <v>-8.9767883418505399</v>
      </c>
      <c r="K3922">
        <v>15.232712253945399</v>
      </c>
      <c r="L3922">
        <v>15.6375119184243</v>
      </c>
      <c r="M3922">
        <v>38.733024680792198</v>
      </c>
      <c r="N3922">
        <v>0.50424969944806297</v>
      </c>
      <c r="O3922">
        <v>62.9101283880171</v>
      </c>
      <c r="P3922">
        <v>62.456546929316303</v>
      </c>
      <c r="Q3922">
        <v>9.7993719197300003E-2</v>
      </c>
    </row>
    <row r="3923" spans="1:17" hidden="1" x14ac:dyDescent="0.3">
      <c r="A3923" t="s">
        <v>8076</v>
      </c>
      <c r="B3923" t="s">
        <v>8077</v>
      </c>
      <c r="C3923" t="str">
        <f>IFERROR(VLOOKUP(Table1[[#This Row],[Ticker]],[1]!Table1[[Symbol]:[Industry]],2,FALSE),"-")</f>
        <v>-</v>
      </c>
      <c r="D3923" t="s">
        <v>227</v>
      </c>
      <c r="E3923">
        <v>27.412749999999999</v>
      </c>
      <c r="F3923">
        <v>23.33</v>
      </c>
      <c r="G3923">
        <v>48.779221498396602</v>
      </c>
      <c r="H3923">
        <v>29.361941763450101</v>
      </c>
      <c r="I3923">
        <v>57.745313699771998</v>
      </c>
      <c r="J3923">
        <v>-11.183071891737001</v>
      </c>
      <c r="K3923">
        <v>18.167439004266502</v>
      </c>
      <c r="L3923">
        <v>13.984911950906801</v>
      </c>
      <c r="M3923">
        <v>55.515365662550103</v>
      </c>
      <c r="N3923">
        <v>0.83003432485462703</v>
      </c>
      <c r="O3923">
        <v>12.987569652807499</v>
      </c>
      <c r="Q3923">
        <v>9.9946874954754003E-2</v>
      </c>
    </row>
    <row r="3924" spans="1:17" hidden="1" x14ac:dyDescent="0.3">
      <c r="A3924" t="s">
        <v>8078</v>
      </c>
      <c r="B3924" t="s">
        <v>8079</v>
      </c>
      <c r="C3924" t="str">
        <f>IFERROR(VLOOKUP(Table1[[#This Row],[Ticker]],[1]!Table1[[Symbol]:[Industry]],2,FALSE),"-")</f>
        <v>-</v>
      </c>
      <c r="D3924" t="s">
        <v>264</v>
      </c>
      <c r="E3924">
        <v>27.396599999999999</v>
      </c>
      <c r="F3924">
        <v>65.23</v>
      </c>
      <c r="G3924">
        <v>16.6615183325166</v>
      </c>
      <c r="H3924">
        <v>-4.1102545317824299</v>
      </c>
      <c r="I3924">
        <v>-29.702440607036699</v>
      </c>
      <c r="J3924">
        <v>0.62258045050071398</v>
      </c>
      <c r="K3924">
        <v>67.008057145474496</v>
      </c>
      <c r="L3924">
        <v>65.973924267829204</v>
      </c>
      <c r="M3924">
        <v>57.683098113352898</v>
      </c>
      <c r="N3924">
        <v>0.53754940711462396</v>
      </c>
      <c r="O3924">
        <v>45.638509888088201</v>
      </c>
      <c r="P3924">
        <v>88.091118800461302</v>
      </c>
      <c r="Q3924">
        <v>7.0172057785143002E-2</v>
      </c>
    </row>
    <row r="3925" spans="1:17" hidden="1" x14ac:dyDescent="0.3">
      <c r="A3925" t="s">
        <v>8080</v>
      </c>
      <c r="B3925" t="s">
        <v>8081</v>
      </c>
      <c r="C3925" t="str">
        <f>IFERROR(VLOOKUP(Table1[[#This Row],[Ticker]],[1]!Table1[[Symbol]:[Industry]],2,FALSE),"-")</f>
        <v>-</v>
      </c>
      <c r="D3925" t="s">
        <v>400</v>
      </c>
      <c r="E3925">
        <v>27.335116800000002</v>
      </c>
      <c r="F3925">
        <v>17.32</v>
      </c>
      <c r="G3925">
        <v>59.667245709378001</v>
      </c>
      <c r="H3925">
        <v>48.4677391656965</v>
      </c>
      <c r="I3925">
        <v>17.7264013103784</v>
      </c>
      <c r="J3925">
        <v>3.08801882638683</v>
      </c>
      <c r="K3925">
        <v>14.335098973826099</v>
      </c>
      <c r="L3925">
        <v>13.2501952191845</v>
      </c>
      <c r="M3925">
        <v>66.285232018077807</v>
      </c>
      <c r="N3925">
        <v>3.58851674641148</v>
      </c>
      <c r="O3925">
        <v>10.450346420323299</v>
      </c>
      <c r="P3925">
        <v>138.56749311294701</v>
      </c>
    </row>
    <row r="3926" spans="1:17" hidden="1" x14ac:dyDescent="0.3">
      <c r="A3926" t="s">
        <v>8082</v>
      </c>
      <c r="B3926" t="s">
        <v>8083</v>
      </c>
      <c r="C3926" t="str">
        <f>IFERROR(VLOOKUP(Table1[[#This Row],[Ticker]],[1]!Table1[[Symbol]:[Industry]],2,FALSE),"-")</f>
        <v>-</v>
      </c>
      <c r="D3926" t="s">
        <v>606</v>
      </c>
      <c r="E3926">
        <v>27.234604600000001</v>
      </c>
      <c r="F3926">
        <v>14</v>
      </c>
      <c r="G3926">
        <v>89.445023487155794</v>
      </c>
      <c r="H3926">
        <v>-1.63563942914314</v>
      </c>
      <c r="I3926">
        <v>24.965645481699799</v>
      </c>
      <c r="J3926">
        <v>-6.95527850824653</v>
      </c>
      <c r="K3926">
        <v>15.066084096438001</v>
      </c>
      <c r="L3926">
        <v>13.3679602642936</v>
      </c>
      <c r="M3926">
        <v>28.6385682267268</v>
      </c>
      <c r="N3926">
        <v>0.123946517015497</v>
      </c>
      <c r="O3926">
        <v>66.785714285714207</v>
      </c>
      <c r="P3926">
        <v>133.333333333333</v>
      </c>
      <c r="Q3926">
        <v>7.5516650592380996E-2</v>
      </c>
    </row>
    <row r="3927" spans="1:17" hidden="1" x14ac:dyDescent="0.3">
      <c r="A3927" t="s">
        <v>8084</v>
      </c>
      <c r="B3927" t="s">
        <v>8085</v>
      </c>
      <c r="C3927" t="str">
        <f>IFERROR(VLOOKUP(Table1[[#This Row],[Ticker]],[1]!Table1[[Symbol]:[Industry]],2,FALSE),"-")</f>
        <v>-</v>
      </c>
      <c r="D3927" t="s">
        <v>7466</v>
      </c>
      <c r="E3927">
        <v>27.224981280000002</v>
      </c>
      <c r="F3927">
        <v>75.599999999999994</v>
      </c>
      <c r="G3927">
        <v>-77.994590039414206</v>
      </c>
      <c r="H3927">
        <v>-13.896095817342401</v>
      </c>
      <c r="I3927">
        <v>-68.869902846231199</v>
      </c>
      <c r="J3927">
        <v>-1.5044036764834099</v>
      </c>
      <c r="K3927">
        <v>92.566112645072593</v>
      </c>
      <c r="L3927">
        <v>115.37603817921099</v>
      </c>
      <c r="M3927">
        <v>18.418552665168399</v>
      </c>
      <c r="N3927">
        <v>0.51948051948051899</v>
      </c>
      <c r="O3927">
        <v>110.31746031746</v>
      </c>
      <c r="P3927">
        <v>0</v>
      </c>
    </row>
    <row r="3928" spans="1:17" hidden="1" x14ac:dyDescent="0.3">
      <c r="A3928" t="s">
        <v>8086</v>
      </c>
      <c r="B3928" t="s">
        <v>8087</v>
      </c>
      <c r="C3928" t="str">
        <f>IFERROR(VLOOKUP(Table1[[#This Row],[Ticker]],[1]!Table1[[Symbol]:[Industry]],2,FALSE),"-")</f>
        <v>-</v>
      </c>
      <c r="D3928" t="s">
        <v>264</v>
      </c>
      <c r="E3928">
        <v>27.1736766</v>
      </c>
      <c r="F3928">
        <v>28.98</v>
      </c>
      <c r="G3928">
        <v>-18.68271054609</v>
      </c>
      <c r="H3928">
        <v>-1.2522787023140101</v>
      </c>
      <c r="I3928">
        <v>-4.23566980936475</v>
      </c>
      <c r="J3928">
        <v>-3.0334556642509898</v>
      </c>
      <c r="K3928">
        <v>28.498373329554902</v>
      </c>
      <c r="L3928">
        <v>26.986788890624101</v>
      </c>
      <c r="M3928">
        <v>38.907903154632997</v>
      </c>
      <c r="N3928">
        <v>0.504132231404958</v>
      </c>
      <c r="O3928">
        <v>10.4899930986887</v>
      </c>
      <c r="P3928">
        <v>33.856812933025402</v>
      </c>
    </row>
    <row r="3929" spans="1:17" hidden="1" x14ac:dyDescent="0.3">
      <c r="A3929" t="s">
        <v>8088</v>
      </c>
      <c r="B3929" t="s">
        <v>8089</v>
      </c>
      <c r="C3929" t="str">
        <f>IFERROR(VLOOKUP(Table1[[#This Row],[Ticker]],[1]!Table1[[Symbol]:[Industry]],2,FALSE),"-")</f>
        <v>-</v>
      </c>
      <c r="D3929" t="s">
        <v>8090</v>
      </c>
      <c r="E3929">
        <v>27.082000000000001</v>
      </c>
      <c r="F3929">
        <v>22</v>
      </c>
      <c r="G3929">
        <v>73.022614174194501</v>
      </c>
      <c r="H3929">
        <v>-34.259338926686802</v>
      </c>
      <c r="I3929">
        <v>71.488651320036695</v>
      </c>
      <c r="J3929">
        <v>19.19466786912</v>
      </c>
      <c r="K3929">
        <v>24.365739050433</v>
      </c>
      <c r="L3929">
        <v>18.671348703455799</v>
      </c>
      <c r="M3929">
        <v>46.920191113979101</v>
      </c>
      <c r="N3929">
        <v>0.81435837913494602</v>
      </c>
      <c r="O3929">
        <v>65.863636363636303</v>
      </c>
      <c r="P3929">
        <v>249.20634920634899</v>
      </c>
      <c r="Q3929">
        <v>9.3679923099480006E-2</v>
      </c>
    </row>
    <row r="3930" spans="1:17" hidden="1" x14ac:dyDescent="0.3">
      <c r="A3930" t="s">
        <v>8091</v>
      </c>
      <c r="B3930" t="s">
        <v>8092</v>
      </c>
      <c r="C3930" t="str">
        <f>IFERROR(VLOOKUP(Table1[[#This Row],[Ticker]],[1]!Table1[[Symbol]:[Industry]],2,FALSE),"-")</f>
        <v>-</v>
      </c>
      <c r="D3930" t="s">
        <v>573</v>
      </c>
      <c r="E3930">
        <v>27.076000000000001</v>
      </c>
      <c r="F3930">
        <v>38.68</v>
      </c>
      <c r="G3930">
        <v>-82.562996476206195</v>
      </c>
      <c r="H3930">
        <v>-18.297892196980602</v>
      </c>
      <c r="I3930">
        <v>-19.1506708188539</v>
      </c>
      <c r="J3930">
        <v>-0.991583163662897</v>
      </c>
      <c r="K3930">
        <v>40.026155470432002</v>
      </c>
      <c r="L3930">
        <v>44.064495174443998</v>
      </c>
      <c r="M3930">
        <v>44.962537858337498</v>
      </c>
      <c r="N3930">
        <v>0.65727010767598604</v>
      </c>
      <c r="O3930">
        <v>103.20579110651499</v>
      </c>
      <c r="P3930">
        <v>15.4282303789913</v>
      </c>
      <c r="Q3930">
        <v>-4.0643080219599998E-3</v>
      </c>
    </row>
    <row r="3931" spans="1:17" hidden="1" x14ac:dyDescent="0.3">
      <c r="A3931" t="s">
        <v>8093</v>
      </c>
      <c r="B3931" t="s">
        <v>8094</v>
      </c>
      <c r="C3931" t="str">
        <f>IFERROR(VLOOKUP(Table1[[#This Row],[Ticker]],[1]!Table1[[Symbol]:[Industry]],2,FALSE),"-")</f>
        <v>-</v>
      </c>
      <c r="D3931" t="s">
        <v>606</v>
      </c>
      <c r="E3931">
        <v>27.064019900000002</v>
      </c>
      <c r="F3931">
        <v>61.69</v>
      </c>
      <c r="G3931">
        <v>320.82574244140397</v>
      </c>
      <c r="H3931">
        <v>41.8588587523057</v>
      </c>
      <c r="I3931">
        <v>171.29425514719799</v>
      </c>
      <c r="J3931">
        <v>6.7066875578636296</v>
      </c>
      <c r="K3931">
        <v>44.398874617829598</v>
      </c>
      <c r="L3931">
        <v>30.2572241342802</v>
      </c>
      <c r="M3931">
        <v>99.572786952938799</v>
      </c>
      <c r="N3931">
        <v>0.47392847392847298</v>
      </c>
      <c r="O3931">
        <v>0</v>
      </c>
      <c r="P3931">
        <v>353.60294117646998</v>
      </c>
    </row>
    <row r="3932" spans="1:17" hidden="1" x14ac:dyDescent="0.3">
      <c r="A3932" t="s">
        <v>8095</v>
      </c>
      <c r="B3932" t="s">
        <v>8096</v>
      </c>
      <c r="C3932" t="str">
        <f>IFERROR(VLOOKUP(Table1[[#This Row],[Ticker]],[1]!Table1[[Symbol]:[Industry]],2,FALSE),"-")</f>
        <v>-</v>
      </c>
      <c r="D3932" t="s">
        <v>54</v>
      </c>
      <c r="E3932">
        <v>27.062999999999999</v>
      </c>
      <c r="F3932">
        <v>19.399999999999999</v>
      </c>
      <c r="G3932">
        <v>-44.595380553248198</v>
      </c>
      <c r="H3932">
        <v>-11.141504531782401</v>
      </c>
      <c r="I3932">
        <v>-14.5868424903197</v>
      </c>
      <c r="J3932">
        <v>-8.0044036764834203</v>
      </c>
      <c r="K3932">
        <v>18.888495532624301</v>
      </c>
      <c r="L3932">
        <v>20.984861629581498</v>
      </c>
      <c r="M3932">
        <v>61.485037975956097</v>
      </c>
      <c r="N3932">
        <v>0.89999999999999902</v>
      </c>
      <c r="O3932">
        <v>56.958762886597903</v>
      </c>
      <c r="P3932">
        <v>25.974025974025899</v>
      </c>
    </row>
    <row r="3933" spans="1:17" hidden="1" x14ac:dyDescent="0.3">
      <c r="A3933" t="s">
        <v>8097</v>
      </c>
      <c r="B3933" t="s">
        <v>8098</v>
      </c>
      <c r="C3933" t="str">
        <f>IFERROR(VLOOKUP(Table1[[#This Row],[Ticker]],[1]!Table1[[Symbol]:[Industry]],2,FALSE),"-")</f>
        <v>-</v>
      </c>
      <c r="D3933" t="s">
        <v>1000</v>
      </c>
      <c r="E3933">
        <v>27.008459999999999</v>
      </c>
      <c r="F3933">
        <v>13.22</v>
      </c>
      <c r="G3933">
        <v>-29.495948735066399</v>
      </c>
      <c r="H3933">
        <v>11.0251621348842</v>
      </c>
      <c r="I3933">
        <v>37.7501253546694</v>
      </c>
      <c r="J3933">
        <v>-5.8462368949534298</v>
      </c>
      <c r="K3933">
        <v>12.4700080087954</v>
      </c>
      <c r="L3933">
        <v>12.2456388073083</v>
      </c>
      <c r="M3933">
        <v>36.236114925858999</v>
      </c>
      <c r="N3933">
        <v>1.56550674245248</v>
      </c>
      <c r="O3933">
        <v>33.1316187594553</v>
      </c>
      <c r="P3933">
        <v>61.023142509135099</v>
      </c>
      <c r="Q3933">
        <v>-4.8143490352151E-2</v>
      </c>
    </row>
    <row r="3934" spans="1:17" hidden="1" x14ac:dyDescent="0.3">
      <c r="A3934" t="s">
        <v>8099</v>
      </c>
      <c r="B3934" t="s">
        <v>8100</v>
      </c>
      <c r="C3934" t="str">
        <f>IFERROR(VLOOKUP(Table1[[#This Row],[Ticker]],[1]!Table1[[Symbol]:[Industry]],2,FALSE),"-")</f>
        <v>-</v>
      </c>
      <c r="D3934" t="s">
        <v>51</v>
      </c>
      <c r="E3934">
        <v>26.995099679999999</v>
      </c>
      <c r="F3934">
        <v>45.6</v>
      </c>
      <c r="G3934">
        <v>-32.777198735066399</v>
      </c>
      <c r="H3934">
        <v>-4.6415045317824299</v>
      </c>
      <c r="I3934">
        <v>-18.3301579983411</v>
      </c>
      <c r="J3934">
        <v>-1.5044036764834099</v>
      </c>
      <c r="K3934">
        <v>45.600000017196898</v>
      </c>
      <c r="L3934">
        <v>45.601316383538098</v>
      </c>
      <c r="M3934">
        <v>0</v>
      </c>
      <c r="O3934">
        <v>5.26315789473683</v>
      </c>
      <c r="P3934">
        <v>0</v>
      </c>
    </row>
    <row r="3935" spans="1:17" hidden="1" x14ac:dyDescent="0.3">
      <c r="A3935" t="s">
        <v>8101</v>
      </c>
      <c r="B3935" t="s">
        <v>8102</v>
      </c>
      <c r="C3935" t="str">
        <f>IFERROR(VLOOKUP(Table1[[#This Row],[Ticker]],[1]!Table1[[Symbol]:[Industry]],2,FALSE),"-")</f>
        <v>-</v>
      </c>
      <c r="D3935" t="s">
        <v>753</v>
      </c>
      <c r="E3935">
        <v>26.973934176</v>
      </c>
      <c r="F3935">
        <v>150.38999999999999</v>
      </c>
      <c r="G3935">
        <v>22.680729732992301</v>
      </c>
      <c r="H3935">
        <v>-1.0028683259633899</v>
      </c>
      <c r="I3935">
        <v>6.2989958924353404</v>
      </c>
      <c r="J3935">
        <v>-0.65299479750511402</v>
      </c>
      <c r="K3935">
        <v>143.16277896754801</v>
      </c>
      <c r="L3935">
        <v>126.563035713508</v>
      </c>
      <c r="M3935">
        <v>49.068310851650402</v>
      </c>
      <c r="N3935">
        <v>0.36034257939074199</v>
      </c>
      <c r="O3935">
        <v>3.90983443048076</v>
      </c>
      <c r="P3935">
        <v>75.484247374562401</v>
      </c>
    </row>
    <row r="3936" spans="1:17" hidden="1" x14ac:dyDescent="0.3">
      <c r="A3936" t="s">
        <v>8103</v>
      </c>
      <c r="B3936" t="s">
        <v>8104</v>
      </c>
      <c r="C3936" t="str">
        <f>IFERROR(VLOOKUP(Table1[[#This Row],[Ticker]],[1]!Table1[[Symbol]:[Industry]],2,FALSE),"-")</f>
        <v>-</v>
      </c>
      <c r="D3936" t="s">
        <v>753</v>
      </c>
      <c r="E3936">
        <v>26.947385721</v>
      </c>
      <c r="F3936">
        <v>43.6</v>
      </c>
      <c r="G3936">
        <v>-0.75600267147820599</v>
      </c>
      <c r="H3936">
        <v>-2.7392029817589401</v>
      </c>
      <c r="I3936">
        <v>4.7989015893459701</v>
      </c>
      <c r="J3936">
        <v>-1.08783343811267</v>
      </c>
      <c r="K3936">
        <v>42.207344611468699</v>
      </c>
      <c r="L3936">
        <v>38.057477644954901</v>
      </c>
      <c r="N3936">
        <v>0.59282234417627999</v>
      </c>
      <c r="O3936">
        <v>8.7155963302752308</v>
      </c>
      <c r="P3936">
        <v>42.623487078835403</v>
      </c>
    </row>
    <row r="3937" spans="1:17" hidden="1" x14ac:dyDescent="0.3">
      <c r="A3937" t="s">
        <v>8105</v>
      </c>
      <c r="B3937" t="s">
        <v>8106</v>
      </c>
      <c r="C3937" t="str">
        <f>IFERROR(VLOOKUP(Table1[[#This Row],[Ticker]],[1]!Table1[[Symbol]:[Industry]],2,FALSE),"-")</f>
        <v>-</v>
      </c>
      <c r="D3937" t="s">
        <v>644</v>
      </c>
      <c r="E3937">
        <v>26.940263999999999</v>
      </c>
      <c r="F3937">
        <v>87.44</v>
      </c>
      <c r="G3937">
        <v>-7.8629130207806899</v>
      </c>
      <c r="H3937">
        <v>29.034257908024902</v>
      </c>
      <c r="I3937">
        <v>12.3723831077873</v>
      </c>
      <c r="J3937">
        <v>20.001286431482701</v>
      </c>
      <c r="K3937">
        <v>66.556348495521405</v>
      </c>
      <c r="L3937">
        <v>67.145399960557398</v>
      </c>
      <c r="M3937">
        <v>95.692270981761695</v>
      </c>
      <c r="N3937">
        <v>5.0753880266075297</v>
      </c>
      <c r="O3937">
        <v>0</v>
      </c>
      <c r="P3937">
        <v>63.134328358208897</v>
      </c>
    </row>
    <row r="3938" spans="1:17" hidden="1" x14ac:dyDescent="0.3">
      <c r="A3938" t="s">
        <v>8107</v>
      </c>
      <c r="B3938" t="s">
        <v>8108</v>
      </c>
      <c r="C3938" t="str">
        <f>IFERROR(VLOOKUP(Table1[[#This Row],[Ticker]],[1]!Table1[[Symbol]:[Industry]],2,FALSE),"-")</f>
        <v>-</v>
      </c>
      <c r="D3938" t="s">
        <v>264</v>
      </c>
      <c r="E3938">
        <v>26.921687525999999</v>
      </c>
      <c r="F3938">
        <v>9.18</v>
      </c>
      <c r="G3938">
        <v>-16.8681078259755</v>
      </c>
      <c r="H3938">
        <v>-13.430567031782401</v>
      </c>
      <c r="I3938">
        <v>-18.979508647691699</v>
      </c>
      <c r="J3938">
        <v>-1.39722254036337</v>
      </c>
      <c r="K3938">
        <v>9.5478594445526106</v>
      </c>
      <c r="L3938">
        <v>9.48590696579374</v>
      </c>
      <c r="M3938">
        <v>34.9544307875153</v>
      </c>
      <c r="N3938">
        <v>0.81634233918078603</v>
      </c>
      <c r="O3938">
        <v>49.7821350762527</v>
      </c>
      <c r="P3938">
        <v>30.9557774607703</v>
      </c>
      <c r="Q3938">
        <v>3.5889118557280997E-2</v>
      </c>
    </row>
    <row r="3939" spans="1:17" hidden="1" x14ac:dyDescent="0.3">
      <c r="A3939" t="s">
        <v>8109</v>
      </c>
      <c r="B3939" t="s">
        <v>8110</v>
      </c>
      <c r="C3939" t="str">
        <f>IFERROR(VLOOKUP(Table1[[#This Row],[Ticker]],[1]!Table1[[Symbol]:[Industry]],2,FALSE),"-")</f>
        <v>-</v>
      </c>
      <c r="D3939" t="s">
        <v>287</v>
      </c>
      <c r="E3939">
        <v>26.861973419999899</v>
      </c>
      <c r="F3939">
        <v>37.21</v>
      </c>
      <c r="G3939">
        <v>-23.3360222644781</v>
      </c>
      <c r="H3939">
        <v>-4.6415045317824299</v>
      </c>
      <c r="I3939">
        <v>-18.571444861611901</v>
      </c>
      <c r="J3939">
        <v>-1.5044036764834099</v>
      </c>
      <c r="K3939">
        <v>37.863574059281099</v>
      </c>
      <c r="L3939">
        <v>36.926289701887697</v>
      </c>
      <c r="M3939">
        <v>2.18205780612E-4</v>
      </c>
      <c r="N3939">
        <v>0</v>
      </c>
      <c r="O3939">
        <v>5.2405267401235998</v>
      </c>
      <c r="P3939">
        <v>15.201238390092801</v>
      </c>
    </row>
    <row r="3940" spans="1:17" hidden="1" x14ac:dyDescent="0.3">
      <c r="A3940" t="s">
        <v>8111</v>
      </c>
      <c r="B3940" t="s">
        <v>8112</v>
      </c>
      <c r="C3940" t="str">
        <f>IFERROR(VLOOKUP(Table1[[#This Row],[Ticker]],[1]!Table1[[Symbol]:[Industry]],2,FALSE),"-")</f>
        <v>-</v>
      </c>
      <c r="D3940" t="s">
        <v>46</v>
      </c>
      <c r="E3940">
        <v>26.856986216999999</v>
      </c>
      <c r="F3940">
        <v>1.59</v>
      </c>
      <c r="G3940">
        <v>-45.414561372428999</v>
      </c>
      <c r="H3940">
        <v>11.3307176904397</v>
      </c>
      <c r="I3940">
        <v>-29.004315301711902</v>
      </c>
      <c r="J3940">
        <v>-8.72662589870564</v>
      </c>
      <c r="K3940">
        <v>1.58328186806064</v>
      </c>
      <c r="L3940">
        <v>1.7704557078672001</v>
      </c>
      <c r="M3940">
        <v>39.226015507782797</v>
      </c>
      <c r="N3940">
        <v>2.07807395774172</v>
      </c>
      <c r="O3940">
        <v>126.415094339622</v>
      </c>
      <c r="P3940">
        <v>23.2558139534883</v>
      </c>
      <c r="Q3940">
        <v>5.2040286767976E-2</v>
      </c>
    </row>
    <row r="3941" spans="1:17" hidden="1" x14ac:dyDescent="0.3">
      <c r="A3941" t="s">
        <v>8113</v>
      </c>
      <c r="B3941" t="s">
        <v>8114</v>
      </c>
      <c r="C3941" t="str">
        <f>IFERROR(VLOOKUP(Table1[[#This Row],[Ticker]],[1]!Table1[[Symbol]:[Industry]],2,FALSE),"-")</f>
        <v>-</v>
      </c>
      <c r="E3941">
        <v>26.847940000000001</v>
      </c>
      <c r="F3941">
        <v>52.54</v>
      </c>
      <c r="G3941">
        <v>258.728017360313</v>
      </c>
      <c r="H3941">
        <v>37.926998097611403</v>
      </c>
      <c r="I3941">
        <v>273.175058097038</v>
      </c>
      <c r="J3941">
        <v>4.6142613420579801</v>
      </c>
      <c r="K3941">
        <v>35.931772189278597</v>
      </c>
      <c r="M3941">
        <v>100</v>
      </c>
      <c r="N3941">
        <v>3.1412445265737299</v>
      </c>
      <c r="O3941">
        <v>0</v>
      </c>
      <c r="P3941">
        <v>291.50521609537998</v>
      </c>
    </row>
    <row r="3942" spans="1:17" hidden="1" x14ac:dyDescent="0.3">
      <c r="A3942" t="s">
        <v>8115</v>
      </c>
      <c r="B3942" t="s">
        <v>8116</v>
      </c>
      <c r="C3942" t="str">
        <f>IFERROR(VLOOKUP(Table1[[#This Row],[Ticker]],[1]!Table1[[Symbol]:[Industry]],2,FALSE),"-")</f>
        <v>-</v>
      </c>
      <c r="D3942" t="s">
        <v>46</v>
      </c>
      <c r="E3942">
        <v>26.837532929999998</v>
      </c>
      <c r="F3942">
        <v>50.1</v>
      </c>
      <c r="G3942">
        <v>-75.974477646631001</v>
      </c>
      <c r="H3942">
        <v>-23.517711731079999</v>
      </c>
      <c r="I3942">
        <v>-61.527436909905703</v>
      </c>
      <c r="J3942">
        <v>-12.315214487294201</v>
      </c>
      <c r="K3942">
        <v>59.676866501666801</v>
      </c>
      <c r="M3942">
        <v>43.145479099482998</v>
      </c>
      <c r="N3942">
        <v>0.44465174129353202</v>
      </c>
      <c r="O3942">
        <v>83.3333333333333</v>
      </c>
      <c r="P3942">
        <v>10.109890109890101</v>
      </c>
    </row>
    <row r="3943" spans="1:17" hidden="1" x14ac:dyDescent="0.3">
      <c r="A3943" t="s">
        <v>8117</v>
      </c>
      <c r="B3943" t="s">
        <v>8118</v>
      </c>
      <c r="C3943" t="str">
        <f>IFERROR(VLOOKUP(Table1[[#This Row],[Ticker]],[1]!Table1[[Symbol]:[Industry]],2,FALSE),"-")</f>
        <v>-</v>
      </c>
      <c r="D3943" t="s">
        <v>74</v>
      </c>
      <c r="E3943">
        <v>26.774999999999999</v>
      </c>
      <c r="F3943">
        <v>1.05</v>
      </c>
      <c r="G3943">
        <v>-33.720594961481503</v>
      </c>
      <c r="H3943">
        <v>-10.891504531782401</v>
      </c>
      <c r="I3943">
        <v>-22.875612543795601</v>
      </c>
      <c r="J3943">
        <v>1.4367727941048201</v>
      </c>
      <c r="K3943">
        <v>1.1146113286418999</v>
      </c>
      <c r="L3943">
        <v>1.1315898085196301</v>
      </c>
      <c r="M3943">
        <v>41.7909785118215</v>
      </c>
      <c r="N3943">
        <v>0.32887434646581198</v>
      </c>
      <c r="O3943">
        <v>100</v>
      </c>
      <c r="P3943">
        <v>11.702127659574399</v>
      </c>
      <c r="Q3943">
        <v>6.1071130428551001E-2</v>
      </c>
    </row>
    <row r="3944" spans="1:17" hidden="1" x14ac:dyDescent="0.3">
      <c r="A3944" t="s">
        <v>8119</v>
      </c>
      <c r="B3944" t="s">
        <v>8120</v>
      </c>
      <c r="C3944" t="str">
        <f>IFERROR(VLOOKUP(Table1[[#This Row],[Ticker]],[1]!Table1[[Symbol]:[Industry]],2,FALSE),"-")</f>
        <v>-</v>
      </c>
      <c r="D3944" t="s">
        <v>1180</v>
      </c>
      <c r="E3944">
        <v>26.759707559999999</v>
      </c>
      <c r="F3944">
        <v>33.840000000000003</v>
      </c>
      <c r="G3944">
        <v>6.0250982296588003</v>
      </c>
      <c r="H3944">
        <v>15.664009626190699</v>
      </c>
      <c r="I3944">
        <v>25.8539067651867</v>
      </c>
      <c r="J3944">
        <v>9.0399304556631002</v>
      </c>
      <c r="K3944">
        <v>28.787178918888401</v>
      </c>
      <c r="L3944">
        <v>26.136838168990501</v>
      </c>
      <c r="M3944">
        <v>71.352774369968699</v>
      </c>
      <c r="N3944">
        <v>0.12504069065471901</v>
      </c>
      <c r="O3944">
        <v>4.81678486997634</v>
      </c>
      <c r="P3944">
        <v>68.358208955223802</v>
      </c>
      <c r="Q3944">
        <v>-1.361822702408E-2</v>
      </c>
    </row>
    <row r="3945" spans="1:17" hidden="1" x14ac:dyDescent="0.3">
      <c r="A3945" t="s">
        <v>8121</v>
      </c>
      <c r="B3945" t="s">
        <v>8122</v>
      </c>
      <c r="C3945" t="str">
        <f>IFERROR(VLOOKUP(Table1[[#This Row],[Ticker]],[1]!Table1[[Symbol]:[Industry]],2,FALSE),"-")</f>
        <v>-</v>
      </c>
      <c r="D3945" t="s">
        <v>546</v>
      </c>
      <c r="E3945">
        <v>26.753604674999998</v>
      </c>
      <c r="F3945">
        <v>25.25</v>
      </c>
      <c r="G3945">
        <v>79.943947010510598</v>
      </c>
      <c r="H3945">
        <v>-14.2817923015666</v>
      </c>
      <c r="I3945">
        <v>-32.7949276460376</v>
      </c>
      <c r="J3945">
        <v>-1.2249625587189401</v>
      </c>
      <c r="K3945">
        <v>27.9375577808031</v>
      </c>
      <c r="L3945">
        <v>26.343704603062999</v>
      </c>
      <c r="M3945">
        <v>35.475914878118097</v>
      </c>
      <c r="N3945">
        <v>1.15538699924124</v>
      </c>
      <c r="O3945">
        <v>70.297029702970207</v>
      </c>
      <c r="P3945">
        <v>176.560788608981</v>
      </c>
      <c r="Q3945">
        <v>0.19803085532148301</v>
      </c>
    </row>
    <row r="3946" spans="1:17" hidden="1" x14ac:dyDescent="0.3">
      <c r="A3946" t="s">
        <v>8123</v>
      </c>
      <c r="B3946" t="s">
        <v>8124</v>
      </c>
      <c r="C3946" t="str">
        <f>IFERROR(VLOOKUP(Table1[[#This Row],[Ticker]],[1]!Table1[[Symbol]:[Industry]],2,FALSE),"-")</f>
        <v>-</v>
      </c>
      <c r="D3946" t="s">
        <v>21</v>
      </c>
      <c r="E3946">
        <v>26.740046795000001</v>
      </c>
      <c r="F3946">
        <v>359.1</v>
      </c>
      <c r="G3946">
        <v>9.9767037366532904E-2</v>
      </c>
      <c r="H3946">
        <v>-8.4049453919974901</v>
      </c>
      <c r="I3946">
        <v>-9.4459857727498697</v>
      </c>
      <c r="J3946">
        <v>-4.0231238943186796</v>
      </c>
      <c r="K3946">
        <v>367.46147178097101</v>
      </c>
      <c r="L3946">
        <v>338.58545368026603</v>
      </c>
      <c r="M3946">
        <v>74.284915173060398</v>
      </c>
      <c r="N3946">
        <v>0.44191251347709598</v>
      </c>
      <c r="O3946">
        <v>19.7438039543302</v>
      </c>
      <c r="P3946">
        <v>70.959295405855698</v>
      </c>
      <c r="Q3946">
        <v>2.0518194718030999E-2</v>
      </c>
    </row>
    <row r="3947" spans="1:17" hidden="1" x14ac:dyDescent="0.3">
      <c r="A3947" t="s">
        <v>8125</v>
      </c>
      <c r="B3947" t="s">
        <v>8126</v>
      </c>
      <c r="C3947" t="str">
        <f>IFERROR(VLOOKUP(Table1[[#This Row],[Ticker]],[1]!Table1[[Symbol]:[Industry]],2,FALSE),"-")</f>
        <v>-</v>
      </c>
      <c r="D3947" t="s">
        <v>51</v>
      </c>
      <c r="E3947">
        <v>26.6325</v>
      </c>
      <c r="F3947">
        <v>2.65</v>
      </c>
      <c r="G3947">
        <v>-8.3640531951603005</v>
      </c>
      <c r="H3947">
        <v>17.288320029621001</v>
      </c>
      <c r="I3947">
        <v>3.78965766986162</v>
      </c>
      <c r="J3947">
        <v>-12.969371829349599</v>
      </c>
      <c r="K3947">
        <v>2.5995615109680301</v>
      </c>
      <c r="L3947">
        <v>2.7598428890010398</v>
      </c>
      <c r="M3947">
        <v>39.7337959491731</v>
      </c>
      <c r="N3947">
        <v>2.1697557185641698</v>
      </c>
      <c r="O3947">
        <v>53.962264150943398</v>
      </c>
      <c r="P3947">
        <v>39.473684210526301</v>
      </c>
      <c r="Q3947">
        <v>7.4319960201549004E-2</v>
      </c>
    </row>
    <row r="3948" spans="1:17" hidden="1" x14ac:dyDescent="0.3">
      <c r="A3948" t="s">
        <v>8127</v>
      </c>
      <c r="B3948" t="s">
        <v>8128</v>
      </c>
      <c r="C3948" t="str">
        <f>IFERROR(VLOOKUP(Table1[[#This Row],[Ticker]],[1]!Table1[[Symbol]:[Industry]],2,FALSE),"-")</f>
        <v>-</v>
      </c>
      <c r="E3948">
        <v>26.593099200000001</v>
      </c>
      <c r="F3948">
        <v>34.01</v>
      </c>
      <c r="G3948">
        <v>7.1816490015590899</v>
      </c>
      <c r="H3948">
        <v>-3.7115264136205202</v>
      </c>
      <c r="I3948">
        <v>21.628689738284301</v>
      </c>
      <c r="J3948">
        <v>7.0250080882224601</v>
      </c>
      <c r="M3948">
        <v>46.049098024661099</v>
      </c>
      <c r="O3948">
        <v>34.078212290502798</v>
      </c>
      <c r="P3948">
        <v>58.554778554778501</v>
      </c>
    </row>
    <row r="3949" spans="1:17" hidden="1" x14ac:dyDescent="0.3">
      <c r="A3949" t="s">
        <v>8129</v>
      </c>
      <c r="B3949" t="s">
        <v>8130</v>
      </c>
      <c r="C3949" t="str">
        <f>IFERROR(VLOOKUP(Table1[[#This Row],[Ticker]],[1]!Table1[[Symbol]:[Industry]],2,FALSE),"-")</f>
        <v>-</v>
      </c>
      <c r="E3949">
        <v>26.5230432</v>
      </c>
      <c r="F3949">
        <v>40.57</v>
      </c>
      <c r="G3949">
        <v>87.951854583758404</v>
      </c>
      <c r="H3949">
        <v>3.0933020980518</v>
      </c>
      <c r="I3949">
        <v>45.920854147407802</v>
      </c>
      <c r="J3949">
        <v>0.32327256372546698</v>
      </c>
      <c r="K3949">
        <v>34.866831110935301</v>
      </c>
      <c r="L3949">
        <v>24.220361280174799</v>
      </c>
      <c r="M3949">
        <v>88.549940215460694</v>
      </c>
      <c r="N3949">
        <v>0.76950890482235901</v>
      </c>
      <c r="O3949">
        <v>0</v>
      </c>
      <c r="P3949">
        <v>220.96518987341699</v>
      </c>
      <c r="Q3949">
        <v>0.200877352128221</v>
      </c>
    </row>
    <row r="3950" spans="1:17" hidden="1" x14ac:dyDescent="0.3">
      <c r="A3950" t="s">
        <v>8131</v>
      </c>
      <c r="B3950" t="s">
        <v>8132</v>
      </c>
      <c r="C3950" t="str">
        <f>IFERROR(VLOOKUP(Table1[[#This Row],[Ticker]],[1]!Table1[[Symbol]:[Industry]],2,FALSE),"-")</f>
        <v>-</v>
      </c>
      <c r="D3950" t="s">
        <v>606</v>
      </c>
      <c r="E3950">
        <v>26.512699680000001</v>
      </c>
      <c r="F3950">
        <v>4.32</v>
      </c>
      <c r="G3950">
        <v>-37.623013713039903</v>
      </c>
      <c r="H3950">
        <v>16.3668988295621</v>
      </c>
      <c r="I3950">
        <v>-0.29737111309523401</v>
      </c>
      <c r="J3950">
        <v>3.34996525555542</v>
      </c>
      <c r="K3950">
        <v>3.7706746619406299</v>
      </c>
      <c r="L3950">
        <v>4.0436804502782602</v>
      </c>
      <c r="M3950">
        <v>99.983377032169301</v>
      </c>
      <c r="N3950">
        <v>1.4876033057851199</v>
      </c>
      <c r="O3950">
        <v>70.1388888888888</v>
      </c>
      <c r="P3950">
        <v>32.515337423312801</v>
      </c>
    </row>
    <row r="3951" spans="1:17" hidden="1" x14ac:dyDescent="0.3">
      <c r="A3951" t="s">
        <v>8133</v>
      </c>
      <c r="B3951" t="s">
        <v>8134</v>
      </c>
      <c r="C3951" t="str">
        <f>IFERROR(VLOOKUP(Table1[[#This Row],[Ticker]],[1]!Table1[[Symbol]:[Industry]],2,FALSE),"-")</f>
        <v>-</v>
      </c>
      <c r="E3951">
        <v>26.50159</v>
      </c>
      <c r="F3951">
        <v>53</v>
      </c>
      <c r="G3951">
        <v>40.993293068212203</v>
      </c>
      <c r="H3951">
        <v>-12.2712623172495</v>
      </c>
      <c r="I3951">
        <v>16.8739236343119</v>
      </c>
      <c r="J3951">
        <v>0.132756041772815</v>
      </c>
      <c r="K3951">
        <v>53.140167956392197</v>
      </c>
      <c r="L3951">
        <v>45.469713178003602</v>
      </c>
      <c r="M3951">
        <v>55.705296426462603</v>
      </c>
      <c r="N3951">
        <v>0.12108154468616</v>
      </c>
      <c r="O3951">
        <v>53.188679245282998</v>
      </c>
      <c r="P3951">
        <v>88.880969351389894</v>
      </c>
      <c r="Q3951">
        <v>9.7299740800495998E-2</v>
      </c>
    </row>
    <row r="3952" spans="1:17" hidden="1" x14ac:dyDescent="0.3">
      <c r="A3952" t="s">
        <v>8135</v>
      </c>
      <c r="B3952" t="s">
        <v>8136</v>
      </c>
      <c r="C3952" t="str">
        <f>IFERROR(VLOOKUP(Table1[[#This Row],[Ticker]],[1]!Table1[[Symbol]:[Industry]],2,FALSE),"-")</f>
        <v>-</v>
      </c>
      <c r="D3952" t="s">
        <v>2363</v>
      </c>
      <c r="E3952">
        <v>26.447888639999999</v>
      </c>
      <c r="F3952">
        <v>26.34</v>
      </c>
      <c r="G3952">
        <v>46.772903514422303</v>
      </c>
      <c r="H3952">
        <v>11.349874778562301</v>
      </c>
      <c r="I3952">
        <v>27.6787111812597</v>
      </c>
      <c r="J3952">
        <v>4.2766134837337599E-2</v>
      </c>
      <c r="K3952">
        <v>23.7464420827339</v>
      </c>
      <c r="L3952">
        <v>20.4111867826614</v>
      </c>
      <c r="M3952">
        <v>51.990740592697001</v>
      </c>
      <c r="N3952">
        <v>2.7351257712627</v>
      </c>
      <c r="O3952">
        <v>17.312072892938499</v>
      </c>
      <c r="P3952">
        <v>99.545454545454504</v>
      </c>
      <c r="Q3952">
        <v>2.6344525748369998E-2</v>
      </c>
    </row>
    <row r="3953" spans="1:17" hidden="1" x14ac:dyDescent="0.3">
      <c r="A3953" t="s">
        <v>8137</v>
      </c>
      <c r="B3953" t="s">
        <v>8138</v>
      </c>
      <c r="C3953" t="str">
        <f>IFERROR(VLOOKUP(Table1[[#This Row],[Ticker]],[1]!Table1[[Symbol]:[Industry]],2,FALSE),"-")</f>
        <v>-</v>
      </c>
      <c r="D3953" t="s">
        <v>132</v>
      </c>
      <c r="E3953">
        <v>26.39057283</v>
      </c>
      <c r="F3953">
        <v>21.99</v>
      </c>
      <c r="G3953">
        <v>-17.040356629803199</v>
      </c>
      <c r="H3953">
        <v>15.689734760050699</v>
      </c>
      <c r="I3953">
        <v>-1.7959767582775501</v>
      </c>
      <c r="J3953">
        <v>-7.8599592320389702</v>
      </c>
      <c r="K3953">
        <v>19.388663450086199</v>
      </c>
      <c r="L3953">
        <v>18.674877359844999</v>
      </c>
      <c r="M3953">
        <v>62.250467336632902</v>
      </c>
      <c r="N3953">
        <v>2.1297743444173798</v>
      </c>
      <c r="O3953">
        <v>34.1518872214643</v>
      </c>
      <c r="P3953">
        <v>41.870967741935402</v>
      </c>
      <c r="Q3953">
        <v>8.8957934449518994E-2</v>
      </c>
    </row>
    <row r="3954" spans="1:17" hidden="1" x14ac:dyDescent="0.3">
      <c r="A3954" t="s">
        <v>8139</v>
      </c>
      <c r="B3954" t="s">
        <v>8140</v>
      </c>
      <c r="C3954" t="str">
        <f>IFERROR(VLOOKUP(Table1[[#This Row],[Ticker]],[1]!Table1[[Symbol]:[Industry]],2,FALSE),"-")</f>
        <v>-</v>
      </c>
      <c r="D3954" t="s">
        <v>606</v>
      </c>
      <c r="E3954">
        <v>26.377164</v>
      </c>
      <c r="F3954">
        <v>9.9</v>
      </c>
      <c r="G3954">
        <v>-5.3640713219389697</v>
      </c>
      <c r="H3954">
        <v>-3.8011683973286501</v>
      </c>
      <c r="I3954">
        <v>7.14512717276153</v>
      </c>
      <c r="J3954">
        <v>-10.075832247911899</v>
      </c>
      <c r="K3954">
        <v>9.9283476060471791</v>
      </c>
      <c r="L3954">
        <v>9.5862011341103592</v>
      </c>
      <c r="M3954">
        <v>49.865933447352099</v>
      </c>
      <c r="N3954">
        <v>1.05913948274146</v>
      </c>
      <c r="O3954">
        <v>41.414141414141397</v>
      </c>
      <c r="P3954">
        <v>35.430916552667497</v>
      </c>
      <c r="Q3954">
        <v>2.5627351022033E-2</v>
      </c>
    </row>
    <row r="3955" spans="1:17" hidden="1" x14ac:dyDescent="0.3">
      <c r="A3955" t="s">
        <v>8141</v>
      </c>
      <c r="B3955" t="s">
        <v>8142</v>
      </c>
      <c r="C3955" t="str">
        <f>IFERROR(VLOOKUP(Table1[[#This Row],[Ticker]],[1]!Table1[[Symbol]:[Industry]],2,FALSE),"-")</f>
        <v>-</v>
      </c>
      <c r="D3955" t="s">
        <v>6999</v>
      </c>
      <c r="E3955">
        <v>26.301316</v>
      </c>
      <c r="F3955">
        <v>0.73</v>
      </c>
      <c r="G3955">
        <v>-36.724567156119001</v>
      </c>
      <c r="H3955">
        <v>-8.5888729528350698</v>
      </c>
      <c r="I3955">
        <v>-18.3301579983411</v>
      </c>
      <c r="J3955">
        <v>-1.5044036764834099</v>
      </c>
      <c r="K3955">
        <v>0.74760999713857401</v>
      </c>
      <c r="L3955">
        <v>0.75021652228330005</v>
      </c>
      <c r="M3955">
        <v>51.863952650827301</v>
      </c>
      <c r="N3955">
        <v>0.75254564101473698</v>
      </c>
      <c r="O3955">
        <v>52.054794520547901</v>
      </c>
      <c r="P3955">
        <v>37.735849056603698</v>
      </c>
      <c r="Q3955">
        <v>6.6635323520385994E-2</v>
      </c>
    </row>
    <row r="3956" spans="1:17" hidden="1" x14ac:dyDescent="0.3">
      <c r="A3956" t="s">
        <v>8143</v>
      </c>
      <c r="B3956" t="s">
        <v>8144</v>
      </c>
      <c r="C3956" t="str">
        <f>IFERROR(VLOOKUP(Table1[[#This Row],[Ticker]],[1]!Table1[[Symbol]:[Industry]],2,FALSE),"-")</f>
        <v>-</v>
      </c>
      <c r="D3956" t="s">
        <v>400</v>
      </c>
      <c r="E3956">
        <v>26.25</v>
      </c>
      <c r="F3956">
        <v>75</v>
      </c>
      <c r="G3956">
        <v>71.193429494468504</v>
      </c>
      <c r="H3956">
        <v>-13.3024381927161</v>
      </c>
      <c r="I3956">
        <v>-19.969502260636201</v>
      </c>
      <c r="J3956">
        <v>2.4234688423871198</v>
      </c>
      <c r="K3956">
        <v>82.814201756758706</v>
      </c>
      <c r="L3956">
        <v>75.231264247093307</v>
      </c>
      <c r="M3956">
        <v>56.540588729584698</v>
      </c>
      <c r="N3956">
        <v>2.0577593750434602</v>
      </c>
      <c r="O3956">
        <v>102.65333333333299</v>
      </c>
      <c r="P3956">
        <v>103.970628229534</v>
      </c>
      <c r="Q3956">
        <v>0.18887015431196699</v>
      </c>
    </row>
    <row r="3957" spans="1:17" hidden="1" x14ac:dyDescent="0.3">
      <c r="A3957" t="s">
        <v>8145</v>
      </c>
      <c r="B3957" t="s">
        <v>8146</v>
      </c>
      <c r="C3957" t="str">
        <f>IFERROR(VLOOKUP(Table1[[#This Row],[Ticker]],[1]!Table1[[Symbol]:[Industry]],2,FALSE),"-")</f>
        <v>-</v>
      </c>
      <c r="E3957">
        <v>26.23752648</v>
      </c>
      <c r="F3957">
        <v>2.4300000000000002</v>
      </c>
      <c r="G3957">
        <v>-28.035819424721499</v>
      </c>
      <c r="H3957">
        <v>-4.2123199824262203</v>
      </c>
      <c r="I3957">
        <v>-24.868619536802601</v>
      </c>
      <c r="J3957">
        <v>-7.5285000620256</v>
      </c>
      <c r="K3957">
        <v>2.4031135741414298</v>
      </c>
      <c r="L3957">
        <v>2.3943738393954601</v>
      </c>
      <c r="M3957">
        <v>53.795465422664201</v>
      </c>
      <c r="N3957">
        <v>0.78033571549020497</v>
      </c>
      <c r="O3957">
        <v>27.160493827160401</v>
      </c>
      <c r="P3957">
        <v>23.979591836734699</v>
      </c>
      <c r="Q3957">
        <v>2.7189351499961999E-2</v>
      </c>
    </row>
    <row r="3958" spans="1:17" hidden="1" x14ac:dyDescent="0.3">
      <c r="A3958" t="s">
        <v>8147</v>
      </c>
      <c r="B3958" t="s">
        <v>8148</v>
      </c>
      <c r="C3958" t="str">
        <f>IFERROR(VLOOKUP(Table1[[#This Row],[Ticker]],[1]!Table1[[Symbol]:[Industry]],2,FALSE),"-")</f>
        <v>-</v>
      </c>
      <c r="D3958" t="s">
        <v>51</v>
      </c>
      <c r="E3958">
        <v>26.213999999999999</v>
      </c>
      <c r="F3958">
        <v>61.68</v>
      </c>
      <c r="G3958">
        <v>51.727736951442701</v>
      </c>
      <c r="H3958">
        <v>-20.0219613502714</v>
      </c>
      <c r="I3958">
        <v>18.009364548077901</v>
      </c>
      <c r="J3958">
        <v>-3.01454997190578</v>
      </c>
      <c r="K3958">
        <v>68.129919321011101</v>
      </c>
      <c r="L3958">
        <v>58.465887605193302</v>
      </c>
      <c r="M3958">
        <v>28.874569363811201</v>
      </c>
      <c r="N3958">
        <v>0.219733926189494</v>
      </c>
      <c r="O3958">
        <v>61.4785992217898</v>
      </c>
      <c r="P3958">
        <v>112.689655172413</v>
      </c>
      <c r="Q3958">
        <v>0.12185308847880599</v>
      </c>
    </row>
    <row r="3959" spans="1:17" hidden="1" x14ac:dyDescent="0.3">
      <c r="A3959" t="s">
        <v>8149</v>
      </c>
      <c r="B3959" t="s">
        <v>8150</v>
      </c>
      <c r="C3959" t="str">
        <f>IFERROR(VLOOKUP(Table1[[#This Row],[Ticker]],[1]!Table1[[Symbol]:[Industry]],2,FALSE),"-")</f>
        <v>-</v>
      </c>
      <c r="D3959" t="s">
        <v>762</v>
      </c>
      <c r="E3959">
        <v>26.206372000000002</v>
      </c>
      <c r="F3959">
        <v>10.52</v>
      </c>
      <c r="G3959">
        <v>99.452381838885003</v>
      </c>
      <c r="H3959">
        <v>0.50015339056803698</v>
      </c>
      <c r="I3959">
        <v>47.600441370744001</v>
      </c>
      <c r="J3959">
        <v>25.010747838667999</v>
      </c>
      <c r="K3959">
        <v>8.9365960926919392</v>
      </c>
      <c r="L3959">
        <v>7.3093904668822196</v>
      </c>
      <c r="M3959">
        <v>79.6772045833589</v>
      </c>
      <c r="N3959">
        <v>0.712786840858322</v>
      </c>
      <c r="O3959">
        <v>40.494296577946699</v>
      </c>
      <c r="P3959">
        <v>163</v>
      </c>
      <c r="Q3959">
        <v>-4.3034652019720001E-3</v>
      </c>
    </row>
    <row r="3960" spans="1:17" hidden="1" x14ac:dyDescent="0.3">
      <c r="A3960" t="s">
        <v>8151</v>
      </c>
      <c r="B3960" t="s">
        <v>8152</v>
      </c>
      <c r="C3960" t="str">
        <f>IFERROR(VLOOKUP(Table1[[#This Row],[Ticker]],[1]!Table1[[Symbol]:[Industry]],2,FALSE),"-")</f>
        <v>-</v>
      </c>
      <c r="D3960" t="s">
        <v>431</v>
      </c>
      <c r="E3960">
        <v>26.163588000000001</v>
      </c>
      <c r="F3960">
        <v>72.599999999999994</v>
      </c>
      <c r="G3960">
        <v>-78.190732569652795</v>
      </c>
      <c r="H3960">
        <v>-12.0726384203154</v>
      </c>
      <c r="I3960">
        <v>-8.7452523379637892</v>
      </c>
      <c r="J3960">
        <v>-6.5011163655037896</v>
      </c>
      <c r="K3960">
        <v>80.598476456071396</v>
      </c>
      <c r="L3960">
        <v>77.733672485632496</v>
      </c>
      <c r="M3960">
        <v>31.495193523736798</v>
      </c>
      <c r="N3960">
        <v>0.34561234329797402</v>
      </c>
      <c r="O3960">
        <v>92.837465564738295</v>
      </c>
      <c r="P3960">
        <v>34.195933456561903</v>
      </c>
    </row>
    <row r="3961" spans="1:17" hidden="1" x14ac:dyDescent="0.3">
      <c r="A3961" t="s">
        <v>8153</v>
      </c>
      <c r="B3961" t="s">
        <v>8154</v>
      </c>
      <c r="C3961" t="str">
        <f>IFERROR(VLOOKUP(Table1[[#This Row],[Ticker]],[1]!Table1[[Symbol]:[Industry]],2,FALSE),"-")</f>
        <v>-</v>
      </c>
      <c r="E3961">
        <v>26.052552890000001</v>
      </c>
      <c r="F3961">
        <v>351.65</v>
      </c>
      <c r="G3961">
        <v>480.601486072189</v>
      </c>
      <c r="H3961">
        <v>-18.5100327458603</v>
      </c>
      <c r="I3961">
        <v>30.579433363081598</v>
      </c>
      <c r="J3961">
        <v>-7.4383299788976496</v>
      </c>
      <c r="K3961">
        <v>414.37097678650099</v>
      </c>
      <c r="L3961">
        <v>293.327853849218</v>
      </c>
      <c r="M3961">
        <v>18.397576873393199</v>
      </c>
      <c r="N3961">
        <v>1.5453207572412799</v>
      </c>
      <c r="O3961">
        <v>46.409782454144697</v>
      </c>
      <c r="P3961">
        <v>513.37868480725604</v>
      </c>
    </row>
    <row r="3962" spans="1:17" hidden="1" x14ac:dyDescent="0.3">
      <c r="A3962" t="s">
        <v>8155</v>
      </c>
      <c r="B3962" t="s">
        <v>8156</v>
      </c>
      <c r="C3962" t="str">
        <f>IFERROR(VLOOKUP(Table1[[#This Row],[Ticker]],[1]!Table1[[Symbol]:[Industry]],2,FALSE),"-")</f>
        <v>-</v>
      </c>
      <c r="D3962" t="s">
        <v>54</v>
      </c>
      <c r="E3962">
        <v>25.940304000000001</v>
      </c>
      <c r="F3962">
        <v>60.45</v>
      </c>
      <c r="G3962">
        <v>-57.0253190358182</v>
      </c>
      <c r="H3962">
        <v>-7.7665045317824299</v>
      </c>
      <c r="I3962">
        <v>-20.435421156235801</v>
      </c>
      <c r="J3962">
        <v>-7.3455251718105199</v>
      </c>
      <c r="K3962">
        <v>63.243633700142802</v>
      </c>
      <c r="M3962">
        <v>49.040477043360603</v>
      </c>
      <c r="N3962">
        <v>0.79518072289156605</v>
      </c>
      <c r="O3962">
        <v>38.957816377171198</v>
      </c>
      <c r="P3962">
        <v>6.8021201413427601</v>
      </c>
    </row>
    <row r="3963" spans="1:17" hidden="1" x14ac:dyDescent="0.3">
      <c r="A3963" t="s">
        <v>8157</v>
      </c>
      <c r="B3963" t="s">
        <v>8158</v>
      </c>
      <c r="C3963" t="str">
        <f>IFERROR(VLOOKUP(Table1[[#This Row],[Ticker]],[1]!Table1[[Symbol]:[Industry]],2,FALSE),"-")</f>
        <v>-</v>
      </c>
      <c r="D3963" t="s">
        <v>3330</v>
      </c>
      <c r="E3963">
        <v>25.906392623999999</v>
      </c>
      <c r="F3963">
        <v>48.58</v>
      </c>
      <c r="G3963">
        <v>-84.985757515194294</v>
      </c>
      <c r="H3963">
        <v>-10.738591910423199</v>
      </c>
      <c r="I3963">
        <v>23.4264804609526</v>
      </c>
      <c r="J3963">
        <v>-2.3450844228438901</v>
      </c>
      <c r="K3963">
        <v>48.231081876726897</v>
      </c>
      <c r="L3963">
        <v>51.576449354392103</v>
      </c>
      <c r="M3963">
        <v>51.611719113076603</v>
      </c>
      <c r="N3963">
        <v>1.8648018648018601</v>
      </c>
      <c r="O3963">
        <v>120.255249073692</v>
      </c>
      <c r="P3963">
        <v>51.812499999999901</v>
      </c>
    </row>
    <row r="3964" spans="1:17" hidden="1" x14ac:dyDescent="0.3">
      <c r="A3964" t="s">
        <v>8159</v>
      </c>
      <c r="B3964" t="s">
        <v>8160</v>
      </c>
      <c r="C3964" t="str">
        <f>IFERROR(VLOOKUP(Table1[[#This Row],[Ticker]],[1]!Table1[[Symbol]:[Industry]],2,FALSE),"-")</f>
        <v>-</v>
      </c>
      <c r="D3964" t="s">
        <v>606</v>
      </c>
      <c r="E3964">
        <v>25.893000000000001</v>
      </c>
      <c r="F3964">
        <v>47.95</v>
      </c>
      <c r="G3964">
        <v>0.63960705235709203</v>
      </c>
      <c r="H3964">
        <v>-8.5292800828846307</v>
      </c>
      <c r="I3964">
        <v>43.882291257409797</v>
      </c>
      <c r="J3964">
        <v>0.53814951500594499</v>
      </c>
      <c r="K3964">
        <v>46.365300493869498</v>
      </c>
      <c r="L3964">
        <v>41.817926231248201</v>
      </c>
      <c r="M3964">
        <v>56.234280057779699</v>
      </c>
      <c r="N3964">
        <v>1.35726067221112</v>
      </c>
      <c r="O3964">
        <v>11.136600625651701</v>
      </c>
      <c r="P3964">
        <v>96.758309396799305</v>
      </c>
      <c r="Q3964">
        <v>3.1891136086079999E-3</v>
      </c>
    </row>
    <row r="3965" spans="1:17" hidden="1" x14ac:dyDescent="0.3">
      <c r="A3965" t="s">
        <v>8161</v>
      </c>
      <c r="B3965" t="s">
        <v>8162</v>
      </c>
      <c r="C3965" t="str">
        <f>IFERROR(VLOOKUP(Table1[[#This Row],[Ticker]],[1]!Table1[[Symbol]:[Industry]],2,FALSE),"-")</f>
        <v>-</v>
      </c>
      <c r="D3965" t="s">
        <v>431</v>
      </c>
      <c r="E3965">
        <v>25.887011399999999</v>
      </c>
      <c r="F3965">
        <v>22.37</v>
      </c>
      <c r="G3965">
        <v>130.39927185316799</v>
      </c>
      <c r="H3965">
        <v>74.133663253452397</v>
      </c>
      <c r="I3965">
        <v>98.643653834830502</v>
      </c>
      <c r="J3965">
        <v>19.920097748017898</v>
      </c>
      <c r="K3965">
        <v>12.7162566693827</v>
      </c>
      <c r="L3965">
        <v>7.9930874348709402</v>
      </c>
      <c r="M3965">
        <v>100</v>
      </c>
      <c r="N3965">
        <v>1.2697915647323601</v>
      </c>
      <c r="O3965">
        <v>0</v>
      </c>
      <c r="P3965">
        <v>163.17647058823499</v>
      </c>
      <c r="Q3965">
        <v>0.17058725827377</v>
      </c>
    </row>
    <row r="3966" spans="1:17" hidden="1" x14ac:dyDescent="0.3">
      <c r="A3966" t="s">
        <v>8163</v>
      </c>
      <c r="B3966" t="s">
        <v>8164</v>
      </c>
      <c r="C3966" t="str">
        <f>IFERROR(VLOOKUP(Table1[[#This Row],[Ticker]],[1]!Table1[[Symbol]:[Industry]],2,FALSE),"-")</f>
        <v>-</v>
      </c>
      <c r="D3966" t="s">
        <v>8165</v>
      </c>
      <c r="E3966">
        <v>25.865729838</v>
      </c>
      <c r="F3966">
        <v>69.540000000000006</v>
      </c>
      <c r="G3966">
        <v>24.909876094865499</v>
      </c>
      <c r="H3966">
        <v>-20.777190986057001</v>
      </c>
      <c r="I3966">
        <v>39.356916831590802</v>
      </c>
      <c r="J3966">
        <v>-12.260501237459</v>
      </c>
      <c r="K3966">
        <v>78.309600465142495</v>
      </c>
      <c r="M3966">
        <v>2.9892752728172201</v>
      </c>
      <c r="N3966">
        <v>0.21312021312021301</v>
      </c>
      <c r="O3966">
        <v>29.4219154443485</v>
      </c>
      <c r="P3966">
        <v>115.96273291925399</v>
      </c>
    </row>
    <row r="3967" spans="1:17" hidden="1" x14ac:dyDescent="0.3">
      <c r="A3967" t="s">
        <v>8166</v>
      </c>
      <c r="B3967" t="s">
        <v>8167</v>
      </c>
      <c r="C3967" t="str">
        <f>IFERROR(VLOOKUP(Table1[[#This Row],[Ticker]],[1]!Table1[[Symbol]:[Industry]],2,FALSE),"-")</f>
        <v>-</v>
      </c>
      <c r="D3967" t="s">
        <v>606</v>
      </c>
      <c r="E3967">
        <v>25.8552</v>
      </c>
      <c r="F3967">
        <v>61.56</v>
      </c>
      <c r="G3967">
        <v>-19.552994210512399</v>
      </c>
      <c r="H3967">
        <v>-10.5462664365443</v>
      </c>
      <c r="I3967">
        <v>5.7577275086131001</v>
      </c>
      <c r="J3967">
        <v>-10.412205094923101</v>
      </c>
      <c r="K3967">
        <v>72.069278238425397</v>
      </c>
      <c r="L3967">
        <v>65.3443986614962</v>
      </c>
      <c r="M3967">
        <v>16.4768020131024</v>
      </c>
      <c r="N3967">
        <v>0.90301765040804705</v>
      </c>
      <c r="O3967">
        <v>52.225471085120098</v>
      </c>
      <c r="P3967">
        <v>52.792256142963502</v>
      </c>
      <c r="Q3967">
        <v>0.12304756185933199</v>
      </c>
    </row>
    <row r="3968" spans="1:17" hidden="1" x14ac:dyDescent="0.3">
      <c r="A3968" t="s">
        <v>8168</v>
      </c>
      <c r="B3968" t="s">
        <v>8169</v>
      </c>
      <c r="C3968" t="str">
        <f>IFERROR(VLOOKUP(Table1[[#This Row],[Ticker]],[1]!Table1[[Symbol]:[Industry]],2,FALSE),"-")</f>
        <v>-</v>
      </c>
      <c r="D3968" t="s">
        <v>185</v>
      </c>
      <c r="E3968">
        <v>25.834933191999902</v>
      </c>
      <c r="F3968">
        <v>14.59</v>
      </c>
      <c r="G3968">
        <v>-43.5417247289502</v>
      </c>
      <c r="H3968">
        <v>-12.21726210754</v>
      </c>
      <c r="I3968">
        <v>-35.338121593335401</v>
      </c>
      <c r="J3968">
        <v>-2.4784296505093901</v>
      </c>
      <c r="K3968">
        <v>16.072110508581499</v>
      </c>
      <c r="L3968">
        <v>16.0905509050117</v>
      </c>
      <c r="M3968">
        <v>23.047738445554099</v>
      </c>
      <c r="N3968">
        <v>0.71625344352617004</v>
      </c>
      <c r="O3968">
        <v>83.344756682659295</v>
      </c>
      <c r="P3968">
        <v>12.2307692307692</v>
      </c>
      <c r="Q3968">
        <v>3.7619820041936002E-2</v>
      </c>
    </row>
    <row r="3969" spans="1:17" hidden="1" x14ac:dyDescent="0.3">
      <c r="A3969" t="s">
        <v>8170</v>
      </c>
      <c r="B3969" t="s">
        <v>8171</v>
      </c>
      <c r="C3969" t="str">
        <f>IFERROR(VLOOKUP(Table1[[#This Row],[Ticker]],[1]!Table1[[Symbol]:[Industry]],2,FALSE),"-")</f>
        <v>-</v>
      </c>
      <c r="D3969" t="s">
        <v>287</v>
      </c>
      <c r="E3969">
        <v>25.803224700000001</v>
      </c>
      <c r="F3969">
        <v>23.43</v>
      </c>
      <c r="G3969">
        <v>79.451062134498798</v>
      </c>
      <c r="H3969">
        <v>-5.4250096864216104</v>
      </c>
      <c r="I3969">
        <v>-30.346680717079401</v>
      </c>
      <c r="J3969">
        <v>-2.8978462994342302</v>
      </c>
      <c r="K3969">
        <v>23.2110659014539</v>
      </c>
      <c r="L3969">
        <v>21.3367123444729</v>
      </c>
      <c r="M3969">
        <v>41.440279980276003</v>
      </c>
      <c r="N3969">
        <v>0.44844419897598398</v>
      </c>
      <c r="O3969">
        <v>38.412291933418601</v>
      </c>
      <c r="P3969">
        <v>128.585365853658</v>
      </c>
      <c r="Q3969">
        <v>4.3150875003300997E-2</v>
      </c>
    </row>
    <row r="3970" spans="1:17" hidden="1" x14ac:dyDescent="0.3">
      <c r="A3970" t="s">
        <v>8172</v>
      </c>
      <c r="B3970" t="s">
        <v>8173</v>
      </c>
      <c r="C3970" t="str">
        <f>IFERROR(VLOOKUP(Table1[[#This Row],[Ticker]],[1]!Table1[[Symbol]:[Industry]],2,FALSE),"-")</f>
        <v>-</v>
      </c>
      <c r="D3970" t="s">
        <v>264</v>
      </c>
      <c r="E3970">
        <v>25.778205507999999</v>
      </c>
      <c r="F3970">
        <v>30.14</v>
      </c>
      <c r="G3970">
        <v>-47.273652635775598</v>
      </c>
      <c r="H3970">
        <v>-8.7932582898353999</v>
      </c>
      <c r="I3970">
        <v>1.6061730800512199</v>
      </c>
      <c r="J3970">
        <v>-2.3192184912982201</v>
      </c>
      <c r="K3970">
        <v>27.118141196209201</v>
      </c>
      <c r="L3970">
        <v>29.179340571322101</v>
      </c>
      <c r="M3970">
        <v>80.806456690151094</v>
      </c>
      <c r="N3970">
        <v>1.7179151023432</v>
      </c>
      <c r="O3970">
        <v>24.4193762441937</v>
      </c>
      <c r="P3970">
        <v>30.025884383088801</v>
      </c>
      <c r="Q3970">
        <v>6.0058142846200003E-3</v>
      </c>
    </row>
    <row r="3971" spans="1:17" hidden="1" x14ac:dyDescent="0.3">
      <c r="A3971" t="s">
        <v>8174</v>
      </c>
      <c r="B3971" t="s">
        <v>8175</v>
      </c>
      <c r="C3971" t="str">
        <f>IFERROR(VLOOKUP(Table1[[#This Row],[Ticker]],[1]!Table1[[Symbol]:[Industry]],2,FALSE),"-")</f>
        <v>-</v>
      </c>
      <c r="D3971" t="s">
        <v>132</v>
      </c>
      <c r="E3971">
        <v>25.74</v>
      </c>
      <c r="F3971">
        <v>23.4</v>
      </c>
      <c r="G3971">
        <v>-126.00636540173301</v>
      </c>
      <c r="H3971">
        <v>-20.9327958230737</v>
      </c>
      <c r="I3971">
        <v>-43.784124229624901</v>
      </c>
      <c r="J3971">
        <v>-8.1599080716278198</v>
      </c>
      <c r="K3971">
        <v>25.8229049310088</v>
      </c>
      <c r="L3971">
        <v>62.483458088187703</v>
      </c>
      <c r="M3971">
        <v>48.403797107138303</v>
      </c>
      <c r="N3971">
        <v>1.97388534883738</v>
      </c>
      <c r="O3971">
        <v>1454.70085470085</v>
      </c>
      <c r="P3971">
        <v>10.2213848327837</v>
      </c>
    </row>
    <row r="3972" spans="1:17" hidden="1" x14ac:dyDescent="0.3">
      <c r="A3972" t="s">
        <v>8176</v>
      </c>
      <c r="B3972" t="s">
        <v>8177</v>
      </c>
      <c r="C3972" t="str">
        <f>IFERROR(VLOOKUP(Table1[[#This Row],[Ticker]],[1]!Table1[[Symbol]:[Industry]],2,FALSE),"-")</f>
        <v>-</v>
      </c>
      <c r="D3972" t="s">
        <v>261</v>
      </c>
      <c r="E3972">
        <v>25.660512000000001</v>
      </c>
      <c r="F3972">
        <v>76.92</v>
      </c>
      <c r="G3972">
        <v>34.512927406734299</v>
      </c>
      <c r="H3972">
        <v>0.34739258146701502</v>
      </c>
      <c r="I3972">
        <v>37.126592203760701</v>
      </c>
      <c r="J3972">
        <v>14.9487982939599</v>
      </c>
      <c r="K3972">
        <v>61.408005056169102</v>
      </c>
      <c r="L3972">
        <v>55.022999611501803</v>
      </c>
      <c r="M3972">
        <v>82.795482397296198</v>
      </c>
      <c r="N3972">
        <v>1.2057645865070801</v>
      </c>
      <c r="O3972">
        <v>1.3780551222049</v>
      </c>
      <c r="P3972">
        <v>80.140515222482406</v>
      </c>
      <c r="Q3972">
        <v>2.5193745489040999E-2</v>
      </c>
    </row>
    <row r="3973" spans="1:17" hidden="1" x14ac:dyDescent="0.3">
      <c r="A3973" t="s">
        <v>8178</v>
      </c>
      <c r="B3973" t="s">
        <v>8179</v>
      </c>
      <c r="C3973" t="str">
        <f>IFERROR(VLOOKUP(Table1[[#This Row],[Ticker]],[1]!Table1[[Symbol]:[Industry]],2,FALSE),"-")</f>
        <v>-</v>
      </c>
      <c r="D3973" t="s">
        <v>51</v>
      </c>
      <c r="E3973">
        <v>25.555887500000001</v>
      </c>
      <c r="F3973">
        <v>2.21</v>
      </c>
      <c r="G3973">
        <v>-30.9338807627161</v>
      </c>
      <c r="H3973">
        <v>7.4944177983146396</v>
      </c>
      <c r="I3973">
        <v>-9.9968246650078001</v>
      </c>
      <c r="J3973">
        <v>7.4578604744599701</v>
      </c>
      <c r="K3973">
        <v>2.1181261513348</v>
      </c>
      <c r="L3973">
        <v>2.1083834074377799</v>
      </c>
      <c r="M3973">
        <v>52.564702964723303</v>
      </c>
      <c r="N3973">
        <v>1.33556391469529</v>
      </c>
      <c r="O3973">
        <v>44.796380090497699</v>
      </c>
      <c r="P3973">
        <v>37.267080745341502</v>
      </c>
      <c r="Q3973">
        <v>1.9877133173753999E-2</v>
      </c>
    </row>
    <row r="3974" spans="1:17" hidden="1" x14ac:dyDescent="0.3">
      <c r="A3974" t="s">
        <v>8180</v>
      </c>
      <c r="B3974" t="s">
        <v>8181</v>
      </c>
      <c r="C3974" t="str">
        <f>IFERROR(VLOOKUP(Table1[[#This Row],[Ticker]],[1]!Table1[[Symbol]:[Industry]],2,FALSE),"-")</f>
        <v>-</v>
      </c>
      <c r="D3974" t="s">
        <v>46</v>
      </c>
      <c r="E3974">
        <v>25.516062179999999</v>
      </c>
      <c r="F3974">
        <v>18.899999999999999</v>
      </c>
      <c r="G3974">
        <v>94.550491712333795</v>
      </c>
      <c r="H3974">
        <v>2.1584954682175699</v>
      </c>
      <c r="I3974">
        <v>54.272581727686202</v>
      </c>
      <c r="J3974">
        <v>-5.60907273754035</v>
      </c>
      <c r="K3974">
        <v>17.500196173057802</v>
      </c>
      <c r="L3974">
        <v>13.8002403794475</v>
      </c>
      <c r="M3974">
        <v>42.266921159215798</v>
      </c>
      <c r="N3974">
        <v>0.22678084763252901</v>
      </c>
      <c r="O3974">
        <v>40.105820105820101</v>
      </c>
      <c r="P3974">
        <v>147.058823529411</v>
      </c>
      <c r="Q3974">
        <v>5.8363397313395002E-2</v>
      </c>
    </row>
    <row r="3975" spans="1:17" hidden="1" x14ac:dyDescent="0.3">
      <c r="A3975" t="s">
        <v>8182</v>
      </c>
      <c r="B3975" t="s">
        <v>8183</v>
      </c>
      <c r="C3975" t="str">
        <f>IFERROR(VLOOKUP(Table1[[#This Row],[Ticker]],[1]!Table1[[Symbol]:[Industry]],2,FALSE),"-")</f>
        <v>-</v>
      </c>
      <c r="D3975" t="s">
        <v>83</v>
      </c>
      <c r="E3975">
        <v>25.444692</v>
      </c>
      <c r="F3975">
        <v>8.6300000000000008</v>
      </c>
      <c r="G3975">
        <v>28.531212479886801</v>
      </c>
      <c r="H3975">
        <v>-26.3051242758409</v>
      </c>
      <c r="I3975">
        <v>35.776984858801697</v>
      </c>
      <c r="J3975">
        <v>-9.1552657454489204</v>
      </c>
      <c r="K3975">
        <v>8.2354518891276793</v>
      </c>
      <c r="L3975">
        <v>6.8571617381692</v>
      </c>
      <c r="M3975">
        <v>40.627993138758598</v>
      </c>
      <c r="N3975">
        <v>0.342470595431007</v>
      </c>
      <c r="O3975">
        <v>39.629200463499402</v>
      </c>
      <c r="P3975">
        <v>83.617021276595693</v>
      </c>
      <c r="Q3975">
        <v>6.2870274932111003E-2</v>
      </c>
    </row>
    <row r="3976" spans="1:17" hidden="1" x14ac:dyDescent="0.3">
      <c r="A3976" t="s">
        <v>8184</v>
      </c>
      <c r="B3976" t="s">
        <v>8185</v>
      </c>
      <c r="C3976" t="str">
        <f>IFERROR(VLOOKUP(Table1[[#This Row],[Ticker]],[1]!Table1[[Symbol]:[Industry]],2,FALSE),"-")</f>
        <v>-</v>
      </c>
      <c r="D3976" t="s">
        <v>74</v>
      </c>
      <c r="E3976">
        <v>25.43</v>
      </c>
      <c r="F3976">
        <v>25.43</v>
      </c>
      <c r="G3976">
        <v>-34.019917181668298</v>
      </c>
      <c r="H3976">
        <v>-7.0493299644385496</v>
      </c>
      <c r="I3976">
        <v>-12.548128048257899</v>
      </c>
      <c r="J3976">
        <v>-5.3234618893124699</v>
      </c>
      <c r="K3976">
        <v>25.8223800764085</v>
      </c>
      <c r="L3976">
        <v>25.763149869904801</v>
      </c>
      <c r="M3976">
        <v>32.493816585948899</v>
      </c>
      <c r="N3976">
        <v>0.12195503249544799</v>
      </c>
      <c r="O3976">
        <v>80.062917813605907</v>
      </c>
      <c r="P3976">
        <v>21.616451458632199</v>
      </c>
    </row>
    <row r="3977" spans="1:17" hidden="1" x14ac:dyDescent="0.3">
      <c r="A3977" t="s">
        <v>8186</v>
      </c>
      <c r="B3977" t="s">
        <v>8187</v>
      </c>
      <c r="C3977" t="str">
        <f>IFERROR(VLOOKUP(Table1[[#This Row],[Ticker]],[1]!Table1[[Symbol]:[Industry]],2,FALSE),"-")</f>
        <v>-</v>
      </c>
      <c r="D3977" t="s">
        <v>195</v>
      </c>
      <c r="E3977">
        <v>25.391649999999998</v>
      </c>
      <c r="F3977">
        <v>52.3</v>
      </c>
      <c r="G3977">
        <v>-8.2533892112568807</v>
      </c>
      <c r="H3977">
        <v>-0.299795989068876</v>
      </c>
      <c r="I3977">
        <v>16.637583937142701</v>
      </c>
      <c r="J3977">
        <v>2.3155963235165702</v>
      </c>
      <c r="K3977">
        <v>49.715202311705603</v>
      </c>
      <c r="L3977">
        <v>44.792604533241096</v>
      </c>
      <c r="M3977">
        <v>52.140348990352699</v>
      </c>
      <c r="N3977">
        <v>0.45879502178585202</v>
      </c>
      <c r="O3977">
        <v>26.195028680688299</v>
      </c>
      <c r="P3977">
        <v>54.277286135693203</v>
      </c>
      <c r="Q3977">
        <v>5.2743475846151001E-2</v>
      </c>
    </row>
    <row r="3978" spans="1:17" hidden="1" x14ac:dyDescent="0.3">
      <c r="A3978" t="s">
        <v>8188</v>
      </c>
      <c r="B3978" t="s">
        <v>8189</v>
      </c>
      <c r="C3978" t="str">
        <f>IFERROR(VLOOKUP(Table1[[#This Row],[Ticker]],[1]!Table1[[Symbol]:[Industry]],2,FALSE),"-")</f>
        <v>-</v>
      </c>
      <c r="D3978" t="s">
        <v>74</v>
      </c>
      <c r="E3978">
        <v>25.36784355</v>
      </c>
      <c r="F3978">
        <v>50.74</v>
      </c>
      <c r="G3978">
        <v>46.073700101733003</v>
      </c>
      <c r="H3978">
        <v>-7.0645814548593497</v>
      </c>
      <c r="I3978">
        <v>-19.825013366230799</v>
      </c>
      <c r="J3978">
        <v>-5.76855461987964</v>
      </c>
      <c r="K3978">
        <v>50.522253922537097</v>
      </c>
      <c r="L3978">
        <v>45.980008181515501</v>
      </c>
      <c r="M3978">
        <v>47.184093043714903</v>
      </c>
      <c r="N3978">
        <v>0.94006383733301802</v>
      </c>
      <c r="O3978">
        <v>34.016554986204099</v>
      </c>
      <c r="P3978">
        <v>93.074581430745795</v>
      </c>
      <c r="Q3978">
        <v>6.2571454323794004E-2</v>
      </c>
    </row>
    <row r="3979" spans="1:17" hidden="1" x14ac:dyDescent="0.3">
      <c r="A3979" t="s">
        <v>8190</v>
      </c>
      <c r="B3979" t="s">
        <v>8191</v>
      </c>
      <c r="C3979" t="str">
        <f>IFERROR(VLOOKUP(Table1[[#This Row],[Ticker]],[1]!Table1[[Symbol]:[Industry]],2,FALSE),"-")</f>
        <v>-</v>
      </c>
      <c r="D3979" t="s">
        <v>606</v>
      </c>
      <c r="E3979">
        <v>25.327259099999999</v>
      </c>
      <c r="F3979">
        <v>71.13</v>
      </c>
      <c r="G3979">
        <v>-41.055728715724001</v>
      </c>
      <c r="H3979">
        <v>-14.3864607556119</v>
      </c>
      <c r="I3979">
        <v>-33.439359573708103</v>
      </c>
      <c r="J3979">
        <v>-5.3697908909718599</v>
      </c>
      <c r="K3979">
        <v>76.022287487013003</v>
      </c>
      <c r="L3979">
        <v>59.851684252684599</v>
      </c>
      <c r="M3979">
        <v>0.244543637690356</v>
      </c>
      <c r="N3979">
        <v>7.15667311411992E-2</v>
      </c>
      <c r="O3979">
        <v>22.01602699283</v>
      </c>
      <c r="P3979">
        <v>0</v>
      </c>
    </row>
    <row r="3980" spans="1:17" hidden="1" x14ac:dyDescent="0.3">
      <c r="A3980" t="s">
        <v>8192</v>
      </c>
      <c r="B3980" t="s">
        <v>8193</v>
      </c>
      <c r="C3980" t="str">
        <f>IFERROR(VLOOKUP(Table1[[#This Row],[Ticker]],[1]!Table1[[Symbol]:[Industry]],2,FALSE),"-")</f>
        <v>-</v>
      </c>
      <c r="D3980" t="s">
        <v>546</v>
      </c>
      <c r="E3980">
        <v>25.322477500000002</v>
      </c>
      <c r="F3980">
        <v>112.25</v>
      </c>
      <c r="G3980">
        <v>46.707930782042602</v>
      </c>
      <c r="H3980">
        <v>-4.7321663631514204</v>
      </c>
      <c r="I3980">
        <v>22.334002402661302</v>
      </c>
      <c r="J3980">
        <v>1.48625052912406</v>
      </c>
      <c r="K3980">
        <v>108.769906084551</v>
      </c>
      <c r="L3980">
        <v>95.551444705927295</v>
      </c>
      <c r="M3980">
        <v>54.186906473934897</v>
      </c>
      <c r="N3980">
        <v>0.84666659896363505</v>
      </c>
      <c r="O3980">
        <v>26.155902004454301</v>
      </c>
      <c r="P3980">
        <v>96.069868995633101</v>
      </c>
      <c r="Q3980">
        <v>4.9124861542678998E-2</v>
      </c>
    </row>
    <row r="3981" spans="1:17" hidden="1" x14ac:dyDescent="0.3">
      <c r="A3981" t="s">
        <v>8194</v>
      </c>
      <c r="B3981" t="s">
        <v>8195</v>
      </c>
      <c r="C3981" t="str">
        <f>IFERROR(VLOOKUP(Table1[[#This Row],[Ticker]],[1]!Table1[[Symbol]:[Industry]],2,FALSE),"-")</f>
        <v>-</v>
      </c>
      <c r="D3981" t="s">
        <v>294</v>
      </c>
      <c r="E3981">
        <v>25.293299999999999</v>
      </c>
      <c r="F3981">
        <v>29.5</v>
      </c>
      <c r="G3981">
        <v>-77.378137702202494</v>
      </c>
      <c r="H3981">
        <v>-4.3013684773606604</v>
      </c>
      <c r="I3981">
        <v>-1.4984748300243</v>
      </c>
      <c r="J3981">
        <v>-2.34473981093719</v>
      </c>
      <c r="K3981">
        <v>29.7898227899225</v>
      </c>
      <c r="L3981">
        <v>35.279894304195203</v>
      </c>
      <c r="M3981">
        <v>47.135907398445902</v>
      </c>
      <c r="N3981">
        <v>1.53725490196078</v>
      </c>
      <c r="O3981">
        <v>98.474576271186393</v>
      </c>
      <c r="P3981">
        <v>20.408163265306101</v>
      </c>
    </row>
    <row r="3982" spans="1:17" hidden="1" x14ac:dyDescent="0.3">
      <c r="A3982" t="s">
        <v>8196</v>
      </c>
      <c r="B3982" t="s">
        <v>8197</v>
      </c>
      <c r="C3982" t="str">
        <f>IFERROR(VLOOKUP(Table1[[#This Row],[Ticker]],[1]!Table1[[Symbol]:[Industry]],2,FALSE),"-")</f>
        <v>-</v>
      </c>
      <c r="D3982" t="s">
        <v>195</v>
      </c>
      <c r="E3982">
        <v>25.282709100000002</v>
      </c>
      <c r="F3982">
        <v>52.3</v>
      </c>
      <c r="G3982">
        <v>30.660301264933501</v>
      </c>
      <c r="H3982">
        <v>1.55138886923278</v>
      </c>
      <c r="I3982">
        <v>4.7866028302840897</v>
      </c>
      <c r="J3982">
        <v>-1.5044036764834099</v>
      </c>
      <c r="K3982">
        <v>50.146873489874899</v>
      </c>
      <c r="L3982">
        <v>43.5644040430507</v>
      </c>
      <c r="M3982">
        <v>64.915401731875406</v>
      </c>
      <c r="N3982">
        <v>0.32620320855614898</v>
      </c>
      <c r="O3982">
        <v>8.6998087954110996</v>
      </c>
      <c r="P3982">
        <v>104.29687499999901</v>
      </c>
    </row>
    <row r="3983" spans="1:17" hidden="1" x14ac:dyDescent="0.3">
      <c r="A3983" t="s">
        <v>8198</v>
      </c>
      <c r="B3983" t="s">
        <v>8199</v>
      </c>
      <c r="C3983" t="str">
        <f>IFERROR(VLOOKUP(Table1[[#This Row],[Ticker]],[1]!Table1[[Symbol]:[Industry]],2,FALSE),"-")</f>
        <v>-</v>
      </c>
      <c r="D3983" t="s">
        <v>4403</v>
      </c>
      <c r="E3983">
        <v>25.280101599999998</v>
      </c>
      <c r="F3983">
        <v>84.11</v>
      </c>
      <c r="G3983">
        <v>29.503333775062799</v>
      </c>
      <c r="H3983">
        <v>-19.1946960211441</v>
      </c>
      <c r="I3983">
        <v>1.5188018192707</v>
      </c>
      <c r="J3983">
        <v>-7.0102860294246003</v>
      </c>
      <c r="K3983">
        <v>85.864012468835796</v>
      </c>
      <c r="L3983">
        <v>73.928494987726694</v>
      </c>
      <c r="M3983">
        <v>48.530265695411401</v>
      </c>
      <c r="N3983">
        <v>0.119782083033058</v>
      </c>
      <c r="O3983">
        <v>42.028296278682603</v>
      </c>
      <c r="P3983">
        <v>76.479227864036901</v>
      </c>
      <c r="Q3983">
        <v>8.4102679303640002E-2</v>
      </c>
    </row>
    <row r="3984" spans="1:17" hidden="1" x14ac:dyDescent="0.3">
      <c r="A3984" t="s">
        <v>8200</v>
      </c>
      <c r="B3984" t="s">
        <v>8201</v>
      </c>
      <c r="C3984" t="str">
        <f>IFERROR(VLOOKUP(Table1[[#This Row],[Ticker]],[1]!Table1[[Symbol]:[Industry]],2,FALSE),"-")</f>
        <v>-</v>
      </c>
      <c r="D3984" t="s">
        <v>546</v>
      </c>
      <c r="E3984">
        <v>25.23696</v>
      </c>
      <c r="F3984">
        <v>84</v>
      </c>
      <c r="G3984">
        <v>73.408368275242793</v>
      </c>
      <c r="H3984">
        <v>11.2319442613445</v>
      </c>
      <c r="I3984">
        <v>78.621776351014006</v>
      </c>
      <c r="J3984">
        <v>-1.5044036764834099</v>
      </c>
      <c r="K3984">
        <v>80.835732576835099</v>
      </c>
      <c r="L3984">
        <v>62.874021784777</v>
      </c>
      <c r="M3984">
        <v>56.213574189996301</v>
      </c>
      <c r="N3984">
        <v>0.14181114404428299</v>
      </c>
      <c r="O3984">
        <v>35.821428571428498</v>
      </c>
      <c r="P3984">
        <v>127.95115332428701</v>
      </c>
    </row>
    <row r="3985" spans="1:17" hidden="1" x14ac:dyDescent="0.3">
      <c r="A3985" t="s">
        <v>8202</v>
      </c>
      <c r="B3985" t="s">
        <v>8203</v>
      </c>
      <c r="C3985" t="str">
        <f>IFERROR(VLOOKUP(Table1[[#This Row],[Ticker]],[1]!Table1[[Symbol]:[Industry]],2,FALSE),"-")</f>
        <v>-</v>
      </c>
      <c r="D3985" t="s">
        <v>1000</v>
      </c>
      <c r="E3985">
        <v>25.219075</v>
      </c>
      <c r="F3985">
        <v>0.49</v>
      </c>
      <c r="G3985">
        <v>-56.214698735066399</v>
      </c>
      <c r="H3985">
        <v>-10.410735301013201</v>
      </c>
      <c r="I3985">
        <v>-24.099388767571899</v>
      </c>
      <c r="J3985">
        <v>-3.5044036764834101</v>
      </c>
      <c r="K3985">
        <v>0.51018840561397805</v>
      </c>
      <c r="L3985">
        <v>0.56714151425051496</v>
      </c>
      <c r="M3985">
        <v>33.530074511744203</v>
      </c>
      <c r="N3985">
        <v>0.88819407272616402</v>
      </c>
      <c r="O3985">
        <v>59.183673469387699</v>
      </c>
      <c r="P3985">
        <v>13.953488372093</v>
      </c>
      <c r="Q3985">
        <v>-0.10040353642158099</v>
      </c>
    </row>
    <row r="3986" spans="1:17" hidden="1" x14ac:dyDescent="0.3">
      <c r="A3986" t="s">
        <v>8204</v>
      </c>
      <c r="B3986" t="s">
        <v>8205</v>
      </c>
      <c r="C3986" t="str">
        <f>IFERROR(VLOOKUP(Table1[[#This Row],[Ticker]],[1]!Table1[[Symbol]:[Industry]],2,FALSE),"-")</f>
        <v>-</v>
      </c>
      <c r="D3986" t="s">
        <v>114</v>
      </c>
      <c r="E3986">
        <v>25.2</v>
      </c>
      <c r="F3986">
        <v>7.2</v>
      </c>
      <c r="G3986">
        <v>-38.289009758688401</v>
      </c>
      <c r="H3986">
        <v>-2.0774019676798599</v>
      </c>
      <c r="I3986">
        <v>-42.699905897500798</v>
      </c>
      <c r="J3986">
        <v>-4.0754456250625699</v>
      </c>
      <c r="K3986">
        <v>7.3009897333971496</v>
      </c>
      <c r="L3986">
        <v>8.0755610754577294</v>
      </c>
      <c r="M3986">
        <v>45.384983346716297</v>
      </c>
      <c r="N3986">
        <v>2.3016498251975399</v>
      </c>
      <c r="O3986">
        <v>72.7777777777777</v>
      </c>
      <c r="P3986">
        <v>17.647058823529399</v>
      </c>
      <c r="Q3986">
        <v>8.3430192683190008E-3</v>
      </c>
    </row>
    <row r="3987" spans="1:17" hidden="1" x14ac:dyDescent="0.3">
      <c r="A3987" t="s">
        <v>8206</v>
      </c>
      <c r="B3987" t="s">
        <v>8207</v>
      </c>
      <c r="C3987" t="str">
        <f>IFERROR(VLOOKUP(Table1[[#This Row],[Ticker]],[1]!Table1[[Symbol]:[Industry]],2,FALSE),"-")</f>
        <v>-</v>
      </c>
      <c r="D3987" t="s">
        <v>1963</v>
      </c>
      <c r="E3987">
        <v>25.116145599999999</v>
      </c>
      <c r="F3987">
        <v>25.48</v>
      </c>
      <c r="G3987">
        <v>111.987450640533</v>
      </c>
      <c r="H3987">
        <v>26.187763760900399</v>
      </c>
      <c r="I3987">
        <v>96.328645708482796</v>
      </c>
      <c r="J3987">
        <v>-11.534594887486399</v>
      </c>
      <c r="K3987">
        <v>24.650708193021501</v>
      </c>
      <c r="L3987">
        <v>18.0635676995762</v>
      </c>
      <c r="M3987">
        <v>33.607366214698999</v>
      </c>
      <c r="N3987">
        <v>1.2018594673434499</v>
      </c>
      <c r="O3987">
        <v>31.083202511773901</v>
      </c>
      <c r="P3987">
        <v>175.459459459459</v>
      </c>
      <c r="Q3987">
        <v>7.1298624812364E-2</v>
      </c>
    </row>
    <row r="3988" spans="1:17" hidden="1" x14ac:dyDescent="0.3">
      <c r="A3988" t="s">
        <v>8208</v>
      </c>
      <c r="B3988" t="s">
        <v>8209</v>
      </c>
      <c r="C3988" t="str">
        <f>IFERROR(VLOOKUP(Table1[[#This Row],[Ticker]],[1]!Table1[[Symbol]:[Industry]],2,FALSE),"-")</f>
        <v>-</v>
      </c>
      <c r="D3988" t="s">
        <v>2819</v>
      </c>
      <c r="E3988">
        <v>25.011718188</v>
      </c>
      <c r="F3988">
        <v>19.82</v>
      </c>
      <c r="G3988">
        <v>-21.052283289744999</v>
      </c>
      <c r="H3988">
        <v>-10.739646504150199</v>
      </c>
      <c r="I3988">
        <v>-27.9928744978853</v>
      </c>
      <c r="J3988">
        <v>-4.0266588693617402</v>
      </c>
      <c r="K3988">
        <v>20.5831194926593</v>
      </c>
      <c r="L3988">
        <v>21.748455932955299</v>
      </c>
      <c r="M3988">
        <v>44.518128460461398</v>
      </c>
      <c r="N3988">
        <v>0.62305542011833603</v>
      </c>
      <c r="O3988">
        <v>94.248234106962599</v>
      </c>
      <c r="P3988">
        <v>26.161680458306801</v>
      </c>
      <c r="Q3988">
        <v>0.104554905729856</v>
      </c>
    </row>
    <row r="3989" spans="1:17" hidden="1" x14ac:dyDescent="0.3">
      <c r="A3989" t="s">
        <v>8210</v>
      </c>
      <c r="B3989" t="s">
        <v>8211</v>
      </c>
      <c r="C3989" t="str">
        <f>IFERROR(VLOOKUP(Table1[[#This Row],[Ticker]],[1]!Table1[[Symbol]:[Industry]],2,FALSE),"-")</f>
        <v>-</v>
      </c>
      <c r="E3989">
        <v>24.933272011</v>
      </c>
      <c r="F3989">
        <v>12.13</v>
      </c>
      <c r="G3989">
        <v>61.613826905959201</v>
      </c>
      <c r="H3989">
        <v>-29.807868718110299</v>
      </c>
      <c r="I3989">
        <v>20.6160046591617</v>
      </c>
      <c r="J3989">
        <v>-9.1220287698366693</v>
      </c>
      <c r="K3989">
        <v>13.7930220227059</v>
      </c>
      <c r="L3989">
        <v>10.9245793475031</v>
      </c>
      <c r="M3989">
        <v>8.4089189862762606</v>
      </c>
      <c r="N3989">
        <v>0.63833812195153306</v>
      </c>
      <c r="O3989">
        <v>47.320692497939</v>
      </c>
      <c r="P3989">
        <v>104.89864864864801</v>
      </c>
      <c r="Q3989">
        <v>0.11452154454638699</v>
      </c>
    </row>
    <row r="3990" spans="1:17" hidden="1" x14ac:dyDescent="0.3">
      <c r="A3990" t="s">
        <v>8212</v>
      </c>
      <c r="B3990" t="s">
        <v>8213</v>
      </c>
      <c r="C3990" t="str">
        <f>IFERROR(VLOOKUP(Table1[[#This Row],[Ticker]],[1]!Table1[[Symbol]:[Industry]],2,FALSE),"-")</f>
        <v>-</v>
      </c>
      <c r="D3990" t="s">
        <v>467</v>
      </c>
      <c r="E3990">
        <v>24.918199999999999</v>
      </c>
      <c r="F3990">
        <v>54.17</v>
      </c>
      <c r="G3990">
        <v>-55.940319302442198</v>
      </c>
      <c r="H3990">
        <v>-0.65504345619011295</v>
      </c>
      <c r="I3990">
        <v>-8.0940977622808994</v>
      </c>
      <c r="J3990">
        <v>-1.32324425619357</v>
      </c>
      <c r="K3990">
        <v>53.283496467564397</v>
      </c>
      <c r="L3990">
        <v>55.1611116080892</v>
      </c>
      <c r="M3990">
        <v>53.748031568857101</v>
      </c>
      <c r="N3990">
        <v>2.52486183274315</v>
      </c>
      <c r="O3990">
        <v>31.80727339856</v>
      </c>
      <c r="P3990">
        <v>22.6120416478044</v>
      </c>
      <c r="Q3990">
        <v>-1.0458751531081001E-2</v>
      </c>
    </row>
    <row r="3991" spans="1:17" hidden="1" x14ac:dyDescent="0.3">
      <c r="A3991" t="s">
        <v>8214</v>
      </c>
      <c r="B3991" t="s">
        <v>8215</v>
      </c>
      <c r="C3991" t="str">
        <f>IFERROR(VLOOKUP(Table1[[#This Row],[Ticker]],[1]!Table1[[Symbol]:[Industry]],2,FALSE),"-")</f>
        <v>-</v>
      </c>
      <c r="D3991" t="s">
        <v>753</v>
      </c>
      <c r="E3991">
        <v>24.859794348000001</v>
      </c>
      <c r="F3991">
        <v>819.51</v>
      </c>
      <c r="G3991">
        <v>39.475617811091297</v>
      </c>
      <c r="H3991">
        <v>-1.8377662140254201</v>
      </c>
      <c r="I3991">
        <v>11.3801933786769</v>
      </c>
      <c r="J3991">
        <v>1.40330808078586</v>
      </c>
      <c r="K3991">
        <v>783.72559660091395</v>
      </c>
      <c r="L3991">
        <v>692.50026839782402</v>
      </c>
      <c r="M3991">
        <v>42.579740679890797</v>
      </c>
      <c r="N3991">
        <v>0.92212338209987599</v>
      </c>
      <c r="O3991">
        <v>7.1994240460759806E-2</v>
      </c>
      <c r="P3991">
        <v>83.890945809491697</v>
      </c>
      <c r="Q3991">
        <v>-2.2826330923839998E-3</v>
      </c>
    </row>
    <row r="3992" spans="1:17" hidden="1" x14ac:dyDescent="0.3">
      <c r="A3992" t="s">
        <v>8216</v>
      </c>
      <c r="B3992" t="s">
        <v>8217</v>
      </c>
      <c r="C3992" t="str">
        <f>IFERROR(VLOOKUP(Table1[[#This Row],[Ticker]],[1]!Table1[[Symbol]:[Industry]],2,FALSE),"-")</f>
        <v>-</v>
      </c>
      <c r="D3992" t="s">
        <v>379</v>
      </c>
      <c r="E3992">
        <v>24.833501250000001</v>
      </c>
      <c r="F3992">
        <v>56.85</v>
      </c>
      <c r="G3992">
        <v>-79.695966242069204</v>
      </c>
      <c r="H3992">
        <v>-44.195677678490497</v>
      </c>
      <c r="I3992">
        <v>-65.248925505343905</v>
      </c>
      <c r="J3992">
        <v>-10.3394310416124</v>
      </c>
      <c r="M3992">
        <v>10.2858441252846</v>
      </c>
      <c r="O3992">
        <v>97.801231310466093</v>
      </c>
      <c r="P3992">
        <v>1.5178571428571399</v>
      </c>
    </row>
    <row r="3993" spans="1:17" hidden="1" x14ac:dyDescent="0.3">
      <c r="A3993" t="s">
        <v>8218</v>
      </c>
      <c r="B3993" t="s">
        <v>8219</v>
      </c>
      <c r="C3993" t="str">
        <f>IFERROR(VLOOKUP(Table1[[#This Row],[Ticker]],[1]!Table1[[Symbol]:[Industry]],2,FALSE),"-")</f>
        <v>-</v>
      </c>
      <c r="D3993" t="s">
        <v>546</v>
      </c>
      <c r="E3993">
        <v>24.769439999999999</v>
      </c>
      <c r="F3993">
        <v>18.54</v>
      </c>
      <c r="G3993">
        <v>-9.5878299643022906</v>
      </c>
      <c r="H3993">
        <v>-5.4971195050444699</v>
      </c>
      <c r="I3993">
        <v>-50.9119761801593</v>
      </c>
      <c r="J3993">
        <v>-11.2415020211767</v>
      </c>
      <c r="K3993">
        <v>18.443877635098701</v>
      </c>
      <c r="L3993">
        <v>17.786857143848199</v>
      </c>
      <c r="M3993">
        <v>36.636461160381899</v>
      </c>
      <c r="N3993">
        <v>1.7063682946210801</v>
      </c>
      <c r="O3993">
        <v>79.341963322545794</v>
      </c>
      <c r="P3993">
        <v>42.615384615384599</v>
      </c>
      <c r="Q3993">
        <v>2.6341920812029001E-2</v>
      </c>
    </row>
    <row r="3994" spans="1:17" hidden="1" x14ac:dyDescent="0.3">
      <c r="A3994" t="s">
        <v>8220</v>
      </c>
      <c r="B3994" t="s">
        <v>8221</v>
      </c>
      <c r="C3994" t="str">
        <f>IFERROR(VLOOKUP(Table1[[#This Row],[Ticker]],[1]!Table1[[Symbol]:[Industry]],2,FALSE),"-")</f>
        <v>-</v>
      </c>
      <c r="D3994" t="s">
        <v>74</v>
      </c>
      <c r="E3994">
        <v>24.762647000000001</v>
      </c>
      <c r="F3994">
        <v>26.65</v>
      </c>
      <c r="G3994">
        <v>-23.555887259656501</v>
      </c>
      <c r="H3994">
        <v>5.1624170368450102</v>
      </c>
      <c r="I3994">
        <v>-5.2147080832307804</v>
      </c>
      <c r="J3994">
        <v>10.5404142506874</v>
      </c>
      <c r="K3994">
        <v>25.195584472960501</v>
      </c>
      <c r="L3994">
        <v>26.460770511005599</v>
      </c>
      <c r="M3994">
        <v>49.425348354698102</v>
      </c>
      <c r="N3994">
        <v>4.7993071326620003</v>
      </c>
      <c r="O3994">
        <v>42.626641651031797</v>
      </c>
      <c r="P3994">
        <v>20.916515426497199</v>
      </c>
      <c r="Q3994">
        <v>-6.6374867995044995E-2</v>
      </c>
    </row>
    <row r="3995" spans="1:17" hidden="1" x14ac:dyDescent="0.3">
      <c r="A3995" t="s">
        <v>8222</v>
      </c>
      <c r="B3995" t="s">
        <v>8223</v>
      </c>
      <c r="C3995" t="str">
        <f>IFERROR(VLOOKUP(Table1[[#This Row],[Ticker]],[1]!Table1[[Symbol]:[Industry]],2,FALSE),"-")</f>
        <v>-</v>
      </c>
      <c r="D3995" t="s">
        <v>753</v>
      </c>
      <c r="E3995">
        <v>24.652576575000001</v>
      </c>
      <c r="F3995">
        <v>15.2</v>
      </c>
      <c r="G3995">
        <v>23.9238321927686</v>
      </c>
      <c r="H3995">
        <v>-1.0627020541499399</v>
      </c>
      <c r="I3995">
        <v>6.66984200165885</v>
      </c>
      <c r="J3995">
        <v>-0.49769226708744202</v>
      </c>
      <c r="K3995">
        <v>14.4326861977753</v>
      </c>
      <c r="L3995">
        <v>12.7461847852337</v>
      </c>
      <c r="M3995">
        <v>43.246163025678499</v>
      </c>
      <c r="N3995">
        <v>1.03768897621127</v>
      </c>
      <c r="O3995">
        <v>2.5657894736842199</v>
      </c>
      <c r="P3995">
        <v>83.796856106408697</v>
      </c>
    </row>
    <row r="3996" spans="1:17" hidden="1" x14ac:dyDescent="0.3">
      <c r="A3996" t="s">
        <v>8224</v>
      </c>
      <c r="B3996" t="s">
        <v>8225</v>
      </c>
      <c r="C3996" t="str">
        <f>IFERROR(VLOOKUP(Table1[[#This Row],[Ticker]],[1]!Table1[[Symbol]:[Industry]],2,FALSE),"-")</f>
        <v>-</v>
      </c>
      <c r="E3996">
        <v>24.635029584000002</v>
      </c>
      <c r="F3996">
        <v>53.68</v>
      </c>
      <c r="G3996">
        <v>107.18703908344</v>
      </c>
      <c r="H3996">
        <v>5.5843681581559501</v>
      </c>
      <c r="I3996">
        <v>79.240692204088006</v>
      </c>
      <c r="J3996">
        <v>3.4828836303814299</v>
      </c>
      <c r="K3996">
        <v>47.468676189846903</v>
      </c>
      <c r="L3996">
        <v>34.729207946335301</v>
      </c>
      <c r="M3996">
        <v>100</v>
      </c>
      <c r="N3996">
        <v>2.6344202116173601</v>
      </c>
      <c r="O3996">
        <v>0</v>
      </c>
      <c r="P3996">
        <v>139.96423781850601</v>
      </c>
    </row>
    <row r="3997" spans="1:17" hidden="1" x14ac:dyDescent="0.3">
      <c r="A3997" t="s">
        <v>8226</v>
      </c>
      <c r="B3997" t="s">
        <v>8227</v>
      </c>
      <c r="C3997" t="str">
        <f>IFERROR(VLOOKUP(Table1[[#This Row],[Ticker]],[1]!Table1[[Symbol]:[Industry]],2,FALSE),"-")</f>
        <v>-</v>
      </c>
      <c r="D3997" t="s">
        <v>505</v>
      </c>
      <c r="E3997">
        <v>24.588725</v>
      </c>
      <c r="F3997">
        <v>80.5</v>
      </c>
      <c r="G3997">
        <v>217.222801264933</v>
      </c>
      <c r="H3997">
        <v>22.917550586327799</v>
      </c>
      <c r="I3997">
        <v>102.036663791968</v>
      </c>
      <c r="J3997">
        <v>-0.34291997472244901</v>
      </c>
      <c r="K3997">
        <v>66.659137235515104</v>
      </c>
      <c r="L3997">
        <v>47.759538632817303</v>
      </c>
      <c r="M3997">
        <v>76.882494803503207</v>
      </c>
      <c r="N3997">
        <v>1.13723766070729</v>
      </c>
      <c r="O3997">
        <v>1.36645962732917</v>
      </c>
      <c r="P3997">
        <v>283.33333333333297</v>
      </c>
    </row>
    <row r="3998" spans="1:17" hidden="1" x14ac:dyDescent="0.3">
      <c r="A3998" t="s">
        <v>8228</v>
      </c>
      <c r="B3998" t="s">
        <v>8229</v>
      </c>
      <c r="C3998" t="str">
        <f>IFERROR(VLOOKUP(Table1[[#This Row],[Ticker]],[1]!Table1[[Symbol]:[Industry]],2,FALSE),"-")</f>
        <v>-</v>
      </c>
      <c r="D3998" t="s">
        <v>644</v>
      </c>
      <c r="E3998">
        <v>24.518129999999999</v>
      </c>
      <c r="F3998">
        <v>12.83</v>
      </c>
      <c r="G3998">
        <v>6.2260515357894803</v>
      </c>
      <c r="H3998">
        <v>15.1766772863993</v>
      </c>
      <c r="I3998">
        <v>16.2973341317742</v>
      </c>
      <c r="J3998">
        <v>1.1435714013981999</v>
      </c>
      <c r="K3998">
        <v>10.892758115859101</v>
      </c>
      <c r="L3998">
        <v>10.5807018487205</v>
      </c>
      <c r="M3998">
        <v>61.414056323154703</v>
      </c>
      <c r="N3998">
        <v>4.36754400973168</v>
      </c>
      <c r="O3998">
        <v>24.551831644583</v>
      </c>
      <c r="P3998">
        <v>62.817258883248698</v>
      </c>
      <c r="Q3998">
        <v>9.3890761560844999E-2</v>
      </c>
    </row>
    <row r="3999" spans="1:17" hidden="1" x14ac:dyDescent="0.3">
      <c r="A3999" t="s">
        <v>8230</v>
      </c>
      <c r="B3999" t="s">
        <v>8231</v>
      </c>
      <c r="C3999" t="str">
        <f>IFERROR(VLOOKUP(Table1[[#This Row],[Ticker]],[1]!Table1[[Symbol]:[Industry]],2,FALSE),"-")</f>
        <v>-</v>
      </c>
      <c r="D3999" t="s">
        <v>606</v>
      </c>
      <c r="E3999">
        <v>24.455299</v>
      </c>
      <c r="F3999">
        <v>20.9</v>
      </c>
      <c r="G3999">
        <v>-20.712855571527498</v>
      </c>
      <c r="H3999">
        <v>-22.1774077819714</v>
      </c>
      <c r="I3999">
        <v>1.16669734757081</v>
      </c>
      <c r="J3999">
        <v>2.6483409535881801</v>
      </c>
      <c r="K3999">
        <v>22.057139261796099</v>
      </c>
      <c r="L3999">
        <v>19.670582544819499</v>
      </c>
      <c r="M3999">
        <v>41.0004725669815</v>
      </c>
      <c r="N3999">
        <v>2.8608502811816399</v>
      </c>
      <c r="O3999">
        <v>26.6028708133971</v>
      </c>
      <c r="P3999">
        <v>46.153846153846096</v>
      </c>
      <c r="Q3999">
        <v>0.19259112075756199</v>
      </c>
    </row>
    <row r="4000" spans="1:17" hidden="1" x14ac:dyDescent="0.3">
      <c r="A4000" t="s">
        <v>8232</v>
      </c>
      <c r="B4000" t="s">
        <v>8233</v>
      </c>
      <c r="C4000" t="str">
        <f>IFERROR(VLOOKUP(Table1[[#This Row],[Ticker]],[1]!Table1[[Symbol]:[Industry]],2,FALSE),"-")</f>
        <v>-</v>
      </c>
      <c r="D4000" t="s">
        <v>124</v>
      </c>
      <c r="E4000">
        <v>24.423317879999999</v>
      </c>
      <c r="F4000">
        <v>16.399999999999999</v>
      </c>
      <c r="G4000">
        <v>-5.5931859894901201</v>
      </c>
      <c r="H4000">
        <v>-1.87035303188851</v>
      </c>
      <c r="I4000">
        <v>-12.2495918825592</v>
      </c>
      <c r="J4000">
        <v>1.0670674632677399</v>
      </c>
      <c r="K4000">
        <v>20.078539679257499</v>
      </c>
      <c r="L4000">
        <v>20.567302919445201</v>
      </c>
      <c r="M4000">
        <v>33.686981725690302</v>
      </c>
      <c r="N4000">
        <v>1</v>
      </c>
      <c r="Q4000">
        <v>-3.2586267451102997E-2</v>
      </c>
    </row>
    <row r="4001" spans="1:17" hidden="1" x14ac:dyDescent="0.3">
      <c r="A4001" t="s">
        <v>8234</v>
      </c>
      <c r="B4001" t="s">
        <v>8235</v>
      </c>
      <c r="C4001" t="str">
        <f>IFERROR(VLOOKUP(Table1[[#This Row],[Ticker]],[1]!Table1[[Symbol]:[Industry]],2,FALSE),"-")</f>
        <v>-</v>
      </c>
      <c r="E4001">
        <v>24.410250000000001</v>
      </c>
      <c r="F4001">
        <v>542.45000000000005</v>
      </c>
      <c r="G4001">
        <v>38.2347810883888</v>
      </c>
      <c r="H4001">
        <v>-9.6331850642283605</v>
      </c>
      <c r="I4001">
        <v>-10.379909242122199</v>
      </c>
      <c r="J4001">
        <v>-6.4960842089293402</v>
      </c>
      <c r="K4001">
        <v>555.58281616514796</v>
      </c>
      <c r="L4001">
        <v>492.40148163988101</v>
      </c>
      <c r="M4001">
        <v>1.19957607797248</v>
      </c>
      <c r="N4001">
        <v>0.34659090909090901</v>
      </c>
      <c r="O4001">
        <v>10.784404092542999</v>
      </c>
      <c r="P4001">
        <v>71.011979823455206</v>
      </c>
    </row>
    <row r="4002" spans="1:17" hidden="1" x14ac:dyDescent="0.3">
      <c r="A4002" t="s">
        <v>8236</v>
      </c>
      <c r="B4002" t="s">
        <v>8237</v>
      </c>
      <c r="C4002" t="str">
        <f>IFERROR(VLOOKUP(Table1[[#This Row],[Ticker]],[1]!Table1[[Symbol]:[Industry]],2,FALSE),"-")</f>
        <v>-</v>
      </c>
      <c r="D4002" t="s">
        <v>7466</v>
      </c>
      <c r="E4002">
        <v>24.322518919</v>
      </c>
      <c r="F4002">
        <v>12.07</v>
      </c>
      <c r="G4002">
        <v>16.2351469439459</v>
      </c>
      <c r="H4002">
        <v>-5.8442536726759098</v>
      </c>
      <c r="I4002">
        <v>22.839432644933702</v>
      </c>
      <c r="J4002">
        <v>-2.4518627634773802</v>
      </c>
      <c r="K4002">
        <v>12.0797103980039</v>
      </c>
      <c r="L4002">
        <v>11.1351326078978</v>
      </c>
      <c r="M4002">
        <v>55.729606101269702</v>
      </c>
      <c r="N4002">
        <v>0.738878730445367</v>
      </c>
      <c r="O4002">
        <v>27.837613918806898</v>
      </c>
      <c r="P4002">
        <v>56.144890038809798</v>
      </c>
      <c r="Q4002">
        <v>7.6548021231502006E-2</v>
      </c>
    </row>
    <row r="4003" spans="1:17" hidden="1" x14ac:dyDescent="0.3">
      <c r="A4003" t="s">
        <v>8238</v>
      </c>
      <c r="B4003" t="s">
        <v>8239</v>
      </c>
      <c r="C4003" t="str">
        <f>IFERROR(VLOOKUP(Table1[[#This Row],[Ticker]],[1]!Table1[[Symbol]:[Industry]],2,FALSE),"-")</f>
        <v>-</v>
      </c>
      <c r="D4003" t="s">
        <v>606</v>
      </c>
      <c r="E4003">
        <v>24.2775</v>
      </c>
      <c r="F4003">
        <v>65</v>
      </c>
      <c r="G4003">
        <v>25.759386630787201</v>
      </c>
      <c r="H4003">
        <v>46.101124597013801</v>
      </c>
      <c r="I4003">
        <v>2.7126725416960999</v>
      </c>
      <c r="J4003">
        <v>19.924167752088</v>
      </c>
      <c r="K4003">
        <v>51.2361616945742</v>
      </c>
      <c r="L4003">
        <v>49.063896506378903</v>
      </c>
      <c r="M4003">
        <v>77.307032140224905</v>
      </c>
      <c r="N4003">
        <v>2.1114369501466199</v>
      </c>
      <c r="O4003">
        <v>9.8461538461538591</v>
      </c>
      <c r="P4003">
        <v>70.827858081471703</v>
      </c>
      <c r="Q4003">
        <v>0.118004406343309</v>
      </c>
    </row>
    <row r="4004" spans="1:17" hidden="1" x14ac:dyDescent="0.3">
      <c r="A4004" t="s">
        <v>8240</v>
      </c>
      <c r="B4004" t="s">
        <v>8241</v>
      </c>
      <c r="C4004" t="str">
        <f>IFERROR(VLOOKUP(Table1[[#This Row],[Ticker]],[1]!Table1[[Symbol]:[Industry]],2,FALSE),"-")</f>
        <v>-</v>
      </c>
      <c r="D4004" t="s">
        <v>51</v>
      </c>
      <c r="E4004">
        <v>24.254999999999999</v>
      </c>
      <c r="F4004">
        <v>990</v>
      </c>
      <c r="G4004">
        <v>-27.334659593517699</v>
      </c>
      <c r="H4004">
        <v>-4.6415045317824299</v>
      </c>
      <c r="I4004">
        <v>-12.8876188567925</v>
      </c>
      <c r="J4004">
        <v>-1.5044036764834099</v>
      </c>
      <c r="K4004">
        <v>976.30081665198895</v>
      </c>
      <c r="L4004">
        <v>927.24887833416699</v>
      </c>
      <c r="M4004">
        <v>100</v>
      </c>
      <c r="N4004">
        <v>0</v>
      </c>
      <c r="O4004">
        <v>2.5656565656565702</v>
      </c>
      <c r="P4004">
        <v>5.4425391415486102</v>
      </c>
    </row>
    <row r="4005" spans="1:17" hidden="1" x14ac:dyDescent="0.3">
      <c r="A4005" t="s">
        <v>8242</v>
      </c>
      <c r="B4005" t="s">
        <v>8243</v>
      </c>
      <c r="C4005" t="str">
        <f>IFERROR(VLOOKUP(Table1[[#This Row],[Ticker]],[1]!Table1[[Symbol]:[Industry]],2,FALSE),"-")</f>
        <v>-</v>
      </c>
      <c r="D4005" t="s">
        <v>1381</v>
      </c>
      <c r="E4005">
        <v>24.250666104</v>
      </c>
      <c r="F4005">
        <v>44.97</v>
      </c>
      <c r="G4005">
        <v>-4.4747736280763801</v>
      </c>
      <c r="H4005">
        <v>-11.457863794011701</v>
      </c>
      <c r="I4005">
        <v>-15.306103015523201</v>
      </c>
      <c r="J4005">
        <v>-2.3153298395222599</v>
      </c>
      <c r="K4005">
        <v>47.821393727503597</v>
      </c>
      <c r="L4005">
        <v>45.066767195699697</v>
      </c>
      <c r="M4005">
        <v>31.141129451710199</v>
      </c>
      <c r="N4005">
        <v>0.157116773124544</v>
      </c>
      <c r="O4005">
        <v>40.982877473871397</v>
      </c>
      <c r="P4005">
        <v>46.006493506493499</v>
      </c>
      <c r="Q4005">
        <v>4.9866587742940002E-3</v>
      </c>
    </row>
    <row r="4006" spans="1:17" hidden="1" x14ac:dyDescent="0.3">
      <c r="A4006" t="s">
        <v>8244</v>
      </c>
      <c r="B4006" t="s">
        <v>8245</v>
      </c>
      <c r="C4006" t="str">
        <f>IFERROR(VLOOKUP(Table1[[#This Row],[Ticker]],[1]!Table1[[Symbol]:[Industry]],2,FALSE),"-")</f>
        <v>-</v>
      </c>
      <c r="D4006" t="s">
        <v>400</v>
      </c>
      <c r="E4006">
        <v>24.21977369</v>
      </c>
      <c r="F4006">
        <v>34.51</v>
      </c>
      <c r="G4006">
        <v>74.490068532200794</v>
      </c>
      <c r="H4006">
        <v>6.7444663255540398</v>
      </c>
      <c r="I4006">
        <v>-8.2855151411982799</v>
      </c>
      <c r="J4006">
        <v>-10.8285416075179</v>
      </c>
      <c r="K4006">
        <v>33.048285779695902</v>
      </c>
      <c r="L4006">
        <v>28.667075754818701</v>
      </c>
      <c r="M4006">
        <v>49.6740958576571</v>
      </c>
      <c r="N4006">
        <v>0.67883128006367399</v>
      </c>
      <c r="O4006">
        <v>21.2402202260214</v>
      </c>
      <c r="P4006">
        <v>118.41772151898699</v>
      </c>
      <c r="Q4006">
        <v>8.3281830965325002E-2</v>
      </c>
    </row>
    <row r="4007" spans="1:17" hidden="1" x14ac:dyDescent="0.3">
      <c r="A4007" t="s">
        <v>8246</v>
      </c>
      <c r="B4007" t="s">
        <v>8247</v>
      </c>
      <c r="C4007" t="str">
        <f>IFERROR(VLOOKUP(Table1[[#This Row],[Ticker]],[1]!Table1[[Symbol]:[Industry]],2,FALSE),"-")</f>
        <v>-</v>
      </c>
      <c r="D4007" t="s">
        <v>51</v>
      </c>
      <c r="E4007">
        <v>24.219000000000001</v>
      </c>
      <c r="F4007">
        <v>3.24</v>
      </c>
      <c r="G4007">
        <v>178.761262803395</v>
      </c>
      <c r="H4007">
        <v>-13.950015170080199</v>
      </c>
      <c r="I4007">
        <v>168.395505718473</v>
      </c>
      <c r="J4007">
        <v>-8.5888723413335395</v>
      </c>
      <c r="K4007">
        <v>3.00640440344295</v>
      </c>
      <c r="L4007">
        <v>2.0430908626696498</v>
      </c>
      <c r="M4007">
        <v>44.432476543398998</v>
      </c>
      <c r="N4007">
        <v>1.6739053827099299</v>
      </c>
      <c r="O4007">
        <v>46.913580246913497</v>
      </c>
      <c r="P4007">
        <v>305</v>
      </c>
      <c r="Q4007">
        <v>7.5500451094304005E-2</v>
      </c>
    </row>
    <row r="4008" spans="1:17" hidden="1" x14ac:dyDescent="0.3">
      <c r="A4008" t="s">
        <v>8248</v>
      </c>
      <c r="B4008" t="s">
        <v>8249</v>
      </c>
      <c r="C4008" t="str">
        <f>IFERROR(VLOOKUP(Table1[[#This Row],[Ticker]],[1]!Table1[[Symbol]:[Industry]],2,FALSE),"-")</f>
        <v>-</v>
      </c>
      <c r="D4008" t="s">
        <v>546</v>
      </c>
      <c r="E4008">
        <v>24.207999999999998</v>
      </c>
      <c r="F4008">
        <v>14.24</v>
      </c>
      <c r="G4008">
        <v>-16.910640557686399</v>
      </c>
      <c r="H4008">
        <v>-9.9926751003443002</v>
      </c>
      <c r="I4008">
        <v>-5.7609880378668299</v>
      </c>
      <c r="J4008">
        <v>-3.85084950119011</v>
      </c>
      <c r="K4008">
        <v>14.346686340352999</v>
      </c>
      <c r="L4008">
        <v>14.0057928401684</v>
      </c>
      <c r="M4008">
        <v>46.984129062006801</v>
      </c>
      <c r="N4008">
        <v>0.92413783938870098</v>
      </c>
      <c r="O4008">
        <v>26.404494382022399</v>
      </c>
      <c r="P4008">
        <v>31.486611265004601</v>
      </c>
      <c r="Q4008">
        <v>4.1791485640449003E-2</v>
      </c>
    </row>
    <row r="4009" spans="1:17" hidden="1" x14ac:dyDescent="0.3">
      <c r="A4009" t="s">
        <v>8250</v>
      </c>
      <c r="B4009" t="s">
        <v>8251</v>
      </c>
      <c r="C4009" t="str">
        <f>IFERROR(VLOOKUP(Table1[[#This Row],[Ticker]],[1]!Table1[[Symbol]:[Industry]],2,FALSE),"-")</f>
        <v>-</v>
      </c>
      <c r="D4009" t="s">
        <v>4950</v>
      </c>
      <c r="E4009">
        <v>24.19614</v>
      </c>
      <c r="F4009">
        <v>36</v>
      </c>
      <c r="G4009">
        <v>-16.648166477001801</v>
      </c>
      <c r="H4009">
        <v>23.929924039646099</v>
      </c>
      <c r="I4009">
        <v>47.798129957357901</v>
      </c>
      <c r="J4009">
        <v>-4.3384117736494003</v>
      </c>
      <c r="K4009">
        <v>32.516035756663896</v>
      </c>
      <c r="L4009">
        <v>30.054401169113302</v>
      </c>
      <c r="M4009">
        <v>38.863917401148498</v>
      </c>
      <c r="N4009">
        <v>0.24818054317489599</v>
      </c>
      <c r="O4009">
        <v>49.9722222222222</v>
      </c>
      <c r="P4009">
        <v>83.673469387755006</v>
      </c>
      <c r="Q4009">
        <v>0.115433423671915</v>
      </c>
    </row>
    <row r="4010" spans="1:17" hidden="1" x14ac:dyDescent="0.3">
      <c r="A4010" t="s">
        <v>8252</v>
      </c>
      <c r="B4010" t="s">
        <v>8253</v>
      </c>
      <c r="C4010" t="str">
        <f>IFERROR(VLOOKUP(Table1[[#This Row],[Ticker]],[1]!Table1[[Symbol]:[Industry]],2,FALSE),"-")</f>
        <v>-</v>
      </c>
      <c r="D4010" t="s">
        <v>400</v>
      </c>
      <c r="E4010">
        <v>24.134170000000001</v>
      </c>
      <c r="F4010">
        <v>52.81</v>
      </c>
      <c r="G4010">
        <v>48.389182053955899</v>
      </c>
      <c r="H4010">
        <v>-9.7627063071323796</v>
      </c>
      <c r="I4010">
        <v>16.837489813278999</v>
      </c>
      <c r="J4010">
        <v>-7.3010138459749401</v>
      </c>
      <c r="K4010">
        <v>55.658553709461302</v>
      </c>
      <c r="L4010">
        <v>47.668730474773298</v>
      </c>
      <c r="M4010">
        <v>25.868132735058499</v>
      </c>
      <c r="N4010">
        <v>0.28151138048066499</v>
      </c>
      <c r="O4010">
        <v>23.101685286877402</v>
      </c>
      <c r="P4010">
        <v>93.798165137614703</v>
      </c>
      <c r="Q4010">
        <v>6.4422067929798002E-2</v>
      </c>
    </row>
    <row r="4011" spans="1:17" hidden="1" x14ac:dyDescent="0.3">
      <c r="A4011" t="s">
        <v>8254</v>
      </c>
      <c r="B4011" t="s">
        <v>8255</v>
      </c>
      <c r="C4011" t="str">
        <f>IFERROR(VLOOKUP(Table1[[#This Row],[Ticker]],[1]!Table1[[Symbol]:[Industry]],2,FALSE),"-")</f>
        <v>-</v>
      </c>
      <c r="D4011" t="s">
        <v>606</v>
      </c>
      <c r="E4011">
        <v>24.113727143999999</v>
      </c>
      <c r="F4011">
        <v>3.12</v>
      </c>
      <c r="G4011">
        <v>-28.777198735066399</v>
      </c>
      <c r="H4011">
        <v>-26.2353348659726</v>
      </c>
      <c r="I4011">
        <v>-11.8455163601158</v>
      </c>
      <c r="J4011">
        <v>-7.6582498303295701</v>
      </c>
      <c r="K4011">
        <v>3.1605229080914601</v>
      </c>
      <c r="L4011">
        <v>3.1441893974865298</v>
      </c>
      <c r="M4011">
        <v>49.562614434326598</v>
      </c>
      <c r="N4011">
        <v>0.614223640415967</v>
      </c>
      <c r="O4011">
        <v>45.192307692307601</v>
      </c>
      <c r="P4011">
        <v>29.460580912863001</v>
      </c>
      <c r="Q4011">
        <v>2.2419870050674001E-2</v>
      </c>
    </row>
    <row r="4012" spans="1:17" hidden="1" x14ac:dyDescent="0.3">
      <c r="A4012" t="s">
        <v>8256</v>
      </c>
      <c r="B4012" t="s">
        <v>8257</v>
      </c>
      <c r="C4012" t="str">
        <f>IFERROR(VLOOKUP(Table1[[#This Row],[Ticker]],[1]!Table1[[Symbol]:[Industry]],2,FALSE),"-")</f>
        <v>-</v>
      </c>
      <c r="D4012" t="s">
        <v>132</v>
      </c>
      <c r="E4012">
        <v>24.111799999999999</v>
      </c>
      <c r="F4012">
        <v>194.45</v>
      </c>
      <c r="G4012">
        <v>339.99206943901498</v>
      </c>
      <c r="H4012">
        <v>-35.4402488638368</v>
      </c>
      <c r="I4012">
        <v>38.737693374841399</v>
      </c>
      <c r="J4012">
        <v>-9.1823934391637305</v>
      </c>
      <c r="K4012">
        <v>212.018642467912</v>
      </c>
      <c r="L4012">
        <v>148.03663899427099</v>
      </c>
      <c r="M4012">
        <v>7.0989829707618197</v>
      </c>
      <c r="N4012">
        <v>0.15396084685543299</v>
      </c>
      <c r="O4012">
        <v>59.732579069169397</v>
      </c>
      <c r="P4012">
        <v>372.76926817408201</v>
      </c>
    </row>
    <row r="4013" spans="1:17" hidden="1" x14ac:dyDescent="0.3">
      <c r="A4013" t="s">
        <v>8258</v>
      </c>
      <c r="B4013" t="s">
        <v>8259</v>
      </c>
      <c r="C4013" t="str">
        <f>IFERROR(VLOOKUP(Table1[[#This Row],[Ticker]],[1]!Table1[[Symbol]:[Industry]],2,FALSE),"-")</f>
        <v>-</v>
      </c>
      <c r="D4013" t="s">
        <v>21</v>
      </c>
      <c r="E4013">
        <v>23.997</v>
      </c>
      <c r="F4013">
        <v>79.989999999999995</v>
      </c>
      <c r="G4013">
        <v>72.9054960450827</v>
      </c>
      <c r="H4013">
        <v>-10.313528757265701</v>
      </c>
      <c r="I4013">
        <v>33.4247272226795</v>
      </c>
      <c r="J4013">
        <v>-5.5219433778344396</v>
      </c>
      <c r="K4013">
        <v>82.393436132657996</v>
      </c>
      <c r="L4013">
        <v>72.671254543625295</v>
      </c>
      <c r="M4013">
        <v>40.0478663631526</v>
      </c>
      <c r="N4013">
        <v>0.37092194697873399</v>
      </c>
      <c r="O4013">
        <v>47.243405425678198</v>
      </c>
      <c r="P4013">
        <v>118.551912568305</v>
      </c>
      <c r="Q4013">
        <v>0.12012025594307101</v>
      </c>
    </row>
    <row r="4014" spans="1:17" hidden="1" x14ac:dyDescent="0.3">
      <c r="A4014" t="s">
        <v>8260</v>
      </c>
      <c r="B4014" t="s">
        <v>8261</v>
      </c>
      <c r="C4014" t="str">
        <f>IFERROR(VLOOKUP(Table1[[#This Row],[Ticker]],[1]!Table1[[Symbol]:[Industry]],2,FALSE),"-")</f>
        <v>-</v>
      </c>
      <c r="D4014" t="s">
        <v>606</v>
      </c>
      <c r="E4014">
        <v>23.991991200000001</v>
      </c>
      <c r="F4014">
        <v>47.43</v>
      </c>
      <c r="G4014">
        <v>197.745449348557</v>
      </c>
      <c r="H4014">
        <v>1.0403136500357399</v>
      </c>
      <c r="I4014">
        <v>25.223110766792001</v>
      </c>
      <c r="J4014">
        <v>5.3184770953980403</v>
      </c>
      <c r="K4014">
        <v>44.354806702184398</v>
      </c>
      <c r="L4014">
        <v>36.778180959441798</v>
      </c>
      <c r="M4014">
        <v>73.814853696130299</v>
      </c>
      <c r="N4014">
        <v>1.7079915782255299</v>
      </c>
      <c r="O4014">
        <v>11.5327851570735</v>
      </c>
      <c r="P4014">
        <v>291.98347107438002</v>
      </c>
      <c r="Q4014">
        <v>8.2251608484874006E-2</v>
      </c>
    </row>
    <row r="4015" spans="1:17" hidden="1" x14ac:dyDescent="0.3">
      <c r="A4015" t="s">
        <v>8262</v>
      </c>
      <c r="B4015" t="s">
        <v>8263</v>
      </c>
      <c r="C4015" t="str">
        <f>IFERROR(VLOOKUP(Table1[[#This Row],[Ticker]],[1]!Table1[[Symbol]:[Industry]],2,FALSE),"-")</f>
        <v>-</v>
      </c>
      <c r="D4015" t="s">
        <v>46</v>
      </c>
      <c r="E4015">
        <v>23.974720000000001</v>
      </c>
      <c r="F4015">
        <v>26.95</v>
      </c>
      <c r="G4015">
        <v>87.582572319716903</v>
      </c>
      <c r="H4015">
        <v>-7.3490857592192604</v>
      </c>
      <c r="I4015">
        <v>42.4693646746898</v>
      </c>
      <c r="J4015">
        <v>-1.5044036764834099</v>
      </c>
      <c r="K4015">
        <v>26.952563867244301</v>
      </c>
      <c r="L4015">
        <v>21.427749215478499</v>
      </c>
      <c r="M4015">
        <v>2.48165326066606</v>
      </c>
      <c r="N4015">
        <v>0.24793388429752</v>
      </c>
      <c r="O4015">
        <v>5.1576994434137298</v>
      </c>
      <c r="P4015">
        <v>231.48831488314801</v>
      </c>
    </row>
    <row r="4016" spans="1:17" hidden="1" x14ac:dyDescent="0.3">
      <c r="A4016" t="s">
        <v>8264</v>
      </c>
      <c r="B4016" t="s">
        <v>8265</v>
      </c>
      <c r="C4016" t="str">
        <f>IFERROR(VLOOKUP(Table1[[#This Row],[Ticker]],[1]!Table1[[Symbol]:[Industry]],2,FALSE),"-")</f>
        <v>-</v>
      </c>
      <c r="D4016" t="s">
        <v>546</v>
      </c>
      <c r="E4016">
        <v>23.924320007999999</v>
      </c>
      <c r="F4016">
        <v>40.22</v>
      </c>
      <c r="G4016">
        <v>19.053680842132501</v>
      </c>
      <c r="H4016">
        <v>-11.0883909786688</v>
      </c>
      <c r="I4016">
        <v>-58.603398271581398</v>
      </c>
      <c r="J4016">
        <v>-4.5170619043315101</v>
      </c>
      <c r="K4016">
        <v>41.167107955025898</v>
      </c>
      <c r="L4016">
        <v>42.244108093330397</v>
      </c>
      <c r="M4016">
        <v>49.525510674606103</v>
      </c>
      <c r="N4016">
        <v>1.3259175552801901</v>
      </c>
      <c r="O4016">
        <v>122.003978120338</v>
      </c>
      <c r="P4016">
        <v>132.35124205661401</v>
      </c>
      <c r="Q4016">
        <v>2.4894197179689999E-2</v>
      </c>
    </row>
    <row r="4017" spans="1:17" hidden="1" x14ac:dyDescent="0.3">
      <c r="A4017" t="s">
        <v>8266</v>
      </c>
      <c r="B4017" t="s">
        <v>8267</v>
      </c>
      <c r="C4017" t="str">
        <f>IFERROR(VLOOKUP(Table1[[#This Row],[Ticker]],[1]!Table1[[Symbol]:[Industry]],2,FALSE),"-")</f>
        <v>-</v>
      </c>
      <c r="D4017" t="s">
        <v>132</v>
      </c>
      <c r="E4017">
        <v>23.923908000000001</v>
      </c>
      <c r="F4017">
        <v>40.68</v>
      </c>
      <c r="G4017">
        <v>114.668056739386</v>
      </c>
      <c r="H4017">
        <v>-7.4139710709793798</v>
      </c>
      <c r="I4017">
        <v>75.384127715944501</v>
      </c>
      <c r="J4017">
        <v>2.4567514474623899</v>
      </c>
      <c r="K4017">
        <v>36.945232326797402</v>
      </c>
      <c r="L4017">
        <v>26.9718212031554</v>
      </c>
      <c r="M4017">
        <v>47.690249871740399</v>
      </c>
      <c r="N4017">
        <v>0.80676164830159702</v>
      </c>
      <c r="O4017">
        <v>24.975417895771798</v>
      </c>
      <c r="P4017">
        <v>212.44239631336399</v>
      </c>
      <c r="Q4017">
        <v>0.12864288097645399</v>
      </c>
    </row>
    <row r="4018" spans="1:17" hidden="1" x14ac:dyDescent="0.3">
      <c r="A4018" t="s">
        <v>8268</v>
      </c>
      <c r="B4018" t="s">
        <v>8269</v>
      </c>
      <c r="C4018" t="str">
        <f>IFERROR(VLOOKUP(Table1[[#This Row],[Ticker]],[1]!Table1[[Symbol]:[Industry]],2,FALSE),"-")</f>
        <v>-</v>
      </c>
      <c r="D4018" t="s">
        <v>54</v>
      </c>
      <c r="E4018">
        <v>23.907448500000001</v>
      </c>
      <c r="F4018">
        <v>79.95</v>
      </c>
      <c r="G4018">
        <v>-20.123964974322401</v>
      </c>
      <c r="H4018">
        <v>-10.1025823760938</v>
      </c>
      <c r="I4018">
        <v>3.88017523308655</v>
      </c>
      <c r="J4018">
        <v>-1.5803530435720201</v>
      </c>
      <c r="K4018">
        <v>78.195620289391499</v>
      </c>
      <c r="L4018">
        <v>72.891197429220696</v>
      </c>
      <c r="M4018">
        <v>54.212328781799101</v>
      </c>
      <c r="N4018">
        <v>0.55286842692830995</v>
      </c>
      <c r="O4018">
        <v>31.019387116948</v>
      </c>
      <c r="P4018">
        <v>42.767857142857103</v>
      </c>
      <c r="Q4018">
        <v>6.1990517153907E-2</v>
      </c>
    </row>
    <row r="4019" spans="1:17" hidden="1" x14ac:dyDescent="0.3">
      <c r="A4019" t="s">
        <v>8270</v>
      </c>
      <c r="B4019" t="s">
        <v>8271</v>
      </c>
      <c r="C4019" t="str">
        <f>IFERROR(VLOOKUP(Table1[[#This Row],[Ticker]],[1]!Table1[[Symbol]:[Industry]],2,FALSE),"-")</f>
        <v>-</v>
      </c>
      <c r="D4019" t="s">
        <v>4155</v>
      </c>
      <c r="E4019">
        <v>23.870609999999999</v>
      </c>
      <c r="F4019">
        <v>92.25</v>
      </c>
      <c r="G4019">
        <v>-68.040356629803199</v>
      </c>
      <c r="H4019">
        <v>-2.0526156428935498</v>
      </c>
      <c r="I4019">
        <v>-53.5933158930779</v>
      </c>
      <c r="J4019">
        <v>-3.2809994211642701</v>
      </c>
      <c r="K4019">
        <v>92.777252388932993</v>
      </c>
      <c r="M4019">
        <v>48.3115768223104</v>
      </c>
      <c r="N4019">
        <v>1.2771618625277099</v>
      </c>
      <c r="O4019">
        <v>69.972899728997206</v>
      </c>
      <c r="P4019">
        <v>18.878865979381398</v>
      </c>
    </row>
    <row r="4020" spans="1:17" hidden="1" x14ac:dyDescent="0.3">
      <c r="A4020" t="s">
        <v>8272</v>
      </c>
      <c r="B4020" t="s">
        <v>8273</v>
      </c>
      <c r="C4020" t="str">
        <f>IFERROR(VLOOKUP(Table1[[#This Row],[Ticker]],[1]!Table1[[Symbol]:[Industry]],2,FALSE),"-")</f>
        <v>-</v>
      </c>
      <c r="D4020" t="s">
        <v>2363</v>
      </c>
      <c r="E4020">
        <v>23.863864475</v>
      </c>
      <c r="F4020">
        <v>12.65</v>
      </c>
      <c r="G4020">
        <v>-41.044058778576101</v>
      </c>
      <c r="H4020">
        <v>2.7497998160436401</v>
      </c>
      <c r="I4020">
        <v>-18.251044074290501</v>
      </c>
      <c r="J4020">
        <v>-2.1480078599106101</v>
      </c>
      <c r="K4020">
        <v>12.9945428263583</v>
      </c>
      <c r="L4020">
        <v>14.049269170907101</v>
      </c>
      <c r="M4020">
        <v>70.817800635972105</v>
      </c>
      <c r="N4020">
        <v>0.34946871310507599</v>
      </c>
      <c r="O4020">
        <v>46.245059288537497</v>
      </c>
      <c r="P4020">
        <v>18.224299065420499</v>
      </c>
      <c r="Q4020">
        <v>-7.0125097053539004E-2</v>
      </c>
    </row>
    <row r="4021" spans="1:17" hidden="1" x14ac:dyDescent="0.3">
      <c r="A4021" t="s">
        <v>8274</v>
      </c>
      <c r="B4021" t="s">
        <v>8275</v>
      </c>
      <c r="C4021" t="str">
        <f>IFERROR(VLOOKUP(Table1[[#This Row],[Ticker]],[1]!Table1[[Symbol]:[Industry]],2,FALSE),"-")</f>
        <v>-</v>
      </c>
      <c r="D4021" t="s">
        <v>1675</v>
      </c>
      <c r="E4021">
        <v>23.862284599999999</v>
      </c>
      <c r="F4021">
        <v>54.23</v>
      </c>
      <c r="G4021">
        <v>33.368634598266901</v>
      </c>
      <c r="H4021">
        <v>-29.734639177870701</v>
      </c>
      <c r="I4021">
        <v>-7.6566886105860403</v>
      </c>
      <c r="J4021">
        <v>-7.2784622538892796</v>
      </c>
      <c r="K4021">
        <v>57.629607281750502</v>
      </c>
      <c r="L4021">
        <v>50.4658501245816</v>
      </c>
      <c r="M4021">
        <v>29.2707684323764</v>
      </c>
      <c r="N4021">
        <v>0.161625174312334</v>
      </c>
      <c r="O4021">
        <v>67.674718790337394</v>
      </c>
      <c r="P4021">
        <v>66.1458333333333</v>
      </c>
    </row>
    <row r="4022" spans="1:17" hidden="1" x14ac:dyDescent="0.3">
      <c r="A4022" t="s">
        <v>8276</v>
      </c>
      <c r="B4022" t="s">
        <v>8277</v>
      </c>
      <c r="C4022" t="str">
        <f>IFERROR(VLOOKUP(Table1[[#This Row],[Ticker]],[1]!Table1[[Symbol]:[Industry]],2,FALSE),"-")</f>
        <v>-</v>
      </c>
      <c r="D4022" t="s">
        <v>438</v>
      </c>
      <c r="E4022">
        <v>23.813790000000001</v>
      </c>
      <c r="F4022">
        <v>20.13</v>
      </c>
      <c r="G4022">
        <v>152.75471615855</v>
      </c>
      <c r="H4022">
        <v>7.5653184959360997</v>
      </c>
      <c r="I4022">
        <v>34.285459894001498</v>
      </c>
      <c r="J4022">
        <v>6.05819213342971</v>
      </c>
      <c r="K4022">
        <v>20.269581498659502</v>
      </c>
      <c r="L4022">
        <v>16.285769338922599</v>
      </c>
      <c r="M4022">
        <v>41.5362980855598</v>
      </c>
      <c r="N4022">
        <v>0.46374133066524997</v>
      </c>
      <c r="O4022">
        <v>29.061102831594599</v>
      </c>
      <c r="P4022">
        <v>196.029411764705</v>
      </c>
      <c r="Q4022">
        <v>0.14087287555210701</v>
      </c>
    </row>
    <row r="4023" spans="1:17" hidden="1" x14ac:dyDescent="0.3">
      <c r="A4023" t="s">
        <v>8278</v>
      </c>
      <c r="B4023" t="s">
        <v>8279</v>
      </c>
      <c r="C4023" t="str">
        <f>IFERROR(VLOOKUP(Table1[[#This Row],[Ticker]],[1]!Table1[[Symbol]:[Industry]],2,FALSE),"-")</f>
        <v>-</v>
      </c>
      <c r="D4023" t="s">
        <v>400</v>
      </c>
      <c r="E4023">
        <v>23.802510000000002</v>
      </c>
      <c r="F4023">
        <v>47.51</v>
      </c>
      <c r="G4023">
        <v>125.28906959736101</v>
      </c>
      <c r="H4023">
        <v>-4.6415045317824299</v>
      </c>
      <c r="I4023">
        <v>-18.3301579983411</v>
      </c>
      <c r="J4023">
        <v>-1.5044036764834099</v>
      </c>
      <c r="K4023">
        <v>47.503280456647303</v>
      </c>
      <c r="L4023">
        <v>44.845709151608098</v>
      </c>
      <c r="M4023">
        <v>100</v>
      </c>
      <c r="O4023">
        <v>0</v>
      </c>
      <c r="P4023">
        <v>158.066268332428</v>
      </c>
    </row>
    <row r="4024" spans="1:17" hidden="1" x14ac:dyDescent="0.3">
      <c r="A4024" t="s">
        <v>8280</v>
      </c>
      <c r="B4024" t="s">
        <v>8281</v>
      </c>
      <c r="C4024" t="str">
        <f>IFERROR(VLOOKUP(Table1[[#This Row],[Ticker]],[1]!Table1[[Symbol]:[Industry]],2,FALSE),"-")</f>
        <v>-</v>
      </c>
      <c r="D4024" t="s">
        <v>606</v>
      </c>
      <c r="E4024">
        <v>23.774842</v>
      </c>
      <c r="F4024">
        <v>1.82</v>
      </c>
      <c r="G4024">
        <v>-19.733720474196801</v>
      </c>
      <c r="H4024">
        <v>-9.82285168204149</v>
      </c>
      <c r="I4024">
        <v>-19.417114520080201</v>
      </c>
      <c r="J4024">
        <v>-5.6928853518760798</v>
      </c>
      <c r="K4024">
        <v>1.8827762679659701</v>
      </c>
      <c r="L4024">
        <v>1.86241548030462</v>
      </c>
      <c r="M4024">
        <v>35.515117686457998</v>
      </c>
      <c r="N4024">
        <v>0.79639546700036901</v>
      </c>
      <c r="O4024">
        <v>48.351648351648301</v>
      </c>
      <c r="P4024">
        <v>35.820895522388</v>
      </c>
      <c r="Q4024">
        <v>4.7247178234807001E-2</v>
      </c>
    </row>
    <row r="4025" spans="1:17" hidden="1" x14ac:dyDescent="0.3">
      <c r="A4025" t="s">
        <v>8282</v>
      </c>
      <c r="B4025" t="s">
        <v>8283</v>
      </c>
      <c r="C4025" t="str">
        <f>IFERROR(VLOOKUP(Table1[[#This Row],[Ticker]],[1]!Table1[[Symbol]:[Industry]],2,FALSE),"-")</f>
        <v>-</v>
      </c>
      <c r="E4025">
        <v>23.762980800000001</v>
      </c>
      <c r="F4025">
        <v>209.95</v>
      </c>
      <c r="G4025">
        <v>3419.6762699620499</v>
      </c>
      <c r="H4025">
        <v>49.5070651851563</v>
      </c>
      <c r="I4025">
        <v>921.02627764522299</v>
      </c>
      <c r="J4025">
        <v>6.6953335114272203</v>
      </c>
      <c r="K4025">
        <v>142.105645825436</v>
      </c>
      <c r="L4025">
        <v>70.793635118600307</v>
      </c>
      <c r="M4025">
        <v>100</v>
      </c>
      <c r="N4025">
        <v>1.5567461922980099</v>
      </c>
      <c r="O4025">
        <v>0</v>
      </c>
      <c r="P4025">
        <v>3452.4534686971201</v>
      </c>
    </row>
    <row r="4026" spans="1:17" hidden="1" x14ac:dyDescent="0.3">
      <c r="A4026" t="s">
        <v>8284</v>
      </c>
      <c r="B4026" t="s">
        <v>8285</v>
      </c>
      <c r="C4026" t="str">
        <f>IFERROR(VLOOKUP(Table1[[#This Row],[Ticker]],[1]!Table1[[Symbol]:[Industry]],2,FALSE),"-")</f>
        <v>-</v>
      </c>
      <c r="D4026" t="s">
        <v>111</v>
      </c>
      <c r="E4026">
        <v>23.702687999999998</v>
      </c>
      <c r="F4026">
        <v>18</v>
      </c>
      <c r="G4026">
        <v>-66.233760657432398</v>
      </c>
      <c r="H4026">
        <v>-11.676680411179399</v>
      </c>
      <c r="I4026">
        <v>-25.7851708518115</v>
      </c>
      <c r="J4026">
        <v>2.13705290614962</v>
      </c>
      <c r="K4026">
        <v>19.471194920549099</v>
      </c>
      <c r="L4026">
        <v>23.0204238906963</v>
      </c>
      <c r="M4026">
        <v>45.2122324923143</v>
      </c>
      <c r="N4026">
        <v>1.1434855467113501</v>
      </c>
      <c r="O4026">
        <v>96.6666666666666</v>
      </c>
      <c r="P4026">
        <v>12.149532710280299</v>
      </c>
    </row>
    <row r="4027" spans="1:17" hidden="1" x14ac:dyDescent="0.3">
      <c r="A4027" t="s">
        <v>8286</v>
      </c>
      <c r="B4027" t="s">
        <v>8287</v>
      </c>
      <c r="C4027" t="str">
        <f>IFERROR(VLOOKUP(Table1[[#This Row],[Ticker]],[1]!Table1[[Symbol]:[Industry]],2,FALSE),"-")</f>
        <v>-</v>
      </c>
      <c r="D4027" t="s">
        <v>3178</v>
      </c>
      <c r="E4027">
        <v>23.662170724999999</v>
      </c>
      <c r="F4027">
        <v>45.25</v>
      </c>
      <c r="G4027">
        <v>-38.506365401732999</v>
      </c>
      <c r="H4027">
        <v>0.22523938478767</v>
      </c>
      <c r="I4027">
        <v>-25.9832192228309</v>
      </c>
      <c r="J4027">
        <v>3.36234024008668</v>
      </c>
      <c r="K4027">
        <v>44.2945065490416</v>
      </c>
      <c r="L4027">
        <v>46.1294934036301</v>
      </c>
      <c r="M4027">
        <v>99.756283161921502</v>
      </c>
      <c r="N4027">
        <v>0.21376918957979099</v>
      </c>
      <c r="O4027">
        <v>25.3038674033149</v>
      </c>
      <c r="P4027">
        <v>6.7720622935346801</v>
      </c>
    </row>
    <row r="4028" spans="1:17" hidden="1" x14ac:dyDescent="0.3">
      <c r="A4028" t="s">
        <v>8288</v>
      </c>
      <c r="B4028" t="s">
        <v>8289</v>
      </c>
      <c r="C4028" t="str">
        <f>IFERROR(VLOOKUP(Table1[[#This Row],[Ticker]],[1]!Table1[[Symbol]:[Industry]],2,FALSE),"-")</f>
        <v>-</v>
      </c>
      <c r="D4028" t="s">
        <v>400</v>
      </c>
      <c r="E4028">
        <v>23.644100000000002</v>
      </c>
      <c r="F4028">
        <v>23.41</v>
      </c>
      <c r="G4028">
        <v>6.5680393601716798</v>
      </c>
      <c r="H4028">
        <v>10.7856311466095</v>
      </c>
      <c r="I4028">
        <v>43.118117863727797</v>
      </c>
      <c r="J4028">
        <v>-5.8359322062626804</v>
      </c>
      <c r="K4028">
        <v>22.370302547815701</v>
      </c>
      <c r="L4028">
        <v>19.524383659682801</v>
      </c>
      <c r="M4028">
        <v>46.683795317017299</v>
      </c>
      <c r="N4028">
        <v>0.20718704541458099</v>
      </c>
      <c r="O4028">
        <v>18.6672362238359</v>
      </c>
      <c r="P4028">
        <v>80.493446414803302</v>
      </c>
      <c r="Q4028">
        <v>0.10884410317981499</v>
      </c>
    </row>
    <row r="4029" spans="1:17" hidden="1" x14ac:dyDescent="0.3">
      <c r="A4029" t="s">
        <v>8290</v>
      </c>
      <c r="B4029" t="s">
        <v>8291</v>
      </c>
      <c r="C4029" t="str">
        <f>IFERROR(VLOOKUP(Table1[[#This Row],[Ticker]],[1]!Table1[[Symbol]:[Industry]],2,FALSE),"-")</f>
        <v>-</v>
      </c>
      <c r="D4029" t="s">
        <v>83</v>
      </c>
      <c r="E4029">
        <v>23.613846119999899</v>
      </c>
      <c r="F4029">
        <v>4.72</v>
      </c>
      <c r="G4029">
        <v>22.485959159670401</v>
      </c>
      <c r="H4029">
        <v>-14.053269237664701</v>
      </c>
      <c r="I4029">
        <v>-2.35964202782518</v>
      </c>
      <c r="J4029">
        <v>-8.5466571976101697</v>
      </c>
      <c r="K4029">
        <v>4.6536900694936696</v>
      </c>
      <c r="L4029">
        <v>4.2619531315341597</v>
      </c>
      <c r="M4029">
        <v>45.583147855309498</v>
      </c>
      <c r="N4029">
        <v>0.95524256188585299</v>
      </c>
      <c r="O4029">
        <v>37.288135593220296</v>
      </c>
      <c r="P4029">
        <v>80.842911877394599</v>
      </c>
      <c r="Q4029">
        <v>-5.5761398871837002E-2</v>
      </c>
    </row>
    <row r="4030" spans="1:17" hidden="1" x14ac:dyDescent="0.3">
      <c r="A4030" t="s">
        <v>8292</v>
      </c>
      <c r="B4030" t="s">
        <v>8293</v>
      </c>
      <c r="C4030" t="str">
        <f>IFERROR(VLOOKUP(Table1[[#This Row],[Ticker]],[1]!Table1[[Symbol]:[Industry]],2,FALSE),"-")</f>
        <v>-</v>
      </c>
      <c r="D4030" t="s">
        <v>124</v>
      </c>
      <c r="E4030">
        <v>23.591519999999999</v>
      </c>
      <c r="F4030">
        <v>43</v>
      </c>
      <c r="G4030">
        <v>78.213969076513493</v>
      </c>
      <c r="H4030">
        <v>11.0540627946742</v>
      </c>
      <c r="I4030">
        <v>9.8367570538198201</v>
      </c>
      <c r="J4030">
        <v>6.0642847631225996</v>
      </c>
      <c r="K4030">
        <v>37.757758929609402</v>
      </c>
      <c r="L4030">
        <v>32.735224355194497</v>
      </c>
      <c r="M4030">
        <v>63.8921497621049</v>
      </c>
      <c r="N4030">
        <v>1.90554889763929</v>
      </c>
      <c r="O4030">
        <v>24.046511627906899</v>
      </c>
      <c r="P4030">
        <v>138.888888888888</v>
      </c>
      <c r="Q4030">
        <v>6.2540654741817997E-2</v>
      </c>
    </row>
    <row r="4031" spans="1:17" hidden="1" x14ac:dyDescent="0.3">
      <c r="A4031" t="s">
        <v>8294</v>
      </c>
      <c r="B4031" t="s">
        <v>8295</v>
      </c>
      <c r="C4031" t="str">
        <f>IFERROR(VLOOKUP(Table1[[#This Row],[Ticker]],[1]!Table1[[Symbol]:[Industry]],2,FALSE),"-")</f>
        <v>-</v>
      </c>
      <c r="D4031" t="s">
        <v>762</v>
      </c>
      <c r="E4031">
        <v>23.577891699999999</v>
      </c>
      <c r="F4031">
        <v>23.09</v>
      </c>
      <c r="G4031">
        <v>-7.6281472445514904</v>
      </c>
      <c r="H4031">
        <v>-20.812508249254499</v>
      </c>
      <c r="I4031">
        <v>48.988682581368899</v>
      </c>
      <c r="J4031">
        <v>0.76317001966170706</v>
      </c>
      <c r="K4031">
        <v>22.7212827377226</v>
      </c>
      <c r="L4031">
        <v>19.971051529184098</v>
      </c>
      <c r="M4031">
        <v>43.893877619213697</v>
      </c>
      <c r="N4031">
        <v>0.210769920466154</v>
      </c>
      <c r="O4031">
        <v>16.500649631875199</v>
      </c>
      <c r="P4031">
        <v>74.264150943396203</v>
      </c>
      <c r="Q4031">
        <v>1.7064673655939999E-2</v>
      </c>
    </row>
    <row r="4032" spans="1:17" hidden="1" x14ac:dyDescent="0.3">
      <c r="A4032" t="s">
        <v>8296</v>
      </c>
      <c r="B4032" t="s">
        <v>8297</v>
      </c>
      <c r="C4032" t="str">
        <f>IFERROR(VLOOKUP(Table1[[#This Row],[Ticker]],[1]!Table1[[Symbol]:[Industry]],2,FALSE),"-")</f>
        <v>-</v>
      </c>
      <c r="D4032" t="s">
        <v>2208</v>
      </c>
      <c r="E4032">
        <v>23.563763519999998</v>
      </c>
      <c r="F4032">
        <v>16.72</v>
      </c>
      <c r="G4032">
        <v>-2.15219873506642</v>
      </c>
      <c r="H4032">
        <v>-14.806485904853201</v>
      </c>
      <c r="I4032">
        <v>-21.290111567696901</v>
      </c>
      <c r="J4032">
        <v>-4.7154128507953503</v>
      </c>
      <c r="K4032">
        <v>17.491384614164701</v>
      </c>
      <c r="L4032">
        <v>16.311750325797899</v>
      </c>
      <c r="M4032">
        <v>31.1690766515636</v>
      </c>
      <c r="N4032">
        <v>0.13000895652701699</v>
      </c>
      <c r="O4032">
        <v>41.387559808612401</v>
      </c>
      <c r="P4032">
        <v>48.622222222222199</v>
      </c>
      <c r="Q4032">
        <v>4.9374881527882997E-2</v>
      </c>
    </row>
    <row r="4033" spans="1:17" hidden="1" x14ac:dyDescent="0.3">
      <c r="A4033" t="s">
        <v>8298</v>
      </c>
      <c r="B4033" t="s">
        <v>8299</v>
      </c>
      <c r="C4033" t="str">
        <f>IFERROR(VLOOKUP(Table1[[#This Row],[Ticker]],[1]!Table1[[Symbol]:[Industry]],2,FALSE),"-")</f>
        <v>-</v>
      </c>
      <c r="D4033" t="s">
        <v>407</v>
      </c>
      <c r="E4033">
        <v>23.544</v>
      </c>
      <c r="F4033">
        <v>45</v>
      </c>
      <c r="G4033">
        <v>-14.3249744655217</v>
      </c>
      <c r="H4033">
        <v>4.5013526110747097</v>
      </c>
      <c r="I4033">
        <v>3.4560395659348999</v>
      </c>
      <c r="J4033">
        <v>-1.8522297634399301</v>
      </c>
      <c r="K4033">
        <v>43.624753035319102</v>
      </c>
      <c r="L4033">
        <v>40.642945213213103</v>
      </c>
      <c r="M4033">
        <v>50.389410757224702</v>
      </c>
      <c r="N4033">
        <v>0.58820956104260003</v>
      </c>
      <c r="O4033">
        <v>14.2222222222222</v>
      </c>
      <c r="P4033">
        <v>44.927536231883998</v>
      </c>
      <c r="Q4033">
        <v>-1.9245926049932999E-2</v>
      </c>
    </row>
    <row r="4034" spans="1:17" hidden="1" x14ac:dyDescent="0.3">
      <c r="A4034" t="s">
        <v>8300</v>
      </c>
      <c r="B4034" t="s">
        <v>8301</v>
      </c>
      <c r="C4034" t="str">
        <f>IFERROR(VLOOKUP(Table1[[#This Row],[Ticker]],[1]!Table1[[Symbol]:[Industry]],2,FALSE),"-")</f>
        <v>-</v>
      </c>
      <c r="D4034" t="s">
        <v>5413</v>
      </c>
      <c r="E4034">
        <v>23.46</v>
      </c>
      <c r="F4034">
        <v>39.1</v>
      </c>
      <c r="G4034">
        <v>-29.774037512727102</v>
      </c>
      <c r="H4034">
        <v>-9.0317484342214502</v>
      </c>
      <c r="I4034">
        <v>-26.4598572464614</v>
      </c>
      <c r="J4034">
        <v>1.3557380186097401</v>
      </c>
      <c r="K4034">
        <v>40.260107144726</v>
      </c>
      <c r="L4034">
        <v>42.667676481794302</v>
      </c>
      <c r="M4034">
        <v>46.726054976150898</v>
      </c>
      <c r="N4034">
        <v>1.2192107328066799</v>
      </c>
      <c r="O4034">
        <v>64.680306905370799</v>
      </c>
      <c r="P4034">
        <v>5.6756756756756799</v>
      </c>
      <c r="Q4034">
        <v>3.6442348443225997E-2</v>
      </c>
    </row>
    <row r="4035" spans="1:17" hidden="1" x14ac:dyDescent="0.3">
      <c r="A4035" t="s">
        <v>8302</v>
      </c>
      <c r="B4035" t="s">
        <v>8303</v>
      </c>
      <c r="C4035" t="str">
        <f>IFERROR(VLOOKUP(Table1[[#This Row],[Ticker]],[1]!Table1[[Symbol]:[Industry]],2,FALSE),"-")</f>
        <v>-</v>
      </c>
      <c r="D4035" t="s">
        <v>261</v>
      </c>
      <c r="E4035">
        <v>23.42696608</v>
      </c>
      <c r="F4035">
        <v>32.17</v>
      </c>
      <c r="G4035">
        <v>19.615032434995101</v>
      </c>
      <c r="H4035">
        <v>-0.64286000450354897</v>
      </c>
      <c r="I4035">
        <v>-14.555964449954001</v>
      </c>
      <c r="J4035">
        <v>-2.6638239663384802</v>
      </c>
      <c r="K4035">
        <v>31.616241109553499</v>
      </c>
      <c r="L4035">
        <v>30.0935337408092</v>
      </c>
      <c r="M4035">
        <v>53.6169408972331</v>
      </c>
      <c r="N4035">
        <v>0.68716134413086105</v>
      </c>
      <c r="O4035">
        <v>20.298414672054701</v>
      </c>
      <c r="P4035">
        <v>65.995872033023701</v>
      </c>
      <c r="Q4035">
        <v>8.0814490961645002E-2</v>
      </c>
    </row>
    <row r="4036" spans="1:17" hidden="1" x14ac:dyDescent="0.3">
      <c r="A4036" t="s">
        <v>8304</v>
      </c>
      <c r="B4036" t="s">
        <v>8305</v>
      </c>
      <c r="C4036" t="str">
        <f>IFERROR(VLOOKUP(Table1[[#This Row],[Ticker]],[1]!Table1[[Symbol]:[Industry]],2,FALSE),"-")</f>
        <v>-</v>
      </c>
      <c r="D4036" t="s">
        <v>54</v>
      </c>
      <c r="E4036">
        <v>23.419330949999999</v>
      </c>
      <c r="F4036">
        <v>58.25</v>
      </c>
      <c r="G4036">
        <v>-46.288705787776102</v>
      </c>
      <c r="H4036">
        <v>22.264813551006199</v>
      </c>
      <c r="I4036">
        <v>38.045680927833303</v>
      </c>
      <c r="J4036">
        <v>-2.7755901171613799</v>
      </c>
      <c r="K4036">
        <v>52.8714167969882</v>
      </c>
      <c r="L4036">
        <v>51.501749999999902</v>
      </c>
      <c r="M4036">
        <v>47.738327818622402</v>
      </c>
      <c r="N4036">
        <v>0.40482169763937698</v>
      </c>
      <c r="O4036">
        <v>21.4592274678111</v>
      </c>
      <c r="P4036">
        <v>75.981873111782406</v>
      </c>
    </row>
    <row r="4037" spans="1:17" hidden="1" x14ac:dyDescent="0.3">
      <c r="A4037" t="s">
        <v>8306</v>
      </c>
      <c r="B4037" t="s">
        <v>8307</v>
      </c>
      <c r="C4037" t="str">
        <f>IFERROR(VLOOKUP(Table1[[#This Row],[Ticker]],[1]!Table1[[Symbol]:[Industry]],2,FALSE),"-")</f>
        <v>-</v>
      </c>
      <c r="D4037" t="s">
        <v>753</v>
      </c>
      <c r="E4037">
        <v>23.31605892</v>
      </c>
      <c r="F4037">
        <v>88.39</v>
      </c>
      <c r="G4037">
        <v>-6.5958996629750297</v>
      </c>
      <c r="H4037">
        <v>1.211398078779</v>
      </c>
      <c r="I4037">
        <v>3.8398489125088999</v>
      </c>
      <c r="J4037">
        <v>1.5835926086338199</v>
      </c>
      <c r="K4037">
        <v>84.022498553389497</v>
      </c>
      <c r="L4037">
        <v>80.051559651569804</v>
      </c>
      <c r="M4037">
        <v>58.062255720738897</v>
      </c>
      <c r="N4037">
        <v>1.2769278026011499</v>
      </c>
      <c r="O4037">
        <v>5.2720896028962398</v>
      </c>
      <c r="P4037">
        <v>33.8026036936118</v>
      </c>
    </row>
    <row r="4038" spans="1:17" hidden="1" x14ac:dyDescent="0.3">
      <c r="A4038" t="s">
        <v>8308</v>
      </c>
      <c r="B4038" t="s">
        <v>8309</v>
      </c>
      <c r="C4038" t="str">
        <f>IFERROR(VLOOKUP(Table1[[#This Row],[Ticker]],[1]!Table1[[Symbol]:[Industry]],2,FALSE),"-")</f>
        <v>-</v>
      </c>
      <c r="E4038">
        <v>23.314171999999999</v>
      </c>
      <c r="F4038">
        <v>60.55</v>
      </c>
      <c r="G4038">
        <v>65.228033442827595</v>
      </c>
      <c r="H4038">
        <v>61.746262346463404</v>
      </c>
      <c r="I4038">
        <v>44.701613676402999</v>
      </c>
      <c r="J4038">
        <v>-4.1217626768211302</v>
      </c>
      <c r="K4038">
        <v>41.175620859107198</v>
      </c>
      <c r="L4038">
        <v>24.961307271256501</v>
      </c>
      <c r="M4038">
        <v>78.508590570798901</v>
      </c>
      <c r="N4038">
        <v>1.4971675630032899</v>
      </c>
      <c r="O4038">
        <v>2.18001651527663</v>
      </c>
      <c r="P4038">
        <v>98.005232177894001</v>
      </c>
      <c r="Q4038">
        <v>0.11417157131064</v>
      </c>
    </row>
    <row r="4039" spans="1:17" hidden="1" x14ac:dyDescent="0.3">
      <c r="A4039" t="s">
        <v>8310</v>
      </c>
      <c r="B4039" t="s">
        <v>8311</v>
      </c>
      <c r="C4039" t="str">
        <f>IFERROR(VLOOKUP(Table1[[#This Row],[Ticker]],[1]!Table1[[Symbol]:[Industry]],2,FALSE),"-")</f>
        <v>-</v>
      </c>
      <c r="D4039" t="s">
        <v>21</v>
      </c>
      <c r="E4039">
        <v>23.313579900000001</v>
      </c>
      <c r="F4039">
        <v>2.11</v>
      </c>
      <c r="G4039">
        <v>32.607416649548902</v>
      </c>
      <c r="H4039">
        <v>-7.3687772590551601</v>
      </c>
      <c r="I4039">
        <v>-5.4959333994106698</v>
      </c>
      <c r="J4039">
        <v>-4.2316764037561398</v>
      </c>
      <c r="K4039">
        <v>2.2625511751604601</v>
      </c>
      <c r="L4039">
        <v>2.12210569764685</v>
      </c>
      <c r="M4039">
        <v>33.375900709097799</v>
      </c>
      <c r="N4039">
        <v>0.99184094992719596</v>
      </c>
      <c r="O4039">
        <v>73.933649289099506</v>
      </c>
      <c r="P4039">
        <v>86.725663716814097</v>
      </c>
      <c r="Q4039">
        <v>5.4843258705974E-2</v>
      </c>
    </row>
    <row r="4040" spans="1:17" hidden="1" x14ac:dyDescent="0.3">
      <c r="A4040" t="s">
        <v>8312</v>
      </c>
      <c r="B4040" t="s">
        <v>8313</v>
      </c>
      <c r="C4040" t="str">
        <f>IFERROR(VLOOKUP(Table1[[#This Row],[Ticker]],[1]!Table1[[Symbol]:[Industry]],2,FALSE),"-")</f>
        <v>-</v>
      </c>
      <c r="D4040" t="s">
        <v>287</v>
      </c>
      <c r="E4040">
        <v>23.265999600000001</v>
      </c>
      <c r="F4040">
        <v>25.53</v>
      </c>
      <c r="G4040">
        <v>43.170423594361502</v>
      </c>
      <c r="H4040">
        <v>6.39583986655781</v>
      </c>
      <c r="I4040">
        <v>-2.2847034528865802</v>
      </c>
      <c r="J4040">
        <v>14.5910410089829</v>
      </c>
      <c r="K4040">
        <v>25.509823392831802</v>
      </c>
      <c r="L4040">
        <v>22.9968771975667</v>
      </c>
      <c r="M4040">
        <v>42.279689113927198</v>
      </c>
      <c r="N4040">
        <v>0.74782735689050495</v>
      </c>
      <c r="O4040">
        <v>25.303564433999199</v>
      </c>
      <c r="P4040">
        <v>79.535864978902893</v>
      </c>
      <c r="Q4040">
        <v>0.110187393445263</v>
      </c>
    </row>
    <row r="4041" spans="1:17" hidden="1" x14ac:dyDescent="0.3">
      <c r="A4041" t="s">
        <v>8314</v>
      </c>
      <c r="B4041" t="s">
        <v>8315</v>
      </c>
      <c r="C4041" t="str">
        <f>IFERROR(VLOOKUP(Table1[[#This Row],[Ticker]],[1]!Table1[[Symbol]:[Industry]],2,FALSE),"-")</f>
        <v>-</v>
      </c>
      <c r="D4041" t="s">
        <v>6034</v>
      </c>
      <c r="E4041">
        <v>23.262431200000002</v>
      </c>
      <c r="F4041">
        <v>31.61</v>
      </c>
      <c r="G4041">
        <v>51.430260472392803</v>
      </c>
      <c r="H4041">
        <v>-1.7976096322461099</v>
      </c>
      <c r="I4041">
        <v>13.3781753349921</v>
      </c>
      <c r="J4041">
        <v>15.8500936780139</v>
      </c>
      <c r="K4041">
        <v>28.970343689301899</v>
      </c>
      <c r="L4041">
        <v>26.197565203621899</v>
      </c>
      <c r="M4041">
        <v>65.622352702887099</v>
      </c>
      <c r="N4041">
        <v>1.06784974230912</v>
      </c>
      <c r="O4041">
        <v>10.7244542866181</v>
      </c>
      <c r="P4041">
        <v>114.305084745762</v>
      </c>
      <c r="Q4041">
        <v>9.7596706050250004E-2</v>
      </c>
    </row>
    <row r="4042" spans="1:17" hidden="1" x14ac:dyDescent="0.3">
      <c r="A4042" t="s">
        <v>8316</v>
      </c>
      <c r="B4042" t="s">
        <v>8317</v>
      </c>
      <c r="C4042" t="str">
        <f>IFERROR(VLOOKUP(Table1[[#This Row],[Ticker]],[1]!Table1[[Symbol]:[Industry]],2,FALSE),"-")</f>
        <v>-</v>
      </c>
      <c r="D4042" t="s">
        <v>606</v>
      </c>
      <c r="E4042">
        <v>23.246500000000001</v>
      </c>
      <c r="F4042">
        <v>24.47</v>
      </c>
      <c r="G4042">
        <v>-5.5942465521142202</v>
      </c>
      <c r="H4042">
        <v>-2.0998378651157701</v>
      </c>
      <c r="I4042">
        <v>9.0514140995245391</v>
      </c>
      <c r="J4042">
        <v>2.9966578946418401</v>
      </c>
      <c r="K4042">
        <v>23.5178773342498</v>
      </c>
      <c r="L4042">
        <v>22.306866623711599</v>
      </c>
      <c r="M4042">
        <v>57.636903000884203</v>
      </c>
      <c r="N4042">
        <v>0.93085042106447402</v>
      </c>
      <c r="O4042">
        <v>35.839803841438503</v>
      </c>
      <c r="P4042">
        <v>46.966966966966901</v>
      </c>
      <c r="Q4042">
        <v>7.1787947792954998E-2</v>
      </c>
    </row>
    <row r="4043" spans="1:17" hidden="1" x14ac:dyDescent="0.3">
      <c r="A4043" t="s">
        <v>8318</v>
      </c>
      <c r="B4043" t="s">
        <v>8319</v>
      </c>
      <c r="C4043" t="str">
        <f>IFERROR(VLOOKUP(Table1[[#This Row],[Ticker]],[1]!Table1[[Symbol]:[Industry]],2,FALSE),"-")</f>
        <v>-</v>
      </c>
      <c r="D4043" t="s">
        <v>473</v>
      </c>
      <c r="E4043">
        <v>23.094999999999999</v>
      </c>
      <c r="F4043">
        <v>3.1</v>
      </c>
      <c r="G4043">
        <v>-12.6221599753764</v>
      </c>
      <c r="H4043">
        <v>-4.9651291272516804</v>
      </c>
      <c r="I4043">
        <v>35.898697723051903</v>
      </c>
      <c r="J4043">
        <v>-5.8522297634399401</v>
      </c>
      <c r="K4043">
        <v>3.0332623537309602</v>
      </c>
      <c r="L4043">
        <v>2.6660603387100301</v>
      </c>
      <c r="M4043">
        <v>39.5903315640453</v>
      </c>
      <c r="N4043">
        <v>0.36459379092794603</v>
      </c>
      <c r="O4043">
        <v>36.774193548386997</v>
      </c>
      <c r="P4043">
        <v>68.478260869565204</v>
      </c>
      <c r="Q4043">
        <v>8.5878812954207004E-2</v>
      </c>
    </row>
    <row r="4044" spans="1:17" hidden="1" x14ac:dyDescent="0.3">
      <c r="A4044" t="s">
        <v>8320</v>
      </c>
      <c r="B4044" t="s">
        <v>8321</v>
      </c>
      <c r="C4044" t="str">
        <f>IFERROR(VLOOKUP(Table1[[#This Row],[Ticker]],[1]!Table1[[Symbol]:[Industry]],2,FALSE),"-")</f>
        <v>-</v>
      </c>
      <c r="D4044" t="s">
        <v>762</v>
      </c>
      <c r="E4044">
        <v>23.091247410000001</v>
      </c>
      <c r="F4044">
        <v>2.6</v>
      </c>
      <c r="K4044">
        <v>2.9214051989229399</v>
      </c>
      <c r="L4044">
        <v>4.2861502767889696</v>
      </c>
      <c r="M4044">
        <v>64.437260219561196</v>
      </c>
      <c r="N4044">
        <v>1</v>
      </c>
      <c r="Q4044">
        <v>-8.2544193203107005E-2</v>
      </c>
    </row>
    <row r="4045" spans="1:17" hidden="1" x14ac:dyDescent="0.3">
      <c r="A4045" t="s">
        <v>8322</v>
      </c>
      <c r="B4045" t="s">
        <v>8323</v>
      </c>
      <c r="C4045" t="str">
        <f>IFERROR(VLOOKUP(Table1[[#This Row],[Ticker]],[1]!Table1[[Symbol]:[Industry]],2,FALSE),"-")</f>
        <v>-</v>
      </c>
      <c r="D4045" t="s">
        <v>21</v>
      </c>
      <c r="E4045">
        <v>23.065785209999898</v>
      </c>
      <c r="F4045">
        <v>180.1</v>
      </c>
      <c r="G4045">
        <v>58.818545945784599</v>
      </c>
      <c r="H4045">
        <v>-20.5612057456012</v>
      </c>
      <c r="I4045">
        <v>30.451337251555501</v>
      </c>
      <c r="J4045">
        <v>-5.4510703431500804</v>
      </c>
      <c r="K4045">
        <v>186.14165682812501</v>
      </c>
      <c r="L4045">
        <v>151.52239057546399</v>
      </c>
      <c r="M4045">
        <v>28.583942422131699</v>
      </c>
      <c r="N4045">
        <v>0.196205074253854</v>
      </c>
      <c r="O4045">
        <v>35.980011104941703</v>
      </c>
      <c r="P4045">
        <v>104.65909090909</v>
      </c>
      <c r="Q4045">
        <v>0.20688992574023099</v>
      </c>
    </row>
    <row r="4046" spans="1:17" hidden="1" x14ac:dyDescent="0.3">
      <c r="A4046" t="s">
        <v>8324</v>
      </c>
      <c r="B4046" t="s">
        <v>8325</v>
      </c>
      <c r="C4046" t="str">
        <f>IFERROR(VLOOKUP(Table1[[#This Row],[Ticker]],[1]!Table1[[Symbol]:[Industry]],2,FALSE),"-")</f>
        <v>-</v>
      </c>
      <c r="D4046" t="s">
        <v>2933</v>
      </c>
      <c r="E4046">
        <v>23.065245808</v>
      </c>
      <c r="F4046">
        <v>1.76</v>
      </c>
      <c r="G4046">
        <v>-62.377198735066401</v>
      </c>
      <c r="H4046">
        <v>-19.919282309560199</v>
      </c>
      <c r="I4046">
        <v>20.252519167013102</v>
      </c>
      <c r="J4046">
        <v>-6.1919036764834097</v>
      </c>
      <c r="K4046">
        <v>1.95729282022603</v>
      </c>
      <c r="L4046">
        <v>1.9739147568006099</v>
      </c>
      <c r="M4046">
        <v>20.349527284309101</v>
      </c>
      <c r="N4046">
        <v>0.26724531749657299</v>
      </c>
      <c r="O4046">
        <v>56.818181818181799</v>
      </c>
      <c r="P4046">
        <v>46.6666666666666</v>
      </c>
    </row>
    <row r="4047" spans="1:17" hidden="1" x14ac:dyDescent="0.3">
      <c r="A4047" t="s">
        <v>8326</v>
      </c>
      <c r="B4047" t="s">
        <v>8327</v>
      </c>
      <c r="C4047" t="str">
        <f>IFERROR(VLOOKUP(Table1[[#This Row],[Ticker]],[1]!Table1[[Symbol]:[Industry]],2,FALSE),"-")</f>
        <v>-</v>
      </c>
      <c r="D4047" t="s">
        <v>132</v>
      </c>
      <c r="E4047">
        <v>22.9920616</v>
      </c>
      <c r="F4047">
        <v>11.72</v>
      </c>
      <c r="G4047">
        <v>2.7141307447023801</v>
      </c>
      <c r="H4047">
        <v>-24.505450110013701</v>
      </c>
      <c r="I4047">
        <v>47.910976753431903</v>
      </c>
      <c r="J4047">
        <v>-0.12746735978806301</v>
      </c>
      <c r="K4047">
        <v>11.006689777032401</v>
      </c>
      <c r="L4047">
        <v>9.3079651042248894</v>
      </c>
      <c r="M4047">
        <v>40.231763685818898</v>
      </c>
      <c r="N4047">
        <v>0.23313194785222199</v>
      </c>
      <c r="O4047">
        <v>37.7986348122866</v>
      </c>
      <c r="P4047">
        <v>87.52</v>
      </c>
      <c r="Q4047">
        <v>9.8303834942020996E-2</v>
      </c>
    </row>
    <row r="4048" spans="1:17" hidden="1" x14ac:dyDescent="0.3">
      <c r="A4048" t="s">
        <v>8328</v>
      </c>
      <c r="B4048" t="s">
        <v>8329</v>
      </c>
      <c r="C4048" t="str">
        <f>IFERROR(VLOOKUP(Table1[[#This Row],[Ticker]],[1]!Table1[[Symbol]:[Industry]],2,FALSE),"-")</f>
        <v>-</v>
      </c>
      <c r="D4048" t="s">
        <v>546</v>
      </c>
      <c r="E4048">
        <v>22.991672000000001</v>
      </c>
      <c r="F4048">
        <v>41.8</v>
      </c>
      <c r="G4048">
        <v>599.27183804251604</v>
      </c>
      <c r="H4048">
        <v>49.493833814082201</v>
      </c>
      <c r="I4048">
        <v>489.22798153654202</v>
      </c>
      <c r="J4048">
        <v>6.6750158485825404</v>
      </c>
      <c r="K4048">
        <v>28.217850927945499</v>
      </c>
      <c r="L4048">
        <v>15.089220929036401</v>
      </c>
      <c r="M4048">
        <v>99.999930639458995</v>
      </c>
      <c r="N4048">
        <v>1.71004575831322</v>
      </c>
      <c r="O4048">
        <v>4.7846889952163303E-2</v>
      </c>
      <c r="P4048">
        <v>1057.8947368421</v>
      </c>
    </row>
    <row r="4049" spans="1:17" hidden="1" x14ac:dyDescent="0.3">
      <c r="A4049" t="s">
        <v>8330</v>
      </c>
      <c r="B4049" t="s">
        <v>8331</v>
      </c>
      <c r="C4049" t="str">
        <f>IFERROR(VLOOKUP(Table1[[#This Row],[Ticker]],[1]!Table1[[Symbol]:[Industry]],2,FALSE),"-")</f>
        <v>-</v>
      </c>
      <c r="D4049" t="s">
        <v>114</v>
      </c>
      <c r="E4049">
        <v>22.9855962</v>
      </c>
      <c r="F4049">
        <v>65.66</v>
      </c>
      <c r="G4049">
        <v>101.304797699871</v>
      </c>
      <c r="H4049">
        <v>1.70770181742391</v>
      </c>
      <c r="I4049">
        <v>54.915224587410798</v>
      </c>
      <c r="J4049">
        <v>-4.3043456465980299</v>
      </c>
      <c r="K4049">
        <v>64.962061408522899</v>
      </c>
      <c r="L4049">
        <v>52.7857630425083</v>
      </c>
      <c r="M4049">
        <v>35.425066092331903</v>
      </c>
      <c r="N4049">
        <v>0.44564342152507302</v>
      </c>
      <c r="O4049">
        <v>40.633566859579602</v>
      </c>
      <c r="P4049">
        <v>138.76363636363601</v>
      </c>
      <c r="Q4049">
        <v>8.6721256186397006E-2</v>
      </c>
    </row>
    <row r="4050" spans="1:17" hidden="1" x14ac:dyDescent="0.3">
      <c r="A4050" t="s">
        <v>8332</v>
      </c>
      <c r="B4050" t="s">
        <v>8333</v>
      </c>
      <c r="C4050" t="str">
        <f>IFERROR(VLOOKUP(Table1[[#This Row],[Ticker]],[1]!Table1[[Symbol]:[Industry]],2,FALSE),"-")</f>
        <v>-</v>
      </c>
      <c r="D4050" t="s">
        <v>135</v>
      </c>
      <c r="E4050">
        <v>22.975020000000001</v>
      </c>
      <c r="F4050">
        <v>70.260000000000005</v>
      </c>
      <c r="G4050">
        <v>84.611415126319699</v>
      </c>
      <c r="H4050">
        <v>18.464285318110299</v>
      </c>
      <c r="I4050">
        <v>282.697239261932</v>
      </c>
      <c r="J4050">
        <v>0.49441184024739898</v>
      </c>
      <c r="K4050">
        <v>55.603111300004102</v>
      </c>
      <c r="L4050">
        <v>36.257978933994302</v>
      </c>
      <c r="M4050">
        <v>99.991889088448502</v>
      </c>
      <c r="N4050">
        <v>0.151477728816413</v>
      </c>
      <c r="O4050">
        <v>0</v>
      </c>
      <c r="P4050">
        <v>362.23684210526301</v>
      </c>
    </row>
    <row r="4051" spans="1:17" hidden="1" x14ac:dyDescent="0.3">
      <c r="A4051" t="s">
        <v>8334</v>
      </c>
      <c r="B4051" t="s">
        <v>8335</v>
      </c>
      <c r="C4051" t="str">
        <f>IFERROR(VLOOKUP(Table1[[#This Row],[Ticker]],[1]!Table1[[Symbol]:[Industry]],2,FALSE),"-")</f>
        <v>-</v>
      </c>
      <c r="D4051" t="s">
        <v>397</v>
      </c>
      <c r="E4051">
        <v>22.95</v>
      </c>
      <c r="F4051">
        <v>76.5</v>
      </c>
      <c r="G4051">
        <v>53.580901143130902</v>
      </c>
      <c r="H4051">
        <v>-26.734527787596299</v>
      </c>
      <c r="I4051">
        <v>-6.6023940141144601</v>
      </c>
      <c r="J4051">
        <v>-16.694277094204899</v>
      </c>
      <c r="K4051">
        <v>77.531011372384995</v>
      </c>
      <c r="L4051">
        <v>70.537239901136203</v>
      </c>
      <c r="M4051">
        <v>50.838014013388303</v>
      </c>
      <c r="N4051">
        <v>0.64869923636761795</v>
      </c>
      <c r="O4051">
        <v>29.3333333333333</v>
      </c>
      <c r="P4051">
        <v>112.5</v>
      </c>
      <c r="Q4051">
        <v>3.7455104782253001E-2</v>
      </c>
    </row>
    <row r="4052" spans="1:17" hidden="1" x14ac:dyDescent="0.3">
      <c r="A4052" t="s">
        <v>8336</v>
      </c>
      <c r="B4052" t="s">
        <v>8337</v>
      </c>
      <c r="C4052" t="str">
        <f>IFERROR(VLOOKUP(Table1[[#This Row],[Ticker]],[1]!Table1[[Symbol]:[Industry]],2,FALSE),"-")</f>
        <v>-</v>
      </c>
      <c r="D4052" t="s">
        <v>606</v>
      </c>
      <c r="E4052">
        <v>22.843281265000002</v>
      </c>
      <c r="F4052">
        <v>33.950000000000003</v>
      </c>
      <c r="G4052">
        <v>-62.048032068399699</v>
      </c>
      <c r="H4052">
        <v>12.225965347735601</v>
      </c>
      <c r="I4052">
        <v>-42.616509470241198</v>
      </c>
      <c r="J4052">
        <v>-1.5044036764834099</v>
      </c>
      <c r="K4052">
        <v>31.700131579368001</v>
      </c>
      <c r="L4052">
        <v>34.9834787815414</v>
      </c>
      <c r="M4052">
        <v>95.081897676480096</v>
      </c>
      <c r="N4052">
        <v>0.351906158357771</v>
      </c>
      <c r="O4052">
        <v>53.166421207658303</v>
      </c>
      <c r="P4052">
        <v>34.402216943784602</v>
      </c>
    </row>
    <row r="4053" spans="1:17" hidden="1" x14ac:dyDescent="0.3">
      <c r="A4053" t="s">
        <v>8338</v>
      </c>
      <c r="B4053" t="s">
        <v>8339</v>
      </c>
      <c r="C4053" t="str">
        <f>IFERROR(VLOOKUP(Table1[[#This Row],[Ticker]],[1]!Table1[[Symbol]:[Industry]],2,FALSE),"-")</f>
        <v>-</v>
      </c>
      <c r="E4053">
        <v>22.803284699999999</v>
      </c>
      <c r="F4053">
        <v>21.13</v>
      </c>
      <c r="G4053">
        <v>-1.61642902681066</v>
      </c>
      <c r="H4053">
        <v>-10.087933103211</v>
      </c>
      <c r="I4053">
        <v>-12.6801579983411</v>
      </c>
      <c r="J4053">
        <v>-8.4872758767469207</v>
      </c>
      <c r="K4053">
        <v>22.037707020614398</v>
      </c>
      <c r="L4053">
        <v>21.8022875792321</v>
      </c>
      <c r="M4053">
        <v>42.078025558985303</v>
      </c>
      <c r="N4053">
        <v>0.41084581147747901</v>
      </c>
      <c r="O4053">
        <v>46.616185518220497</v>
      </c>
      <c r="P4053">
        <v>36.322580645161203</v>
      </c>
      <c r="Q4053">
        <v>5.5044317114279996E-3</v>
      </c>
    </row>
    <row r="4054" spans="1:17" hidden="1" x14ac:dyDescent="0.3">
      <c r="A4054" t="s">
        <v>8340</v>
      </c>
      <c r="B4054" t="s">
        <v>8341</v>
      </c>
      <c r="C4054" t="str">
        <f>IFERROR(VLOOKUP(Table1[[#This Row],[Ticker]],[1]!Table1[[Symbol]:[Industry]],2,FALSE),"-")</f>
        <v>-</v>
      </c>
      <c r="D4054" t="s">
        <v>606</v>
      </c>
      <c r="E4054">
        <v>22.612500000000001</v>
      </c>
      <c r="F4054">
        <v>13.5</v>
      </c>
      <c r="G4054">
        <v>-12.777198735066399</v>
      </c>
      <c r="H4054">
        <v>9.6582589152340807E-3</v>
      </c>
      <c r="I4054">
        <v>9.0894633237805694E-2</v>
      </c>
      <c r="J4054">
        <v>-1.5044036764834099</v>
      </c>
      <c r="K4054">
        <v>13.0269133137738</v>
      </c>
      <c r="L4054">
        <v>11.9872876951405</v>
      </c>
      <c r="M4054">
        <v>59.956557434924299</v>
      </c>
      <c r="N4054">
        <v>0.155502392344497</v>
      </c>
      <c r="O4054">
        <v>14.074074074074</v>
      </c>
      <c r="P4054">
        <v>58.823529411764603</v>
      </c>
      <c r="Q4054">
        <v>9.3868073035422994E-2</v>
      </c>
    </row>
    <row r="4055" spans="1:17" hidden="1" x14ac:dyDescent="0.3">
      <c r="A4055" t="s">
        <v>8342</v>
      </c>
      <c r="B4055" t="s">
        <v>8343</v>
      </c>
      <c r="C4055" t="str">
        <f>IFERROR(VLOOKUP(Table1[[#This Row],[Ticker]],[1]!Table1[[Symbol]:[Industry]],2,FALSE),"-")</f>
        <v>-</v>
      </c>
      <c r="D4055" t="s">
        <v>753</v>
      </c>
      <c r="E4055">
        <v>22.46870916</v>
      </c>
      <c r="F4055">
        <v>132.86000000000001</v>
      </c>
      <c r="G4055">
        <v>20.023261299436101</v>
      </c>
      <c r="H4055">
        <v>3.8152755430995402</v>
      </c>
      <c r="I4055">
        <v>12.4890621670783</v>
      </c>
      <c r="J4055">
        <v>2.4266469435930098</v>
      </c>
      <c r="K4055">
        <v>123.61275684705301</v>
      </c>
      <c r="L4055">
        <v>110.014938554651</v>
      </c>
      <c r="M4055">
        <v>31.967359018905899</v>
      </c>
      <c r="N4055">
        <v>0.53962776300003201</v>
      </c>
      <c r="O4055">
        <v>5.3740779768176798</v>
      </c>
      <c r="P4055">
        <v>60.053005661968399</v>
      </c>
    </row>
    <row r="4056" spans="1:17" hidden="1" x14ac:dyDescent="0.3">
      <c r="A4056" t="s">
        <v>8344</v>
      </c>
      <c r="B4056" t="s">
        <v>8345</v>
      </c>
      <c r="C4056" t="str">
        <f>IFERROR(VLOOKUP(Table1[[#This Row],[Ticker]],[1]!Table1[[Symbol]:[Industry]],2,FALSE),"-")</f>
        <v>-</v>
      </c>
      <c r="D4056" t="s">
        <v>4440</v>
      </c>
      <c r="E4056">
        <v>22.464700000000001</v>
      </c>
      <c r="F4056">
        <v>69.25</v>
      </c>
      <c r="G4056">
        <v>-42.842133800001399</v>
      </c>
      <c r="H4056">
        <v>-1.2832955765585501</v>
      </c>
      <c r="I4056">
        <v>-6.63660961124436</v>
      </c>
      <c r="J4056">
        <v>-1.1420848359036999</v>
      </c>
      <c r="K4056">
        <v>68.592741458425294</v>
      </c>
      <c r="L4056">
        <v>68.879298423735705</v>
      </c>
      <c r="M4056">
        <v>53.369856030746497</v>
      </c>
      <c r="N4056">
        <v>1.33492822966507</v>
      </c>
      <c r="O4056">
        <v>17.8339350180505</v>
      </c>
      <c r="P4056">
        <v>23.660714285714199</v>
      </c>
    </row>
    <row r="4057" spans="1:17" hidden="1" x14ac:dyDescent="0.3">
      <c r="A4057" t="s">
        <v>8346</v>
      </c>
      <c r="B4057" t="s">
        <v>8347</v>
      </c>
      <c r="C4057" t="str">
        <f>IFERROR(VLOOKUP(Table1[[#This Row],[Ticker]],[1]!Table1[[Symbol]:[Industry]],2,FALSE),"-")</f>
        <v>-</v>
      </c>
      <c r="D4057" t="s">
        <v>8348</v>
      </c>
      <c r="E4057">
        <v>22.46111625</v>
      </c>
      <c r="F4057">
        <v>61.77</v>
      </c>
      <c r="G4057">
        <v>-86.455488948789593</v>
      </c>
      <c r="H4057">
        <v>-26.437670021186999</v>
      </c>
      <c r="I4057">
        <v>-72.008448212064394</v>
      </c>
      <c r="J4057">
        <v>-3.0917052637850002</v>
      </c>
      <c r="K4057">
        <v>65.0915140452652</v>
      </c>
      <c r="M4057">
        <v>42.894464998423302</v>
      </c>
      <c r="N4057">
        <v>0.73050573473943403</v>
      </c>
      <c r="O4057">
        <v>162.34418002266401</v>
      </c>
      <c r="P4057">
        <v>29.4968553459119</v>
      </c>
    </row>
    <row r="4058" spans="1:17" hidden="1" x14ac:dyDescent="0.3">
      <c r="A4058" t="s">
        <v>8349</v>
      </c>
      <c r="B4058" t="s">
        <v>8350</v>
      </c>
      <c r="C4058" t="str">
        <f>IFERROR(VLOOKUP(Table1[[#This Row],[Ticker]],[1]!Table1[[Symbol]:[Industry]],2,FALSE),"-")</f>
        <v>-</v>
      </c>
      <c r="D4058" t="s">
        <v>46</v>
      </c>
      <c r="E4058">
        <v>22.380299999999998</v>
      </c>
      <c r="F4058">
        <v>30.7</v>
      </c>
      <c r="G4058">
        <v>-87.894157799393895</v>
      </c>
      <c r="H4058">
        <v>-12.8767986494294</v>
      </c>
      <c r="I4058">
        <v>-28.956067750888401</v>
      </c>
      <c r="J4058">
        <v>-8.3700753182744592</v>
      </c>
      <c r="K4058">
        <v>33.993807698603497</v>
      </c>
      <c r="M4058">
        <v>29.1018556982559</v>
      </c>
      <c r="N4058">
        <v>0.84546925566343001</v>
      </c>
      <c r="O4058">
        <v>143.97394136807799</v>
      </c>
      <c r="P4058">
        <v>0.32679738562091298</v>
      </c>
    </row>
    <row r="4059" spans="1:17" hidden="1" x14ac:dyDescent="0.3">
      <c r="A4059" t="s">
        <v>8351</v>
      </c>
      <c r="B4059" t="s">
        <v>8352</v>
      </c>
      <c r="C4059" t="str">
        <f>IFERROR(VLOOKUP(Table1[[#This Row],[Ticker]],[1]!Table1[[Symbol]:[Industry]],2,FALSE),"-")</f>
        <v>-</v>
      </c>
      <c r="D4059" t="s">
        <v>1007</v>
      </c>
      <c r="E4059">
        <v>22.305131240000001</v>
      </c>
      <c r="F4059">
        <v>19.600000000000001</v>
      </c>
      <c r="G4059">
        <v>-32.521444259363001</v>
      </c>
      <c r="H4059">
        <v>-11.5462664365443</v>
      </c>
      <c r="I4059">
        <v>-49.194355529205303</v>
      </c>
      <c r="J4059">
        <v>-1.24799342007315</v>
      </c>
      <c r="K4059">
        <v>21.767194227857502</v>
      </c>
      <c r="L4059">
        <v>24.1033982055717</v>
      </c>
      <c r="M4059">
        <v>49.409771720871099</v>
      </c>
      <c r="N4059">
        <v>2.2786860911423501</v>
      </c>
      <c r="O4059">
        <v>106.17346938775501</v>
      </c>
      <c r="P4059">
        <v>15.839243498817901</v>
      </c>
      <c r="Q4059">
        <v>8.0434682205361999E-2</v>
      </c>
    </row>
    <row r="4060" spans="1:17" hidden="1" x14ac:dyDescent="0.3">
      <c r="A4060" t="s">
        <v>8353</v>
      </c>
      <c r="B4060" t="s">
        <v>8354</v>
      </c>
      <c r="C4060" t="str">
        <f>IFERROR(VLOOKUP(Table1[[#This Row],[Ticker]],[1]!Table1[[Symbol]:[Industry]],2,FALSE),"-")</f>
        <v>-</v>
      </c>
      <c r="D4060" t="s">
        <v>7529</v>
      </c>
      <c r="E4060">
        <v>22.296325744000001</v>
      </c>
      <c r="F4060">
        <v>21.56</v>
      </c>
      <c r="G4060">
        <v>-40.006114397716999</v>
      </c>
      <c r="H4060">
        <v>-4.5061865344888004</v>
      </c>
      <c r="I4060">
        <v>-29.860728371751001</v>
      </c>
      <c r="J4060">
        <v>-6.6326088046885401</v>
      </c>
      <c r="K4060">
        <v>22.184254534559201</v>
      </c>
      <c r="L4060">
        <v>22.054507540949899</v>
      </c>
      <c r="M4060">
        <v>41.667250527239403</v>
      </c>
      <c r="N4060">
        <v>1.3527729870651799</v>
      </c>
      <c r="O4060">
        <v>34.508348794062996</v>
      </c>
      <c r="P4060">
        <v>16.603569497025401</v>
      </c>
      <c r="Q4060">
        <v>-3.8432398946595003E-2</v>
      </c>
    </row>
    <row r="4061" spans="1:17" hidden="1" x14ac:dyDescent="0.3">
      <c r="A4061" t="s">
        <v>8355</v>
      </c>
      <c r="B4061" t="s">
        <v>8356</v>
      </c>
      <c r="C4061" t="str">
        <f>IFERROR(VLOOKUP(Table1[[#This Row],[Ticker]],[1]!Table1[[Symbol]:[Industry]],2,FALSE),"-")</f>
        <v>-</v>
      </c>
      <c r="D4061" t="s">
        <v>287</v>
      </c>
      <c r="E4061">
        <v>22.230560799999999</v>
      </c>
      <c r="F4061">
        <v>56</v>
      </c>
      <c r="G4061">
        <v>-17.074719396223401</v>
      </c>
      <c r="H4061">
        <v>9.8941056306498698</v>
      </c>
      <c r="I4061">
        <v>19.941446939930401</v>
      </c>
      <c r="J4061">
        <v>2.5046734793410801</v>
      </c>
      <c r="K4061">
        <v>48.822518330580202</v>
      </c>
      <c r="L4061">
        <v>45.483618162678297</v>
      </c>
      <c r="M4061">
        <v>95.180660706624295</v>
      </c>
      <c r="N4061">
        <v>0.65293309790072496</v>
      </c>
      <c r="O4061">
        <v>28.589285714285701</v>
      </c>
      <c r="P4061">
        <v>88.7428378833838</v>
      </c>
      <c r="Q4061">
        <v>5.8030795377415997E-2</v>
      </c>
    </row>
    <row r="4062" spans="1:17" hidden="1" x14ac:dyDescent="0.3">
      <c r="A4062" t="s">
        <v>8357</v>
      </c>
      <c r="B4062" t="s">
        <v>8358</v>
      </c>
      <c r="C4062" t="str">
        <f>IFERROR(VLOOKUP(Table1[[#This Row],[Ticker]],[1]!Table1[[Symbol]:[Industry]],2,FALSE),"-")</f>
        <v>-</v>
      </c>
      <c r="D4062" t="s">
        <v>74</v>
      </c>
      <c r="E4062">
        <v>22.201398000000001</v>
      </c>
      <c r="F4062">
        <v>36.99</v>
      </c>
      <c r="G4062">
        <v>1.7318921740244999</v>
      </c>
      <c r="H4062">
        <v>24.4462147664631</v>
      </c>
      <c r="I4062">
        <v>22.906955403720701</v>
      </c>
      <c r="J4062">
        <v>0.97470495861407702</v>
      </c>
      <c r="K4062">
        <v>30.188239393564299</v>
      </c>
      <c r="L4062">
        <v>26.857258937622301</v>
      </c>
      <c r="M4062">
        <v>64.308903471324001</v>
      </c>
      <c r="N4062">
        <v>0.98883393214807902</v>
      </c>
      <c r="O4062">
        <v>8.13733441470667</v>
      </c>
      <c r="P4062">
        <v>85.879396984924597</v>
      </c>
      <c r="Q4062">
        <v>8.6257623852397006E-2</v>
      </c>
    </row>
    <row r="4063" spans="1:17" hidden="1" x14ac:dyDescent="0.3">
      <c r="A4063" t="s">
        <v>8359</v>
      </c>
      <c r="B4063" t="s">
        <v>8360</v>
      </c>
      <c r="C4063" t="str">
        <f>IFERROR(VLOOKUP(Table1[[#This Row],[Ticker]],[1]!Table1[[Symbol]:[Industry]],2,FALSE),"-")</f>
        <v>-</v>
      </c>
      <c r="D4063" t="s">
        <v>1361</v>
      </c>
      <c r="E4063">
        <v>21.997200029999998</v>
      </c>
      <c r="F4063">
        <v>58.18</v>
      </c>
      <c r="G4063">
        <v>-23.518982772625002</v>
      </c>
      <c r="H4063">
        <v>-3.29458690097601</v>
      </c>
      <c r="I4063">
        <v>-12.7594811701792</v>
      </c>
      <c r="J4063">
        <v>-0.174983786980662</v>
      </c>
      <c r="K4063">
        <v>57.687525465817401</v>
      </c>
      <c r="L4063">
        <v>56.160957405609999</v>
      </c>
      <c r="M4063">
        <v>48.752273491280398</v>
      </c>
      <c r="N4063">
        <v>1.16658038067349</v>
      </c>
      <c r="O4063">
        <v>13.4410450326572</v>
      </c>
      <c r="P4063">
        <v>10.2938388625592</v>
      </c>
    </row>
    <row r="4064" spans="1:17" hidden="1" x14ac:dyDescent="0.3">
      <c r="A4064" t="s">
        <v>8361</v>
      </c>
      <c r="B4064" t="s">
        <v>8362</v>
      </c>
      <c r="C4064" t="str">
        <f>IFERROR(VLOOKUP(Table1[[#This Row],[Ticker]],[1]!Table1[[Symbol]:[Industry]],2,FALSE),"-")</f>
        <v>-</v>
      </c>
      <c r="D4064" t="s">
        <v>546</v>
      </c>
      <c r="E4064">
        <v>21.93</v>
      </c>
      <c r="F4064">
        <v>29.24</v>
      </c>
      <c r="G4064">
        <v>-55.463608042311201</v>
      </c>
      <c r="H4064">
        <v>-1.5429129824866501</v>
      </c>
      <c r="I4064">
        <v>-4.0221048318047803</v>
      </c>
      <c r="J4064">
        <v>2.2150437199034001</v>
      </c>
      <c r="K4064">
        <v>28.1314302652656</v>
      </c>
      <c r="L4064">
        <v>31.976804802543001</v>
      </c>
      <c r="M4064">
        <v>56.945399784684398</v>
      </c>
      <c r="N4064">
        <v>1.05872529355551</v>
      </c>
      <c r="O4064">
        <v>101.778385772913</v>
      </c>
      <c r="P4064">
        <v>22.394307241523599</v>
      </c>
    </row>
    <row r="4065" spans="1:17" hidden="1" x14ac:dyDescent="0.3">
      <c r="A4065" t="s">
        <v>8363</v>
      </c>
      <c r="B4065" t="s">
        <v>8364</v>
      </c>
      <c r="C4065" t="str">
        <f>IFERROR(VLOOKUP(Table1[[#This Row],[Ticker]],[1]!Table1[[Symbol]:[Industry]],2,FALSE),"-")</f>
        <v>-</v>
      </c>
      <c r="D4065" t="s">
        <v>431</v>
      </c>
      <c r="E4065">
        <v>21.906212400000001</v>
      </c>
      <c r="F4065">
        <v>43.88</v>
      </c>
      <c r="G4065">
        <v>-14.310676056880601</v>
      </c>
      <c r="H4065">
        <v>-1.1573416358548301</v>
      </c>
      <c r="I4065">
        <v>6.2227798387295499</v>
      </c>
      <c r="J4065">
        <v>7.4003582282784901</v>
      </c>
      <c r="K4065">
        <v>41.342328135834101</v>
      </c>
      <c r="L4065">
        <v>39.656644155008003</v>
      </c>
      <c r="M4065">
        <v>54.602606062469299</v>
      </c>
      <c r="N4065">
        <v>1.1266905097983699</v>
      </c>
      <c r="O4065">
        <v>33.090246125797599</v>
      </c>
      <c r="P4065">
        <v>30.9850746268656</v>
      </c>
      <c r="Q4065">
        <v>8.4705249374948999E-2</v>
      </c>
    </row>
    <row r="4066" spans="1:17" hidden="1" x14ac:dyDescent="0.3">
      <c r="A4066" t="s">
        <v>8365</v>
      </c>
      <c r="B4066" t="s">
        <v>8366</v>
      </c>
      <c r="C4066" t="str">
        <f>IFERROR(VLOOKUP(Table1[[#This Row],[Ticker]],[1]!Table1[[Symbol]:[Industry]],2,FALSE),"-")</f>
        <v>-</v>
      </c>
      <c r="D4066" t="s">
        <v>1007</v>
      </c>
      <c r="E4066">
        <v>21.870856319999898</v>
      </c>
      <c r="F4066">
        <v>2.5499999999999998</v>
      </c>
      <c r="G4066">
        <v>-112.458473635464</v>
      </c>
      <c r="H4066">
        <v>-16.752231175380999</v>
      </c>
      <c r="I4066">
        <v>-60.375612543795697</v>
      </c>
      <c r="J4066">
        <v>-1.5044036764834099</v>
      </c>
      <c r="K4066">
        <v>4.0852665595554001</v>
      </c>
      <c r="L4066">
        <v>8.0044414834858699</v>
      </c>
      <c r="M4066">
        <v>2.63915421707557</v>
      </c>
      <c r="N4066">
        <v>1.565433502506</v>
      </c>
      <c r="O4066">
        <v>419.60784313725401</v>
      </c>
      <c r="P4066">
        <v>0.39370078740157399</v>
      </c>
      <c r="Q4066">
        <v>-0.16928667456011401</v>
      </c>
    </row>
    <row r="4067" spans="1:17" hidden="1" x14ac:dyDescent="0.3">
      <c r="A4067" t="s">
        <v>8367</v>
      </c>
      <c r="B4067" t="s">
        <v>8368</v>
      </c>
      <c r="C4067" t="str">
        <f>IFERROR(VLOOKUP(Table1[[#This Row],[Ticker]],[1]!Table1[[Symbol]:[Industry]],2,FALSE),"-")</f>
        <v>-</v>
      </c>
      <c r="D4067" t="s">
        <v>400</v>
      </c>
      <c r="E4067">
        <v>21.854657499999998</v>
      </c>
      <c r="F4067">
        <v>21.97</v>
      </c>
      <c r="G4067">
        <v>32.162741204873498</v>
      </c>
      <c r="H4067">
        <v>9.3660671285745103</v>
      </c>
      <c r="I4067">
        <v>3.7253975572144098</v>
      </c>
      <c r="J4067">
        <v>-2.16415862464553</v>
      </c>
      <c r="K4067">
        <v>20.5092198828231</v>
      </c>
      <c r="L4067">
        <v>18.777407474373302</v>
      </c>
      <c r="M4067">
        <v>53.473874500175398</v>
      </c>
      <c r="N4067">
        <v>0.18401957890594201</v>
      </c>
      <c r="O4067">
        <v>6.0081929904414997</v>
      </c>
      <c r="P4067">
        <v>64.939939939939904</v>
      </c>
      <c r="Q4067">
        <v>6.0944988200676002E-2</v>
      </c>
    </row>
    <row r="4068" spans="1:17" hidden="1" x14ac:dyDescent="0.3">
      <c r="A4068" t="s">
        <v>8369</v>
      </c>
      <c r="B4068" t="s">
        <v>8370</v>
      </c>
      <c r="C4068" t="str">
        <f>IFERROR(VLOOKUP(Table1[[#This Row],[Ticker]],[1]!Table1[[Symbol]:[Industry]],2,FALSE),"-")</f>
        <v>-</v>
      </c>
      <c r="D4068" t="s">
        <v>124</v>
      </c>
      <c r="E4068">
        <v>21.819040000000001</v>
      </c>
      <c r="F4068">
        <v>32.86</v>
      </c>
      <c r="G4068">
        <v>10.4036291516438</v>
      </c>
      <c r="H4068">
        <v>-4.2723770150039098</v>
      </c>
      <c r="I4068">
        <v>22.881702766592198</v>
      </c>
      <c r="J4068">
        <v>-5.1759012610244799</v>
      </c>
      <c r="K4068">
        <v>29.175337859136</v>
      </c>
      <c r="L4068">
        <v>27.4263283777886</v>
      </c>
      <c r="M4068">
        <v>61.193033101053302</v>
      </c>
      <c r="N4068">
        <v>4.3802116185316997</v>
      </c>
      <c r="O4068">
        <v>24.7717589774802</v>
      </c>
      <c r="P4068">
        <v>60.920666013712001</v>
      </c>
      <c r="Q4068">
        <v>8.1695484542380001E-2</v>
      </c>
    </row>
    <row r="4069" spans="1:17" hidden="1" x14ac:dyDescent="0.3">
      <c r="A4069" t="s">
        <v>8371</v>
      </c>
      <c r="B4069" t="s">
        <v>8372</v>
      </c>
      <c r="C4069" t="str">
        <f>IFERROR(VLOOKUP(Table1[[#This Row],[Ticker]],[1]!Table1[[Symbol]:[Industry]],2,FALSE),"-")</f>
        <v>-</v>
      </c>
      <c r="D4069" t="s">
        <v>124</v>
      </c>
      <c r="E4069">
        <v>21.787880000000001</v>
      </c>
      <c r="F4069">
        <v>7.16</v>
      </c>
      <c r="G4069">
        <v>-29.0090827930374</v>
      </c>
      <c r="H4069">
        <v>-18.720926914453901</v>
      </c>
      <c r="I4069">
        <v>-35.5555915243527</v>
      </c>
      <c r="J4069">
        <v>-1.5044036764834099</v>
      </c>
      <c r="K4069">
        <v>8.0485228248095595</v>
      </c>
      <c r="L4069">
        <v>5.9717312308672996</v>
      </c>
      <c r="M4069">
        <v>3.6166958955959998E-2</v>
      </c>
      <c r="N4069">
        <v>1.32510847302977</v>
      </c>
      <c r="O4069">
        <v>32.681564245810002</v>
      </c>
      <c r="P4069">
        <v>3.7681159420289698</v>
      </c>
      <c r="Q4069">
        <v>8.6315878441102001E-2</v>
      </c>
    </row>
    <row r="4070" spans="1:17" hidden="1" x14ac:dyDescent="0.3">
      <c r="A4070" t="s">
        <v>8373</v>
      </c>
      <c r="B4070" t="s">
        <v>8374</v>
      </c>
      <c r="C4070" t="str">
        <f>IFERROR(VLOOKUP(Table1[[#This Row],[Ticker]],[1]!Table1[[Symbol]:[Industry]],2,FALSE),"-")</f>
        <v>-</v>
      </c>
      <c r="D4070" t="s">
        <v>400</v>
      </c>
      <c r="E4070">
        <v>21.721812</v>
      </c>
      <c r="F4070">
        <v>42.92</v>
      </c>
      <c r="G4070">
        <v>-41.399723751034003</v>
      </c>
      <c r="H4070">
        <v>-16.736026551116399</v>
      </c>
      <c r="I4070">
        <v>-37.103814319310104</v>
      </c>
      <c r="J4070">
        <v>9.0901909181111797</v>
      </c>
      <c r="K4070">
        <v>43.200660507519203</v>
      </c>
      <c r="L4070">
        <v>48.1751704456358</v>
      </c>
      <c r="M4070">
        <v>68.040781550473795</v>
      </c>
      <c r="N4070">
        <v>1.69296656968113</v>
      </c>
      <c r="O4070">
        <v>155.52190121155601</v>
      </c>
      <c r="P4070">
        <v>28.234239617567901</v>
      </c>
    </row>
    <row r="4071" spans="1:17" hidden="1" x14ac:dyDescent="0.3">
      <c r="A4071" t="s">
        <v>8375</v>
      </c>
      <c r="B4071" t="s">
        <v>8376</v>
      </c>
      <c r="C4071" t="str">
        <f>IFERROR(VLOOKUP(Table1[[#This Row],[Ticker]],[1]!Table1[[Symbol]:[Industry]],2,FALSE),"-")</f>
        <v>-</v>
      </c>
      <c r="D4071" t="s">
        <v>327</v>
      </c>
      <c r="E4071">
        <v>21.623932799999999</v>
      </c>
      <c r="F4071">
        <v>35.450000000000003</v>
      </c>
      <c r="G4071">
        <v>-45.246334537535503</v>
      </c>
      <c r="H4071">
        <v>-11.598026270912801</v>
      </c>
      <c r="I4071">
        <v>-13.1372796600622</v>
      </c>
      <c r="J4071">
        <v>-8.3343356492725196</v>
      </c>
      <c r="K4071">
        <v>37.157783340955</v>
      </c>
      <c r="L4071">
        <v>37.894420232060099</v>
      </c>
      <c r="M4071">
        <v>44.016119774411401</v>
      </c>
      <c r="N4071">
        <v>0.561065267701637</v>
      </c>
      <c r="O4071">
        <v>62.3695345557122</v>
      </c>
      <c r="P4071">
        <v>9.3460826650215907</v>
      </c>
      <c r="Q4071">
        <v>0.100133983389414</v>
      </c>
    </row>
    <row r="4072" spans="1:17" hidden="1" x14ac:dyDescent="0.3">
      <c r="A4072" t="s">
        <v>8377</v>
      </c>
      <c r="B4072" t="s">
        <v>8378</v>
      </c>
      <c r="C4072" t="str">
        <f>IFERROR(VLOOKUP(Table1[[#This Row],[Ticker]],[1]!Table1[[Symbol]:[Industry]],2,FALSE),"-")</f>
        <v>-</v>
      </c>
      <c r="E4072">
        <v>21.557400000000001</v>
      </c>
      <c r="F4072">
        <v>69.540000000000006</v>
      </c>
      <c r="G4072">
        <v>156.972801264933</v>
      </c>
      <c r="H4072">
        <v>-17.4933563836342</v>
      </c>
      <c r="I4072">
        <v>-4.3861960124325599</v>
      </c>
      <c r="J4072">
        <v>-0.64713835286574495</v>
      </c>
      <c r="K4072">
        <v>74.905545134992906</v>
      </c>
      <c r="L4072">
        <v>64.866449527523002</v>
      </c>
      <c r="M4072">
        <v>48.108015444903998</v>
      </c>
      <c r="N4072">
        <v>1.33010307818363</v>
      </c>
      <c r="O4072">
        <v>46.203623813632397</v>
      </c>
      <c r="P4072">
        <v>189.75</v>
      </c>
      <c r="Q4072">
        <v>9.7125152020269001E-2</v>
      </c>
    </row>
    <row r="4073" spans="1:17" hidden="1" x14ac:dyDescent="0.3">
      <c r="A4073" t="s">
        <v>8379</v>
      </c>
      <c r="B4073" t="s">
        <v>8380</v>
      </c>
      <c r="C4073" t="str">
        <f>IFERROR(VLOOKUP(Table1[[#This Row],[Ticker]],[1]!Table1[[Symbol]:[Industry]],2,FALSE),"-")</f>
        <v>-</v>
      </c>
      <c r="D4073" t="s">
        <v>753</v>
      </c>
      <c r="E4073">
        <v>21.450464595</v>
      </c>
      <c r="F4073">
        <v>45.34</v>
      </c>
      <c r="G4073">
        <v>-0.55206021071526801</v>
      </c>
      <c r="H4073">
        <v>-2.0825819728598698</v>
      </c>
      <c r="I4073">
        <v>4.5757785698345197</v>
      </c>
      <c r="J4073">
        <v>-0.30839038744687403</v>
      </c>
      <c r="K4073">
        <v>43.887091189871498</v>
      </c>
      <c r="L4073">
        <v>39.596865106244401</v>
      </c>
      <c r="M4073">
        <v>53.954400247966703</v>
      </c>
      <c r="N4073">
        <v>1.01681313977578</v>
      </c>
      <c r="O4073">
        <v>3.4186149095721099</v>
      </c>
      <c r="P4073">
        <v>42.623466498898999</v>
      </c>
      <c r="Q4073">
        <v>5.7901449305412002E-2</v>
      </c>
    </row>
    <row r="4074" spans="1:17" hidden="1" x14ac:dyDescent="0.3">
      <c r="A4074" t="s">
        <v>8381</v>
      </c>
      <c r="B4074" t="s">
        <v>8382</v>
      </c>
      <c r="C4074" t="str">
        <f>IFERROR(VLOOKUP(Table1[[#This Row],[Ticker]],[1]!Table1[[Symbol]:[Industry]],2,FALSE),"-")</f>
        <v>-</v>
      </c>
      <c r="D4074" t="s">
        <v>6034</v>
      </c>
      <c r="E4074">
        <v>21.434200319999999</v>
      </c>
      <c r="F4074">
        <v>31.2</v>
      </c>
      <c r="G4074">
        <v>-66.745452703320296</v>
      </c>
      <c r="H4074">
        <v>-12.279159949189101</v>
      </c>
      <c r="I4074">
        <v>-52.298411966595097</v>
      </c>
      <c r="J4074">
        <v>3.7232523100258499</v>
      </c>
      <c r="K4074">
        <v>34.950320371426798</v>
      </c>
      <c r="M4074">
        <v>56.113092406420002</v>
      </c>
      <c r="N4074">
        <v>0.22917869931847001</v>
      </c>
      <c r="O4074">
        <v>93.237179487179404</v>
      </c>
      <c r="P4074">
        <v>9.4736842105263204</v>
      </c>
    </row>
    <row r="4075" spans="1:17" hidden="1" x14ac:dyDescent="0.3">
      <c r="A4075" t="s">
        <v>8383</v>
      </c>
      <c r="B4075" t="s">
        <v>8384</v>
      </c>
      <c r="C4075" t="str">
        <f>IFERROR(VLOOKUP(Table1[[#This Row],[Ticker]],[1]!Table1[[Symbol]:[Industry]],2,FALSE),"-")</f>
        <v>-</v>
      </c>
      <c r="D4075" t="s">
        <v>438</v>
      </c>
      <c r="E4075">
        <v>21.40034</v>
      </c>
      <c r="F4075">
        <v>31.06</v>
      </c>
      <c r="G4075">
        <v>-8.0382429117732297</v>
      </c>
      <c r="H4075">
        <v>-9.4669013571792604</v>
      </c>
      <c r="I4075">
        <v>-11.7046859763706</v>
      </c>
      <c r="J4075">
        <v>-7.2276741167349901</v>
      </c>
      <c r="K4075">
        <v>31.592050397719401</v>
      </c>
      <c r="L4075">
        <v>29.888383882410899</v>
      </c>
      <c r="M4075">
        <v>49.629077759321099</v>
      </c>
      <c r="N4075">
        <v>0.215779145732414</v>
      </c>
      <c r="O4075">
        <v>35.737282678686398</v>
      </c>
      <c r="P4075">
        <v>44.397954439795399</v>
      </c>
      <c r="Q4075">
        <v>1.5070993118441E-2</v>
      </c>
    </row>
    <row r="4076" spans="1:17" hidden="1" x14ac:dyDescent="0.3">
      <c r="A4076" t="s">
        <v>8385</v>
      </c>
      <c r="B4076" t="s">
        <v>8386</v>
      </c>
      <c r="C4076" t="str">
        <f>IFERROR(VLOOKUP(Table1[[#This Row],[Ticker]],[1]!Table1[[Symbol]:[Industry]],2,FALSE),"-")</f>
        <v>-</v>
      </c>
      <c r="D4076" t="s">
        <v>8387</v>
      </c>
      <c r="E4076">
        <v>21.370999999999999</v>
      </c>
      <c r="F4076">
        <v>35.5</v>
      </c>
      <c r="G4076">
        <v>-54.167809895385197</v>
      </c>
      <c r="H4076">
        <v>-10.3712342615121</v>
      </c>
      <c r="I4076">
        <v>-39.720769158659998</v>
      </c>
      <c r="J4076">
        <v>-1.84726081934055</v>
      </c>
      <c r="K4076">
        <v>37.798944502822202</v>
      </c>
      <c r="M4076">
        <v>47.670726892016098</v>
      </c>
      <c r="N4076">
        <v>0.44720667828639499</v>
      </c>
      <c r="O4076">
        <v>47.211267605633701</v>
      </c>
      <c r="P4076">
        <v>3.7405026300409001</v>
      </c>
    </row>
    <row r="4077" spans="1:17" hidden="1" x14ac:dyDescent="0.3">
      <c r="A4077" t="s">
        <v>8388</v>
      </c>
      <c r="B4077" t="s">
        <v>8389</v>
      </c>
      <c r="C4077" t="str">
        <f>IFERROR(VLOOKUP(Table1[[#This Row],[Ticker]],[1]!Table1[[Symbol]:[Industry]],2,FALSE),"-")</f>
        <v>-</v>
      </c>
      <c r="D4077" t="s">
        <v>74</v>
      </c>
      <c r="E4077">
        <v>21.304285233000002</v>
      </c>
      <c r="F4077">
        <v>66.010000000000005</v>
      </c>
      <c r="G4077">
        <v>280.56030909210898</v>
      </c>
      <c r="H4077">
        <v>-20.3328625564737</v>
      </c>
      <c r="I4077">
        <v>53.347345252634099</v>
      </c>
      <c r="J4077">
        <v>5.7166817270317402E-2</v>
      </c>
      <c r="K4077">
        <v>65.541867023120304</v>
      </c>
      <c r="L4077">
        <v>50.103575388861998</v>
      </c>
      <c r="M4077">
        <v>38.473797558648599</v>
      </c>
      <c r="N4077">
        <v>0.99096564002572596</v>
      </c>
      <c r="O4077">
        <v>34.646265717315501</v>
      </c>
      <c r="P4077">
        <v>371.163454675232</v>
      </c>
      <c r="Q4077">
        <v>0.13922574259077899</v>
      </c>
    </row>
    <row r="4078" spans="1:17" hidden="1" x14ac:dyDescent="0.3">
      <c r="A4078" t="s">
        <v>8390</v>
      </c>
      <c r="B4078" t="s">
        <v>8391</v>
      </c>
      <c r="C4078" t="str">
        <f>IFERROR(VLOOKUP(Table1[[#This Row],[Ticker]],[1]!Table1[[Symbol]:[Industry]],2,FALSE),"-")</f>
        <v>-</v>
      </c>
      <c r="D4078" t="s">
        <v>1595</v>
      </c>
      <c r="E4078">
        <v>21.29665</v>
      </c>
      <c r="F4078">
        <v>32.64</v>
      </c>
      <c r="G4078">
        <v>22.651372693504999</v>
      </c>
      <c r="H4078">
        <v>-4.6415045317824299</v>
      </c>
      <c r="I4078">
        <v>-13.344632105771099</v>
      </c>
      <c r="J4078">
        <v>-1.5044036764834099</v>
      </c>
      <c r="K4078">
        <v>32.607639308457202</v>
      </c>
      <c r="L4078">
        <v>30.8064422909362</v>
      </c>
      <c r="M4078">
        <v>1.5738798927461899</v>
      </c>
      <c r="O4078">
        <v>0.24509803921568499</v>
      </c>
      <c r="P4078">
        <v>94.285714285714207</v>
      </c>
    </row>
    <row r="4079" spans="1:17" hidden="1" x14ac:dyDescent="0.3">
      <c r="A4079" t="s">
        <v>8392</v>
      </c>
      <c r="B4079" t="s">
        <v>8393</v>
      </c>
      <c r="C4079" t="str">
        <f>IFERROR(VLOOKUP(Table1[[#This Row],[Ticker]],[1]!Table1[[Symbol]:[Industry]],2,FALSE),"-")</f>
        <v>-</v>
      </c>
      <c r="D4079" t="s">
        <v>1169</v>
      </c>
      <c r="E4079">
        <v>21.285485219999899</v>
      </c>
      <c r="F4079">
        <v>3.93</v>
      </c>
      <c r="G4079">
        <v>63.722801264933601</v>
      </c>
      <c r="H4079">
        <v>88.657464540382506</v>
      </c>
      <c r="I4079">
        <v>78.169842001658793</v>
      </c>
      <c r="J4079">
        <v>19.463338259000398</v>
      </c>
      <c r="K4079">
        <v>2.52773448949663</v>
      </c>
      <c r="L4079">
        <v>2.0509567013430101</v>
      </c>
      <c r="M4079">
        <v>98.5429469348026</v>
      </c>
      <c r="N4079">
        <v>1.1269823798555301</v>
      </c>
      <c r="O4079">
        <v>0</v>
      </c>
      <c r="P4079">
        <v>180.71428571428501</v>
      </c>
      <c r="Q4079">
        <v>0.14323842220725799</v>
      </c>
    </row>
    <row r="4080" spans="1:17" hidden="1" x14ac:dyDescent="0.3">
      <c r="A4080" t="s">
        <v>8394</v>
      </c>
      <c r="B4080" t="s">
        <v>8395</v>
      </c>
      <c r="C4080" t="str">
        <f>IFERROR(VLOOKUP(Table1[[#This Row],[Ticker]],[1]!Table1[[Symbol]:[Industry]],2,FALSE),"-")</f>
        <v>-</v>
      </c>
      <c r="D4080" t="s">
        <v>546</v>
      </c>
      <c r="E4080">
        <v>21.22168765</v>
      </c>
      <c r="F4080">
        <v>0.73</v>
      </c>
      <c r="G4080">
        <v>102.706672232675</v>
      </c>
      <c r="H4080">
        <v>-7.3081711984490996</v>
      </c>
      <c r="I4080">
        <v>-48.806348474531603</v>
      </c>
      <c r="J4080">
        <v>-6.6992088712886098</v>
      </c>
      <c r="K4080">
        <v>0.75248016189522704</v>
      </c>
      <c r="L4080">
        <v>0.75254405642088795</v>
      </c>
      <c r="M4080">
        <v>39.128853421551</v>
      </c>
      <c r="N4080">
        <v>0.44117116842717702</v>
      </c>
      <c r="O4080">
        <v>56.164383561643803</v>
      </c>
      <c r="P4080">
        <v>135.48387096774101</v>
      </c>
    </row>
    <row r="4081" spans="1:17" hidden="1" x14ac:dyDescent="0.3">
      <c r="A4081" t="s">
        <v>8396</v>
      </c>
      <c r="B4081" t="s">
        <v>8397</v>
      </c>
      <c r="C4081" t="str">
        <f>IFERROR(VLOOKUP(Table1[[#This Row],[Ticker]],[1]!Table1[[Symbol]:[Industry]],2,FALSE),"-")</f>
        <v>-</v>
      </c>
      <c r="D4081" t="s">
        <v>546</v>
      </c>
      <c r="E4081">
        <v>21.216000000000001</v>
      </c>
      <c r="F4081">
        <v>8.84</v>
      </c>
      <c r="G4081">
        <v>-65.807501765369395</v>
      </c>
      <c r="H4081">
        <v>-4.17036201116996</v>
      </c>
      <c r="I4081">
        <v>-27.102087822902501</v>
      </c>
      <c r="J4081">
        <v>2.3932820726030402</v>
      </c>
      <c r="K4081">
        <v>8.9835733617658899</v>
      </c>
      <c r="L4081">
        <v>11.175256203324</v>
      </c>
      <c r="M4081">
        <v>65.209040394828307</v>
      </c>
      <c r="N4081">
        <v>0.47299686599530399</v>
      </c>
      <c r="O4081">
        <v>113.348416289592</v>
      </c>
      <c r="P4081">
        <v>48.073701842546001</v>
      </c>
      <c r="Q4081">
        <v>-0.100636808841605</v>
      </c>
    </row>
    <row r="4082" spans="1:17" hidden="1" x14ac:dyDescent="0.3">
      <c r="A4082" t="s">
        <v>8398</v>
      </c>
      <c r="B4082" t="s">
        <v>8399</v>
      </c>
      <c r="C4082" t="str">
        <f>IFERROR(VLOOKUP(Table1[[#This Row],[Ticker]],[1]!Table1[[Symbol]:[Industry]],2,FALSE),"-")</f>
        <v>-</v>
      </c>
      <c r="D4082" t="s">
        <v>54</v>
      </c>
      <c r="E4082">
        <v>21.2148</v>
      </c>
      <c r="F4082">
        <v>8.52</v>
      </c>
      <c r="G4082">
        <v>-75.209631167498799</v>
      </c>
      <c r="H4082">
        <v>-10.549600811869899</v>
      </c>
      <c r="I4082">
        <v>-25.519700482001198</v>
      </c>
      <c r="J4082">
        <v>-4.3292624335455603</v>
      </c>
      <c r="K4082">
        <v>9.2183086991550294</v>
      </c>
      <c r="L4082">
        <v>10.699469534524001</v>
      </c>
      <c r="M4082">
        <v>24.364034499992702</v>
      </c>
      <c r="N4082">
        <v>0.52704666559018198</v>
      </c>
      <c r="O4082">
        <v>128.16901408450701</v>
      </c>
      <c r="P4082">
        <v>1.0676156583629901</v>
      </c>
      <c r="Q4082">
        <v>-5.7689059214562001E-2</v>
      </c>
    </row>
    <row r="4083" spans="1:17" hidden="1" x14ac:dyDescent="0.3">
      <c r="A4083" t="s">
        <v>8400</v>
      </c>
      <c r="B4083" t="s">
        <v>8401</v>
      </c>
      <c r="C4083" t="str">
        <f>IFERROR(VLOOKUP(Table1[[#This Row],[Ticker]],[1]!Table1[[Symbol]:[Industry]],2,FALSE),"-")</f>
        <v>-</v>
      </c>
      <c r="D4083" t="s">
        <v>400</v>
      </c>
      <c r="E4083">
        <v>21.198831500000001</v>
      </c>
      <c r="F4083">
        <v>70.510000000000005</v>
      </c>
      <c r="G4083">
        <v>91.4912491020837</v>
      </c>
      <c r="H4083">
        <v>115.447639053063</v>
      </c>
      <c r="I4083">
        <v>161.471429303246</v>
      </c>
      <c r="J4083">
        <v>6.6971928174905901</v>
      </c>
      <c r="K4083">
        <v>43.938759589682498</v>
      </c>
      <c r="L4083">
        <v>31.248435036179998</v>
      </c>
      <c r="M4083">
        <v>99.764333940518299</v>
      </c>
      <c r="N4083">
        <v>1.51562079460052</v>
      </c>
      <c r="O4083">
        <v>0</v>
      </c>
      <c r="P4083">
        <v>237.529918621349</v>
      </c>
      <c r="Q4083">
        <v>0.16931733631711501</v>
      </c>
    </row>
    <row r="4084" spans="1:17" hidden="1" x14ac:dyDescent="0.3">
      <c r="A4084" t="s">
        <v>8402</v>
      </c>
      <c r="B4084" t="s">
        <v>8403</v>
      </c>
      <c r="C4084" t="str">
        <f>IFERROR(VLOOKUP(Table1[[#This Row],[Ticker]],[1]!Table1[[Symbol]:[Industry]],2,FALSE),"-")</f>
        <v>-</v>
      </c>
      <c r="D4084" t="s">
        <v>132</v>
      </c>
      <c r="E4084">
        <v>21.196352300000001</v>
      </c>
      <c r="F4084">
        <v>42.47</v>
      </c>
      <c r="G4084">
        <v>111.023030886058</v>
      </c>
      <c r="H4084">
        <v>-6.3664802363499602</v>
      </c>
      <c r="I4084">
        <v>-44.353498879720597</v>
      </c>
      <c r="J4084">
        <v>7.87904683730783</v>
      </c>
      <c r="K4084">
        <v>41.165313164913997</v>
      </c>
      <c r="L4084">
        <v>38.3052782161216</v>
      </c>
      <c r="M4084">
        <v>73.933306821333602</v>
      </c>
      <c r="N4084">
        <v>1.32135685271076</v>
      </c>
      <c r="O4084">
        <v>58.276430421473897</v>
      </c>
      <c r="P4084">
        <v>183.13333333333301</v>
      </c>
      <c r="Q4084">
        <v>6.2941607209047998E-2</v>
      </c>
    </row>
    <row r="4085" spans="1:17" hidden="1" x14ac:dyDescent="0.3">
      <c r="A4085" t="s">
        <v>8404</v>
      </c>
      <c r="B4085" t="s">
        <v>8405</v>
      </c>
      <c r="C4085" t="str">
        <f>IFERROR(VLOOKUP(Table1[[#This Row],[Ticker]],[1]!Table1[[Symbol]:[Industry]],2,FALSE),"-")</f>
        <v>-</v>
      </c>
      <c r="D4085" t="s">
        <v>1007</v>
      </c>
      <c r="E4085">
        <v>21.181439999999998</v>
      </c>
      <c r="F4085">
        <v>3.94</v>
      </c>
      <c r="G4085">
        <v>-117.588301279399</v>
      </c>
      <c r="H4085">
        <v>-39.062385445322398</v>
      </c>
      <c r="I4085">
        <v>-103.141260542674</v>
      </c>
      <c r="J4085">
        <v>-8.8776755658843403</v>
      </c>
      <c r="K4085">
        <v>7.2149953141456997</v>
      </c>
      <c r="M4085">
        <v>8.2808424160400003E-4</v>
      </c>
      <c r="N4085">
        <v>2.5402467070875998</v>
      </c>
      <c r="O4085">
        <v>627.41116751268999</v>
      </c>
      <c r="P4085">
        <v>0</v>
      </c>
    </row>
    <row r="4086" spans="1:17" hidden="1" x14ac:dyDescent="0.3">
      <c r="A4086" t="s">
        <v>8406</v>
      </c>
      <c r="B4086" t="s">
        <v>8407</v>
      </c>
      <c r="C4086" t="str">
        <f>IFERROR(VLOOKUP(Table1[[#This Row],[Ticker]],[1]!Table1[[Symbol]:[Industry]],2,FALSE),"-")</f>
        <v>-</v>
      </c>
      <c r="E4086">
        <v>21.14</v>
      </c>
      <c r="F4086">
        <v>21.14</v>
      </c>
      <c r="G4086">
        <v>-49.875237950752599</v>
      </c>
      <c r="H4086">
        <v>-10.868777259055101</v>
      </c>
      <c r="I4086">
        <v>-7.0670001036042898</v>
      </c>
      <c r="J4086">
        <v>-7.5180711024515201</v>
      </c>
      <c r="K4086">
        <v>20.3937319171031</v>
      </c>
      <c r="L4086">
        <v>20.732530429026401</v>
      </c>
      <c r="M4086">
        <v>51.926763136426899</v>
      </c>
      <c r="N4086">
        <v>0.47761658734786999</v>
      </c>
      <c r="O4086">
        <v>32.450331125827802</v>
      </c>
      <c r="P4086">
        <v>34.137055837563402</v>
      </c>
      <c r="Q4086">
        <v>6.9271316530925997E-2</v>
      </c>
    </row>
    <row r="4087" spans="1:17" hidden="1" x14ac:dyDescent="0.3">
      <c r="A4087" t="s">
        <v>8408</v>
      </c>
      <c r="B4087" t="s">
        <v>8409</v>
      </c>
      <c r="C4087" t="str">
        <f>IFERROR(VLOOKUP(Table1[[#This Row],[Ticker]],[1]!Table1[[Symbol]:[Industry]],2,FALSE),"-")</f>
        <v>-</v>
      </c>
      <c r="D4087" t="s">
        <v>74</v>
      </c>
      <c r="E4087">
        <v>21.12721689</v>
      </c>
      <c r="F4087">
        <v>6.33</v>
      </c>
      <c r="G4087">
        <v>-91.673302631170301</v>
      </c>
      <c r="H4087">
        <v>-6.8187984664636101</v>
      </c>
      <c r="I4087">
        <v>-45.0662691094522</v>
      </c>
      <c r="J4087">
        <v>6.3858193080791796</v>
      </c>
      <c r="K4087">
        <v>6.1760631706136699</v>
      </c>
      <c r="L4087">
        <v>7.7156848726899403</v>
      </c>
      <c r="M4087">
        <v>70.235654933460197</v>
      </c>
      <c r="N4087">
        <v>1.2610150940190601</v>
      </c>
      <c r="O4087">
        <v>193.68088467614501</v>
      </c>
      <c r="P4087">
        <v>24.117647058823501</v>
      </c>
      <c r="Q4087">
        <v>8.2509821262509997E-2</v>
      </c>
    </row>
    <row r="4088" spans="1:17" hidden="1" x14ac:dyDescent="0.3">
      <c r="A4088" t="s">
        <v>8410</v>
      </c>
      <c r="B4088" t="s">
        <v>8411</v>
      </c>
      <c r="C4088" t="str">
        <f>IFERROR(VLOOKUP(Table1[[#This Row],[Ticker]],[1]!Table1[[Symbol]:[Industry]],2,FALSE),"-")</f>
        <v>-</v>
      </c>
      <c r="D4088" t="s">
        <v>5248</v>
      </c>
      <c r="E4088">
        <v>21.025200000000002</v>
      </c>
      <c r="F4088">
        <v>40</v>
      </c>
      <c r="G4088">
        <v>3.6019352574327499</v>
      </c>
      <c r="H4088">
        <v>-7.0511430859992998</v>
      </c>
      <c r="I4088">
        <v>21.578901113236299</v>
      </c>
      <c r="J4088">
        <v>-0.127682775357016</v>
      </c>
      <c r="K4088">
        <v>39.635158526477198</v>
      </c>
      <c r="L4088">
        <v>36.753817121783101</v>
      </c>
      <c r="M4088">
        <v>49.580358956780401</v>
      </c>
      <c r="N4088">
        <v>4.56025286610845</v>
      </c>
      <c r="O4088">
        <v>26.425000000000001</v>
      </c>
      <c r="P4088">
        <v>50.829562594268403</v>
      </c>
      <c r="Q4088">
        <v>5.1819508960483998E-2</v>
      </c>
    </row>
    <row r="4089" spans="1:17" hidden="1" x14ac:dyDescent="0.3">
      <c r="A4089" t="s">
        <v>8412</v>
      </c>
      <c r="B4089" t="s">
        <v>8413</v>
      </c>
      <c r="C4089" t="str">
        <f>IFERROR(VLOOKUP(Table1[[#This Row],[Ticker]],[1]!Table1[[Symbol]:[Industry]],2,FALSE),"-")</f>
        <v>-</v>
      </c>
      <c r="D4089" t="s">
        <v>546</v>
      </c>
      <c r="E4089">
        <v>21.015329999999999</v>
      </c>
      <c r="F4089">
        <v>19</v>
      </c>
      <c r="G4089">
        <v>1.4035922253855699</v>
      </c>
      <c r="H4089">
        <v>2.24153967638768</v>
      </c>
      <c r="I4089">
        <v>5.3677586683255303</v>
      </c>
      <c r="J4089">
        <v>-6.0044036764834097</v>
      </c>
      <c r="K4089">
        <v>18.413974509675501</v>
      </c>
      <c r="L4089">
        <v>17.372874254751601</v>
      </c>
      <c r="M4089">
        <v>52.065996341757597</v>
      </c>
      <c r="N4089">
        <v>1.6382553058579401</v>
      </c>
      <c r="O4089">
        <v>63.157894736842103</v>
      </c>
      <c r="P4089">
        <v>53.721682847896403</v>
      </c>
    </row>
    <row r="4090" spans="1:17" hidden="1" x14ac:dyDescent="0.3">
      <c r="A4090" t="s">
        <v>8414</v>
      </c>
      <c r="B4090" t="s">
        <v>8415</v>
      </c>
      <c r="C4090" t="str">
        <f>IFERROR(VLOOKUP(Table1[[#This Row],[Ticker]],[1]!Table1[[Symbol]:[Industry]],2,FALSE),"-")</f>
        <v>-</v>
      </c>
      <c r="D4090" t="s">
        <v>753</v>
      </c>
      <c r="E4090">
        <v>20.996392725</v>
      </c>
      <c r="F4090">
        <v>143.74</v>
      </c>
      <c r="G4090">
        <v>20.660034399006999</v>
      </c>
      <c r="H4090">
        <v>4.2298272966599901</v>
      </c>
      <c r="I4090">
        <v>12.4733728051896</v>
      </c>
      <c r="J4090">
        <v>2.5142879123016302</v>
      </c>
      <c r="K4090">
        <v>133.67654292060899</v>
      </c>
      <c r="L4090">
        <v>118.930640047729</v>
      </c>
      <c r="M4090">
        <v>31.0272649847048</v>
      </c>
      <c r="N4090">
        <v>1.4370247492202499</v>
      </c>
      <c r="O4090">
        <v>2.0592736886044101</v>
      </c>
      <c r="P4090">
        <v>59.127643086460701</v>
      </c>
      <c r="Q4090">
        <v>7.1200898966220002E-3</v>
      </c>
    </row>
    <row r="4091" spans="1:17" hidden="1" x14ac:dyDescent="0.3">
      <c r="A4091" t="s">
        <v>8416</v>
      </c>
      <c r="B4091" t="s">
        <v>8417</v>
      </c>
      <c r="C4091" t="str">
        <f>IFERROR(VLOOKUP(Table1[[#This Row],[Ticker]],[1]!Table1[[Symbol]:[Industry]],2,FALSE),"-")</f>
        <v>-</v>
      </c>
      <c r="D4091" t="s">
        <v>773</v>
      </c>
      <c r="E4091">
        <v>20.98188</v>
      </c>
      <c r="F4091">
        <v>12</v>
      </c>
      <c r="G4091">
        <v>-96.945607215209705</v>
      </c>
      <c r="H4091">
        <v>18.681818791540799</v>
      </c>
      <c r="I4091">
        <v>-66.672818351332893</v>
      </c>
      <c r="J4091">
        <v>-3.4152317019611198</v>
      </c>
      <c r="K4091">
        <v>11.3147859418879</v>
      </c>
      <c r="M4091">
        <v>47.211076746485404</v>
      </c>
      <c r="N4091">
        <v>0.36587000223363803</v>
      </c>
      <c r="O4091">
        <v>193.75</v>
      </c>
      <c r="P4091">
        <v>67.597765363128403</v>
      </c>
    </row>
    <row r="4092" spans="1:17" hidden="1" x14ac:dyDescent="0.3">
      <c r="A4092" t="s">
        <v>8418</v>
      </c>
      <c r="B4092" t="s">
        <v>8419</v>
      </c>
      <c r="C4092" t="str">
        <f>IFERROR(VLOOKUP(Table1[[#This Row],[Ticker]],[1]!Table1[[Symbol]:[Industry]],2,FALSE),"-")</f>
        <v>-</v>
      </c>
      <c r="D4092" t="s">
        <v>1129</v>
      </c>
      <c r="E4092">
        <v>20.9420076</v>
      </c>
      <c r="F4092">
        <v>5.0999999999999996</v>
      </c>
      <c r="G4092">
        <v>-103.297429948939</v>
      </c>
      <c r="H4092">
        <v>-15.887179272266801</v>
      </c>
      <c r="I4092">
        <v>-88.241662423119905</v>
      </c>
      <c r="J4092">
        <v>-9.2382166261237</v>
      </c>
      <c r="K4092">
        <v>7.1279532971729598</v>
      </c>
      <c r="L4092">
        <v>13.363619258582499</v>
      </c>
      <c r="M4092">
        <v>12.1713781676388</v>
      </c>
      <c r="N4092">
        <v>0.34032151145380402</v>
      </c>
      <c r="O4092">
        <v>398.03921568627402</v>
      </c>
      <c r="P4092">
        <v>0</v>
      </c>
      <c r="Q4092">
        <v>4.1165351337072997E-2</v>
      </c>
    </row>
    <row r="4093" spans="1:17" hidden="1" x14ac:dyDescent="0.3">
      <c r="A4093" t="s">
        <v>8420</v>
      </c>
      <c r="B4093" t="s">
        <v>8421</v>
      </c>
      <c r="C4093" t="str">
        <f>IFERROR(VLOOKUP(Table1[[#This Row],[Ticker]],[1]!Table1[[Symbol]:[Industry]],2,FALSE),"-")</f>
        <v>-</v>
      </c>
      <c r="D4093" t="s">
        <v>606</v>
      </c>
      <c r="E4093">
        <v>20.882784000000001</v>
      </c>
      <c r="F4093">
        <v>6960</v>
      </c>
      <c r="G4093">
        <v>116.68516685633099</v>
      </c>
      <c r="H4093">
        <v>39.398053277420402</v>
      </c>
      <c r="I4093">
        <v>211.997321830799</v>
      </c>
      <c r="J4093">
        <v>6.7374802728676899</v>
      </c>
      <c r="K4093">
        <v>5201.4361321176502</v>
      </c>
      <c r="L4093">
        <v>4055.1444590649899</v>
      </c>
      <c r="M4093">
        <v>97.290450091991005</v>
      </c>
      <c r="N4093">
        <v>1.53041203400915</v>
      </c>
      <c r="O4093">
        <v>0.53591954022988997</v>
      </c>
      <c r="P4093">
        <v>238.52140077820999</v>
      </c>
      <c r="Q4093">
        <v>0.14388892215437099</v>
      </c>
    </row>
    <row r="4094" spans="1:17" hidden="1" x14ac:dyDescent="0.3">
      <c r="A4094" t="s">
        <v>8422</v>
      </c>
      <c r="B4094" t="s">
        <v>8423</v>
      </c>
      <c r="C4094" t="str">
        <f>IFERROR(VLOOKUP(Table1[[#This Row],[Ticker]],[1]!Table1[[Symbol]:[Industry]],2,FALSE),"-")</f>
        <v>-</v>
      </c>
      <c r="D4094" t="s">
        <v>21</v>
      </c>
      <c r="E4094">
        <v>20.850903500000001</v>
      </c>
      <c r="F4094">
        <v>6.95</v>
      </c>
      <c r="G4094">
        <v>-10.6330862570347</v>
      </c>
      <c r="H4094">
        <v>-16.383440015653399</v>
      </c>
      <c r="I4094">
        <v>60.333081076208899</v>
      </c>
      <c r="J4094">
        <v>-4.48312708073873</v>
      </c>
      <c r="K4094">
        <v>7.3529040724411399</v>
      </c>
      <c r="L4094">
        <v>6.2163094784312003</v>
      </c>
      <c r="M4094">
        <v>45.093000906316398</v>
      </c>
      <c r="N4094">
        <v>0.63606081748819898</v>
      </c>
      <c r="O4094">
        <v>67.3381294964028</v>
      </c>
      <c r="P4094">
        <v>87.837837837837796</v>
      </c>
      <c r="Q4094">
        <v>0.124978064798046</v>
      </c>
    </row>
    <row r="4095" spans="1:17" hidden="1" x14ac:dyDescent="0.3">
      <c r="A4095" t="s">
        <v>8424</v>
      </c>
      <c r="B4095" t="s">
        <v>8425</v>
      </c>
      <c r="C4095" t="str">
        <f>IFERROR(VLOOKUP(Table1[[#This Row],[Ticker]],[1]!Table1[[Symbol]:[Industry]],2,FALSE),"-")</f>
        <v>-</v>
      </c>
      <c r="D4095" t="s">
        <v>426</v>
      </c>
      <c r="E4095">
        <v>20.831759999999999</v>
      </c>
      <c r="F4095">
        <v>20</v>
      </c>
      <c r="G4095">
        <v>-5.3886637032192599</v>
      </c>
      <c r="H4095">
        <v>-5.1390169695933796</v>
      </c>
      <c r="I4095">
        <v>-7.7718384847977404</v>
      </c>
      <c r="J4095">
        <v>6.5452991868336898</v>
      </c>
      <c r="K4095">
        <v>20.050438899424901</v>
      </c>
      <c r="L4095">
        <v>21.1766855961116</v>
      </c>
      <c r="M4095">
        <v>65.290267619448798</v>
      </c>
      <c r="N4095">
        <v>0.84129429892141705</v>
      </c>
      <c r="O4095">
        <v>39.399999999999899</v>
      </c>
      <c r="P4095">
        <v>27.7955271565495</v>
      </c>
      <c r="Q4095">
        <v>0.119445297657084</v>
      </c>
    </row>
    <row r="4096" spans="1:17" hidden="1" x14ac:dyDescent="0.3">
      <c r="A4096" t="s">
        <v>8426</v>
      </c>
      <c r="B4096" t="s">
        <v>8427</v>
      </c>
      <c r="C4096" t="str">
        <f>IFERROR(VLOOKUP(Table1[[#This Row],[Ticker]],[1]!Table1[[Symbol]:[Industry]],2,FALSE),"-")</f>
        <v>-</v>
      </c>
      <c r="D4096" t="s">
        <v>753</v>
      </c>
      <c r="E4096">
        <v>20.802747875000001</v>
      </c>
      <c r="F4096">
        <v>88.71</v>
      </c>
      <c r="G4096">
        <v>-6.2655044966180498</v>
      </c>
      <c r="H4096">
        <v>2.0961689962213801</v>
      </c>
      <c r="I4096">
        <v>4.18054494324151</v>
      </c>
      <c r="J4096">
        <v>1.4982525193821401</v>
      </c>
      <c r="K4096">
        <v>84.156005437051505</v>
      </c>
      <c r="L4096">
        <v>80.218743881088201</v>
      </c>
      <c r="M4096">
        <v>59.256974662123497</v>
      </c>
      <c r="N4096">
        <v>0.18146350266274999</v>
      </c>
      <c r="O4096">
        <v>6.4141584939691301</v>
      </c>
      <c r="P4096">
        <v>34.003021148036197</v>
      </c>
    </row>
    <row r="4097" spans="1:17" hidden="1" x14ac:dyDescent="0.3">
      <c r="A4097" t="s">
        <v>8428</v>
      </c>
      <c r="B4097" t="s">
        <v>8429</v>
      </c>
      <c r="C4097" t="str">
        <f>IFERROR(VLOOKUP(Table1[[#This Row],[Ticker]],[1]!Table1[[Symbol]:[Industry]],2,FALSE),"-")</f>
        <v>-</v>
      </c>
      <c r="D4097" t="s">
        <v>644</v>
      </c>
      <c r="E4097">
        <v>20.800999999999998</v>
      </c>
      <c r="F4097">
        <v>18.91</v>
      </c>
      <c r="G4097">
        <v>-3.6987004415510398</v>
      </c>
      <c r="H4097">
        <v>-5.9073273165925597</v>
      </c>
      <c r="I4097">
        <v>-7.0948638806940796</v>
      </c>
      <c r="J4097">
        <v>1.127175270885</v>
      </c>
      <c r="K4097">
        <v>19.915479161800501</v>
      </c>
      <c r="L4097">
        <v>19.122967435376498</v>
      </c>
      <c r="M4097">
        <v>33.5758736214744</v>
      </c>
      <c r="N4097">
        <v>1.00535823761515</v>
      </c>
      <c r="O4097">
        <v>21.575885774722298</v>
      </c>
      <c r="P4097">
        <v>44.904214559386901</v>
      </c>
      <c r="Q4097">
        <v>3.7698492951438997E-2</v>
      </c>
    </row>
    <row r="4098" spans="1:17" hidden="1" x14ac:dyDescent="0.3">
      <c r="A4098" t="s">
        <v>8430</v>
      </c>
      <c r="B4098" t="s">
        <v>8431</v>
      </c>
      <c r="C4098" t="str">
        <f>IFERROR(VLOOKUP(Table1[[#This Row],[Ticker]],[1]!Table1[[Symbol]:[Industry]],2,FALSE),"-")</f>
        <v>-</v>
      </c>
      <c r="D4098" t="s">
        <v>546</v>
      </c>
      <c r="E4098">
        <v>20.6889535</v>
      </c>
      <c r="F4098">
        <v>106.07</v>
      </c>
      <c r="G4098">
        <v>218.91378269729401</v>
      </c>
      <c r="H4098">
        <v>59.0716428785761</v>
      </c>
      <c r="I4098">
        <v>134.21746104927701</v>
      </c>
      <c r="J4098">
        <v>14.1174308761333</v>
      </c>
      <c r="K4098">
        <v>72.6816959465434</v>
      </c>
      <c r="L4098">
        <v>53.331936222077999</v>
      </c>
      <c r="M4098">
        <v>80.885475605544002</v>
      </c>
      <c r="N4098">
        <v>2.6407445970394998</v>
      </c>
      <c r="O4098">
        <v>1.3481663052701001</v>
      </c>
      <c r="P4098">
        <v>254.749163879598</v>
      </c>
      <c r="Q4098">
        <v>0.140022190767771</v>
      </c>
    </row>
    <row r="4099" spans="1:17" hidden="1" x14ac:dyDescent="0.3">
      <c r="A4099" t="s">
        <v>8432</v>
      </c>
      <c r="B4099" t="s">
        <v>8433</v>
      </c>
      <c r="C4099" t="str">
        <f>IFERROR(VLOOKUP(Table1[[#This Row],[Ticker]],[1]!Table1[[Symbol]:[Industry]],2,FALSE),"-")</f>
        <v>-</v>
      </c>
      <c r="D4099" t="s">
        <v>546</v>
      </c>
      <c r="E4099">
        <v>20.68264692</v>
      </c>
      <c r="F4099">
        <v>1.04</v>
      </c>
      <c r="G4099">
        <v>-117.57840225967399</v>
      </c>
      <c r="H4099">
        <v>-51.756889147167001</v>
      </c>
      <c r="I4099">
        <v>-67.908753818071702</v>
      </c>
      <c r="J4099">
        <v>-7.4873096593893802</v>
      </c>
      <c r="K4099">
        <v>1.7019565885308101</v>
      </c>
      <c r="L4099">
        <v>3.0354302112065001</v>
      </c>
      <c r="M4099">
        <v>64.754587480939804</v>
      </c>
      <c r="N4099">
        <v>3.58625827256644</v>
      </c>
      <c r="O4099">
        <v>680.721600381043</v>
      </c>
      <c r="P4099">
        <v>0</v>
      </c>
      <c r="Q4099">
        <v>0.20595045173530299</v>
      </c>
    </row>
    <row r="4100" spans="1:17" hidden="1" x14ac:dyDescent="0.3">
      <c r="A4100" t="s">
        <v>8434</v>
      </c>
      <c r="B4100" t="s">
        <v>8435</v>
      </c>
      <c r="C4100" t="str">
        <f>IFERROR(VLOOKUP(Table1[[#This Row],[Ticker]],[1]!Table1[[Symbol]:[Industry]],2,FALSE),"-")</f>
        <v>-</v>
      </c>
      <c r="D4100" t="s">
        <v>21</v>
      </c>
      <c r="E4100">
        <v>20.666024908000001</v>
      </c>
      <c r="F4100">
        <v>13.43</v>
      </c>
      <c r="G4100">
        <v>-23.1445456738419</v>
      </c>
      <c r="H4100">
        <v>-20.5106747316613</v>
      </c>
      <c r="I4100">
        <v>13.3365086683255</v>
      </c>
      <c r="J4100">
        <v>-8.3454499541494105</v>
      </c>
      <c r="K4100">
        <v>14.721439603219499</v>
      </c>
      <c r="L4100">
        <v>14.5144445768751</v>
      </c>
      <c r="M4100">
        <v>30.9321162002181</v>
      </c>
      <c r="N4100">
        <v>1.35808001038652</v>
      </c>
      <c r="O4100">
        <v>52.494415487714001</v>
      </c>
      <c r="P4100">
        <v>45.189189189189101</v>
      </c>
      <c r="Q4100">
        <v>2.6900480450555E-2</v>
      </c>
    </row>
    <row r="4101" spans="1:17" hidden="1" x14ac:dyDescent="0.3">
      <c r="A4101" t="s">
        <v>8436</v>
      </c>
      <c r="B4101" t="s">
        <v>8437</v>
      </c>
      <c r="C4101" t="str">
        <f>IFERROR(VLOOKUP(Table1[[#This Row],[Ticker]],[1]!Table1[[Symbol]:[Industry]],2,FALSE),"-")</f>
        <v>-</v>
      </c>
      <c r="D4101" t="s">
        <v>51</v>
      </c>
      <c r="E4101">
        <v>20.664525600000001</v>
      </c>
      <c r="F4101">
        <v>22.32</v>
      </c>
      <c r="G4101">
        <v>-5.23434159220926</v>
      </c>
      <c r="H4101">
        <v>-10.809805185377201</v>
      </c>
      <c r="I4101">
        <v>23.025130158720199</v>
      </c>
      <c r="J4101">
        <v>2.90468723260748</v>
      </c>
      <c r="K4101">
        <v>22.982817168645699</v>
      </c>
      <c r="L4101">
        <v>21.283043944418299</v>
      </c>
      <c r="M4101">
        <v>47.054275869744899</v>
      </c>
      <c r="N4101">
        <v>0.60397772142313599</v>
      </c>
      <c r="O4101">
        <v>35.2150537634408</v>
      </c>
      <c r="P4101">
        <v>48.8</v>
      </c>
      <c r="Q4101">
        <v>0.13188881134163599</v>
      </c>
    </row>
    <row r="4102" spans="1:17" hidden="1" x14ac:dyDescent="0.3">
      <c r="A4102" t="s">
        <v>8438</v>
      </c>
      <c r="B4102" t="s">
        <v>8439</v>
      </c>
      <c r="C4102" t="str">
        <f>IFERROR(VLOOKUP(Table1[[#This Row],[Ticker]],[1]!Table1[[Symbol]:[Industry]],2,FALSE),"-")</f>
        <v>-</v>
      </c>
      <c r="D4102" t="s">
        <v>1429</v>
      </c>
      <c r="E4102">
        <v>20.661243200000001</v>
      </c>
      <c r="F4102">
        <v>71.2</v>
      </c>
      <c r="G4102">
        <v>-93.550709836383106</v>
      </c>
      <c r="H4102">
        <v>-0.54143503907916701</v>
      </c>
      <c r="I4102">
        <v>4.4708078519520704</v>
      </c>
      <c r="J4102">
        <v>9.2944128915639297</v>
      </c>
      <c r="K4102">
        <v>70.813701464677095</v>
      </c>
      <c r="M4102">
        <v>49.344188191533902</v>
      </c>
      <c r="N4102">
        <v>0.51758460517584604</v>
      </c>
      <c r="O4102">
        <v>180.19662921348299</v>
      </c>
      <c r="P4102">
        <v>29.4545454545454</v>
      </c>
    </row>
    <row r="4103" spans="1:17" hidden="1" x14ac:dyDescent="0.3">
      <c r="A4103" t="s">
        <v>8440</v>
      </c>
      <c r="B4103" t="s">
        <v>8441</v>
      </c>
      <c r="C4103" t="str">
        <f>IFERROR(VLOOKUP(Table1[[#This Row],[Ticker]],[1]!Table1[[Symbol]:[Industry]],2,FALSE),"-")</f>
        <v>-</v>
      </c>
      <c r="D4103" t="s">
        <v>400</v>
      </c>
      <c r="E4103">
        <v>20.645305499999999</v>
      </c>
      <c r="F4103">
        <v>66.63</v>
      </c>
      <c r="G4103">
        <v>-15.3675071051104</v>
      </c>
      <c r="H4103">
        <v>-21.448006891509699</v>
      </c>
      <c r="I4103">
        <v>27.436632638281001</v>
      </c>
      <c r="J4103">
        <v>-5.3528885249682601</v>
      </c>
      <c r="K4103">
        <v>63.114897562684497</v>
      </c>
      <c r="L4103">
        <v>55.949216100026298</v>
      </c>
      <c r="M4103">
        <v>56.644732100686603</v>
      </c>
      <c r="N4103">
        <v>0.28602444749140199</v>
      </c>
      <c r="O4103">
        <v>33.153234278853297</v>
      </c>
      <c r="P4103">
        <v>64.518518518518505</v>
      </c>
      <c r="Q4103">
        <v>0.12197061245196</v>
      </c>
    </row>
    <row r="4104" spans="1:17" hidden="1" x14ac:dyDescent="0.3">
      <c r="A4104" t="s">
        <v>8442</v>
      </c>
      <c r="B4104" t="s">
        <v>8443</v>
      </c>
      <c r="C4104" t="str">
        <f>IFERROR(VLOOKUP(Table1[[#This Row],[Ticker]],[1]!Table1[[Symbol]:[Industry]],2,FALSE),"-")</f>
        <v>-</v>
      </c>
      <c r="D4104" t="s">
        <v>2363</v>
      </c>
      <c r="E4104">
        <v>20.604040000000001</v>
      </c>
      <c r="F4104">
        <v>44.12</v>
      </c>
      <c r="G4104">
        <v>-48.8988717388686</v>
      </c>
      <c r="H4104">
        <v>-53.222662307037801</v>
      </c>
      <c r="I4104">
        <v>-34.4518310021434</v>
      </c>
      <c r="J4104">
        <v>-17.615514787594499</v>
      </c>
      <c r="K4104">
        <v>66.787026741815495</v>
      </c>
      <c r="L4104">
        <v>58.348243903541601</v>
      </c>
      <c r="M4104">
        <v>2.6677888150156499</v>
      </c>
      <c r="N4104">
        <v>1.09253569492138</v>
      </c>
      <c r="O4104">
        <v>113.848594741613</v>
      </c>
      <c r="P4104">
        <v>2.2479721900347598</v>
      </c>
    </row>
    <row r="4105" spans="1:17" hidden="1" x14ac:dyDescent="0.3">
      <c r="A4105" t="s">
        <v>8444</v>
      </c>
      <c r="B4105" t="s">
        <v>5577</v>
      </c>
      <c r="C4105" t="str">
        <f>IFERROR(VLOOKUP(Table1[[#This Row],[Ticker]],[1]!Table1[[Symbol]:[Industry]],2,FALSE),"-")</f>
        <v>-</v>
      </c>
      <c r="D4105" t="s">
        <v>261</v>
      </c>
      <c r="E4105">
        <v>20.499860000000002</v>
      </c>
      <c r="F4105">
        <v>29.2</v>
      </c>
      <c r="G4105">
        <v>61.759776614700399</v>
      </c>
      <c r="H4105">
        <v>0.28124070716833999</v>
      </c>
      <c r="I4105">
        <v>56.6249049135821</v>
      </c>
      <c r="J4105">
        <v>6.6838141819826804</v>
      </c>
      <c r="K4105">
        <v>25.811095893508401</v>
      </c>
      <c r="L4105">
        <v>20.283825878456</v>
      </c>
      <c r="M4105">
        <v>82.0091541119141</v>
      </c>
      <c r="N4105">
        <v>0.83448177541225099</v>
      </c>
      <c r="O4105">
        <v>6.8493150684934001E-2</v>
      </c>
      <c r="P4105">
        <v>175.471698113207</v>
      </c>
    </row>
    <row r="4106" spans="1:17" hidden="1" x14ac:dyDescent="0.3">
      <c r="A4106" t="s">
        <v>8445</v>
      </c>
      <c r="B4106" t="s">
        <v>8446</v>
      </c>
      <c r="C4106" t="str">
        <f>IFERROR(VLOOKUP(Table1[[#This Row],[Ticker]],[1]!Table1[[Symbol]:[Industry]],2,FALSE),"-")</f>
        <v>-</v>
      </c>
      <c r="D4106" t="s">
        <v>546</v>
      </c>
      <c r="E4106">
        <v>20.4580175</v>
      </c>
      <c r="F4106">
        <v>20.05</v>
      </c>
      <c r="G4106">
        <v>4.7399480413396304</v>
      </c>
      <c r="H4106">
        <v>-0.92249626731963197</v>
      </c>
      <c r="I4106">
        <v>-1.4205370070874801</v>
      </c>
      <c r="J4106">
        <v>-8.3257493841400407</v>
      </c>
      <c r="K4106">
        <v>19.826303577275201</v>
      </c>
      <c r="L4106">
        <v>18.738887940178302</v>
      </c>
      <c r="M4106">
        <v>29.8814677939293</v>
      </c>
      <c r="N4106">
        <v>0.42752182873407102</v>
      </c>
      <c r="O4106">
        <v>32.1695760598503</v>
      </c>
      <c r="P4106">
        <v>61.303298471440002</v>
      </c>
      <c r="Q4106">
        <v>-4.0961177514311997E-2</v>
      </c>
    </row>
    <row r="4107" spans="1:17" hidden="1" x14ac:dyDescent="0.3">
      <c r="A4107" t="s">
        <v>8447</v>
      </c>
      <c r="B4107" t="s">
        <v>8448</v>
      </c>
      <c r="C4107" t="str">
        <f>IFERROR(VLOOKUP(Table1[[#This Row],[Ticker]],[1]!Table1[[Symbol]:[Industry]],2,FALSE),"-")</f>
        <v>-</v>
      </c>
      <c r="D4107" t="s">
        <v>132</v>
      </c>
      <c r="E4107">
        <v>20.448225000000001</v>
      </c>
      <c r="F4107">
        <v>78.75</v>
      </c>
      <c r="G4107">
        <v>-74.183448735066406</v>
      </c>
      <c r="H4107">
        <v>-18.857190806292198</v>
      </c>
      <c r="I4107">
        <v>-49.251210629920003</v>
      </c>
      <c r="J4107">
        <v>-6.4531061508346399</v>
      </c>
      <c r="K4107">
        <v>89.822082514411406</v>
      </c>
      <c r="L4107">
        <v>107.14645696652499</v>
      </c>
      <c r="M4107">
        <v>2.0821321563180002E-3</v>
      </c>
      <c r="N4107">
        <v>3.8181818181818099</v>
      </c>
      <c r="O4107">
        <v>70.6666666666666</v>
      </c>
      <c r="P4107">
        <v>0</v>
      </c>
    </row>
    <row r="4108" spans="1:17" hidden="1" x14ac:dyDescent="0.3">
      <c r="A4108" t="s">
        <v>8449</v>
      </c>
      <c r="B4108" t="s">
        <v>8450</v>
      </c>
      <c r="C4108" t="str">
        <f>IFERROR(VLOOKUP(Table1[[#This Row],[Ticker]],[1]!Table1[[Symbol]:[Industry]],2,FALSE),"-")</f>
        <v>-</v>
      </c>
      <c r="D4108" t="s">
        <v>392</v>
      </c>
      <c r="E4108">
        <v>20.444927359999902</v>
      </c>
      <c r="F4108">
        <v>14.3</v>
      </c>
      <c r="G4108">
        <v>-105.14434849352</v>
      </c>
      <c r="H4108">
        <v>10.2179332192215</v>
      </c>
      <c r="I4108">
        <v>-40.612766693993301</v>
      </c>
      <c r="J4108">
        <v>-2.1988481209278499</v>
      </c>
      <c r="K4108">
        <v>17.531178507000501</v>
      </c>
      <c r="L4108">
        <v>35.501376399262597</v>
      </c>
      <c r="M4108">
        <v>98.284136062892998</v>
      </c>
      <c r="N4108">
        <v>2.3206096116524599</v>
      </c>
      <c r="O4108">
        <v>290.20979020979001</v>
      </c>
      <c r="P4108">
        <v>20.981387478849399</v>
      </c>
      <c r="Q4108">
        <v>-7.6370830126190004E-2</v>
      </c>
    </row>
    <row r="4109" spans="1:17" hidden="1" x14ac:dyDescent="0.3">
      <c r="A4109" t="s">
        <v>8451</v>
      </c>
      <c r="B4109" t="s">
        <v>8452</v>
      </c>
      <c r="C4109" t="str">
        <f>IFERROR(VLOOKUP(Table1[[#This Row],[Ticker]],[1]!Table1[[Symbol]:[Industry]],2,FALSE),"-")</f>
        <v>-</v>
      </c>
      <c r="D4109" t="s">
        <v>54</v>
      </c>
      <c r="E4109">
        <v>20.444041200000001</v>
      </c>
      <c r="F4109">
        <v>40.92</v>
      </c>
      <c r="G4109">
        <v>32.823772531627199</v>
      </c>
      <c r="H4109">
        <v>-5.5268726585298804</v>
      </c>
      <c r="I4109">
        <v>21.519466061809201</v>
      </c>
      <c r="J4109">
        <v>-0.21868939076913399</v>
      </c>
      <c r="K4109">
        <v>41.030981623069898</v>
      </c>
      <c r="L4109">
        <v>37.369136196825103</v>
      </c>
      <c r="M4109">
        <v>53.183531542957503</v>
      </c>
      <c r="N4109">
        <v>0.48450315674857403</v>
      </c>
      <c r="O4109">
        <v>31.964809384164202</v>
      </c>
      <c r="P4109">
        <v>93.933649289099506</v>
      </c>
      <c r="Q4109">
        <v>2.1317042150894999E-2</v>
      </c>
    </row>
    <row r="4110" spans="1:17" hidden="1" x14ac:dyDescent="0.3">
      <c r="A4110" t="s">
        <v>8453</v>
      </c>
      <c r="B4110" t="s">
        <v>8454</v>
      </c>
      <c r="C4110" t="str">
        <f>IFERROR(VLOOKUP(Table1[[#This Row],[Ticker]],[1]!Table1[[Symbol]:[Industry]],2,FALSE),"-")</f>
        <v>-</v>
      </c>
      <c r="D4110" t="s">
        <v>546</v>
      </c>
      <c r="E4110">
        <v>20.399999999999999</v>
      </c>
      <c r="F4110">
        <v>51</v>
      </c>
      <c r="G4110">
        <v>-25.521678230334501</v>
      </c>
      <c r="H4110">
        <v>12.951301555374499</v>
      </c>
      <c r="I4110">
        <v>-34.5863156338091</v>
      </c>
      <c r="J4110">
        <v>4.63503440884437</v>
      </c>
      <c r="K4110">
        <v>49.962009168045597</v>
      </c>
      <c r="L4110">
        <v>52.168628899786199</v>
      </c>
      <c r="M4110">
        <v>59.4784619181032</v>
      </c>
      <c r="N4110">
        <v>0.21998085186916899</v>
      </c>
      <c r="O4110">
        <v>37.529411764705799</v>
      </c>
      <c r="P4110">
        <v>28.269617706237401</v>
      </c>
      <c r="Q4110">
        <v>0.135536407634302</v>
      </c>
    </row>
    <row r="4111" spans="1:17" hidden="1" x14ac:dyDescent="0.3">
      <c r="A4111" t="s">
        <v>8455</v>
      </c>
      <c r="B4111" t="s">
        <v>8456</v>
      </c>
      <c r="C4111" t="str">
        <f>IFERROR(VLOOKUP(Table1[[#This Row],[Ticker]],[1]!Table1[[Symbol]:[Industry]],2,FALSE),"-")</f>
        <v>-</v>
      </c>
      <c r="D4111" t="s">
        <v>400</v>
      </c>
      <c r="E4111">
        <v>20.399999999999999</v>
      </c>
      <c r="F4111">
        <v>68</v>
      </c>
      <c r="G4111">
        <v>146.02558929281301</v>
      </c>
      <c r="H4111">
        <v>3.24822930852174</v>
      </c>
      <c r="I4111">
        <v>39.4790784834411</v>
      </c>
      <c r="J4111">
        <v>2.4174641703042998</v>
      </c>
      <c r="K4111">
        <v>61.613773253395799</v>
      </c>
      <c r="L4111">
        <v>47.952012037161602</v>
      </c>
      <c r="M4111">
        <v>59.806045337157599</v>
      </c>
      <c r="N4111">
        <v>0.63555159863812405</v>
      </c>
      <c r="O4111">
        <v>5.1470588235294104</v>
      </c>
      <c r="P4111">
        <v>197.984224364592</v>
      </c>
      <c r="Q4111">
        <v>0.124746372275821</v>
      </c>
    </row>
    <row r="4112" spans="1:17" hidden="1" x14ac:dyDescent="0.3">
      <c r="A4112" t="s">
        <v>8457</v>
      </c>
      <c r="B4112" t="s">
        <v>8458</v>
      </c>
      <c r="C4112" t="str">
        <f>IFERROR(VLOOKUP(Table1[[#This Row],[Ticker]],[1]!Table1[[Symbol]:[Industry]],2,FALSE),"-")</f>
        <v>-</v>
      </c>
      <c r="D4112" t="s">
        <v>5241</v>
      </c>
      <c r="E4112">
        <v>20.399999999999999</v>
      </c>
      <c r="F4112">
        <v>75</v>
      </c>
      <c r="G4112">
        <v>-73.624268693264995</v>
      </c>
      <c r="H4112">
        <v>-5.6137267540046603</v>
      </c>
      <c r="I4112">
        <v>-6.3898594908784503</v>
      </c>
      <c r="J4112">
        <v>-7.50308528492112</v>
      </c>
      <c r="K4112">
        <v>72.780400357308096</v>
      </c>
      <c r="L4112">
        <v>82.649165499786093</v>
      </c>
      <c r="M4112">
        <v>58.880601819001001</v>
      </c>
      <c r="N4112">
        <v>1.2572062084257201</v>
      </c>
      <c r="O4112">
        <v>75.3333333333333</v>
      </c>
      <c r="P4112">
        <v>17.647058823529399</v>
      </c>
    </row>
    <row r="4113" spans="1:17" hidden="1" x14ac:dyDescent="0.3">
      <c r="A4113" t="s">
        <v>8459</v>
      </c>
      <c r="B4113" t="s">
        <v>8460</v>
      </c>
      <c r="C4113" t="str">
        <f>IFERROR(VLOOKUP(Table1[[#This Row],[Ticker]],[1]!Table1[[Symbol]:[Industry]],2,FALSE),"-")</f>
        <v>-</v>
      </c>
      <c r="D4113" t="s">
        <v>287</v>
      </c>
      <c r="E4113">
        <v>20.265251446000001</v>
      </c>
      <c r="F4113">
        <v>6.34</v>
      </c>
      <c r="G4113">
        <v>-27.286350149375799</v>
      </c>
      <c r="H4113">
        <v>-3.9932063146025301</v>
      </c>
      <c r="I4113">
        <v>-4.50610054771278</v>
      </c>
      <c r="J4113">
        <v>5.5645618407579596</v>
      </c>
      <c r="K4113">
        <v>6.0837475531643701</v>
      </c>
      <c r="L4113">
        <v>6.2908967585564604</v>
      </c>
      <c r="M4113">
        <v>62.188167718005701</v>
      </c>
      <c r="N4113">
        <v>1.33470770645826</v>
      </c>
      <c r="O4113">
        <v>33.911671924290197</v>
      </c>
      <c r="P4113">
        <v>25.296442687747</v>
      </c>
      <c r="Q4113">
        <v>3.8698597485955999E-2</v>
      </c>
    </row>
    <row r="4114" spans="1:17" hidden="1" x14ac:dyDescent="0.3">
      <c r="A4114" t="s">
        <v>8461</v>
      </c>
      <c r="B4114" t="s">
        <v>8462</v>
      </c>
      <c r="C4114" t="str">
        <f>IFERROR(VLOOKUP(Table1[[#This Row],[Ticker]],[1]!Table1[[Symbol]:[Industry]],2,FALSE),"-")</f>
        <v>-</v>
      </c>
      <c r="D4114" t="s">
        <v>1429</v>
      </c>
      <c r="E4114">
        <v>20.259350000000001</v>
      </c>
      <c r="F4114">
        <v>17.39</v>
      </c>
      <c r="G4114">
        <v>-6.30447146233913</v>
      </c>
      <c r="H4114">
        <v>-11.5748378651157</v>
      </c>
      <c r="I4114">
        <v>-5.40808007626321</v>
      </c>
      <c r="J4114">
        <v>1.2635586321149199</v>
      </c>
      <c r="K4114">
        <v>18.5090389014509</v>
      </c>
      <c r="L4114">
        <v>17.1464367423597</v>
      </c>
      <c r="M4114">
        <v>51.388274067173398</v>
      </c>
      <c r="N4114">
        <v>0.24602044998521599</v>
      </c>
      <c r="O4114">
        <v>64.404830362277096</v>
      </c>
      <c r="P4114">
        <v>44.796003330557802</v>
      </c>
      <c r="Q4114">
        <v>8.8593632208653003E-2</v>
      </c>
    </row>
    <row r="4115" spans="1:17" hidden="1" x14ac:dyDescent="0.3">
      <c r="A4115" t="s">
        <v>8463</v>
      </c>
      <c r="B4115" t="s">
        <v>8464</v>
      </c>
      <c r="C4115" t="str">
        <f>IFERROR(VLOOKUP(Table1[[#This Row],[Ticker]],[1]!Table1[[Symbol]:[Industry]],2,FALSE),"-")</f>
        <v>-</v>
      </c>
      <c r="D4115" t="s">
        <v>827</v>
      </c>
      <c r="E4115">
        <v>20.25</v>
      </c>
      <c r="F4115">
        <v>45</v>
      </c>
      <c r="G4115">
        <v>18.229512674329499</v>
      </c>
      <c r="H4115">
        <v>43.9223779376794</v>
      </c>
      <c r="I4115">
        <v>65.343311389413898</v>
      </c>
      <c r="J4115">
        <v>3.2929880328784802</v>
      </c>
      <c r="K4115">
        <v>34.777400313959703</v>
      </c>
      <c r="L4115">
        <v>30.821263599528798</v>
      </c>
      <c r="M4115">
        <v>77.754563891735003</v>
      </c>
      <c r="N4115">
        <v>1.8450061514851399</v>
      </c>
      <c r="O4115">
        <v>5</v>
      </c>
      <c r="P4115">
        <v>83.748468762760297</v>
      </c>
    </row>
    <row r="4116" spans="1:17" hidden="1" x14ac:dyDescent="0.3">
      <c r="A4116" t="s">
        <v>8465</v>
      </c>
      <c r="B4116" t="s">
        <v>8466</v>
      </c>
      <c r="C4116" t="str">
        <f>IFERROR(VLOOKUP(Table1[[#This Row],[Ticker]],[1]!Table1[[Symbol]:[Industry]],2,FALSE),"-")</f>
        <v>-</v>
      </c>
      <c r="D4116" t="s">
        <v>2933</v>
      </c>
      <c r="E4116">
        <v>20.21</v>
      </c>
      <c r="F4116">
        <v>47</v>
      </c>
      <c r="G4116">
        <v>125.03958678330901</v>
      </c>
      <c r="H4116">
        <v>11.407878184266901</v>
      </c>
      <c r="I4116">
        <v>10.436965289330001</v>
      </c>
      <c r="J4116">
        <v>5.9241677520880103</v>
      </c>
      <c r="K4116">
        <v>46.375190311549602</v>
      </c>
      <c r="L4116">
        <v>37.753079690903299</v>
      </c>
      <c r="M4116">
        <v>46.1996598765977</v>
      </c>
      <c r="N4116">
        <v>0.379364379133725</v>
      </c>
      <c r="O4116">
        <v>20.595744680850999</v>
      </c>
      <c r="P4116">
        <v>179.59547888161799</v>
      </c>
      <c r="Q4116">
        <v>0.15623179874302501</v>
      </c>
    </row>
    <row r="4117" spans="1:17" hidden="1" x14ac:dyDescent="0.3">
      <c r="A4117" t="s">
        <v>8467</v>
      </c>
      <c r="B4117" t="s">
        <v>8468</v>
      </c>
      <c r="C4117" t="str">
        <f>IFERROR(VLOOKUP(Table1[[#This Row],[Ticker]],[1]!Table1[[Symbol]:[Industry]],2,FALSE),"-")</f>
        <v>-</v>
      </c>
      <c r="D4117" t="s">
        <v>753</v>
      </c>
      <c r="E4117">
        <v>20.204048429</v>
      </c>
      <c r="F4117">
        <v>202.26</v>
      </c>
      <c r="G4117">
        <v>-31.6471987350664</v>
      </c>
      <c r="K4117">
        <v>199.64482088527899</v>
      </c>
      <c r="L4117">
        <v>192.56798235863999</v>
      </c>
      <c r="M4117">
        <v>61.144137814655998</v>
      </c>
      <c r="N4117">
        <v>1</v>
      </c>
      <c r="O4117">
        <v>3.1296351231088799</v>
      </c>
      <c r="P4117">
        <v>3.1938775510204001</v>
      </c>
      <c r="Q4117">
        <v>-1.293132028575E-3</v>
      </c>
    </row>
    <row r="4118" spans="1:17" hidden="1" x14ac:dyDescent="0.3">
      <c r="A4118" t="s">
        <v>8469</v>
      </c>
      <c r="B4118" t="s">
        <v>8470</v>
      </c>
      <c r="C4118" t="str">
        <f>IFERROR(VLOOKUP(Table1[[#This Row],[Ticker]],[1]!Table1[[Symbol]:[Industry]],2,FALSE),"-")</f>
        <v>-</v>
      </c>
      <c r="D4118" t="s">
        <v>606</v>
      </c>
      <c r="E4118">
        <v>20.175676800000002</v>
      </c>
      <c r="F4118">
        <v>24.4</v>
      </c>
      <c r="G4118">
        <v>24.642156103643199</v>
      </c>
      <c r="H4118">
        <v>-12.490449367028599</v>
      </c>
      <c r="I4118">
        <v>-1.58374651508755</v>
      </c>
      <c r="J4118">
        <v>-9.1481884631253401</v>
      </c>
      <c r="K4118">
        <v>25.740657913362998</v>
      </c>
      <c r="L4118">
        <v>23.004028953160201</v>
      </c>
      <c r="M4118">
        <v>10.175398923985099</v>
      </c>
      <c r="N4118">
        <v>0.39653551765811701</v>
      </c>
      <c r="O4118">
        <v>50.819672131147499</v>
      </c>
      <c r="P4118">
        <v>62.6666666666666</v>
      </c>
      <c r="Q4118">
        <v>6.4279705779704002E-2</v>
      </c>
    </row>
    <row r="4119" spans="1:17" hidden="1" x14ac:dyDescent="0.3">
      <c r="A4119" t="s">
        <v>8471</v>
      </c>
      <c r="B4119" t="s">
        <v>8472</v>
      </c>
      <c r="C4119" t="str">
        <f>IFERROR(VLOOKUP(Table1[[#This Row],[Ticker]],[1]!Table1[[Symbol]:[Industry]],2,FALSE),"-")</f>
        <v>-</v>
      </c>
      <c r="D4119" t="s">
        <v>1595</v>
      </c>
      <c r="E4119">
        <v>20.143419999999999</v>
      </c>
      <c r="F4119">
        <v>8.69</v>
      </c>
      <c r="G4119">
        <v>-38.831252789120398</v>
      </c>
      <c r="H4119">
        <v>-5.2195392138633698</v>
      </c>
      <c r="I4119">
        <v>-7.3467608080474003</v>
      </c>
      <c r="J4119">
        <v>-5.8425571803766303</v>
      </c>
      <c r="K4119">
        <v>8.6989809388642794</v>
      </c>
      <c r="L4119">
        <v>9.0105728456180998</v>
      </c>
      <c r="M4119">
        <v>48.357795822144602</v>
      </c>
      <c r="N4119">
        <v>1.5974353102816501</v>
      </c>
      <c r="O4119">
        <v>60.529344073647799</v>
      </c>
      <c r="P4119">
        <v>16.8010752688172</v>
      </c>
    </row>
    <row r="4120" spans="1:17" hidden="1" x14ac:dyDescent="0.3">
      <c r="A4120" t="s">
        <v>8473</v>
      </c>
      <c r="B4120" t="s">
        <v>8474</v>
      </c>
      <c r="C4120" t="str">
        <f>IFERROR(VLOOKUP(Table1[[#This Row],[Ticker]],[1]!Table1[[Symbol]:[Industry]],2,FALSE),"-")</f>
        <v>-</v>
      </c>
      <c r="D4120" t="s">
        <v>287</v>
      </c>
      <c r="E4120">
        <v>20.136827700000001</v>
      </c>
      <c r="F4120">
        <v>9</v>
      </c>
      <c r="G4120">
        <v>-38.239383609015903</v>
      </c>
      <c r="H4120">
        <v>0.75459190909010898</v>
      </c>
      <c r="I4120">
        <v>-33.584395286476699</v>
      </c>
      <c r="J4120">
        <v>-10.6133145675725</v>
      </c>
      <c r="K4120">
        <v>8.9667977636828198</v>
      </c>
      <c r="L4120">
        <v>9.4407253143375307</v>
      </c>
      <c r="M4120">
        <v>41.067139879945998</v>
      </c>
      <c r="N4120">
        <v>1.8822945088608301</v>
      </c>
      <c r="O4120">
        <v>57.7777777777777</v>
      </c>
      <c r="P4120">
        <v>23.626373626373599</v>
      </c>
      <c r="Q4120">
        <v>4.2899978526988999E-2</v>
      </c>
    </row>
    <row r="4121" spans="1:17" hidden="1" x14ac:dyDescent="0.3">
      <c r="A4121" t="s">
        <v>8475</v>
      </c>
      <c r="B4121" t="s">
        <v>8476</v>
      </c>
      <c r="C4121" t="str">
        <f>IFERROR(VLOOKUP(Table1[[#This Row],[Ticker]],[1]!Table1[[Symbol]:[Industry]],2,FALSE),"-")</f>
        <v>-</v>
      </c>
      <c r="D4121" t="s">
        <v>7283</v>
      </c>
      <c r="E4121">
        <v>20.127587680000001</v>
      </c>
      <c r="F4121">
        <v>10.87</v>
      </c>
      <c r="G4121">
        <v>-4.8948457938899397</v>
      </c>
      <c r="H4121">
        <v>10.3849504946725</v>
      </c>
      <c r="I4121">
        <v>-29.0854946157467</v>
      </c>
      <c r="J4121">
        <v>-6.4869211590009002</v>
      </c>
      <c r="K4121">
        <v>10.6648149544157</v>
      </c>
      <c r="L4121">
        <v>10.2900391357493</v>
      </c>
      <c r="M4121">
        <v>41.911968751075797</v>
      </c>
      <c r="N4121">
        <v>0.40330578512396698</v>
      </c>
      <c r="O4121">
        <v>63.753449862005503</v>
      </c>
      <c r="P4121">
        <v>44.933333333333302</v>
      </c>
    </row>
    <row r="4122" spans="1:17" hidden="1" x14ac:dyDescent="0.3">
      <c r="A4122" t="s">
        <v>8477</v>
      </c>
      <c r="B4122" t="s">
        <v>8478</v>
      </c>
      <c r="C4122" t="str">
        <f>IFERROR(VLOOKUP(Table1[[#This Row],[Ticker]],[1]!Table1[[Symbol]:[Industry]],2,FALSE),"-")</f>
        <v>-</v>
      </c>
      <c r="D4122" t="s">
        <v>397</v>
      </c>
      <c r="E4122">
        <v>20.1035</v>
      </c>
      <c r="F4122">
        <v>25.94</v>
      </c>
      <c r="G4122">
        <v>206.75159707645099</v>
      </c>
      <c r="H4122">
        <v>100.81304092276299</v>
      </c>
      <c r="I4122">
        <v>114.315581911972</v>
      </c>
      <c r="J4122">
        <v>2.6639329968632701</v>
      </c>
      <c r="K4122">
        <v>16.456334754220599</v>
      </c>
      <c r="L4122">
        <v>11.6258494864108</v>
      </c>
      <c r="M4122">
        <v>90.146231201697802</v>
      </c>
      <c r="N4122">
        <v>3.4173707333558601</v>
      </c>
      <c r="O4122">
        <v>3.97070161912103</v>
      </c>
      <c r="P4122">
        <v>257.30027548209301</v>
      </c>
      <c r="Q4122">
        <v>0.175661582481284</v>
      </c>
    </row>
    <row r="4123" spans="1:17" hidden="1" x14ac:dyDescent="0.3">
      <c r="A4123" t="s">
        <v>8479</v>
      </c>
      <c r="B4123" t="s">
        <v>8480</v>
      </c>
      <c r="C4123" t="str">
        <f>IFERROR(VLOOKUP(Table1[[#This Row],[Ticker]],[1]!Table1[[Symbol]:[Industry]],2,FALSE),"-")</f>
        <v>-</v>
      </c>
      <c r="D4123" t="s">
        <v>400</v>
      </c>
      <c r="E4123">
        <v>20.074999999999999</v>
      </c>
      <c r="F4123">
        <v>36.5</v>
      </c>
      <c r="G4123">
        <v>63.459360404718502</v>
      </c>
      <c r="H4123">
        <v>3.0619838403105799</v>
      </c>
      <c r="I4123">
        <v>71.477434305350997</v>
      </c>
      <c r="J4123">
        <v>8.5944554939665102E-2</v>
      </c>
      <c r="K4123">
        <v>34.058246311919</v>
      </c>
      <c r="L4123">
        <v>26.864508944240399</v>
      </c>
      <c r="M4123">
        <v>49.539080536221299</v>
      </c>
      <c r="N4123">
        <v>0.84130920101135698</v>
      </c>
      <c r="O4123">
        <v>13.698630136986299</v>
      </c>
      <c r="P4123">
        <v>174.43609022556299</v>
      </c>
      <c r="Q4123">
        <v>0.11944924617371799</v>
      </c>
    </row>
    <row r="4124" spans="1:17" hidden="1" x14ac:dyDescent="0.3">
      <c r="A4124" t="s">
        <v>8481</v>
      </c>
      <c r="B4124" t="s">
        <v>8482</v>
      </c>
      <c r="C4124" t="str">
        <f>IFERROR(VLOOKUP(Table1[[#This Row],[Ticker]],[1]!Table1[[Symbol]:[Industry]],2,FALSE),"-")</f>
        <v>-</v>
      </c>
      <c r="D4124" t="s">
        <v>51</v>
      </c>
      <c r="E4124">
        <v>20.03600144</v>
      </c>
      <c r="F4124">
        <v>17.079999999999998</v>
      </c>
      <c r="G4124">
        <v>-76.592988208750597</v>
      </c>
      <c r="H4124">
        <v>-17.974837865115699</v>
      </c>
      <c r="I4124">
        <v>-48.927476161689299</v>
      </c>
      <c r="J4124">
        <v>0.93462071376047695</v>
      </c>
      <c r="K4124">
        <v>16.527477335321802</v>
      </c>
      <c r="L4124">
        <v>20.7548352464771</v>
      </c>
      <c r="M4124">
        <v>61.683650722084799</v>
      </c>
      <c r="N4124">
        <v>0.72329695060583898</v>
      </c>
      <c r="O4124">
        <v>114.63700234192</v>
      </c>
      <c r="P4124">
        <v>17.955801104972299</v>
      </c>
      <c r="Q4124">
        <v>-4.4900472461433E-2</v>
      </c>
    </row>
    <row r="4125" spans="1:17" hidden="1" x14ac:dyDescent="0.3">
      <c r="A4125" t="s">
        <v>8483</v>
      </c>
      <c r="B4125" t="s">
        <v>8484</v>
      </c>
      <c r="C4125" t="str">
        <f>IFERROR(VLOOKUP(Table1[[#This Row],[Ticker]],[1]!Table1[[Symbol]:[Industry]],2,FALSE),"-")</f>
        <v>-</v>
      </c>
      <c r="D4125" t="s">
        <v>753</v>
      </c>
      <c r="E4125">
        <v>20.010432867999999</v>
      </c>
      <c r="F4125">
        <v>92.91</v>
      </c>
      <c r="G4125">
        <v>24.990038263070101</v>
      </c>
      <c r="H4125">
        <v>-1.30891674381553</v>
      </c>
      <c r="I4125">
        <v>9.3285394460116997</v>
      </c>
      <c r="J4125">
        <v>3.4057861978127102E-2</v>
      </c>
      <c r="K4125">
        <v>89.246693390901697</v>
      </c>
      <c r="L4125">
        <v>79.4582044525512</v>
      </c>
      <c r="M4125">
        <v>57.664030131014698</v>
      </c>
      <c r="N4125">
        <v>1.11579435870924</v>
      </c>
      <c r="O4125">
        <v>1.9911742546550399</v>
      </c>
      <c r="P4125">
        <v>72.0555555555555</v>
      </c>
      <c r="Q4125">
        <v>6.2739406014718002E-2</v>
      </c>
    </row>
    <row r="4126" spans="1:17" hidden="1" x14ac:dyDescent="0.3">
      <c r="A4126" t="s">
        <v>8485</v>
      </c>
      <c r="B4126" t="s">
        <v>8486</v>
      </c>
      <c r="C4126" t="str">
        <f>IFERROR(VLOOKUP(Table1[[#This Row],[Ticker]],[1]!Table1[[Symbol]:[Industry]],2,FALSE),"-")</f>
        <v>-</v>
      </c>
      <c r="D4126" t="s">
        <v>287</v>
      </c>
      <c r="E4126">
        <v>19.994399999999999</v>
      </c>
      <c r="F4126">
        <v>55.54</v>
      </c>
      <c r="G4126">
        <v>-44.939147177261503</v>
      </c>
      <c r="H4126">
        <v>-4.9171289934534004</v>
      </c>
      <c r="I4126">
        <v>-10.4854978041663</v>
      </c>
      <c r="J4126">
        <v>-1.6940588488971999</v>
      </c>
      <c r="K4126">
        <v>56.638696996378997</v>
      </c>
      <c r="L4126">
        <v>55.800460050446397</v>
      </c>
      <c r="M4126">
        <v>39.238151031318701</v>
      </c>
      <c r="N4126">
        <v>0.62428698187349396</v>
      </c>
      <c r="O4126">
        <v>37.738566798703602</v>
      </c>
      <c r="P4126">
        <v>23.2852386237514</v>
      </c>
      <c r="Q4126">
        <v>0.106513655173572</v>
      </c>
    </row>
    <row r="4127" spans="1:17" hidden="1" x14ac:dyDescent="0.3">
      <c r="A4127" t="s">
        <v>8487</v>
      </c>
      <c r="B4127" t="s">
        <v>8488</v>
      </c>
      <c r="C4127" t="str">
        <f>IFERROR(VLOOKUP(Table1[[#This Row],[Ticker]],[1]!Table1[[Symbol]:[Industry]],2,FALSE),"-")</f>
        <v>-</v>
      </c>
      <c r="D4127" t="s">
        <v>185</v>
      </c>
      <c r="E4127">
        <v>19.9788459</v>
      </c>
      <c r="F4127">
        <v>12.09</v>
      </c>
      <c r="G4127">
        <v>18.726560663429801</v>
      </c>
      <c r="H4127">
        <v>-20.420051244585199</v>
      </c>
      <c r="I4127">
        <v>1.7294249212219099</v>
      </c>
      <c r="J4127">
        <v>-7.8169517904172103</v>
      </c>
      <c r="K4127">
        <v>12.998878173127901</v>
      </c>
      <c r="L4127">
        <v>11.7454728412606</v>
      </c>
      <c r="M4127">
        <v>35.422884501063699</v>
      </c>
      <c r="N4127">
        <v>0.93234328340943295</v>
      </c>
      <c r="O4127">
        <v>48.883374689826297</v>
      </c>
      <c r="P4127">
        <v>66.758620689655103</v>
      </c>
      <c r="Q4127">
        <v>5.4060210228190998E-2</v>
      </c>
    </row>
    <row r="4128" spans="1:17" hidden="1" x14ac:dyDescent="0.3">
      <c r="A4128" t="s">
        <v>8489</v>
      </c>
      <c r="B4128" t="s">
        <v>8490</v>
      </c>
      <c r="C4128" t="str">
        <f>IFERROR(VLOOKUP(Table1[[#This Row],[Ticker]],[1]!Table1[[Symbol]:[Industry]],2,FALSE),"-")</f>
        <v>-</v>
      </c>
      <c r="D4128" t="s">
        <v>132</v>
      </c>
      <c r="E4128">
        <v>19.977409856000001</v>
      </c>
      <c r="F4128">
        <v>47.12</v>
      </c>
      <c r="G4128">
        <v>-20.586722544590199</v>
      </c>
      <c r="H4128">
        <v>-17.471693211027699</v>
      </c>
      <c r="I4128">
        <v>20.666892149151401</v>
      </c>
      <c r="J4128">
        <v>13.1357948346828</v>
      </c>
      <c r="K4128">
        <v>38.380102540392997</v>
      </c>
      <c r="L4128">
        <v>35.332568661817902</v>
      </c>
      <c r="M4128">
        <v>77.718693077691199</v>
      </c>
      <c r="N4128">
        <v>0.496532755496567</v>
      </c>
      <c r="O4128">
        <v>24.575551782682499</v>
      </c>
      <c r="P4128">
        <v>75.886524822694994</v>
      </c>
      <c r="Q4128">
        <v>8.6197360245617E-2</v>
      </c>
    </row>
    <row r="4129" spans="1:17" hidden="1" x14ac:dyDescent="0.3">
      <c r="A4129" t="s">
        <v>8491</v>
      </c>
      <c r="B4129" t="s">
        <v>8492</v>
      </c>
      <c r="C4129" t="str">
        <f>IFERROR(VLOOKUP(Table1[[#This Row],[Ticker]],[1]!Table1[[Symbol]:[Industry]],2,FALSE),"-")</f>
        <v>-</v>
      </c>
      <c r="E4129">
        <v>19.957926</v>
      </c>
      <c r="F4129">
        <v>63.15</v>
      </c>
      <c r="G4129">
        <v>-62.804899566091301</v>
      </c>
      <c r="H4129">
        <v>-41.4836097949403</v>
      </c>
      <c r="I4129">
        <v>-48.357858829366002</v>
      </c>
      <c r="J4129">
        <v>-1.3541783384763999</v>
      </c>
      <c r="O4129">
        <v>57.561361836896197</v>
      </c>
      <c r="P4129">
        <v>10.789473684210501</v>
      </c>
    </row>
    <row r="4130" spans="1:17" hidden="1" x14ac:dyDescent="0.3">
      <c r="A4130" t="s">
        <v>8493</v>
      </c>
      <c r="B4130" t="s">
        <v>8494</v>
      </c>
      <c r="C4130" t="str">
        <f>IFERROR(VLOOKUP(Table1[[#This Row],[Ticker]],[1]!Table1[[Symbol]:[Industry]],2,FALSE),"-")</f>
        <v>-</v>
      </c>
      <c r="D4130" t="s">
        <v>400</v>
      </c>
      <c r="E4130">
        <v>19.957166724</v>
      </c>
      <c r="F4130">
        <v>18.04</v>
      </c>
      <c r="G4130">
        <v>174.548184569873</v>
      </c>
      <c r="H4130">
        <v>-9.7800435746036101</v>
      </c>
      <c r="I4130">
        <v>-24.420735822391102</v>
      </c>
      <c r="J4130">
        <v>6.7139871281142796</v>
      </c>
      <c r="K4130">
        <v>19.142814813498401</v>
      </c>
      <c r="L4130">
        <v>17.878379133982001</v>
      </c>
      <c r="M4130">
        <v>52.330264089841201</v>
      </c>
      <c r="N4130">
        <v>1.8714807590929099</v>
      </c>
      <c r="O4130">
        <v>66.019955654101906</v>
      </c>
      <c r="P4130">
        <v>235.31598513011099</v>
      </c>
      <c r="Q4130">
        <v>0.15608944979345399</v>
      </c>
    </row>
    <row r="4131" spans="1:17" hidden="1" x14ac:dyDescent="0.3">
      <c r="A4131" t="s">
        <v>8495</v>
      </c>
      <c r="B4131" t="s">
        <v>8496</v>
      </c>
      <c r="C4131" t="str">
        <f>IFERROR(VLOOKUP(Table1[[#This Row],[Ticker]],[1]!Table1[[Symbol]:[Industry]],2,FALSE),"-")</f>
        <v>-</v>
      </c>
      <c r="D4131" t="s">
        <v>5413</v>
      </c>
      <c r="E4131">
        <v>19.939983408</v>
      </c>
      <c r="F4131">
        <v>5.96</v>
      </c>
      <c r="G4131">
        <v>48.9301183381043</v>
      </c>
      <c r="H4131">
        <v>-11.954700080272101</v>
      </c>
      <c r="I4131">
        <v>44.067662165146601</v>
      </c>
      <c r="J4131">
        <v>-8.9647211368008701</v>
      </c>
      <c r="K4131">
        <v>5.8118752379125</v>
      </c>
      <c r="L4131">
        <v>4.8293221084741003</v>
      </c>
      <c r="M4131">
        <v>42.044414660495903</v>
      </c>
      <c r="N4131">
        <v>0.76136577539800299</v>
      </c>
      <c r="O4131">
        <v>17.6174496644295</v>
      </c>
      <c r="P4131">
        <v>128.352490421455</v>
      </c>
      <c r="Q4131">
        <v>8.9029815594701994E-2</v>
      </c>
    </row>
    <row r="4132" spans="1:17" hidden="1" x14ac:dyDescent="0.3">
      <c r="A4132" t="s">
        <v>8497</v>
      </c>
      <c r="B4132" t="s">
        <v>8498</v>
      </c>
      <c r="C4132" t="str">
        <f>IFERROR(VLOOKUP(Table1[[#This Row],[Ticker]],[1]!Table1[[Symbol]:[Industry]],2,FALSE),"-")</f>
        <v>-</v>
      </c>
      <c r="D4132" t="s">
        <v>21</v>
      </c>
      <c r="E4132">
        <v>19.866350000000001</v>
      </c>
      <c r="F4132">
        <v>108.5</v>
      </c>
      <c r="G4132">
        <v>69.837180349900905</v>
      </c>
      <c r="H4132">
        <v>33.966090404926398</v>
      </c>
      <c r="I4132">
        <v>75.419842001658793</v>
      </c>
      <c r="J4132">
        <v>-0.115514787594528</v>
      </c>
      <c r="K4132">
        <v>91.996267729579699</v>
      </c>
      <c r="L4132">
        <v>78.640834864889399</v>
      </c>
      <c r="M4132">
        <v>72.403345877425195</v>
      </c>
      <c r="N4132">
        <v>0.69796392649115901</v>
      </c>
      <c r="O4132">
        <v>14.73732718894</v>
      </c>
      <c r="P4132">
        <v>139.46148753034601</v>
      </c>
      <c r="Q4132">
        <v>8.2776159216250006E-2</v>
      </c>
    </row>
    <row r="4133" spans="1:17" hidden="1" x14ac:dyDescent="0.3">
      <c r="A4133" t="s">
        <v>8499</v>
      </c>
      <c r="B4133" t="s">
        <v>8500</v>
      </c>
      <c r="C4133" t="str">
        <f>IFERROR(VLOOKUP(Table1[[#This Row],[Ticker]],[1]!Table1[[Symbol]:[Industry]],2,FALSE),"-")</f>
        <v>-</v>
      </c>
      <c r="D4133" t="s">
        <v>397</v>
      </c>
      <c r="E4133">
        <v>19.835981856</v>
      </c>
      <c r="F4133">
        <v>12.84</v>
      </c>
      <c r="G4133">
        <v>-4.8887525199269497</v>
      </c>
      <c r="H4133">
        <v>-11.845498825648299</v>
      </c>
      <c r="I4133">
        <v>-18.485678993675499</v>
      </c>
      <c r="J4133">
        <v>-0.57344944839963696</v>
      </c>
      <c r="K4133">
        <v>13.440704579686701</v>
      </c>
      <c r="L4133">
        <v>12.918899188738701</v>
      </c>
      <c r="M4133">
        <v>41.549326130415302</v>
      </c>
      <c r="N4133">
        <v>0.61719930890683194</v>
      </c>
      <c r="O4133">
        <v>30.529595015576302</v>
      </c>
      <c r="P4133">
        <v>50.175438596491198</v>
      </c>
      <c r="Q4133">
        <v>4.7308853112095997E-2</v>
      </c>
    </row>
    <row r="4134" spans="1:17" hidden="1" x14ac:dyDescent="0.3">
      <c r="A4134" t="s">
        <v>8501</v>
      </c>
      <c r="B4134" t="s">
        <v>8502</v>
      </c>
      <c r="C4134" t="str">
        <f>IFERROR(VLOOKUP(Table1[[#This Row],[Ticker]],[1]!Table1[[Symbol]:[Industry]],2,FALSE),"-")</f>
        <v>-</v>
      </c>
      <c r="D4134" t="s">
        <v>606</v>
      </c>
      <c r="E4134">
        <v>19.822944150000001</v>
      </c>
      <c r="F4134">
        <v>29.09</v>
      </c>
      <c r="G4134">
        <v>-32.084917668953501</v>
      </c>
      <c r="H4134">
        <v>-13.232569823878601</v>
      </c>
      <c r="I4134">
        <v>-15.174129629546799</v>
      </c>
      <c r="J4134">
        <v>2.2544615717435401</v>
      </c>
      <c r="K4134">
        <v>29.941760119681501</v>
      </c>
      <c r="L4134">
        <v>28.891374365262301</v>
      </c>
      <c r="M4134">
        <v>38.218118453111003</v>
      </c>
      <c r="N4134">
        <v>0.20009969983631601</v>
      </c>
      <c r="O4134">
        <v>22.172567892746599</v>
      </c>
      <c r="P4134">
        <v>21.2083333333333</v>
      </c>
      <c r="Q4134">
        <v>-6.1111429803758999E-2</v>
      </c>
    </row>
    <row r="4135" spans="1:17" hidden="1" x14ac:dyDescent="0.3">
      <c r="A4135" t="s">
        <v>8503</v>
      </c>
      <c r="B4135" t="s">
        <v>8504</v>
      </c>
      <c r="C4135" t="str">
        <f>IFERROR(VLOOKUP(Table1[[#This Row],[Ticker]],[1]!Table1[[Symbol]:[Industry]],2,FALSE),"-")</f>
        <v>-</v>
      </c>
      <c r="D4135" t="s">
        <v>264</v>
      </c>
      <c r="E4135">
        <v>19.780877847999999</v>
      </c>
      <c r="F4135">
        <v>30.41</v>
      </c>
      <c r="G4135">
        <v>-4.9503807443139802</v>
      </c>
      <c r="H4135">
        <v>4.5978146762759096</v>
      </c>
      <c r="I4135">
        <v>-8.3482411809812707</v>
      </c>
      <c r="J4135">
        <v>-10.0534004778791</v>
      </c>
      <c r="K4135">
        <v>29.860633150427901</v>
      </c>
      <c r="L4135">
        <v>28.147173692734899</v>
      </c>
      <c r="M4135">
        <v>38.458205841432701</v>
      </c>
      <c r="N4135">
        <v>0.82074274670598502</v>
      </c>
      <c r="O4135">
        <v>31.535679052943099</v>
      </c>
      <c r="P4135">
        <v>35.155555555555502</v>
      </c>
      <c r="Q4135">
        <v>8.7524930679970005E-3</v>
      </c>
    </row>
    <row r="4136" spans="1:17" hidden="1" x14ac:dyDescent="0.3">
      <c r="A4136" t="s">
        <v>8505</v>
      </c>
      <c r="B4136" t="s">
        <v>8506</v>
      </c>
      <c r="C4136" t="str">
        <f>IFERROR(VLOOKUP(Table1[[#This Row],[Ticker]],[1]!Table1[[Symbol]:[Industry]],2,FALSE),"-")</f>
        <v>-</v>
      </c>
      <c r="D4136" t="s">
        <v>762</v>
      </c>
      <c r="E4136">
        <v>19.766999999999999</v>
      </c>
      <c r="F4136">
        <v>17.97</v>
      </c>
      <c r="G4136">
        <v>-52.910532068399696</v>
      </c>
      <c r="H4136">
        <v>-23.3292873372123</v>
      </c>
      <c r="I4136">
        <v>-28.254970028416299</v>
      </c>
      <c r="J4136">
        <v>-1.7818731548408</v>
      </c>
      <c r="K4136">
        <v>20.290909004626901</v>
      </c>
      <c r="L4136">
        <v>20.981911563030401</v>
      </c>
      <c r="M4136">
        <v>32.164579558701398</v>
      </c>
      <c r="N4136">
        <v>4.95867768595041</v>
      </c>
      <c r="O4136">
        <v>25.208681135225302</v>
      </c>
      <c r="P4136">
        <v>10.2453987730061</v>
      </c>
    </row>
    <row r="4137" spans="1:17" hidden="1" x14ac:dyDescent="0.3">
      <c r="A4137" t="s">
        <v>8507</v>
      </c>
      <c r="B4137" t="s">
        <v>8508</v>
      </c>
      <c r="C4137" t="str">
        <f>IFERROR(VLOOKUP(Table1[[#This Row],[Ticker]],[1]!Table1[[Symbol]:[Industry]],2,FALSE),"-")</f>
        <v>-</v>
      </c>
      <c r="D4137" t="s">
        <v>753</v>
      </c>
      <c r="E4137">
        <v>19.692535094</v>
      </c>
      <c r="F4137">
        <v>69.16</v>
      </c>
      <c r="G4137">
        <v>-4.5939315074280502</v>
      </c>
      <c r="H4137">
        <v>-0.75844606101781398</v>
      </c>
      <c r="I4137">
        <v>5.9019239129216396</v>
      </c>
      <c r="J4137">
        <v>7.8941874022391695E-2</v>
      </c>
      <c r="K4137">
        <v>66.171695660190494</v>
      </c>
      <c r="L4137">
        <v>60.541446011851498</v>
      </c>
      <c r="M4137">
        <v>43.249617568739502</v>
      </c>
      <c r="N4137">
        <v>1.0330668319376799</v>
      </c>
      <c r="O4137">
        <v>2.94968189705033</v>
      </c>
      <c r="P4137">
        <v>33.092140712801097</v>
      </c>
    </row>
    <row r="4138" spans="1:17" hidden="1" x14ac:dyDescent="0.3">
      <c r="A4138" t="s">
        <v>8509</v>
      </c>
      <c r="B4138" t="s">
        <v>8510</v>
      </c>
      <c r="C4138" t="str">
        <f>IFERROR(VLOOKUP(Table1[[#This Row],[Ticker]],[1]!Table1[[Symbol]:[Industry]],2,FALSE),"-")</f>
        <v>-</v>
      </c>
      <c r="D4138" t="s">
        <v>2933</v>
      </c>
      <c r="E4138">
        <v>19.644702800000001</v>
      </c>
      <c r="F4138">
        <v>47</v>
      </c>
      <c r="G4138">
        <v>6.3542997358815896</v>
      </c>
      <c r="H4138">
        <v>-27.5295202488747</v>
      </c>
      <c r="I4138">
        <v>4.6099414000371004</v>
      </c>
      <c r="J4138">
        <v>-11.0318719822844</v>
      </c>
      <c r="K4138">
        <v>51.101537992046701</v>
      </c>
      <c r="L4138">
        <v>46.8830266135339</v>
      </c>
      <c r="M4138">
        <v>26.025012754260601</v>
      </c>
      <c r="N4138">
        <v>0.24277305428384499</v>
      </c>
      <c r="O4138">
        <v>49.212765957446699</v>
      </c>
      <c r="P4138">
        <v>44.928644240570797</v>
      </c>
    </row>
    <row r="4139" spans="1:17" hidden="1" x14ac:dyDescent="0.3">
      <c r="A4139" t="s">
        <v>8511</v>
      </c>
      <c r="B4139" t="s">
        <v>8512</v>
      </c>
      <c r="C4139" t="str">
        <f>IFERROR(VLOOKUP(Table1[[#This Row],[Ticker]],[1]!Table1[[Symbol]:[Industry]],2,FALSE),"-")</f>
        <v>-</v>
      </c>
      <c r="D4139" t="s">
        <v>46</v>
      </c>
      <c r="E4139">
        <v>19.6422028</v>
      </c>
      <c r="F4139">
        <v>11.66</v>
      </c>
      <c r="G4139">
        <v>163.91491322422101</v>
      </c>
      <c r="H4139">
        <v>3.53113091358026</v>
      </c>
      <c r="I4139">
        <v>161.95830354012</v>
      </c>
      <c r="J4139">
        <v>4.1458205387632097</v>
      </c>
      <c r="K4139">
        <v>11.7911863022834</v>
      </c>
      <c r="L4139">
        <v>8.7754921313021708</v>
      </c>
      <c r="M4139">
        <v>49.407003799267301</v>
      </c>
      <c r="N4139">
        <v>0.74101644165313996</v>
      </c>
      <c r="O4139">
        <v>33.533447684391</v>
      </c>
      <c r="P4139">
        <v>215.13513513513499</v>
      </c>
      <c r="Q4139">
        <v>6.1661941707935999E-2</v>
      </c>
    </row>
    <row r="4140" spans="1:17" hidden="1" x14ac:dyDescent="0.3">
      <c r="A4140" t="s">
        <v>8513</v>
      </c>
      <c r="B4140" t="s">
        <v>8514</v>
      </c>
      <c r="C4140" t="str">
        <f>IFERROR(VLOOKUP(Table1[[#This Row],[Ticker]],[1]!Table1[[Symbol]:[Industry]],2,FALSE),"-")</f>
        <v>-</v>
      </c>
      <c r="D4140" t="s">
        <v>1595</v>
      </c>
      <c r="E4140">
        <v>19.6348795</v>
      </c>
      <c r="F4140">
        <v>46.45</v>
      </c>
      <c r="G4140">
        <v>-54.048385175744301</v>
      </c>
      <c r="H4140">
        <v>-4.6210922027356904</v>
      </c>
      <c r="I4140">
        <v>-7.7349199031030302</v>
      </c>
      <c r="J4140">
        <v>7.3844852124054698</v>
      </c>
      <c r="K4140">
        <v>47.310370282125803</v>
      </c>
      <c r="L4140">
        <v>50.989785036951702</v>
      </c>
      <c r="M4140">
        <v>50.416328732598799</v>
      </c>
      <c r="N4140">
        <v>1.4340588988476299</v>
      </c>
      <c r="O4140">
        <v>43.702906350914901</v>
      </c>
      <c r="P4140">
        <v>25.880758807587998</v>
      </c>
    </row>
    <row r="4141" spans="1:17" hidden="1" x14ac:dyDescent="0.3">
      <c r="A4141" t="s">
        <v>8515</v>
      </c>
      <c r="B4141" t="s">
        <v>8516</v>
      </c>
      <c r="C4141" t="str">
        <f>IFERROR(VLOOKUP(Table1[[#This Row],[Ticker]],[1]!Table1[[Symbol]:[Industry]],2,FALSE),"-")</f>
        <v>-</v>
      </c>
      <c r="D4141" t="s">
        <v>1381</v>
      </c>
      <c r="E4141">
        <v>19.622958143999998</v>
      </c>
      <c r="F4141">
        <v>8.92</v>
      </c>
      <c r="G4141">
        <v>-53.610532068399699</v>
      </c>
      <c r="H4141">
        <v>-5.6415045317824299</v>
      </c>
      <c r="I4141">
        <v>-26.842978511161601</v>
      </c>
      <c r="J4141">
        <v>-4.1273544961555499</v>
      </c>
      <c r="K4141">
        <v>9.1757803997489393</v>
      </c>
      <c r="L4141">
        <v>10.9528766292869</v>
      </c>
      <c r="M4141">
        <v>41.209852258785503</v>
      </c>
      <c r="N4141">
        <v>1.2776333014479999</v>
      </c>
      <c r="O4141">
        <v>86.098654708520201</v>
      </c>
      <c r="P4141">
        <v>18.4594953519256</v>
      </c>
      <c r="Q4141">
        <v>-5.4125266066012999E-2</v>
      </c>
    </row>
    <row r="4142" spans="1:17" hidden="1" x14ac:dyDescent="0.3">
      <c r="A4142" t="s">
        <v>8517</v>
      </c>
      <c r="B4142" t="s">
        <v>8518</v>
      </c>
      <c r="C4142" t="str">
        <f>IFERROR(VLOOKUP(Table1[[#This Row],[Ticker]],[1]!Table1[[Symbol]:[Industry]],2,FALSE),"-")</f>
        <v>-</v>
      </c>
      <c r="D4142" t="s">
        <v>57</v>
      </c>
      <c r="E4142">
        <v>19.609999680000001</v>
      </c>
      <c r="F4142">
        <v>71.22</v>
      </c>
      <c r="G4142">
        <v>153.707113412962</v>
      </c>
      <c r="H4142">
        <v>-4.6415045317824299</v>
      </c>
      <c r="I4142">
        <v>57.782601645575703</v>
      </c>
      <c r="J4142">
        <v>-1.5044036764834099</v>
      </c>
      <c r="K4142">
        <v>69.342489112579301</v>
      </c>
      <c r="L4142">
        <v>53.665865362720901</v>
      </c>
      <c r="M4142">
        <v>100</v>
      </c>
      <c r="N4142">
        <v>0</v>
      </c>
      <c r="O4142">
        <v>0</v>
      </c>
      <c r="P4142">
        <v>186.48431214802801</v>
      </c>
    </row>
    <row r="4143" spans="1:17" hidden="1" x14ac:dyDescent="0.3">
      <c r="A4143" t="s">
        <v>8519</v>
      </c>
      <c r="B4143" t="s">
        <v>8520</v>
      </c>
      <c r="C4143" t="str">
        <f>IFERROR(VLOOKUP(Table1[[#This Row],[Ticker]],[1]!Table1[[Symbol]:[Industry]],2,FALSE),"-")</f>
        <v>-</v>
      </c>
      <c r="D4143" t="s">
        <v>397</v>
      </c>
      <c r="E4143">
        <v>19.579878000000001</v>
      </c>
      <c r="F4143">
        <v>17.63</v>
      </c>
      <c r="G4143">
        <v>-29.9783649158244</v>
      </c>
      <c r="H4143">
        <v>1.94940455912665</v>
      </c>
      <c r="I4143">
        <v>-0.79682466500781501</v>
      </c>
      <c r="J4143">
        <v>17.909982065082399</v>
      </c>
      <c r="K4143">
        <v>16.450423757104002</v>
      </c>
      <c r="L4143">
        <v>16.9195513010498</v>
      </c>
      <c r="M4143">
        <v>50.185625653726802</v>
      </c>
      <c r="N4143">
        <v>3.8323491070159399</v>
      </c>
      <c r="O4143">
        <v>95.121951219512198</v>
      </c>
      <c r="P4143">
        <v>30.592592592592499</v>
      </c>
      <c r="Q4143">
        <v>5.0996700513500004E-3</v>
      </c>
    </row>
    <row r="4144" spans="1:17" hidden="1" x14ac:dyDescent="0.3">
      <c r="A4144" t="s">
        <v>8521</v>
      </c>
      <c r="B4144" t="s">
        <v>8522</v>
      </c>
      <c r="C4144" t="str">
        <f>IFERROR(VLOOKUP(Table1[[#This Row],[Ticker]],[1]!Table1[[Symbol]:[Industry]],2,FALSE),"-")</f>
        <v>-</v>
      </c>
      <c r="D4144" t="s">
        <v>400</v>
      </c>
      <c r="E4144">
        <v>19.501826894999901</v>
      </c>
      <c r="F4144">
        <v>15.15</v>
      </c>
      <c r="G4144">
        <v>363.94411274034297</v>
      </c>
      <c r="H4144">
        <v>18.529227175534601</v>
      </c>
      <c r="I4144">
        <v>181.669842001658</v>
      </c>
      <c r="J4144">
        <v>3.70392965684991</v>
      </c>
      <c r="K4144">
        <v>13.0131086100447</v>
      </c>
      <c r="L4144">
        <v>9.5806580339418996</v>
      </c>
      <c r="M4144">
        <v>68.749548720269402</v>
      </c>
      <c r="N4144">
        <v>1.20324400362319</v>
      </c>
      <c r="O4144">
        <v>16.039603960396001</v>
      </c>
      <c r="P4144">
        <v>431.57894736842098</v>
      </c>
      <c r="Q4144">
        <v>8.8436150812423994E-2</v>
      </c>
    </row>
    <row r="4145" spans="1:17" hidden="1" x14ac:dyDescent="0.3">
      <c r="A4145" t="s">
        <v>8523</v>
      </c>
      <c r="B4145" t="s">
        <v>8524</v>
      </c>
      <c r="C4145" t="str">
        <f>IFERROR(VLOOKUP(Table1[[#This Row],[Ticker]],[1]!Table1[[Symbol]:[Industry]],2,FALSE),"-")</f>
        <v>-</v>
      </c>
      <c r="D4145" t="s">
        <v>546</v>
      </c>
      <c r="E4145">
        <v>19.500520000000002</v>
      </c>
      <c r="F4145">
        <v>52</v>
      </c>
      <c r="G4145">
        <v>384.12140961483402</v>
      </c>
      <c r="H4145">
        <v>-20.463108737310598</v>
      </c>
      <c r="I4145">
        <v>0.28298068779023899</v>
      </c>
      <c r="J4145">
        <v>-11.249858221937901</v>
      </c>
      <c r="K4145">
        <v>55.882986871294499</v>
      </c>
      <c r="L4145">
        <v>46.017985352272198</v>
      </c>
      <c r="M4145">
        <v>37.028910635418498</v>
      </c>
      <c r="N4145">
        <v>0.59445013719921003</v>
      </c>
      <c r="O4145">
        <v>49.769230769230703</v>
      </c>
      <c r="P4145">
        <v>416.89860834989997</v>
      </c>
    </row>
    <row r="4146" spans="1:17" hidden="1" x14ac:dyDescent="0.3">
      <c r="A4146" t="s">
        <v>8525</v>
      </c>
      <c r="B4146" t="s">
        <v>8526</v>
      </c>
      <c r="C4146" t="str">
        <f>IFERROR(VLOOKUP(Table1[[#This Row],[Ticker]],[1]!Table1[[Symbol]:[Industry]],2,FALSE),"-")</f>
        <v>-</v>
      </c>
      <c r="D4146" t="s">
        <v>46</v>
      </c>
      <c r="E4146">
        <v>19.498439999999999</v>
      </c>
      <c r="F4146">
        <v>3.77</v>
      </c>
      <c r="G4146">
        <v>-86.564891797091406</v>
      </c>
      <c r="H4146">
        <v>-47.732143461945803</v>
      </c>
      <c r="I4146">
        <v>-56.323579050972697</v>
      </c>
      <c r="J4146">
        <v>7.3024145053347604</v>
      </c>
      <c r="K4146">
        <v>4.9859800987043901</v>
      </c>
      <c r="L4146">
        <v>5.9573050535078602</v>
      </c>
      <c r="M4146">
        <v>41.4127840301676</v>
      </c>
      <c r="N4146">
        <v>0.49755604909643802</v>
      </c>
      <c r="O4146">
        <v>134.37665782493301</v>
      </c>
      <c r="P4146">
        <v>15.999999999999901</v>
      </c>
      <c r="Q4146">
        <v>-2.7252345728110999E-2</v>
      </c>
    </row>
    <row r="4147" spans="1:17" hidden="1" x14ac:dyDescent="0.3">
      <c r="A4147" t="s">
        <v>8527</v>
      </c>
      <c r="B4147" t="s">
        <v>8528</v>
      </c>
      <c r="C4147" t="str">
        <f>IFERROR(VLOOKUP(Table1[[#This Row],[Ticker]],[1]!Table1[[Symbol]:[Industry]],2,FALSE),"-")</f>
        <v>-</v>
      </c>
      <c r="D4147" t="s">
        <v>4170</v>
      </c>
      <c r="E4147">
        <v>19.45946</v>
      </c>
      <c r="F4147">
        <v>36.17</v>
      </c>
      <c r="G4147">
        <v>-1.53626985262807</v>
      </c>
      <c r="H4147">
        <v>-2.0129331032110001</v>
      </c>
      <c r="I4147">
        <v>-5.2989079983411296</v>
      </c>
      <c r="J4147">
        <v>3.1271139465867899</v>
      </c>
      <c r="K4147">
        <v>35.020438747975398</v>
      </c>
      <c r="L4147">
        <v>34.3521243481932</v>
      </c>
      <c r="M4147">
        <v>62.707011511150803</v>
      </c>
      <c r="N4147">
        <v>0.70787807995267005</v>
      </c>
      <c r="O4147">
        <v>29.6101741774951</v>
      </c>
      <c r="P4147">
        <v>33.962962962962898</v>
      </c>
      <c r="Q4147">
        <v>3.6052146929174002E-2</v>
      </c>
    </row>
    <row r="4148" spans="1:17" hidden="1" x14ac:dyDescent="0.3">
      <c r="A4148" t="s">
        <v>8529</v>
      </c>
      <c r="B4148" t="s">
        <v>8530</v>
      </c>
      <c r="C4148" t="str">
        <f>IFERROR(VLOOKUP(Table1[[#This Row],[Ticker]],[1]!Table1[[Symbol]:[Industry]],2,FALSE),"-")</f>
        <v>-</v>
      </c>
      <c r="D4148" t="s">
        <v>1472</v>
      </c>
      <c r="E4148">
        <v>19.439338549999999</v>
      </c>
      <c r="F4148">
        <v>14.71</v>
      </c>
      <c r="G4148">
        <v>114.449692021236</v>
      </c>
      <c r="H4148">
        <v>-8.6415045317824308</v>
      </c>
      <c r="I4148">
        <v>33.475827553774401</v>
      </c>
      <c r="J4148">
        <v>0.98669952636355396</v>
      </c>
      <c r="K4148">
        <v>14.4126276860617</v>
      </c>
      <c r="L4148">
        <v>12.751270923998</v>
      </c>
      <c r="M4148">
        <v>51.198803231414701</v>
      </c>
      <c r="N4148">
        <v>1.1262837580829199</v>
      </c>
      <c r="O4148">
        <v>8.7695445275322896</v>
      </c>
      <c r="P4148">
        <v>147.226890756302</v>
      </c>
    </row>
    <row r="4149" spans="1:17" hidden="1" x14ac:dyDescent="0.3">
      <c r="A4149" t="s">
        <v>8531</v>
      </c>
      <c r="B4149" t="s">
        <v>8532</v>
      </c>
      <c r="C4149" t="str">
        <f>IFERROR(VLOOKUP(Table1[[#This Row],[Ticker]],[1]!Table1[[Symbol]:[Industry]],2,FALSE),"-")</f>
        <v>-</v>
      </c>
      <c r="D4149" t="s">
        <v>5413</v>
      </c>
      <c r="E4149">
        <v>19.436781</v>
      </c>
      <c r="F4149">
        <v>44.59</v>
      </c>
      <c r="G4149">
        <v>-45.156841100953599</v>
      </c>
      <c r="H4149">
        <v>10.1422792520013</v>
      </c>
      <c r="I4149">
        <v>-0.429576295538382</v>
      </c>
      <c r="J4149">
        <v>7.3930322209524704</v>
      </c>
      <c r="K4149">
        <v>38.335479848336902</v>
      </c>
      <c r="L4149">
        <v>37.967504007315704</v>
      </c>
      <c r="M4149">
        <v>81.689944134225598</v>
      </c>
      <c r="N4149">
        <v>2.4489713553878301</v>
      </c>
      <c r="O4149">
        <v>28.167750616730199</v>
      </c>
      <c r="P4149">
        <v>57.896600566572197</v>
      </c>
      <c r="Q4149">
        <v>0.17850852161191799</v>
      </c>
    </row>
    <row r="4150" spans="1:17" hidden="1" x14ac:dyDescent="0.3">
      <c r="A4150" t="s">
        <v>8533</v>
      </c>
      <c r="B4150" t="s">
        <v>8534</v>
      </c>
      <c r="C4150" t="str">
        <f>IFERROR(VLOOKUP(Table1[[#This Row],[Ticker]],[1]!Table1[[Symbol]:[Industry]],2,FALSE),"-")</f>
        <v>-</v>
      </c>
      <c r="D4150" t="s">
        <v>1129</v>
      </c>
      <c r="E4150">
        <v>19.424843750000001</v>
      </c>
      <c r="F4150">
        <v>85.15</v>
      </c>
      <c r="G4150">
        <v>-5.5931859894901201</v>
      </c>
      <c r="H4150">
        <v>-1.87035303188851</v>
      </c>
      <c r="I4150">
        <v>-12.2495918825592</v>
      </c>
      <c r="J4150">
        <v>1.0670674632677399</v>
      </c>
      <c r="K4150">
        <v>87.130260937810405</v>
      </c>
      <c r="M4150">
        <v>46.234414810174101</v>
      </c>
      <c r="N4150">
        <v>1</v>
      </c>
    </row>
    <row r="4151" spans="1:17" hidden="1" x14ac:dyDescent="0.3">
      <c r="A4151" t="s">
        <v>8535</v>
      </c>
      <c r="B4151" t="s">
        <v>8536</v>
      </c>
      <c r="C4151" t="str">
        <f>IFERROR(VLOOKUP(Table1[[#This Row],[Ticker]],[1]!Table1[[Symbol]:[Industry]],2,FALSE),"-")</f>
        <v>-</v>
      </c>
      <c r="D4151" t="s">
        <v>46</v>
      </c>
      <c r="E4151">
        <v>19.332333899999998</v>
      </c>
      <c r="F4151">
        <v>45.7</v>
      </c>
      <c r="G4151">
        <v>-56.610532068399699</v>
      </c>
      <c r="H4151">
        <v>-9.1869590772369794</v>
      </c>
      <c r="I4151">
        <v>-3.9371667592923298</v>
      </c>
      <c r="J4151">
        <v>-2.4477999028984998</v>
      </c>
      <c r="K4151">
        <v>42.753440658984303</v>
      </c>
      <c r="L4151">
        <v>51.065946092465602</v>
      </c>
      <c r="M4151">
        <v>75.921354256938102</v>
      </c>
      <c r="N4151">
        <v>0.57377049180327799</v>
      </c>
      <c r="O4151">
        <v>68.271334792122502</v>
      </c>
      <c r="P4151">
        <v>20.7397622192866</v>
      </c>
    </row>
    <row r="4152" spans="1:17" hidden="1" x14ac:dyDescent="0.3">
      <c r="A4152" t="s">
        <v>8537</v>
      </c>
      <c r="B4152" t="s">
        <v>8538</v>
      </c>
      <c r="C4152" t="str">
        <f>IFERROR(VLOOKUP(Table1[[#This Row],[Ticker]],[1]!Table1[[Symbol]:[Industry]],2,FALSE),"-")</f>
        <v>-</v>
      </c>
      <c r="D4152" t="s">
        <v>51</v>
      </c>
      <c r="E4152">
        <v>19.264300200000001</v>
      </c>
      <c r="F4152">
        <v>45.18</v>
      </c>
      <c r="G4152">
        <v>63.231478054521403</v>
      </c>
      <c r="H4152">
        <v>25.7393902687012</v>
      </c>
      <c r="I4152">
        <v>25.784674537543999</v>
      </c>
      <c r="J4152">
        <v>3.4858592251718901</v>
      </c>
      <c r="K4152">
        <v>36.913891242205601</v>
      </c>
      <c r="L4152">
        <v>33.885827712040403</v>
      </c>
      <c r="M4152">
        <v>99.790004328713096</v>
      </c>
      <c r="N4152">
        <v>0.17337508097603099</v>
      </c>
      <c r="O4152">
        <v>0.221336874723321</v>
      </c>
      <c r="P4152">
        <v>121.470588235294</v>
      </c>
      <c r="Q4152">
        <v>0.12953470714108301</v>
      </c>
    </row>
    <row r="4153" spans="1:17" hidden="1" x14ac:dyDescent="0.3">
      <c r="A4153" t="s">
        <v>8539</v>
      </c>
      <c r="B4153" t="s">
        <v>8540</v>
      </c>
      <c r="C4153" t="str">
        <f>IFERROR(VLOOKUP(Table1[[#This Row],[Ticker]],[1]!Table1[[Symbol]:[Industry]],2,FALSE),"-")</f>
        <v>-</v>
      </c>
      <c r="D4153" t="s">
        <v>400</v>
      </c>
      <c r="E4153">
        <v>19.25</v>
      </c>
      <c r="F4153">
        <v>38.5</v>
      </c>
      <c r="G4153">
        <v>26.973838609331899</v>
      </c>
      <c r="H4153">
        <v>35.529740562759102</v>
      </c>
      <c r="I4153">
        <v>-11.385713553896601</v>
      </c>
      <c r="J4153">
        <v>-2.2872319593117001</v>
      </c>
      <c r="K4153">
        <v>34.272921607523699</v>
      </c>
      <c r="L4153">
        <v>30.393778126335199</v>
      </c>
      <c r="M4153">
        <v>63.905216242935403</v>
      </c>
      <c r="N4153">
        <v>0.90170494242756905</v>
      </c>
      <c r="O4153">
        <v>6.3636363636363704</v>
      </c>
      <c r="P4153">
        <v>94.248234106962599</v>
      </c>
      <c r="Q4153">
        <v>0.14349523006790399</v>
      </c>
    </row>
    <row r="4154" spans="1:17" hidden="1" x14ac:dyDescent="0.3">
      <c r="A4154" t="s">
        <v>8541</v>
      </c>
      <c r="B4154" t="s">
        <v>8542</v>
      </c>
      <c r="C4154" t="str">
        <f>IFERROR(VLOOKUP(Table1[[#This Row],[Ticker]],[1]!Table1[[Symbol]:[Industry]],2,FALSE),"-")</f>
        <v>-</v>
      </c>
      <c r="D4154" t="s">
        <v>7090</v>
      </c>
      <c r="E4154">
        <v>19.233450000000001</v>
      </c>
      <c r="F4154">
        <v>79.150000000000006</v>
      </c>
      <c r="G4154">
        <v>4.1605175279093896</v>
      </c>
      <c r="H4154">
        <v>-26.313943918224702</v>
      </c>
      <c r="I4154">
        <v>-1.4173071859334501</v>
      </c>
      <c r="J4154">
        <v>-2.7520643127903401</v>
      </c>
      <c r="K4154">
        <v>82.691398235896301</v>
      </c>
      <c r="L4154">
        <v>83.246683469598906</v>
      </c>
      <c r="M4154">
        <v>42.768227002512099</v>
      </c>
      <c r="N4154">
        <v>1.11950231481481</v>
      </c>
      <c r="O4154">
        <v>45.293746051800298</v>
      </c>
      <c r="P4154">
        <v>58.3</v>
      </c>
      <c r="Q4154">
        <v>2.0437292990871998E-2</v>
      </c>
    </row>
    <row r="4155" spans="1:17" hidden="1" x14ac:dyDescent="0.3">
      <c r="A4155" t="s">
        <v>8543</v>
      </c>
      <c r="B4155" t="s">
        <v>8544</v>
      </c>
      <c r="C4155" t="str">
        <f>IFERROR(VLOOKUP(Table1[[#This Row],[Ticker]],[1]!Table1[[Symbol]:[Industry]],2,FALSE),"-")</f>
        <v>-</v>
      </c>
      <c r="D4155" t="s">
        <v>753</v>
      </c>
      <c r="E4155">
        <v>19.229981756999901</v>
      </c>
      <c r="F4155">
        <v>30.12</v>
      </c>
      <c r="G4155">
        <v>6.8417694195713299</v>
      </c>
      <c r="H4155">
        <v>0.42266473634104801</v>
      </c>
      <c r="I4155">
        <v>2.00543928491894</v>
      </c>
      <c r="J4155">
        <v>1.9803930437079</v>
      </c>
      <c r="K4155">
        <v>28.7431151085068</v>
      </c>
      <c r="L4155">
        <v>26.356274539579001</v>
      </c>
      <c r="M4155">
        <v>53.416699079583402</v>
      </c>
      <c r="N4155">
        <v>1.0617005859259301</v>
      </c>
      <c r="O4155">
        <v>14.7742363877821</v>
      </c>
      <c r="P4155">
        <v>48.5939812530833</v>
      </c>
      <c r="Q4155">
        <v>2.8878510423630001E-3</v>
      </c>
    </row>
    <row r="4156" spans="1:17" hidden="1" x14ac:dyDescent="0.3">
      <c r="A4156" t="s">
        <v>8545</v>
      </c>
      <c r="B4156" t="s">
        <v>8546</v>
      </c>
      <c r="C4156" t="str">
        <f>IFERROR(VLOOKUP(Table1[[#This Row],[Ticker]],[1]!Table1[[Symbol]:[Industry]],2,FALSE),"-")</f>
        <v>-</v>
      </c>
      <c r="D4156" t="s">
        <v>21</v>
      </c>
      <c r="E4156">
        <v>19.229340000000001</v>
      </c>
      <c r="F4156">
        <v>46.28</v>
      </c>
      <c r="G4156">
        <v>-65.017315865373803</v>
      </c>
      <c r="H4156">
        <v>-5.5628528463891698</v>
      </c>
      <c r="I4156">
        <v>-1.84387559209899</v>
      </c>
      <c r="J4156">
        <v>12.1589116109618</v>
      </c>
      <c r="K4156">
        <v>41.501268926723696</v>
      </c>
      <c r="L4156">
        <v>44.031530345332499</v>
      </c>
      <c r="M4156">
        <v>74.730395333291099</v>
      </c>
      <c r="N4156">
        <v>2.90597489467374</v>
      </c>
      <c r="O4156">
        <v>51.037165082108899</v>
      </c>
      <c r="P4156">
        <v>63.533568904593601</v>
      </c>
      <c r="Q4156">
        <v>0.11843340586767501</v>
      </c>
    </row>
    <row r="4157" spans="1:17" hidden="1" x14ac:dyDescent="0.3">
      <c r="A4157" t="s">
        <v>8547</v>
      </c>
      <c r="B4157" t="s">
        <v>8548</v>
      </c>
      <c r="C4157" t="str">
        <f>IFERROR(VLOOKUP(Table1[[#This Row],[Ticker]],[1]!Table1[[Symbol]:[Industry]],2,FALSE),"-")</f>
        <v>-</v>
      </c>
      <c r="D4157" t="s">
        <v>54</v>
      </c>
      <c r="E4157">
        <v>19.201456199999999</v>
      </c>
      <c r="F4157">
        <v>37.86</v>
      </c>
      <c r="G4157">
        <v>48.9798823979148</v>
      </c>
      <c r="H4157">
        <v>8.8266136641740101</v>
      </c>
      <c r="I4157">
        <v>9.4888831900450796</v>
      </c>
      <c r="J4157">
        <v>0.79509155627036898</v>
      </c>
      <c r="K4157">
        <v>34.529577930913703</v>
      </c>
      <c r="L4157">
        <v>31.2084489462768</v>
      </c>
      <c r="M4157">
        <v>58.649612335355201</v>
      </c>
      <c r="N4157">
        <v>0.62930494677520299</v>
      </c>
      <c r="O4157">
        <v>18.858954041204399</v>
      </c>
      <c r="P4157">
        <v>95.658914728682106</v>
      </c>
      <c r="Q4157">
        <v>7.3793622885888005E-2</v>
      </c>
    </row>
    <row r="4158" spans="1:17" hidden="1" x14ac:dyDescent="0.3">
      <c r="A4158" t="s">
        <v>8549</v>
      </c>
      <c r="B4158" t="s">
        <v>8550</v>
      </c>
      <c r="C4158" t="str">
        <f>IFERROR(VLOOKUP(Table1[[#This Row],[Ticker]],[1]!Table1[[Symbol]:[Industry]],2,FALSE),"-")</f>
        <v>-</v>
      </c>
      <c r="D4158" t="s">
        <v>400</v>
      </c>
      <c r="E4158">
        <v>19.139253750000002</v>
      </c>
      <c r="F4158">
        <v>33.450000000000003</v>
      </c>
      <c r="G4158">
        <v>46.099806612527203</v>
      </c>
      <c r="H4158">
        <v>-5.79258366847308</v>
      </c>
      <c r="I4158">
        <v>-15.4070810752642</v>
      </c>
      <c r="J4158">
        <v>-1.4169910890708199</v>
      </c>
      <c r="K4158">
        <v>34.8501322998235</v>
      </c>
      <c r="L4158">
        <v>32.869787024166499</v>
      </c>
      <c r="M4158">
        <v>39.213928560755399</v>
      </c>
      <c r="N4158">
        <v>0.38670220708066499</v>
      </c>
      <c r="O4158">
        <v>29.207772795216702</v>
      </c>
      <c r="P4158">
        <v>85.8333333333333</v>
      </c>
      <c r="Q4158">
        <v>5.1901191367010997E-2</v>
      </c>
    </row>
    <row r="4159" spans="1:17" hidden="1" x14ac:dyDescent="0.3">
      <c r="A4159" t="s">
        <v>8551</v>
      </c>
      <c r="B4159" t="s">
        <v>8552</v>
      </c>
      <c r="C4159" t="str">
        <f>IFERROR(VLOOKUP(Table1[[#This Row],[Ticker]],[1]!Table1[[Symbol]:[Industry]],2,FALSE),"-")</f>
        <v>-</v>
      </c>
      <c r="D4159" t="s">
        <v>606</v>
      </c>
      <c r="E4159">
        <v>19.111660000000001</v>
      </c>
      <c r="F4159">
        <v>47.66</v>
      </c>
      <c r="G4159">
        <v>639.67012703478701</v>
      </c>
      <c r="H4159">
        <v>49.4303714985505</v>
      </c>
      <c r="I4159">
        <v>259.623846759787</v>
      </c>
      <c r="J4159">
        <v>6.6919380692910604</v>
      </c>
      <c r="K4159">
        <v>32.819360762106399</v>
      </c>
      <c r="L4159">
        <v>20.345837011131501</v>
      </c>
      <c r="M4159">
        <v>99.963286800834993</v>
      </c>
      <c r="N4159">
        <v>0.968106388323694</v>
      </c>
      <c r="O4159">
        <v>0</v>
      </c>
      <c r="P4159">
        <v>816.53846153846098</v>
      </c>
      <c r="Q4159">
        <v>0.22207347296927399</v>
      </c>
    </row>
    <row r="4160" spans="1:17" hidden="1" x14ac:dyDescent="0.3">
      <c r="A4160" t="s">
        <v>8553</v>
      </c>
      <c r="B4160" t="s">
        <v>8554</v>
      </c>
      <c r="C4160" t="str">
        <f>IFERROR(VLOOKUP(Table1[[#This Row],[Ticker]],[1]!Table1[[Symbol]:[Industry]],2,FALSE),"-")</f>
        <v>-</v>
      </c>
      <c r="D4160" t="s">
        <v>644</v>
      </c>
      <c r="E4160">
        <v>18.990492499999998</v>
      </c>
      <c r="F4160">
        <v>21.91</v>
      </c>
      <c r="G4160">
        <v>-4.7234290097595597</v>
      </c>
      <c r="H4160">
        <v>-8.6324342369978506</v>
      </c>
      <c r="I4160">
        <v>32.981996697791402</v>
      </c>
      <c r="J4160">
        <v>-0.26097947753553802</v>
      </c>
      <c r="K4160">
        <v>21.3077457865291</v>
      </c>
      <c r="L4160">
        <v>19.380956307203199</v>
      </c>
      <c r="M4160">
        <v>50.1693765504601</v>
      </c>
      <c r="N4160">
        <v>0.27534581570179201</v>
      </c>
      <c r="O4160">
        <v>25.2852578731172</v>
      </c>
      <c r="P4160">
        <v>82.5833333333333</v>
      </c>
      <c r="Q4160">
        <v>-5.2510117110370999E-2</v>
      </c>
    </row>
    <row r="4161" spans="1:17" hidden="1" x14ac:dyDescent="0.3">
      <c r="A4161" t="s">
        <v>8555</v>
      </c>
      <c r="B4161" t="s">
        <v>8556</v>
      </c>
      <c r="C4161" t="str">
        <f>IFERROR(VLOOKUP(Table1[[#This Row],[Ticker]],[1]!Table1[[Symbol]:[Industry]],2,FALSE),"-")</f>
        <v>-</v>
      </c>
      <c r="E4161">
        <v>18.974039999999999</v>
      </c>
      <c r="F4161">
        <v>26.2</v>
      </c>
      <c r="G4161">
        <v>-25.046935577171599</v>
      </c>
      <c r="H4161">
        <v>4.7255840758124998</v>
      </c>
      <c r="I4161">
        <v>14.126869301962101</v>
      </c>
      <c r="J4161">
        <v>-1.92699299649878</v>
      </c>
      <c r="K4161">
        <v>26.112772776437399</v>
      </c>
      <c r="L4161">
        <v>24.010220783428501</v>
      </c>
      <c r="M4161">
        <v>50.912757254283299</v>
      </c>
      <c r="N4161">
        <v>0.636212580028093</v>
      </c>
      <c r="O4161">
        <v>52.671755725190799</v>
      </c>
      <c r="P4161">
        <v>61.230769230769198</v>
      </c>
      <c r="Q4161">
        <v>9.2461618755895994E-2</v>
      </c>
    </row>
    <row r="4162" spans="1:17" hidden="1" x14ac:dyDescent="0.3">
      <c r="A4162" t="s">
        <v>8557</v>
      </c>
      <c r="B4162" t="s">
        <v>8558</v>
      </c>
      <c r="C4162" t="str">
        <f>IFERROR(VLOOKUP(Table1[[#This Row],[Ticker]],[1]!Table1[[Symbol]:[Industry]],2,FALSE),"-")</f>
        <v>-</v>
      </c>
      <c r="D4162" t="s">
        <v>264</v>
      </c>
      <c r="E4162">
        <v>18.930599999999998</v>
      </c>
      <c r="F4162">
        <v>45</v>
      </c>
      <c r="G4162">
        <v>27.937086979219298</v>
      </c>
      <c r="H4162">
        <v>-14.4803998137157</v>
      </c>
      <c r="I4162">
        <v>20.988727450575201</v>
      </c>
      <c r="J4162">
        <v>-7.46559591493111</v>
      </c>
      <c r="K4162">
        <v>48.0224056477158</v>
      </c>
      <c r="L4162">
        <v>39.932355877177201</v>
      </c>
      <c r="M4162">
        <v>38.469263030415597</v>
      </c>
      <c r="N4162">
        <v>1.08466193960068</v>
      </c>
      <c r="O4162">
        <v>24.8666666666666</v>
      </c>
      <c r="P4162">
        <v>81.378476420797995</v>
      </c>
      <c r="Q4162">
        <v>0.100432659471174</v>
      </c>
    </row>
    <row r="4163" spans="1:17" hidden="1" x14ac:dyDescent="0.3">
      <c r="A4163" t="s">
        <v>8559</v>
      </c>
      <c r="B4163" t="s">
        <v>8560</v>
      </c>
      <c r="C4163" t="str">
        <f>IFERROR(VLOOKUP(Table1[[#This Row],[Ticker]],[1]!Table1[[Symbol]:[Industry]],2,FALSE),"-")</f>
        <v>-</v>
      </c>
      <c r="D4163" t="s">
        <v>5575</v>
      </c>
      <c r="E4163">
        <v>18.923611749999999</v>
      </c>
      <c r="F4163">
        <v>7.87</v>
      </c>
      <c r="G4163">
        <v>-66.947501436019905</v>
      </c>
      <c r="H4163">
        <v>-13.527893733132199</v>
      </c>
      <c r="I4163">
        <v>-36.6063781437201</v>
      </c>
      <c r="J4163">
        <v>-1.00812576085067</v>
      </c>
      <c r="K4163">
        <v>8.0892086838643493</v>
      </c>
      <c r="L4163">
        <v>9.5295186198116699</v>
      </c>
      <c r="M4163">
        <v>29.4062988834755</v>
      </c>
      <c r="N4163">
        <v>0.68181818181818099</v>
      </c>
      <c r="O4163">
        <v>110.89511393254701</v>
      </c>
      <c r="P4163">
        <v>12.4285714285714</v>
      </c>
      <c r="Q4163">
        <v>-9.8180911113346994E-2</v>
      </c>
    </row>
    <row r="4164" spans="1:17" hidden="1" x14ac:dyDescent="0.3">
      <c r="A4164" t="s">
        <v>8561</v>
      </c>
      <c r="B4164" t="s">
        <v>8562</v>
      </c>
      <c r="C4164" t="str">
        <f>IFERROR(VLOOKUP(Table1[[#This Row],[Ticker]],[1]!Table1[[Symbol]:[Industry]],2,FALSE),"-")</f>
        <v>-</v>
      </c>
      <c r="D4164" t="s">
        <v>516</v>
      </c>
      <c r="E4164">
        <v>18.90234272</v>
      </c>
      <c r="F4164">
        <v>28.64</v>
      </c>
      <c r="G4164">
        <v>-50.948627306494899</v>
      </c>
      <c r="H4164">
        <v>-12.581073802113499</v>
      </c>
      <c r="I4164">
        <v>-69.564620794186496</v>
      </c>
      <c r="J4164">
        <v>-1.5044036764834099</v>
      </c>
      <c r="K4164">
        <v>31.863710344667101</v>
      </c>
      <c r="L4164">
        <v>38.825499724007301</v>
      </c>
      <c r="M4164">
        <v>43.814985542465998</v>
      </c>
      <c r="N4164">
        <v>0.40259740259740201</v>
      </c>
      <c r="O4164">
        <v>159.60195530726199</v>
      </c>
      <c r="P4164">
        <v>29.592760180995398</v>
      </c>
    </row>
    <row r="4165" spans="1:17" hidden="1" x14ac:dyDescent="0.3">
      <c r="A4165" t="s">
        <v>8563</v>
      </c>
      <c r="B4165" t="s">
        <v>8564</v>
      </c>
      <c r="C4165" t="str">
        <f>IFERROR(VLOOKUP(Table1[[#This Row],[Ticker]],[1]!Table1[[Symbol]:[Industry]],2,FALSE),"-")</f>
        <v>-</v>
      </c>
      <c r="D4165" t="s">
        <v>2363</v>
      </c>
      <c r="E4165">
        <v>18.899999999999999</v>
      </c>
      <c r="F4165">
        <v>48</v>
      </c>
      <c r="G4165">
        <v>-19.942219891624902</v>
      </c>
      <c r="H4165">
        <v>6.9864024449617403</v>
      </c>
      <c r="I4165">
        <v>81.669842001658793</v>
      </c>
      <c r="J4165">
        <v>-3.54522000301403</v>
      </c>
      <c r="K4165">
        <v>44.1171609527429</v>
      </c>
      <c r="L4165">
        <v>36.565016923410901</v>
      </c>
      <c r="M4165">
        <v>60.019806239472203</v>
      </c>
      <c r="N4165">
        <v>0.46060606060606002</v>
      </c>
      <c r="O4165">
        <v>9.375</v>
      </c>
      <c r="P4165">
        <v>112.860310421286</v>
      </c>
    </row>
    <row r="4166" spans="1:17" hidden="1" x14ac:dyDescent="0.3">
      <c r="A4166" t="s">
        <v>8565</v>
      </c>
      <c r="B4166" t="s">
        <v>8566</v>
      </c>
      <c r="C4166" t="str">
        <f>IFERROR(VLOOKUP(Table1[[#This Row],[Ticker]],[1]!Table1[[Symbol]:[Industry]],2,FALSE),"-")</f>
        <v>-</v>
      </c>
      <c r="D4166" t="s">
        <v>1381</v>
      </c>
      <c r="E4166">
        <v>18.851001543999999</v>
      </c>
      <c r="F4166">
        <v>20.77</v>
      </c>
      <c r="G4166">
        <v>52.3386657925628</v>
      </c>
      <c r="H4166">
        <v>48.518346769332801</v>
      </c>
      <c r="I4166">
        <v>47.829842001658797</v>
      </c>
      <c r="J4166">
        <v>12.940040767960999</v>
      </c>
      <c r="K4166">
        <v>15.3327774672996</v>
      </c>
      <c r="L4166">
        <v>13.239920028744899</v>
      </c>
      <c r="M4166">
        <v>81.765642257605904</v>
      </c>
      <c r="N4166">
        <v>3.0161108957799998</v>
      </c>
      <c r="O4166">
        <v>4.1405873856523696</v>
      </c>
      <c r="P4166">
        <v>115.90436590436499</v>
      </c>
      <c r="Q4166">
        <v>9.0080677461663997E-2</v>
      </c>
    </row>
    <row r="4167" spans="1:17" hidden="1" x14ac:dyDescent="0.3">
      <c r="A4167" t="s">
        <v>8567</v>
      </c>
      <c r="B4167" t="s">
        <v>8568</v>
      </c>
      <c r="C4167" t="str">
        <f>IFERROR(VLOOKUP(Table1[[#This Row],[Ticker]],[1]!Table1[[Symbol]:[Industry]],2,FALSE),"-")</f>
        <v>-</v>
      </c>
      <c r="D4167" t="s">
        <v>6999</v>
      </c>
      <c r="E4167">
        <v>18.730965000000001</v>
      </c>
      <c r="F4167">
        <v>61</v>
      </c>
      <c r="G4167">
        <v>-57.6170213077623</v>
      </c>
      <c r="H4167">
        <v>2.37603932786668</v>
      </c>
      <c r="I4167">
        <v>3.81641789272815</v>
      </c>
      <c r="J4167">
        <v>0.162262990183249</v>
      </c>
      <c r="K4167">
        <v>57.749559368843897</v>
      </c>
      <c r="M4167">
        <v>54.055964622987602</v>
      </c>
      <c r="N4167">
        <v>0.88188002473716698</v>
      </c>
      <c r="O4167">
        <v>47.540983606557297</v>
      </c>
      <c r="P4167">
        <v>29.787234042553099</v>
      </c>
    </row>
    <row r="4168" spans="1:17" hidden="1" x14ac:dyDescent="0.3">
      <c r="A4168" t="s">
        <v>8569</v>
      </c>
      <c r="B4168" t="s">
        <v>8570</v>
      </c>
      <c r="C4168" t="str">
        <f>IFERROR(VLOOKUP(Table1[[#This Row],[Ticker]],[1]!Table1[[Symbol]:[Industry]],2,FALSE),"-")</f>
        <v>-</v>
      </c>
      <c r="D4168" t="s">
        <v>606</v>
      </c>
      <c r="E4168">
        <v>18.72</v>
      </c>
      <c r="F4168">
        <v>12</v>
      </c>
      <c r="G4168">
        <v>-17.503423518927999</v>
      </c>
      <c r="H4168">
        <v>-29.409880072239499</v>
      </c>
      <c r="I4168">
        <v>-10.706839612690899</v>
      </c>
      <c r="J4168">
        <v>-6.93918628517907</v>
      </c>
      <c r="K4168">
        <v>14.188360399134201</v>
      </c>
      <c r="L4168">
        <v>13.0602772081656</v>
      </c>
      <c r="M4168">
        <v>27.823573335508801</v>
      </c>
      <c r="N4168">
        <v>1.0720634204011901</v>
      </c>
      <c r="O4168">
        <v>81.3333333333333</v>
      </c>
      <c r="P4168">
        <v>25.2609603340292</v>
      </c>
      <c r="Q4168">
        <v>0.214148847384457</v>
      </c>
    </row>
    <row r="4169" spans="1:17" hidden="1" x14ac:dyDescent="0.3">
      <c r="A4169" t="s">
        <v>8571</v>
      </c>
      <c r="B4169" t="s">
        <v>8572</v>
      </c>
      <c r="C4169" t="str">
        <f>IFERROR(VLOOKUP(Table1[[#This Row],[Ticker]],[1]!Table1[[Symbol]:[Industry]],2,FALSE),"-")</f>
        <v>-</v>
      </c>
      <c r="D4169" t="s">
        <v>261</v>
      </c>
      <c r="E4169">
        <v>18.641970400000002</v>
      </c>
      <c r="F4169">
        <v>64.88</v>
      </c>
      <c r="G4169">
        <v>374.49410697251699</v>
      </c>
      <c r="H4169">
        <v>-17.586222648914301</v>
      </c>
      <c r="I4169">
        <v>54.914167769349</v>
      </c>
      <c r="J4169">
        <v>-1.59862478201105</v>
      </c>
      <c r="K4169">
        <v>68.523425140464397</v>
      </c>
      <c r="L4169">
        <v>53.847546923774097</v>
      </c>
      <c r="M4169">
        <v>48.098652159611802</v>
      </c>
      <c r="N4169">
        <v>4.3099847312724702</v>
      </c>
      <c r="O4169">
        <v>43.8193588162762</v>
      </c>
      <c r="P4169">
        <v>407.27130570758402</v>
      </c>
    </row>
    <row r="4170" spans="1:17" hidden="1" x14ac:dyDescent="0.3">
      <c r="A4170" t="s">
        <v>8573</v>
      </c>
      <c r="B4170" t="s">
        <v>8574</v>
      </c>
      <c r="C4170" t="str">
        <f>IFERROR(VLOOKUP(Table1[[#This Row],[Ticker]],[1]!Table1[[Symbol]:[Industry]],2,FALSE),"-")</f>
        <v>-</v>
      </c>
      <c r="D4170" t="s">
        <v>438</v>
      </c>
      <c r="E4170">
        <v>18.616499999999998</v>
      </c>
      <c r="F4170">
        <v>53.19</v>
      </c>
      <c r="G4170">
        <v>148.35387948903499</v>
      </c>
      <c r="H4170">
        <v>-31.550595440873298</v>
      </c>
      <c r="I4170">
        <v>78.962126868127598</v>
      </c>
      <c r="J4170">
        <v>-6.9738340893034696</v>
      </c>
      <c r="K4170">
        <v>63.819406313048603</v>
      </c>
      <c r="L4170">
        <v>49.389240534385202</v>
      </c>
      <c r="M4170">
        <v>13.176069879276801</v>
      </c>
      <c r="N4170">
        <v>0.436226146364878</v>
      </c>
      <c r="O4170">
        <v>79.263019364542203</v>
      </c>
      <c r="P4170">
        <v>193.867403314917</v>
      </c>
      <c r="Q4170">
        <v>0.11897365829982499</v>
      </c>
    </row>
    <row r="4171" spans="1:17" hidden="1" x14ac:dyDescent="0.3">
      <c r="A4171" t="s">
        <v>8575</v>
      </c>
      <c r="B4171" t="s">
        <v>8576</v>
      </c>
      <c r="C4171" t="str">
        <f>IFERROR(VLOOKUP(Table1[[#This Row],[Ticker]],[1]!Table1[[Symbol]:[Industry]],2,FALSE),"-")</f>
        <v>-</v>
      </c>
      <c r="D4171" t="s">
        <v>3178</v>
      </c>
      <c r="E4171">
        <v>18.502641430000001</v>
      </c>
      <c r="F4171">
        <v>12.95</v>
      </c>
      <c r="G4171">
        <v>4.3314085446411299E-2</v>
      </c>
      <c r="H4171">
        <v>-6.12298601326391</v>
      </c>
      <c r="I4171">
        <v>-7.8352774522660598</v>
      </c>
      <c r="J4171">
        <v>6.1007743170440998</v>
      </c>
      <c r="K4171">
        <v>13.2370846860358</v>
      </c>
      <c r="L4171">
        <v>12.171918497346301</v>
      </c>
      <c r="M4171">
        <v>42.289342344745499</v>
      </c>
      <c r="N4171">
        <v>0.81454073433843399</v>
      </c>
      <c r="O4171">
        <v>33.667953667953597</v>
      </c>
      <c r="P4171">
        <v>48</v>
      </c>
      <c r="Q4171">
        <v>0.100482835176937</v>
      </c>
    </row>
    <row r="4172" spans="1:17" hidden="1" x14ac:dyDescent="0.3">
      <c r="A4172" t="s">
        <v>8577</v>
      </c>
      <c r="B4172" t="s">
        <v>8578</v>
      </c>
      <c r="C4172" t="str">
        <f>IFERROR(VLOOKUP(Table1[[#This Row],[Ticker]],[1]!Table1[[Symbol]:[Industry]],2,FALSE),"-")</f>
        <v>-</v>
      </c>
      <c r="D4172" t="s">
        <v>546</v>
      </c>
      <c r="E4172">
        <v>18.425527519999999</v>
      </c>
      <c r="F4172">
        <v>584.79999999999995</v>
      </c>
      <c r="G4172">
        <v>79.993403411558901</v>
      </c>
      <c r="H4172">
        <v>11.4212485046548</v>
      </c>
      <c r="I4172">
        <v>7.1364800621608797</v>
      </c>
      <c r="J4172">
        <v>5.4439268588644598</v>
      </c>
      <c r="K4172">
        <v>495.80835760103099</v>
      </c>
      <c r="L4172">
        <v>451.43626203083301</v>
      </c>
      <c r="M4172">
        <v>93.112461527805195</v>
      </c>
      <c r="N4172">
        <v>1.12587128895445</v>
      </c>
      <c r="O4172">
        <v>5.1214090287277703</v>
      </c>
      <c r="P4172">
        <v>117.397769516728</v>
      </c>
      <c r="Q4172">
        <v>7.9961359190774003E-2</v>
      </c>
    </row>
    <row r="4173" spans="1:17" hidden="1" x14ac:dyDescent="0.3">
      <c r="A4173" t="s">
        <v>8579</v>
      </c>
      <c r="B4173" t="s">
        <v>8580</v>
      </c>
      <c r="C4173" t="str">
        <f>IFERROR(VLOOKUP(Table1[[#This Row],[Ticker]],[1]!Table1[[Symbol]:[Industry]],2,FALSE),"-")</f>
        <v>-</v>
      </c>
      <c r="D4173" t="s">
        <v>51</v>
      </c>
      <c r="E4173">
        <v>18.364144259</v>
      </c>
      <c r="F4173">
        <v>6.77</v>
      </c>
      <c r="G4173">
        <v>55.278356820489101</v>
      </c>
      <c r="H4173">
        <v>-25.2162171754605</v>
      </c>
      <c r="I4173">
        <v>-39.609227765782997</v>
      </c>
      <c r="J4173">
        <v>-5.2648493589346597</v>
      </c>
      <c r="K4173">
        <v>7.7026735080268303</v>
      </c>
      <c r="L4173">
        <v>7.4721651487787204</v>
      </c>
      <c r="M4173">
        <v>17.8963081126616</v>
      </c>
      <c r="N4173">
        <v>0.42489009359742302</v>
      </c>
      <c r="O4173">
        <v>72.821270310192006</v>
      </c>
      <c r="Q4173">
        <v>0.102035532332587</v>
      </c>
    </row>
    <row r="4174" spans="1:17" hidden="1" x14ac:dyDescent="0.3">
      <c r="A4174" t="s">
        <v>8581</v>
      </c>
      <c r="B4174" t="s">
        <v>8582</v>
      </c>
      <c r="C4174" t="str">
        <f>IFERROR(VLOOKUP(Table1[[#This Row],[Ticker]],[1]!Table1[[Symbol]:[Industry]],2,FALSE),"-")</f>
        <v>-</v>
      </c>
      <c r="E4174">
        <v>18.362300399999999</v>
      </c>
      <c r="F4174">
        <v>49.08</v>
      </c>
      <c r="G4174">
        <v>21.223428814353099</v>
      </c>
      <c r="H4174">
        <v>40.0643778211587</v>
      </c>
      <c r="I4174">
        <v>53.158311603336003</v>
      </c>
      <c r="J4174">
        <v>15.3734243778152</v>
      </c>
      <c r="K4174">
        <v>38.843265971356303</v>
      </c>
      <c r="L4174">
        <v>34.151226020821497</v>
      </c>
      <c r="M4174">
        <v>69.718154314702403</v>
      </c>
      <c r="N4174">
        <v>1.21458180226492</v>
      </c>
      <c r="O4174">
        <v>10.0244498777506</v>
      </c>
      <c r="P4174">
        <v>102.97766749379601</v>
      </c>
      <c r="Q4174">
        <v>1.6798060124158E-2</v>
      </c>
    </row>
    <row r="4175" spans="1:17" hidden="1" x14ac:dyDescent="0.3">
      <c r="A4175" t="s">
        <v>8583</v>
      </c>
      <c r="B4175" t="s">
        <v>8584</v>
      </c>
      <c r="C4175" t="str">
        <f>IFERROR(VLOOKUP(Table1[[#This Row],[Ticker]],[1]!Table1[[Symbol]:[Industry]],2,FALSE),"-")</f>
        <v>-</v>
      </c>
      <c r="D4175" t="s">
        <v>264</v>
      </c>
      <c r="E4175">
        <v>18.361748680000002</v>
      </c>
      <c r="F4175">
        <v>41.35</v>
      </c>
      <c r="G4175">
        <v>-43.178065473961297</v>
      </c>
      <c r="H4175">
        <v>-19.784361674639499</v>
      </c>
      <c r="I4175">
        <v>-19.807403649996999</v>
      </c>
      <c r="J4175">
        <v>-3.4383659406343599</v>
      </c>
      <c r="K4175">
        <v>43.314565107572001</v>
      </c>
      <c r="L4175">
        <v>44.165584286230597</v>
      </c>
      <c r="M4175">
        <v>35.4322033089488</v>
      </c>
      <c r="N4175">
        <v>1.06676458606765</v>
      </c>
      <c r="O4175">
        <v>34.727932285368702</v>
      </c>
      <c r="P4175">
        <v>5.7544757033248102</v>
      </c>
      <c r="Q4175">
        <v>1.5417472901547E-2</v>
      </c>
    </row>
    <row r="4176" spans="1:17" hidden="1" x14ac:dyDescent="0.3">
      <c r="A4176" t="s">
        <v>8585</v>
      </c>
      <c r="B4176" t="s">
        <v>8586</v>
      </c>
      <c r="C4176" t="str">
        <f>IFERROR(VLOOKUP(Table1[[#This Row],[Ticker]],[1]!Table1[[Symbol]:[Industry]],2,FALSE),"-")</f>
        <v>-</v>
      </c>
      <c r="E4176">
        <v>18.339300224999999</v>
      </c>
      <c r="F4176">
        <v>69.05</v>
      </c>
      <c r="G4176">
        <v>-65.542534664959305</v>
      </c>
      <c r="H4176">
        <v>-37.311407444403798</v>
      </c>
      <c r="I4176">
        <v>-51.095493928233999</v>
      </c>
      <c r="J4176">
        <v>-4.6468617770420702</v>
      </c>
      <c r="M4176">
        <v>21.8688770106221</v>
      </c>
      <c r="O4176">
        <v>49.167270094134601</v>
      </c>
      <c r="P4176">
        <v>1.54411764705881</v>
      </c>
    </row>
    <row r="4177" spans="1:17" hidden="1" x14ac:dyDescent="0.3">
      <c r="A4177" t="s">
        <v>8587</v>
      </c>
      <c r="B4177" t="s">
        <v>8588</v>
      </c>
      <c r="C4177" t="str">
        <f>IFERROR(VLOOKUP(Table1[[#This Row],[Ticker]],[1]!Table1[[Symbol]:[Industry]],2,FALSE),"-")</f>
        <v>-</v>
      </c>
      <c r="D4177" t="s">
        <v>1169</v>
      </c>
      <c r="E4177">
        <v>18.325513099999998</v>
      </c>
      <c r="F4177">
        <v>7.33</v>
      </c>
      <c r="G4177">
        <v>-89.327287650300505</v>
      </c>
      <c r="H4177">
        <v>0.72362214481965303</v>
      </c>
      <c r="I4177">
        <v>-29.3738473187294</v>
      </c>
      <c r="J4177">
        <v>31.891822738610902</v>
      </c>
      <c r="K4177">
        <v>6.4207857777893</v>
      </c>
      <c r="L4177">
        <v>9.5527652077902996</v>
      </c>
      <c r="M4177">
        <v>80.091668504168894</v>
      </c>
      <c r="N4177">
        <v>2.5417976760081999</v>
      </c>
      <c r="O4177">
        <v>159.208731241473</v>
      </c>
      <c r="P4177">
        <v>55.957446808510603</v>
      </c>
      <c r="Q4177">
        <v>1.2302849544944001E-2</v>
      </c>
    </row>
    <row r="4178" spans="1:17" hidden="1" x14ac:dyDescent="0.3">
      <c r="A4178" t="s">
        <v>8589</v>
      </c>
      <c r="B4178" t="s">
        <v>8590</v>
      </c>
      <c r="C4178" t="str">
        <f>IFERROR(VLOOKUP(Table1[[#This Row],[Ticker]],[1]!Table1[[Symbol]:[Industry]],2,FALSE),"-")</f>
        <v>-</v>
      </c>
      <c r="D4178" t="s">
        <v>1618</v>
      </c>
      <c r="E4178">
        <v>18.271999999999998</v>
      </c>
      <c r="F4178">
        <v>40</v>
      </c>
      <c r="G4178">
        <v>-45.820676995935898</v>
      </c>
      <c r="H4178">
        <v>5.8557330372783198</v>
      </c>
      <c r="I4178">
        <v>8.6539689857858395</v>
      </c>
      <c r="J4178">
        <v>1.05969888761914</v>
      </c>
      <c r="K4178">
        <v>38.293020898422</v>
      </c>
      <c r="L4178">
        <v>37.665369215102899</v>
      </c>
      <c r="M4178">
        <v>62.552494729156699</v>
      </c>
      <c r="N4178">
        <v>0.77651515151515105</v>
      </c>
      <c r="O4178">
        <v>26.249999999999901</v>
      </c>
      <c r="P4178">
        <v>33.1114808652246</v>
      </c>
    </row>
    <row r="4179" spans="1:17" hidden="1" x14ac:dyDescent="0.3">
      <c r="A4179" t="s">
        <v>8591</v>
      </c>
      <c r="B4179" t="s">
        <v>8592</v>
      </c>
      <c r="C4179" t="str">
        <f>IFERROR(VLOOKUP(Table1[[#This Row],[Ticker]],[1]!Table1[[Symbol]:[Industry]],2,FALSE),"-")</f>
        <v>-</v>
      </c>
      <c r="D4179" t="s">
        <v>397</v>
      </c>
      <c r="E4179">
        <v>18.270371999999998</v>
      </c>
      <c r="F4179">
        <v>48.76</v>
      </c>
      <c r="G4179">
        <v>-35.257198735066403</v>
      </c>
      <c r="H4179">
        <v>-3.9341480241025599</v>
      </c>
      <c r="I4179">
        <v>3.1144248161046901</v>
      </c>
      <c r="J4179">
        <v>2.4163471055812198</v>
      </c>
      <c r="K4179">
        <v>48.950729217314603</v>
      </c>
      <c r="L4179">
        <v>48.679439207417701</v>
      </c>
      <c r="M4179">
        <v>47.994800290650304</v>
      </c>
      <c r="N4179">
        <v>0.68781164341323298</v>
      </c>
      <c r="O4179">
        <v>41.119770303527403</v>
      </c>
      <c r="P4179">
        <v>26.649350649350598</v>
      </c>
      <c r="Q4179">
        <v>-2.2172791031231001E-2</v>
      </c>
    </row>
    <row r="4180" spans="1:17" hidden="1" x14ac:dyDescent="0.3">
      <c r="A4180" t="s">
        <v>8593</v>
      </c>
      <c r="B4180" t="s">
        <v>8594</v>
      </c>
      <c r="C4180" t="str">
        <f>IFERROR(VLOOKUP(Table1[[#This Row],[Ticker]],[1]!Table1[[Symbol]:[Industry]],2,FALSE),"-")</f>
        <v>-</v>
      </c>
      <c r="D4180" t="s">
        <v>546</v>
      </c>
      <c r="E4180">
        <v>18.232500000000002</v>
      </c>
      <c r="F4180">
        <v>121.55</v>
      </c>
      <c r="G4180">
        <v>171.85939274363</v>
      </c>
      <c r="H4180">
        <v>7.68637644040128</v>
      </c>
      <c r="I4180">
        <v>118.979486671709</v>
      </c>
      <c r="J4180">
        <v>5.1651882498000301</v>
      </c>
      <c r="K4180">
        <v>106.284557881034</v>
      </c>
      <c r="L4180">
        <v>83.852964254210207</v>
      </c>
      <c r="M4180">
        <v>77.710899741302001</v>
      </c>
      <c r="N4180">
        <v>2.0122337299933402</v>
      </c>
      <c r="O4180">
        <v>16.1908679555738</v>
      </c>
      <c r="P4180">
        <v>269.79008214176997</v>
      </c>
      <c r="Q4180">
        <v>8.3209381391726997E-2</v>
      </c>
    </row>
    <row r="4181" spans="1:17" hidden="1" x14ac:dyDescent="0.3">
      <c r="A4181" t="s">
        <v>8595</v>
      </c>
      <c r="B4181" t="s">
        <v>8596</v>
      </c>
      <c r="C4181" t="str">
        <f>IFERROR(VLOOKUP(Table1[[#This Row],[Ticker]],[1]!Table1[[Symbol]:[Industry]],2,FALSE),"-")</f>
        <v>-</v>
      </c>
      <c r="D4181" t="s">
        <v>546</v>
      </c>
      <c r="E4181">
        <v>18.217500000000001</v>
      </c>
      <c r="F4181">
        <v>17.350000000000001</v>
      </c>
      <c r="G4181">
        <v>68.265674961341404</v>
      </c>
      <c r="H4181">
        <v>32.879294137102697</v>
      </c>
      <c r="I4181">
        <v>58.891496751403501</v>
      </c>
      <c r="J4181">
        <v>-5.6783167199616704</v>
      </c>
      <c r="K4181">
        <v>14.4781173535325</v>
      </c>
      <c r="L4181">
        <v>11.5985314735389</v>
      </c>
      <c r="M4181">
        <v>56.979251827424001</v>
      </c>
      <c r="N4181">
        <v>1.86300951532213</v>
      </c>
      <c r="O4181">
        <v>8.29971181556194</v>
      </c>
      <c r="P4181">
        <v>108.28331332533</v>
      </c>
      <c r="Q4181">
        <v>7.9825354115239E-2</v>
      </c>
    </row>
    <row r="4182" spans="1:17" hidden="1" x14ac:dyDescent="0.3">
      <c r="A4182" t="s">
        <v>8597</v>
      </c>
      <c r="B4182" t="s">
        <v>8598</v>
      </c>
      <c r="C4182" t="str">
        <f>IFERROR(VLOOKUP(Table1[[#This Row],[Ticker]],[1]!Table1[[Symbol]:[Industry]],2,FALSE),"-")</f>
        <v>-</v>
      </c>
      <c r="D4182" t="s">
        <v>546</v>
      </c>
      <c r="E4182">
        <v>18.165615599999999</v>
      </c>
      <c r="F4182">
        <v>12.93</v>
      </c>
      <c r="G4182">
        <v>-24.937332179603501</v>
      </c>
      <c r="H4182">
        <v>20.5266030570744</v>
      </c>
      <c r="I4182">
        <v>6.1164252547868498</v>
      </c>
      <c r="J4182">
        <v>-3.8282417574429402</v>
      </c>
      <c r="K4182">
        <v>11.619615604000201</v>
      </c>
      <c r="L4182">
        <v>11.357695797183</v>
      </c>
      <c r="M4182">
        <v>55.565505150792397</v>
      </c>
      <c r="N4182">
        <v>2.3966936192580199</v>
      </c>
      <c r="O4182">
        <v>19.334880123743201</v>
      </c>
      <c r="P4182">
        <v>50.1742160278745</v>
      </c>
      <c r="Q4182">
        <v>3.6553571826314003E-2</v>
      </c>
    </row>
    <row r="4183" spans="1:17" hidden="1" x14ac:dyDescent="0.3">
      <c r="A4183" t="s">
        <v>8599</v>
      </c>
      <c r="B4183" t="s">
        <v>8600</v>
      </c>
      <c r="C4183" t="str">
        <f>IFERROR(VLOOKUP(Table1[[#This Row],[Ticker]],[1]!Table1[[Symbol]:[Industry]],2,FALSE),"-")</f>
        <v>-</v>
      </c>
      <c r="D4183" t="s">
        <v>1000</v>
      </c>
      <c r="E4183">
        <v>18.135713148000001</v>
      </c>
      <c r="F4183">
        <v>29.91</v>
      </c>
      <c r="G4183">
        <v>-29.781330966471302</v>
      </c>
      <c r="H4183">
        <v>11.224637200501</v>
      </c>
      <c r="I4183">
        <v>-3.9078167588614101</v>
      </c>
      <c r="J4183">
        <v>-5.0126003977948903</v>
      </c>
      <c r="K4183">
        <v>27.6039810284711</v>
      </c>
      <c r="L4183">
        <v>26.3862008991997</v>
      </c>
      <c r="M4183">
        <v>49.651922856402699</v>
      </c>
      <c r="N4183">
        <v>2.3846521493842499</v>
      </c>
      <c r="O4183">
        <v>31.059846205282501</v>
      </c>
      <c r="P4183">
        <v>56.925498426023097</v>
      </c>
      <c r="Q4183">
        <v>0.11998056954186399</v>
      </c>
    </row>
    <row r="4184" spans="1:17" hidden="1" x14ac:dyDescent="0.3">
      <c r="A4184" t="s">
        <v>8601</v>
      </c>
      <c r="B4184" t="s">
        <v>8602</v>
      </c>
      <c r="C4184" t="str">
        <f>IFERROR(VLOOKUP(Table1[[#This Row],[Ticker]],[1]!Table1[[Symbol]:[Industry]],2,FALSE),"-")</f>
        <v>-</v>
      </c>
      <c r="D4184" t="s">
        <v>753</v>
      </c>
      <c r="E4184">
        <v>18.095091273000001</v>
      </c>
      <c r="F4184">
        <v>1000.55</v>
      </c>
      <c r="G4184">
        <v>21.951015909640901</v>
      </c>
      <c r="H4184">
        <v>-1.7041212481449</v>
      </c>
      <c r="I4184">
        <v>-1.4885198448255601</v>
      </c>
      <c r="J4184">
        <v>1.5989270044305299</v>
      </c>
      <c r="K4184">
        <v>962.028983445363</v>
      </c>
      <c r="L4184">
        <v>876.714618663382</v>
      </c>
      <c r="M4184">
        <v>55.6599041266266</v>
      </c>
      <c r="N4184">
        <v>0.72610035958445396</v>
      </c>
      <c r="O4184">
        <v>4.4275648393383404</v>
      </c>
      <c r="P4184">
        <v>61.903914302820397</v>
      </c>
      <c r="Q4184">
        <v>1.8114824755041999E-2</v>
      </c>
    </row>
    <row r="4185" spans="1:17" hidden="1" x14ac:dyDescent="0.3">
      <c r="A4185" t="s">
        <v>8603</v>
      </c>
      <c r="B4185" t="s">
        <v>8604</v>
      </c>
      <c r="C4185" t="str">
        <f>IFERROR(VLOOKUP(Table1[[#This Row],[Ticker]],[1]!Table1[[Symbol]:[Industry]],2,FALSE),"-")</f>
        <v>-</v>
      </c>
      <c r="D4185" t="s">
        <v>473</v>
      </c>
      <c r="E4185">
        <v>18.062999999999999</v>
      </c>
      <c r="F4185">
        <v>13.38</v>
      </c>
      <c r="G4185">
        <v>242.01271723132001</v>
      </c>
      <c r="H4185">
        <v>-3.0790045317824299</v>
      </c>
      <c r="I4185">
        <v>-30.6499482997828</v>
      </c>
      <c r="J4185">
        <v>-5.44529037599081</v>
      </c>
      <c r="K4185">
        <v>12.702006353943901</v>
      </c>
      <c r="L4185">
        <v>9.81970376600691</v>
      </c>
      <c r="M4185">
        <v>27.3337327520249</v>
      </c>
      <c r="N4185">
        <v>0.44925795419628001</v>
      </c>
      <c r="O4185">
        <v>36.3976083707025</v>
      </c>
      <c r="P4185">
        <v>274.78991596638599</v>
      </c>
      <c r="Q4185">
        <v>0.134640981058989</v>
      </c>
    </row>
    <row r="4186" spans="1:17" hidden="1" x14ac:dyDescent="0.3">
      <c r="A4186" t="s">
        <v>8605</v>
      </c>
      <c r="B4186" t="s">
        <v>8606</v>
      </c>
      <c r="C4186" t="str">
        <f>IFERROR(VLOOKUP(Table1[[#This Row],[Ticker]],[1]!Table1[[Symbol]:[Industry]],2,FALSE),"-")</f>
        <v>-</v>
      </c>
      <c r="E4186">
        <v>18.016352640000001</v>
      </c>
      <c r="F4186">
        <v>40.479999999999997</v>
      </c>
      <c r="G4186">
        <v>489.99203203416403</v>
      </c>
      <c r="H4186">
        <v>10.666077728589499</v>
      </c>
      <c r="I4186">
        <v>-58.545783459868197</v>
      </c>
      <c r="J4186">
        <v>3.9929785224694401</v>
      </c>
      <c r="K4186">
        <v>37.789680058128297</v>
      </c>
      <c r="L4186">
        <v>32.911836893434199</v>
      </c>
      <c r="M4186">
        <v>69.088084119810205</v>
      </c>
      <c r="N4186">
        <v>0.70241160583281104</v>
      </c>
      <c r="O4186">
        <v>70.676877470355706</v>
      </c>
      <c r="P4186">
        <v>522.76923076923003</v>
      </c>
    </row>
    <row r="4187" spans="1:17" hidden="1" x14ac:dyDescent="0.3">
      <c r="A4187" t="s">
        <v>8607</v>
      </c>
      <c r="B4187" t="s">
        <v>8608</v>
      </c>
      <c r="C4187" t="str">
        <f>IFERROR(VLOOKUP(Table1[[#This Row],[Ticker]],[1]!Table1[[Symbol]:[Industry]],2,FALSE),"-")</f>
        <v>-</v>
      </c>
      <c r="D4187" t="s">
        <v>51</v>
      </c>
      <c r="E4187">
        <v>17.962223999999999</v>
      </c>
      <c r="F4187">
        <v>58.8</v>
      </c>
      <c r="G4187">
        <v>88.775175040366904</v>
      </c>
      <c r="H4187">
        <v>7.4905709399156697</v>
      </c>
      <c r="I4187">
        <v>72.022707006514693</v>
      </c>
      <c r="J4187">
        <v>7.1825019562890704</v>
      </c>
      <c r="K4187">
        <v>52.4205199091287</v>
      </c>
      <c r="L4187">
        <v>40.051274315919301</v>
      </c>
      <c r="M4187">
        <v>54.561386984056398</v>
      </c>
      <c r="N4187">
        <v>0.94294952376882102</v>
      </c>
      <c r="O4187">
        <v>8.3333333333333393</v>
      </c>
      <c r="P4187">
        <v>173.488372093023</v>
      </c>
      <c r="Q4187">
        <v>0.13244382860874299</v>
      </c>
    </row>
    <row r="4188" spans="1:17" hidden="1" x14ac:dyDescent="0.3">
      <c r="A4188" t="s">
        <v>8609</v>
      </c>
      <c r="B4188" t="s">
        <v>8610</v>
      </c>
      <c r="C4188" t="str">
        <f>IFERROR(VLOOKUP(Table1[[#This Row],[Ticker]],[1]!Table1[[Symbol]:[Industry]],2,FALSE),"-")</f>
        <v>-</v>
      </c>
      <c r="D4188" t="s">
        <v>2650</v>
      </c>
      <c r="E4188">
        <v>17.96144</v>
      </c>
      <c r="F4188">
        <v>18.559999999999999</v>
      </c>
      <c r="G4188">
        <v>-56.082983859033298</v>
      </c>
      <c r="H4188">
        <v>-4.3670808215738699</v>
      </c>
      <c r="I4188">
        <v>-44.090157998341098</v>
      </c>
      <c r="J4188">
        <v>-1.5044036764834099</v>
      </c>
      <c r="K4188">
        <v>20.553511635565499</v>
      </c>
      <c r="L4188">
        <v>23.098044321821099</v>
      </c>
      <c r="M4188">
        <v>40.482324024984301</v>
      </c>
      <c r="N4188">
        <v>1.1023202738683899</v>
      </c>
      <c r="O4188">
        <v>75.107758620689594</v>
      </c>
      <c r="P4188">
        <v>7.0975187536064599</v>
      </c>
      <c r="Q4188">
        <v>7.6521598971092994E-2</v>
      </c>
    </row>
    <row r="4189" spans="1:17" hidden="1" x14ac:dyDescent="0.3">
      <c r="A4189" t="s">
        <v>8611</v>
      </c>
      <c r="B4189" t="s">
        <v>8612</v>
      </c>
      <c r="C4189" t="str">
        <f>IFERROR(VLOOKUP(Table1[[#This Row],[Ticker]],[1]!Table1[[Symbol]:[Industry]],2,FALSE),"-")</f>
        <v>-</v>
      </c>
      <c r="D4189" t="s">
        <v>143</v>
      </c>
      <c r="E4189">
        <v>17.904954438000001</v>
      </c>
      <c r="F4189">
        <v>12.18</v>
      </c>
      <c r="G4189">
        <v>70.222801264933594</v>
      </c>
      <c r="H4189">
        <v>25.775162134884201</v>
      </c>
      <c r="I4189">
        <v>17.911452739913798</v>
      </c>
      <c r="J4189">
        <v>-19.7277870860196</v>
      </c>
      <c r="K4189">
        <v>11.5173227552787</v>
      </c>
      <c r="L4189">
        <v>10.007966293749</v>
      </c>
      <c r="M4189">
        <v>40.030251226728701</v>
      </c>
      <c r="N4189">
        <v>0.85335943366075495</v>
      </c>
      <c r="O4189">
        <v>37.110016420361198</v>
      </c>
      <c r="P4189">
        <v>102.99999999999901</v>
      </c>
      <c r="Q4189">
        <v>5.7305461765500998E-2</v>
      </c>
    </row>
    <row r="4190" spans="1:17" hidden="1" x14ac:dyDescent="0.3">
      <c r="A4190" t="s">
        <v>8613</v>
      </c>
      <c r="B4190" t="s">
        <v>8614</v>
      </c>
      <c r="C4190" t="str">
        <f>IFERROR(VLOOKUP(Table1[[#This Row],[Ticker]],[1]!Table1[[Symbol]:[Industry]],2,FALSE),"-")</f>
        <v>-</v>
      </c>
      <c r="D4190" t="s">
        <v>143</v>
      </c>
      <c r="E4190">
        <v>17.86</v>
      </c>
      <c r="F4190">
        <v>1.88</v>
      </c>
      <c r="G4190">
        <v>-64.907162633983305</v>
      </c>
      <c r="H4190">
        <v>-6.2121851600546796</v>
      </c>
      <c r="I4190">
        <v>-19.9008386266133</v>
      </c>
      <c r="J4190">
        <v>-3.07508430475567</v>
      </c>
      <c r="K4190">
        <v>1.9128842443810099</v>
      </c>
      <c r="L4190">
        <v>2.0403749165884499</v>
      </c>
      <c r="M4190">
        <v>47.222413955573899</v>
      </c>
      <c r="N4190">
        <v>0.99598262040136998</v>
      </c>
      <c r="O4190">
        <v>59.574468085106403</v>
      </c>
      <c r="P4190">
        <v>17.499999999999901</v>
      </c>
      <c r="Q4190">
        <v>-1.0904097365292E-2</v>
      </c>
    </row>
    <row r="4191" spans="1:17" hidden="1" x14ac:dyDescent="0.3">
      <c r="A4191" t="s">
        <v>8615</v>
      </c>
      <c r="B4191" t="s">
        <v>8616</v>
      </c>
      <c r="C4191" t="str">
        <f>IFERROR(VLOOKUP(Table1[[#This Row],[Ticker]],[1]!Table1[[Symbol]:[Industry]],2,FALSE),"-")</f>
        <v>-</v>
      </c>
      <c r="D4191" t="s">
        <v>252</v>
      </c>
      <c r="E4191">
        <v>17.852947391999901</v>
      </c>
      <c r="F4191">
        <v>12.82</v>
      </c>
      <c r="G4191">
        <v>-55.499051574141902</v>
      </c>
      <c r="H4191">
        <v>-20.376494179815499</v>
      </c>
      <c r="I4191">
        <v>-56.3079035232564</v>
      </c>
      <c r="J4191">
        <v>-7.5090226141277503</v>
      </c>
      <c r="K4191">
        <v>13.689893179012399</v>
      </c>
      <c r="L4191">
        <v>15.3006506039423</v>
      </c>
      <c r="M4191">
        <v>50.6231717021234</v>
      </c>
      <c r="N4191">
        <v>0.50746716597286001</v>
      </c>
      <c r="O4191">
        <v>93.987348535037199</v>
      </c>
      <c r="P4191">
        <v>6.9224353628023199</v>
      </c>
      <c r="Q4191">
        <v>4.2940244947607002E-2</v>
      </c>
    </row>
    <row r="4192" spans="1:17" hidden="1" x14ac:dyDescent="0.3">
      <c r="A4192" t="s">
        <v>8617</v>
      </c>
      <c r="B4192" t="s">
        <v>8618</v>
      </c>
      <c r="C4192" t="str">
        <f>IFERROR(VLOOKUP(Table1[[#This Row],[Ticker]],[1]!Table1[[Symbol]:[Industry]],2,FALSE),"-")</f>
        <v>-</v>
      </c>
      <c r="D4192" t="s">
        <v>516</v>
      </c>
      <c r="E4192">
        <v>17.826302519999999</v>
      </c>
      <c r="F4192">
        <v>4.8099999999999996</v>
      </c>
      <c r="G4192">
        <v>-1.3564337077440101</v>
      </c>
      <c r="H4192">
        <v>-7.7027290215783601</v>
      </c>
      <c r="I4192">
        <v>-11.4412691094522</v>
      </c>
      <c r="J4192">
        <v>-5.3505575226372697</v>
      </c>
      <c r="K4192">
        <v>4.8178267862331703</v>
      </c>
      <c r="L4192">
        <v>4.7766165735365398</v>
      </c>
      <c r="M4192">
        <v>48.699735753500597</v>
      </c>
      <c r="N4192">
        <v>0.92729390104572595</v>
      </c>
      <c r="O4192">
        <v>42.411642411642397</v>
      </c>
      <c r="P4192">
        <v>49.3788819875776</v>
      </c>
      <c r="Q4192">
        <v>1.7399483716875001E-2</v>
      </c>
    </row>
    <row r="4193" spans="1:17" hidden="1" x14ac:dyDescent="0.3">
      <c r="A4193" t="s">
        <v>8619</v>
      </c>
      <c r="B4193" t="s">
        <v>8620</v>
      </c>
      <c r="C4193" t="str">
        <f>IFERROR(VLOOKUP(Table1[[#This Row],[Ticker]],[1]!Table1[[Symbol]:[Industry]],2,FALSE),"-")</f>
        <v>-</v>
      </c>
      <c r="D4193" t="s">
        <v>195</v>
      </c>
      <c r="E4193">
        <v>17.811215362999999</v>
      </c>
      <c r="F4193">
        <v>38.11</v>
      </c>
      <c r="G4193">
        <v>-16.125836629158801</v>
      </c>
      <c r="H4193">
        <v>-7.0548549810764101</v>
      </c>
      <c r="I4193">
        <v>1.58802954099176</v>
      </c>
      <c r="J4193">
        <v>0.67301567835527898</v>
      </c>
      <c r="K4193">
        <v>37.112078668159597</v>
      </c>
      <c r="L4193">
        <v>37.509747680767497</v>
      </c>
      <c r="M4193">
        <v>50.941502641892399</v>
      </c>
      <c r="N4193">
        <v>2.65472337848768</v>
      </c>
      <c r="O4193">
        <v>20.4408291786932</v>
      </c>
      <c r="P4193">
        <v>28.0577956989247</v>
      </c>
      <c r="Q4193">
        <v>-8.7374566817603999E-2</v>
      </c>
    </row>
    <row r="4194" spans="1:17" hidden="1" x14ac:dyDescent="0.3">
      <c r="A4194" t="s">
        <v>8621</v>
      </c>
      <c r="B4194" t="s">
        <v>8622</v>
      </c>
      <c r="C4194" t="str">
        <f>IFERROR(VLOOKUP(Table1[[#This Row],[Ticker]],[1]!Table1[[Symbol]:[Industry]],2,FALSE),"-")</f>
        <v>-</v>
      </c>
      <c r="D4194" t="s">
        <v>546</v>
      </c>
      <c r="E4194">
        <v>17.7872734</v>
      </c>
      <c r="F4194">
        <v>18.190000000000001</v>
      </c>
      <c r="G4194">
        <v>5.9718477943005004</v>
      </c>
      <c r="H4194">
        <v>-4.6415045317824299</v>
      </c>
      <c r="I4194">
        <v>-18.3301579983411</v>
      </c>
      <c r="J4194">
        <v>-1.5044036764834099</v>
      </c>
      <c r="K4194">
        <v>18.1818681937397</v>
      </c>
      <c r="L4194">
        <v>17.338744011590599</v>
      </c>
      <c r="M4194">
        <v>100</v>
      </c>
      <c r="O4194">
        <v>0</v>
      </c>
      <c r="P4194">
        <v>38.7490465293669</v>
      </c>
    </row>
    <row r="4195" spans="1:17" hidden="1" x14ac:dyDescent="0.3">
      <c r="A4195" t="s">
        <v>8623</v>
      </c>
      <c r="B4195" t="s">
        <v>8624</v>
      </c>
      <c r="C4195" t="str">
        <f>IFERROR(VLOOKUP(Table1[[#This Row],[Ticker]],[1]!Table1[[Symbol]:[Industry]],2,FALSE),"-")</f>
        <v>-</v>
      </c>
      <c r="D4195" t="s">
        <v>54</v>
      </c>
      <c r="E4195">
        <v>17.761243199999999</v>
      </c>
      <c r="F4195">
        <v>17.760000000000002</v>
      </c>
      <c r="G4195">
        <v>19.0176730598054</v>
      </c>
      <c r="H4195">
        <v>30.994859104581099</v>
      </c>
      <c r="I4195">
        <v>18.601222109600201</v>
      </c>
      <c r="J4195">
        <v>-0.96532011853194599</v>
      </c>
      <c r="K4195">
        <v>15.964921231920099</v>
      </c>
      <c r="L4195">
        <v>14.560570623450801</v>
      </c>
      <c r="M4195">
        <v>48.100808977807802</v>
      </c>
      <c r="N4195">
        <v>1.2986737162897399</v>
      </c>
      <c r="O4195">
        <v>54.898648648648603</v>
      </c>
      <c r="P4195">
        <v>68.181818181818102</v>
      </c>
      <c r="Q4195">
        <v>7.0783151497495006E-2</v>
      </c>
    </row>
    <row r="4196" spans="1:17" hidden="1" x14ac:dyDescent="0.3">
      <c r="A4196" t="s">
        <v>8625</v>
      </c>
      <c r="B4196" t="s">
        <v>8626</v>
      </c>
      <c r="C4196" t="str">
        <f>IFERROR(VLOOKUP(Table1[[#This Row],[Ticker]],[1]!Table1[[Symbol]:[Industry]],2,FALSE),"-")</f>
        <v>-</v>
      </c>
      <c r="D4196" t="s">
        <v>261</v>
      </c>
      <c r="E4196">
        <v>17.75553</v>
      </c>
      <c r="F4196">
        <v>65</v>
      </c>
      <c r="G4196">
        <v>143.818545945784</v>
      </c>
      <c r="H4196">
        <v>30.808230917953001</v>
      </c>
      <c r="I4196">
        <v>18.396808766488402</v>
      </c>
      <c r="J4196">
        <v>3.4136291104018199</v>
      </c>
      <c r="K4196">
        <v>52.042432630734403</v>
      </c>
      <c r="L4196">
        <v>44.725392347709302</v>
      </c>
      <c r="M4196">
        <v>90.502253441746703</v>
      </c>
      <c r="N4196">
        <v>0.31363389663069502</v>
      </c>
      <c r="O4196">
        <v>0</v>
      </c>
      <c r="P4196">
        <v>176.595744680851</v>
      </c>
      <c r="Q4196">
        <v>0.13251980542035199</v>
      </c>
    </row>
    <row r="4197" spans="1:17" hidden="1" x14ac:dyDescent="0.3">
      <c r="A4197" t="s">
        <v>8627</v>
      </c>
      <c r="B4197" t="s">
        <v>8628</v>
      </c>
      <c r="C4197" t="str">
        <f>IFERROR(VLOOKUP(Table1[[#This Row],[Ticker]],[1]!Table1[[Symbol]:[Industry]],2,FALSE),"-")</f>
        <v>-</v>
      </c>
      <c r="D4197" t="s">
        <v>83</v>
      </c>
      <c r="E4197">
        <v>17.724564000000001</v>
      </c>
      <c r="F4197">
        <v>4.29</v>
      </c>
      <c r="G4197">
        <v>-34.382703322222298</v>
      </c>
      <c r="H4197">
        <v>-5.3540936054166401</v>
      </c>
      <c r="I4197">
        <v>-6.0264930768751599</v>
      </c>
      <c r="J4197">
        <v>-6.0706137221455201</v>
      </c>
      <c r="K4197">
        <v>4.0848607943370601</v>
      </c>
      <c r="L4197">
        <v>4.13486950494414</v>
      </c>
      <c r="M4197">
        <v>54.682748875652599</v>
      </c>
      <c r="N4197">
        <v>0.83839958698658201</v>
      </c>
      <c r="O4197">
        <v>44.289044289044298</v>
      </c>
      <c r="P4197">
        <v>34.062499999999901</v>
      </c>
      <c r="Q4197">
        <v>2.9708044222911002E-2</v>
      </c>
    </row>
    <row r="4198" spans="1:17" hidden="1" x14ac:dyDescent="0.3">
      <c r="A4198" t="s">
        <v>8629</v>
      </c>
      <c r="B4198" t="s">
        <v>8630</v>
      </c>
      <c r="C4198" t="str">
        <f>IFERROR(VLOOKUP(Table1[[#This Row],[Ticker]],[1]!Table1[[Symbol]:[Industry]],2,FALSE),"-")</f>
        <v>-</v>
      </c>
      <c r="D4198" t="s">
        <v>400</v>
      </c>
      <c r="E4198">
        <v>17.713317499999999</v>
      </c>
      <c r="F4198">
        <v>27.25</v>
      </c>
      <c r="G4198">
        <v>-19.940759811670901</v>
      </c>
      <c r="H4198">
        <v>-4.6415045317824299</v>
      </c>
      <c r="I4198">
        <v>-56.158129707216297</v>
      </c>
      <c r="J4198">
        <v>-1.5044036764834099</v>
      </c>
      <c r="K4198">
        <v>28.574898812196601</v>
      </c>
      <c r="L4198">
        <v>32.537267170062101</v>
      </c>
      <c r="M4198">
        <v>4.0868257539999996E-6</v>
      </c>
      <c r="N4198">
        <v>0.77922077922077904</v>
      </c>
      <c r="O4198">
        <v>60.844036697247603</v>
      </c>
      <c r="P4198">
        <v>12.8364389233954</v>
      </c>
    </row>
    <row r="4199" spans="1:17" hidden="1" x14ac:dyDescent="0.3">
      <c r="A4199" t="s">
        <v>8631</v>
      </c>
      <c r="B4199" t="s">
        <v>8632</v>
      </c>
      <c r="C4199" t="str">
        <f>IFERROR(VLOOKUP(Table1[[#This Row],[Ticker]],[1]!Table1[[Symbol]:[Industry]],2,FALSE),"-")</f>
        <v>-</v>
      </c>
      <c r="E4199">
        <v>17.672423999999999</v>
      </c>
      <c r="F4199">
        <v>32.119999999999997</v>
      </c>
      <c r="G4199">
        <v>121.135844743194</v>
      </c>
      <c r="H4199">
        <v>-13.1836457618507</v>
      </c>
      <c r="I4199">
        <v>39.818537225686399</v>
      </c>
      <c r="J4199">
        <v>-1.5044036764834099</v>
      </c>
      <c r="K4199">
        <v>31.547903757004701</v>
      </c>
      <c r="L4199">
        <v>25.355350467086701</v>
      </c>
      <c r="M4199">
        <v>31.457051168287901</v>
      </c>
      <c r="N4199">
        <v>0.104312256472091</v>
      </c>
      <c r="O4199">
        <v>15.8156911581569</v>
      </c>
      <c r="P4199">
        <v>194.94949494949401</v>
      </c>
      <c r="Q4199">
        <v>2.5724284317737999E-2</v>
      </c>
    </row>
    <row r="4200" spans="1:17" hidden="1" x14ac:dyDescent="0.3">
      <c r="A4200" t="s">
        <v>8633</v>
      </c>
      <c r="B4200" t="s">
        <v>8634</v>
      </c>
      <c r="C4200" t="str">
        <f>IFERROR(VLOOKUP(Table1[[#This Row],[Ticker]],[1]!Table1[[Symbol]:[Industry]],2,FALSE),"-")</f>
        <v>-</v>
      </c>
      <c r="D4200" t="s">
        <v>546</v>
      </c>
      <c r="E4200">
        <v>17.66628</v>
      </c>
      <c r="F4200">
        <v>0.93</v>
      </c>
      <c r="G4200">
        <v>-66.348627306494905</v>
      </c>
      <c r="H4200">
        <v>-5.7167733489867301</v>
      </c>
      <c r="I4200">
        <v>0.90061123242809404</v>
      </c>
      <c r="J4200">
        <v>-3.6320632509514899</v>
      </c>
      <c r="K4200">
        <v>0.93788523843466098</v>
      </c>
      <c r="L4200">
        <v>1.0628713447365901</v>
      </c>
      <c r="M4200">
        <v>52.020854875164503</v>
      </c>
      <c r="N4200">
        <v>0.75221333071908103</v>
      </c>
      <c r="O4200">
        <v>75.268817204301001</v>
      </c>
      <c r="P4200">
        <v>24</v>
      </c>
      <c r="Q4200">
        <v>-4.0933014916546002E-2</v>
      </c>
    </row>
    <row r="4201" spans="1:17" hidden="1" x14ac:dyDescent="0.3">
      <c r="A4201" t="s">
        <v>8635</v>
      </c>
      <c r="B4201" t="s">
        <v>8636</v>
      </c>
      <c r="C4201" t="str">
        <f>IFERROR(VLOOKUP(Table1[[#This Row],[Ticker]],[1]!Table1[[Symbol]:[Industry]],2,FALSE),"-")</f>
        <v>-</v>
      </c>
      <c r="E4201">
        <v>17.665776000000001</v>
      </c>
      <c r="F4201">
        <v>77.400000000000006</v>
      </c>
      <c r="G4201">
        <v>-68.677819853078802</v>
      </c>
      <c r="H4201">
        <v>-20.5110697491737</v>
      </c>
      <c r="I4201">
        <v>-54.230779116353503</v>
      </c>
      <c r="J4201">
        <v>-2.2736344457141699</v>
      </c>
      <c r="M4201">
        <v>35.470479944412197</v>
      </c>
      <c r="O4201">
        <v>56.007751937984402</v>
      </c>
      <c r="P4201">
        <v>0</v>
      </c>
    </row>
    <row r="4202" spans="1:17" hidden="1" x14ac:dyDescent="0.3">
      <c r="A4202" t="s">
        <v>8637</v>
      </c>
      <c r="B4202" t="s">
        <v>8638</v>
      </c>
      <c r="C4202" t="str">
        <f>IFERROR(VLOOKUP(Table1[[#This Row],[Ticker]],[1]!Table1[[Symbol]:[Industry]],2,FALSE),"-")</f>
        <v>-</v>
      </c>
      <c r="D4202" t="s">
        <v>185</v>
      </c>
      <c r="E4202">
        <v>17.63775</v>
      </c>
      <c r="F4202">
        <v>4.05</v>
      </c>
      <c r="G4202">
        <v>-37.483081088007502</v>
      </c>
      <c r="I4202">
        <v>-15.7985124287208</v>
      </c>
      <c r="K4202">
        <v>4.4249445457001002</v>
      </c>
      <c r="L4202">
        <v>4.0278917604158799</v>
      </c>
      <c r="M4202">
        <v>29.723467083117001</v>
      </c>
      <c r="N4202">
        <v>1</v>
      </c>
      <c r="O4202">
        <v>33.3333333333333</v>
      </c>
      <c r="P4202">
        <v>24.615384615384599</v>
      </c>
      <c r="Q4202">
        <v>-2.0192540060606001E-2</v>
      </c>
    </row>
    <row r="4203" spans="1:17" hidden="1" x14ac:dyDescent="0.3">
      <c r="A4203" t="s">
        <v>8639</v>
      </c>
      <c r="B4203" t="s">
        <v>8640</v>
      </c>
      <c r="C4203" t="str">
        <f>IFERROR(VLOOKUP(Table1[[#This Row],[Ticker]],[1]!Table1[[Symbol]:[Industry]],2,FALSE),"-")</f>
        <v>-</v>
      </c>
      <c r="D4203" t="s">
        <v>217</v>
      </c>
      <c r="E4203">
        <v>17.625299999999999</v>
      </c>
      <c r="F4203">
        <v>71.94</v>
      </c>
      <c r="G4203">
        <v>11.2468252889576</v>
      </c>
      <c r="H4203">
        <v>-9.8110661529569594</v>
      </c>
      <c r="I4203">
        <v>-7.8062679998774804</v>
      </c>
      <c r="J4203">
        <v>-1.80875150257036</v>
      </c>
      <c r="K4203">
        <v>72.350889202757301</v>
      </c>
      <c r="L4203">
        <v>72.174653728254199</v>
      </c>
      <c r="M4203">
        <v>57.339838726890001</v>
      </c>
      <c r="N4203">
        <v>0.62751135535066604</v>
      </c>
      <c r="O4203">
        <v>36.224631637475603</v>
      </c>
      <c r="P4203">
        <v>46.936274509803901</v>
      </c>
      <c r="Q4203">
        <v>5.5152522511489999E-2</v>
      </c>
    </row>
    <row r="4204" spans="1:17" hidden="1" x14ac:dyDescent="0.3">
      <c r="A4204" t="s">
        <v>8641</v>
      </c>
      <c r="B4204" t="s">
        <v>8642</v>
      </c>
      <c r="C4204" t="str">
        <f>IFERROR(VLOOKUP(Table1[[#This Row],[Ticker]],[1]!Table1[[Symbol]:[Industry]],2,FALSE),"-")</f>
        <v>-</v>
      </c>
      <c r="E4204">
        <v>17.604102000000001</v>
      </c>
      <c r="F4204">
        <v>29</v>
      </c>
      <c r="G4204">
        <v>-74.626005633001</v>
      </c>
      <c r="H4204">
        <v>-37.841237330713597</v>
      </c>
      <c r="I4204">
        <v>-60.178964896275701</v>
      </c>
      <c r="J4204">
        <v>8.9521500790394093</v>
      </c>
      <c r="M4204">
        <v>34.1581276919582</v>
      </c>
      <c r="O4204">
        <v>80.551724137931004</v>
      </c>
      <c r="P4204">
        <v>7.3676416142169403</v>
      </c>
    </row>
    <row r="4205" spans="1:17" hidden="1" x14ac:dyDescent="0.3">
      <c r="A4205" t="s">
        <v>8643</v>
      </c>
      <c r="B4205" t="s">
        <v>8644</v>
      </c>
      <c r="C4205" t="str">
        <f>IFERROR(VLOOKUP(Table1[[#This Row],[Ticker]],[1]!Table1[[Symbol]:[Industry]],2,FALSE),"-")</f>
        <v>-</v>
      </c>
      <c r="D4205" t="s">
        <v>51</v>
      </c>
      <c r="E4205">
        <v>17.58941793</v>
      </c>
      <c r="F4205">
        <v>7.95</v>
      </c>
      <c r="G4205">
        <v>56.5085155506478</v>
      </c>
      <c r="H4205">
        <v>-28.492079244426101</v>
      </c>
      <c r="I4205">
        <v>47.2948420016588</v>
      </c>
      <c r="J4205">
        <v>-11.368349254714699</v>
      </c>
      <c r="K4205">
        <v>8.5028394043740203</v>
      </c>
      <c r="L4205">
        <v>6.5832876618795497</v>
      </c>
      <c r="M4205">
        <v>12.0115565254524</v>
      </c>
      <c r="N4205">
        <v>0.144073183617243</v>
      </c>
      <c r="O4205">
        <v>51.4465408805031</v>
      </c>
      <c r="Q4205">
        <v>9.8702888831847996E-2</v>
      </c>
    </row>
    <row r="4206" spans="1:17" hidden="1" x14ac:dyDescent="0.3">
      <c r="A4206" t="s">
        <v>8645</v>
      </c>
      <c r="B4206" t="s">
        <v>8646</v>
      </c>
      <c r="C4206" t="str">
        <f>IFERROR(VLOOKUP(Table1[[#This Row],[Ticker]],[1]!Table1[[Symbol]:[Industry]],2,FALSE),"-")</f>
        <v>-</v>
      </c>
      <c r="D4206" t="s">
        <v>400</v>
      </c>
      <c r="E4206">
        <v>17.555199999999999</v>
      </c>
      <c r="F4206">
        <v>16.88</v>
      </c>
      <c r="G4206">
        <v>65.811036559051203</v>
      </c>
      <c r="H4206">
        <v>-11.614477504755399</v>
      </c>
      <c r="I4206">
        <v>45.077392824504898</v>
      </c>
      <c r="J4206">
        <v>3.6911953455214799</v>
      </c>
      <c r="K4206">
        <v>16.9328541992423</v>
      </c>
      <c r="L4206">
        <v>13.985590577228299</v>
      </c>
      <c r="M4206">
        <v>46.1302714115265</v>
      </c>
      <c r="N4206">
        <v>0.30471078995138801</v>
      </c>
      <c r="O4206">
        <v>51.007109004739299</v>
      </c>
      <c r="P4206">
        <v>132.827586206896</v>
      </c>
      <c r="Q4206">
        <v>0.122046690210491</v>
      </c>
    </row>
    <row r="4207" spans="1:17" hidden="1" x14ac:dyDescent="0.3">
      <c r="A4207" t="s">
        <v>8647</v>
      </c>
      <c r="B4207" t="s">
        <v>8648</v>
      </c>
      <c r="C4207" t="str">
        <f>IFERROR(VLOOKUP(Table1[[#This Row],[Ticker]],[1]!Table1[[Symbol]:[Industry]],2,FALSE),"-")</f>
        <v>-</v>
      </c>
      <c r="D4207" t="s">
        <v>51</v>
      </c>
      <c r="E4207">
        <v>17.491242909</v>
      </c>
      <c r="F4207">
        <v>32.83</v>
      </c>
      <c r="G4207">
        <v>71.643722809142801</v>
      </c>
      <c r="H4207">
        <v>-4.1517585874910399</v>
      </c>
      <c r="I4207">
        <v>53.016397325249599</v>
      </c>
      <c r="J4207">
        <v>-0.17724318265625699</v>
      </c>
      <c r="K4207">
        <v>31.9577520660361</v>
      </c>
      <c r="L4207">
        <v>26.683648948236002</v>
      </c>
      <c r="M4207">
        <v>52.511832645164702</v>
      </c>
      <c r="N4207">
        <v>0.49728991557366298</v>
      </c>
      <c r="O4207">
        <v>19.402985074626798</v>
      </c>
      <c r="P4207">
        <v>126.413793103448</v>
      </c>
      <c r="Q4207">
        <v>7.6189329348907001E-2</v>
      </c>
    </row>
    <row r="4208" spans="1:17" hidden="1" x14ac:dyDescent="0.3">
      <c r="A4208" t="s">
        <v>8649</v>
      </c>
      <c r="B4208" t="s">
        <v>8650</v>
      </c>
      <c r="C4208" t="str">
        <f>IFERROR(VLOOKUP(Table1[[#This Row],[Ticker]],[1]!Table1[[Symbol]:[Industry]],2,FALSE),"-")</f>
        <v>-</v>
      </c>
      <c r="E4208">
        <v>17.460410400000001</v>
      </c>
      <c r="F4208">
        <v>50.07</v>
      </c>
      <c r="G4208">
        <v>-24.330155200303501</v>
      </c>
      <c r="H4208">
        <v>-10.862996960171399</v>
      </c>
      <c r="I4208">
        <v>33.075950256874997</v>
      </c>
      <c r="J4208">
        <v>0.47972330764356602</v>
      </c>
      <c r="K4208">
        <v>55.656051950139101</v>
      </c>
      <c r="L4208">
        <v>50.494045380857202</v>
      </c>
      <c r="M4208">
        <v>37.3653918348015</v>
      </c>
      <c r="N4208">
        <v>1.0716579750880599</v>
      </c>
      <c r="O4208">
        <v>75.634112242859899</v>
      </c>
      <c r="P4208">
        <v>98.848292295472604</v>
      </c>
    </row>
    <row r="4209" spans="1:17" hidden="1" x14ac:dyDescent="0.3">
      <c r="A4209" t="s">
        <v>8651</v>
      </c>
      <c r="B4209" t="s">
        <v>8652</v>
      </c>
      <c r="C4209" t="str">
        <f>IFERROR(VLOOKUP(Table1[[#This Row],[Ticker]],[1]!Table1[[Symbol]:[Industry]],2,FALSE),"-")</f>
        <v>-</v>
      </c>
      <c r="D4209" t="s">
        <v>516</v>
      </c>
      <c r="E4209">
        <v>17.413598477000001</v>
      </c>
      <c r="F4209">
        <v>3.19</v>
      </c>
      <c r="G4209">
        <v>-65.048960943134304</v>
      </c>
      <c r="H4209">
        <v>-8.8331212982494893</v>
      </c>
      <c r="I4209">
        <v>-15.093912043648499</v>
      </c>
      <c r="J4209">
        <v>-0.55803143673577504</v>
      </c>
      <c r="K4209">
        <v>3.3600587163929601</v>
      </c>
      <c r="L4209">
        <v>4.3594855383718203</v>
      </c>
      <c r="M4209">
        <v>35.974917704154102</v>
      </c>
      <c r="N4209">
        <v>0.89325640169583498</v>
      </c>
      <c r="O4209">
        <v>97.178683385579902</v>
      </c>
      <c r="P4209">
        <v>13.9285714285714</v>
      </c>
      <c r="Q4209">
        <v>-0.15201158448714999</v>
      </c>
    </row>
    <row r="4210" spans="1:17" hidden="1" x14ac:dyDescent="0.3">
      <c r="A4210" t="s">
        <v>8653</v>
      </c>
      <c r="B4210" t="s">
        <v>8654</v>
      </c>
      <c r="C4210" t="str">
        <f>IFERROR(VLOOKUP(Table1[[#This Row],[Ticker]],[1]!Table1[[Symbol]:[Industry]],2,FALSE),"-")</f>
        <v>-</v>
      </c>
      <c r="D4210" t="s">
        <v>467</v>
      </c>
      <c r="E4210">
        <v>17.38841</v>
      </c>
      <c r="F4210">
        <v>8.4499999999999993</v>
      </c>
      <c r="G4210">
        <v>-35.089337463390102</v>
      </c>
      <c r="H4210">
        <v>-16.093447272068701</v>
      </c>
      <c r="I4210">
        <v>23.686648724347901</v>
      </c>
      <c r="J4210">
        <v>-9.2786315785068503</v>
      </c>
      <c r="K4210">
        <v>8.3477806193063504</v>
      </c>
      <c r="L4210">
        <v>8.4111656537501904</v>
      </c>
      <c r="M4210">
        <v>33.626824488902699</v>
      </c>
      <c r="N4210">
        <v>0.68611976701237098</v>
      </c>
      <c r="O4210">
        <v>40.828402366863898</v>
      </c>
      <c r="P4210">
        <v>49.557522123893698</v>
      </c>
      <c r="Q4210">
        <v>-8.943264931198E-3</v>
      </c>
    </row>
    <row r="4211" spans="1:17" hidden="1" x14ac:dyDescent="0.3">
      <c r="A4211" t="s">
        <v>8655</v>
      </c>
      <c r="B4211" t="s">
        <v>8656</v>
      </c>
      <c r="C4211" t="str">
        <f>IFERROR(VLOOKUP(Table1[[#This Row],[Ticker]],[1]!Table1[[Symbol]:[Industry]],2,FALSE),"-")</f>
        <v>-</v>
      </c>
      <c r="D4211" t="s">
        <v>546</v>
      </c>
      <c r="E4211">
        <v>17.324361249999999</v>
      </c>
      <c r="F4211">
        <v>54.95</v>
      </c>
      <c r="G4211">
        <v>96.085775025866496</v>
      </c>
      <c r="H4211">
        <v>33.458520600160199</v>
      </c>
      <c r="I4211">
        <v>11.3606609773492</v>
      </c>
      <c r="J4211">
        <v>-6.50094586182228</v>
      </c>
      <c r="K4211">
        <v>48.018475557288497</v>
      </c>
      <c r="L4211">
        <v>39.966037776215302</v>
      </c>
      <c r="M4211">
        <v>47.414677229642002</v>
      </c>
      <c r="N4211">
        <v>8.2887700534759301E-2</v>
      </c>
      <c r="O4211">
        <v>5.2593266606005296</v>
      </c>
      <c r="P4211">
        <v>185.90010405827201</v>
      </c>
    </row>
    <row r="4212" spans="1:17" hidden="1" x14ac:dyDescent="0.3">
      <c r="A4212" t="s">
        <v>8657</v>
      </c>
      <c r="B4212" t="s">
        <v>8658</v>
      </c>
      <c r="C4212" t="str">
        <f>IFERROR(VLOOKUP(Table1[[#This Row],[Ticker]],[1]!Table1[[Symbol]:[Industry]],2,FALSE),"-")</f>
        <v>-</v>
      </c>
      <c r="D4212" t="s">
        <v>397</v>
      </c>
      <c r="E4212">
        <v>17.284917</v>
      </c>
      <c r="F4212">
        <v>9.75</v>
      </c>
      <c r="G4212">
        <v>60.6751822173145</v>
      </c>
      <c r="H4212">
        <v>-16.645285250118899</v>
      </c>
      <c r="I4212">
        <v>-31.5863857563482</v>
      </c>
      <c r="J4212">
        <v>-6.6978863648744502</v>
      </c>
      <c r="K4212">
        <v>9.7445986843090395</v>
      </c>
      <c r="L4212">
        <v>9.67604045207921</v>
      </c>
      <c r="M4212">
        <v>55.660873005170501</v>
      </c>
      <c r="N4212">
        <v>0.87397533479009204</v>
      </c>
      <c r="O4212">
        <v>90.461538461538396</v>
      </c>
      <c r="P4212">
        <v>122.602739726027</v>
      </c>
      <c r="Q4212">
        <v>5.4364672411749998E-2</v>
      </c>
    </row>
    <row r="4213" spans="1:17" hidden="1" x14ac:dyDescent="0.3">
      <c r="A4213" t="s">
        <v>8659</v>
      </c>
      <c r="B4213" t="s">
        <v>8660</v>
      </c>
      <c r="C4213" t="str">
        <f>IFERROR(VLOOKUP(Table1[[#This Row],[Ticker]],[1]!Table1[[Symbol]:[Industry]],2,FALSE),"-")</f>
        <v>-</v>
      </c>
      <c r="D4213" t="s">
        <v>1503</v>
      </c>
      <c r="E4213">
        <v>17.275940393999999</v>
      </c>
      <c r="F4213">
        <v>6.54</v>
      </c>
      <c r="G4213">
        <v>-35.888309846177499</v>
      </c>
      <c r="H4213">
        <v>-19.157633564040498</v>
      </c>
      <c r="I4213">
        <v>15.1392297567608</v>
      </c>
      <c r="J4213">
        <v>-5.8653059321225101</v>
      </c>
      <c r="K4213">
        <v>6.9852280345959299</v>
      </c>
      <c r="L4213">
        <v>6.3358584399815499</v>
      </c>
      <c r="M4213">
        <v>48.120122384756897</v>
      </c>
      <c r="N4213">
        <v>0.66072969551162497</v>
      </c>
      <c r="O4213">
        <v>56.880733944954102</v>
      </c>
      <c r="Q4213">
        <v>6.4894517918120995E-2</v>
      </c>
    </row>
    <row r="4214" spans="1:17" hidden="1" x14ac:dyDescent="0.3">
      <c r="A4214" t="s">
        <v>8661</v>
      </c>
      <c r="B4214" t="s">
        <v>8662</v>
      </c>
      <c r="C4214" t="str">
        <f>IFERROR(VLOOKUP(Table1[[#This Row],[Ticker]],[1]!Table1[[Symbol]:[Industry]],2,FALSE),"-")</f>
        <v>-</v>
      </c>
      <c r="D4214" t="s">
        <v>606</v>
      </c>
      <c r="E4214">
        <v>17.261700000000001</v>
      </c>
      <c r="F4214">
        <v>10.59</v>
      </c>
      <c r="G4214">
        <v>-7.0431817773183497E-2</v>
      </c>
      <c r="H4214">
        <v>-12.333812224090099</v>
      </c>
      <c r="I4214">
        <v>39.965806127219302</v>
      </c>
      <c r="J4214">
        <v>-3.7668471153974399</v>
      </c>
      <c r="K4214">
        <v>11.2436957721917</v>
      </c>
      <c r="L4214">
        <v>10.285915142625001</v>
      </c>
      <c r="M4214">
        <v>20.261754327406098</v>
      </c>
      <c r="N4214">
        <v>0.452840280759363</v>
      </c>
      <c r="O4214">
        <v>35.694050991501399</v>
      </c>
      <c r="P4214">
        <v>71.359223300970797</v>
      </c>
      <c r="Q4214">
        <v>7.2102934171777003E-2</v>
      </c>
    </row>
    <row r="4215" spans="1:17" hidden="1" x14ac:dyDescent="0.3">
      <c r="A4215" t="s">
        <v>8663</v>
      </c>
      <c r="B4215" t="s">
        <v>3438</v>
      </c>
      <c r="C4215" t="str">
        <f>IFERROR(VLOOKUP(Table1[[#This Row],[Ticker]],[1]!Table1[[Symbol]:[Industry]],2,FALSE),"-")</f>
        <v>-</v>
      </c>
      <c r="D4215" t="s">
        <v>261</v>
      </c>
      <c r="E4215">
        <v>17.249310000000001</v>
      </c>
      <c r="F4215">
        <v>6.9</v>
      </c>
      <c r="G4215">
        <v>-4.9994209572886303</v>
      </c>
      <c r="H4215">
        <v>-18.391504531782399</v>
      </c>
      <c r="I4215">
        <v>-34.693794361977403</v>
      </c>
      <c r="J4215">
        <v>-1.5044036764834099</v>
      </c>
      <c r="K4215">
        <v>7.8576390397839102</v>
      </c>
      <c r="L4215">
        <v>7.8124992072678499</v>
      </c>
      <c r="M4215">
        <v>4.2704341644290498</v>
      </c>
      <c r="N4215">
        <v>0.16392156862745</v>
      </c>
      <c r="O4215">
        <v>81.159420289855007</v>
      </c>
      <c r="P4215">
        <v>45.2631578947368</v>
      </c>
      <c r="Q4215">
        <v>4.6254389232316E-2</v>
      </c>
    </row>
    <row r="4216" spans="1:17" hidden="1" x14ac:dyDescent="0.3">
      <c r="A4216" t="s">
        <v>8664</v>
      </c>
      <c r="B4216" t="s">
        <v>8665</v>
      </c>
      <c r="C4216" t="str">
        <f>IFERROR(VLOOKUP(Table1[[#This Row],[Ticker]],[1]!Table1[[Symbol]:[Industry]],2,FALSE),"-")</f>
        <v>-</v>
      </c>
      <c r="D4216" t="s">
        <v>753</v>
      </c>
      <c r="E4216">
        <v>17.228399594999999</v>
      </c>
      <c r="F4216">
        <v>91.84</v>
      </c>
      <c r="G4216">
        <v>-6.2758213245980699</v>
      </c>
      <c r="H4216">
        <v>2.7314458112807101</v>
      </c>
      <c r="I4216">
        <v>3.9926976223301498</v>
      </c>
      <c r="J4216">
        <v>1.24431655498775</v>
      </c>
      <c r="K4216">
        <v>87.088559250398703</v>
      </c>
      <c r="L4216">
        <v>83.049348372324005</v>
      </c>
      <c r="M4216">
        <v>59.689646094536798</v>
      </c>
      <c r="N4216">
        <v>1.3810871665225599</v>
      </c>
      <c r="O4216">
        <v>5.4878048780487596</v>
      </c>
      <c r="P4216">
        <v>33.682678311499203</v>
      </c>
    </row>
    <row r="4217" spans="1:17" hidden="1" x14ac:dyDescent="0.3">
      <c r="A4217" t="s">
        <v>8666</v>
      </c>
      <c r="B4217" t="s">
        <v>8667</v>
      </c>
      <c r="C4217" t="str">
        <f>IFERROR(VLOOKUP(Table1[[#This Row],[Ticker]],[1]!Table1[[Symbol]:[Industry]],2,FALSE),"-")</f>
        <v>-</v>
      </c>
      <c r="D4217" t="s">
        <v>753</v>
      </c>
      <c r="E4217">
        <v>17.1837348</v>
      </c>
      <c r="F4217">
        <v>151.38</v>
      </c>
      <c r="G4217">
        <v>23.494092686426299</v>
      </c>
      <c r="H4217">
        <v>-0.400046357272765</v>
      </c>
      <c r="I4217">
        <v>6.7876203304463596</v>
      </c>
      <c r="J4217">
        <v>6.2211219863393702E-2</v>
      </c>
      <c r="K4217">
        <v>143.84322873982001</v>
      </c>
      <c r="L4217">
        <v>127.082054220571</v>
      </c>
      <c r="M4217">
        <v>42.376869448986099</v>
      </c>
      <c r="N4217">
        <v>1.37386660012461</v>
      </c>
      <c r="O4217">
        <v>2.8537455410225698</v>
      </c>
      <c r="P4217">
        <v>64.293466464076403</v>
      </c>
    </row>
    <row r="4218" spans="1:17" hidden="1" x14ac:dyDescent="0.3">
      <c r="A4218" t="s">
        <v>8668</v>
      </c>
      <c r="B4218" t="s">
        <v>8669</v>
      </c>
      <c r="C4218" t="str">
        <f>IFERROR(VLOOKUP(Table1[[#This Row],[Ticker]],[1]!Table1[[Symbol]:[Industry]],2,FALSE),"-")</f>
        <v>-</v>
      </c>
      <c r="E4218">
        <v>17.160173449999998</v>
      </c>
      <c r="F4218">
        <v>28.07</v>
      </c>
      <c r="G4218">
        <v>-85.2009275486257</v>
      </c>
      <c r="H4218">
        <v>-13.802794854363</v>
      </c>
      <c r="I4218">
        <v>-34.539113222221701</v>
      </c>
      <c r="J4218">
        <v>-5.2308994029791398</v>
      </c>
      <c r="K4218">
        <v>31.772772733305398</v>
      </c>
      <c r="L4218">
        <v>34.233064297504498</v>
      </c>
      <c r="M4218">
        <v>33.9732475578204</v>
      </c>
      <c r="N4218">
        <v>1.2170667954035701</v>
      </c>
      <c r="O4218">
        <v>114.39258995368699</v>
      </c>
      <c r="P4218">
        <v>3.9244724176230998</v>
      </c>
      <c r="Q4218">
        <v>0.173136367273444</v>
      </c>
    </row>
    <row r="4219" spans="1:17" hidden="1" x14ac:dyDescent="0.3">
      <c r="A4219" t="s">
        <v>8670</v>
      </c>
      <c r="B4219" t="s">
        <v>8671</v>
      </c>
      <c r="C4219" t="str">
        <f>IFERROR(VLOOKUP(Table1[[#This Row],[Ticker]],[1]!Table1[[Symbol]:[Industry]],2,FALSE),"-")</f>
        <v>-</v>
      </c>
      <c r="D4219" t="s">
        <v>264</v>
      </c>
      <c r="E4219">
        <v>17.133524099999999</v>
      </c>
      <c r="F4219">
        <v>13.71</v>
      </c>
      <c r="G4219">
        <v>-63.1832901056247</v>
      </c>
      <c r="H4219">
        <v>-7.3007067711106304</v>
      </c>
      <c r="I4219">
        <v>-31.116417540325799</v>
      </c>
      <c r="J4219">
        <v>-8.8945501478549094</v>
      </c>
      <c r="K4219">
        <v>14.3215586277994</v>
      </c>
      <c r="L4219">
        <v>15.5267961745812</v>
      </c>
      <c r="M4219">
        <v>40.831921321695503</v>
      </c>
      <c r="N4219">
        <v>1.0560798965123901</v>
      </c>
      <c r="O4219">
        <v>77.607585703865794</v>
      </c>
      <c r="P4219">
        <v>11.6449511400651</v>
      </c>
      <c r="Q4219">
        <v>8.4039750860015E-2</v>
      </c>
    </row>
    <row r="4220" spans="1:17" hidden="1" x14ac:dyDescent="0.3">
      <c r="A4220" t="s">
        <v>8672</v>
      </c>
      <c r="B4220" t="s">
        <v>8673</v>
      </c>
      <c r="C4220" t="str">
        <f>IFERROR(VLOOKUP(Table1[[#This Row],[Ticker]],[1]!Table1[[Symbol]:[Industry]],2,FALSE),"-")</f>
        <v>-</v>
      </c>
      <c r="D4220" t="s">
        <v>143</v>
      </c>
      <c r="E4220">
        <v>17.117107104999999</v>
      </c>
      <c r="F4220">
        <v>11.95</v>
      </c>
      <c r="G4220">
        <v>-59.733188955115303</v>
      </c>
      <c r="H4220">
        <v>-0.87618053878769298</v>
      </c>
      <c r="I4220">
        <v>-27.731219408500301</v>
      </c>
      <c r="J4220">
        <v>1.18190481571762</v>
      </c>
      <c r="K4220">
        <v>11.679901577604999</v>
      </c>
      <c r="L4220">
        <v>13.465206586861999</v>
      </c>
      <c r="M4220">
        <v>65.258031158105098</v>
      </c>
      <c r="N4220">
        <v>0.63604218347651498</v>
      </c>
      <c r="O4220">
        <v>152.71966527196599</v>
      </c>
      <c r="P4220">
        <v>20.707070707070599</v>
      </c>
      <c r="Q4220">
        <v>2.6306010954797E-2</v>
      </c>
    </row>
    <row r="4221" spans="1:17" hidden="1" x14ac:dyDescent="0.3">
      <c r="A4221" t="s">
        <v>8674</v>
      </c>
      <c r="B4221" t="s">
        <v>8675</v>
      </c>
      <c r="C4221" t="str">
        <f>IFERROR(VLOOKUP(Table1[[#This Row],[Ticker]],[1]!Table1[[Symbol]:[Industry]],2,FALSE),"-")</f>
        <v>-</v>
      </c>
      <c r="D4221" t="s">
        <v>2363</v>
      </c>
      <c r="E4221">
        <v>17.101356719999998</v>
      </c>
      <c r="F4221">
        <v>3.39</v>
      </c>
      <c r="G4221">
        <v>-57.942761648973601</v>
      </c>
      <c r="H4221">
        <v>-9.9636333833230495</v>
      </c>
      <c r="I4221">
        <v>-21.7489614171445</v>
      </c>
      <c r="J4221">
        <v>-3.8165424048071102</v>
      </c>
      <c r="K4221">
        <v>3.7488122540748399</v>
      </c>
      <c r="L4221">
        <v>4.2019648938817902</v>
      </c>
      <c r="M4221">
        <v>40.163180687505502</v>
      </c>
      <c r="N4221">
        <v>0.48755598025834201</v>
      </c>
      <c r="O4221">
        <v>120.353982300884</v>
      </c>
      <c r="P4221">
        <v>9.0032154340836001</v>
      </c>
      <c r="Q4221">
        <v>2.8461394128382E-2</v>
      </c>
    </row>
    <row r="4222" spans="1:17" hidden="1" x14ac:dyDescent="0.3">
      <c r="A4222" t="s">
        <v>8676</v>
      </c>
      <c r="B4222" t="s">
        <v>8677</v>
      </c>
      <c r="C4222" t="str">
        <f>IFERROR(VLOOKUP(Table1[[#This Row],[Ticker]],[1]!Table1[[Symbol]:[Industry]],2,FALSE),"-")</f>
        <v>-</v>
      </c>
      <c r="D4222" t="s">
        <v>400</v>
      </c>
      <c r="E4222">
        <v>17.095680000000002</v>
      </c>
      <c r="F4222">
        <v>12.72</v>
      </c>
      <c r="G4222">
        <v>-27.826703685561402</v>
      </c>
      <c r="H4222">
        <v>-4.6415045317824299</v>
      </c>
      <c r="I4222">
        <v>-18.3301579983411</v>
      </c>
      <c r="J4222">
        <v>-1.5044036764834099</v>
      </c>
      <c r="K4222">
        <v>12.719383838259899</v>
      </c>
      <c r="L4222">
        <v>12.636818222970501</v>
      </c>
      <c r="M4222">
        <v>100</v>
      </c>
      <c r="O4222">
        <v>0</v>
      </c>
      <c r="P4222">
        <v>4.9504950495049496</v>
      </c>
    </row>
    <row r="4223" spans="1:17" hidden="1" x14ac:dyDescent="0.3">
      <c r="A4223" t="s">
        <v>8678</v>
      </c>
      <c r="B4223" t="s">
        <v>8679</v>
      </c>
      <c r="C4223" t="str">
        <f>IFERROR(VLOOKUP(Table1[[#This Row],[Ticker]],[1]!Table1[[Symbol]:[Industry]],2,FALSE),"-")</f>
        <v>-</v>
      </c>
      <c r="E4223">
        <v>17.077726349999999</v>
      </c>
      <c r="F4223">
        <v>64.3</v>
      </c>
      <c r="G4223">
        <v>-80.436946394814001</v>
      </c>
      <c r="H4223">
        <v>-49.085948976226803</v>
      </c>
      <c r="I4223">
        <v>-65.989905658088801</v>
      </c>
      <c r="J4223">
        <v>-15.9780878870097</v>
      </c>
      <c r="M4223">
        <v>12.6426206215448</v>
      </c>
      <c r="O4223">
        <v>99.066874027993705</v>
      </c>
      <c r="P4223">
        <v>0.86274509803920796</v>
      </c>
    </row>
    <row r="4224" spans="1:17" hidden="1" x14ac:dyDescent="0.3">
      <c r="A4224" t="s">
        <v>8680</v>
      </c>
      <c r="B4224" t="s">
        <v>8681</v>
      </c>
      <c r="C4224" t="str">
        <f>IFERROR(VLOOKUP(Table1[[#This Row],[Ticker]],[1]!Table1[[Symbol]:[Industry]],2,FALSE),"-")</f>
        <v>-</v>
      </c>
      <c r="D4224" t="s">
        <v>753</v>
      </c>
      <c r="E4224">
        <v>17.035611191999902</v>
      </c>
      <c r="F4224">
        <v>28.16</v>
      </c>
      <c r="G4224">
        <v>37.291650159727602</v>
      </c>
      <c r="H4224">
        <v>1.2141811501216</v>
      </c>
      <c r="I4224">
        <v>12.5856950932441</v>
      </c>
      <c r="J4224">
        <v>4.1517049208016497</v>
      </c>
      <c r="K4224">
        <v>26.329580515018399</v>
      </c>
      <c r="L4224">
        <v>23.273899192249001</v>
      </c>
      <c r="M4224">
        <v>32.576819102165203</v>
      </c>
      <c r="N4224">
        <v>0.87301937047334499</v>
      </c>
      <c r="O4224">
        <v>0.35511363636364601</v>
      </c>
      <c r="P4224">
        <v>76.275430359937303</v>
      </c>
    </row>
    <row r="4225" spans="1:17" hidden="1" x14ac:dyDescent="0.3">
      <c r="A4225" t="s">
        <v>8682</v>
      </c>
      <c r="B4225" t="s">
        <v>8683</v>
      </c>
      <c r="C4225" t="str">
        <f>IFERROR(VLOOKUP(Table1[[#This Row],[Ticker]],[1]!Table1[[Symbol]:[Industry]],2,FALSE),"-")</f>
        <v>-</v>
      </c>
      <c r="D4225" t="s">
        <v>114</v>
      </c>
      <c r="E4225">
        <v>16.974720000000001</v>
      </c>
      <c r="F4225">
        <v>32</v>
      </c>
      <c r="G4225">
        <v>-53.9982720979418</v>
      </c>
      <c r="H4225">
        <v>-4.6415045317824299</v>
      </c>
      <c r="I4225">
        <v>-30.850661005448799</v>
      </c>
      <c r="J4225">
        <v>-1.5044036764834099</v>
      </c>
      <c r="K4225">
        <v>32.791395370579799</v>
      </c>
      <c r="L4225">
        <v>34.046887508788799</v>
      </c>
      <c r="M4225">
        <v>4.2172308284340003</v>
      </c>
      <c r="N4225">
        <v>0</v>
      </c>
      <c r="O4225">
        <v>26.937499999999901</v>
      </c>
      <c r="P4225">
        <v>12.994350282485801</v>
      </c>
    </row>
    <row r="4226" spans="1:17" hidden="1" x14ac:dyDescent="0.3">
      <c r="A4226" t="s">
        <v>8684</v>
      </c>
      <c r="B4226" t="s">
        <v>8685</v>
      </c>
      <c r="C4226" t="str">
        <f>IFERROR(VLOOKUP(Table1[[#This Row],[Ticker]],[1]!Table1[[Symbol]:[Industry]],2,FALSE),"-")</f>
        <v>-</v>
      </c>
      <c r="D4226" t="s">
        <v>54</v>
      </c>
      <c r="E4226">
        <v>16.970215103999902</v>
      </c>
      <c r="F4226">
        <v>20.87</v>
      </c>
      <c r="G4226">
        <v>-24.079282068399699</v>
      </c>
      <c r="H4226">
        <v>-8.55949997597377</v>
      </c>
      <c r="I4226">
        <v>6.2668569270320003</v>
      </c>
      <c r="J4226">
        <v>-4.4496406760232201</v>
      </c>
      <c r="K4226">
        <v>20.823709875054199</v>
      </c>
      <c r="L4226">
        <v>20.220864823903401</v>
      </c>
      <c r="M4226">
        <v>42.169178613350802</v>
      </c>
      <c r="N4226">
        <v>0.431658414911118</v>
      </c>
      <c r="O4226">
        <v>26.257786296118802</v>
      </c>
      <c r="P4226">
        <v>28.827160493827101</v>
      </c>
      <c r="Q4226">
        <v>-3.4146684549772002E-2</v>
      </c>
    </row>
    <row r="4227" spans="1:17" hidden="1" x14ac:dyDescent="0.3">
      <c r="A4227" t="s">
        <v>8686</v>
      </c>
      <c r="B4227" t="s">
        <v>8687</v>
      </c>
      <c r="C4227" t="str">
        <f>IFERROR(VLOOKUP(Table1[[#This Row],[Ticker]],[1]!Table1[[Symbol]:[Industry]],2,FALSE),"-")</f>
        <v>-</v>
      </c>
      <c r="D4227" t="s">
        <v>2208</v>
      </c>
      <c r="E4227">
        <v>16.934196312000001</v>
      </c>
      <c r="F4227">
        <v>1.08</v>
      </c>
      <c r="G4227">
        <v>15.1680067443856</v>
      </c>
      <c r="H4227">
        <v>-16.738278725330801</v>
      </c>
      <c r="I4227">
        <v>10.2412705730874</v>
      </c>
      <c r="J4227">
        <v>-6.7217949808312296</v>
      </c>
      <c r="K4227">
        <v>1.09772933046496</v>
      </c>
      <c r="L4227">
        <v>0.95754467915808805</v>
      </c>
      <c r="M4227">
        <v>35.3783498033551</v>
      </c>
      <c r="N4227">
        <v>0.66191230778061305</v>
      </c>
      <c r="O4227">
        <v>34.259259259259203</v>
      </c>
      <c r="P4227">
        <v>63.636363636363598</v>
      </c>
      <c r="Q4227">
        <v>6.1663747116434998E-2</v>
      </c>
    </row>
    <row r="4228" spans="1:17" hidden="1" x14ac:dyDescent="0.3">
      <c r="A4228" t="s">
        <v>8688</v>
      </c>
      <c r="B4228" t="s">
        <v>8689</v>
      </c>
      <c r="C4228" t="str">
        <f>IFERROR(VLOOKUP(Table1[[#This Row],[Ticker]],[1]!Table1[[Symbol]:[Industry]],2,FALSE),"-")</f>
        <v>-</v>
      </c>
      <c r="D4228" t="s">
        <v>3379</v>
      </c>
      <c r="E4228">
        <v>16.901651999999999</v>
      </c>
      <c r="F4228">
        <v>16.579999999999998</v>
      </c>
      <c r="G4228">
        <v>-95.793036343810499</v>
      </c>
      <c r="H4228">
        <v>-16.751691641969501</v>
      </c>
      <c r="I4228">
        <v>-61.704474938231797</v>
      </c>
      <c r="J4228">
        <v>-5.6427256719482699</v>
      </c>
      <c r="K4228">
        <v>18.362227661038201</v>
      </c>
      <c r="L4228">
        <v>27.278775840276602</v>
      </c>
      <c r="M4228">
        <v>21.062523997588801</v>
      </c>
      <c r="N4228">
        <v>0.43440193388759801</v>
      </c>
      <c r="O4228">
        <v>336.24849215922802</v>
      </c>
      <c r="P4228">
        <v>1.0359536867763299</v>
      </c>
      <c r="Q4228">
        <v>2.7907477418116999E-2</v>
      </c>
    </row>
    <row r="4229" spans="1:17" hidden="1" x14ac:dyDescent="0.3">
      <c r="A4229" t="s">
        <v>8690</v>
      </c>
      <c r="B4229" t="s">
        <v>8691</v>
      </c>
      <c r="C4229" t="str">
        <f>IFERROR(VLOOKUP(Table1[[#This Row],[Ticker]],[1]!Table1[[Symbol]:[Industry]],2,FALSE),"-")</f>
        <v>-</v>
      </c>
      <c r="D4229" t="s">
        <v>294</v>
      </c>
      <c r="E4229">
        <v>16.827017999999999</v>
      </c>
      <c r="F4229">
        <v>74.819999999999993</v>
      </c>
      <c r="G4229">
        <v>-17.669506427374099</v>
      </c>
      <c r="H4229">
        <v>-2.4563092299523399</v>
      </c>
      <c r="I4229">
        <v>-13.6135729738485</v>
      </c>
      <c r="J4229">
        <v>-1.8108660349111301</v>
      </c>
      <c r="K4229">
        <v>75.960391450702105</v>
      </c>
      <c r="L4229">
        <v>74.202437591622399</v>
      </c>
      <c r="M4229">
        <v>38.523419958016198</v>
      </c>
      <c r="N4229">
        <v>0.270807219400508</v>
      </c>
      <c r="O4229">
        <v>16.439454691259002</v>
      </c>
      <c r="P4229">
        <v>33.1316725978647</v>
      </c>
      <c r="Q4229">
        <v>-0.12617313479471901</v>
      </c>
    </row>
    <row r="4230" spans="1:17" hidden="1" x14ac:dyDescent="0.3">
      <c r="A4230" t="s">
        <v>8692</v>
      </c>
      <c r="B4230" t="s">
        <v>8693</v>
      </c>
      <c r="C4230" t="str">
        <f>IFERROR(VLOOKUP(Table1[[#This Row],[Ticker]],[1]!Table1[[Symbol]:[Industry]],2,FALSE),"-")</f>
        <v>-</v>
      </c>
      <c r="D4230" t="s">
        <v>546</v>
      </c>
      <c r="E4230">
        <v>16.8026175</v>
      </c>
      <c r="F4230">
        <v>9</v>
      </c>
      <c r="G4230">
        <v>-28.610532068399699</v>
      </c>
      <c r="H4230">
        <v>-16.750879531782399</v>
      </c>
      <c r="I4230">
        <v>33.696869028685803</v>
      </c>
      <c r="J4230">
        <v>-6.2663084383881698</v>
      </c>
      <c r="K4230">
        <v>9.4191451155661507</v>
      </c>
      <c r="L4230">
        <v>8.4616775089386298</v>
      </c>
      <c r="M4230">
        <v>35.457624411468501</v>
      </c>
      <c r="N4230">
        <v>0.32880885364425599</v>
      </c>
      <c r="O4230">
        <v>32.2222222222222</v>
      </c>
      <c r="P4230">
        <v>65.137614678898998</v>
      </c>
      <c r="Q4230">
        <v>7.7237119552687999E-2</v>
      </c>
    </row>
    <row r="4231" spans="1:17" hidden="1" x14ac:dyDescent="0.3">
      <c r="A4231" t="s">
        <v>8694</v>
      </c>
      <c r="B4231" t="s">
        <v>8695</v>
      </c>
      <c r="C4231" t="str">
        <f>IFERROR(VLOOKUP(Table1[[#This Row],[Ticker]],[1]!Table1[[Symbol]:[Industry]],2,FALSE),"-")</f>
        <v>-</v>
      </c>
      <c r="D4231" t="s">
        <v>400</v>
      </c>
      <c r="E4231">
        <v>16.742975999999999</v>
      </c>
      <c r="F4231">
        <v>17.98</v>
      </c>
      <c r="G4231">
        <v>-18.181915114926099</v>
      </c>
      <c r="H4231">
        <v>2.6221147543790999</v>
      </c>
      <c r="I4231">
        <v>16.553562931891399</v>
      </c>
      <c r="J4231">
        <v>-3.0561278144144399</v>
      </c>
      <c r="K4231">
        <v>16.667946183192601</v>
      </c>
      <c r="L4231">
        <v>15.901866113064401</v>
      </c>
      <c r="M4231">
        <v>59.188729196493</v>
      </c>
      <c r="N4231">
        <v>1.0062284536625501</v>
      </c>
      <c r="O4231">
        <v>26.529477196885399</v>
      </c>
      <c r="P4231">
        <v>40.5785770132916</v>
      </c>
      <c r="Q4231">
        <v>-7.6382958990260002E-3</v>
      </c>
    </row>
    <row r="4232" spans="1:17" hidden="1" x14ac:dyDescent="0.3">
      <c r="A4232" t="s">
        <v>8696</v>
      </c>
      <c r="B4232" t="s">
        <v>8697</v>
      </c>
      <c r="C4232" t="str">
        <f>IFERROR(VLOOKUP(Table1[[#This Row],[Ticker]],[1]!Table1[[Symbol]:[Industry]],2,FALSE),"-")</f>
        <v>-</v>
      </c>
      <c r="D4232" t="s">
        <v>54</v>
      </c>
      <c r="E4232">
        <v>16.685199999999998</v>
      </c>
      <c r="F4232">
        <v>16.52</v>
      </c>
      <c r="G4232">
        <v>-34.677436264757603</v>
      </c>
      <c r="H4232">
        <v>-6.8624279683692198</v>
      </c>
      <c r="I4232">
        <v>-5.7193877188591999</v>
      </c>
      <c r="J4232">
        <v>-3.20828146731772</v>
      </c>
      <c r="K4232">
        <v>17.289787975363499</v>
      </c>
      <c r="L4232">
        <v>17.705401351801001</v>
      </c>
      <c r="M4232">
        <v>21.692243794283002</v>
      </c>
      <c r="N4232">
        <v>0.72141865073517297</v>
      </c>
      <c r="O4232">
        <v>55.871670702179102</v>
      </c>
      <c r="P4232">
        <v>14.404432132963899</v>
      </c>
      <c r="Q4232">
        <v>-2.0126612019907002E-2</v>
      </c>
    </row>
    <row r="4233" spans="1:17" hidden="1" x14ac:dyDescent="0.3">
      <c r="A4233" t="s">
        <v>8698</v>
      </c>
      <c r="B4233" t="s">
        <v>8699</v>
      </c>
      <c r="C4233" t="str">
        <f>IFERROR(VLOOKUP(Table1[[#This Row],[Ticker]],[1]!Table1[[Symbol]:[Industry]],2,FALSE),"-")</f>
        <v>-</v>
      </c>
      <c r="D4233" t="s">
        <v>167</v>
      </c>
      <c r="E4233">
        <v>16.677900000000001</v>
      </c>
      <c r="F4233">
        <v>95.85</v>
      </c>
      <c r="G4233">
        <v>-43.113962065281498</v>
      </c>
      <c r="H4233">
        <v>-8.2646929375795395</v>
      </c>
      <c r="I4233">
        <v>32.9005141379794</v>
      </c>
      <c r="J4233">
        <v>-12.8771269106015</v>
      </c>
      <c r="K4233">
        <v>91.991112748982601</v>
      </c>
      <c r="L4233">
        <v>88.355799085284701</v>
      </c>
      <c r="M4233">
        <v>41.653272981940901</v>
      </c>
      <c r="N4233">
        <v>0.59042029214918101</v>
      </c>
      <c r="O4233">
        <v>31.0380803338549</v>
      </c>
      <c r="P4233">
        <v>67.540639748295703</v>
      </c>
      <c r="Q4233">
        <v>6.8881930797060995E-2</v>
      </c>
    </row>
    <row r="4234" spans="1:17" hidden="1" x14ac:dyDescent="0.3">
      <c r="A4234" t="s">
        <v>8700</v>
      </c>
      <c r="B4234" t="s">
        <v>8701</v>
      </c>
      <c r="C4234" t="str">
        <f>IFERROR(VLOOKUP(Table1[[#This Row],[Ticker]],[1]!Table1[[Symbol]:[Industry]],2,FALSE),"-")</f>
        <v>-</v>
      </c>
      <c r="D4234" t="s">
        <v>400</v>
      </c>
      <c r="E4234">
        <v>16.669750000000001</v>
      </c>
      <c r="F4234">
        <v>127.25</v>
      </c>
      <c r="G4234">
        <v>11.3347103942373</v>
      </c>
      <c r="H4234">
        <v>21.646450758320402</v>
      </c>
      <c r="I4234">
        <v>20.884113316944099</v>
      </c>
      <c r="J4234">
        <v>-1.5044036764834099</v>
      </c>
      <c r="K4234">
        <v>110.88839516455199</v>
      </c>
      <c r="L4234">
        <v>96.076615344414293</v>
      </c>
      <c r="M4234">
        <v>99.999997869479003</v>
      </c>
      <c r="N4234">
        <v>0</v>
      </c>
      <c r="O4234">
        <v>0</v>
      </c>
      <c r="P4234">
        <v>44.141826486399303</v>
      </c>
    </row>
    <row r="4235" spans="1:17" hidden="1" x14ac:dyDescent="0.3">
      <c r="A4235" t="s">
        <v>8702</v>
      </c>
      <c r="B4235" t="s">
        <v>8703</v>
      </c>
      <c r="C4235" t="str">
        <f>IFERROR(VLOOKUP(Table1[[#This Row],[Ticker]],[1]!Table1[[Symbol]:[Industry]],2,FALSE),"-")</f>
        <v>-</v>
      </c>
      <c r="D4235" t="s">
        <v>473</v>
      </c>
      <c r="E4235">
        <v>16.664045999999999</v>
      </c>
      <c r="F4235">
        <v>5.95</v>
      </c>
      <c r="G4235">
        <v>-18.354121811989401</v>
      </c>
      <c r="H4235">
        <v>-20.560462563620298</v>
      </c>
      <c r="I4235">
        <v>-1.8918018339575799</v>
      </c>
      <c r="J4235">
        <v>-4.0211821999733504</v>
      </c>
      <c r="K4235">
        <v>6.3662461621210999</v>
      </c>
      <c r="L4235">
        <v>6.2657440869872296</v>
      </c>
      <c r="M4235">
        <v>41.283122905323097</v>
      </c>
      <c r="N4235">
        <v>0.459388936521058</v>
      </c>
      <c r="O4235">
        <v>79.831932773109202</v>
      </c>
      <c r="P4235">
        <v>35.227272727272698</v>
      </c>
      <c r="Q4235">
        <v>3.1125328717220999E-2</v>
      </c>
    </row>
    <row r="4236" spans="1:17" hidden="1" x14ac:dyDescent="0.3">
      <c r="A4236" t="s">
        <v>8704</v>
      </c>
      <c r="B4236" t="s">
        <v>8705</v>
      </c>
      <c r="C4236" t="str">
        <f>IFERROR(VLOOKUP(Table1[[#This Row],[Ticker]],[1]!Table1[[Symbol]:[Industry]],2,FALSE),"-")</f>
        <v>-</v>
      </c>
      <c r="D4236" t="s">
        <v>54</v>
      </c>
      <c r="E4236">
        <v>16.65692</v>
      </c>
      <c r="F4236">
        <v>28.28</v>
      </c>
      <c r="G4236">
        <v>194.91689164732</v>
      </c>
      <c r="H4236">
        <v>53.4542765400533</v>
      </c>
      <c r="I4236">
        <v>78.7430127333662</v>
      </c>
      <c r="J4236">
        <v>6.6891195384990301</v>
      </c>
      <c r="K4236">
        <v>21.770914917218199</v>
      </c>
      <c r="L4236">
        <v>17.252474319506199</v>
      </c>
      <c r="M4236">
        <v>97.953911976100898</v>
      </c>
      <c r="N4236">
        <v>2.16593748846307</v>
      </c>
      <c r="O4236">
        <v>3.2885431400282799</v>
      </c>
      <c r="P4236">
        <v>504.27350427350399</v>
      </c>
      <c r="Q4236">
        <v>0.166561339107543</v>
      </c>
    </row>
    <row r="4237" spans="1:17" hidden="1" x14ac:dyDescent="0.3">
      <c r="A4237" t="s">
        <v>8706</v>
      </c>
      <c r="B4237" t="s">
        <v>8707</v>
      </c>
      <c r="C4237" t="str">
        <f>IFERROR(VLOOKUP(Table1[[#This Row],[Ticker]],[1]!Table1[[Symbol]:[Industry]],2,FALSE),"-")</f>
        <v>-</v>
      </c>
      <c r="D4237" t="s">
        <v>132</v>
      </c>
      <c r="E4237">
        <v>16.641699299999999</v>
      </c>
      <c r="F4237">
        <v>16.05</v>
      </c>
      <c r="G4237">
        <v>-67.639211722079395</v>
      </c>
      <c r="H4237">
        <v>-16.263126153403999</v>
      </c>
      <c r="I4237">
        <v>-28.865275055197301</v>
      </c>
      <c r="J4237">
        <v>-6.4462641415996798</v>
      </c>
      <c r="K4237">
        <v>18.891733495813199</v>
      </c>
      <c r="L4237">
        <v>21.6032610163398</v>
      </c>
      <c r="M4237">
        <v>9.4075090565841197</v>
      </c>
      <c r="N4237">
        <v>0.90177172921911897</v>
      </c>
      <c r="O4237">
        <v>141.86915887850401</v>
      </c>
      <c r="P4237">
        <v>0.312500000000004</v>
      </c>
      <c r="Q4237">
        <v>-4.3114576522023003E-2</v>
      </c>
    </row>
    <row r="4238" spans="1:17" hidden="1" x14ac:dyDescent="0.3">
      <c r="A4238" t="s">
        <v>8708</v>
      </c>
      <c r="B4238" t="s">
        <v>8709</v>
      </c>
      <c r="C4238" t="str">
        <f>IFERROR(VLOOKUP(Table1[[#This Row],[Ticker]],[1]!Table1[[Symbol]:[Industry]],2,FALSE),"-")</f>
        <v>-</v>
      </c>
      <c r="D4238" t="s">
        <v>195</v>
      </c>
      <c r="E4238">
        <v>16.628125000000001</v>
      </c>
      <c r="F4238">
        <v>266.05</v>
      </c>
      <c r="G4238">
        <v>12.446600391571099</v>
      </c>
      <c r="H4238">
        <v>-8.9648469477678905</v>
      </c>
      <c r="I4238">
        <v>8.3603181921350505</v>
      </c>
      <c r="J4238">
        <v>2.4221945871314201</v>
      </c>
      <c r="K4238">
        <v>271.51600847498003</v>
      </c>
      <c r="L4238">
        <v>247.51119775790301</v>
      </c>
      <c r="M4238">
        <v>46.911357655675097</v>
      </c>
      <c r="N4238">
        <v>1.37411708606113</v>
      </c>
      <c r="O4238">
        <v>28.547265551588001</v>
      </c>
      <c r="P4238">
        <v>54.142526071842397</v>
      </c>
      <c r="Q4238">
        <v>7.1521351688727003E-2</v>
      </c>
    </row>
    <row r="4239" spans="1:17" hidden="1" x14ac:dyDescent="0.3">
      <c r="A4239" t="s">
        <v>8710</v>
      </c>
      <c r="B4239" t="s">
        <v>8711</v>
      </c>
      <c r="C4239" t="str">
        <f>IFERROR(VLOOKUP(Table1[[#This Row],[Ticker]],[1]!Table1[[Symbol]:[Industry]],2,FALSE),"-")</f>
        <v>-</v>
      </c>
      <c r="D4239" t="s">
        <v>46</v>
      </c>
      <c r="E4239">
        <v>16.521830000000001</v>
      </c>
      <c r="F4239">
        <v>24.7</v>
      </c>
      <c r="G4239">
        <v>87.7585155506478</v>
      </c>
      <c r="H4239">
        <v>-10.8168033365633</v>
      </c>
      <c r="I4239">
        <v>-26.848676516859602</v>
      </c>
      <c r="J4239">
        <v>3.6295248949451602</v>
      </c>
      <c r="K4239">
        <v>23.911090756248001</v>
      </c>
      <c r="L4239">
        <v>20.4666338206159</v>
      </c>
      <c r="M4239">
        <v>53.339992090925698</v>
      </c>
      <c r="N4239">
        <v>1.1287499999999999</v>
      </c>
      <c r="O4239">
        <v>61.538461538461497</v>
      </c>
      <c r="P4239">
        <v>169.945355191256</v>
      </c>
      <c r="Q4239">
        <v>0.219272485822192</v>
      </c>
    </row>
    <row r="4240" spans="1:17" hidden="1" x14ac:dyDescent="0.3">
      <c r="A4240" t="s">
        <v>8712</v>
      </c>
      <c r="B4240" t="s">
        <v>8713</v>
      </c>
      <c r="C4240" t="str">
        <f>IFERROR(VLOOKUP(Table1[[#This Row],[Ticker]],[1]!Table1[[Symbol]:[Industry]],2,FALSE),"-")</f>
        <v>-</v>
      </c>
      <c r="D4240" t="s">
        <v>2737</v>
      </c>
      <c r="E4240">
        <v>16.521087000000001</v>
      </c>
      <c r="F4240">
        <v>36.65</v>
      </c>
      <c r="G4240">
        <v>19.931134598266901</v>
      </c>
      <c r="H4240">
        <v>13.021704742164999</v>
      </c>
      <c r="I4240">
        <v>-0.370711587011889</v>
      </c>
      <c r="J4240">
        <v>-5.7734530683920697</v>
      </c>
      <c r="K4240">
        <v>36.195960466230801</v>
      </c>
      <c r="L4240">
        <v>33.346202874097301</v>
      </c>
      <c r="M4240">
        <v>36.290035487908398</v>
      </c>
      <c r="N4240">
        <v>1.07130643570415</v>
      </c>
      <c r="O4240">
        <v>39.618008185538798</v>
      </c>
      <c r="P4240">
        <v>52.7083333333333</v>
      </c>
      <c r="Q4240">
        <v>8.2803716242329004E-2</v>
      </c>
    </row>
    <row r="4241" spans="1:17" hidden="1" x14ac:dyDescent="0.3">
      <c r="A4241" t="s">
        <v>8714</v>
      </c>
      <c r="B4241" t="s">
        <v>8715</v>
      </c>
      <c r="C4241" t="str">
        <f>IFERROR(VLOOKUP(Table1[[#This Row],[Ticker]],[1]!Table1[[Symbol]:[Industry]],2,FALSE),"-")</f>
        <v>-</v>
      </c>
      <c r="D4241" t="s">
        <v>546</v>
      </c>
      <c r="E4241">
        <v>16.516500000000001</v>
      </c>
      <c r="F4241">
        <v>9.75</v>
      </c>
      <c r="G4241">
        <v>-3.1229434159174598</v>
      </c>
      <c r="H4241">
        <v>51.083686307912203</v>
      </c>
      <c r="I4241">
        <v>65.632106152602205</v>
      </c>
      <c r="J4241">
        <v>17.238320421304699</v>
      </c>
      <c r="K4241">
        <v>7.1781897327080202</v>
      </c>
      <c r="L4241">
        <v>6.4821111359739003</v>
      </c>
      <c r="M4241">
        <v>77.921762138553603</v>
      </c>
      <c r="N4241">
        <v>2.29270729270729</v>
      </c>
      <c r="O4241">
        <v>18.4615384615384</v>
      </c>
      <c r="P4241">
        <v>96.572580645161295</v>
      </c>
      <c r="Q4241">
        <v>0.119032285078314</v>
      </c>
    </row>
    <row r="4242" spans="1:17" hidden="1" x14ac:dyDescent="0.3">
      <c r="A4242" t="s">
        <v>8716</v>
      </c>
      <c r="B4242" t="s">
        <v>8717</v>
      </c>
      <c r="C4242" t="str">
        <f>IFERROR(VLOOKUP(Table1[[#This Row],[Ticker]],[1]!Table1[[Symbol]:[Industry]],2,FALSE),"-")</f>
        <v>-</v>
      </c>
      <c r="D4242" t="s">
        <v>606</v>
      </c>
      <c r="E4242">
        <v>16.493640599999999</v>
      </c>
      <c r="F4242">
        <v>22.02</v>
      </c>
      <c r="G4242">
        <v>38.851795808970998</v>
      </c>
      <c r="H4242">
        <v>24.388798498520501</v>
      </c>
      <c r="I4242">
        <v>6.4290488005257203</v>
      </c>
      <c r="J4242">
        <v>-0.12345129553104001</v>
      </c>
      <c r="K4242">
        <v>19.669022298721998</v>
      </c>
      <c r="L4242">
        <v>17.689407405756601</v>
      </c>
      <c r="M4242">
        <v>60.086558095043003</v>
      </c>
      <c r="N4242">
        <v>0.62005313959118502</v>
      </c>
      <c r="O4242">
        <v>19.663941871026299</v>
      </c>
      <c r="P4242">
        <v>100.181818181818</v>
      </c>
      <c r="Q4242">
        <v>9.5925457132982006E-2</v>
      </c>
    </row>
    <row r="4243" spans="1:17" hidden="1" x14ac:dyDescent="0.3">
      <c r="A4243" t="s">
        <v>8718</v>
      </c>
      <c r="B4243" t="s">
        <v>8719</v>
      </c>
      <c r="C4243" t="str">
        <f>IFERROR(VLOOKUP(Table1[[#This Row],[Ticker]],[1]!Table1[[Symbol]:[Industry]],2,FALSE),"-")</f>
        <v>-</v>
      </c>
      <c r="D4243" t="s">
        <v>74</v>
      </c>
      <c r="E4243">
        <v>16.475670000000001</v>
      </c>
      <c r="F4243">
        <v>37.53</v>
      </c>
      <c r="G4243">
        <v>68.888572355744998</v>
      </c>
      <c r="H4243">
        <v>-16.7723319664907</v>
      </c>
      <c r="I4243">
        <v>34.853515471046599</v>
      </c>
      <c r="J4243">
        <v>-3.5985021263066499</v>
      </c>
      <c r="K4243">
        <v>33.480428859785803</v>
      </c>
      <c r="L4243">
        <v>26.715632548303301</v>
      </c>
      <c r="M4243">
        <v>54.051272658179499</v>
      </c>
      <c r="N4243">
        <v>0.24840791809586299</v>
      </c>
      <c r="O4243">
        <v>11.8838262723154</v>
      </c>
      <c r="P4243">
        <v>180.07462686567101</v>
      </c>
      <c r="Q4243">
        <v>5.7403132325685002E-2</v>
      </c>
    </row>
    <row r="4244" spans="1:17" hidden="1" x14ac:dyDescent="0.3">
      <c r="A4244" t="s">
        <v>8720</v>
      </c>
      <c r="B4244" t="s">
        <v>8721</v>
      </c>
      <c r="C4244" t="str">
        <f>IFERROR(VLOOKUP(Table1[[#This Row],[Ticker]],[1]!Table1[[Symbol]:[Industry]],2,FALSE),"-")</f>
        <v>-</v>
      </c>
      <c r="D4244" t="s">
        <v>753</v>
      </c>
      <c r="E4244">
        <v>16.390346701999999</v>
      </c>
      <c r="F4244">
        <v>133.07</v>
      </c>
      <c r="G4244">
        <v>20.299989807439001</v>
      </c>
      <c r="H4244">
        <v>5.25182663017506</v>
      </c>
      <c r="I4244">
        <v>12.6571439014521</v>
      </c>
      <c r="J4244">
        <v>3.1238620805520099</v>
      </c>
      <c r="K4244">
        <v>123.738931680148</v>
      </c>
      <c r="L4244">
        <v>110.055830019105</v>
      </c>
      <c r="M4244">
        <v>36.790095614213499</v>
      </c>
      <c r="N4244">
        <v>1.75013458198751</v>
      </c>
      <c r="O4244">
        <v>2.2018486510858999</v>
      </c>
      <c r="P4244">
        <v>59.060482907004499</v>
      </c>
    </row>
    <row r="4245" spans="1:17" hidden="1" x14ac:dyDescent="0.3">
      <c r="A4245" t="s">
        <v>8722</v>
      </c>
      <c r="B4245" t="s">
        <v>8723</v>
      </c>
      <c r="C4245" t="str">
        <f>IFERROR(VLOOKUP(Table1[[#This Row],[Ticker]],[1]!Table1[[Symbol]:[Industry]],2,FALSE),"-")</f>
        <v>-</v>
      </c>
      <c r="D4245" t="s">
        <v>606</v>
      </c>
      <c r="E4245">
        <v>16.343208000000001</v>
      </c>
      <c r="F4245">
        <v>48.6</v>
      </c>
      <c r="G4245">
        <v>-21.6914844493521</v>
      </c>
      <c r="H4245">
        <v>-25.655643975956</v>
      </c>
      <c r="I4245">
        <v>7.9036082354250903</v>
      </c>
      <c r="J4245">
        <v>-6.4897409198851701</v>
      </c>
      <c r="K4245">
        <v>49.843750637629398</v>
      </c>
      <c r="L4245">
        <v>44.5250790792049</v>
      </c>
      <c r="M4245">
        <v>18.9451565110774</v>
      </c>
      <c r="N4245">
        <v>6.1297155992247696E-3</v>
      </c>
      <c r="O4245">
        <v>46.543209876543202</v>
      </c>
      <c r="P4245">
        <v>39.175257731958702</v>
      </c>
      <c r="Q4245">
        <v>1.7080389493511001E-2</v>
      </c>
    </row>
    <row r="4246" spans="1:17" hidden="1" x14ac:dyDescent="0.3">
      <c r="A4246" t="s">
        <v>8724</v>
      </c>
      <c r="B4246" t="s">
        <v>8725</v>
      </c>
      <c r="C4246" t="str">
        <f>IFERROR(VLOOKUP(Table1[[#This Row],[Ticker]],[1]!Table1[[Symbol]:[Industry]],2,FALSE),"-")</f>
        <v>-</v>
      </c>
      <c r="D4246" t="s">
        <v>1180</v>
      </c>
      <c r="E4246">
        <v>16.309047</v>
      </c>
      <c r="F4246">
        <v>4.7</v>
      </c>
      <c r="G4246">
        <v>143.693389500227</v>
      </c>
      <c r="H4246">
        <v>-4.2204519002034901</v>
      </c>
      <c r="I4246">
        <v>89.634443771570304</v>
      </c>
      <c r="J4246">
        <v>-14.619157774844</v>
      </c>
      <c r="K4246">
        <v>4.3993540767045696</v>
      </c>
      <c r="L4246">
        <v>3.2092700211203602</v>
      </c>
      <c r="M4246">
        <v>34.6958457740405</v>
      </c>
      <c r="N4246">
        <v>0.57404988331180895</v>
      </c>
      <c r="O4246">
        <v>24.893617021276501</v>
      </c>
      <c r="P4246">
        <v>203.22580645161199</v>
      </c>
      <c r="Q4246">
        <v>7.4750050034594007E-2</v>
      </c>
    </row>
    <row r="4247" spans="1:17" hidden="1" x14ac:dyDescent="0.3">
      <c r="A4247" t="s">
        <v>8726</v>
      </c>
      <c r="B4247" t="s">
        <v>8727</v>
      </c>
      <c r="C4247" t="str">
        <f>IFERROR(VLOOKUP(Table1[[#This Row],[Ticker]],[1]!Table1[[Symbol]:[Industry]],2,FALSE),"-")</f>
        <v>-</v>
      </c>
      <c r="D4247" t="s">
        <v>8165</v>
      </c>
      <c r="E4247">
        <v>16.237948540000001</v>
      </c>
      <c r="F4247">
        <v>39.159999999999997</v>
      </c>
      <c r="G4247">
        <v>47.517460565117702</v>
      </c>
      <c r="H4247">
        <v>11.0194553334996</v>
      </c>
      <c r="I4247">
        <v>-33.842563607834101</v>
      </c>
      <c r="J4247">
        <v>-6.4848048754688801</v>
      </c>
      <c r="K4247">
        <v>40.654609303468398</v>
      </c>
      <c r="L4247">
        <v>36.633903544928799</v>
      </c>
      <c r="M4247">
        <v>26.916091162723198</v>
      </c>
      <c r="N4247">
        <v>1.1850305171859901</v>
      </c>
      <c r="O4247">
        <v>41.547497446373796</v>
      </c>
      <c r="P4247">
        <v>86.476190476190396</v>
      </c>
      <c r="Q4247">
        <v>0.10708630896089</v>
      </c>
    </row>
    <row r="4248" spans="1:17" hidden="1" x14ac:dyDescent="0.3">
      <c r="A4248" t="s">
        <v>8728</v>
      </c>
      <c r="B4248" t="s">
        <v>8729</v>
      </c>
      <c r="C4248" t="str">
        <f>IFERROR(VLOOKUP(Table1[[#This Row],[Ticker]],[1]!Table1[[Symbol]:[Industry]],2,FALSE),"-")</f>
        <v>-</v>
      </c>
      <c r="D4248" t="s">
        <v>753</v>
      </c>
      <c r="E4248">
        <v>16.197496464</v>
      </c>
      <c r="F4248">
        <v>264.08</v>
      </c>
      <c r="G4248">
        <v>4.67855808358859</v>
      </c>
      <c r="H4248">
        <v>-3.2542212947881999</v>
      </c>
      <c r="I4248">
        <v>9.9262771643591901</v>
      </c>
      <c r="J4248">
        <v>-0.80397882862486403</v>
      </c>
      <c r="K4248">
        <v>257.42679682712298</v>
      </c>
      <c r="L4248">
        <v>232.88056871888401</v>
      </c>
      <c r="M4248">
        <v>41.917729329093497</v>
      </c>
      <c r="N4248">
        <v>0.77912800994342202</v>
      </c>
      <c r="O4248">
        <v>2.0448348985156102</v>
      </c>
      <c r="P4248">
        <v>46.061946902654803</v>
      </c>
    </row>
    <row r="4249" spans="1:17" hidden="1" x14ac:dyDescent="0.3">
      <c r="A4249" t="s">
        <v>8730</v>
      </c>
      <c r="B4249" t="s">
        <v>8731</v>
      </c>
      <c r="C4249" t="str">
        <f>IFERROR(VLOOKUP(Table1[[#This Row],[Ticker]],[1]!Table1[[Symbol]:[Industry]],2,FALSE),"-")</f>
        <v>-</v>
      </c>
      <c r="D4249" t="s">
        <v>546</v>
      </c>
      <c r="E4249">
        <v>16.164655488000001</v>
      </c>
      <c r="F4249">
        <v>51.84</v>
      </c>
      <c r="G4249">
        <v>-48.690058899464901</v>
      </c>
      <c r="H4249">
        <v>-8.9977655547101296</v>
      </c>
      <c r="I4249">
        <v>-39.9758421482655</v>
      </c>
      <c r="J4249">
        <v>-2.9044036764834198</v>
      </c>
      <c r="K4249">
        <v>57.123250187481503</v>
      </c>
      <c r="L4249">
        <v>61.030767698277202</v>
      </c>
      <c r="M4249">
        <v>39.191888369546298</v>
      </c>
      <c r="N4249">
        <v>0.64240115558930699</v>
      </c>
      <c r="O4249">
        <v>49.768518518518498</v>
      </c>
      <c r="P4249">
        <v>5.7959183673469399</v>
      </c>
      <c r="Q4249">
        <v>7.3281652627018995E-2</v>
      </c>
    </row>
    <row r="4250" spans="1:17" hidden="1" x14ac:dyDescent="0.3">
      <c r="A4250" t="s">
        <v>8732</v>
      </c>
      <c r="B4250" t="s">
        <v>8733</v>
      </c>
      <c r="C4250" t="str">
        <f>IFERROR(VLOOKUP(Table1[[#This Row],[Ticker]],[1]!Table1[[Symbol]:[Industry]],2,FALSE),"-")</f>
        <v>-</v>
      </c>
      <c r="D4250" t="s">
        <v>400</v>
      </c>
      <c r="E4250">
        <v>16.1616924</v>
      </c>
      <c r="F4250">
        <v>47.81</v>
      </c>
      <c r="G4250">
        <v>26.081460853520198</v>
      </c>
      <c r="H4250">
        <v>-14.434737614489199</v>
      </c>
      <c r="I4250">
        <v>37.504261819129503</v>
      </c>
      <c r="J4250">
        <v>-3.4856128268102098</v>
      </c>
      <c r="K4250">
        <v>46.575948900689497</v>
      </c>
      <c r="L4250">
        <v>39.541249126598501</v>
      </c>
      <c r="M4250">
        <v>46.776125161847801</v>
      </c>
      <c r="N4250">
        <v>0.81001758887952202</v>
      </c>
      <c r="O4250">
        <v>14.829533570382701</v>
      </c>
      <c r="P4250">
        <v>75.707460492465998</v>
      </c>
      <c r="Q4250">
        <v>6.0515895839727003E-2</v>
      </c>
    </row>
    <row r="4251" spans="1:17" hidden="1" x14ac:dyDescent="0.3">
      <c r="A4251" t="s">
        <v>8734</v>
      </c>
      <c r="B4251" t="s">
        <v>8735</v>
      </c>
      <c r="C4251" t="str">
        <f>IFERROR(VLOOKUP(Table1[[#This Row],[Ticker]],[1]!Table1[[Symbol]:[Industry]],2,FALSE),"-")</f>
        <v>-</v>
      </c>
      <c r="D4251" t="s">
        <v>546</v>
      </c>
      <c r="E4251">
        <v>16.067014</v>
      </c>
      <c r="F4251">
        <v>4.78</v>
      </c>
      <c r="G4251">
        <v>265.22446654386698</v>
      </c>
      <c r="H4251">
        <v>15.4589979807803</v>
      </c>
      <c r="I4251">
        <v>98.253439645519293</v>
      </c>
      <c r="J4251">
        <v>4.71781854573881</v>
      </c>
      <c r="K4251">
        <v>4.2039335476707196</v>
      </c>
      <c r="L4251">
        <v>3.0427892617616599</v>
      </c>
      <c r="M4251">
        <v>71.306661298563398</v>
      </c>
      <c r="N4251">
        <v>0.34247452036655002</v>
      </c>
      <c r="O4251">
        <v>12.3430962343096</v>
      </c>
      <c r="P4251">
        <v>338.53211009174299</v>
      </c>
      <c r="Q4251">
        <v>2.2683815314926001E-2</v>
      </c>
    </row>
    <row r="4252" spans="1:17" hidden="1" x14ac:dyDescent="0.3">
      <c r="A4252" t="s">
        <v>8736</v>
      </c>
      <c r="B4252" t="s">
        <v>8737</v>
      </c>
      <c r="C4252" t="str">
        <f>IFERROR(VLOOKUP(Table1[[#This Row],[Ticker]],[1]!Table1[[Symbol]:[Industry]],2,FALSE),"-")</f>
        <v>-</v>
      </c>
      <c r="D4252" t="s">
        <v>546</v>
      </c>
      <c r="E4252">
        <v>16.065000000000001</v>
      </c>
      <c r="F4252">
        <v>53.55</v>
      </c>
      <c r="G4252">
        <v>-4.82020948775458</v>
      </c>
      <c r="H4252">
        <v>-22.1172326871222</v>
      </c>
      <c r="I4252">
        <v>-26.240734094643798</v>
      </c>
      <c r="J4252">
        <v>-10.432975105054799</v>
      </c>
      <c r="K4252">
        <v>56.655945685220303</v>
      </c>
      <c r="L4252">
        <v>55.438385978895397</v>
      </c>
      <c r="M4252">
        <v>40.818235637868199</v>
      </c>
      <c r="N4252">
        <v>0.34130135863474098</v>
      </c>
      <c r="O4252">
        <v>91.409897292250207</v>
      </c>
      <c r="P4252">
        <v>54.992764109985501</v>
      </c>
    </row>
    <row r="4253" spans="1:17" hidden="1" x14ac:dyDescent="0.3">
      <c r="A4253" t="s">
        <v>8738</v>
      </c>
      <c r="B4253" t="s">
        <v>8739</v>
      </c>
      <c r="C4253" t="str">
        <f>IFERROR(VLOOKUP(Table1[[#This Row],[Ticker]],[1]!Table1[[Symbol]:[Industry]],2,FALSE),"-")</f>
        <v>-</v>
      </c>
      <c r="D4253" t="s">
        <v>379</v>
      </c>
      <c r="E4253">
        <v>16.060693499999999</v>
      </c>
      <c r="F4253">
        <v>32.85</v>
      </c>
      <c r="G4253">
        <v>96.462159255163897</v>
      </c>
      <c r="H4253">
        <v>28.295003404725499</v>
      </c>
      <c r="I4253">
        <v>62.661577538848903</v>
      </c>
      <c r="J4253">
        <v>0.72324356184431104</v>
      </c>
      <c r="K4253">
        <v>26.840741623907899</v>
      </c>
      <c r="L4253">
        <v>20.488686470684598</v>
      </c>
      <c r="M4253">
        <v>72.703123209943698</v>
      </c>
      <c r="N4253">
        <v>1.60355806170287</v>
      </c>
      <c r="O4253">
        <v>2.4657534246575099</v>
      </c>
      <c r="P4253">
        <v>185.65217391304299</v>
      </c>
      <c r="Q4253">
        <v>0.178328178133419</v>
      </c>
    </row>
    <row r="4254" spans="1:17" hidden="1" x14ac:dyDescent="0.3">
      <c r="A4254" t="s">
        <v>8740</v>
      </c>
      <c r="B4254" t="s">
        <v>8741</v>
      </c>
      <c r="C4254" t="str">
        <f>IFERROR(VLOOKUP(Table1[[#This Row],[Ticker]],[1]!Table1[[Symbol]:[Industry]],2,FALSE),"-")</f>
        <v>-</v>
      </c>
      <c r="D4254" t="s">
        <v>51</v>
      </c>
      <c r="E4254">
        <v>16.021602000000001</v>
      </c>
      <c r="F4254">
        <v>53.4</v>
      </c>
      <c r="G4254">
        <v>80.737395427268595</v>
      </c>
      <c r="H4254">
        <v>21.025162134884201</v>
      </c>
      <c r="I4254">
        <v>21.864118714706802</v>
      </c>
      <c r="J4254">
        <v>-9.7130993286573197</v>
      </c>
      <c r="K4254">
        <v>50.906829694905802</v>
      </c>
      <c r="L4254">
        <v>41.9849239102914</v>
      </c>
      <c r="M4254">
        <v>40.478106241411098</v>
      </c>
      <c r="N4254">
        <v>0.26008895722427</v>
      </c>
      <c r="O4254">
        <v>38.558052434456897</v>
      </c>
      <c r="P4254">
        <v>122.40733027905</v>
      </c>
      <c r="Q4254">
        <v>6.8834521502517995E-2</v>
      </c>
    </row>
    <row r="4255" spans="1:17" hidden="1" x14ac:dyDescent="0.3">
      <c r="A4255" t="s">
        <v>8742</v>
      </c>
      <c r="B4255" t="s">
        <v>8743</v>
      </c>
      <c r="C4255" t="str">
        <f>IFERROR(VLOOKUP(Table1[[#This Row],[Ticker]],[1]!Table1[[Symbol]:[Industry]],2,FALSE),"-")</f>
        <v>-</v>
      </c>
      <c r="D4255" t="s">
        <v>397</v>
      </c>
      <c r="E4255">
        <v>15.992000000000001</v>
      </c>
      <c r="F4255">
        <v>80</v>
      </c>
      <c r="G4255">
        <v>-14.591351490273899</v>
      </c>
      <c r="H4255">
        <v>-15.687481543276601</v>
      </c>
      <c r="I4255">
        <v>128.50723786713201</v>
      </c>
      <c r="J4255">
        <v>-7.1263548959956102</v>
      </c>
      <c r="K4255">
        <v>78.779241694264897</v>
      </c>
      <c r="L4255">
        <v>65.989185668592</v>
      </c>
      <c r="M4255">
        <v>49.934543926674799</v>
      </c>
      <c r="N4255">
        <v>0.72994652406417104</v>
      </c>
      <c r="O4255">
        <v>21.362499999999901</v>
      </c>
      <c r="P4255">
        <v>170.087778528021</v>
      </c>
    </row>
    <row r="4256" spans="1:17" hidden="1" x14ac:dyDescent="0.3">
      <c r="A4256" t="s">
        <v>8744</v>
      </c>
      <c r="B4256" t="s">
        <v>8745</v>
      </c>
      <c r="C4256" t="str">
        <f>IFERROR(VLOOKUP(Table1[[#This Row],[Ticker]],[1]!Table1[[Symbol]:[Industry]],2,FALSE),"-")</f>
        <v>-</v>
      </c>
      <c r="D4256" t="s">
        <v>644</v>
      </c>
      <c r="E4256">
        <v>15.975803648999999</v>
      </c>
      <c r="F4256">
        <v>16.53</v>
      </c>
      <c r="G4256">
        <v>-58.9166089227339</v>
      </c>
      <c r="H4256">
        <v>7.6380070014604398</v>
      </c>
      <c r="I4256">
        <v>-28.930482498070699</v>
      </c>
      <c r="J4256">
        <v>4.6533897808610396</v>
      </c>
      <c r="K4256">
        <v>15.692811661158601</v>
      </c>
      <c r="L4256">
        <v>17.988935474386199</v>
      </c>
      <c r="M4256">
        <v>58.122391079408899</v>
      </c>
      <c r="N4256">
        <v>1.18246832234545</v>
      </c>
      <c r="O4256">
        <v>51.240169388989699</v>
      </c>
      <c r="P4256">
        <v>19.178082191780799</v>
      </c>
      <c r="Q4256">
        <v>-4.3013514884809E-2</v>
      </c>
    </row>
    <row r="4257" spans="1:17" hidden="1" x14ac:dyDescent="0.3">
      <c r="A4257" t="s">
        <v>8746</v>
      </c>
      <c r="B4257" t="s">
        <v>8747</v>
      </c>
      <c r="C4257" t="str">
        <f>IFERROR(VLOOKUP(Table1[[#This Row],[Ticker]],[1]!Table1[[Symbol]:[Industry]],2,FALSE),"-")</f>
        <v>-</v>
      </c>
      <c r="D4257" t="s">
        <v>753</v>
      </c>
      <c r="E4257">
        <v>15.966448</v>
      </c>
      <c r="F4257">
        <v>150.79</v>
      </c>
      <c r="G4257">
        <v>9.0627034378241902</v>
      </c>
      <c r="H4257">
        <v>1.34896517550141</v>
      </c>
      <c r="I4257">
        <v>3.8857603028421899</v>
      </c>
      <c r="J4257">
        <v>4.0763924176374102</v>
      </c>
      <c r="K4257">
        <v>144.75170804672601</v>
      </c>
      <c r="L4257">
        <v>131.317967414473</v>
      </c>
      <c r="M4257">
        <v>48.680230268627398</v>
      </c>
      <c r="N4257">
        <v>0.71325160340337401</v>
      </c>
      <c r="O4257">
        <v>3.2561840970886502</v>
      </c>
      <c r="P4257">
        <v>49.297029702970299</v>
      </c>
    </row>
    <row r="4258" spans="1:17" hidden="1" x14ac:dyDescent="0.3">
      <c r="A4258" t="s">
        <v>8748</v>
      </c>
      <c r="B4258" t="s">
        <v>8749</v>
      </c>
      <c r="C4258" t="str">
        <f>IFERROR(VLOOKUP(Table1[[#This Row],[Ticker]],[1]!Table1[[Symbol]:[Industry]],2,FALSE),"-")</f>
        <v>-</v>
      </c>
      <c r="D4258" t="s">
        <v>46</v>
      </c>
      <c r="E4258">
        <v>15.92788</v>
      </c>
      <c r="F4258">
        <v>23.3</v>
      </c>
      <c r="G4258">
        <v>3.87969276053476</v>
      </c>
      <c r="H4258">
        <v>-1.0859489762268699</v>
      </c>
      <c r="I4258">
        <v>-9.4516533254439299</v>
      </c>
      <c r="J4258">
        <v>4.4046872326074897</v>
      </c>
      <c r="K4258">
        <v>20.0617649663325</v>
      </c>
      <c r="L4258">
        <v>13.000675400696201</v>
      </c>
      <c r="M4258">
        <v>61.803803273780098</v>
      </c>
      <c r="N4258">
        <v>1.9298245614034999</v>
      </c>
      <c r="O4258">
        <v>7.5107296137339103</v>
      </c>
      <c r="P4258">
        <v>86.4</v>
      </c>
    </row>
    <row r="4259" spans="1:17" hidden="1" x14ac:dyDescent="0.3">
      <c r="A4259" t="s">
        <v>8750</v>
      </c>
      <c r="B4259" t="s">
        <v>8751</v>
      </c>
      <c r="C4259" t="str">
        <f>IFERROR(VLOOKUP(Table1[[#This Row],[Ticker]],[1]!Table1[[Symbol]:[Industry]],2,FALSE),"-")</f>
        <v>-</v>
      </c>
      <c r="D4259" t="s">
        <v>103</v>
      </c>
      <c r="E4259">
        <v>15.87312</v>
      </c>
      <c r="F4259">
        <v>17.52</v>
      </c>
      <c r="G4259">
        <v>181.20129588858899</v>
      </c>
      <c r="H4259">
        <v>-20.672785079192</v>
      </c>
      <c r="I4259">
        <v>-53.344994793593301</v>
      </c>
      <c r="J4259">
        <v>-6.6920416455783398</v>
      </c>
      <c r="K4259">
        <v>17.880810532477099</v>
      </c>
      <c r="L4259">
        <v>18.202218263358098</v>
      </c>
      <c r="M4259">
        <v>53.319784020265701</v>
      </c>
      <c r="N4259">
        <v>0.298994761811534</v>
      </c>
      <c r="O4259">
        <v>125.684931506849</v>
      </c>
      <c r="P4259">
        <v>213.978494623655</v>
      </c>
      <c r="Q4259">
        <v>0.177340213348675</v>
      </c>
    </row>
    <row r="4260" spans="1:17" hidden="1" x14ac:dyDescent="0.3">
      <c r="A4260" t="s">
        <v>8752</v>
      </c>
      <c r="B4260" t="s">
        <v>8753</v>
      </c>
      <c r="C4260" t="str">
        <f>IFERROR(VLOOKUP(Table1[[#This Row],[Ticker]],[1]!Table1[[Symbol]:[Industry]],2,FALSE),"-")</f>
        <v>-</v>
      </c>
      <c r="D4260" t="s">
        <v>473</v>
      </c>
      <c r="E4260">
        <v>15.863129600000001</v>
      </c>
      <c r="F4260">
        <v>12.8</v>
      </c>
      <c r="G4260">
        <v>-45.583738244603097</v>
      </c>
      <c r="H4260">
        <v>-10.106792567232899</v>
      </c>
      <c r="I4260">
        <v>-13.4121252114558</v>
      </c>
      <c r="J4260">
        <v>-1.5044036764834099</v>
      </c>
      <c r="K4260">
        <v>13.3443433808931</v>
      </c>
      <c r="L4260">
        <v>12.9471959654225</v>
      </c>
      <c r="M4260">
        <v>37.544034142891498</v>
      </c>
      <c r="N4260">
        <v>1.5123966942148701</v>
      </c>
      <c r="O4260">
        <v>21.640624999999901</v>
      </c>
      <c r="P4260">
        <v>7.7441077441077404</v>
      </c>
    </row>
    <row r="4261" spans="1:17" hidden="1" x14ac:dyDescent="0.3">
      <c r="A4261" t="s">
        <v>8754</v>
      </c>
      <c r="B4261" t="s">
        <v>8755</v>
      </c>
      <c r="C4261" t="str">
        <f>IFERROR(VLOOKUP(Table1[[#This Row],[Ticker]],[1]!Table1[[Symbol]:[Industry]],2,FALSE),"-")</f>
        <v>-</v>
      </c>
      <c r="D4261" t="s">
        <v>51</v>
      </c>
      <c r="E4261">
        <v>15.856977499999999</v>
      </c>
      <c r="F4261">
        <v>22.75</v>
      </c>
      <c r="G4261">
        <v>34.379303836571999</v>
      </c>
      <c r="H4261">
        <v>7.5650682381705998</v>
      </c>
      <c r="I4261">
        <v>-6.2611924810997603</v>
      </c>
      <c r="J4261">
        <v>2.36347985241704</v>
      </c>
      <c r="K4261">
        <v>23.133041961230699</v>
      </c>
      <c r="L4261">
        <v>21.0104123774729</v>
      </c>
      <c r="M4261">
        <v>42.048587064830599</v>
      </c>
      <c r="N4261">
        <v>0.43160556565549302</v>
      </c>
      <c r="O4261">
        <v>28.747252747252698</v>
      </c>
      <c r="P4261">
        <v>85.714285714285694</v>
      </c>
      <c r="Q4261">
        <v>8.5793986129836006E-2</v>
      </c>
    </row>
    <row r="4262" spans="1:17" hidden="1" x14ac:dyDescent="0.3">
      <c r="A4262" t="s">
        <v>8756</v>
      </c>
      <c r="B4262" t="s">
        <v>8757</v>
      </c>
      <c r="C4262" t="str">
        <f>IFERROR(VLOOKUP(Table1[[#This Row],[Ticker]],[1]!Table1[[Symbol]:[Industry]],2,FALSE),"-")</f>
        <v>-</v>
      </c>
      <c r="E4262">
        <v>15.800107499999999</v>
      </c>
      <c r="F4262">
        <v>31.49</v>
      </c>
      <c r="G4262">
        <v>71.703320745452999</v>
      </c>
      <c r="H4262">
        <v>-18.998489010718099</v>
      </c>
      <c r="I4262">
        <v>-5.5840069063253903</v>
      </c>
      <c r="J4262">
        <v>-6.7772424257170103</v>
      </c>
      <c r="K4262">
        <v>34.091215946608102</v>
      </c>
      <c r="L4262">
        <v>29.7897005974629</v>
      </c>
      <c r="M4262">
        <v>45.5222765173352</v>
      </c>
      <c r="N4262">
        <v>0.59019135421437197</v>
      </c>
      <c r="O4262">
        <v>46.649730073039002</v>
      </c>
      <c r="P4262">
        <v>127.036770007209</v>
      </c>
      <c r="Q4262">
        <v>7.0340308353553996E-2</v>
      </c>
    </row>
    <row r="4263" spans="1:17" hidden="1" x14ac:dyDescent="0.3">
      <c r="A4263" t="s">
        <v>8758</v>
      </c>
      <c r="B4263" t="s">
        <v>8759</v>
      </c>
      <c r="C4263" t="str">
        <f>IFERROR(VLOOKUP(Table1[[#This Row],[Ticker]],[1]!Table1[[Symbol]:[Industry]],2,FALSE),"-")</f>
        <v>-</v>
      </c>
      <c r="D4263" t="s">
        <v>117</v>
      </c>
      <c r="E4263">
        <v>15.672800000000001</v>
      </c>
      <c r="F4263">
        <v>17.809999999999999</v>
      </c>
      <c r="G4263">
        <v>-58.320676995935898</v>
      </c>
      <c r="H4263">
        <v>-4.6984197281398696</v>
      </c>
      <c r="I4263">
        <v>-41.197200007869</v>
      </c>
      <c r="J4263">
        <v>-0.35232994376452698</v>
      </c>
      <c r="K4263">
        <v>18.323285652574999</v>
      </c>
      <c r="L4263">
        <v>20.6857168496201</v>
      </c>
      <c r="M4263">
        <v>55.179988939024597</v>
      </c>
      <c r="N4263">
        <v>1.1015309810279801</v>
      </c>
      <c r="O4263">
        <v>107.07467714766899</v>
      </c>
      <c r="P4263">
        <v>7.80871670702179</v>
      </c>
      <c r="Q4263">
        <v>1.9158102212525001E-2</v>
      </c>
    </row>
    <row r="4264" spans="1:17" hidden="1" x14ac:dyDescent="0.3">
      <c r="A4264" t="s">
        <v>8760</v>
      </c>
      <c r="B4264" t="s">
        <v>8761</v>
      </c>
      <c r="C4264" t="str">
        <f>IFERROR(VLOOKUP(Table1[[#This Row],[Ticker]],[1]!Table1[[Symbol]:[Industry]],2,FALSE),"-")</f>
        <v>-</v>
      </c>
      <c r="D4264" t="s">
        <v>606</v>
      </c>
      <c r="E4264">
        <v>15.618938699999999</v>
      </c>
      <c r="F4264">
        <v>0.85</v>
      </c>
      <c r="G4264">
        <v>-82.777198735066406</v>
      </c>
      <c r="H4264">
        <v>20.358495468217502</v>
      </c>
      <c r="I4264">
        <v>-33.3301579983411</v>
      </c>
      <c r="J4264">
        <v>-1.5044036764834099</v>
      </c>
      <c r="K4264">
        <v>0.90603092420367703</v>
      </c>
      <c r="L4264">
        <v>1.45324339285913</v>
      </c>
      <c r="M4264">
        <v>60.099680341132</v>
      </c>
      <c r="N4264">
        <v>0.78212017616288898</v>
      </c>
      <c r="O4264">
        <v>158.82352941176401</v>
      </c>
      <c r="P4264">
        <v>30.769230769230699</v>
      </c>
      <c r="Q4264">
        <v>-0.10140150918431499</v>
      </c>
    </row>
    <row r="4265" spans="1:17" hidden="1" x14ac:dyDescent="0.3">
      <c r="A4265" t="s">
        <v>8762</v>
      </c>
      <c r="B4265" t="s">
        <v>8763</v>
      </c>
      <c r="C4265" t="str">
        <f>IFERROR(VLOOKUP(Table1[[#This Row],[Ticker]],[1]!Table1[[Symbol]:[Industry]],2,FALSE),"-")</f>
        <v>-</v>
      </c>
      <c r="D4265" t="s">
        <v>431</v>
      </c>
      <c r="E4265">
        <v>15.55898</v>
      </c>
      <c r="F4265">
        <v>89</v>
      </c>
      <c r="G4265">
        <v>-28.0713163821252</v>
      </c>
      <c r="H4265">
        <v>6.6084954682175603</v>
      </c>
      <c r="I4265">
        <v>-13.191351146598601</v>
      </c>
      <c r="J4265">
        <v>-0.36804004011978098</v>
      </c>
      <c r="K4265">
        <v>80.554697653256397</v>
      </c>
      <c r="L4265">
        <v>81.837277474127305</v>
      </c>
      <c r="M4265">
        <v>68.600944946113103</v>
      </c>
      <c r="N4265">
        <v>0.90625</v>
      </c>
      <c r="O4265">
        <v>8.9887640449438209</v>
      </c>
      <c r="P4265">
        <v>47.107438016528903</v>
      </c>
    </row>
    <row r="4266" spans="1:17" hidden="1" x14ac:dyDescent="0.3">
      <c r="A4266" t="s">
        <v>8764</v>
      </c>
      <c r="B4266" t="s">
        <v>8765</v>
      </c>
      <c r="C4266" t="str">
        <f>IFERROR(VLOOKUP(Table1[[#This Row],[Ticker]],[1]!Table1[[Symbol]:[Industry]],2,FALSE),"-")</f>
        <v>-</v>
      </c>
      <c r="D4266" t="s">
        <v>606</v>
      </c>
      <c r="E4266">
        <v>15.523</v>
      </c>
      <c r="F4266">
        <v>36.1</v>
      </c>
      <c r="G4266">
        <v>-22.210583114852</v>
      </c>
      <c r="H4266">
        <v>5.0807176904397799</v>
      </c>
      <c r="I4266">
        <v>-3.61773346704148</v>
      </c>
      <c r="J4266">
        <v>-2.7544036764834101</v>
      </c>
      <c r="K4266">
        <v>37.510925831989802</v>
      </c>
      <c r="L4266">
        <v>36.452888212451697</v>
      </c>
      <c r="M4266">
        <v>37.3903736193868</v>
      </c>
      <c r="N4266">
        <v>1.73380156047794</v>
      </c>
      <c r="O4266">
        <v>52.354570637119103</v>
      </c>
      <c r="P4266">
        <v>29.066857347157601</v>
      </c>
      <c r="Q4266">
        <v>-2.1352796072256999E-2</v>
      </c>
    </row>
    <row r="4267" spans="1:17" hidden="1" x14ac:dyDescent="0.3">
      <c r="A4267" t="s">
        <v>8766</v>
      </c>
      <c r="B4267" t="s">
        <v>8767</v>
      </c>
      <c r="C4267" t="str">
        <f>IFERROR(VLOOKUP(Table1[[#This Row],[Ticker]],[1]!Table1[[Symbol]:[Industry]],2,FALSE),"-")</f>
        <v>-</v>
      </c>
      <c r="D4267" t="s">
        <v>1454</v>
      </c>
      <c r="E4267">
        <v>15.502140000000001</v>
      </c>
      <c r="F4267">
        <v>24.26</v>
      </c>
      <c r="G4267">
        <v>-32.404836302298499</v>
      </c>
      <c r="H4267">
        <v>-31.2375710975918</v>
      </c>
      <c r="I4267">
        <v>-7.5539022905785602</v>
      </c>
      <c r="J4267">
        <v>-6.4789434336318603</v>
      </c>
      <c r="K4267">
        <v>28.197129382513399</v>
      </c>
      <c r="L4267">
        <v>25.458316297479499</v>
      </c>
      <c r="M4267">
        <v>13.5247500889493</v>
      </c>
      <c r="N4267">
        <v>5.1748251748251699E-2</v>
      </c>
      <c r="O4267">
        <v>66.117065127782297</v>
      </c>
      <c r="P4267">
        <v>32.3513366066557</v>
      </c>
    </row>
    <row r="4268" spans="1:17" hidden="1" x14ac:dyDescent="0.3">
      <c r="A4268" t="s">
        <v>8768</v>
      </c>
      <c r="B4268" t="s">
        <v>8769</v>
      </c>
      <c r="C4268" t="str">
        <f>IFERROR(VLOOKUP(Table1[[#This Row],[Ticker]],[1]!Table1[[Symbol]:[Industry]],2,FALSE),"-")</f>
        <v>-</v>
      </c>
      <c r="D4268" t="s">
        <v>753</v>
      </c>
      <c r="E4268">
        <v>15.501888424000001</v>
      </c>
      <c r="F4268">
        <v>98.2</v>
      </c>
      <c r="G4268">
        <v>14.7588589572412</v>
      </c>
      <c r="H4268">
        <v>-2.0072070111212801</v>
      </c>
      <c r="I4268">
        <v>6.4474785963221297</v>
      </c>
      <c r="J4268">
        <v>-0.93754468265814295</v>
      </c>
      <c r="K4268">
        <v>95.037092425718498</v>
      </c>
      <c r="L4268">
        <v>84.050397312852496</v>
      </c>
      <c r="M4268">
        <v>40.888200527429397</v>
      </c>
      <c r="N4268">
        <v>1.53877408799782</v>
      </c>
      <c r="O4268">
        <v>3.6150712830957201</v>
      </c>
      <c r="P4268">
        <v>55.749405233941303</v>
      </c>
    </row>
    <row r="4269" spans="1:17" hidden="1" x14ac:dyDescent="0.3">
      <c r="A4269" t="s">
        <v>8770</v>
      </c>
      <c r="B4269" t="s">
        <v>8771</v>
      </c>
      <c r="C4269" t="str">
        <f>IFERROR(VLOOKUP(Table1[[#This Row],[Ticker]],[1]!Table1[[Symbol]:[Industry]],2,FALSE),"-")</f>
        <v>-</v>
      </c>
      <c r="D4269" t="s">
        <v>132</v>
      </c>
      <c r="E4269">
        <v>15.489838539999999</v>
      </c>
      <c r="F4269">
        <v>39.049999999999997</v>
      </c>
      <c r="G4269">
        <v>327.71808428380098</v>
      </c>
      <c r="H4269">
        <v>-0.64683076347351498</v>
      </c>
      <c r="I4269">
        <v>342.16512502052598</v>
      </c>
      <c r="J4269">
        <v>0.533746310451502</v>
      </c>
      <c r="K4269">
        <v>32.920246262205303</v>
      </c>
      <c r="M4269">
        <v>69.583036185336397</v>
      </c>
      <c r="N4269">
        <v>0.99483273884122203</v>
      </c>
      <c r="O4269">
        <v>16.1331626120358</v>
      </c>
      <c r="P4269">
        <v>360.49528301886699</v>
      </c>
    </row>
    <row r="4270" spans="1:17" hidden="1" x14ac:dyDescent="0.3">
      <c r="A4270" t="s">
        <v>8772</v>
      </c>
      <c r="B4270" t="s">
        <v>8773</v>
      </c>
      <c r="C4270" t="str">
        <f>IFERROR(VLOOKUP(Table1[[#This Row],[Ticker]],[1]!Table1[[Symbol]:[Industry]],2,FALSE),"-")</f>
        <v>-</v>
      </c>
      <c r="D4270" t="s">
        <v>546</v>
      </c>
      <c r="E4270">
        <v>15.4719675</v>
      </c>
      <c r="F4270">
        <v>56.83</v>
      </c>
      <c r="G4270">
        <v>22.3034264199819</v>
      </c>
      <c r="H4270">
        <v>49.622061359690399</v>
      </c>
      <c r="I4270">
        <v>1714.89564845327</v>
      </c>
      <c r="J4270">
        <v>6.7107837385486198</v>
      </c>
      <c r="K4270">
        <v>38.556110583324099</v>
      </c>
      <c r="L4270">
        <v>27.676953410547501</v>
      </c>
      <c r="M4270">
        <v>100</v>
      </c>
      <c r="N4270">
        <v>1.68901107177826</v>
      </c>
      <c r="O4270">
        <v>0</v>
      </c>
      <c r="P4270">
        <v>1733.22580645161</v>
      </c>
    </row>
    <row r="4271" spans="1:17" hidden="1" x14ac:dyDescent="0.3">
      <c r="A4271" t="s">
        <v>8774</v>
      </c>
      <c r="B4271" t="s">
        <v>8775</v>
      </c>
      <c r="C4271" t="str">
        <f>IFERROR(VLOOKUP(Table1[[#This Row],[Ticker]],[1]!Table1[[Symbol]:[Industry]],2,FALSE),"-")</f>
        <v>-</v>
      </c>
      <c r="D4271" t="s">
        <v>606</v>
      </c>
      <c r="E4271">
        <v>15.4146</v>
      </c>
      <c r="F4271">
        <v>11.17</v>
      </c>
      <c r="G4271">
        <v>29.106859235948001</v>
      </c>
      <c r="H4271">
        <v>-14.3267345559955</v>
      </c>
      <c r="I4271">
        <v>36.378983275896999</v>
      </c>
      <c r="J4271">
        <v>-3.3465089396413199</v>
      </c>
      <c r="K4271">
        <v>11.269908698110401</v>
      </c>
      <c r="L4271">
        <v>9.4251970647564693</v>
      </c>
      <c r="M4271">
        <v>44.108303334061503</v>
      </c>
      <c r="N4271">
        <v>0.33488875174680899</v>
      </c>
      <c r="O4271">
        <v>32.855863921217498</v>
      </c>
      <c r="P4271">
        <v>85.856905158069793</v>
      </c>
      <c r="Q4271">
        <v>0.102297399270385</v>
      </c>
    </row>
    <row r="4272" spans="1:17" hidden="1" x14ac:dyDescent="0.3">
      <c r="A4272" t="s">
        <v>8776</v>
      </c>
      <c r="B4272" t="s">
        <v>8777</v>
      </c>
      <c r="C4272" t="str">
        <f>IFERROR(VLOOKUP(Table1[[#This Row],[Ticker]],[1]!Table1[[Symbol]:[Industry]],2,FALSE),"-")</f>
        <v>-</v>
      </c>
      <c r="D4272" t="s">
        <v>1550</v>
      </c>
      <c r="E4272">
        <v>15.401718750000001</v>
      </c>
      <c r="F4272">
        <v>6.25</v>
      </c>
      <c r="G4272">
        <v>-22.5479218391228</v>
      </c>
      <c r="H4272">
        <v>12.6133974290018</v>
      </c>
      <c r="I4272">
        <v>34.108866391902701</v>
      </c>
      <c r="J4272">
        <v>3.4078770252709698</v>
      </c>
      <c r="K4272">
        <v>5.1722237615957303</v>
      </c>
      <c r="L4272">
        <v>5.2402686302531896</v>
      </c>
      <c r="M4272">
        <v>76.876178650170701</v>
      </c>
      <c r="N4272">
        <v>1.6368490724211999</v>
      </c>
      <c r="O4272">
        <v>26.4</v>
      </c>
      <c r="P4272">
        <v>58.629441624365398</v>
      </c>
      <c r="Q4272">
        <v>2.1788289855949002E-2</v>
      </c>
    </row>
    <row r="4273" spans="1:17" hidden="1" x14ac:dyDescent="0.3">
      <c r="A4273" t="s">
        <v>8778</v>
      </c>
      <c r="B4273" t="s">
        <v>8779</v>
      </c>
      <c r="C4273" t="str">
        <f>IFERROR(VLOOKUP(Table1[[#This Row],[Ticker]],[1]!Table1[[Symbol]:[Industry]],2,FALSE),"-")</f>
        <v>-</v>
      </c>
      <c r="D4273" t="s">
        <v>1968</v>
      </c>
      <c r="E4273">
        <v>15.398099999999999</v>
      </c>
      <c r="F4273">
        <v>19.010000000000002</v>
      </c>
      <c r="G4273">
        <v>-33.248402923547999</v>
      </c>
      <c r="H4273">
        <v>-9.3415045317824408</v>
      </c>
      <c r="I4273">
        <v>-5.30994396742555</v>
      </c>
      <c r="J4273">
        <v>-1.2413842130431301</v>
      </c>
      <c r="K4273">
        <v>19.571243683124099</v>
      </c>
      <c r="L4273">
        <v>19.421997531867898</v>
      </c>
      <c r="M4273">
        <v>41.3184916785941</v>
      </c>
      <c r="N4273">
        <v>0.465445929876727</v>
      </c>
      <c r="O4273">
        <v>21.409784324039901</v>
      </c>
      <c r="P4273">
        <v>17.636138613861299</v>
      </c>
      <c r="Q4273">
        <v>-1.0307019093161E-2</v>
      </c>
    </row>
    <row r="4274" spans="1:17" hidden="1" x14ac:dyDescent="0.3">
      <c r="A4274" t="s">
        <v>8780</v>
      </c>
      <c r="B4274" t="s">
        <v>8781</v>
      </c>
      <c r="C4274" t="str">
        <f>IFERROR(VLOOKUP(Table1[[#This Row],[Ticker]],[1]!Table1[[Symbol]:[Industry]],2,FALSE),"-")</f>
        <v>-</v>
      </c>
      <c r="D4274" t="s">
        <v>546</v>
      </c>
      <c r="E4274">
        <v>15.3604345</v>
      </c>
      <c r="F4274">
        <v>51.05</v>
      </c>
      <c r="G4274">
        <v>13.163338714905001</v>
      </c>
      <c r="H4274">
        <v>23.999272167246598</v>
      </c>
      <c r="I4274">
        <v>23.4753975572144</v>
      </c>
      <c r="J4274">
        <v>-13.814132333002201</v>
      </c>
      <c r="K4274">
        <v>49.889206791796099</v>
      </c>
      <c r="L4274">
        <v>44.675769243892702</v>
      </c>
      <c r="M4274">
        <v>36.762663296882003</v>
      </c>
      <c r="N4274">
        <v>1.63405940935844</v>
      </c>
      <c r="O4274">
        <v>28.8344760039177</v>
      </c>
      <c r="P4274">
        <v>73.994546693933103</v>
      </c>
      <c r="Q4274">
        <v>0.13886878750791501</v>
      </c>
    </row>
    <row r="4275" spans="1:17" hidden="1" x14ac:dyDescent="0.3">
      <c r="A4275" t="s">
        <v>8782</v>
      </c>
      <c r="B4275" t="s">
        <v>8783</v>
      </c>
      <c r="C4275" t="str">
        <f>IFERROR(VLOOKUP(Table1[[#This Row],[Ticker]],[1]!Table1[[Symbol]:[Industry]],2,FALSE),"-")</f>
        <v>-</v>
      </c>
      <c r="D4275" t="s">
        <v>606</v>
      </c>
      <c r="E4275">
        <v>15.352922700000001</v>
      </c>
      <c r="F4275">
        <v>26.43</v>
      </c>
      <c r="G4275">
        <v>93.120237162369506</v>
      </c>
      <c r="H4275">
        <v>-23.100053754580301</v>
      </c>
      <c r="I4275">
        <v>39.933315055550999</v>
      </c>
      <c r="J4275">
        <v>-21.567895739975398</v>
      </c>
      <c r="K4275">
        <v>28.2521460642234</v>
      </c>
      <c r="L4275">
        <v>21.552423017038901</v>
      </c>
      <c r="M4275">
        <v>34.102467288740002</v>
      </c>
      <c r="N4275">
        <v>0.64800579737627995</v>
      </c>
      <c r="O4275">
        <v>41.770715096481197</v>
      </c>
      <c r="P4275">
        <v>142.25481209899101</v>
      </c>
      <c r="Q4275">
        <v>5.9007489208496001E-2</v>
      </c>
    </row>
    <row r="4276" spans="1:17" hidden="1" x14ac:dyDescent="0.3">
      <c r="A4276" t="s">
        <v>8784</v>
      </c>
      <c r="B4276" t="s">
        <v>8785</v>
      </c>
      <c r="C4276" t="str">
        <f>IFERROR(VLOOKUP(Table1[[#This Row],[Ticker]],[1]!Table1[[Symbol]:[Industry]],2,FALSE),"-")</f>
        <v>-</v>
      </c>
      <c r="D4276" t="s">
        <v>51</v>
      </c>
      <c r="E4276">
        <v>15.264831932</v>
      </c>
      <c r="F4276">
        <v>10.61</v>
      </c>
      <c r="G4276">
        <v>-16.694047750383699</v>
      </c>
      <c r="H4276">
        <v>-23.774538911453501</v>
      </c>
      <c r="I4276">
        <v>-12.441934445446901</v>
      </c>
      <c r="J4276">
        <v>-7.4174471547442797</v>
      </c>
      <c r="K4276">
        <v>11.5388431484105</v>
      </c>
      <c r="L4276">
        <v>10.8213375649543</v>
      </c>
      <c r="M4276">
        <v>26.535898511145501</v>
      </c>
      <c r="N4276">
        <v>1.13502225037566</v>
      </c>
      <c r="O4276">
        <v>62.0169651272384</v>
      </c>
      <c r="P4276">
        <v>80.135823429541603</v>
      </c>
      <c r="Q4276">
        <v>6.4089037864949003E-2</v>
      </c>
    </row>
    <row r="4277" spans="1:17" hidden="1" x14ac:dyDescent="0.3">
      <c r="A4277" t="s">
        <v>8786</v>
      </c>
      <c r="B4277" t="s">
        <v>8787</v>
      </c>
      <c r="C4277" t="str">
        <f>IFERROR(VLOOKUP(Table1[[#This Row],[Ticker]],[1]!Table1[[Symbol]:[Industry]],2,FALSE),"-")</f>
        <v>-</v>
      </c>
      <c r="D4277" t="s">
        <v>4403</v>
      </c>
      <c r="E4277">
        <v>15.263999999999999</v>
      </c>
      <c r="F4277">
        <v>2.12</v>
      </c>
      <c r="G4277">
        <v>-3.5089060521395599</v>
      </c>
      <c r="H4277">
        <v>-14.986332117989299</v>
      </c>
      <c r="I4277">
        <v>0.105596191602998</v>
      </c>
      <c r="J4277">
        <v>1.97818338819321</v>
      </c>
      <c r="K4277">
        <v>2.0691715051594999</v>
      </c>
      <c r="L4277">
        <v>1.9649140029049901</v>
      </c>
      <c r="M4277">
        <v>57.546606256902599</v>
      </c>
      <c r="N4277">
        <v>0.752861307168327</v>
      </c>
      <c r="O4277">
        <v>44.811320754716903</v>
      </c>
      <c r="P4277">
        <v>51.428571428571402</v>
      </c>
      <c r="Q4277">
        <v>6.7924719113544002E-2</v>
      </c>
    </row>
    <row r="4278" spans="1:17" hidden="1" x14ac:dyDescent="0.3">
      <c r="A4278" t="s">
        <v>8788</v>
      </c>
      <c r="B4278" t="s">
        <v>8789</v>
      </c>
      <c r="C4278" t="str">
        <f>IFERROR(VLOOKUP(Table1[[#This Row],[Ticker]],[1]!Table1[[Symbol]:[Industry]],2,FALSE),"-")</f>
        <v>-</v>
      </c>
      <c r="D4278" t="s">
        <v>606</v>
      </c>
      <c r="E4278">
        <v>15.25</v>
      </c>
      <c r="F4278">
        <v>10</v>
      </c>
      <c r="G4278">
        <v>36.714326688662297</v>
      </c>
      <c r="H4278">
        <v>1.05797733350252</v>
      </c>
      <c r="I4278">
        <v>45.068534812116297</v>
      </c>
      <c r="J4278">
        <v>-9.1130993286573307</v>
      </c>
      <c r="K4278">
        <v>10.144480886555099</v>
      </c>
      <c r="L4278">
        <v>9.2481483470737995</v>
      </c>
      <c r="M4278">
        <v>37.796304027285601</v>
      </c>
      <c r="N4278">
        <v>0.74906606889249805</v>
      </c>
      <c r="O4278">
        <v>70.5</v>
      </c>
      <c r="P4278">
        <v>91.938579654510505</v>
      </c>
      <c r="Q4278">
        <v>8.7007431177490005E-2</v>
      </c>
    </row>
    <row r="4279" spans="1:17" hidden="1" x14ac:dyDescent="0.3">
      <c r="A4279" t="s">
        <v>8790</v>
      </c>
      <c r="B4279" t="s">
        <v>8791</v>
      </c>
      <c r="C4279" t="str">
        <f>IFERROR(VLOOKUP(Table1[[#This Row],[Ticker]],[1]!Table1[[Symbol]:[Industry]],2,FALSE),"-")</f>
        <v>-</v>
      </c>
      <c r="E4279">
        <v>15.239242000000001</v>
      </c>
      <c r="F4279">
        <v>11.29</v>
      </c>
      <c r="G4279">
        <v>180.833912376044</v>
      </c>
      <c r="H4279">
        <v>-19.1253257952647</v>
      </c>
      <c r="I4279">
        <v>-29.010537745176499</v>
      </c>
      <c r="J4279">
        <v>-6.0615833841360498</v>
      </c>
      <c r="K4279">
        <v>11.2640616538876</v>
      </c>
      <c r="L4279">
        <v>9.7008225058798203</v>
      </c>
      <c r="M4279">
        <v>49.928848604796798</v>
      </c>
      <c r="N4279">
        <v>0.78637116502729698</v>
      </c>
      <c r="O4279">
        <v>23.383525243578301</v>
      </c>
      <c r="P4279">
        <v>241.08761329305099</v>
      </c>
      <c r="Q4279">
        <v>-1.4140383769058001E-2</v>
      </c>
    </row>
    <row r="4280" spans="1:17" hidden="1" x14ac:dyDescent="0.3">
      <c r="A4280" t="s">
        <v>8792</v>
      </c>
      <c r="B4280" t="s">
        <v>8793</v>
      </c>
      <c r="C4280" t="str">
        <f>IFERROR(VLOOKUP(Table1[[#This Row],[Ticker]],[1]!Table1[[Symbol]:[Industry]],2,FALSE),"-")</f>
        <v>-</v>
      </c>
      <c r="D4280" t="s">
        <v>753</v>
      </c>
      <c r="E4280">
        <v>15.224317124999899</v>
      </c>
      <c r="F4280">
        <v>27.76</v>
      </c>
      <c r="G4280">
        <v>6.6352818871969301</v>
      </c>
      <c r="H4280">
        <v>1.6343316200401901</v>
      </c>
      <c r="I4280">
        <v>2.7339501569139899</v>
      </c>
      <c r="J4280">
        <v>3.46961265610752</v>
      </c>
      <c r="K4280">
        <v>26.5096069893921</v>
      </c>
      <c r="L4280">
        <v>24.320912171932399</v>
      </c>
      <c r="M4280">
        <v>59.890528015670299</v>
      </c>
      <c r="N4280">
        <v>0.84530686133060795</v>
      </c>
      <c r="O4280">
        <v>3.1700288184437899</v>
      </c>
      <c r="P4280">
        <v>46.800634584875702</v>
      </c>
    </row>
    <row r="4281" spans="1:17" hidden="1" x14ac:dyDescent="0.3">
      <c r="A4281" t="s">
        <v>8794</v>
      </c>
      <c r="B4281" t="s">
        <v>8795</v>
      </c>
      <c r="C4281" t="str">
        <f>IFERROR(VLOOKUP(Table1[[#This Row],[Ticker]],[1]!Table1[[Symbol]:[Industry]],2,FALSE),"-")</f>
        <v>-</v>
      </c>
      <c r="D4281" t="s">
        <v>54</v>
      </c>
      <c r="E4281">
        <v>15.2</v>
      </c>
      <c r="F4281">
        <v>3.8</v>
      </c>
      <c r="G4281">
        <v>-98.042281001976804</v>
      </c>
      <c r="H4281">
        <v>-17.397768768684401</v>
      </c>
      <c r="I4281">
        <v>-59.688182689699097</v>
      </c>
      <c r="J4281">
        <v>-0.71492999227288401</v>
      </c>
      <c r="K4281">
        <v>4.3495063040833699</v>
      </c>
      <c r="L4281">
        <v>6.6022631458438701</v>
      </c>
      <c r="M4281">
        <v>30.577741472470599</v>
      </c>
      <c r="N4281">
        <v>0.44595665777457</v>
      </c>
      <c r="O4281">
        <v>263.15789473684202</v>
      </c>
      <c r="P4281">
        <v>2.7027027027026902</v>
      </c>
      <c r="Q4281">
        <v>-8.0458189362533003E-2</v>
      </c>
    </row>
    <row r="4282" spans="1:17" hidden="1" x14ac:dyDescent="0.3">
      <c r="A4282" t="s">
        <v>8796</v>
      </c>
      <c r="B4282" t="s">
        <v>8797</v>
      </c>
      <c r="C4282" t="str">
        <f>IFERROR(VLOOKUP(Table1[[#This Row],[Ticker]],[1]!Table1[[Symbol]:[Industry]],2,FALSE),"-")</f>
        <v>-</v>
      </c>
      <c r="D4282" t="s">
        <v>753</v>
      </c>
      <c r="E4282">
        <v>15.1879762019999</v>
      </c>
      <c r="F4282">
        <v>172.45</v>
      </c>
      <c r="G4282">
        <v>13.2183989621906</v>
      </c>
      <c r="H4282">
        <v>-1.6649597050173399</v>
      </c>
      <c r="I4282">
        <v>7.6377017533023803</v>
      </c>
      <c r="J4282">
        <v>0.84456975704122506</v>
      </c>
      <c r="K4282">
        <v>166.667578065469</v>
      </c>
      <c r="L4282">
        <v>149.389799176964</v>
      </c>
      <c r="M4282">
        <v>55.3773054855941</v>
      </c>
      <c r="N4282">
        <v>0.83668752625037701</v>
      </c>
      <c r="O4282">
        <v>0.69585387068715698</v>
      </c>
      <c r="P4282">
        <v>57.359248106579003</v>
      </c>
    </row>
    <row r="4283" spans="1:17" hidden="1" x14ac:dyDescent="0.3">
      <c r="A4283" t="s">
        <v>8798</v>
      </c>
      <c r="B4283" t="s">
        <v>8799</v>
      </c>
      <c r="C4283" t="str">
        <f>IFERROR(VLOOKUP(Table1[[#This Row],[Ticker]],[1]!Table1[[Symbol]:[Industry]],2,FALSE),"-")</f>
        <v>-</v>
      </c>
      <c r="D4283" t="s">
        <v>51</v>
      </c>
      <c r="E4283">
        <v>15.1516305</v>
      </c>
      <c r="F4283">
        <v>6.07</v>
      </c>
      <c r="G4283">
        <v>3.62729564695606</v>
      </c>
      <c r="H4283">
        <v>9.3771870570026099</v>
      </c>
      <c r="I4283">
        <v>-12.581029078480499</v>
      </c>
      <c r="J4283">
        <v>2.76910059702085</v>
      </c>
      <c r="K4283">
        <v>5.4314614657637597</v>
      </c>
      <c r="L4283">
        <v>5.0565839241610799</v>
      </c>
      <c r="M4283">
        <v>59.298540372203902</v>
      </c>
      <c r="N4283">
        <v>0.75026737967914403</v>
      </c>
      <c r="O4283">
        <v>14.497528830313</v>
      </c>
      <c r="P4283">
        <v>57.662337662337599</v>
      </c>
      <c r="Q4283">
        <v>5.5898456840416E-2</v>
      </c>
    </row>
    <row r="4284" spans="1:17" hidden="1" x14ac:dyDescent="0.3">
      <c r="A4284" t="s">
        <v>8800</v>
      </c>
      <c r="B4284" t="s">
        <v>8801</v>
      </c>
      <c r="C4284" t="str">
        <f>IFERROR(VLOOKUP(Table1[[#This Row],[Ticker]],[1]!Table1[[Symbol]:[Industry]],2,FALSE),"-")</f>
        <v>-</v>
      </c>
      <c r="D4284" t="s">
        <v>2933</v>
      </c>
      <c r="E4284">
        <v>15.1443075</v>
      </c>
      <c r="F4284">
        <v>42.05</v>
      </c>
      <c r="G4284">
        <v>-79.298882570752497</v>
      </c>
      <c r="H4284">
        <v>-9.0545480100433</v>
      </c>
      <c r="I4284">
        <v>-39.437099836990299</v>
      </c>
      <c r="J4284">
        <v>11.094828077677899</v>
      </c>
      <c r="K4284">
        <v>44.3755427256445</v>
      </c>
      <c r="M4284">
        <v>48.762533024141703</v>
      </c>
      <c r="N4284">
        <v>0.939393939393939</v>
      </c>
      <c r="O4284">
        <v>87.277051129607599</v>
      </c>
      <c r="P4284">
        <v>13.3423180592991</v>
      </c>
    </row>
    <row r="4285" spans="1:17" hidden="1" x14ac:dyDescent="0.3">
      <c r="A4285" t="s">
        <v>8802</v>
      </c>
      <c r="B4285" t="s">
        <v>8803</v>
      </c>
      <c r="C4285" t="str">
        <f>IFERROR(VLOOKUP(Table1[[#This Row],[Ticker]],[1]!Table1[[Symbol]:[Industry]],2,FALSE),"-")</f>
        <v>-</v>
      </c>
      <c r="D4285" t="s">
        <v>606</v>
      </c>
      <c r="E4285">
        <v>15.144261878</v>
      </c>
      <c r="F4285">
        <v>13.01</v>
      </c>
      <c r="G4285">
        <v>-24.270109494032202</v>
      </c>
      <c r="H4285">
        <v>-1.30057818402238</v>
      </c>
      <c r="I4285">
        <v>-8.4484012415843797</v>
      </c>
      <c r="J4285">
        <v>3.18790401582427</v>
      </c>
      <c r="K4285">
        <v>13.1131074522464</v>
      </c>
      <c r="L4285">
        <v>12.7409297895181</v>
      </c>
      <c r="M4285">
        <v>48.483015201775302</v>
      </c>
      <c r="N4285">
        <v>0.55950102682496605</v>
      </c>
      <c r="O4285">
        <v>21.3681783243658</v>
      </c>
      <c r="P4285">
        <v>26.3106796116504</v>
      </c>
      <c r="Q4285">
        <v>5.2320426934784003E-2</v>
      </c>
    </row>
    <row r="4286" spans="1:17" hidden="1" x14ac:dyDescent="0.3">
      <c r="A4286" t="s">
        <v>8804</v>
      </c>
      <c r="B4286" t="s">
        <v>8805</v>
      </c>
      <c r="C4286" t="str">
        <f>IFERROR(VLOOKUP(Table1[[#This Row],[Ticker]],[1]!Table1[[Symbol]:[Industry]],2,FALSE),"-")</f>
        <v>-</v>
      </c>
      <c r="D4286" t="s">
        <v>132</v>
      </c>
      <c r="E4286">
        <v>15.086</v>
      </c>
      <c r="F4286">
        <v>39.700000000000003</v>
      </c>
      <c r="G4286">
        <v>244.95829127444799</v>
      </c>
      <c r="H4286">
        <v>-25.4161524191063</v>
      </c>
      <c r="I4286">
        <v>34.2447843536957</v>
      </c>
      <c r="J4286">
        <v>-6.2102860294245898</v>
      </c>
      <c r="K4286">
        <v>42.425283552240799</v>
      </c>
      <c r="L4286">
        <v>33.360406391704799</v>
      </c>
      <c r="M4286">
        <v>13.442544890604699</v>
      </c>
      <c r="N4286">
        <v>0.15850260514565301</v>
      </c>
      <c r="O4286">
        <v>44.156171284634702</v>
      </c>
      <c r="P4286">
        <v>317.45531019978898</v>
      </c>
    </row>
    <row r="4287" spans="1:17" hidden="1" x14ac:dyDescent="0.3">
      <c r="A4287" t="s">
        <v>8806</v>
      </c>
      <c r="B4287" t="s">
        <v>8807</v>
      </c>
      <c r="C4287" t="str">
        <f>IFERROR(VLOOKUP(Table1[[#This Row],[Ticker]],[1]!Table1[[Symbol]:[Industry]],2,FALSE),"-")</f>
        <v>-</v>
      </c>
      <c r="D4287" t="s">
        <v>1503</v>
      </c>
      <c r="E4287">
        <v>15.04636</v>
      </c>
      <c r="F4287">
        <v>9.86</v>
      </c>
      <c r="G4287">
        <v>739.78917294634903</v>
      </c>
      <c r="H4287">
        <v>39.043488038797001</v>
      </c>
      <c r="I4287">
        <v>754.23621368307397</v>
      </c>
      <c r="J4287">
        <v>6.4197034663737096</v>
      </c>
      <c r="K4287">
        <v>6.45556286438537</v>
      </c>
      <c r="M4287">
        <v>100</v>
      </c>
      <c r="O4287">
        <v>0</v>
      </c>
      <c r="P4287">
        <v>772.56637168141594</v>
      </c>
    </row>
    <row r="4288" spans="1:17" hidden="1" x14ac:dyDescent="0.3">
      <c r="A4288" t="s">
        <v>8808</v>
      </c>
      <c r="B4288" t="s">
        <v>8809</v>
      </c>
      <c r="C4288" t="str">
        <f>IFERROR(VLOOKUP(Table1[[#This Row],[Ticker]],[1]!Table1[[Symbol]:[Industry]],2,FALSE),"-")</f>
        <v>-</v>
      </c>
      <c r="D4288" t="s">
        <v>132</v>
      </c>
      <c r="E4288">
        <v>15.033294</v>
      </c>
      <c r="F4288">
        <v>57</v>
      </c>
      <c r="G4288">
        <v>60.116202280162</v>
      </c>
      <c r="H4288">
        <v>-19.469629531782399</v>
      </c>
      <c r="I4288">
        <v>1.46807655399177</v>
      </c>
      <c r="J4288">
        <v>-8.1973170623101907</v>
      </c>
      <c r="K4288">
        <v>58.849389323946198</v>
      </c>
      <c r="L4288">
        <v>49.862860104583298</v>
      </c>
      <c r="M4288">
        <v>39.020996075248298</v>
      </c>
      <c r="N4288">
        <v>1.50000721157313</v>
      </c>
      <c r="O4288">
        <v>29.999999999999901</v>
      </c>
      <c r="P4288">
        <v>103.93559928443599</v>
      </c>
      <c r="Q4288">
        <v>7.1233505317166004E-2</v>
      </c>
    </row>
    <row r="4289" spans="1:17" hidden="1" x14ac:dyDescent="0.3">
      <c r="A4289" t="s">
        <v>8810</v>
      </c>
      <c r="B4289" t="s">
        <v>8811</v>
      </c>
      <c r="C4289" t="str">
        <f>IFERROR(VLOOKUP(Table1[[#This Row],[Ticker]],[1]!Table1[[Symbol]:[Industry]],2,FALSE),"-")</f>
        <v>-</v>
      </c>
      <c r="D4289" t="s">
        <v>762</v>
      </c>
      <c r="E4289">
        <v>15.007210000000001</v>
      </c>
      <c r="F4289">
        <v>29</v>
      </c>
      <c r="G4289">
        <v>-47.483081088007502</v>
      </c>
      <c r="H4289">
        <v>-2.16800629856689</v>
      </c>
      <c r="I4289">
        <v>-3.2964412192852102</v>
      </c>
      <c r="J4289">
        <v>-7.9560165797092202</v>
      </c>
      <c r="K4289">
        <v>29.558888269778699</v>
      </c>
      <c r="L4289">
        <v>30.8994963613275</v>
      </c>
      <c r="M4289">
        <v>47.305550507353303</v>
      </c>
      <c r="N4289">
        <v>1.1742424242424201</v>
      </c>
      <c r="O4289">
        <v>48.034482758620598</v>
      </c>
      <c r="P4289">
        <v>15.079365079364999</v>
      </c>
    </row>
    <row r="4290" spans="1:17" hidden="1" x14ac:dyDescent="0.3">
      <c r="A4290" t="s">
        <v>8812</v>
      </c>
      <c r="B4290" t="s">
        <v>8813</v>
      </c>
      <c r="C4290" t="str">
        <f>IFERROR(VLOOKUP(Table1[[#This Row],[Ticker]],[1]!Table1[[Symbol]:[Industry]],2,FALSE),"-")</f>
        <v>-</v>
      </c>
      <c r="D4290" t="s">
        <v>609</v>
      </c>
      <c r="E4290">
        <v>15.000959999999999</v>
      </c>
      <c r="F4290">
        <v>12.48</v>
      </c>
      <c r="G4290">
        <v>228.96193169971599</v>
      </c>
      <c r="H4290">
        <v>2.8211820353817298</v>
      </c>
      <c r="I4290">
        <v>14.8608772204422</v>
      </c>
      <c r="J4290">
        <v>6.6228048040819498</v>
      </c>
      <c r="K4290">
        <v>10.3516771530886</v>
      </c>
      <c r="L4290">
        <v>8.5282596859014799</v>
      </c>
      <c r="M4290">
        <v>89.704570673906602</v>
      </c>
      <c r="N4290">
        <v>0.57522774392159304</v>
      </c>
      <c r="O4290">
        <v>0</v>
      </c>
      <c r="P4290">
        <v>380</v>
      </c>
      <c r="Q4290">
        <v>0.104402093580448</v>
      </c>
    </row>
    <row r="4291" spans="1:17" hidden="1" x14ac:dyDescent="0.3">
      <c r="A4291" t="s">
        <v>8814</v>
      </c>
      <c r="B4291" t="s">
        <v>8815</v>
      </c>
      <c r="C4291" t="str">
        <f>IFERROR(VLOOKUP(Table1[[#This Row],[Ticker]],[1]!Table1[[Symbol]:[Industry]],2,FALSE),"-")</f>
        <v>-</v>
      </c>
      <c r="D4291" t="s">
        <v>1595</v>
      </c>
      <c r="E4291">
        <v>14.939925000000001</v>
      </c>
      <c r="F4291">
        <v>16.5</v>
      </c>
      <c r="G4291">
        <v>12.469280138173</v>
      </c>
      <c r="H4291">
        <v>7.7959507934498697</v>
      </c>
      <c r="I4291">
        <v>13.6698420016588</v>
      </c>
      <c r="J4291">
        <v>7.05322227244688</v>
      </c>
      <c r="K4291">
        <v>14.771462878246799</v>
      </c>
      <c r="L4291">
        <v>15.2980618785693</v>
      </c>
      <c r="M4291">
        <v>76.236085728987305</v>
      </c>
      <c r="N4291">
        <v>1.7303906364779</v>
      </c>
      <c r="O4291">
        <v>38.303030303030297</v>
      </c>
      <c r="P4291">
        <v>53.061224489795897</v>
      </c>
      <c r="Q4291">
        <v>7.8556789403860003E-2</v>
      </c>
    </row>
    <row r="4292" spans="1:17" hidden="1" x14ac:dyDescent="0.3">
      <c r="A4292" t="s">
        <v>8816</v>
      </c>
      <c r="B4292" t="s">
        <v>8817</v>
      </c>
      <c r="C4292" t="str">
        <f>IFERROR(VLOOKUP(Table1[[#This Row],[Ticker]],[1]!Table1[[Symbol]:[Industry]],2,FALSE),"-")</f>
        <v>-</v>
      </c>
      <c r="D4292" t="s">
        <v>74</v>
      </c>
      <c r="E4292">
        <v>14.9168842</v>
      </c>
      <c r="F4292">
        <v>33.31</v>
      </c>
      <c r="G4292">
        <v>710.513940505439</v>
      </c>
      <c r="H4292">
        <v>49.26989980375</v>
      </c>
      <c r="I4292">
        <v>475.43098282162299</v>
      </c>
      <c r="J4292">
        <v>6.67711338214525</v>
      </c>
      <c r="K4292">
        <v>22.685831757394901</v>
      </c>
      <c r="L4292">
        <v>12.562761137634499</v>
      </c>
      <c r="M4292">
        <v>99.999999999819295</v>
      </c>
      <c r="N4292">
        <v>1.8456453404228399</v>
      </c>
      <c r="O4292">
        <v>0</v>
      </c>
      <c r="P4292">
        <v>862.71676300577997</v>
      </c>
    </row>
    <row r="4293" spans="1:17" hidden="1" x14ac:dyDescent="0.3">
      <c r="A4293" t="s">
        <v>8818</v>
      </c>
      <c r="B4293" t="s">
        <v>8819</v>
      </c>
      <c r="C4293" t="str">
        <f>IFERROR(VLOOKUP(Table1[[#This Row],[Ticker]],[1]!Table1[[Symbol]:[Industry]],2,FALSE),"-")</f>
        <v>-</v>
      </c>
      <c r="D4293" t="s">
        <v>135</v>
      </c>
      <c r="E4293">
        <v>14.8531218</v>
      </c>
      <c r="F4293">
        <v>28.02</v>
      </c>
      <c r="G4293">
        <v>7.0431605463707196</v>
      </c>
      <c r="H4293">
        <v>-18.601442898500402</v>
      </c>
      <c r="I4293">
        <v>-32.431936048616997</v>
      </c>
      <c r="J4293">
        <v>-2.8820087630252602</v>
      </c>
      <c r="K4293">
        <v>30.4573151380533</v>
      </c>
      <c r="L4293">
        <v>30.470289684254102</v>
      </c>
      <c r="M4293">
        <v>30.024716010973201</v>
      </c>
      <c r="N4293">
        <v>0.66168412055458004</v>
      </c>
      <c r="O4293">
        <v>58.9935760171306</v>
      </c>
      <c r="P4293">
        <v>48.5683987274655</v>
      </c>
      <c r="Q4293">
        <v>0.10440331296279801</v>
      </c>
    </row>
    <row r="4294" spans="1:17" hidden="1" x14ac:dyDescent="0.3">
      <c r="A4294" t="s">
        <v>8820</v>
      </c>
      <c r="B4294" t="s">
        <v>8821</v>
      </c>
      <c r="C4294" t="str">
        <f>IFERROR(VLOOKUP(Table1[[#This Row],[Ticker]],[1]!Table1[[Symbol]:[Industry]],2,FALSE),"-")</f>
        <v>-</v>
      </c>
      <c r="D4294" t="s">
        <v>400</v>
      </c>
      <c r="E4294">
        <v>14.8476721</v>
      </c>
      <c r="F4294">
        <v>29.69</v>
      </c>
      <c r="G4294">
        <v>30.444351567297499</v>
      </c>
      <c r="H4294">
        <v>-12.322449878902001</v>
      </c>
      <c r="I4294">
        <v>37.9329998963957</v>
      </c>
      <c r="J4294">
        <v>-11.653914889824399</v>
      </c>
      <c r="K4294">
        <v>30.7390080093443</v>
      </c>
      <c r="L4294">
        <v>24.799871799564901</v>
      </c>
      <c r="M4294">
        <v>27.6624568331262</v>
      </c>
      <c r="N4294">
        <v>0.71683421556756599</v>
      </c>
      <c r="O4294">
        <v>17.143819467834199</v>
      </c>
      <c r="P4294">
        <v>97.406914893617</v>
      </c>
      <c r="Q4294">
        <v>4.3470503985737999E-2</v>
      </c>
    </row>
    <row r="4295" spans="1:17" hidden="1" x14ac:dyDescent="0.3">
      <c r="A4295" t="s">
        <v>8822</v>
      </c>
      <c r="B4295" t="s">
        <v>8823</v>
      </c>
      <c r="C4295" t="str">
        <f>IFERROR(VLOOKUP(Table1[[#This Row],[Ticker]],[1]!Table1[[Symbol]:[Industry]],2,FALSE),"-")</f>
        <v>-</v>
      </c>
      <c r="D4295" t="s">
        <v>294</v>
      </c>
      <c r="E4295">
        <v>14.841542</v>
      </c>
      <c r="F4295">
        <v>3.11</v>
      </c>
      <c r="G4295">
        <v>27.532079615449</v>
      </c>
      <c r="H4295">
        <v>55.667773818732996</v>
      </c>
      <c r="I4295">
        <v>34.1208223938157</v>
      </c>
      <c r="J4295">
        <v>8.0026385770377093</v>
      </c>
      <c r="K4295">
        <v>2.3880856081236002</v>
      </c>
      <c r="L4295">
        <v>2.20950767392935</v>
      </c>
      <c r="M4295">
        <v>73.977869678251807</v>
      </c>
      <c r="N4295">
        <v>2.0211269322250902</v>
      </c>
      <c r="O4295">
        <v>5.1446945337620704</v>
      </c>
      <c r="P4295">
        <v>120.567375886524</v>
      </c>
    </row>
    <row r="4296" spans="1:17" hidden="1" x14ac:dyDescent="0.3">
      <c r="A4296" t="s">
        <v>8824</v>
      </c>
      <c r="B4296" t="s">
        <v>8825</v>
      </c>
      <c r="C4296" t="str">
        <f>IFERROR(VLOOKUP(Table1[[#This Row],[Ticker]],[1]!Table1[[Symbol]:[Industry]],2,FALSE),"-")</f>
        <v>-</v>
      </c>
      <c r="D4296" t="s">
        <v>708</v>
      </c>
      <c r="E4296">
        <v>14.83132</v>
      </c>
      <c r="F4296">
        <v>13.16</v>
      </c>
      <c r="G4296">
        <v>40.380696001775704</v>
      </c>
      <c r="H4296">
        <v>-19.8005812629115</v>
      </c>
      <c r="I4296">
        <v>27.892064223881</v>
      </c>
      <c r="J4296">
        <v>-3.59223664984555</v>
      </c>
      <c r="K4296">
        <v>14.720402343870701</v>
      </c>
      <c r="L4296">
        <v>13.381681586470499</v>
      </c>
      <c r="M4296">
        <v>28.199167085758599</v>
      </c>
      <c r="N4296">
        <v>2.1547361963917</v>
      </c>
      <c r="O4296">
        <v>50.835866261398102</v>
      </c>
      <c r="Q4296">
        <v>4.3143723210852997E-2</v>
      </c>
    </row>
    <row r="4297" spans="1:17" hidden="1" x14ac:dyDescent="0.3">
      <c r="A4297" t="s">
        <v>8826</v>
      </c>
      <c r="B4297" t="s">
        <v>8827</v>
      </c>
      <c r="C4297" t="str">
        <f>IFERROR(VLOOKUP(Table1[[#This Row],[Ticker]],[1]!Table1[[Symbol]:[Industry]],2,FALSE),"-")</f>
        <v>-</v>
      </c>
      <c r="D4297" t="s">
        <v>546</v>
      </c>
      <c r="E4297">
        <v>14.80218125</v>
      </c>
      <c r="F4297">
        <v>50.5</v>
      </c>
      <c r="G4297">
        <v>97.711162743710403</v>
      </c>
      <c r="H4297">
        <v>-9.4650339435471391</v>
      </c>
      <c r="I4297">
        <v>33.595233096725003</v>
      </c>
      <c r="J4297">
        <v>-2.5441590281653701</v>
      </c>
      <c r="K4297">
        <v>49.761357050543701</v>
      </c>
      <c r="L4297">
        <v>42.540734421141401</v>
      </c>
      <c r="M4297">
        <v>53.6801791174207</v>
      </c>
      <c r="N4297">
        <v>0.33161373145682699</v>
      </c>
      <c r="O4297">
        <v>37.326732673267301</v>
      </c>
      <c r="P4297">
        <v>148.645987198424</v>
      </c>
      <c r="Q4297">
        <v>0.103106792477054</v>
      </c>
    </row>
    <row r="4298" spans="1:17" hidden="1" x14ac:dyDescent="0.3">
      <c r="A4298" t="s">
        <v>8828</v>
      </c>
      <c r="B4298" t="s">
        <v>8829</v>
      </c>
      <c r="C4298" t="str">
        <f>IFERROR(VLOOKUP(Table1[[#This Row],[Ticker]],[1]!Table1[[Symbol]:[Industry]],2,FALSE),"-")</f>
        <v>-</v>
      </c>
      <c r="D4298" t="s">
        <v>220</v>
      </c>
      <c r="E4298">
        <v>14.758128072</v>
      </c>
      <c r="F4298">
        <v>2.61</v>
      </c>
      <c r="G4298">
        <v>-58.205770163637801</v>
      </c>
      <c r="H4298">
        <v>-19.347386884723601</v>
      </c>
      <c r="I4298">
        <v>-49.645947472025298</v>
      </c>
      <c r="J4298">
        <v>-1.11978829186804</v>
      </c>
      <c r="K4298">
        <v>2.9243113000244398</v>
      </c>
      <c r="L4298">
        <v>2.4124303176418298</v>
      </c>
      <c r="M4298">
        <v>5.65123001783481</v>
      </c>
      <c r="N4298">
        <v>0.921385409023873</v>
      </c>
      <c r="O4298">
        <v>72.413793103448199</v>
      </c>
      <c r="P4298">
        <v>22.5352112676056</v>
      </c>
    </row>
    <row r="4299" spans="1:17" hidden="1" x14ac:dyDescent="0.3">
      <c r="A4299" t="s">
        <v>8830</v>
      </c>
      <c r="B4299" t="s">
        <v>8831</v>
      </c>
      <c r="C4299" t="str">
        <f>IFERROR(VLOOKUP(Table1[[#This Row],[Ticker]],[1]!Table1[[Symbol]:[Industry]],2,FALSE),"-")</f>
        <v>-</v>
      </c>
      <c r="D4299" t="s">
        <v>135</v>
      </c>
      <c r="E4299">
        <v>14.7551001</v>
      </c>
      <c r="F4299">
        <v>47.47</v>
      </c>
      <c r="G4299">
        <v>-34.597260782636198</v>
      </c>
      <c r="H4299">
        <v>-21.400186633296201</v>
      </c>
      <c r="I4299">
        <v>9.6213244814432208</v>
      </c>
      <c r="J4299">
        <v>-4.1294036764834097</v>
      </c>
      <c r="K4299">
        <v>50.820110390967798</v>
      </c>
      <c r="L4299">
        <v>46.7428471865368</v>
      </c>
      <c r="M4299">
        <v>37.658280435630601</v>
      </c>
      <c r="N4299">
        <v>0.108586229517816</v>
      </c>
      <c r="O4299">
        <v>68.106172319359601</v>
      </c>
      <c r="P4299">
        <v>41.490312965722801</v>
      </c>
      <c r="Q4299">
        <v>5.4521822405898999E-2</v>
      </c>
    </row>
    <row r="4300" spans="1:17" hidden="1" x14ac:dyDescent="0.3">
      <c r="A4300" t="s">
        <v>8832</v>
      </c>
      <c r="B4300" t="s">
        <v>8833</v>
      </c>
      <c r="C4300" t="str">
        <f>IFERROR(VLOOKUP(Table1[[#This Row],[Ticker]],[1]!Table1[[Symbol]:[Industry]],2,FALSE),"-")</f>
        <v>-</v>
      </c>
      <c r="D4300" t="s">
        <v>606</v>
      </c>
      <c r="E4300">
        <v>14.74254</v>
      </c>
      <c r="F4300">
        <v>10.35</v>
      </c>
      <c r="G4300">
        <v>191.67421192323999</v>
      </c>
      <c r="H4300">
        <v>42.247062761994698</v>
      </c>
      <c r="I4300">
        <v>202.10327853416601</v>
      </c>
      <c r="J4300">
        <v>6.4743197277719</v>
      </c>
      <c r="K4300">
        <v>7.6543826762048504</v>
      </c>
      <c r="L4300">
        <v>5.6771851548819399</v>
      </c>
      <c r="M4300">
        <v>98.014037045265397</v>
      </c>
      <c r="N4300">
        <v>0.78001144324218397</v>
      </c>
      <c r="O4300">
        <v>0</v>
      </c>
      <c r="P4300">
        <v>240.460526315789</v>
      </c>
      <c r="Q4300">
        <v>0.14072416735003301</v>
      </c>
    </row>
    <row r="4301" spans="1:17" hidden="1" x14ac:dyDescent="0.3">
      <c r="A4301" t="s">
        <v>8834</v>
      </c>
      <c r="B4301" t="s">
        <v>8835</v>
      </c>
      <c r="C4301" t="str">
        <f>IFERROR(VLOOKUP(Table1[[#This Row],[Ticker]],[1]!Table1[[Symbol]:[Industry]],2,FALSE),"-")</f>
        <v>-</v>
      </c>
      <c r="D4301" t="s">
        <v>287</v>
      </c>
      <c r="E4301">
        <v>14.7159</v>
      </c>
      <c r="F4301">
        <v>19.7</v>
      </c>
      <c r="G4301">
        <v>31.389467931600201</v>
      </c>
      <c r="H4301">
        <v>-0.192116322661187</v>
      </c>
      <c r="I4301">
        <v>0.84709548018274405</v>
      </c>
      <c r="J4301">
        <v>-3.5388324714755899</v>
      </c>
      <c r="K4301">
        <v>19.280676381902399</v>
      </c>
      <c r="L4301">
        <v>17.992959379336799</v>
      </c>
      <c r="M4301">
        <v>54.393330503497602</v>
      </c>
      <c r="N4301">
        <v>0.49470677404819102</v>
      </c>
      <c r="O4301">
        <v>16.192893401015201</v>
      </c>
      <c r="P4301">
        <v>96.019900497512396</v>
      </c>
      <c r="Q4301">
        <v>0.104711478765021</v>
      </c>
    </row>
    <row r="4302" spans="1:17" hidden="1" x14ac:dyDescent="0.3">
      <c r="A4302" t="s">
        <v>8836</v>
      </c>
      <c r="B4302" t="s">
        <v>8837</v>
      </c>
      <c r="C4302" t="str">
        <f>IFERROR(VLOOKUP(Table1[[#This Row],[Ticker]],[1]!Table1[[Symbol]:[Industry]],2,FALSE),"-")</f>
        <v>-</v>
      </c>
      <c r="D4302" t="s">
        <v>994</v>
      </c>
      <c r="E4302">
        <v>14.713812799999999</v>
      </c>
      <c r="F4302">
        <v>26.98</v>
      </c>
      <c r="G4302">
        <v>47.329610343705198</v>
      </c>
      <c r="H4302">
        <v>-0.15684678197914401</v>
      </c>
      <c r="I4302">
        <v>8.0990828638894108</v>
      </c>
      <c r="J4302">
        <v>5.5923705170649596</v>
      </c>
      <c r="K4302">
        <v>25.320418614501602</v>
      </c>
      <c r="L4302">
        <v>22.816373993703099</v>
      </c>
      <c r="M4302">
        <v>68.077275593434393</v>
      </c>
      <c r="N4302">
        <v>0.27120574453174201</v>
      </c>
      <c r="O4302">
        <v>52.631578947368403</v>
      </c>
      <c r="P4302">
        <v>109.79782270606501</v>
      </c>
      <c r="Q4302">
        <v>8.2138822079917004E-2</v>
      </c>
    </row>
    <row r="4303" spans="1:17" hidden="1" x14ac:dyDescent="0.3">
      <c r="A4303" t="s">
        <v>8838</v>
      </c>
      <c r="B4303" t="s">
        <v>8839</v>
      </c>
      <c r="C4303" t="str">
        <f>IFERROR(VLOOKUP(Table1[[#This Row],[Ticker]],[1]!Table1[[Symbol]:[Industry]],2,FALSE),"-")</f>
        <v>-</v>
      </c>
      <c r="D4303" t="s">
        <v>227</v>
      </c>
      <c r="E4303">
        <v>14.68285</v>
      </c>
      <c r="F4303">
        <v>49</v>
      </c>
      <c r="G4303">
        <v>57.514063400855903</v>
      </c>
      <c r="H4303">
        <v>-5.9429319037387698</v>
      </c>
      <c r="I4303">
        <v>-9.7549308766925709</v>
      </c>
      <c r="J4303">
        <v>-2.20134137447707</v>
      </c>
      <c r="K4303">
        <v>46.529172861838497</v>
      </c>
      <c r="L4303">
        <v>41.711277361145498</v>
      </c>
      <c r="M4303">
        <v>65.389837581398695</v>
      </c>
      <c r="N4303">
        <v>1.30649846250887</v>
      </c>
      <c r="O4303">
        <v>32.530612244897902</v>
      </c>
      <c r="P4303">
        <v>112.765957446808</v>
      </c>
      <c r="Q4303">
        <v>9.7176224296137995E-2</v>
      </c>
    </row>
    <row r="4304" spans="1:17" hidden="1" x14ac:dyDescent="0.3">
      <c r="A4304" t="s">
        <v>8840</v>
      </c>
      <c r="B4304" t="s">
        <v>8841</v>
      </c>
      <c r="C4304" t="str">
        <f>IFERROR(VLOOKUP(Table1[[#This Row],[Ticker]],[1]!Table1[[Symbol]:[Industry]],2,FALSE),"-")</f>
        <v>-</v>
      </c>
      <c r="D4304" t="s">
        <v>1381</v>
      </c>
      <c r="E4304">
        <v>14.647500000000001</v>
      </c>
      <c r="F4304">
        <v>13.95</v>
      </c>
      <c r="G4304">
        <v>-66.030787251812797</v>
      </c>
      <c r="H4304">
        <v>-17.974837865115699</v>
      </c>
      <c r="I4304">
        <v>-51.583746515087498</v>
      </c>
      <c r="J4304">
        <v>-6.6138927275782997</v>
      </c>
      <c r="K4304">
        <v>16.930949343253999</v>
      </c>
      <c r="L4304">
        <v>13.859638683530999</v>
      </c>
      <c r="M4304">
        <v>40.132566679035399</v>
      </c>
      <c r="N4304">
        <v>0.24033613445378099</v>
      </c>
      <c r="O4304">
        <v>65.591397849462297</v>
      </c>
      <c r="P4304">
        <v>11.5999999999999</v>
      </c>
    </row>
    <row r="4305" spans="1:17" hidden="1" x14ac:dyDescent="0.3">
      <c r="A4305" t="s">
        <v>8842</v>
      </c>
      <c r="B4305" t="s">
        <v>8843</v>
      </c>
      <c r="C4305" t="str">
        <f>IFERROR(VLOOKUP(Table1[[#This Row],[Ticker]],[1]!Table1[[Symbol]:[Industry]],2,FALSE),"-")</f>
        <v>-</v>
      </c>
      <c r="D4305" t="s">
        <v>54</v>
      </c>
      <c r="E4305">
        <v>14.61078</v>
      </c>
      <c r="F4305">
        <v>58</v>
      </c>
      <c r="G4305">
        <v>16.055236471502699</v>
      </c>
      <c r="H4305">
        <v>13.468731688689999</v>
      </c>
      <c r="I4305">
        <v>33.581837810983103</v>
      </c>
      <c r="J4305">
        <v>-2.33084995747515</v>
      </c>
      <c r="K4305">
        <v>59.084456013444203</v>
      </c>
      <c r="L4305">
        <v>50.651749034543101</v>
      </c>
      <c r="M4305">
        <v>41.106854215087203</v>
      </c>
      <c r="N4305">
        <v>0.34602164118691697</v>
      </c>
      <c r="O4305">
        <v>45.517241379310299</v>
      </c>
      <c r="P4305">
        <v>64.772727272727195</v>
      </c>
      <c r="Q4305">
        <v>8.6799644353090996E-2</v>
      </c>
    </row>
    <row r="4306" spans="1:17" hidden="1" x14ac:dyDescent="0.3">
      <c r="A4306" t="s">
        <v>8844</v>
      </c>
      <c r="B4306" t="s">
        <v>8845</v>
      </c>
      <c r="C4306" t="str">
        <f>IFERROR(VLOOKUP(Table1[[#This Row],[Ticker]],[1]!Table1[[Symbol]:[Industry]],2,FALSE),"-")</f>
        <v>-</v>
      </c>
      <c r="D4306" t="s">
        <v>1381</v>
      </c>
      <c r="E4306">
        <v>14.5436566</v>
      </c>
      <c r="F4306">
        <v>14.5</v>
      </c>
      <c r="G4306">
        <v>8.6862158990799294</v>
      </c>
      <c r="H4306">
        <v>3.1651869180316901</v>
      </c>
      <c r="I4306">
        <v>37.583820496282499</v>
      </c>
      <c r="J4306">
        <v>-2.8649478941704798</v>
      </c>
      <c r="K4306">
        <v>13.402377316502299</v>
      </c>
      <c r="L4306">
        <v>12.066970018203699</v>
      </c>
      <c r="M4306">
        <v>64.4314051469768</v>
      </c>
      <c r="N4306">
        <v>1.29239766081871</v>
      </c>
      <c r="O4306">
        <v>14.4827586206896</v>
      </c>
      <c r="P4306">
        <v>82.389937106918197</v>
      </c>
      <c r="Q4306">
        <v>0.14436799483313001</v>
      </c>
    </row>
    <row r="4307" spans="1:17" hidden="1" x14ac:dyDescent="0.3">
      <c r="A4307" t="s">
        <v>8846</v>
      </c>
      <c r="B4307" t="s">
        <v>8847</v>
      </c>
      <c r="C4307" t="str">
        <f>IFERROR(VLOOKUP(Table1[[#This Row],[Ticker]],[1]!Table1[[Symbol]:[Industry]],2,FALSE),"-")</f>
        <v>-</v>
      </c>
      <c r="D4307" t="s">
        <v>546</v>
      </c>
      <c r="E4307">
        <v>14.524355999999999</v>
      </c>
      <c r="F4307">
        <v>48.4</v>
      </c>
      <c r="G4307">
        <v>-11.6863806214812</v>
      </c>
      <c r="H4307">
        <v>-10.264545284133501</v>
      </c>
      <c r="I4307">
        <v>-41.4193046692453</v>
      </c>
      <c r="J4307">
        <v>-6.6068465448837204</v>
      </c>
      <c r="K4307">
        <v>47.283297242839701</v>
      </c>
      <c r="L4307">
        <v>46.929571357059103</v>
      </c>
      <c r="M4307">
        <v>42.394255615004703</v>
      </c>
      <c r="N4307">
        <v>0.53073542648382399</v>
      </c>
      <c r="O4307">
        <v>51.6528925619834</v>
      </c>
      <c r="P4307">
        <v>33.738601823708201</v>
      </c>
      <c r="Q4307">
        <v>0.25783430261371598</v>
      </c>
    </row>
    <row r="4308" spans="1:17" hidden="1" x14ac:dyDescent="0.3">
      <c r="A4308" t="s">
        <v>8848</v>
      </c>
      <c r="B4308" t="s">
        <v>8849</v>
      </c>
      <c r="C4308" t="str">
        <f>IFERROR(VLOOKUP(Table1[[#This Row],[Ticker]],[1]!Table1[[Symbol]:[Industry]],2,FALSE),"-")</f>
        <v>-</v>
      </c>
      <c r="D4308" t="s">
        <v>1007</v>
      </c>
      <c r="E4308">
        <v>14.505657899999999</v>
      </c>
      <c r="F4308">
        <v>2.9</v>
      </c>
      <c r="G4308">
        <v>17.481868622446498</v>
      </c>
      <c r="H4308">
        <v>20.1332702429923</v>
      </c>
      <c r="I4308">
        <v>47.384127715944501</v>
      </c>
      <c r="J4308">
        <v>18.409016236936399</v>
      </c>
      <c r="K4308">
        <v>2.4023732161849298</v>
      </c>
      <c r="L4308">
        <v>2.3938111675478</v>
      </c>
      <c r="M4308">
        <v>86.820341939030797</v>
      </c>
      <c r="N4308">
        <v>1.29943835576522</v>
      </c>
      <c r="O4308">
        <v>46.2068965517241</v>
      </c>
      <c r="P4308">
        <v>87.096774193548299</v>
      </c>
      <c r="Q4308">
        <v>4.4132055311208E-2</v>
      </c>
    </row>
    <row r="4309" spans="1:17" hidden="1" x14ac:dyDescent="0.3">
      <c r="A4309" t="s">
        <v>8850</v>
      </c>
      <c r="B4309" t="s">
        <v>8851</v>
      </c>
      <c r="C4309" t="str">
        <f>IFERROR(VLOOKUP(Table1[[#This Row],[Ticker]],[1]!Table1[[Symbol]:[Industry]],2,FALSE),"-")</f>
        <v>-</v>
      </c>
      <c r="D4309" t="s">
        <v>261</v>
      </c>
      <c r="E4309">
        <v>14.497</v>
      </c>
      <c r="F4309">
        <v>20.71</v>
      </c>
      <c r="G4309">
        <v>10.544600572892</v>
      </c>
      <c r="H4309">
        <v>9.1845387060254993</v>
      </c>
      <c r="I4309">
        <v>11.1073420016588</v>
      </c>
      <c r="J4309">
        <v>17.653491060358601</v>
      </c>
      <c r="K4309">
        <v>19.051284217720099</v>
      </c>
      <c r="L4309">
        <v>17.231079330116501</v>
      </c>
      <c r="M4309">
        <v>53.896106702812801</v>
      </c>
      <c r="N4309">
        <v>2.1314383926636098</v>
      </c>
      <c r="O4309">
        <v>15.934331240946401</v>
      </c>
      <c r="P4309">
        <v>68.923327895595406</v>
      </c>
      <c r="Q4309">
        <v>6.2663674594338997E-2</v>
      </c>
    </row>
    <row r="4310" spans="1:17" hidden="1" x14ac:dyDescent="0.3">
      <c r="A4310" t="s">
        <v>8852</v>
      </c>
      <c r="B4310" t="s">
        <v>8853</v>
      </c>
      <c r="C4310" t="str">
        <f>IFERROR(VLOOKUP(Table1[[#This Row],[Ticker]],[1]!Table1[[Symbol]:[Industry]],2,FALSE),"-")</f>
        <v>-</v>
      </c>
      <c r="D4310" t="s">
        <v>400</v>
      </c>
      <c r="E4310">
        <v>14.484999999999999</v>
      </c>
      <c r="F4310">
        <v>28.97</v>
      </c>
      <c r="G4310">
        <v>69.668643333417094</v>
      </c>
      <c r="H4310">
        <v>10.9455400026305</v>
      </c>
      <c r="I4310">
        <v>30.233944565761401</v>
      </c>
      <c r="J4310">
        <v>-17.509110943326601</v>
      </c>
      <c r="K4310">
        <v>25.673269421318398</v>
      </c>
      <c r="L4310">
        <v>21.525403308042801</v>
      </c>
      <c r="M4310">
        <v>54.942110678240702</v>
      </c>
      <c r="N4310">
        <v>1.0450870065489</v>
      </c>
      <c r="O4310">
        <v>18.398343113565701</v>
      </c>
      <c r="P4310">
        <v>114.592592592592</v>
      </c>
      <c r="Q4310">
        <v>0.104417110472519</v>
      </c>
    </row>
    <row r="4311" spans="1:17" hidden="1" x14ac:dyDescent="0.3">
      <c r="A4311" t="s">
        <v>8854</v>
      </c>
      <c r="B4311" t="s">
        <v>8855</v>
      </c>
      <c r="C4311" t="str">
        <f>IFERROR(VLOOKUP(Table1[[#This Row],[Ticker]],[1]!Table1[[Symbol]:[Industry]],2,FALSE),"-")</f>
        <v>-</v>
      </c>
      <c r="D4311" t="s">
        <v>546</v>
      </c>
      <c r="E4311">
        <v>14.467739999999999</v>
      </c>
      <c r="F4311">
        <v>2.2200000000000002</v>
      </c>
      <c r="G4311">
        <v>22.467556509688801</v>
      </c>
      <c r="H4311">
        <v>-0.86791962612205598</v>
      </c>
      <c r="I4311">
        <v>18.706879038695899</v>
      </c>
      <c r="J4311">
        <v>-6.6768174695868501</v>
      </c>
      <c r="K4311">
        <v>2.15946633121635</v>
      </c>
      <c r="L4311">
        <v>1.92999174450567</v>
      </c>
      <c r="M4311">
        <v>48.390545984000703</v>
      </c>
      <c r="N4311">
        <v>0.88050475470737799</v>
      </c>
      <c r="O4311">
        <v>28.378378378378301</v>
      </c>
      <c r="P4311">
        <v>73.4375</v>
      </c>
      <c r="Q4311">
        <v>5.9396924550978003E-2</v>
      </c>
    </row>
    <row r="4312" spans="1:17" hidden="1" x14ac:dyDescent="0.3">
      <c r="A4312" t="s">
        <v>8856</v>
      </c>
      <c r="B4312" t="s">
        <v>8857</v>
      </c>
      <c r="C4312" t="str">
        <f>IFERROR(VLOOKUP(Table1[[#This Row],[Ticker]],[1]!Table1[[Symbol]:[Industry]],2,FALSE),"-")</f>
        <v>-</v>
      </c>
      <c r="D4312" t="s">
        <v>27</v>
      </c>
      <c r="E4312">
        <v>14.467700000000001</v>
      </c>
      <c r="F4312">
        <v>71.8</v>
      </c>
      <c r="G4312">
        <v>-69.321608810187897</v>
      </c>
      <c r="H4312">
        <v>-8.8443063996943803</v>
      </c>
      <c r="I4312">
        <v>-25.0834047515878</v>
      </c>
      <c r="J4312">
        <v>3.4663565574346902</v>
      </c>
      <c r="K4312">
        <v>77.758690404184094</v>
      </c>
      <c r="L4312">
        <v>99.489147222661003</v>
      </c>
      <c r="M4312">
        <v>56.5925589172546</v>
      </c>
      <c r="N4312">
        <v>1.0607142857142799</v>
      </c>
      <c r="O4312">
        <v>64.345403899721404</v>
      </c>
      <c r="P4312">
        <v>8.7878787878787801</v>
      </c>
      <c r="Q4312">
        <v>-0.136399512979689</v>
      </c>
    </row>
    <row r="4313" spans="1:17" hidden="1" x14ac:dyDescent="0.3">
      <c r="A4313" t="s">
        <v>8858</v>
      </c>
      <c r="B4313" t="s">
        <v>8859</v>
      </c>
      <c r="C4313" t="str">
        <f>IFERROR(VLOOKUP(Table1[[#This Row],[Ticker]],[1]!Table1[[Symbol]:[Industry]],2,FALSE),"-")</f>
        <v>-</v>
      </c>
      <c r="D4313" t="s">
        <v>83</v>
      </c>
      <c r="E4313">
        <v>14.463745866673699</v>
      </c>
      <c r="F4313">
        <v>43</v>
      </c>
      <c r="M4313" s="1">
        <v>9.8126000000000006E-11</v>
      </c>
      <c r="N4313">
        <v>1</v>
      </c>
    </row>
    <row r="4314" spans="1:17" hidden="1" x14ac:dyDescent="0.3">
      <c r="A4314" t="s">
        <v>8860</v>
      </c>
      <c r="B4314" t="s">
        <v>8861</v>
      </c>
      <c r="C4314" t="str">
        <f>IFERROR(VLOOKUP(Table1[[#This Row],[Ticker]],[1]!Table1[[Symbol]:[Industry]],2,FALSE),"-")</f>
        <v>-</v>
      </c>
      <c r="D4314" t="s">
        <v>546</v>
      </c>
      <c r="E4314">
        <v>14.3561376</v>
      </c>
      <c r="F4314">
        <v>47.04</v>
      </c>
      <c r="G4314">
        <v>401.76825581038798</v>
      </c>
      <c r="H4314">
        <v>13.0055542917469</v>
      </c>
      <c r="I4314">
        <v>47.654316243013803</v>
      </c>
      <c r="J4314">
        <v>-2.5557332992416</v>
      </c>
      <c r="K4314">
        <v>46.722604325877199</v>
      </c>
      <c r="L4314">
        <v>35.998135771647298</v>
      </c>
      <c r="M4314">
        <v>48.020670807104501</v>
      </c>
      <c r="N4314">
        <v>1.5593129772138099</v>
      </c>
      <c r="O4314">
        <v>28.635204081632601</v>
      </c>
      <c r="P4314">
        <v>491.69811320754701</v>
      </c>
      <c r="Q4314">
        <v>0.159089734392282</v>
      </c>
    </row>
    <row r="4315" spans="1:17" hidden="1" x14ac:dyDescent="0.3">
      <c r="A4315" t="s">
        <v>8862</v>
      </c>
      <c r="B4315" t="s">
        <v>8863</v>
      </c>
      <c r="C4315" t="str">
        <f>IFERROR(VLOOKUP(Table1[[#This Row],[Ticker]],[1]!Table1[[Symbol]:[Industry]],2,FALSE),"-")</f>
        <v>-</v>
      </c>
      <c r="D4315" t="s">
        <v>753</v>
      </c>
      <c r="E4315">
        <v>14.354740187999999</v>
      </c>
      <c r="F4315">
        <v>16.89</v>
      </c>
      <c r="G4315">
        <v>-10.2082582415976</v>
      </c>
      <c r="H4315">
        <v>8.6436940241742395</v>
      </c>
      <c r="I4315">
        <v>21.6035619685188</v>
      </c>
      <c r="J4315">
        <v>14.890255077225699</v>
      </c>
      <c r="K4315">
        <v>13.7438194752261</v>
      </c>
      <c r="L4315">
        <v>13.6272771853818</v>
      </c>
      <c r="M4315">
        <v>58.520367008885003</v>
      </c>
      <c r="N4315">
        <v>2.9680526259373901</v>
      </c>
      <c r="O4315">
        <v>0</v>
      </c>
      <c r="P4315">
        <v>44.978540772532099</v>
      </c>
    </row>
    <row r="4316" spans="1:17" hidden="1" x14ac:dyDescent="0.3">
      <c r="A4316" t="s">
        <v>8864</v>
      </c>
      <c r="B4316" t="s">
        <v>8865</v>
      </c>
      <c r="C4316" t="str">
        <f>IFERROR(VLOOKUP(Table1[[#This Row],[Ticker]],[1]!Table1[[Symbol]:[Industry]],2,FALSE),"-")</f>
        <v>-</v>
      </c>
      <c r="D4316" t="s">
        <v>51</v>
      </c>
      <c r="E4316">
        <v>14.3391024</v>
      </c>
      <c r="F4316">
        <v>23.94</v>
      </c>
      <c r="G4316">
        <v>35.222801264933601</v>
      </c>
      <c r="H4316">
        <v>-5.0904841236191603</v>
      </c>
      <c r="I4316">
        <v>-0.22458325734458301</v>
      </c>
      <c r="J4316">
        <v>-9.4666678274268108</v>
      </c>
      <c r="K4316">
        <v>24.457688305187201</v>
      </c>
      <c r="L4316">
        <v>21.282099845321099</v>
      </c>
      <c r="M4316">
        <v>39.620254511459301</v>
      </c>
      <c r="N4316">
        <v>3.0468026861633302</v>
      </c>
      <c r="O4316">
        <v>19.590643274853701</v>
      </c>
      <c r="P4316">
        <v>76.678966789667896</v>
      </c>
      <c r="Q4316">
        <v>5.5136439669690999E-2</v>
      </c>
    </row>
    <row r="4317" spans="1:17" hidden="1" x14ac:dyDescent="0.3">
      <c r="A4317" t="s">
        <v>8866</v>
      </c>
      <c r="B4317" t="s">
        <v>8867</v>
      </c>
      <c r="C4317" t="str">
        <f>IFERROR(VLOOKUP(Table1[[#This Row],[Ticker]],[1]!Table1[[Symbol]:[Industry]],2,FALSE),"-")</f>
        <v>-</v>
      </c>
      <c r="D4317" t="s">
        <v>5413</v>
      </c>
      <c r="E4317">
        <v>14.275456</v>
      </c>
      <c r="F4317">
        <v>85.79</v>
      </c>
      <c r="G4317">
        <v>0.33373997711358</v>
      </c>
      <c r="H4317">
        <v>-9.6359674332220706</v>
      </c>
      <c r="I4317">
        <v>-11.0926579983411</v>
      </c>
      <c r="J4317">
        <v>-1.5044036764834099</v>
      </c>
      <c r="K4317">
        <v>83.409050668930504</v>
      </c>
      <c r="L4317">
        <v>77.813120049054604</v>
      </c>
      <c r="M4317">
        <v>49.3514512277116</v>
      </c>
      <c r="N4317">
        <v>0.30808080808080801</v>
      </c>
      <c r="O4317">
        <v>5.2570229630492804</v>
      </c>
      <c r="P4317">
        <v>35.1023622047244</v>
      </c>
    </row>
    <row r="4318" spans="1:17" hidden="1" x14ac:dyDescent="0.3">
      <c r="A4318" t="s">
        <v>8868</v>
      </c>
      <c r="B4318" t="s">
        <v>8869</v>
      </c>
      <c r="C4318" t="str">
        <f>IFERROR(VLOOKUP(Table1[[#This Row],[Ticker]],[1]!Table1[[Symbol]:[Industry]],2,FALSE),"-")</f>
        <v>-</v>
      </c>
      <c r="D4318" t="s">
        <v>997</v>
      </c>
      <c r="E4318">
        <v>14.263500000000001</v>
      </c>
      <c r="F4318">
        <v>7.71</v>
      </c>
      <c r="G4318">
        <v>-33.035930947226802</v>
      </c>
      <c r="H4318">
        <v>-17.844719227534402</v>
      </c>
      <c r="I4318">
        <v>11.9063284881453</v>
      </c>
      <c r="J4318">
        <v>0.79600227750846198</v>
      </c>
      <c r="K4318">
        <v>8.7993081441343808</v>
      </c>
      <c r="L4318">
        <v>8.40489312936608</v>
      </c>
      <c r="M4318">
        <v>46.084970978378401</v>
      </c>
      <c r="N4318">
        <v>0.798416703194887</v>
      </c>
      <c r="O4318">
        <v>119.195849546044</v>
      </c>
      <c r="P4318">
        <v>37.678571428571402</v>
      </c>
      <c r="Q4318">
        <v>9.9843546397268002E-2</v>
      </c>
    </row>
    <row r="4319" spans="1:17" hidden="1" x14ac:dyDescent="0.3">
      <c r="A4319" t="s">
        <v>8870</v>
      </c>
      <c r="B4319" t="s">
        <v>8871</v>
      </c>
      <c r="C4319" t="str">
        <f>IFERROR(VLOOKUP(Table1[[#This Row],[Ticker]],[1]!Table1[[Symbol]:[Industry]],2,FALSE),"-")</f>
        <v>-</v>
      </c>
      <c r="D4319" t="s">
        <v>546</v>
      </c>
      <c r="E4319">
        <v>14.2581861</v>
      </c>
      <c r="F4319">
        <v>33.57</v>
      </c>
      <c r="G4319">
        <v>42.066551264933501</v>
      </c>
      <c r="H4319">
        <v>-11.6678203212561</v>
      </c>
      <c r="I4319">
        <v>-38.401586569769698</v>
      </c>
      <c r="J4319">
        <v>-0.84913302121277101</v>
      </c>
      <c r="K4319">
        <v>34.456913514798799</v>
      </c>
      <c r="L4319">
        <v>33.713643436922702</v>
      </c>
      <c r="M4319">
        <v>43.4221743165239</v>
      </c>
      <c r="N4319">
        <v>0.82411579274352698</v>
      </c>
      <c r="O4319">
        <v>54.840631516234701</v>
      </c>
      <c r="P4319">
        <v>83.042529989094803</v>
      </c>
      <c r="Q4319">
        <v>0.13422260198616001</v>
      </c>
    </row>
    <row r="4320" spans="1:17" hidden="1" x14ac:dyDescent="0.3">
      <c r="A4320" t="s">
        <v>8872</v>
      </c>
      <c r="B4320" t="s">
        <v>8873</v>
      </c>
      <c r="C4320" t="str">
        <f>IFERROR(VLOOKUP(Table1[[#This Row],[Ticker]],[1]!Table1[[Symbol]:[Industry]],2,FALSE),"-")</f>
        <v>-</v>
      </c>
      <c r="D4320" t="s">
        <v>46</v>
      </c>
      <c r="E4320">
        <v>14.250087499999999</v>
      </c>
      <c r="F4320">
        <v>508.75</v>
      </c>
      <c r="G4320">
        <v>-0.15206839095796401</v>
      </c>
      <c r="H4320">
        <v>-9.5302687867833598</v>
      </c>
      <c r="I4320">
        <v>-4.23506941345663</v>
      </c>
      <c r="J4320">
        <v>-1.5044036764834099</v>
      </c>
      <c r="K4320">
        <v>522.38242481459804</v>
      </c>
      <c r="L4320">
        <v>480.45028552552498</v>
      </c>
      <c r="M4320">
        <v>36.9851165347443</v>
      </c>
      <c r="N4320">
        <v>0.32517482517482499</v>
      </c>
      <c r="O4320">
        <v>23.626535626535599</v>
      </c>
      <c r="P4320">
        <v>72.633186291143502</v>
      </c>
    </row>
    <row r="4321" spans="1:17" hidden="1" x14ac:dyDescent="0.3">
      <c r="A4321" t="s">
        <v>8874</v>
      </c>
      <c r="B4321" t="s">
        <v>8875</v>
      </c>
      <c r="C4321" t="str">
        <f>IFERROR(VLOOKUP(Table1[[#This Row],[Ticker]],[1]!Table1[[Symbol]:[Industry]],2,FALSE),"-")</f>
        <v>-</v>
      </c>
      <c r="D4321" t="s">
        <v>516</v>
      </c>
      <c r="E4321">
        <v>14.198016000000001</v>
      </c>
      <c r="F4321">
        <v>3.99</v>
      </c>
      <c r="G4321">
        <v>-31.7645405072183</v>
      </c>
      <c r="H4321">
        <v>-2.9045318270678102</v>
      </c>
      <c r="I4321">
        <v>-17.5725822407653</v>
      </c>
      <c r="J4321">
        <v>-4.8062904689362602</v>
      </c>
      <c r="K4321">
        <v>4.2072923344236104</v>
      </c>
      <c r="L4321">
        <v>4.1948577465112802</v>
      </c>
      <c r="M4321">
        <v>33.6906422397958</v>
      </c>
      <c r="N4321">
        <v>0.378936935980351</v>
      </c>
      <c r="O4321">
        <v>64.661654135338296</v>
      </c>
      <c r="P4321">
        <v>11.764705882352899</v>
      </c>
      <c r="Q4321">
        <v>5.0476036638421998E-2</v>
      </c>
    </row>
    <row r="4322" spans="1:17" hidden="1" x14ac:dyDescent="0.3">
      <c r="A4322" t="s">
        <v>8876</v>
      </c>
      <c r="B4322" t="s">
        <v>8877</v>
      </c>
      <c r="C4322" t="str">
        <f>IFERROR(VLOOKUP(Table1[[#This Row],[Ticker]],[1]!Table1[[Symbol]:[Industry]],2,FALSE),"-")</f>
        <v>-</v>
      </c>
      <c r="D4322" t="s">
        <v>400</v>
      </c>
      <c r="E4322">
        <v>14.193711</v>
      </c>
      <c r="F4322">
        <v>18.899999999999999</v>
      </c>
      <c r="G4322">
        <v>25.117538107038801</v>
      </c>
      <c r="H4322">
        <v>-11.456166380001299</v>
      </c>
      <c r="I4322">
        <v>31.7889841779892</v>
      </c>
      <c r="J4322">
        <v>-0.27052818573747001</v>
      </c>
      <c r="K4322">
        <v>16.411837691211801</v>
      </c>
      <c r="L4322">
        <v>13.9703108883906</v>
      </c>
      <c r="M4322">
        <v>75.675440535913907</v>
      </c>
      <c r="N4322">
        <v>0.91884175084175002</v>
      </c>
      <c r="O4322">
        <v>2.64550264550265</v>
      </c>
      <c r="P4322">
        <v>124.19928825622701</v>
      </c>
      <c r="Q4322">
        <v>0.102311942827001</v>
      </c>
    </row>
    <row r="4323" spans="1:17" hidden="1" x14ac:dyDescent="0.3">
      <c r="A4323" t="s">
        <v>8878</v>
      </c>
      <c r="B4323" t="s">
        <v>8879</v>
      </c>
      <c r="C4323" t="str">
        <f>IFERROR(VLOOKUP(Table1[[#This Row],[Ticker]],[1]!Table1[[Symbol]:[Industry]],2,FALSE),"-")</f>
        <v>-</v>
      </c>
      <c r="D4323" t="s">
        <v>138</v>
      </c>
      <c r="E4323">
        <v>14.1858912</v>
      </c>
      <c r="F4323">
        <v>23.64</v>
      </c>
      <c r="G4323">
        <v>-16.8948457938899</v>
      </c>
      <c r="H4323">
        <v>-28.634793122386402</v>
      </c>
      <c r="I4323">
        <v>-10.137938318707199</v>
      </c>
      <c r="J4323">
        <v>-5.1214249530791598</v>
      </c>
      <c r="K4323">
        <v>24.210178123856998</v>
      </c>
      <c r="L4323">
        <v>24.0576753432169</v>
      </c>
      <c r="M4323">
        <v>46.441167571412699</v>
      </c>
      <c r="N4323">
        <v>0.36223361208524402</v>
      </c>
      <c r="O4323">
        <v>53.1302876480541</v>
      </c>
      <c r="P4323">
        <v>38.977072310405603</v>
      </c>
      <c r="Q4323">
        <v>6.1978739622363999E-2</v>
      </c>
    </row>
    <row r="4324" spans="1:17" hidden="1" x14ac:dyDescent="0.3">
      <c r="A4324" t="s">
        <v>8880</v>
      </c>
      <c r="B4324" t="s">
        <v>8881</v>
      </c>
      <c r="C4324" t="str">
        <f>IFERROR(VLOOKUP(Table1[[#This Row],[Ticker]],[1]!Table1[[Symbol]:[Industry]],2,FALSE),"-")</f>
        <v>-</v>
      </c>
      <c r="D4324" t="s">
        <v>4374</v>
      </c>
      <c r="E4324">
        <v>14.076000000000001</v>
      </c>
      <c r="F4324">
        <v>8.2799999999999994</v>
      </c>
      <c r="G4324">
        <v>-58.1153412057607</v>
      </c>
      <c r="H4324">
        <v>-19.444486427415999</v>
      </c>
      <c r="I4324">
        <v>-21.7140553145605</v>
      </c>
      <c r="J4324">
        <v>-6.2663084383881804</v>
      </c>
      <c r="K4324">
        <v>8.3043157963110605</v>
      </c>
      <c r="L4324">
        <v>9.2011123862174706</v>
      </c>
      <c r="M4324">
        <v>53.4227442289679</v>
      </c>
      <c r="N4324">
        <v>1.1223092945559501</v>
      </c>
      <c r="O4324">
        <v>59.299516908212503</v>
      </c>
      <c r="P4324">
        <v>10.399999999999901</v>
      </c>
      <c r="Q4324">
        <v>8.1733144812140002E-2</v>
      </c>
    </row>
    <row r="4325" spans="1:17" hidden="1" x14ac:dyDescent="0.3">
      <c r="A4325" t="s">
        <v>8882</v>
      </c>
      <c r="B4325" t="s">
        <v>8883</v>
      </c>
      <c r="C4325" t="str">
        <f>IFERROR(VLOOKUP(Table1[[#This Row],[Ticker]],[1]!Table1[[Symbol]:[Industry]],2,FALSE),"-")</f>
        <v>-</v>
      </c>
      <c r="D4325" t="s">
        <v>379</v>
      </c>
      <c r="E4325">
        <v>14.0150337</v>
      </c>
      <c r="F4325">
        <v>25.89</v>
      </c>
      <c r="G4325">
        <v>-4.9253468832145497</v>
      </c>
      <c r="H4325">
        <v>-1.65825974224422</v>
      </c>
      <c r="I4325">
        <v>0.97859776202752902</v>
      </c>
      <c r="J4325">
        <v>3.4955963235165699</v>
      </c>
      <c r="K4325">
        <v>24.839265736154701</v>
      </c>
      <c r="L4325">
        <v>26.190401608874701</v>
      </c>
      <c r="M4325">
        <v>70.566653788500304</v>
      </c>
      <c r="N4325">
        <v>0.98956467352032096</v>
      </c>
      <c r="O4325">
        <v>44.071069911162503</v>
      </c>
      <c r="P4325">
        <v>35.549738219895197</v>
      </c>
    </row>
    <row r="4326" spans="1:17" hidden="1" x14ac:dyDescent="0.3">
      <c r="A4326" t="s">
        <v>8884</v>
      </c>
      <c r="B4326" t="s">
        <v>8885</v>
      </c>
      <c r="C4326" t="str">
        <f>IFERROR(VLOOKUP(Table1[[#This Row],[Ticker]],[1]!Table1[[Symbol]:[Industry]],2,FALSE),"-")</f>
        <v>-</v>
      </c>
      <c r="D4326" t="s">
        <v>74</v>
      </c>
      <c r="E4326">
        <v>13.9742</v>
      </c>
      <c r="F4326">
        <v>1.07</v>
      </c>
      <c r="G4326">
        <v>-100.741270591353</v>
      </c>
      <c r="H4326">
        <v>-34.3189238866211</v>
      </c>
      <c r="I4326">
        <v>-86.294229854628497</v>
      </c>
      <c r="J4326">
        <v>-8.3420105140902407</v>
      </c>
      <c r="K4326">
        <v>1.7206057885428701</v>
      </c>
      <c r="M4326">
        <v>2.8764123063951E-2</v>
      </c>
      <c r="N4326">
        <v>0.80948576981795894</v>
      </c>
      <c r="O4326">
        <v>235.51401869158801</v>
      </c>
      <c r="P4326">
        <v>0</v>
      </c>
    </row>
    <row r="4327" spans="1:17" hidden="1" x14ac:dyDescent="0.3">
      <c r="A4327" t="s">
        <v>8886</v>
      </c>
      <c r="B4327" t="s">
        <v>8887</v>
      </c>
      <c r="C4327" t="str">
        <f>IFERROR(VLOOKUP(Table1[[#This Row],[Ticker]],[1]!Table1[[Symbol]:[Industry]],2,FALSE),"-")</f>
        <v>-</v>
      </c>
      <c r="D4327" t="s">
        <v>264</v>
      </c>
      <c r="E4327">
        <v>13.968019791</v>
      </c>
      <c r="F4327">
        <v>60.39</v>
      </c>
      <c r="G4327">
        <v>24.079944122076402</v>
      </c>
      <c r="H4327">
        <v>17.878495468217501</v>
      </c>
      <c r="I4327">
        <v>9.8591860899628294</v>
      </c>
      <c r="J4327">
        <v>-1.91084165404804</v>
      </c>
      <c r="K4327">
        <v>56.433857653722903</v>
      </c>
      <c r="L4327">
        <v>49.688747134146702</v>
      </c>
      <c r="M4327">
        <v>47.1917145519093</v>
      </c>
      <c r="N4327">
        <v>0.27863342084987203</v>
      </c>
      <c r="O4327">
        <v>40.221891041563097</v>
      </c>
      <c r="P4327">
        <v>73.285509325681502</v>
      </c>
      <c r="Q4327">
        <v>4.4333059461968E-2</v>
      </c>
    </row>
    <row r="4328" spans="1:17" hidden="1" x14ac:dyDescent="0.3">
      <c r="A4328" t="s">
        <v>8888</v>
      </c>
      <c r="B4328" t="s">
        <v>8889</v>
      </c>
      <c r="C4328" t="str">
        <f>IFERROR(VLOOKUP(Table1[[#This Row],[Ticker]],[1]!Table1[[Symbol]:[Industry]],2,FALSE),"-")</f>
        <v>-</v>
      </c>
      <c r="D4328" t="s">
        <v>606</v>
      </c>
      <c r="E4328">
        <v>13.953295744999901</v>
      </c>
      <c r="F4328">
        <v>26</v>
      </c>
      <c r="M4328">
        <v>50</v>
      </c>
      <c r="N4328">
        <v>1</v>
      </c>
    </row>
    <row r="4329" spans="1:17" hidden="1" x14ac:dyDescent="0.3">
      <c r="A4329" t="s">
        <v>8890</v>
      </c>
      <c r="B4329" t="s">
        <v>8891</v>
      </c>
      <c r="C4329" t="str">
        <f>IFERROR(VLOOKUP(Table1[[#This Row],[Ticker]],[1]!Table1[[Symbol]:[Industry]],2,FALSE),"-")</f>
        <v>-</v>
      </c>
      <c r="D4329" t="s">
        <v>261</v>
      </c>
      <c r="E4329">
        <v>13.94100963</v>
      </c>
      <c r="F4329">
        <v>4.59</v>
      </c>
      <c r="G4329">
        <v>34.1318921740245</v>
      </c>
      <c r="H4329">
        <v>15.830936413099399</v>
      </c>
      <c r="I4329">
        <v>37.263062340641802</v>
      </c>
      <c r="J4329">
        <v>-1.5044036764834099</v>
      </c>
      <c r="K4329">
        <v>4.2694568120334901</v>
      </c>
      <c r="L4329">
        <v>3.57719231397571</v>
      </c>
      <c r="M4329">
        <v>37.978902649314399</v>
      </c>
      <c r="N4329">
        <v>0.78328780212914495</v>
      </c>
      <c r="O4329">
        <v>26.361655773420399</v>
      </c>
      <c r="P4329">
        <v>87.346938775510097</v>
      </c>
      <c r="Q4329">
        <v>4.6103162511091998E-2</v>
      </c>
    </row>
    <row r="4330" spans="1:17" hidden="1" x14ac:dyDescent="0.3">
      <c r="A4330" t="s">
        <v>8892</v>
      </c>
      <c r="B4330" t="s">
        <v>8893</v>
      </c>
      <c r="C4330" t="str">
        <f>IFERROR(VLOOKUP(Table1[[#This Row],[Ticker]],[1]!Table1[[Symbol]:[Industry]],2,FALSE),"-")</f>
        <v>-</v>
      </c>
      <c r="D4330" t="s">
        <v>546</v>
      </c>
      <c r="E4330">
        <v>13.94008</v>
      </c>
      <c r="F4330">
        <v>45.26</v>
      </c>
      <c r="G4330">
        <v>13.695293174318699</v>
      </c>
      <c r="H4330">
        <v>-6.4641317822825402</v>
      </c>
      <c r="I4330">
        <v>14.202784900633899</v>
      </c>
      <c r="J4330">
        <v>-5.4826645460486301</v>
      </c>
      <c r="K4330">
        <v>44.076986917640703</v>
      </c>
      <c r="L4330">
        <v>38.404989103834303</v>
      </c>
      <c r="M4330">
        <v>50.372269857148098</v>
      </c>
      <c r="N4330">
        <v>0.264845893845924</v>
      </c>
      <c r="O4330">
        <v>34.688466637207199</v>
      </c>
      <c r="P4330">
        <v>84.584013050570903</v>
      </c>
    </row>
    <row r="4331" spans="1:17" hidden="1" x14ac:dyDescent="0.3">
      <c r="A4331" t="s">
        <v>8894</v>
      </c>
      <c r="B4331" t="s">
        <v>8895</v>
      </c>
      <c r="C4331" t="str">
        <f>IFERROR(VLOOKUP(Table1[[#This Row],[Ticker]],[1]!Table1[[Symbol]:[Industry]],2,FALSE),"-")</f>
        <v>-</v>
      </c>
      <c r="D4331" t="s">
        <v>3178</v>
      </c>
      <c r="E4331">
        <v>13.936580658</v>
      </c>
      <c r="F4331">
        <v>92.07</v>
      </c>
      <c r="G4331">
        <v>39.155574374177199</v>
      </c>
      <c r="H4331">
        <v>14.158495468217501</v>
      </c>
      <c r="I4331">
        <v>15.882669989997</v>
      </c>
      <c r="J4331">
        <v>5.5786388915556397</v>
      </c>
      <c r="K4331">
        <v>80.575707755909306</v>
      </c>
      <c r="L4331">
        <v>73.723599940108301</v>
      </c>
      <c r="M4331">
        <v>66.686813227813403</v>
      </c>
      <c r="N4331">
        <v>0.74653078524961702</v>
      </c>
      <c r="O4331">
        <v>26.816552623004199</v>
      </c>
      <c r="P4331">
        <v>71.932773109243598</v>
      </c>
      <c r="Q4331">
        <v>0.10300868513702301</v>
      </c>
    </row>
    <row r="4332" spans="1:17" hidden="1" x14ac:dyDescent="0.3">
      <c r="A4332" t="s">
        <v>8896</v>
      </c>
      <c r="B4332" t="s">
        <v>8897</v>
      </c>
      <c r="C4332" t="str">
        <f>IFERROR(VLOOKUP(Table1[[#This Row],[Ticker]],[1]!Table1[[Symbol]:[Industry]],2,FALSE),"-")</f>
        <v>-</v>
      </c>
      <c r="D4332" t="s">
        <v>74</v>
      </c>
      <c r="E4332">
        <v>13.805999999999999</v>
      </c>
      <c r="F4332">
        <v>9.36</v>
      </c>
      <c r="G4332">
        <v>19.170853212985499</v>
      </c>
      <c r="H4332">
        <v>-13.8593816267545</v>
      </c>
      <c r="I4332">
        <v>-38.873451716507503</v>
      </c>
      <c r="J4332">
        <v>-4.2960288011095296</v>
      </c>
      <c r="K4332">
        <v>10.305463148994001</v>
      </c>
      <c r="L4332">
        <v>10.3263649553185</v>
      </c>
      <c r="M4332">
        <v>23.0983240779418</v>
      </c>
      <c r="N4332">
        <v>0.99318378955226205</v>
      </c>
      <c r="O4332">
        <v>123.824786324786</v>
      </c>
      <c r="P4332">
        <v>61.379310344827502</v>
      </c>
      <c r="Q4332">
        <v>1.4208724343982E-2</v>
      </c>
    </row>
    <row r="4333" spans="1:17" hidden="1" x14ac:dyDescent="0.3">
      <c r="A4333" t="s">
        <v>8898</v>
      </c>
      <c r="B4333" t="s">
        <v>8899</v>
      </c>
      <c r="C4333" t="str">
        <f>IFERROR(VLOOKUP(Table1[[#This Row],[Ticker]],[1]!Table1[[Symbol]:[Industry]],2,FALSE),"-")</f>
        <v>-</v>
      </c>
      <c r="D4333" t="s">
        <v>753</v>
      </c>
      <c r="E4333">
        <v>13.801773789</v>
      </c>
      <c r="F4333">
        <v>16.3</v>
      </c>
      <c r="G4333">
        <v>8.9249659176328908</v>
      </c>
      <c r="H4333">
        <v>-2.2500633738214599</v>
      </c>
      <c r="I4333">
        <v>3.4024782974019501</v>
      </c>
      <c r="J4333">
        <v>5.6145636874884497E-2</v>
      </c>
      <c r="K4333">
        <v>15.6953344163895</v>
      </c>
      <c r="L4333">
        <v>14.2391894604258</v>
      </c>
      <c r="M4333">
        <v>59.192142314001003</v>
      </c>
      <c r="N4333">
        <v>0.89214152823535198</v>
      </c>
      <c r="O4333">
        <v>2.7607361963190198</v>
      </c>
      <c r="P4333">
        <v>50.7863089731729</v>
      </c>
      <c r="Q4333">
        <v>3.6626942849021002E-2</v>
      </c>
    </row>
    <row r="4334" spans="1:17" hidden="1" x14ac:dyDescent="0.3">
      <c r="A4334" t="s">
        <v>8900</v>
      </c>
      <c r="B4334" t="s">
        <v>8901</v>
      </c>
      <c r="C4334" t="str">
        <f>IFERROR(VLOOKUP(Table1[[#This Row],[Ticker]],[1]!Table1[[Symbol]:[Industry]],2,FALSE),"-")</f>
        <v>-</v>
      </c>
      <c r="D4334" t="s">
        <v>5241</v>
      </c>
      <c r="E4334">
        <v>13.782366</v>
      </c>
      <c r="F4334">
        <v>30.16</v>
      </c>
      <c r="G4334">
        <v>-45.356908879993902</v>
      </c>
      <c r="H4334">
        <v>-1.81720239713547</v>
      </c>
      <c r="I4334">
        <v>11.334502362793801</v>
      </c>
      <c r="J4334">
        <v>-12.047260819340501</v>
      </c>
      <c r="K4334">
        <v>29.549675087841401</v>
      </c>
      <c r="L4334">
        <v>30.513654630965299</v>
      </c>
      <c r="M4334">
        <v>47.056819683783097</v>
      </c>
      <c r="N4334">
        <v>3.5995414711428499</v>
      </c>
      <c r="O4334">
        <v>28.2493368700265</v>
      </c>
      <c r="P4334">
        <v>33.747228381374697</v>
      </c>
      <c r="Q4334">
        <v>-1.6987062311599001E-2</v>
      </c>
    </row>
    <row r="4335" spans="1:17" hidden="1" x14ac:dyDescent="0.3">
      <c r="A4335" t="s">
        <v>8902</v>
      </c>
      <c r="B4335" t="s">
        <v>8903</v>
      </c>
      <c r="C4335" t="str">
        <f>IFERROR(VLOOKUP(Table1[[#This Row],[Ticker]],[1]!Table1[[Symbol]:[Industry]],2,FALSE),"-")</f>
        <v>-</v>
      </c>
      <c r="D4335" t="s">
        <v>1381</v>
      </c>
      <c r="E4335">
        <v>13.702680000000001</v>
      </c>
      <c r="F4335">
        <v>2</v>
      </c>
      <c r="G4335">
        <v>-15.130139911536901</v>
      </c>
      <c r="K4335">
        <v>1.8164878752898299</v>
      </c>
      <c r="L4335">
        <v>1.8009664774797101</v>
      </c>
      <c r="M4335">
        <v>73.414657253377001</v>
      </c>
      <c r="N4335">
        <v>1</v>
      </c>
      <c r="O4335">
        <v>0</v>
      </c>
      <c r="P4335">
        <v>25</v>
      </c>
      <c r="Q4335">
        <v>-2.1676028175539999E-2</v>
      </c>
    </row>
    <row r="4336" spans="1:17" hidden="1" x14ac:dyDescent="0.3">
      <c r="A4336" t="s">
        <v>8904</v>
      </c>
      <c r="B4336" t="s">
        <v>8905</v>
      </c>
      <c r="C4336" t="str">
        <f>IFERROR(VLOOKUP(Table1[[#This Row],[Ticker]],[1]!Table1[[Symbol]:[Industry]],2,FALSE),"-")</f>
        <v>-</v>
      </c>
      <c r="D4336" t="s">
        <v>54</v>
      </c>
      <c r="E4336">
        <v>13.647687143999899</v>
      </c>
      <c r="F4336">
        <v>5.46</v>
      </c>
      <c r="G4336">
        <v>-107.452523410391</v>
      </c>
      <c r="H4336">
        <v>-46.264265332625399</v>
      </c>
      <c r="I4336">
        <v>-91.863846801055601</v>
      </c>
      <c r="J4336">
        <v>-1.68458385666359</v>
      </c>
      <c r="K4336">
        <v>11.145588299259099</v>
      </c>
      <c r="L4336">
        <v>18.207928369833599</v>
      </c>
      <c r="M4336">
        <v>15.8850790973981</v>
      </c>
      <c r="N4336">
        <v>2.1888964358488501</v>
      </c>
      <c r="O4336">
        <v>385.347985347985</v>
      </c>
      <c r="P4336">
        <v>4.1984732824427304</v>
      </c>
      <c r="Q4336">
        <v>-2.9127270534538001E-2</v>
      </c>
    </row>
    <row r="4337" spans="1:17" hidden="1" x14ac:dyDescent="0.3">
      <c r="A4337" t="s">
        <v>8906</v>
      </c>
      <c r="B4337" t="s">
        <v>8907</v>
      </c>
      <c r="C4337" t="str">
        <f>IFERROR(VLOOKUP(Table1[[#This Row],[Ticker]],[1]!Table1[[Symbol]:[Industry]],2,FALSE),"-")</f>
        <v>-</v>
      </c>
      <c r="D4337" t="s">
        <v>1429</v>
      </c>
      <c r="E4337">
        <v>13.647500000000001</v>
      </c>
      <c r="F4337">
        <v>272.95</v>
      </c>
      <c r="G4337">
        <v>134.92582205740101</v>
      </c>
      <c r="H4337">
        <v>15.950600731375401</v>
      </c>
      <c r="I4337">
        <v>-33.391617466211002</v>
      </c>
      <c r="J4337">
        <v>-1.9930030250176201</v>
      </c>
      <c r="K4337">
        <v>282.43218011436301</v>
      </c>
      <c r="L4337">
        <v>249.205847062553</v>
      </c>
      <c r="M4337">
        <v>53.356618082778603</v>
      </c>
      <c r="N4337">
        <v>0.69259378959734397</v>
      </c>
      <c r="O4337">
        <v>43.982414361604697</v>
      </c>
      <c r="P4337">
        <v>167.80808477236999</v>
      </c>
    </row>
    <row r="4338" spans="1:17" hidden="1" x14ac:dyDescent="0.3">
      <c r="A4338" t="s">
        <v>8908</v>
      </c>
      <c r="B4338" t="s">
        <v>8909</v>
      </c>
      <c r="C4338" t="str">
        <f>IFERROR(VLOOKUP(Table1[[#This Row],[Ticker]],[1]!Table1[[Symbol]:[Industry]],2,FALSE),"-")</f>
        <v>-</v>
      </c>
      <c r="D4338" t="s">
        <v>400</v>
      </c>
      <c r="E4338">
        <v>13.6325067</v>
      </c>
      <c r="F4338">
        <v>28.11</v>
      </c>
      <c r="G4338">
        <v>18.108469541906199</v>
      </c>
      <c r="H4338">
        <v>-0.68187720258989204</v>
      </c>
      <c r="I4338">
        <v>-31.436804057073701</v>
      </c>
      <c r="J4338">
        <v>-8.4859945066327604</v>
      </c>
      <c r="K4338">
        <v>27.412670530745999</v>
      </c>
      <c r="L4338">
        <v>26.201741080816198</v>
      </c>
      <c r="M4338">
        <v>54.724800744702002</v>
      </c>
      <c r="N4338">
        <v>0.55521816006015701</v>
      </c>
      <c r="O4338">
        <v>35.894699395232998</v>
      </c>
      <c r="P4338">
        <v>100.071174377224</v>
      </c>
      <c r="Q4338">
        <v>9.8491930881279E-2</v>
      </c>
    </row>
    <row r="4339" spans="1:17" hidden="1" x14ac:dyDescent="0.3">
      <c r="A4339" t="s">
        <v>8910</v>
      </c>
      <c r="B4339" t="s">
        <v>8911</v>
      </c>
      <c r="C4339" t="str">
        <f>IFERROR(VLOOKUP(Table1[[#This Row],[Ticker]],[1]!Table1[[Symbol]:[Industry]],2,FALSE),"-")</f>
        <v>-</v>
      </c>
      <c r="D4339" t="s">
        <v>1818</v>
      </c>
      <c r="E4339">
        <v>13.611611</v>
      </c>
      <c r="F4339">
        <v>37.57</v>
      </c>
      <c r="G4339">
        <v>178.49040689873601</v>
      </c>
      <c r="H4339">
        <v>52.391743550058997</v>
      </c>
      <c r="I4339">
        <v>257.36984200165801</v>
      </c>
      <c r="J4339">
        <v>6.6894289226355399</v>
      </c>
      <c r="K4339">
        <v>27.580974432242201</v>
      </c>
      <c r="L4339">
        <v>20.014867155571999</v>
      </c>
      <c r="M4339">
        <v>97.188058836454204</v>
      </c>
      <c r="N4339">
        <v>2.2818988882334899</v>
      </c>
      <c r="O4339">
        <v>0</v>
      </c>
      <c r="P4339">
        <v>295.47368421052602</v>
      </c>
      <c r="Q4339">
        <v>0.165479962496174</v>
      </c>
    </row>
    <row r="4340" spans="1:17" hidden="1" x14ac:dyDescent="0.3">
      <c r="A4340" t="s">
        <v>8912</v>
      </c>
      <c r="B4340" t="s">
        <v>8913</v>
      </c>
      <c r="C4340" t="str">
        <f>IFERROR(VLOOKUP(Table1[[#This Row],[Ticker]],[1]!Table1[[Symbol]:[Industry]],2,FALSE),"-")</f>
        <v>-</v>
      </c>
      <c r="D4340" t="s">
        <v>606</v>
      </c>
      <c r="E4340">
        <v>13.606040074999999</v>
      </c>
      <c r="F4340">
        <v>15.55</v>
      </c>
      <c r="G4340">
        <v>-5.8384232248623196</v>
      </c>
      <c r="H4340">
        <v>-12.974837865115701</v>
      </c>
      <c r="I4340">
        <v>-15.6898939719384</v>
      </c>
      <c r="J4340">
        <v>-5.3878988221144803</v>
      </c>
      <c r="K4340">
        <v>14.8580221085984</v>
      </c>
      <c r="L4340">
        <v>14.056375614103301</v>
      </c>
      <c r="M4340">
        <v>56.5103528332208</v>
      </c>
      <c r="N4340">
        <v>0.57814527447501496</v>
      </c>
      <c r="O4340">
        <v>41.800643086816699</v>
      </c>
      <c r="Q4340">
        <v>7.6279118918156003E-2</v>
      </c>
    </row>
    <row r="4341" spans="1:17" hidden="1" x14ac:dyDescent="0.3">
      <c r="A4341" t="s">
        <v>8914</v>
      </c>
      <c r="B4341" t="s">
        <v>8915</v>
      </c>
      <c r="C4341" t="str">
        <f>IFERROR(VLOOKUP(Table1[[#This Row],[Ticker]],[1]!Table1[[Symbol]:[Industry]],2,FALSE),"-")</f>
        <v>-</v>
      </c>
      <c r="D4341" t="s">
        <v>467</v>
      </c>
      <c r="E4341">
        <v>13.584042</v>
      </c>
      <c r="F4341">
        <v>17.7</v>
      </c>
      <c r="G4341">
        <v>90.707649749781993</v>
      </c>
      <c r="H4341">
        <v>-12.077401967679799</v>
      </c>
      <c r="I4341">
        <v>58.6698420016588</v>
      </c>
      <c r="J4341">
        <v>4.6720669117518803</v>
      </c>
      <c r="K4341">
        <v>17.9412876002032</v>
      </c>
      <c r="L4341">
        <v>14.1289761913332</v>
      </c>
      <c r="M4341">
        <v>40.320080079615103</v>
      </c>
      <c r="N4341">
        <v>0.22144878982371699</v>
      </c>
      <c r="O4341">
        <v>19.265536723163802</v>
      </c>
      <c r="P4341">
        <v>188.74388254486101</v>
      </c>
      <c r="Q4341">
        <v>9.5336812734081997E-2</v>
      </c>
    </row>
    <row r="4342" spans="1:17" hidden="1" x14ac:dyDescent="0.3">
      <c r="A4342" t="s">
        <v>8916</v>
      </c>
      <c r="B4342" t="s">
        <v>8917</v>
      </c>
      <c r="C4342" t="str">
        <f>IFERROR(VLOOKUP(Table1[[#This Row],[Ticker]],[1]!Table1[[Symbol]:[Industry]],2,FALSE),"-")</f>
        <v>-</v>
      </c>
      <c r="D4342" t="s">
        <v>606</v>
      </c>
      <c r="E4342">
        <v>13.578701219999999</v>
      </c>
      <c r="F4342">
        <v>4.34</v>
      </c>
      <c r="G4342">
        <v>19.503503019319499</v>
      </c>
      <c r="H4342">
        <v>9.9154574935340101</v>
      </c>
      <c r="I4342">
        <v>41.817443477673599</v>
      </c>
      <c r="J4342">
        <v>25.0690228969431</v>
      </c>
      <c r="K4342">
        <v>3.0564261292488601</v>
      </c>
      <c r="L4342">
        <v>3.0270256521465901</v>
      </c>
      <c r="M4342">
        <v>85.547455582520698</v>
      </c>
      <c r="N4342">
        <v>1.97447872463581</v>
      </c>
      <c r="O4342">
        <v>0</v>
      </c>
      <c r="P4342">
        <v>84.680851063829707</v>
      </c>
      <c r="Q4342">
        <v>9.5064183820263007E-2</v>
      </c>
    </row>
    <row r="4343" spans="1:17" hidden="1" x14ac:dyDescent="0.3">
      <c r="A4343" t="s">
        <v>8918</v>
      </c>
      <c r="B4343" t="s">
        <v>8919</v>
      </c>
      <c r="C4343" t="str">
        <f>IFERROR(VLOOKUP(Table1[[#This Row],[Ticker]],[1]!Table1[[Symbol]:[Industry]],2,FALSE),"-")</f>
        <v>-</v>
      </c>
      <c r="D4343" t="s">
        <v>1000</v>
      </c>
      <c r="E4343">
        <v>13.5690788</v>
      </c>
      <c r="F4343">
        <v>26.12</v>
      </c>
      <c r="G4343">
        <v>-24.619848838586002</v>
      </c>
      <c r="H4343">
        <v>3.0032831130052098</v>
      </c>
      <c r="I4343">
        <v>-18.825396093579201</v>
      </c>
      <c r="J4343">
        <v>-6.1881643602440999</v>
      </c>
      <c r="K4343">
        <v>27.042401424274299</v>
      </c>
      <c r="L4343">
        <v>27.010007600348199</v>
      </c>
      <c r="M4343">
        <v>41.662811787713999</v>
      </c>
      <c r="N4343">
        <v>0.53451757485406703</v>
      </c>
      <c r="O4343">
        <v>28.637059724349101</v>
      </c>
      <c r="P4343">
        <v>12.829373650108</v>
      </c>
      <c r="Q4343">
        <v>-8.5325844312728993E-2</v>
      </c>
    </row>
    <row r="4344" spans="1:17" hidden="1" x14ac:dyDescent="0.3">
      <c r="A4344" t="s">
        <v>8920</v>
      </c>
      <c r="B4344" t="s">
        <v>8921</v>
      </c>
      <c r="C4344" t="str">
        <f>IFERROR(VLOOKUP(Table1[[#This Row],[Ticker]],[1]!Table1[[Symbol]:[Industry]],2,FALSE),"-")</f>
        <v>-</v>
      </c>
      <c r="E4344">
        <v>13.563774</v>
      </c>
      <c r="F4344">
        <v>17.010000000000002</v>
      </c>
      <c r="G4344">
        <v>-32.777198735066399</v>
      </c>
      <c r="H4344">
        <v>-4.6415045317824299</v>
      </c>
      <c r="I4344">
        <v>-18.3301579983411</v>
      </c>
      <c r="J4344">
        <v>-1.5044036764834099</v>
      </c>
      <c r="K4344">
        <v>17.009999344240999</v>
      </c>
      <c r="L4344">
        <v>16.957771515371899</v>
      </c>
      <c r="M4344">
        <v>100</v>
      </c>
      <c r="O4344">
        <v>0</v>
      </c>
      <c r="P4344">
        <v>0</v>
      </c>
    </row>
    <row r="4345" spans="1:17" hidden="1" x14ac:dyDescent="0.3">
      <c r="A4345" t="s">
        <v>8922</v>
      </c>
      <c r="B4345" t="s">
        <v>8923</v>
      </c>
      <c r="C4345" t="str">
        <f>IFERROR(VLOOKUP(Table1[[#This Row],[Ticker]],[1]!Table1[[Symbol]:[Industry]],2,FALSE),"-")</f>
        <v>-</v>
      </c>
      <c r="D4345" t="s">
        <v>397</v>
      </c>
      <c r="E4345">
        <v>13.551228</v>
      </c>
      <c r="F4345">
        <v>42.3</v>
      </c>
      <c r="G4345">
        <v>159.753921596883</v>
      </c>
      <c r="H4345">
        <v>19.203545683425499</v>
      </c>
      <c r="I4345">
        <v>155.633572571607</v>
      </c>
      <c r="J4345">
        <v>-1.8277293115873401</v>
      </c>
      <c r="K4345">
        <v>33.496158551142898</v>
      </c>
      <c r="L4345">
        <v>22.955165963963999</v>
      </c>
      <c r="M4345">
        <v>66.578644585108293</v>
      </c>
      <c r="N4345">
        <v>1.1395033271075401</v>
      </c>
      <c r="O4345">
        <v>7.4704491725768403</v>
      </c>
      <c r="P4345">
        <v>307.12223291626498</v>
      </c>
      <c r="Q4345">
        <v>0.180445638416836</v>
      </c>
    </row>
    <row r="4346" spans="1:17" hidden="1" x14ac:dyDescent="0.3">
      <c r="A4346" t="s">
        <v>8924</v>
      </c>
      <c r="B4346" t="s">
        <v>8925</v>
      </c>
      <c r="C4346" t="str">
        <f>IFERROR(VLOOKUP(Table1[[#This Row],[Ticker]],[1]!Table1[[Symbol]:[Industry]],2,FALSE),"-")</f>
        <v>-</v>
      </c>
      <c r="D4346" t="s">
        <v>400</v>
      </c>
      <c r="E4346">
        <v>13.523327999999999</v>
      </c>
      <c r="F4346">
        <v>1.04</v>
      </c>
      <c r="G4346">
        <v>24.798558840691101</v>
      </c>
      <c r="H4346">
        <v>17.1975759279876</v>
      </c>
      <c r="I4346">
        <v>34.611018472246997</v>
      </c>
      <c r="J4346">
        <v>-8.5219475361325205</v>
      </c>
      <c r="K4346">
        <v>1.0066966733712499</v>
      </c>
      <c r="L4346">
        <v>0.87238702624713704</v>
      </c>
      <c r="M4346">
        <v>40.874601337520602</v>
      </c>
      <c r="N4346">
        <v>0.84109196374493</v>
      </c>
      <c r="O4346">
        <v>33.653846153846096</v>
      </c>
      <c r="P4346">
        <v>92.592592592592496</v>
      </c>
      <c r="Q4346">
        <v>0.102965515946912</v>
      </c>
    </row>
    <row r="4347" spans="1:17" hidden="1" x14ac:dyDescent="0.3">
      <c r="A4347" t="s">
        <v>8926</v>
      </c>
      <c r="B4347" t="s">
        <v>8927</v>
      </c>
      <c r="C4347" t="str">
        <f>IFERROR(VLOOKUP(Table1[[#This Row],[Ticker]],[1]!Table1[[Symbol]:[Industry]],2,FALSE),"-")</f>
        <v>-</v>
      </c>
      <c r="D4347" t="s">
        <v>273</v>
      </c>
      <c r="E4347">
        <v>13.4984085</v>
      </c>
      <c r="F4347">
        <v>31.65</v>
      </c>
      <c r="G4347">
        <v>-19.7414844493521</v>
      </c>
      <c r="H4347">
        <v>-6.2510425347630596</v>
      </c>
      <c r="I4347">
        <v>5.2061417674668098</v>
      </c>
      <c r="J4347">
        <v>-0.27778607452083298</v>
      </c>
      <c r="K4347">
        <v>30.105461088719</v>
      </c>
      <c r="L4347">
        <v>27.747554549442199</v>
      </c>
      <c r="M4347">
        <v>48.311803678423601</v>
      </c>
      <c r="N4347">
        <v>0.32976231263642503</v>
      </c>
      <c r="O4347">
        <v>12.385466034755099</v>
      </c>
      <c r="P4347">
        <v>42.119443197126103</v>
      </c>
      <c r="Q4347">
        <v>1.3088501616039999E-2</v>
      </c>
    </row>
    <row r="4348" spans="1:17" hidden="1" x14ac:dyDescent="0.3">
      <c r="A4348" t="s">
        <v>8928</v>
      </c>
      <c r="B4348" t="s">
        <v>8929</v>
      </c>
      <c r="C4348" t="str">
        <f>IFERROR(VLOOKUP(Table1[[#This Row],[Ticker]],[1]!Table1[[Symbol]:[Industry]],2,FALSE),"-")</f>
        <v>-</v>
      </c>
      <c r="D4348" t="s">
        <v>21</v>
      </c>
      <c r="E4348">
        <v>13.4315791</v>
      </c>
      <c r="F4348">
        <v>5.8</v>
      </c>
      <c r="G4348">
        <v>154.35151413622</v>
      </c>
      <c r="H4348">
        <v>119.374243499713</v>
      </c>
      <c r="I4348">
        <v>183.75317533499199</v>
      </c>
      <c r="J4348">
        <v>19.5594261107506</v>
      </c>
      <c r="K4348">
        <v>3.3552110217492399</v>
      </c>
      <c r="L4348">
        <v>2.3707191830366501</v>
      </c>
      <c r="M4348">
        <v>99.999999502634793</v>
      </c>
      <c r="N4348">
        <v>3.4599728629579301</v>
      </c>
      <c r="O4348">
        <v>0</v>
      </c>
      <c r="P4348">
        <v>203.66492146596801</v>
      </c>
    </row>
    <row r="4349" spans="1:17" hidden="1" x14ac:dyDescent="0.3">
      <c r="A4349" t="s">
        <v>8930</v>
      </c>
      <c r="B4349" t="s">
        <v>8931</v>
      </c>
      <c r="C4349" t="str">
        <f>IFERROR(VLOOKUP(Table1[[#This Row],[Ticker]],[1]!Table1[[Symbol]:[Industry]],2,FALSE),"-")</f>
        <v>-</v>
      </c>
      <c r="D4349" t="s">
        <v>3178</v>
      </c>
      <c r="E4349">
        <v>13.416627</v>
      </c>
      <c r="F4349">
        <v>18.34</v>
      </c>
      <c r="G4349">
        <v>64.427102340202396</v>
      </c>
      <c r="H4349">
        <v>-18.328140476482801</v>
      </c>
      <c r="I4349">
        <v>1.22655647362757</v>
      </c>
      <c r="J4349">
        <v>2.4356629161913901</v>
      </c>
      <c r="K4349">
        <v>18.432716128816001</v>
      </c>
      <c r="L4349">
        <v>17.188231923280998</v>
      </c>
      <c r="M4349">
        <v>48.663082166284703</v>
      </c>
      <c r="N4349">
        <v>0.44358614884234998</v>
      </c>
      <c r="O4349">
        <v>28.680479825517999</v>
      </c>
      <c r="P4349">
        <v>105.375139977603</v>
      </c>
      <c r="Q4349">
        <v>6.1429487463671002E-2</v>
      </c>
    </row>
    <row r="4350" spans="1:17" hidden="1" x14ac:dyDescent="0.3">
      <c r="A4350" t="s">
        <v>8932</v>
      </c>
      <c r="B4350" t="s">
        <v>8933</v>
      </c>
      <c r="C4350" t="str">
        <f>IFERROR(VLOOKUP(Table1[[#This Row],[Ticker]],[1]!Table1[[Symbol]:[Industry]],2,FALSE),"-")</f>
        <v>-</v>
      </c>
      <c r="D4350" t="s">
        <v>1007</v>
      </c>
      <c r="E4350">
        <v>13.412666</v>
      </c>
      <c r="F4350">
        <v>13.9</v>
      </c>
      <c r="G4350">
        <v>-40.724218602615998</v>
      </c>
      <c r="H4350">
        <v>31.759313464127501</v>
      </c>
      <c r="I4350">
        <v>1.1883286740578201</v>
      </c>
      <c r="J4350">
        <v>-5.6021750639744301</v>
      </c>
      <c r="K4350">
        <v>12.0126392345143</v>
      </c>
      <c r="L4350">
        <v>11.3916645352407</v>
      </c>
      <c r="M4350">
        <v>70.964068220758506</v>
      </c>
      <c r="N4350">
        <v>1.59938591706994</v>
      </c>
      <c r="O4350">
        <v>8.6330935251798397</v>
      </c>
      <c r="P4350">
        <v>61.6279069767442</v>
      </c>
    </row>
    <row r="4351" spans="1:17" hidden="1" x14ac:dyDescent="0.3">
      <c r="A4351" t="s">
        <v>8934</v>
      </c>
      <c r="B4351" t="s">
        <v>8935</v>
      </c>
      <c r="C4351" t="str">
        <f>IFERROR(VLOOKUP(Table1[[#This Row],[Ticker]],[1]!Table1[[Symbol]:[Industry]],2,FALSE),"-")</f>
        <v>-</v>
      </c>
      <c r="D4351" t="s">
        <v>287</v>
      </c>
      <c r="E4351">
        <v>13.411376764</v>
      </c>
      <c r="F4351">
        <v>10.52</v>
      </c>
      <c r="G4351">
        <v>51.784204773705497</v>
      </c>
      <c r="H4351">
        <v>10.4569637395523</v>
      </c>
      <c r="I4351">
        <v>-4.6004282686114104</v>
      </c>
      <c r="J4351">
        <v>-1.5044036764834099</v>
      </c>
      <c r="K4351">
        <v>8.1663543093373399</v>
      </c>
      <c r="L4351">
        <v>6.4543019581050496</v>
      </c>
      <c r="M4351">
        <v>94.514098977665597</v>
      </c>
      <c r="N4351">
        <v>0.25597498324771001</v>
      </c>
      <c r="O4351">
        <v>0</v>
      </c>
      <c r="P4351">
        <v>110.4</v>
      </c>
    </row>
    <row r="4352" spans="1:17" hidden="1" x14ac:dyDescent="0.3">
      <c r="A4352" t="s">
        <v>8936</v>
      </c>
      <c r="B4352" t="s">
        <v>8937</v>
      </c>
      <c r="C4352" t="str">
        <f>IFERROR(VLOOKUP(Table1[[#This Row],[Ticker]],[1]!Table1[[Symbol]:[Industry]],2,FALSE),"-")</f>
        <v>-</v>
      </c>
      <c r="D4352" t="s">
        <v>74</v>
      </c>
      <c r="E4352">
        <v>13.394159999999999</v>
      </c>
      <c r="F4352">
        <v>2.34</v>
      </c>
      <c r="G4352">
        <v>-41.726615077478797</v>
      </c>
      <c r="H4352">
        <v>-15.4415045317824</v>
      </c>
      <c r="I4352">
        <v>12.396098984899</v>
      </c>
      <c r="J4352">
        <v>-8.58773700981674</v>
      </c>
      <c r="K4352">
        <v>2.43627450979618</v>
      </c>
      <c r="L4352">
        <v>2.4540040924834199</v>
      </c>
      <c r="M4352">
        <v>46.8893888875537</v>
      </c>
      <c r="N4352">
        <v>0.90218084877610605</v>
      </c>
      <c r="O4352">
        <v>100.8547008547</v>
      </c>
      <c r="P4352">
        <v>82.812499999999901</v>
      </c>
      <c r="Q4352">
        <v>-6.0276321385756997E-2</v>
      </c>
    </row>
    <row r="4353" spans="1:17" hidden="1" x14ac:dyDescent="0.3">
      <c r="A4353" t="s">
        <v>8938</v>
      </c>
      <c r="B4353" t="s">
        <v>8939</v>
      </c>
      <c r="C4353" t="str">
        <f>IFERROR(VLOOKUP(Table1[[#This Row],[Ticker]],[1]!Table1[[Symbol]:[Industry]],2,FALSE),"-")</f>
        <v>-</v>
      </c>
      <c r="D4353" t="s">
        <v>606</v>
      </c>
      <c r="E4353">
        <v>13.3379081</v>
      </c>
      <c r="F4353">
        <v>3.41</v>
      </c>
      <c r="G4353">
        <v>0.94829146101203998</v>
      </c>
      <c r="H4353">
        <v>-21.586611930350401</v>
      </c>
      <c r="I4353">
        <v>61.143526212185101</v>
      </c>
      <c r="J4353">
        <v>-3.4762346623989</v>
      </c>
      <c r="K4353">
        <v>3.6767953276702099</v>
      </c>
      <c r="L4353">
        <v>3.1390328024890901</v>
      </c>
      <c r="M4353">
        <v>14.250749261188499</v>
      </c>
      <c r="N4353">
        <v>0.53234880910525195</v>
      </c>
      <c r="O4353">
        <v>33.724340175953003</v>
      </c>
      <c r="P4353">
        <v>94.857142857142804</v>
      </c>
      <c r="Q4353">
        <v>4.1762558138579001E-2</v>
      </c>
    </row>
    <row r="4354" spans="1:17" hidden="1" x14ac:dyDescent="0.3">
      <c r="A4354" t="s">
        <v>8940</v>
      </c>
      <c r="B4354" t="s">
        <v>8941</v>
      </c>
      <c r="C4354" t="str">
        <f>IFERROR(VLOOKUP(Table1[[#This Row],[Ticker]],[1]!Table1[[Symbol]:[Industry]],2,FALSE),"-")</f>
        <v>-</v>
      </c>
      <c r="D4354" t="s">
        <v>546</v>
      </c>
      <c r="E4354">
        <v>13.243419359999899</v>
      </c>
      <c r="F4354">
        <v>11.28</v>
      </c>
      <c r="G4354">
        <v>-46.007967965835597</v>
      </c>
      <c r="H4354">
        <v>-2.7219432886380002</v>
      </c>
      <c r="I4354">
        <v>-4.2755573916677401</v>
      </c>
      <c r="J4354">
        <v>0.50840510668218697</v>
      </c>
      <c r="K4354">
        <v>10.8225419375181</v>
      </c>
      <c r="L4354">
        <v>10.9940437796644</v>
      </c>
      <c r="M4354">
        <v>58.619686039512601</v>
      </c>
      <c r="N4354">
        <v>0.68429797113562996</v>
      </c>
      <c r="O4354">
        <v>37.322695035460903</v>
      </c>
      <c r="P4354">
        <v>32.705882352941103</v>
      </c>
      <c r="Q4354">
        <v>0.119273172239865</v>
      </c>
    </row>
    <row r="4355" spans="1:17" hidden="1" x14ac:dyDescent="0.3">
      <c r="A4355" t="s">
        <v>8942</v>
      </c>
      <c r="B4355" t="s">
        <v>8943</v>
      </c>
      <c r="C4355" t="str">
        <f>IFERROR(VLOOKUP(Table1[[#This Row],[Ticker]],[1]!Table1[[Symbol]:[Industry]],2,FALSE),"-")</f>
        <v>-</v>
      </c>
      <c r="D4355" t="s">
        <v>400</v>
      </c>
      <c r="E4355">
        <v>13.2065766</v>
      </c>
      <c r="F4355">
        <v>13.02</v>
      </c>
      <c r="G4355">
        <v>17.743032478806398</v>
      </c>
      <c r="H4355">
        <v>-9.3962215129145097</v>
      </c>
      <c r="I4355">
        <v>-9.1935276546697207</v>
      </c>
      <c r="J4355">
        <v>-12.6937069840133</v>
      </c>
      <c r="K4355">
        <v>12.759433715722</v>
      </c>
      <c r="L4355">
        <v>11.8052548064377</v>
      </c>
      <c r="M4355">
        <v>46.807738737272999</v>
      </c>
      <c r="N4355">
        <v>1.1358214040711401</v>
      </c>
      <c r="O4355">
        <v>54.761904761904702</v>
      </c>
      <c r="P4355">
        <v>56.678700361010797</v>
      </c>
      <c r="Q4355">
        <v>7.3962743450639995E-2</v>
      </c>
    </row>
    <row r="4356" spans="1:17" hidden="1" x14ac:dyDescent="0.3">
      <c r="A4356" t="s">
        <v>8944</v>
      </c>
      <c r="B4356" t="s">
        <v>8945</v>
      </c>
      <c r="C4356" t="str">
        <f>IFERROR(VLOOKUP(Table1[[#This Row],[Ticker]],[1]!Table1[[Symbol]:[Industry]],2,FALSE),"-")</f>
        <v>-</v>
      </c>
      <c r="D4356" t="s">
        <v>644</v>
      </c>
      <c r="E4356">
        <v>13.1905772</v>
      </c>
      <c r="F4356">
        <v>8.18</v>
      </c>
      <c r="G4356">
        <v>102.957671581936</v>
      </c>
      <c r="H4356">
        <v>76.240848409394005</v>
      </c>
      <c r="I4356">
        <v>2.3188095532812598</v>
      </c>
      <c r="J4356">
        <v>27.969280534042799</v>
      </c>
      <c r="K4356">
        <v>5.8522657001494096</v>
      </c>
      <c r="L4356">
        <v>4.9514234340743704</v>
      </c>
      <c r="M4356">
        <v>77.401187733282299</v>
      </c>
      <c r="N4356">
        <v>2.1184133476952498</v>
      </c>
      <c r="O4356">
        <v>5.2567237163814102</v>
      </c>
      <c r="P4356">
        <v>150.92024539877301</v>
      </c>
      <c r="Q4356">
        <v>0.119926874501233</v>
      </c>
    </row>
    <row r="4357" spans="1:17" hidden="1" x14ac:dyDescent="0.3">
      <c r="A4357" t="s">
        <v>8946</v>
      </c>
      <c r="B4357" t="s">
        <v>8947</v>
      </c>
      <c r="C4357" t="str">
        <f>IFERROR(VLOOKUP(Table1[[#This Row],[Ticker]],[1]!Table1[[Symbol]:[Industry]],2,FALSE),"-")</f>
        <v>-</v>
      </c>
      <c r="D4357" t="s">
        <v>74</v>
      </c>
      <c r="E4357">
        <v>13.1127</v>
      </c>
      <c r="F4357">
        <v>1.0900000000000001</v>
      </c>
      <c r="G4357">
        <v>2.2228012649335902</v>
      </c>
      <c r="H4357">
        <v>-14.4775701055529</v>
      </c>
      <c r="I4357">
        <v>2.78095311276997</v>
      </c>
      <c r="J4357">
        <v>-4.1592709331205597</v>
      </c>
      <c r="K4357">
        <v>1.12216107326034</v>
      </c>
      <c r="L4357">
        <v>1.06057858699306</v>
      </c>
      <c r="M4357">
        <v>32.510450285783598</v>
      </c>
      <c r="N4357">
        <v>0.42494688746710402</v>
      </c>
      <c r="O4357">
        <v>55.045871559632999</v>
      </c>
      <c r="P4357">
        <v>53.521126760563398</v>
      </c>
      <c r="Q4357">
        <v>8.4756366086566004E-2</v>
      </c>
    </row>
    <row r="4358" spans="1:17" hidden="1" x14ac:dyDescent="0.3">
      <c r="A4358" t="s">
        <v>8948</v>
      </c>
      <c r="B4358" t="s">
        <v>8949</v>
      </c>
      <c r="C4358" t="str">
        <f>IFERROR(VLOOKUP(Table1[[#This Row],[Ticker]],[1]!Table1[[Symbol]:[Industry]],2,FALSE),"-")</f>
        <v>-</v>
      </c>
      <c r="D4358" t="s">
        <v>753</v>
      </c>
      <c r="E4358">
        <v>13.10207943</v>
      </c>
      <c r="F4358">
        <v>133.74</v>
      </c>
      <c r="G4358">
        <v>21.088424826829598</v>
      </c>
      <c r="H4358">
        <v>3.7067025102425499</v>
      </c>
      <c r="I4358">
        <v>12.4669080163287</v>
      </c>
      <c r="J4358">
        <v>1.85446947574938</v>
      </c>
      <c r="K4358">
        <v>124.10138076706301</v>
      </c>
      <c r="L4358">
        <v>110.34787466292499</v>
      </c>
      <c r="M4358">
        <v>34.201172078942697</v>
      </c>
      <c r="N4358">
        <v>0.84250468675676404</v>
      </c>
      <c r="O4358">
        <v>1.4281441603110501</v>
      </c>
      <c r="P4358">
        <v>59.861343533349199</v>
      </c>
    </row>
    <row r="4359" spans="1:17" hidden="1" x14ac:dyDescent="0.3">
      <c r="A4359" t="s">
        <v>8950</v>
      </c>
      <c r="B4359" t="s">
        <v>8951</v>
      </c>
      <c r="C4359" t="str">
        <f>IFERROR(VLOOKUP(Table1[[#This Row],[Ticker]],[1]!Table1[[Symbol]:[Industry]],2,FALSE),"-")</f>
        <v>-</v>
      </c>
      <c r="D4359" t="s">
        <v>114</v>
      </c>
      <c r="E4359">
        <v>13.060374884345199</v>
      </c>
      <c r="F4359">
        <v>99.6</v>
      </c>
      <c r="G4359">
        <v>-5.5931859894901201</v>
      </c>
      <c r="H4359">
        <v>-1.87035303188851</v>
      </c>
      <c r="I4359">
        <v>-12.2495918825592</v>
      </c>
      <c r="J4359">
        <v>1.0670674632677399</v>
      </c>
      <c r="K4359">
        <v>88.622837348358701</v>
      </c>
      <c r="L4359">
        <v>75.642478964540601</v>
      </c>
      <c r="M4359">
        <v>75.835066412166697</v>
      </c>
      <c r="N4359">
        <v>1</v>
      </c>
      <c r="Q4359">
        <v>-4.6725400847372998E-2</v>
      </c>
    </row>
    <row r="4360" spans="1:17" hidden="1" x14ac:dyDescent="0.3">
      <c r="A4360" t="s">
        <v>8952</v>
      </c>
      <c r="B4360" t="s">
        <v>8953</v>
      </c>
      <c r="C4360" t="str">
        <f>IFERROR(VLOOKUP(Table1[[#This Row],[Ticker]],[1]!Table1[[Symbol]:[Industry]],2,FALSE),"-")</f>
        <v>-</v>
      </c>
      <c r="D4360" t="s">
        <v>1000</v>
      </c>
      <c r="E4360">
        <v>13.02</v>
      </c>
      <c r="F4360">
        <v>6.51</v>
      </c>
      <c r="G4360">
        <v>-31.846966176926799</v>
      </c>
      <c r="H4360">
        <v>-1.49189823256983</v>
      </c>
      <c r="I4360">
        <v>-6.0887786879963102</v>
      </c>
      <c r="J4360">
        <v>-0.111214821994255</v>
      </c>
      <c r="K4360">
        <v>6.4099368251267599</v>
      </c>
      <c r="L4360">
        <v>6.5081461503758602</v>
      </c>
      <c r="M4360">
        <v>47.0896077880967</v>
      </c>
      <c r="N4360">
        <v>0.73164831936566699</v>
      </c>
      <c r="O4360">
        <v>36.712749615975397</v>
      </c>
      <c r="P4360">
        <v>27.1484375</v>
      </c>
      <c r="Q4360">
        <v>8.3679500157379003E-2</v>
      </c>
    </row>
    <row r="4361" spans="1:17" hidden="1" x14ac:dyDescent="0.3">
      <c r="A4361" t="s">
        <v>8954</v>
      </c>
      <c r="B4361" t="s">
        <v>8955</v>
      </c>
      <c r="C4361" t="str">
        <f>IFERROR(VLOOKUP(Table1[[#This Row],[Ticker]],[1]!Table1[[Symbol]:[Industry]],2,FALSE),"-")</f>
        <v>-</v>
      </c>
      <c r="D4361" t="s">
        <v>83</v>
      </c>
      <c r="E4361">
        <v>13.002742400000001</v>
      </c>
      <c r="F4361">
        <v>9.58</v>
      </c>
      <c r="G4361">
        <v>105.53125897637599</v>
      </c>
      <c r="H4361">
        <v>2.51811988136311</v>
      </c>
      <c r="I4361">
        <v>18.331753556580399</v>
      </c>
      <c r="J4361">
        <v>13.7733741012943</v>
      </c>
      <c r="K4361">
        <v>7.7442911372405998</v>
      </c>
      <c r="L4361">
        <v>6.7858522921130202</v>
      </c>
      <c r="M4361">
        <v>77.459276425236496</v>
      </c>
      <c r="N4361">
        <v>1.84534731323722</v>
      </c>
      <c r="O4361">
        <v>21.294363256784901</v>
      </c>
      <c r="P4361">
        <v>199.375</v>
      </c>
      <c r="Q4361">
        <v>8.8019645373272004E-2</v>
      </c>
    </row>
    <row r="4362" spans="1:17" hidden="1" x14ac:dyDescent="0.3">
      <c r="A4362" t="s">
        <v>8956</v>
      </c>
      <c r="B4362" t="s">
        <v>8957</v>
      </c>
      <c r="C4362" t="str">
        <f>IFERROR(VLOOKUP(Table1[[#This Row],[Ticker]],[1]!Table1[[Symbol]:[Industry]],2,FALSE),"-")</f>
        <v>-</v>
      </c>
      <c r="D4362" t="s">
        <v>400</v>
      </c>
      <c r="E4362">
        <v>12.995148</v>
      </c>
      <c r="F4362">
        <v>2.54</v>
      </c>
      <c r="G4362">
        <v>155.85916490129699</v>
      </c>
      <c r="H4362">
        <v>84.420995468217498</v>
      </c>
      <c r="I4362">
        <v>167.06310042862501</v>
      </c>
      <c r="J4362">
        <v>19.495596323516502</v>
      </c>
      <c r="K4362">
        <v>1.6046570939289999</v>
      </c>
      <c r="L4362">
        <v>1.2442469546324899</v>
      </c>
      <c r="M4362">
        <v>97.190511083277599</v>
      </c>
      <c r="N4362">
        <v>0.89967527110010603</v>
      </c>
      <c r="O4362">
        <v>0</v>
      </c>
      <c r="P4362">
        <v>279.10447761194001</v>
      </c>
      <c r="Q4362">
        <v>0.13937180828100901</v>
      </c>
    </row>
    <row r="4363" spans="1:17" hidden="1" x14ac:dyDescent="0.3">
      <c r="A4363" t="s">
        <v>8958</v>
      </c>
      <c r="B4363" t="s">
        <v>8959</v>
      </c>
      <c r="C4363" t="str">
        <f>IFERROR(VLOOKUP(Table1[[#This Row],[Ticker]],[1]!Table1[[Symbol]:[Industry]],2,FALSE),"-")</f>
        <v>-</v>
      </c>
      <c r="D4363" t="s">
        <v>132</v>
      </c>
      <c r="E4363">
        <v>12.948592</v>
      </c>
      <c r="F4363">
        <v>24.4</v>
      </c>
      <c r="G4363">
        <v>60.41361678354</v>
      </c>
      <c r="H4363">
        <v>45.820033929756001</v>
      </c>
      <c r="I4363">
        <v>26.3052895416707</v>
      </c>
      <c r="J4363">
        <v>2.5381495150059399</v>
      </c>
      <c r="K4363">
        <v>20.455982063412399</v>
      </c>
      <c r="L4363">
        <v>17.098025155107798</v>
      </c>
      <c r="M4363">
        <v>65.638212667056294</v>
      </c>
      <c r="N4363">
        <v>0.206322847309687</v>
      </c>
      <c r="O4363">
        <v>6.5573770491803298</v>
      </c>
      <c r="P4363">
        <v>97.251414713015294</v>
      </c>
      <c r="Q4363">
        <v>-1.402604094345E-2</v>
      </c>
    </row>
    <row r="4364" spans="1:17" hidden="1" x14ac:dyDescent="0.3">
      <c r="A4364" t="s">
        <v>8960</v>
      </c>
      <c r="B4364" t="s">
        <v>8961</v>
      </c>
      <c r="C4364" t="str">
        <f>IFERROR(VLOOKUP(Table1[[#This Row],[Ticker]],[1]!Table1[[Symbol]:[Industry]],2,FALSE),"-")</f>
        <v>-</v>
      </c>
      <c r="D4364" t="s">
        <v>124</v>
      </c>
      <c r="E4364">
        <v>12.852449999999999</v>
      </c>
      <c r="F4364">
        <v>3.9</v>
      </c>
      <c r="G4364">
        <v>36.053970096102397</v>
      </c>
      <c r="H4364">
        <v>-11.356132829144499</v>
      </c>
      <c r="I4364">
        <v>55.776984858801697</v>
      </c>
      <c r="J4364">
        <v>-1.7608139328936601</v>
      </c>
      <c r="K4364">
        <v>3.8563181327659199</v>
      </c>
      <c r="L4364">
        <v>3.2562855468392802</v>
      </c>
      <c r="M4364">
        <v>48.033403849317502</v>
      </c>
      <c r="N4364">
        <v>0.69899297228594703</v>
      </c>
      <c r="O4364">
        <v>27.948717948717899</v>
      </c>
      <c r="P4364">
        <v>103.125</v>
      </c>
      <c r="Q4364">
        <v>-3.4808598155281999E-2</v>
      </c>
    </row>
    <row r="4365" spans="1:17" hidden="1" x14ac:dyDescent="0.3">
      <c r="A4365" t="s">
        <v>8962</v>
      </c>
      <c r="B4365" t="s">
        <v>8963</v>
      </c>
      <c r="C4365" t="str">
        <f>IFERROR(VLOOKUP(Table1[[#This Row],[Ticker]],[1]!Table1[[Symbol]:[Industry]],2,FALSE),"-")</f>
        <v>-</v>
      </c>
      <c r="D4365" t="s">
        <v>606</v>
      </c>
      <c r="E4365">
        <v>12.8086923539507</v>
      </c>
      <c r="F4365">
        <v>31.5</v>
      </c>
      <c r="G4365">
        <v>-39.3053886460456</v>
      </c>
      <c r="I4365">
        <v>-22.875612543795601</v>
      </c>
      <c r="K4365">
        <v>68.019953763615703</v>
      </c>
      <c r="M4365">
        <v>1.6190693955E-5</v>
      </c>
      <c r="N4365">
        <v>0.25</v>
      </c>
      <c r="O4365">
        <v>17.7777777777777</v>
      </c>
      <c r="P4365">
        <v>0</v>
      </c>
    </row>
    <row r="4366" spans="1:17" hidden="1" x14ac:dyDescent="0.3">
      <c r="A4366" t="s">
        <v>8964</v>
      </c>
      <c r="B4366" t="s">
        <v>8965</v>
      </c>
      <c r="C4366" t="str">
        <f>IFERROR(VLOOKUP(Table1[[#This Row],[Ticker]],[1]!Table1[[Symbol]:[Industry]],2,FALSE),"-")</f>
        <v>-</v>
      </c>
      <c r="D4366" t="s">
        <v>753</v>
      </c>
      <c r="E4366">
        <v>12.801381996</v>
      </c>
      <c r="F4366">
        <v>270.24</v>
      </c>
      <c r="G4366">
        <v>1.23053705785237</v>
      </c>
      <c r="H4366">
        <v>0.70538356382518697</v>
      </c>
      <c r="I4366">
        <v>0.64492344922424705</v>
      </c>
      <c r="J4366">
        <v>1.4691228349327901</v>
      </c>
      <c r="K4366">
        <v>257.81741313708397</v>
      </c>
      <c r="L4366">
        <v>237.973875696552</v>
      </c>
      <c r="M4366">
        <v>61.795021026026802</v>
      </c>
      <c r="N4366">
        <v>0.50111675398059496</v>
      </c>
      <c r="O4366">
        <v>1.86870929544109</v>
      </c>
      <c r="P4366">
        <v>40.195061216019901</v>
      </c>
    </row>
    <row r="4367" spans="1:17" hidden="1" x14ac:dyDescent="0.3">
      <c r="A4367" t="s">
        <v>8966</v>
      </c>
      <c r="B4367" t="s">
        <v>8967</v>
      </c>
      <c r="C4367" t="str">
        <f>IFERROR(VLOOKUP(Table1[[#This Row],[Ticker]],[1]!Table1[[Symbol]:[Industry]],2,FALSE),"-")</f>
        <v>-</v>
      </c>
      <c r="D4367" t="s">
        <v>753</v>
      </c>
      <c r="E4367">
        <v>12.781170502</v>
      </c>
      <c r="F4367">
        <v>27.35</v>
      </c>
      <c r="G4367">
        <v>-15.661624718880001</v>
      </c>
      <c r="H4367">
        <v>1.2476409647533599</v>
      </c>
      <c r="I4367">
        <v>-2.4894125514965699</v>
      </c>
      <c r="J4367">
        <v>8.5114526678742308E-3</v>
      </c>
      <c r="K4367">
        <v>26.244323794972502</v>
      </c>
      <c r="L4367">
        <v>24.9846198361316</v>
      </c>
      <c r="N4367">
        <v>1.26948696892904</v>
      </c>
      <c r="O4367">
        <v>4.0950639853747504</v>
      </c>
      <c r="P4367">
        <v>24.0362811791383</v>
      </c>
    </row>
    <row r="4368" spans="1:17" hidden="1" x14ac:dyDescent="0.3">
      <c r="A4368" t="s">
        <v>8968</v>
      </c>
      <c r="B4368" t="s">
        <v>8969</v>
      </c>
      <c r="C4368" t="str">
        <f>IFERROR(VLOOKUP(Table1[[#This Row],[Ticker]],[1]!Table1[[Symbol]:[Industry]],2,FALSE),"-")</f>
        <v>-</v>
      </c>
      <c r="D4368" t="s">
        <v>644</v>
      </c>
      <c r="E4368">
        <v>12.768796</v>
      </c>
      <c r="F4368">
        <v>44.74</v>
      </c>
      <c r="G4368">
        <v>96.541099573493199</v>
      </c>
      <c r="H4368">
        <v>25.1935352861925</v>
      </c>
      <c r="I4368">
        <v>17.575066789022099</v>
      </c>
      <c r="J4368">
        <v>-1.5044036764834099</v>
      </c>
      <c r="K4368">
        <v>43.282115321032201</v>
      </c>
      <c r="L4368">
        <v>39.639645509683</v>
      </c>
      <c r="M4368">
        <v>62.219084494277098</v>
      </c>
      <c r="N4368">
        <v>0.244544890456348</v>
      </c>
      <c r="O4368">
        <v>38.980777827447397</v>
      </c>
      <c r="P4368">
        <v>168.54741896758699</v>
      </c>
      <c r="Q4368">
        <v>2.5194738114167E-2</v>
      </c>
    </row>
    <row r="4369" spans="1:17" hidden="1" x14ac:dyDescent="0.3">
      <c r="A4369" t="s">
        <v>8970</v>
      </c>
      <c r="B4369" t="s">
        <v>8971</v>
      </c>
      <c r="C4369" t="str">
        <f>IFERROR(VLOOKUP(Table1[[#This Row],[Ticker]],[1]!Table1[[Symbol]:[Industry]],2,FALSE),"-")</f>
        <v>-</v>
      </c>
      <c r="D4369" t="s">
        <v>132</v>
      </c>
      <c r="E4369">
        <v>12.749143399999999</v>
      </c>
      <c r="F4369">
        <v>18.25</v>
      </c>
      <c r="G4369">
        <v>-32.777198735066399</v>
      </c>
      <c r="H4369">
        <v>-4.6415045317824299</v>
      </c>
      <c r="I4369">
        <v>-18.3301579983411</v>
      </c>
      <c r="J4369">
        <v>-1.5044036764834099</v>
      </c>
      <c r="K4369">
        <v>18.2499998841669</v>
      </c>
      <c r="L4369">
        <v>18.239060911939699</v>
      </c>
      <c r="M4369">
        <v>100</v>
      </c>
      <c r="O4369">
        <v>0</v>
      </c>
      <c r="P4369">
        <v>0</v>
      </c>
    </row>
    <row r="4370" spans="1:17" hidden="1" x14ac:dyDescent="0.3">
      <c r="A4370" t="s">
        <v>8972</v>
      </c>
      <c r="B4370" t="s">
        <v>8973</v>
      </c>
      <c r="C4370" t="str">
        <f>IFERROR(VLOOKUP(Table1[[#This Row],[Ticker]],[1]!Table1[[Symbol]:[Industry]],2,FALSE),"-")</f>
        <v>-</v>
      </c>
      <c r="D4370" t="s">
        <v>1000</v>
      </c>
      <c r="E4370">
        <v>12.729635999999999</v>
      </c>
      <c r="F4370">
        <v>3.89</v>
      </c>
      <c r="G4370">
        <v>-73.837804795672398</v>
      </c>
      <c r="H4370">
        <v>-21.604029186614699</v>
      </c>
      <c r="I4370">
        <v>-62.197401865584901</v>
      </c>
      <c r="J4370">
        <v>-7.32095848632681</v>
      </c>
      <c r="K4370">
        <v>4.7646026548674802</v>
      </c>
      <c r="L4370">
        <v>8.8573203979922202</v>
      </c>
      <c r="M4370">
        <v>21.7476916673514</v>
      </c>
      <c r="N4370">
        <v>2.1746712897751501</v>
      </c>
      <c r="O4370">
        <v>133.676092544987</v>
      </c>
      <c r="P4370">
        <v>8.9635854341736803</v>
      </c>
      <c r="Q4370">
        <v>-0.143852427078796</v>
      </c>
    </row>
    <row r="4371" spans="1:17" hidden="1" x14ac:dyDescent="0.3">
      <c r="A4371" t="s">
        <v>8974</v>
      </c>
      <c r="B4371" t="s">
        <v>8975</v>
      </c>
      <c r="C4371" t="str">
        <f>IFERROR(VLOOKUP(Table1[[#This Row],[Ticker]],[1]!Table1[[Symbol]:[Industry]],2,FALSE),"-")</f>
        <v>-</v>
      </c>
      <c r="D4371" t="s">
        <v>516</v>
      </c>
      <c r="E4371">
        <v>12.72770457</v>
      </c>
      <c r="F4371">
        <v>10.7</v>
      </c>
      <c r="G4371">
        <v>42.632637330507301</v>
      </c>
      <c r="H4371">
        <v>4.5584954682175596</v>
      </c>
      <c r="I4371">
        <v>53.419440717549598</v>
      </c>
      <c r="J4371">
        <v>-3.1260252981050298</v>
      </c>
      <c r="K4371">
        <v>10.1919392821787</v>
      </c>
      <c r="L4371">
        <v>8.2281785155691995</v>
      </c>
      <c r="M4371">
        <v>43.397864169473998</v>
      </c>
      <c r="N4371">
        <v>0.65442778222384701</v>
      </c>
      <c r="O4371">
        <v>32.523364485981297</v>
      </c>
      <c r="P4371">
        <v>105.37428023032599</v>
      </c>
      <c r="Q4371">
        <v>0.12259895188329099</v>
      </c>
    </row>
    <row r="4372" spans="1:17" hidden="1" x14ac:dyDescent="0.3">
      <c r="A4372" t="s">
        <v>8976</v>
      </c>
      <c r="B4372" t="s">
        <v>8977</v>
      </c>
      <c r="C4372" t="str">
        <f>IFERROR(VLOOKUP(Table1[[#This Row],[Ticker]],[1]!Table1[[Symbol]:[Industry]],2,FALSE),"-")</f>
        <v>-</v>
      </c>
      <c r="D4372" t="s">
        <v>1000</v>
      </c>
      <c r="E4372">
        <v>12.723776000000001</v>
      </c>
      <c r="F4372">
        <v>0.82</v>
      </c>
      <c r="G4372">
        <v>-15.6343415922092</v>
      </c>
      <c r="H4372">
        <v>-8.2129331032109896</v>
      </c>
      <c r="I4372">
        <v>-2.8372002518622601</v>
      </c>
      <c r="J4372">
        <v>-2.72391587160535</v>
      </c>
      <c r="K4372">
        <v>0.84378094735472797</v>
      </c>
      <c r="L4372">
        <v>0.80133736014056001</v>
      </c>
      <c r="M4372">
        <v>46.884821589707599</v>
      </c>
      <c r="N4372">
        <v>0.59026045304859798</v>
      </c>
      <c r="O4372">
        <v>60.975609756097498</v>
      </c>
      <c r="P4372">
        <v>57.692307692307601</v>
      </c>
      <c r="Q4372">
        <v>1.5997183739044001E-2</v>
      </c>
    </row>
    <row r="4373" spans="1:17" hidden="1" x14ac:dyDescent="0.3">
      <c r="A4373" t="s">
        <v>8978</v>
      </c>
      <c r="B4373" t="s">
        <v>8979</v>
      </c>
      <c r="C4373" t="str">
        <f>IFERROR(VLOOKUP(Table1[[#This Row],[Ticker]],[1]!Table1[[Symbol]:[Industry]],2,FALSE),"-")</f>
        <v>-</v>
      </c>
      <c r="D4373" t="s">
        <v>606</v>
      </c>
      <c r="E4373">
        <v>12.694444750000001</v>
      </c>
      <c r="F4373">
        <v>38.090000000000003</v>
      </c>
      <c r="G4373">
        <v>-31.929965481161101</v>
      </c>
      <c r="H4373">
        <v>-58.479316316334703</v>
      </c>
      <c r="I4373">
        <v>-27.423236757291001</v>
      </c>
      <c r="J4373">
        <v>-8.9905181415884492</v>
      </c>
      <c r="K4373">
        <v>47.722205657058602</v>
      </c>
      <c r="L4373">
        <v>45.153585041963701</v>
      </c>
      <c r="M4373">
        <v>29.5660227458688</v>
      </c>
      <c r="N4373">
        <v>0.60089936166678504</v>
      </c>
      <c r="O4373">
        <v>117.878708322394</v>
      </c>
      <c r="P4373">
        <v>8.6733238231098504</v>
      </c>
      <c r="Q4373">
        <v>4.8842777830311997E-2</v>
      </c>
    </row>
    <row r="4374" spans="1:17" hidden="1" x14ac:dyDescent="0.3">
      <c r="A4374" t="s">
        <v>8980</v>
      </c>
      <c r="B4374" t="s">
        <v>8981</v>
      </c>
      <c r="C4374" t="str">
        <f>IFERROR(VLOOKUP(Table1[[#This Row],[Ticker]],[1]!Table1[[Symbol]:[Industry]],2,FALSE),"-")</f>
        <v>-</v>
      </c>
      <c r="D4374" t="s">
        <v>753</v>
      </c>
      <c r="E4374">
        <v>12.67263724</v>
      </c>
      <c r="F4374">
        <v>84.29</v>
      </c>
      <c r="G4374">
        <v>-2.6397894406399498</v>
      </c>
      <c r="H4374">
        <v>2.52619733157159</v>
      </c>
      <c r="I4374">
        <v>-0.44204611022924201</v>
      </c>
      <c r="J4374">
        <v>3.5363853165763599</v>
      </c>
      <c r="K4374">
        <v>80.8002244694827</v>
      </c>
      <c r="L4374">
        <v>74.982821022594095</v>
      </c>
      <c r="M4374">
        <v>56.470560257846202</v>
      </c>
      <c r="N4374">
        <v>0.93077754533243295</v>
      </c>
      <c r="O4374">
        <v>4.0455570055759802</v>
      </c>
      <c r="P4374">
        <v>36.834415584415503</v>
      </c>
    </row>
    <row r="4375" spans="1:17" hidden="1" x14ac:dyDescent="0.3">
      <c r="A4375" t="s">
        <v>8982</v>
      </c>
      <c r="B4375" t="s">
        <v>8983</v>
      </c>
      <c r="C4375" t="str">
        <f>IFERROR(VLOOKUP(Table1[[#This Row],[Ticker]],[1]!Table1[[Symbol]:[Industry]],2,FALSE),"-")</f>
        <v>-</v>
      </c>
      <c r="D4375" t="s">
        <v>467</v>
      </c>
      <c r="E4375">
        <v>12.657470999999999</v>
      </c>
      <c r="F4375">
        <v>36.869999999999997</v>
      </c>
      <c r="G4375">
        <v>522.10734833420497</v>
      </c>
      <c r="H4375">
        <v>98.364275815038297</v>
      </c>
      <c r="I4375">
        <v>392.33466194625697</v>
      </c>
      <c r="J4375">
        <v>20.102244522962501</v>
      </c>
      <c r="K4375">
        <v>21.778182938328602</v>
      </c>
      <c r="L4375">
        <v>13.763837444401</v>
      </c>
      <c r="M4375">
        <v>96.232338289767796</v>
      </c>
      <c r="N4375">
        <v>1.4978469958549601</v>
      </c>
      <c r="O4375">
        <v>0</v>
      </c>
      <c r="P4375">
        <v>554.88454706927098</v>
      </c>
    </row>
    <row r="4376" spans="1:17" hidden="1" x14ac:dyDescent="0.3">
      <c r="A4376" t="s">
        <v>8984</v>
      </c>
      <c r="B4376" t="s">
        <v>8985</v>
      </c>
      <c r="C4376" t="str">
        <f>IFERROR(VLOOKUP(Table1[[#This Row],[Ticker]],[1]!Table1[[Symbol]:[Industry]],2,FALSE),"-")</f>
        <v>-</v>
      </c>
      <c r="D4376" t="s">
        <v>1361</v>
      </c>
      <c r="E4376">
        <v>12.591982437999899</v>
      </c>
      <c r="F4376">
        <v>26.92</v>
      </c>
      <c r="G4376">
        <v>-22.629899226064701</v>
      </c>
      <c r="H4376">
        <v>-3.3633090430606298</v>
      </c>
      <c r="I4376">
        <v>-12.5541265641564</v>
      </c>
      <c r="J4376">
        <v>-1.20656302123396</v>
      </c>
      <c r="K4376">
        <v>26.529564613883402</v>
      </c>
      <c r="L4376">
        <v>25.7461587162258</v>
      </c>
      <c r="M4376">
        <v>62.670828158080603</v>
      </c>
      <c r="N4376">
        <v>1.6042075672136999</v>
      </c>
      <c r="O4376">
        <v>2.3031203566121699</v>
      </c>
      <c r="P4376">
        <v>12.447786131996599</v>
      </c>
      <c r="Q4376">
        <v>-7.1457502660915995E-2</v>
      </c>
    </row>
    <row r="4377" spans="1:17" hidden="1" x14ac:dyDescent="0.3">
      <c r="A4377" t="s">
        <v>8986</v>
      </c>
      <c r="B4377" t="s">
        <v>8987</v>
      </c>
      <c r="C4377" t="str">
        <f>IFERROR(VLOOKUP(Table1[[#This Row],[Ticker]],[1]!Table1[[Symbol]:[Industry]],2,FALSE),"-")</f>
        <v>-</v>
      </c>
      <c r="D4377" t="s">
        <v>287</v>
      </c>
      <c r="E4377">
        <v>12.589741200000001</v>
      </c>
      <c r="F4377">
        <v>8.7899999999999991</v>
      </c>
      <c r="G4377">
        <v>13.7228012649335</v>
      </c>
      <c r="H4377">
        <v>0.25109690019844899</v>
      </c>
      <c r="I4377">
        <v>8.1446621455437302</v>
      </c>
      <c r="J4377">
        <v>-1.5044036764834099</v>
      </c>
      <c r="K4377">
        <v>7.16998524711199</v>
      </c>
      <c r="L4377">
        <v>5.6289375781781104</v>
      </c>
      <c r="M4377">
        <v>99.999999983478702</v>
      </c>
      <c r="N4377">
        <v>0.69479963381862198</v>
      </c>
      <c r="O4377">
        <v>0</v>
      </c>
      <c r="P4377">
        <v>93.186813186813097</v>
      </c>
      <c r="Q4377">
        <v>0.122144178553362</v>
      </c>
    </row>
    <row r="4378" spans="1:17" hidden="1" x14ac:dyDescent="0.3">
      <c r="A4378" t="s">
        <v>8988</v>
      </c>
      <c r="B4378" t="s">
        <v>8989</v>
      </c>
      <c r="C4378" t="str">
        <f>IFERROR(VLOOKUP(Table1[[#This Row],[Ticker]],[1]!Table1[[Symbol]:[Industry]],2,FALSE),"-")</f>
        <v>-</v>
      </c>
      <c r="D4378" t="s">
        <v>1381</v>
      </c>
      <c r="E4378">
        <v>12.587090075000001</v>
      </c>
      <c r="F4378">
        <v>40.85</v>
      </c>
      <c r="G4378">
        <v>44.0626281047604</v>
      </c>
      <c r="H4378">
        <v>70.511244959052604</v>
      </c>
      <c r="I4378">
        <v>59.2785376538327</v>
      </c>
      <c r="J4378">
        <v>12.9181615177688</v>
      </c>
      <c r="K4378">
        <v>30.429463991832002</v>
      </c>
      <c r="L4378">
        <v>26.361885957700899</v>
      </c>
      <c r="M4378">
        <v>74.587749745292797</v>
      </c>
      <c r="N4378">
        <v>2.79463817995779</v>
      </c>
      <c r="O4378">
        <v>10.4039167686658</v>
      </c>
      <c r="P4378">
        <v>151.38461538461499</v>
      </c>
      <c r="Q4378">
        <v>0.113902061432651</v>
      </c>
    </row>
    <row r="4379" spans="1:17" hidden="1" x14ac:dyDescent="0.3">
      <c r="A4379" t="s">
        <v>8990</v>
      </c>
      <c r="B4379" t="s">
        <v>8991</v>
      </c>
      <c r="C4379" t="str">
        <f>IFERROR(VLOOKUP(Table1[[#This Row],[Ticker]],[1]!Table1[[Symbol]:[Industry]],2,FALSE),"-")</f>
        <v>-</v>
      </c>
      <c r="D4379" t="s">
        <v>546</v>
      </c>
      <c r="E4379">
        <v>12.5685</v>
      </c>
      <c r="F4379">
        <v>7.35</v>
      </c>
      <c r="G4379">
        <v>-32.777198735066399</v>
      </c>
      <c r="H4379">
        <v>-4.6415045317824299</v>
      </c>
      <c r="I4379">
        <v>-18.3301579983411</v>
      </c>
      <c r="J4379">
        <v>-1.5044036764834099</v>
      </c>
      <c r="K4379">
        <v>7.35</v>
      </c>
      <c r="L4379">
        <v>7.3499999999999801</v>
      </c>
      <c r="M4379">
        <v>50</v>
      </c>
      <c r="O4379">
        <v>0</v>
      </c>
      <c r="P4379">
        <v>0</v>
      </c>
    </row>
    <row r="4380" spans="1:17" hidden="1" x14ac:dyDescent="0.3">
      <c r="A4380" t="s">
        <v>8992</v>
      </c>
      <c r="B4380" t="s">
        <v>8993</v>
      </c>
      <c r="C4380" t="str">
        <f>IFERROR(VLOOKUP(Table1[[#This Row],[Ticker]],[1]!Table1[[Symbol]:[Industry]],2,FALSE),"-")</f>
        <v>-</v>
      </c>
      <c r="D4380" t="s">
        <v>473</v>
      </c>
      <c r="E4380">
        <v>12.566969156000001</v>
      </c>
      <c r="F4380">
        <v>17.14</v>
      </c>
      <c r="G4380">
        <v>-37.023008790932302</v>
      </c>
      <c r="H4380">
        <v>-14.378346637045601</v>
      </c>
      <c r="I4380">
        <v>-23.1079357761189</v>
      </c>
      <c r="J4380">
        <v>-15.539491395781599</v>
      </c>
      <c r="K4380">
        <v>18.298437142024198</v>
      </c>
      <c r="L4380">
        <v>17.722098661018201</v>
      </c>
      <c r="M4380">
        <v>0.71628597508579595</v>
      </c>
      <c r="N4380">
        <v>2.3106060606060601</v>
      </c>
      <c r="O4380">
        <v>16.394399066510999</v>
      </c>
      <c r="P4380">
        <v>0.233918128654964</v>
      </c>
    </row>
    <row r="4381" spans="1:17" hidden="1" x14ac:dyDescent="0.3">
      <c r="A4381" t="s">
        <v>8994</v>
      </c>
      <c r="B4381" t="s">
        <v>8995</v>
      </c>
      <c r="C4381" t="str">
        <f>IFERROR(VLOOKUP(Table1[[#This Row],[Ticker]],[1]!Table1[[Symbol]:[Industry]],2,FALSE),"-")</f>
        <v>-</v>
      </c>
      <c r="D4381" t="s">
        <v>606</v>
      </c>
      <c r="E4381">
        <v>12.55484124</v>
      </c>
      <c r="F4381">
        <v>11.07</v>
      </c>
      <c r="G4381">
        <v>-18.6534873948602</v>
      </c>
      <c r="H4381">
        <v>-13.8398167680693</v>
      </c>
      <c r="I4381">
        <v>-16.5838344689293</v>
      </c>
      <c r="J4381">
        <v>-6.2831647384303198</v>
      </c>
      <c r="K4381">
        <v>11.1977658058924</v>
      </c>
      <c r="L4381">
        <v>11.1605758925306</v>
      </c>
      <c r="M4381">
        <v>45.080492397846399</v>
      </c>
      <c r="N4381">
        <v>0.51784097811783902</v>
      </c>
      <c r="O4381">
        <v>69.557362240288995</v>
      </c>
      <c r="P4381">
        <v>26.514285714285698</v>
      </c>
      <c r="Q4381">
        <v>4.4492952227366003E-2</v>
      </c>
    </row>
    <row r="4382" spans="1:17" hidden="1" x14ac:dyDescent="0.3">
      <c r="A4382" t="s">
        <v>8996</v>
      </c>
      <c r="B4382" t="s">
        <v>8997</v>
      </c>
      <c r="C4382" t="str">
        <f>IFERROR(VLOOKUP(Table1[[#This Row],[Ticker]],[1]!Table1[[Symbol]:[Industry]],2,FALSE),"-")</f>
        <v>-</v>
      </c>
      <c r="D4382" t="s">
        <v>1429</v>
      </c>
      <c r="E4382">
        <v>12.544</v>
      </c>
      <c r="F4382">
        <v>89.6</v>
      </c>
      <c r="G4382">
        <v>-32.103041431695601</v>
      </c>
      <c r="H4382">
        <v>-15.727153343011301</v>
      </c>
      <c r="I4382">
        <v>-30.4870207434391</v>
      </c>
      <c r="J4382">
        <v>-6.8028883708798302</v>
      </c>
      <c r="K4382">
        <v>99.712824172148004</v>
      </c>
      <c r="L4382">
        <v>105.66027278781</v>
      </c>
      <c r="M4382">
        <v>19.059686992907501</v>
      </c>
      <c r="N4382">
        <v>0.84628099173553695</v>
      </c>
      <c r="O4382">
        <v>88.526785714285694</v>
      </c>
      <c r="P4382">
        <v>11.999999999999901</v>
      </c>
      <c r="Q4382">
        <v>-1.8314666213259001E-2</v>
      </c>
    </row>
    <row r="4383" spans="1:17" hidden="1" x14ac:dyDescent="0.3">
      <c r="A4383" t="s">
        <v>8998</v>
      </c>
      <c r="B4383" t="s">
        <v>8999</v>
      </c>
      <c r="C4383" t="str">
        <f>IFERROR(VLOOKUP(Table1[[#This Row],[Ticker]],[1]!Table1[[Symbol]:[Industry]],2,FALSE),"-")</f>
        <v>-</v>
      </c>
      <c r="D4383" t="s">
        <v>195</v>
      </c>
      <c r="E4383">
        <v>12.536439</v>
      </c>
      <c r="F4383">
        <v>27.98</v>
      </c>
      <c r="G4383">
        <v>7.2628413049736302</v>
      </c>
      <c r="H4383">
        <v>-5.4230320628659099</v>
      </c>
      <c r="I4383">
        <v>37.1142864461033</v>
      </c>
      <c r="J4383">
        <v>-4.1194664379896899</v>
      </c>
      <c r="K4383">
        <v>26.992694254924601</v>
      </c>
      <c r="L4383">
        <v>23.093416871823202</v>
      </c>
      <c r="M4383">
        <v>50.990507670001797</v>
      </c>
      <c r="N4383">
        <v>1.21747180465413</v>
      </c>
      <c r="O4383">
        <v>25.0536097212294</v>
      </c>
      <c r="P4383">
        <v>88.417508417508401</v>
      </c>
      <c r="Q4383">
        <v>8.3484505636201994E-2</v>
      </c>
    </row>
    <row r="4384" spans="1:17" hidden="1" x14ac:dyDescent="0.3">
      <c r="A4384" t="s">
        <v>9000</v>
      </c>
      <c r="B4384" t="s">
        <v>9001</v>
      </c>
      <c r="C4384" t="str">
        <f>IFERROR(VLOOKUP(Table1[[#This Row],[Ticker]],[1]!Table1[[Symbol]:[Industry]],2,FALSE),"-")</f>
        <v>-</v>
      </c>
      <c r="D4384" t="s">
        <v>124</v>
      </c>
      <c r="E4384">
        <v>12.5074977299999</v>
      </c>
      <c r="F4384">
        <v>37.770000000000003</v>
      </c>
      <c r="G4384">
        <v>-30.696117653985301</v>
      </c>
      <c r="H4384">
        <v>-5.3657673357141302</v>
      </c>
      <c r="I4384">
        <v>-15.722171038275899</v>
      </c>
      <c r="J4384">
        <v>-1.68645829286833</v>
      </c>
      <c r="K4384">
        <v>38.270511821057198</v>
      </c>
      <c r="L4384">
        <v>37.997401169896001</v>
      </c>
      <c r="M4384">
        <v>44.150407506544397</v>
      </c>
      <c r="N4384">
        <v>0.84274679878221603</v>
      </c>
      <c r="O4384">
        <v>34.498279057452997</v>
      </c>
      <c r="P4384">
        <v>17.6635514018691</v>
      </c>
      <c r="Q4384">
        <v>2.3068274362732E-2</v>
      </c>
    </row>
    <row r="4385" spans="1:17" hidden="1" x14ac:dyDescent="0.3">
      <c r="A4385" t="s">
        <v>9002</v>
      </c>
      <c r="B4385" t="s">
        <v>9003</v>
      </c>
      <c r="C4385" t="str">
        <f>IFERROR(VLOOKUP(Table1[[#This Row],[Ticker]],[1]!Table1[[Symbol]:[Industry]],2,FALSE),"-")</f>
        <v>-</v>
      </c>
      <c r="D4385" t="s">
        <v>447</v>
      </c>
      <c r="E4385">
        <v>12.495048615</v>
      </c>
      <c r="F4385">
        <v>37.17</v>
      </c>
      <c r="G4385">
        <v>-30.941582296710202</v>
      </c>
      <c r="H4385">
        <v>-9.1350110252889198</v>
      </c>
      <c r="I4385">
        <v>-9.0387731115431205</v>
      </c>
      <c r="J4385">
        <v>-1.3955008722361899</v>
      </c>
      <c r="K4385">
        <v>36.7354521177541</v>
      </c>
      <c r="L4385">
        <v>36.496395752730102</v>
      </c>
      <c r="M4385">
        <v>50.5250446463413</v>
      </c>
      <c r="N4385">
        <v>1.72226265094764</v>
      </c>
      <c r="O4385">
        <v>22.464352972827498</v>
      </c>
      <c r="P4385">
        <v>19.134615384615302</v>
      </c>
      <c r="Q4385">
        <v>8.8089290014332994E-2</v>
      </c>
    </row>
    <row r="4386" spans="1:17" hidden="1" x14ac:dyDescent="0.3">
      <c r="A4386" t="s">
        <v>9004</v>
      </c>
      <c r="B4386" t="s">
        <v>9005</v>
      </c>
      <c r="C4386" t="str">
        <f>IFERROR(VLOOKUP(Table1[[#This Row],[Ticker]],[1]!Table1[[Symbol]:[Industry]],2,FALSE),"-")</f>
        <v>-</v>
      </c>
      <c r="D4386" t="s">
        <v>138</v>
      </c>
      <c r="E4386">
        <v>12.488</v>
      </c>
      <c r="F4386">
        <v>31.22</v>
      </c>
      <c r="G4386">
        <v>-57.5664061549652</v>
      </c>
      <c r="H4386">
        <v>-27.474485504298201</v>
      </c>
      <c r="I4386">
        <v>-40.280157998341103</v>
      </c>
      <c r="J4386">
        <v>-15.6220507353069</v>
      </c>
      <c r="K4386">
        <v>38.982758100632999</v>
      </c>
      <c r="L4386">
        <v>38.504187525576</v>
      </c>
      <c r="M4386">
        <v>31.403851200173499</v>
      </c>
      <c r="N4386">
        <v>1.24835801965846</v>
      </c>
      <c r="O4386">
        <v>76.553491351697602</v>
      </c>
      <c r="P4386">
        <v>9.9682986967241902</v>
      </c>
      <c r="Q4386">
        <v>3.9316016545841999E-2</v>
      </c>
    </row>
    <row r="4387" spans="1:17" hidden="1" x14ac:dyDescent="0.3">
      <c r="A4387" t="s">
        <v>9006</v>
      </c>
      <c r="B4387" t="s">
        <v>9007</v>
      </c>
      <c r="C4387" t="str">
        <f>IFERROR(VLOOKUP(Table1[[#This Row],[Ticker]],[1]!Table1[[Symbol]:[Industry]],2,FALSE),"-")</f>
        <v>-</v>
      </c>
      <c r="D4387" t="s">
        <v>1618</v>
      </c>
      <c r="E4387">
        <v>12.4720686</v>
      </c>
      <c r="F4387">
        <v>35.43</v>
      </c>
      <c r="G4387">
        <v>165.45512449725601</v>
      </c>
      <c r="H4387">
        <v>5.8062566622474101</v>
      </c>
      <c r="I4387">
        <v>-9.2476456830701892</v>
      </c>
      <c r="J4387">
        <v>1.27337410129436</v>
      </c>
      <c r="K4387">
        <v>33.799594418878897</v>
      </c>
      <c r="M4387">
        <v>47.147602222623</v>
      </c>
      <c r="N4387">
        <v>0.68455726992924903</v>
      </c>
      <c r="O4387">
        <v>24.724809483488499</v>
      </c>
      <c r="P4387">
        <v>212.985865724381</v>
      </c>
    </row>
    <row r="4388" spans="1:17" hidden="1" x14ac:dyDescent="0.3">
      <c r="A4388" t="s">
        <v>9008</v>
      </c>
      <c r="B4388" t="s">
        <v>9009</v>
      </c>
      <c r="C4388" t="str">
        <f>IFERROR(VLOOKUP(Table1[[#This Row],[Ticker]],[1]!Table1[[Symbol]:[Industry]],2,FALSE),"-")</f>
        <v>-</v>
      </c>
      <c r="D4388" t="s">
        <v>124</v>
      </c>
      <c r="E4388">
        <v>12.470542500000001</v>
      </c>
      <c r="F4388">
        <v>5.98</v>
      </c>
      <c r="G4388">
        <v>-77.355511988078405</v>
      </c>
      <c r="H4388">
        <v>5.0832661104193999</v>
      </c>
      <c r="I4388">
        <v>-21.252235920419</v>
      </c>
      <c r="J4388">
        <v>-4.58382020808794</v>
      </c>
      <c r="K4388">
        <v>6.0625543321105004</v>
      </c>
      <c r="L4388">
        <v>7.9195454674001704</v>
      </c>
      <c r="M4388">
        <v>44.1775866365494</v>
      </c>
      <c r="N4388">
        <v>0.43619570811016301</v>
      </c>
      <c r="O4388">
        <v>84.113712374581894</v>
      </c>
      <c r="P4388">
        <v>24.324324324324301</v>
      </c>
      <c r="Q4388">
        <v>-1.7154789521448999E-2</v>
      </c>
    </row>
    <row r="4389" spans="1:17" hidden="1" x14ac:dyDescent="0.3">
      <c r="A4389" t="s">
        <v>9010</v>
      </c>
      <c r="B4389" t="s">
        <v>9011</v>
      </c>
      <c r="C4389" t="str">
        <f>IFERROR(VLOOKUP(Table1[[#This Row],[Ticker]],[1]!Table1[[Symbol]:[Industry]],2,FALSE),"-")</f>
        <v>-</v>
      </c>
      <c r="D4389" t="s">
        <v>546</v>
      </c>
      <c r="E4389">
        <v>12.44</v>
      </c>
      <c r="F4389">
        <v>24.88</v>
      </c>
      <c r="G4389">
        <v>113.31577851518</v>
      </c>
      <c r="H4389">
        <v>-9.6796724707137294</v>
      </c>
      <c r="I4389">
        <v>66.239574939344294</v>
      </c>
      <c r="J4389">
        <v>-14.9351622011876</v>
      </c>
      <c r="K4389">
        <v>25.200380365456201</v>
      </c>
      <c r="L4389">
        <v>19.801573319446199</v>
      </c>
      <c r="M4389">
        <v>46.296183398592603</v>
      </c>
      <c r="N4389">
        <v>0.87264092262884796</v>
      </c>
      <c r="O4389">
        <v>22.7491961414791</v>
      </c>
      <c r="P4389">
        <v>223.958333333333</v>
      </c>
      <c r="Q4389">
        <v>0.158293368196192</v>
      </c>
    </row>
    <row r="4390" spans="1:17" hidden="1" x14ac:dyDescent="0.3">
      <c r="A4390" t="s">
        <v>9012</v>
      </c>
      <c r="B4390" t="s">
        <v>9013</v>
      </c>
      <c r="C4390" t="str">
        <f>IFERROR(VLOOKUP(Table1[[#This Row],[Ticker]],[1]!Table1[[Symbol]:[Industry]],2,FALSE),"-")</f>
        <v>-</v>
      </c>
      <c r="D4390" t="s">
        <v>606</v>
      </c>
      <c r="E4390">
        <v>12.412623999999999</v>
      </c>
      <c r="F4390">
        <v>21.49</v>
      </c>
      <c r="G4390">
        <v>-59.307113264980899</v>
      </c>
      <c r="H4390">
        <v>-10.911996335061099</v>
      </c>
      <c r="I4390">
        <v>-17.862649816947901</v>
      </c>
      <c r="J4390">
        <v>-5.2906889099710002</v>
      </c>
      <c r="K4390">
        <v>23.6192722038959</v>
      </c>
      <c r="L4390">
        <v>25.0469530894174</v>
      </c>
      <c r="M4390">
        <v>30.643121118466201</v>
      </c>
      <c r="N4390">
        <v>0.80976419548139</v>
      </c>
      <c r="O4390">
        <v>62.6337831549558</v>
      </c>
      <c r="P4390">
        <v>13.105263157894701</v>
      </c>
      <c r="Q4390">
        <v>0.118631750092086</v>
      </c>
    </row>
    <row r="4391" spans="1:17" hidden="1" x14ac:dyDescent="0.3">
      <c r="A4391" t="s">
        <v>9014</v>
      </c>
      <c r="B4391" t="s">
        <v>9015</v>
      </c>
      <c r="C4391" t="str">
        <f>IFERROR(VLOOKUP(Table1[[#This Row],[Ticker]],[1]!Table1[[Symbol]:[Industry]],2,FALSE),"-")</f>
        <v>-</v>
      </c>
      <c r="D4391" t="s">
        <v>606</v>
      </c>
      <c r="E4391">
        <v>12.340160064000001</v>
      </c>
      <c r="F4391">
        <v>25.14</v>
      </c>
      <c r="G4391">
        <v>-29.955112845495801</v>
      </c>
      <c r="H4391">
        <v>-9.8266897169676106</v>
      </c>
      <c r="I4391">
        <v>-10.8023564585635</v>
      </c>
      <c r="J4391">
        <v>-10.238806528533299</v>
      </c>
      <c r="K4391">
        <v>26.750926418725101</v>
      </c>
      <c r="L4391">
        <v>25.694679914504899</v>
      </c>
      <c r="M4391">
        <v>32.068273881444597</v>
      </c>
      <c r="N4391">
        <v>0.80105188021072804</v>
      </c>
      <c r="O4391">
        <v>50.755767700874998</v>
      </c>
      <c r="P4391">
        <v>29.587628865979301</v>
      </c>
      <c r="Q4391">
        <v>5.8411645554468997E-2</v>
      </c>
    </row>
    <row r="4392" spans="1:17" hidden="1" x14ac:dyDescent="0.3">
      <c r="A4392" t="s">
        <v>9016</v>
      </c>
      <c r="B4392" t="s">
        <v>9017</v>
      </c>
      <c r="C4392" t="str">
        <f>IFERROR(VLOOKUP(Table1[[#This Row],[Ticker]],[1]!Table1[[Symbol]:[Industry]],2,FALSE),"-")</f>
        <v>-</v>
      </c>
      <c r="D4392" t="s">
        <v>74</v>
      </c>
      <c r="E4392">
        <v>12.327646076000001</v>
      </c>
      <c r="F4392">
        <v>6.67</v>
      </c>
      <c r="G4392">
        <v>-47.592013549881202</v>
      </c>
      <c r="H4392">
        <v>-6.5310394155033604</v>
      </c>
      <c r="I4392">
        <v>-28.799956656059202</v>
      </c>
      <c r="J4392">
        <v>-2.8201931501676198</v>
      </c>
      <c r="K4392">
        <v>6.87321382929386</v>
      </c>
      <c r="L4392">
        <v>7.4616263584657903</v>
      </c>
      <c r="M4392">
        <v>39.853089622352897</v>
      </c>
      <c r="N4392">
        <v>0.90494646944950596</v>
      </c>
      <c r="O4392">
        <v>70.014992503748104</v>
      </c>
      <c r="P4392">
        <v>10.6135986733001</v>
      </c>
      <c r="Q4392">
        <v>2.8219955323269999E-2</v>
      </c>
    </row>
    <row r="4393" spans="1:17" hidden="1" x14ac:dyDescent="0.3">
      <c r="A4393" t="s">
        <v>9018</v>
      </c>
      <c r="B4393" t="s">
        <v>9019</v>
      </c>
      <c r="C4393" t="str">
        <f>IFERROR(VLOOKUP(Table1[[#This Row],[Ticker]],[1]!Table1[[Symbol]:[Industry]],2,FALSE),"-")</f>
        <v>-</v>
      </c>
      <c r="D4393" t="s">
        <v>392</v>
      </c>
      <c r="E4393">
        <v>12.3061104</v>
      </c>
      <c r="F4393">
        <v>12</v>
      </c>
      <c r="G4393">
        <v>45.794229836362099</v>
      </c>
      <c r="H4393">
        <v>-4.3908779653663998</v>
      </c>
      <c r="I4393">
        <v>87.855409011968106</v>
      </c>
      <c r="J4393">
        <v>-1.5044036764834099</v>
      </c>
      <c r="K4393">
        <v>11.600596811124101</v>
      </c>
      <c r="L4393">
        <v>9.2749344132444609</v>
      </c>
      <c r="M4393">
        <v>38.181380859966403</v>
      </c>
      <c r="N4393">
        <v>0</v>
      </c>
      <c r="O4393">
        <v>36.9166666666666</v>
      </c>
      <c r="P4393">
        <v>106.185567010309</v>
      </c>
    </row>
    <row r="4394" spans="1:17" hidden="1" x14ac:dyDescent="0.3">
      <c r="A4394" t="s">
        <v>9020</v>
      </c>
      <c r="B4394" t="s">
        <v>9021</v>
      </c>
      <c r="C4394" t="str">
        <f>IFERROR(VLOOKUP(Table1[[#This Row],[Ticker]],[1]!Table1[[Symbol]:[Industry]],2,FALSE),"-")</f>
        <v>-</v>
      </c>
      <c r="D4394" t="s">
        <v>762</v>
      </c>
      <c r="E4394">
        <v>12.264687029999999</v>
      </c>
      <c r="F4394">
        <v>15.71</v>
      </c>
      <c r="G4394">
        <v>300.005170410939</v>
      </c>
      <c r="H4394">
        <v>-39.4979013986231</v>
      </c>
      <c r="I4394">
        <v>143.94029275291001</v>
      </c>
      <c r="J4394">
        <v>3.0347024687679802</v>
      </c>
      <c r="K4394">
        <v>16.818594496384701</v>
      </c>
      <c r="L4394">
        <v>11.715200574016199</v>
      </c>
      <c r="M4394">
        <v>46.484820525254101</v>
      </c>
      <c r="N4394">
        <v>0.48887339913119798</v>
      </c>
      <c r="O4394">
        <v>49.140674729471598</v>
      </c>
      <c r="P4394">
        <v>457.09219858156001</v>
      </c>
      <c r="Q4394">
        <v>9.3125735016960004E-2</v>
      </c>
    </row>
    <row r="4395" spans="1:17" hidden="1" x14ac:dyDescent="0.3">
      <c r="A4395" t="s">
        <v>9022</v>
      </c>
      <c r="B4395" t="s">
        <v>9023</v>
      </c>
      <c r="C4395" t="str">
        <f>IFERROR(VLOOKUP(Table1[[#This Row],[Ticker]],[1]!Table1[[Symbol]:[Industry]],2,FALSE),"-")</f>
        <v>-</v>
      </c>
      <c r="D4395" t="s">
        <v>3033</v>
      </c>
      <c r="E4395">
        <v>12.264170399999999</v>
      </c>
      <c r="F4395">
        <v>28.52</v>
      </c>
      <c r="G4395">
        <v>-59.196187383157202</v>
      </c>
      <c r="H4395">
        <v>2.1529205553255699</v>
      </c>
      <c r="I4395">
        <v>-33.575328875012701</v>
      </c>
      <c r="J4395">
        <v>-5.4228989742890601</v>
      </c>
      <c r="K4395">
        <v>30.1281480499499</v>
      </c>
      <c r="L4395">
        <v>33.679816386420001</v>
      </c>
      <c r="M4395">
        <v>36.342995075154597</v>
      </c>
      <c r="N4395">
        <v>2.80477962699673</v>
      </c>
      <c r="O4395">
        <v>94.950911640953706</v>
      </c>
      <c r="P4395">
        <v>8.0303030303030294</v>
      </c>
      <c r="Q4395">
        <v>4.5645840473235E-2</v>
      </c>
    </row>
    <row r="4396" spans="1:17" hidden="1" x14ac:dyDescent="0.3">
      <c r="A4396" t="s">
        <v>9024</v>
      </c>
      <c r="B4396" t="s">
        <v>9025</v>
      </c>
      <c r="C4396" t="str">
        <f>IFERROR(VLOOKUP(Table1[[#This Row],[Ticker]],[1]!Table1[[Symbol]:[Industry]],2,FALSE),"-")</f>
        <v>-</v>
      </c>
      <c r="D4396" t="s">
        <v>2737</v>
      </c>
      <c r="E4396">
        <v>12.258167074999999</v>
      </c>
      <c r="F4396">
        <v>12.25</v>
      </c>
      <c r="G4396">
        <v>71.049756339808795</v>
      </c>
      <c r="H4396">
        <v>48.157477656512697</v>
      </c>
      <c r="I4396">
        <v>83.150105159553604</v>
      </c>
      <c r="J4396">
        <v>18.595596323516499</v>
      </c>
      <c r="K4396">
        <v>8.6343622326076908</v>
      </c>
      <c r="L4396">
        <v>7.3670380824591604</v>
      </c>
      <c r="M4396">
        <v>90.971414411791798</v>
      </c>
      <c r="N4396">
        <v>3.5197603380133802</v>
      </c>
      <c r="O4396">
        <v>0</v>
      </c>
      <c r="P4396">
        <v>123.94881170018201</v>
      </c>
      <c r="Q4396">
        <v>3.7535961233407002E-2</v>
      </c>
    </row>
    <row r="4397" spans="1:17" hidden="1" x14ac:dyDescent="0.3">
      <c r="A4397" t="s">
        <v>9026</v>
      </c>
      <c r="B4397" t="s">
        <v>9027</v>
      </c>
      <c r="C4397" t="str">
        <f>IFERROR(VLOOKUP(Table1[[#This Row],[Ticker]],[1]!Table1[[Symbol]:[Industry]],2,FALSE),"-")</f>
        <v>-</v>
      </c>
      <c r="D4397" t="s">
        <v>1595</v>
      </c>
      <c r="E4397">
        <v>12.2453725</v>
      </c>
      <c r="F4397">
        <v>39.79</v>
      </c>
      <c r="G4397">
        <v>-16.261825382211299</v>
      </c>
      <c r="H4397">
        <v>-2.0653921196044398</v>
      </c>
      <c r="I4397">
        <v>-20.662018577624401</v>
      </c>
      <c r="J4397">
        <v>-1.60577215088787</v>
      </c>
      <c r="K4397">
        <v>36.318184709620297</v>
      </c>
      <c r="L4397">
        <v>35.030525729430799</v>
      </c>
      <c r="M4397">
        <v>62.121424012442603</v>
      </c>
      <c r="N4397">
        <v>0.62642269891716795</v>
      </c>
      <c r="O4397">
        <v>28.3990952500628</v>
      </c>
      <c r="P4397">
        <v>90.382775119617193</v>
      </c>
      <c r="Q4397">
        <v>7.2026644782581001E-2</v>
      </c>
    </row>
    <row r="4398" spans="1:17" hidden="1" x14ac:dyDescent="0.3">
      <c r="A4398" t="s">
        <v>9028</v>
      </c>
      <c r="B4398" t="s">
        <v>9029</v>
      </c>
      <c r="C4398" t="str">
        <f>IFERROR(VLOOKUP(Table1[[#This Row],[Ticker]],[1]!Table1[[Symbol]:[Industry]],2,FALSE),"-")</f>
        <v>-</v>
      </c>
      <c r="D4398" t="s">
        <v>753</v>
      </c>
      <c r="E4398">
        <v>12.214835947999999</v>
      </c>
      <c r="F4398">
        <v>2825.09</v>
      </c>
      <c r="G4398">
        <v>1.4294396501347499</v>
      </c>
      <c r="H4398">
        <v>1.8006941200542099E-2</v>
      </c>
      <c r="I4398">
        <v>0.83826274347446605</v>
      </c>
      <c r="J4398">
        <v>1.1044497342567801</v>
      </c>
      <c r="K4398">
        <v>2696.3411056294999</v>
      </c>
      <c r="L4398">
        <v>2488.2537635997701</v>
      </c>
      <c r="M4398">
        <v>57.569699091115801</v>
      </c>
      <c r="N4398">
        <v>0.64081021333468002</v>
      </c>
      <c r="O4398">
        <v>2.1032958242038302</v>
      </c>
      <c r="P4398">
        <v>40.133432539682502</v>
      </c>
      <c r="Q4398">
        <v>2.2268006150822001E-2</v>
      </c>
    </row>
    <row r="4399" spans="1:17" hidden="1" x14ac:dyDescent="0.3">
      <c r="A4399" t="s">
        <v>9030</v>
      </c>
      <c r="B4399" t="s">
        <v>9031</v>
      </c>
      <c r="C4399" t="str">
        <f>IFERROR(VLOOKUP(Table1[[#This Row],[Ticker]],[1]!Table1[[Symbol]:[Industry]],2,FALSE),"-")</f>
        <v>-</v>
      </c>
      <c r="D4399" t="s">
        <v>27</v>
      </c>
      <c r="E4399">
        <v>12.204079999999999</v>
      </c>
      <c r="F4399">
        <v>35.15</v>
      </c>
      <c r="G4399">
        <v>-0.634341592209274</v>
      </c>
      <c r="H4399">
        <v>18.908583341679702</v>
      </c>
      <c r="I4399">
        <v>0.82238437454021296</v>
      </c>
      <c r="J4399">
        <v>0.97373043430375805</v>
      </c>
      <c r="K4399">
        <v>29.705142746202998</v>
      </c>
      <c r="L4399">
        <v>27.718193853203498</v>
      </c>
      <c r="M4399">
        <v>64.671044239573604</v>
      </c>
      <c r="N4399">
        <v>1.2279929577464701</v>
      </c>
      <c r="O4399">
        <v>5.26315789473683</v>
      </c>
      <c r="P4399">
        <v>48.625792811839297</v>
      </c>
    </row>
    <row r="4400" spans="1:17" hidden="1" x14ac:dyDescent="0.3">
      <c r="A4400" t="s">
        <v>9032</v>
      </c>
      <c r="B4400" t="s">
        <v>9033</v>
      </c>
      <c r="C4400" t="str">
        <f>IFERROR(VLOOKUP(Table1[[#This Row],[Ticker]],[1]!Table1[[Symbol]:[Industry]],2,FALSE),"-")</f>
        <v>-</v>
      </c>
      <c r="D4400" t="s">
        <v>1818</v>
      </c>
      <c r="E4400">
        <v>12.15798</v>
      </c>
      <c r="F4400">
        <v>24.25</v>
      </c>
      <c r="G4400">
        <v>-26.0430438054889</v>
      </c>
      <c r="H4400">
        <v>-3.8099037001816001</v>
      </c>
      <c r="I4400">
        <v>-38.560421156235797</v>
      </c>
      <c r="J4400">
        <v>-1.79223262385183</v>
      </c>
      <c r="K4400">
        <v>23.4300503625267</v>
      </c>
      <c r="L4400">
        <v>23.442971335893201</v>
      </c>
      <c r="M4400">
        <v>55.188749291889998</v>
      </c>
      <c r="N4400">
        <v>0.74829116200983303</v>
      </c>
      <c r="O4400">
        <v>37.278350515463899</v>
      </c>
      <c r="P4400">
        <v>34.947134112409501</v>
      </c>
      <c r="Q4400">
        <v>9.0480945786051994E-2</v>
      </c>
    </row>
    <row r="4401" spans="1:17" hidden="1" x14ac:dyDescent="0.3">
      <c r="A4401" t="s">
        <v>9034</v>
      </c>
      <c r="B4401" t="s">
        <v>9035</v>
      </c>
      <c r="C4401" t="str">
        <f>IFERROR(VLOOKUP(Table1[[#This Row],[Ticker]],[1]!Table1[[Symbol]:[Industry]],2,FALSE),"-")</f>
        <v>-</v>
      </c>
      <c r="E4401">
        <v>12.128690799999999</v>
      </c>
      <c r="F4401">
        <v>15.32</v>
      </c>
      <c r="G4401">
        <v>-41.314512167902201</v>
      </c>
      <c r="H4401">
        <v>-0.111887807043759</v>
      </c>
      <c r="I4401">
        <v>-43.305672200104098</v>
      </c>
      <c r="J4401">
        <v>-0.35807865962569702</v>
      </c>
      <c r="K4401">
        <v>15.771656692591</v>
      </c>
      <c r="L4401">
        <v>17.899157483521801</v>
      </c>
      <c r="M4401">
        <v>60.432607988842101</v>
      </c>
      <c r="N4401">
        <v>0.24952759611224101</v>
      </c>
      <c r="O4401">
        <v>67.689295039164506</v>
      </c>
      <c r="P4401">
        <v>27.031509121061301</v>
      </c>
      <c r="Q4401">
        <v>4.4289119020228002E-2</v>
      </c>
    </row>
    <row r="4402" spans="1:17" hidden="1" x14ac:dyDescent="0.3">
      <c r="A4402" t="s">
        <v>9036</v>
      </c>
      <c r="B4402" t="s">
        <v>9037</v>
      </c>
      <c r="C4402" t="str">
        <f>IFERROR(VLOOKUP(Table1[[#This Row],[Ticker]],[1]!Table1[[Symbol]:[Industry]],2,FALSE),"-")</f>
        <v>-</v>
      </c>
      <c r="D4402" t="s">
        <v>753</v>
      </c>
      <c r="E4402">
        <v>12.120252429999899</v>
      </c>
      <c r="F4402">
        <v>40.99</v>
      </c>
      <c r="G4402">
        <v>10.244434202826101</v>
      </c>
      <c r="H4402">
        <v>-1.5599182726260801</v>
      </c>
      <c r="I4402">
        <v>-0.44117324136674002</v>
      </c>
      <c r="J4402">
        <v>-8.7902682447631594E-2</v>
      </c>
      <c r="K4402">
        <v>39.250014733651</v>
      </c>
      <c r="L4402">
        <v>35.982978545620703</v>
      </c>
      <c r="M4402">
        <v>57.562155009737999</v>
      </c>
      <c r="N4402">
        <v>0.66559717862229195</v>
      </c>
      <c r="O4402">
        <v>1.1710173212978701</v>
      </c>
      <c r="P4402">
        <v>51.814814814814802</v>
      </c>
    </row>
    <row r="4403" spans="1:17" hidden="1" x14ac:dyDescent="0.3">
      <c r="A4403" t="s">
        <v>9038</v>
      </c>
      <c r="B4403" t="s">
        <v>9039</v>
      </c>
      <c r="C4403" t="str">
        <f>IFERROR(VLOOKUP(Table1[[#This Row],[Ticker]],[1]!Table1[[Symbol]:[Industry]],2,FALSE),"-")</f>
        <v>-</v>
      </c>
      <c r="E4403">
        <v>12.12</v>
      </c>
      <c r="F4403">
        <v>303</v>
      </c>
      <c r="G4403">
        <v>156.344938669513</v>
      </c>
      <c r="H4403">
        <v>-8.1754109310183498</v>
      </c>
      <c r="I4403">
        <v>161.44823535345901</v>
      </c>
      <c r="J4403">
        <v>-5.6183277271163199</v>
      </c>
      <c r="K4403">
        <v>286.01172162496601</v>
      </c>
      <c r="L4403">
        <v>200.344474666217</v>
      </c>
      <c r="M4403">
        <v>37.975617249019201</v>
      </c>
      <c r="N4403">
        <v>0.62740575904038898</v>
      </c>
      <c r="O4403">
        <v>6.6831683168316802</v>
      </c>
      <c r="P4403">
        <v>240.832395950506</v>
      </c>
      <c r="Q4403">
        <v>0.139369193608329</v>
      </c>
    </row>
    <row r="4404" spans="1:17" hidden="1" x14ac:dyDescent="0.3">
      <c r="A4404" t="s">
        <v>9040</v>
      </c>
      <c r="B4404" t="s">
        <v>9041</v>
      </c>
      <c r="C4404" t="str">
        <f>IFERROR(VLOOKUP(Table1[[#This Row],[Ticker]],[1]!Table1[[Symbol]:[Industry]],2,FALSE),"-")</f>
        <v>-</v>
      </c>
      <c r="D4404" t="s">
        <v>261</v>
      </c>
      <c r="E4404">
        <v>12.082285000000001</v>
      </c>
      <c r="F4404">
        <v>7.96</v>
      </c>
      <c r="G4404">
        <v>152.52746076314099</v>
      </c>
      <c r="H4404">
        <v>16.515268679785201</v>
      </c>
      <c r="I4404">
        <v>96.804977136793994</v>
      </c>
      <c r="J4404">
        <v>-1.5044036764834099</v>
      </c>
      <c r="K4404">
        <v>6.7867470733069197</v>
      </c>
      <c r="L4404">
        <v>4.8510790980206</v>
      </c>
      <c r="M4404">
        <v>100</v>
      </c>
      <c r="N4404">
        <v>0</v>
      </c>
      <c r="O4404">
        <v>0</v>
      </c>
      <c r="P4404">
        <v>185.304659498207</v>
      </c>
    </row>
    <row r="4405" spans="1:17" hidden="1" x14ac:dyDescent="0.3">
      <c r="A4405" t="s">
        <v>9042</v>
      </c>
      <c r="B4405" t="s">
        <v>5597</v>
      </c>
      <c r="C4405" t="str">
        <f>IFERROR(VLOOKUP(Table1[[#This Row],[Ticker]],[1]!Table1[[Symbol]:[Industry]],2,FALSE),"-")</f>
        <v>-</v>
      </c>
      <c r="D4405" t="s">
        <v>132</v>
      </c>
      <c r="E4405">
        <v>12.0267</v>
      </c>
      <c r="F4405">
        <v>38.18</v>
      </c>
      <c r="G4405">
        <v>74.722801264933594</v>
      </c>
      <c r="H4405">
        <v>-21.975699191558402</v>
      </c>
      <c r="I4405">
        <v>87.936724767731206</v>
      </c>
      <c r="J4405">
        <v>-9.2207498303295701</v>
      </c>
      <c r="K4405">
        <v>49.0044586948298</v>
      </c>
      <c r="L4405">
        <v>45.436981912864503</v>
      </c>
      <c r="M4405">
        <v>20.638236897267699</v>
      </c>
      <c r="N4405">
        <v>0.247256850937429</v>
      </c>
      <c r="O4405">
        <v>129.308538501833</v>
      </c>
      <c r="P4405">
        <v>138.625</v>
      </c>
      <c r="Q4405">
        <v>4.6234787402299998E-2</v>
      </c>
    </row>
    <row r="4406" spans="1:17" hidden="1" x14ac:dyDescent="0.3">
      <c r="A4406" t="s">
        <v>9043</v>
      </c>
      <c r="B4406" t="s">
        <v>9044</v>
      </c>
      <c r="C4406" t="str">
        <f>IFERROR(VLOOKUP(Table1[[#This Row],[Ticker]],[1]!Table1[[Symbol]:[Industry]],2,FALSE),"-")</f>
        <v>-</v>
      </c>
      <c r="D4406" t="s">
        <v>132</v>
      </c>
      <c r="E4406">
        <v>12.011452</v>
      </c>
      <c r="F4406">
        <v>9.86</v>
      </c>
      <c r="G4406">
        <v>75.679460884383801</v>
      </c>
      <c r="H4406">
        <v>36.174821998829799</v>
      </c>
      <c r="I4406">
        <v>19.379339208362701</v>
      </c>
      <c r="J4406">
        <v>43.860764862842402</v>
      </c>
      <c r="K4406">
        <v>8.0602483160493392</v>
      </c>
      <c r="L4406">
        <v>7.4540241773197904</v>
      </c>
      <c r="M4406">
        <v>74.650542685821904</v>
      </c>
      <c r="N4406">
        <v>2.1452615089155498</v>
      </c>
      <c r="O4406">
        <v>10.1419878296145</v>
      </c>
      <c r="P4406">
        <v>162.933333333333</v>
      </c>
      <c r="Q4406">
        <v>9.4967544825724004E-2</v>
      </c>
    </row>
    <row r="4407" spans="1:17" hidden="1" x14ac:dyDescent="0.3">
      <c r="A4407" t="s">
        <v>9045</v>
      </c>
      <c r="B4407" t="s">
        <v>9046</v>
      </c>
      <c r="C4407" t="str">
        <f>IFERROR(VLOOKUP(Table1[[#This Row],[Ticker]],[1]!Table1[[Symbol]:[Industry]],2,FALSE),"-")</f>
        <v>-</v>
      </c>
      <c r="D4407" t="s">
        <v>287</v>
      </c>
      <c r="E4407">
        <v>11.995200000000001</v>
      </c>
      <c r="F4407">
        <v>25.5</v>
      </c>
      <c r="G4407">
        <v>-23.849390106275202</v>
      </c>
      <c r="H4407">
        <v>-6.5645814548593604</v>
      </c>
      <c r="I4407">
        <v>-23.358090959235</v>
      </c>
      <c r="J4407">
        <v>-1.5044036764834099</v>
      </c>
      <c r="K4407">
        <v>26.0498348294899</v>
      </c>
      <c r="L4407">
        <v>26.927982886877899</v>
      </c>
      <c r="M4407">
        <v>24.900482873079198</v>
      </c>
      <c r="N4407">
        <v>0.13903743315507999</v>
      </c>
      <c r="O4407">
        <v>110.705882352941</v>
      </c>
      <c r="P4407">
        <v>25</v>
      </c>
    </row>
    <row r="4408" spans="1:17" hidden="1" x14ac:dyDescent="0.3">
      <c r="A4408" t="s">
        <v>9047</v>
      </c>
      <c r="B4408" t="s">
        <v>9048</v>
      </c>
      <c r="C4408" t="str">
        <f>IFERROR(VLOOKUP(Table1[[#This Row],[Ticker]],[1]!Table1[[Symbol]:[Industry]],2,FALSE),"-")</f>
        <v>-</v>
      </c>
      <c r="E4408">
        <v>11.9847</v>
      </c>
      <c r="F4408">
        <v>8.7799999999999994</v>
      </c>
      <c r="G4408">
        <v>-24.113832398432699</v>
      </c>
      <c r="H4408">
        <v>1.39297822683825</v>
      </c>
      <c r="I4408">
        <v>-2.6516336241645901</v>
      </c>
      <c r="J4408">
        <v>5.71851039574572</v>
      </c>
      <c r="K4408">
        <v>7.90425260063728</v>
      </c>
      <c r="L4408">
        <v>7.8085913091302102</v>
      </c>
      <c r="M4408">
        <v>82.355250352747404</v>
      </c>
      <c r="N4408">
        <v>1.1431445543148899</v>
      </c>
      <c r="O4408">
        <v>44.874715261958997</v>
      </c>
      <c r="P4408">
        <v>76.305220883534105</v>
      </c>
      <c r="Q4408">
        <v>5.1202723288551001E-2</v>
      </c>
    </row>
    <row r="4409" spans="1:17" hidden="1" x14ac:dyDescent="0.3">
      <c r="A4409" t="s">
        <v>9049</v>
      </c>
      <c r="B4409" t="s">
        <v>9050</v>
      </c>
      <c r="C4409" t="str">
        <f>IFERROR(VLOOKUP(Table1[[#This Row],[Ticker]],[1]!Table1[[Symbol]:[Industry]],2,FALSE),"-")</f>
        <v>-</v>
      </c>
      <c r="D4409" t="s">
        <v>546</v>
      </c>
      <c r="E4409">
        <v>11.9685202</v>
      </c>
      <c r="F4409">
        <v>26.26</v>
      </c>
      <c r="G4409">
        <v>3.2454117479757101</v>
      </c>
      <c r="H4409">
        <v>-0.639854366765924</v>
      </c>
      <c r="I4409">
        <v>-32.203559113460798</v>
      </c>
      <c r="J4409">
        <v>1.6039807815942899</v>
      </c>
      <c r="K4409">
        <v>25.326517647867501</v>
      </c>
      <c r="L4409">
        <v>28.527170137060999</v>
      </c>
      <c r="M4409">
        <v>70.099542735004803</v>
      </c>
      <c r="N4409">
        <v>0.73877591452515501</v>
      </c>
      <c r="O4409">
        <v>59.939070830159899</v>
      </c>
      <c r="P4409">
        <v>45.8078845086063</v>
      </c>
      <c r="Q4409">
        <v>2.4475191482567001E-2</v>
      </c>
    </row>
    <row r="4410" spans="1:17" hidden="1" x14ac:dyDescent="0.3">
      <c r="A4410" t="s">
        <v>9051</v>
      </c>
      <c r="B4410" t="s">
        <v>9052</v>
      </c>
      <c r="C4410" t="str">
        <f>IFERROR(VLOOKUP(Table1[[#This Row],[Ticker]],[1]!Table1[[Symbol]:[Industry]],2,FALSE),"-")</f>
        <v>-</v>
      </c>
      <c r="D4410" t="s">
        <v>124</v>
      </c>
      <c r="E4410">
        <v>11.953176620000001</v>
      </c>
      <c r="F4410">
        <v>22.15</v>
      </c>
      <c r="G4410">
        <v>-59.3111954183168</v>
      </c>
      <c r="H4410">
        <v>4.4588057060665802</v>
      </c>
      <c r="I4410">
        <v>-36.956168284895099</v>
      </c>
      <c r="J4410">
        <v>-5.5953127673924996</v>
      </c>
      <c r="K4410">
        <v>22.636894471064</v>
      </c>
      <c r="L4410">
        <v>25.704986558122101</v>
      </c>
      <c r="M4410">
        <v>56.636827250546098</v>
      </c>
      <c r="N4410">
        <v>2.3767798466593599</v>
      </c>
      <c r="O4410">
        <v>58.645598194130898</v>
      </c>
      <c r="P4410">
        <v>24.859075535512901</v>
      </c>
    </row>
    <row r="4411" spans="1:17" hidden="1" x14ac:dyDescent="0.3">
      <c r="A4411" t="s">
        <v>9053</v>
      </c>
      <c r="B4411" t="s">
        <v>9054</v>
      </c>
      <c r="C4411" t="str">
        <f>IFERROR(VLOOKUP(Table1[[#This Row],[Ticker]],[1]!Table1[[Symbol]:[Industry]],2,FALSE),"-")</f>
        <v>-</v>
      </c>
      <c r="D4411" t="s">
        <v>4440</v>
      </c>
      <c r="E4411">
        <v>11.938813791999999</v>
      </c>
      <c r="F4411">
        <v>6.04</v>
      </c>
      <c r="G4411">
        <v>49.700142654661597</v>
      </c>
      <c r="H4411">
        <v>18.403762957929398</v>
      </c>
      <c r="I4411">
        <v>23.787489060482301</v>
      </c>
      <c r="J4411">
        <v>-3.4716167912375</v>
      </c>
      <c r="K4411">
        <v>5.3080026554536799</v>
      </c>
      <c r="L4411">
        <v>4.7760007066881798</v>
      </c>
      <c r="M4411">
        <v>58.038563513363798</v>
      </c>
      <c r="N4411">
        <v>1.0948991208718299</v>
      </c>
      <c r="O4411">
        <v>63.907284768211902</v>
      </c>
      <c r="P4411">
        <v>99.339933993399299</v>
      </c>
      <c r="Q4411">
        <v>6.5449206121524994E-2</v>
      </c>
    </row>
    <row r="4412" spans="1:17" hidden="1" x14ac:dyDescent="0.3">
      <c r="A4412" t="s">
        <v>9055</v>
      </c>
      <c r="B4412" t="s">
        <v>4144</v>
      </c>
      <c r="C4412" t="str">
        <f>IFERROR(VLOOKUP(Table1[[#This Row],[Ticker]],[1]!Table1[[Symbol]:[Industry]],2,FALSE),"-")</f>
        <v>-</v>
      </c>
      <c r="D4412" t="s">
        <v>51</v>
      </c>
      <c r="E4412">
        <v>11.93</v>
      </c>
      <c r="F4412">
        <v>119.3</v>
      </c>
      <c r="M4412">
        <v>100</v>
      </c>
      <c r="N4412">
        <v>1</v>
      </c>
      <c r="Q4412">
        <v>5.4726977498741003E-2</v>
      </c>
    </row>
    <row r="4413" spans="1:17" hidden="1" x14ac:dyDescent="0.3">
      <c r="A4413" t="s">
        <v>9056</v>
      </c>
      <c r="B4413" t="s">
        <v>9057</v>
      </c>
      <c r="C4413" t="str">
        <f>IFERROR(VLOOKUP(Table1[[#This Row],[Ticker]],[1]!Table1[[Symbol]:[Industry]],2,FALSE),"-")</f>
        <v>-</v>
      </c>
      <c r="D4413" t="s">
        <v>606</v>
      </c>
      <c r="E4413">
        <v>11.8874336</v>
      </c>
      <c r="F4413">
        <v>25.84</v>
      </c>
      <c r="G4413">
        <v>20.849436223316399</v>
      </c>
      <c r="H4413">
        <v>0.35646377378440702</v>
      </c>
      <c r="I4413">
        <v>23.258883097549202</v>
      </c>
      <c r="J4413">
        <v>-1.5044036764834099</v>
      </c>
      <c r="K4413">
        <v>24.363014327238499</v>
      </c>
      <c r="L4413">
        <v>21.401282122299801</v>
      </c>
      <c r="M4413">
        <v>99.084775455687904</v>
      </c>
      <c r="N4413">
        <v>0</v>
      </c>
      <c r="O4413">
        <v>0</v>
      </c>
      <c r="P4413">
        <v>60.496894409937802</v>
      </c>
    </row>
    <row r="4414" spans="1:17" hidden="1" x14ac:dyDescent="0.3">
      <c r="A4414" t="s">
        <v>9058</v>
      </c>
      <c r="B4414" t="s">
        <v>9059</v>
      </c>
      <c r="C4414" t="str">
        <f>IFERROR(VLOOKUP(Table1[[#This Row],[Ticker]],[1]!Table1[[Symbol]:[Industry]],2,FALSE),"-")</f>
        <v>-</v>
      </c>
      <c r="D4414" t="s">
        <v>4237</v>
      </c>
      <c r="E4414">
        <v>11.878665408</v>
      </c>
      <c r="F4414">
        <v>7.08</v>
      </c>
      <c r="G4414">
        <v>-12.163910830466699</v>
      </c>
      <c r="H4414">
        <v>-9.8901233163128204</v>
      </c>
      <c r="I4414">
        <v>-13.4412691094522</v>
      </c>
      <c r="J4414">
        <v>-15.431630778114499</v>
      </c>
      <c r="K4414">
        <v>7.2354682534938597</v>
      </c>
      <c r="L4414">
        <v>7.5249128493280004</v>
      </c>
      <c r="M4414">
        <v>42.893812424643698</v>
      </c>
      <c r="N4414">
        <v>0.83826674992049299</v>
      </c>
      <c r="O4414">
        <v>86.864406779660996</v>
      </c>
      <c r="P4414">
        <v>40.755467196818998</v>
      </c>
      <c r="Q4414">
        <v>2.6915358231503001E-2</v>
      </c>
    </row>
    <row r="4415" spans="1:17" hidden="1" x14ac:dyDescent="0.3">
      <c r="A4415" t="s">
        <v>9060</v>
      </c>
      <c r="B4415" t="s">
        <v>9061</v>
      </c>
      <c r="C4415" t="str">
        <f>IFERROR(VLOOKUP(Table1[[#This Row],[Ticker]],[1]!Table1[[Symbol]:[Industry]],2,FALSE),"-")</f>
        <v>-</v>
      </c>
      <c r="D4415" t="s">
        <v>606</v>
      </c>
      <c r="E4415">
        <v>11.873422</v>
      </c>
      <c r="F4415">
        <v>25.85</v>
      </c>
      <c r="G4415">
        <v>52.527460763141498</v>
      </c>
      <c r="H4415">
        <v>-9.7853894238687609</v>
      </c>
      <c r="I4415">
        <v>65.655607126213994</v>
      </c>
      <c r="J4415">
        <v>-8.5213289233099196</v>
      </c>
      <c r="K4415">
        <v>26.143097653824</v>
      </c>
      <c r="L4415">
        <v>21.051797734395102</v>
      </c>
      <c r="M4415">
        <v>19.2422598982109</v>
      </c>
      <c r="N4415">
        <v>0.467120360276439</v>
      </c>
      <c r="O4415">
        <v>34.042553191489297</v>
      </c>
      <c r="P4415">
        <v>93.632958801498106</v>
      </c>
      <c r="Q4415">
        <v>1.9180587702372999E-2</v>
      </c>
    </row>
    <row r="4416" spans="1:17" hidden="1" x14ac:dyDescent="0.3">
      <c r="A4416" t="s">
        <v>9062</v>
      </c>
      <c r="B4416" t="s">
        <v>9063</v>
      </c>
      <c r="C4416" t="str">
        <f>IFERROR(VLOOKUP(Table1[[#This Row],[Ticker]],[1]!Table1[[Symbol]:[Industry]],2,FALSE),"-")</f>
        <v>-</v>
      </c>
      <c r="D4416" t="s">
        <v>1169</v>
      </c>
      <c r="E4416">
        <v>11.834367500000001</v>
      </c>
      <c r="F4416">
        <v>5.9</v>
      </c>
      <c r="G4416">
        <v>24.556134598266901</v>
      </c>
      <c r="H4416">
        <v>-10.5625571633613</v>
      </c>
      <c r="I4416">
        <v>15.760751092567901</v>
      </c>
      <c r="J4416">
        <v>-11.4256635190031</v>
      </c>
      <c r="K4416">
        <v>6.2210451801865903</v>
      </c>
      <c r="L4416">
        <v>5.6778805421496896</v>
      </c>
      <c r="M4416">
        <v>23.464531683365902</v>
      </c>
      <c r="N4416">
        <v>1.72697148912312</v>
      </c>
      <c r="O4416">
        <v>37.288135593220296</v>
      </c>
      <c r="Q4416">
        <v>4.5521256546480003E-2</v>
      </c>
    </row>
    <row r="4417" spans="1:17" hidden="1" x14ac:dyDescent="0.3">
      <c r="A4417" t="s">
        <v>9064</v>
      </c>
      <c r="B4417" t="s">
        <v>9065</v>
      </c>
      <c r="C4417" t="str">
        <f>IFERROR(VLOOKUP(Table1[[#This Row],[Ticker]],[1]!Table1[[Symbol]:[Industry]],2,FALSE),"-")</f>
        <v>-</v>
      </c>
      <c r="D4417" t="s">
        <v>400</v>
      </c>
      <c r="E4417">
        <v>11.826000000000001</v>
      </c>
      <c r="F4417">
        <v>1.44</v>
      </c>
      <c r="G4417">
        <v>5.3180393601716798</v>
      </c>
      <c r="H4417">
        <v>-19.099335857083599</v>
      </c>
      <c r="I4417">
        <v>-22.965919587745098</v>
      </c>
      <c r="J4417">
        <v>-7.5832247911987699E-2</v>
      </c>
      <c r="K4417">
        <v>1.4520306786174499</v>
      </c>
      <c r="L4417">
        <v>1.37262510717076</v>
      </c>
      <c r="M4417">
        <v>53.106218289564097</v>
      </c>
      <c r="N4417">
        <v>0.51456721210882095</v>
      </c>
      <c r="O4417">
        <v>40.2777777777777</v>
      </c>
      <c r="P4417">
        <v>54.838709677419303</v>
      </c>
      <c r="Q4417">
        <v>0.10453458398797399</v>
      </c>
    </row>
    <row r="4418" spans="1:17" hidden="1" x14ac:dyDescent="0.3">
      <c r="A4418" t="s">
        <v>9066</v>
      </c>
      <c r="B4418" t="s">
        <v>9067</v>
      </c>
      <c r="C4418" t="str">
        <f>IFERROR(VLOOKUP(Table1[[#This Row],[Ticker]],[1]!Table1[[Symbol]:[Industry]],2,FALSE),"-")</f>
        <v>-</v>
      </c>
      <c r="D4418" t="s">
        <v>606</v>
      </c>
      <c r="E4418">
        <v>11.825407800000001</v>
      </c>
      <c r="F4418">
        <v>23.91</v>
      </c>
      <c r="G4418">
        <v>138.927346719479</v>
      </c>
      <c r="H4418">
        <v>-52.393798109763999</v>
      </c>
      <c r="I4418">
        <v>192.18932252113899</v>
      </c>
      <c r="J4418">
        <v>17.637855737742498</v>
      </c>
      <c r="K4418">
        <v>31.374042706970499</v>
      </c>
      <c r="L4418">
        <v>24.1564976560514</v>
      </c>
      <c r="M4418">
        <v>47.1403156833696</v>
      </c>
      <c r="N4418">
        <v>3.4680622248486701</v>
      </c>
      <c r="O4418">
        <v>104.349644500209</v>
      </c>
      <c r="P4418">
        <v>231.163434903047</v>
      </c>
      <c r="Q4418">
        <v>0.12141377748606599</v>
      </c>
    </row>
    <row r="4419" spans="1:17" hidden="1" x14ac:dyDescent="0.3">
      <c r="A4419" t="s">
        <v>9068</v>
      </c>
      <c r="B4419" t="s">
        <v>9069</v>
      </c>
      <c r="C4419" t="str">
        <f>IFERROR(VLOOKUP(Table1[[#This Row],[Ticker]],[1]!Table1[[Symbol]:[Industry]],2,FALSE),"-")</f>
        <v>-</v>
      </c>
      <c r="D4419" t="s">
        <v>400</v>
      </c>
      <c r="E4419">
        <v>11.77632</v>
      </c>
      <c r="F4419">
        <v>41.76</v>
      </c>
      <c r="G4419">
        <v>100.388630410662</v>
      </c>
      <c r="H4419">
        <v>28.431574793639101</v>
      </c>
      <c r="I4419">
        <v>58.844216206155998</v>
      </c>
      <c r="J4419">
        <v>-10.125463080300699</v>
      </c>
      <c r="K4419">
        <v>36.500717639252301</v>
      </c>
      <c r="L4419">
        <v>26.978487044811999</v>
      </c>
      <c r="M4419">
        <v>38.420560137557104</v>
      </c>
      <c r="N4419">
        <v>0.57588990686108998</v>
      </c>
      <c r="O4419">
        <v>19.731800766283499</v>
      </c>
      <c r="P4419">
        <v>164.13662239089101</v>
      </c>
      <c r="Q4419">
        <v>0.116151850072479</v>
      </c>
    </row>
    <row r="4420" spans="1:17" hidden="1" x14ac:dyDescent="0.3">
      <c r="A4420" t="s">
        <v>9070</v>
      </c>
      <c r="B4420" t="s">
        <v>9071</v>
      </c>
      <c r="C4420" t="str">
        <f>IFERROR(VLOOKUP(Table1[[#This Row],[Ticker]],[1]!Table1[[Symbol]:[Industry]],2,FALSE),"-")</f>
        <v>-</v>
      </c>
      <c r="E4420">
        <v>11.7</v>
      </c>
      <c r="F4420">
        <v>20</v>
      </c>
      <c r="G4420">
        <v>-0.85107736303474302</v>
      </c>
      <c r="H4420">
        <v>2.1390614052170198</v>
      </c>
      <c r="I4420">
        <v>-48.643746848515299</v>
      </c>
      <c r="J4420">
        <v>-1.5044036764834099</v>
      </c>
      <c r="K4420">
        <v>18.567706698965999</v>
      </c>
      <c r="L4420">
        <v>18.002612183758298</v>
      </c>
      <c r="M4420">
        <v>60.111841282645599</v>
      </c>
      <c r="N4420">
        <v>0.82051282051282004</v>
      </c>
      <c r="O4420">
        <v>44.849999999999902</v>
      </c>
      <c r="P4420">
        <v>67.785234899328799</v>
      </c>
    </row>
    <row r="4421" spans="1:17" hidden="1" x14ac:dyDescent="0.3">
      <c r="A4421" t="s">
        <v>9072</v>
      </c>
      <c r="B4421" t="s">
        <v>9073</v>
      </c>
      <c r="C4421" t="str">
        <f>IFERROR(VLOOKUP(Table1[[#This Row],[Ticker]],[1]!Table1[[Symbol]:[Industry]],2,FALSE),"-")</f>
        <v>-</v>
      </c>
      <c r="D4421" t="s">
        <v>21</v>
      </c>
      <c r="E4421">
        <v>11.6966</v>
      </c>
      <c r="F4421">
        <v>23.3</v>
      </c>
      <c r="G4421">
        <v>23.598640191108</v>
      </c>
      <c r="H4421">
        <v>-16.637061732819099</v>
      </c>
      <c r="I4421">
        <v>15.577887978670301</v>
      </c>
      <c r="J4421">
        <v>-9.1937240648329297</v>
      </c>
      <c r="K4421">
        <v>24.7415383645296</v>
      </c>
      <c r="L4421">
        <v>21.346248624343801</v>
      </c>
      <c r="M4421">
        <v>33.564251910161403</v>
      </c>
      <c r="N4421">
        <v>1.2700562611408199</v>
      </c>
      <c r="O4421">
        <v>42.317596566523498</v>
      </c>
      <c r="P4421">
        <v>65.836298932384295</v>
      </c>
      <c r="Q4421">
        <v>3.2670173717023E-2</v>
      </c>
    </row>
    <row r="4422" spans="1:17" hidden="1" x14ac:dyDescent="0.3">
      <c r="A4422" t="s">
        <v>9074</v>
      </c>
      <c r="B4422" t="s">
        <v>9075</v>
      </c>
      <c r="C4422" t="str">
        <f>IFERROR(VLOOKUP(Table1[[#This Row],[Ticker]],[1]!Table1[[Symbol]:[Industry]],2,FALSE),"-")</f>
        <v>-</v>
      </c>
      <c r="D4422" t="s">
        <v>5413</v>
      </c>
      <c r="E4422">
        <v>11.68813858</v>
      </c>
      <c r="F4422">
        <v>21.4</v>
      </c>
      <c r="G4422">
        <v>33.114274133150602</v>
      </c>
      <c r="H4422">
        <v>2.3050222048492301</v>
      </c>
      <c r="I4422">
        <v>0.62481698776225103</v>
      </c>
      <c r="J4422">
        <v>8.6912708858234602</v>
      </c>
      <c r="K4422">
        <v>22.070757574060401</v>
      </c>
      <c r="L4422">
        <v>20.884269205127499</v>
      </c>
      <c r="M4422">
        <v>90.066467809064306</v>
      </c>
      <c r="N4422">
        <v>1.14079147120368</v>
      </c>
      <c r="O4422">
        <v>69.766355140186903</v>
      </c>
      <c r="P4422">
        <v>65.891472868216994</v>
      </c>
      <c r="Q4422">
        <v>4.4143821809799998E-2</v>
      </c>
    </row>
    <row r="4423" spans="1:17" hidden="1" x14ac:dyDescent="0.3">
      <c r="A4423" t="s">
        <v>9076</v>
      </c>
      <c r="B4423" t="s">
        <v>9077</v>
      </c>
      <c r="C4423" t="str">
        <f>IFERROR(VLOOKUP(Table1[[#This Row],[Ticker]],[1]!Table1[[Symbol]:[Industry]],2,FALSE),"-")</f>
        <v>-</v>
      </c>
      <c r="D4423" t="s">
        <v>1180</v>
      </c>
      <c r="E4423">
        <v>11.67837664</v>
      </c>
      <c r="F4423">
        <v>22.4</v>
      </c>
      <c r="G4423">
        <v>-24.039334657396498</v>
      </c>
      <c r="H4423">
        <v>-7.6718075620854798</v>
      </c>
      <c r="I4423">
        <v>-27.457947044994199</v>
      </c>
      <c r="J4423">
        <v>-4.1130993286573299</v>
      </c>
      <c r="K4423">
        <v>22.571003607014799</v>
      </c>
      <c r="L4423">
        <v>23.3425383812293</v>
      </c>
      <c r="M4423">
        <v>44.291820377557997</v>
      </c>
      <c r="N4423">
        <v>0.21326781326781299</v>
      </c>
      <c r="O4423">
        <v>35.491071428571402</v>
      </c>
      <c r="P4423">
        <v>21.673003802281301</v>
      </c>
    </row>
    <row r="4424" spans="1:17" hidden="1" x14ac:dyDescent="0.3">
      <c r="A4424" t="s">
        <v>9078</v>
      </c>
      <c r="B4424" t="s">
        <v>9079</v>
      </c>
      <c r="C4424" t="str">
        <f>IFERROR(VLOOKUP(Table1[[#This Row],[Ticker]],[1]!Table1[[Symbol]:[Industry]],2,FALSE),"-")</f>
        <v>-</v>
      </c>
      <c r="D4424" t="s">
        <v>606</v>
      </c>
      <c r="E4424">
        <v>11.637048695000001</v>
      </c>
      <c r="F4424">
        <v>11.65</v>
      </c>
      <c r="G4424">
        <v>58.834643370196702</v>
      </c>
      <c r="H4424">
        <v>6.7870668967889802</v>
      </c>
      <c r="I4424">
        <v>30.266780777169</v>
      </c>
      <c r="J4424">
        <v>-4.1666332937879096</v>
      </c>
      <c r="K4424">
        <v>10.6449094642376</v>
      </c>
      <c r="L4424">
        <v>9.5547921966730094</v>
      </c>
      <c r="M4424">
        <v>54.558351822313497</v>
      </c>
      <c r="N4424">
        <v>0.437134703450615</v>
      </c>
      <c r="O4424">
        <v>31.330472103004301</v>
      </c>
      <c r="P4424">
        <v>108.407871198568</v>
      </c>
      <c r="Q4424">
        <v>0.101776662467071</v>
      </c>
    </row>
    <row r="4425" spans="1:17" hidden="1" x14ac:dyDescent="0.3">
      <c r="A4425" t="s">
        <v>9080</v>
      </c>
      <c r="B4425" t="s">
        <v>9081</v>
      </c>
      <c r="C4425" t="str">
        <f>IFERROR(VLOOKUP(Table1[[#This Row],[Ticker]],[1]!Table1[[Symbol]:[Industry]],2,FALSE),"-")</f>
        <v>-</v>
      </c>
      <c r="D4425" t="s">
        <v>400</v>
      </c>
      <c r="E4425">
        <v>11.626751649999999</v>
      </c>
      <c r="F4425">
        <v>8.8699999999999992</v>
      </c>
      <c r="G4425">
        <v>54.353602952697202</v>
      </c>
      <c r="H4425">
        <v>-16.985902872031399</v>
      </c>
      <c r="I4425">
        <v>46.539730477495198</v>
      </c>
      <c r="J4425">
        <v>12.9942413099664</v>
      </c>
      <c r="K4425">
        <v>7.6627932722019203</v>
      </c>
      <c r="L4425">
        <v>7.1155603887411596</v>
      </c>
      <c r="M4425">
        <v>77.562596106808499</v>
      </c>
      <c r="N4425">
        <v>0.51661566510949297</v>
      </c>
      <c r="O4425">
        <v>22.773393461104799</v>
      </c>
      <c r="P4425">
        <v>106.279069767441</v>
      </c>
      <c r="Q4425">
        <v>0.13195784423850801</v>
      </c>
    </row>
    <row r="4426" spans="1:17" hidden="1" x14ac:dyDescent="0.3">
      <c r="A4426" t="s">
        <v>9082</v>
      </c>
      <c r="B4426" t="s">
        <v>9083</v>
      </c>
      <c r="C4426" t="str">
        <f>IFERROR(VLOOKUP(Table1[[#This Row],[Ticker]],[1]!Table1[[Symbol]:[Industry]],2,FALSE),"-")</f>
        <v>-</v>
      </c>
      <c r="D4426" t="s">
        <v>546</v>
      </c>
      <c r="E4426">
        <v>11.612487399999999</v>
      </c>
      <c r="F4426">
        <v>38.54</v>
      </c>
      <c r="G4426">
        <v>74.427102340202396</v>
      </c>
      <c r="H4426">
        <v>-25.033330948466599</v>
      </c>
      <c r="I4426">
        <v>42.2531753349921</v>
      </c>
      <c r="J4426">
        <v>-9.2211313932111398</v>
      </c>
      <c r="K4426">
        <v>37.979272313652203</v>
      </c>
      <c r="L4426">
        <v>27.579799146389199</v>
      </c>
      <c r="M4426">
        <v>25.847226873734702</v>
      </c>
      <c r="N4426">
        <v>1.0275028676253599</v>
      </c>
      <c r="O4426">
        <v>57.135443694862403</v>
      </c>
      <c r="P4426">
        <v>160.22957461174801</v>
      </c>
      <c r="Q4426">
        <v>0.11875722830071</v>
      </c>
    </row>
    <row r="4427" spans="1:17" hidden="1" x14ac:dyDescent="0.3">
      <c r="A4427" t="s">
        <v>9084</v>
      </c>
      <c r="B4427" t="s">
        <v>9085</v>
      </c>
      <c r="C4427" t="str">
        <f>IFERROR(VLOOKUP(Table1[[#This Row],[Ticker]],[1]!Table1[[Symbol]:[Industry]],2,FALSE),"-")</f>
        <v>-</v>
      </c>
      <c r="D4427" t="s">
        <v>753</v>
      </c>
      <c r="E4427">
        <v>11.560360832000001</v>
      </c>
      <c r="F4427">
        <v>58.64</v>
      </c>
      <c r="G4427">
        <v>33.813710355842602</v>
      </c>
      <c r="H4427">
        <v>-3.5454711288596701</v>
      </c>
      <c r="I4427">
        <v>12.591922823270799</v>
      </c>
      <c r="J4427">
        <v>-0.42595525067023698</v>
      </c>
      <c r="K4427">
        <v>56.833330602908603</v>
      </c>
      <c r="L4427">
        <v>49.991150708549597</v>
      </c>
      <c r="M4427">
        <v>44.735305969102399</v>
      </c>
      <c r="N4427">
        <v>1.39232413646032</v>
      </c>
      <c r="O4427">
        <v>2.14870395634378</v>
      </c>
      <c r="P4427">
        <v>80.1536098310292</v>
      </c>
    </row>
    <row r="4428" spans="1:17" hidden="1" x14ac:dyDescent="0.3">
      <c r="A4428" t="s">
        <v>9086</v>
      </c>
      <c r="B4428" t="s">
        <v>9087</v>
      </c>
      <c r="C4428" t="str">
        <f>IFERROR(VLOOKUP(Table1[[#This Row],[Ticker]],[1]!Table1[[Symbol]:[Industry]],2,FALSE),"-")</f>
        <v>-</v>
      </c>
      <c r="D4428" t="s">
        <v>21</v>
      </c>
      <c r="E4428">
        <v>11.5525781</v>
      </c>
      <c r="F4428">
        <v>10.99</v>
      </c>
      <c r="G4428">
        <v>-63.8743774184519</v>
      </c>
      <c r="H4428">
        <v>-9.9876920865589405</v>
      </c>
      <c r="I4428">
        <v>-52.045477660584702</v>
      </c>
      <c r="J4428">
        <v>-7.1812595716799104</v>
      </c>
      <c r="K4428">
        <v>12.0299769172389</v>
      </c>
      <c r="L4428">
        <v>14.7638952118864</v>
      </c>
      <c r="M4428">
        <v>39.907461841519599</v>
      </c>
      <c r="N4428">
        <v>0.24948765742919499</v>
      </c>
      <c r="O4428">
        <v>147.95268425841601</v>
      </c>
      <c r="P4428">
        <v>26.3218390804597</v>
      </c>
      <c r="Q4428">
        <v>5.6912975411728003E-2</v>
      </c>
    </row>
    <row r="4429" spans="1:17" hidden="1" x14ac:dyDescent="0.3">
      <c r="A4429" t="s">
        <v>9088</v>
      </c>
      <c r="B4429" t="s">
        <v>9089</v>
      </c>
      <c r="C4429" t="str">
        <f>IFERROR(VLOOKUP(Table1[[#This Row],[Ticker]],[1]!Table1[[Symbol]:[Industry]],2,FALSE),"-")</f>
        <v>-</v>
      </c>
      <c r="D4429" t="s">
        <v>400</v>
      </c>
      <c r="E4429">
        <v>11.5180886</v>
      </c>
      <c r="F4429">
        <v>8.86</v>
      </c>
      <c r="G4429">
        <v>24.0369605569689</v>
      </c>
      <c r="H4429">
        <v>-4.0455569751674298</v>
      </c>
      <c r="I4429">
        <v>26.9157436410031</v>
      </c>
      <c r="J4429">
        <v>-4.93689795565962</v>
      </c>
      <c r="K4429">
        <v>8.6329023529661999</v>
      </c>
      <c r="L4429">
        <v>7.6971203220655697</v>
      </c>
      <c r="M4429">
        <v>52.749691047694</v>
      </c>
      <c r="N4429">
        <v>0.54549459708088999</v>
      </c>
      <c r="O4429">
        <v>30.9255079006772</v>
      </c>
      <c r="P4429">
        <v>73.725490196078397</v>
      </c>
      <c r="Q4429">
        <v>4.7384203630056E-2</v>
      </c>
    </row>
    <row r="4430" spans="1:17" hidden="1" x14ac:dyDescent="0.3">
      <c r="A4430" t="s">
        <v>9090</v>
      </c>
      <c r="B4430" t="s">
        <v>9091</v>
      </c>
      <c r="C4430" t="str">
        <f>IFERROR(VLOOKUP(Table1[[#This Row],[Ticker]],[1]!Table1[[Symbol]:[Industry]],2,FALSE),"-")</f>
        <v>-</v>
      </c>
      <c r="D4430" t="s">
        <v>1595</v>
      </c>
      <c r="E4430">
        <v>11.459702500000001</v>
      </c>
      <c r="F4430">
        <v>21.41</v>
      </c>
      <c r="G4430">
        <v>-48.651461996362997</v>
      </c>
      <c r="H4430">
        <v>43.225794046416603</v>
      </c>
      <c r="I4430">
        <v>41.0890527239224</v>
      </c>
      <c r="J4430">
        <v>-9.1967113687911102</v>
      </c>
      <c r="K4430">
        <v>18.5901998692852</v>
      </c>
      <c r="L4430">
        <v>16.951685416139998</v>
      </c>
      <c r="M4430">
        <v>41.462834919307497</v>
      </c>
      <c r="N4430">
        <v>0.75337116787880698</v>
      </c>
      <c r="O4430">
        <v>59.504904250350201</v>
      </c>
      <c r="P4430">
        <v>93.755656108597194</v>
      </c>
      <c r="Q4430">
        <v>0.103958168774889</v>
      </c>
    </row>
    <row r="4431" spans="1:17" hidden="1" x14ac:dyDescent="0.3">
      <c r="A4431" t="s">
        <v>9092</v>
      </c>
      <c r="B4431" t="s">
        <v>9093</v>
      </c>
      <c r="C4431" t="str">
        <f>IFERROR(VLOOKUP(Table1[[#This Row],[Ticker]],[1]!Table1[[Symbol]:[Industry]],2,FALSE),"-")</f>
        <v>-</v>
      </c>
      <c r="D4431" t="s">
        <v>467</v>
      </c>
      <c r="E4431">
        <v>11.436400799999999</v>
      </c>
      <c r="F4431">
        <v>23.76</v>
      </c>
      <c r="G4431">
        <v>-36.3877464024091</v>
      </c>
      <c r="H4431">
        <v>-15.0700217862382</v>
      </c>
      <c r="I4431">
        <v>12.362911308589499</v>
      </c>
      <c r="J4431">
        <v>-5.6829026622846204</v>
      </c>
      <c r="K4431">
        <v>23.214517917066701</v>
      </c>
      <c r="L4431">
        <v>22.152842973801899</v>
      </c>
      <c r="M4431">
        <v>41.480999787104601</v>
      </c>
      <c r="N4431">
        <v>1.5607887834576599</v>
      </c>
      <c r="O4431">
        <v>12.4579124579124</v>
      </c>
      <c r="P4431">
        <v>44.437689969604797</v>
      </c>
      <c r="Q4431">
        <v>8.9135531683430004E-3</v>
      </c>
    </row>
    <row r="4432" spans="1:17" hidden="1" x14ac:dyDescent="0.3">
      <c r="A4432" t="s">
        <v>9094</v>
      </c>
      <c r="B4432" t="s">
        <v>9095</v>
      </c>
      <c r="C4432" t="str">
        <f>IFERROR(VLOOKUP(Table1[[#This Row],[Ticker]],[1]!Table1[[Symbol]:[Industry]],2,FALSE),"-")</f>
        <v>-</v>
      </c>
      <c r="D4432" t="s">
        <v>400</v>
      </c>
      <c r="E4432">
        <v>11.4268</v>
      </c>
      <c r="F4432">
        <v>0.98</v>
      </c>
      <c r="G4432">
        <v>-38.546429504297102</v>
      </c>
      <c r="H4432">
        <v>-8.5630731592334204</v>
      </c>
      <c r="I4432">
        <v>-27.589417257600399</v>
      </c>
      <c r="J4432">
        <v>-3.5044036764834101</v>
      </c>
      <c r="K4432">
        <v>1.01890015873907</v>
      </c>
      <c r="L4432">
        <v>1.08795933095001</v>
      </c>
      <c r="M4432">
        <v>44.079885312336003</v>
      </c>
      <c r="N4432">
        <v>0.83602579244117803</v>
      </c>
      <c r="O4432">
        <v>64.285714285714306</v>
      </c>
      <c r="P4432">
        <v>15.294117647058799</v>
      </c>
      <c r="Q4432">
        <v>7.4244944207423003E-2</v>
      </c>
    </row>
    <row r="4433" spans="1:17" hidden="1" x14ac:dyDescent="0.3">
      <c r="A4433" t="s">
        <v>9096</v>
      </c>
      <c r="B4433" t="s">
        <v>9097</v>
      </c>
      <c r="C4433" t="str">
        <f>IFERROR(VLOOKUP(Table1[[#This Row],[Ticker]],[1]!Table1[[Symbol]:[Industry]],2,FALSE),"-")</f>
        <v>-</v>
      </c>
      <c r="D4433" t="s">
        <v>400</v>
      </c>
      <c r="E4433">
        <v>11.3864725</v>
      </c>
      <c r="F4433">
        <v>5.57</v>
      </c>
      <c r="G4433">
        <v>-28.4700826301974</v>
      </c>
      <c r="H4433">
        <v>-20.163892591483901</v>
      </c>
      <c r="I4433">
        <v>-41.183343593909001</v>
      </c>
      <c r="J4433">
        <v>-5.8962955683753</v>
      </c>
      <c r="K4433">
        <v>6.2852261730146797</v>
      </c>
      <c r="L4433">
        <v>6.87503689861851</v>
      </c>
      <c r="M4433">
        <v>16.084010485325301</v>
      </c>
      <c r="N4433">
        <v>1.33180113847404</v>
      </c>
      <c r="O4433">
        <v>94.434470377019693</v>
      </c>
      <c r="P4433">
        <v>4.3071161048689097</v>
      </c>
      <c r="Q4433">
        <v>5.6027680374499997E-2</v>
      </c>
    </row>
    <row r="4434" spans="1:17" hidden="1" x14ac:dyDescent="0.3">
      <c r="A4434" t="s">
        <v>9098</v>
      </c>
      <c r="B4434" t="s">
        <v>9099</v>
      </c>
      <c r="C4434" t="str">
        <f>IFERROR(VLOOKUP(Table1[[#This Row],[Ticker]],[1]!Table1[[Symbol]:[Industry]],2,FALSE),"-")</f>
        <v>-</v>
      </c>
      <c r="D4434" t="s">
        <v>379</v>
      </c>
      <c r="E4434">
        <v>11.34651</v>
      </c>
      <c r="F4434">
        <v>2.1</v>
      </c>
      <c r="G4434">
        <v>-37.754574300677199</v>
      </c>
      <c r="H4434">
        <v>-24.172754531782399</v>
      </c>
      <c r="I4434">
        <v>-12.8025198073863</v>
      </c>
      <c r="J4434">
        <v>-8.7116108836906303</v>
      </c>
      <c r="K4434">
        <v>2.27829099870856</v>
      </c>
      <c r="L4434">
        <v>2.2771306182489499</v>
      </c>
      <c r="M4434">
        <v>31.414540464261599</v>
      </c>
      <c r="N4434">
        <v>0.665245023831461</v>
      </c>
      <c r="O4434">
        <v>72.857142857142804</v>
      </c>
      <c r="P4434">
        <v>15.3846153846153</v>
      </c>
    </row>
    <row r="4435" spans="1:17" hidden="1" x14ac:dyDescent="0.3">
      <c r="A4435" t="s">
        <v>9100</v>
      </c>
      <c r="B4435" t="s">
        <v>9101</v>
      </c>
      <c r="C4435" t="str">
        <f>IFERROR(VLOOKUP(Table1[[#This Row],[Ticker]],[1]!Table1[[Symbol]:[Industry]],2,FALSE),"-")</f>
        <v>-</v>
      </c>
      <c r="D4435" t="s">
        <v>1169</v>
      </c>
      <c r="E4435">
        <v>11.341829498999999</v>
      </c>
      <c r="F4435">
        <v>3.71</v>
      </c>
      <c r="G4435">
        <v>159.34878551690201</v>
      </c>
      <c r="H4435">
        <v>3.2853247365102498</v>
      </c>
      <c r="I4435">
        <v>173.79582625362701</v>
      </c>
      <c r="J4435">
        <v>19.314708951502901</v>
      </c>
      <c r="K4435">
        <v>2.7828431372549001</v>
      </c>
      <c r="M4435">
        <v>90.038001042781204</v>
      </c>
      <c r="O4435">
        <v>0</v>
      </c>
      <c r="P4435">
        <v>206.611570247933</v>
      </c>
    </row>
    <row r="4436" spans="1:17" hidden="1" x14ac:dyDescent="0.3">
      <c r="A4436" t="s">
        <v>9102</v>
      </c>
      <c r="B4436" t="s">
        <v>9103</v>
      </c>
      <c r="C4436" t="str">
        <f>IFERROR(VLOOKUP(Table1[[#This Row],[Ticker]],[1]!Table1[[Symbol]:[Industry]],2,FALSE),"-")</f>
        <v>-</v>
      </c>
      <c r="D4436" t="s">
        <v>264</v>
      </c>
      <c r="E4436">
        <v>11.32450122</v>
      </c>
      <c r="F4436">
        <v>20.329999999999998</v>
      </c>
      <c r="G4436">
        <v>-38.131016239721902</v>
      </c>
      <c r="H4436">
        <v>-12.0637267540046</v>
      </c>
      <c r="I4436">
        <v>-25.583807633377599</v>
      </c>
      <c r="J4436">
        <v>-15.9251103321941</v>
      </c>
      <c r="K4436">
        <v>22.804720666868899</v>
      </c>
      <c r="L4436">
        <v>23.427966338710199</v>
      </c>
      <c r="M4436">
        <v>25.356599668257001</v>
      </c>
      <c r="N4436">
        <v>1.6116524688082401</v>
      </c>
      <c r="O4436">
        <v>116.428922774225</v>
      </c>
      <c r="P4436">
        <v>27.062499999999901</v>
      </c>
      <c r="Q4436">
        <v>-8.0143770625199992E-3</v>
      </c>
    </row>
    <row r="4437" spans="1:17" hidden="1" x14ac:dyDescent="0.3">
      <c r="A4437" t="s">
        <v>9104</v>
      </c>
      <c r="B4437" t="s">
        <v>9105</v>
      </c>
      <c r="C4437" t="str">
        <f>IFERROR(VLOOKUP(Table1[[#This Row],[Ticker]],[1]!Table1[[Symbol]:[Industry]],2,FALSE),"-")</f>
        <v>-</v>
      </c>
      <c r="D4437" t="s">
        <v>753</v>
      </c>
      <c r="E4437">
        <v>11.309675944999899</v>
      </c>
      <c r="F4437">
        <v>22.47</v>
      </c>
      <c r="G4437">
        <v>12.9426456229102</v>
      </c>
      <c r="H4437">
        <v>0.49273946256518297</v>
      </c>
      <c r="I4437">
        <v>3.6568126856979299</v>
      </c>
      <c r="J4437">
        <v>0.41340454269467197</v>
      </c>
      <c r="K4437">
        <v>21.2478693983252</v>
      </c>
      <c r="L4437">
        <v>19.211684250644399</v>
      </c>
      <c r="M4437">
        <v>51.507867780463002</v>
      </c>
      <c r="N4437">
        <v>0.72125133792343199</v>
      </c>
      <c r="O4437">
        <v>4.1833555852247502</v>
      </c>
      <c r="P4437">
        <v>51.211305518169503</v>
      </c>
    </row>
    <row r="4438" spans="1:17" hidden="1" x14ac:dyDescent="0.3">
      <c r="A4438" t="s">
        <v>9106</v>
      </c>
      <c r="B4438" t="s">
        <v>9107</v>
      </c>
      <c r="C4438" t="str">
        <f>IFERROR(VLOOKUP(Table1[[#This Row],[Ticker]],[1]!Table1[[Symbol]:[Industry]],2,FALSE),"-")</f>
        <v>-</v>
      </c>
      <c r="D4438" t="s">
        <v>753</v>
      </c>
      <c r="E4438">
        <v>11.262924035999999</v>
      </c>
      <c r="F4438">
        <v>286.42</v>
      </c>
      <c r="G4438">
        <v>6.5389158619470598</v>
      </c>
      <c r="H4438">
        <v>0.110139003644878</v>
      </c>
      <c r="I4438">
        <v>2.2271279684910801</v>
      </c>
      <c r="J4438">
        <v>1.7054995226241401</v>
      </c>
      <c r="K4438">
        <v>273.235242548852</v>
      </c>
      <c r="L4438">
        <v>250.61439477481201</v>
      </c>
      <c r="M4438">
        <v>55.874429077666797</v>
      </c>
      <c r="N4438">
        <v>0.791309985672214</v>
      </c>
      <c r="O4438">
        <v>0.47133580057256902</v>
      </c>
      <c r="P4438">
        <v>46.132653061224403</v>
      </c>
      <c r="Q4438">
        <v>3.1845093282099998E-4</v>
      </c>
    </row>
    <row r="4439" spans="1:17" hidden="1" x14ac:dyDescent="0.3">
      <c r="A4439" t="s">
        <v>9108</v>
      </c>
      <c r="B4439" t="s">
        <v>9109</v>
      </c>
      <c r="C4439" t="str">
        <f>IFERROR(VLOOKUP(Table1[[#This Row],[Ticker]],[1]!Table1[[Symbol]:[Industry]],2,FALSE),"-")</f>
        <v>-</v>
      </c>
      <c r="D4439" t="s">
        <v>400</v>
      </c>
      <c r="E4439">
        <v>11.226522959999899</v>
      </c>
      <c r="F4439">
        <v>9.76</v>
      </c>
      <c r="G4439">
        <v>-37.557686539944399</v>
      </c>
      <c r="H4439">
        <v>-4.6415045317824299</v>
      </c>
      <c r="I4439">
        <v>-18.3301579983411</v>
      </c>
      <c r="J4439">
        <v>-1.5044036764834099</v>
      </c>
      <c r="K4439">
        <v>9.7561644398087299</v>
      </c>
      <c r="L4439">
        <v>10.028031377966499</v>
      </c>
      <c r="M4439">
        <v>99.999990417572306</v>
      </c>
      <c r="O4439">
        <v>5.0204918032786798</v>
      </c>
      <c r="P4439">
        <v>6.0869565217391397</v>
      </c>
    </row>
    <row r="4440" spans="1:17" hidden="1" x14ac:dyDescent="0.3">
      <c r="A4440" t="s">
        <v>9110</v>
      </c>
      <c r="B4440" t="s">
        <v>9111</v>
      </c>
      <c r="C4440" t="str">
        <f>IFERROR(VLOOKUP(Table1[[#This Row],[Ticker]],[1]!Table1[[Symbol]:[Industry]],2,FALSE),"-")</f>
        <v>-</v>
      </c>
      <c r="D4440" t="s">
        <v>606</v>
      </c>
      <c r="E4440">
        <v>11.138999999999999</v>
      </c>
      <c r="F4440">
        <v>185.65</v>
      </c>
      <c r="G4440">
        <v>-30.9395684553077</v>
      </c>
      <c r="H4440">
        <v>-4.6415045317824299</v>
      </c>
      <c r="I4440">
        <v>-18.416267465000601</v>
      </c>
      <c r="M4440">
        <v>5.6791305439999999E-5</v>
      </c>
      <c r="N4440">
        <v>5.8504875406283803E-2</v>
      </c>
      <c r="O4440">
        <v>13.4069485591166</v>
      </c>
      <c r="P4440">
        <v>1.8376302797586199</v>
      </c>
      <c r="Q4440">
        <v>5.4753456651160999E-2</v>
      </c>
    </row>
    <row r="4441" spans="1:17" hidden="1" x14ac:dyDescent="0.3">
      <c r="A4441" t="s">
        <v>9112</v>
      </c>
      <c r="B4441" t="s">
        <v>9113</v>
      </c>
      <c r="C4441" t="str">
        <f>IFERROR(VLOOKUP(Table1[[#This Row],[Ticker]],[1]!Table1[[Symbol]:[Industry]],2,FALSE),"-")</f>
        <v>-</v>
      </c>
      <c r="D4441" t="s">
        <v>1618</v>
      </c>
      <c r="E4441">
        <v>11.1232173709999</v>
      </c>
      <c r="F4441">
        <v>10.61</v>
      </c>
      <c r="G4441">
        <v>108.35916490129701</v>
      </c>
      <c r="H4441">
        <v>-22.843921450211401</v>
      </c>
      <c r="I4441">
        <v>91.768851902648905</v>
      </c>
      <c r="J4441">
        <v>-5.6636957118816502</v>
      </c>
      <c r="K4441">
        <v>10.745677438333599</v>
      </c>
      <c r="L4441">
        <v>8.9004258527246893</v>
      </c>
      <c r="M4441">
        <v>35.559874057494298</v>
      </c>
      <c r="N4441">
        <v>0.38268733738341099</v>
      </c>
      <c r="O4441">
        <v>24.787935909519302</v>
      </c>
      <c r="Q4441">
        <v>0.101071390009929</v>
      </c>
    </row>
    <row r="4442" spans="1:17" hidden="1" x14ac:dyDescent="0.3">
      <c r="A4442" t="s">
        <v>9114</v>
      </c>
      <c r="B4442" t="s">
        <v>9115</v>
      </c>
      <c r="C4442" t="str">
        <f>IFERROR(VLOOKUP(Table1[[#This Row],[Ticker]],[1]!Table1[[Symbol]:[Industry]],2,FALSE),"-")</f>
        <v>-</v>
      </c>
      <c r="D4442" t="s">
        <v>379</v>
      </c>
      <c r="E4442">
        <v>11.107656800000001</v>
      </c>
      <c r="F4442">
        <v>23.23</v>
      </c>
      <c r="G4442">
        <v>-60.228791489594798</v>
      </c>
      <c r="H4442">
        <v>-21.6239606721333</v>
      </c>
      <c r="I4442">
        <v>-61.282024403056198</v>
      </c>
      <c r="J4442">
        <v>-7.1662856541548603</v>
      </c>
      <c r="K4442">
        <v>29.586661963871599</v>
      </c>
      <c r="L4442">
        <v>35.820836142571999</v>
      </c>
      <c r="M4442">
        <v>42.589492921325103</v>
      </c>
      <c r="N4442">
        <v>3.0680825724493799</v>
      </c>
      <c r="O4442">
        <v>98.019801980197997</v>
      </c>
      <c r="P4442">
        <v>12.2222222222222</v>
      </c>
      <c r="Q4442">
        <v>-6.6332077141415993E-2</v>
      </c>
    </row>
    <row r="4443" spans="1:17" hidden="1" x14ac:dyDescent="0.3">
      <c r="A4443" t="s">
        <v>9116</v>
      </c>
      <c r="B4443" t="s">
        <v>9117</v>
      </c>
      <c r="C4443" t="str">
        <f>IFERROR(VLOOKUP(Table1[[#This Row],[Ticker]],[1]!Table1[[Symbol]:[Industry]],2,FALSE),"-")</f>
        <v>-</v>
      </c>
      <c r="D4443" t="s">
        <v>143</v>
      </c>
      <c r="E4443">
        <v>11.016</v>
      </c>
      <c r="F4443">
        <v>3.06</v>
      </c>
      <c r="G4443">
        <v>413.65137269350498</v>
      </c>
      <c r="H4443">
        <v>-1.3302462536367301</v>
      </c>
      <c r="I4443">
        <v>15.2942961501304</v>
      </c>
      <c r="J4443">
        <v>-8.6472608193405502</v>
      </c>
      <c r="K4443">
        <v>3.0657422546167399</v>
      </c>
      <c r="L4443">
        <v>2.3534702135549401</v>
      </c>
      <c r="M4443">
        <v>35.910878919002201</v>
      </c>
      <c r="N4443">
        <v>0.56144083852277504</v>
      </c>
      <c r="O4443">
        <v>17.647058823529399</v>
      </c>
      <c r="P4443">
        <v>446.42857142857099</v>
      </c>
      <c r="Q4443">
        <v>0.26466935919356899</v>
      </c>
    </row>
    <row r="4444" spans="1:17" hidden="1" x14ac:dyDescent="0.3">
      <c r="A4444" t="s">
        <v>9118</v>
      </c>
      <c r="B4444" t="s">
        <v>9119</v>
      </c>
      <c r="C4444" t="str">
        <f>IFERROR(VLOOKUP(Table1[[#This Row],[Ticker]],[1]!Table1[[Symbol]:[Industry]],2,FALSE),"-")</f>
        <v>-</v>
      </c>
      <c r="D4444" t="s">
        <v>397</v>
      </c>
      <c r="E4444">
        <v>10.9956528</v>
      </c>
      <c r="F4444">
        <v>11.88</v>
      </c>
      <c r="G4444">
        <v>40.400643830531202</v>
      </c>
      <c r="H4444">
        <v>14.861363537051201</v>
      </c>
      <c r="I4444">
        <v>-13.9364848876205</v>
      </c>
      <c r="J4444">
        <v>-4.5300049177557202</v>
      </c>
      <c r="K4444">
        <v>11.262693750320899</v>
      </c>
      <c r="L4444">
        <v>10.8088204866912</v>
      </c>
      <c r="M4444">
        <v>46.4740522256605</v>
      </c>
      <c r="N4444">
        <v>2.4146021712352899</v>
      </c>
      <c r="O4444">
        <v>36.1111111111111</v>
      </c>
      <c r="P4444">
        <v>73.684210526315795</v>
      </c>
      <c r="Q4444">
        <v>7.4541445688251995E-2</v>
      </c>
    </row>
    <row r="4445" spans="1:17" hidden="1" x14ac:dyDescent="0.3">
      <c r="A4445" t="s">
        <v>9120</v>
      </c>
      <c r="B4445" t="s">
        <v>9121</v>
      </c>
      <c r="C4445" t="str">
        <f>IFERROR(VLOOKUP(Table1[[#This Row],[Ticker]],[1]!Table1[[Symbol]:[Industry]],2,FALSE),"-")</f>
        <v>-</v>
      </c>
      <c r="D4445" t="s">
        <v>753</v>
      </c>
      <c r="E4445">
        <v>10.982502</v>
      </c>
      <c r="F4445">
        <v>336.25</v>
      </c>
      <c r="G4445">
        <v>-5.1293360063442197</v>
      </c>
      <c r="H4445">
        <v>5.7314073695137404</v>
      </c>
      <c r="I4445">
        <v>20.3067678695569</v>
      </c>
      <c r="J4445">
        <v>10.6329202671785</v>
      </c>
      <c r="K4445">
        <v>290.33041925039902</v>
      </c>
      <c r="L4445">
        <v>280.93397521253598</v>
      </c>
      <c r="M4445">
        <v>56.692276819569898</v>
      </c>
      <c r="N4445">
        <v>2.0508526560956901</v>
      </c>
      <c r="O4445">
        <v>0.54126394052045301</v>
      </c>
      <c r="P4445">
        <v>64.024390243902403</v>
      </c>
      <c r="Q4445">
        <v>-0.11226619776288201</v>
      </c>
    </row>
    <row r="4446" spans="1:17" hidden="1" x14ac:dyDescent="0.3">
      <c r="A4446" t="s">
        <v>9122</v>
      </c>
      <c r="B4446" t="s">
        <v>9123</v>
      </c>
      <c r="C4446" t="str">
        <f>IFERROR(VLOOKUP(Table1[[#This Row],[Ticker]],[1]!Table1[[Symbol]:[Industry]],2,FALSE),"-")</f>
        <v>-</v>
      </c>
      <c r="D4446" t="s">
        <v>132</v>
      </c>
      <c r="E4446">
        <v>10.97993</v>
      </c>
      <c r="F4446">
        <v>8.9</v>
      </c>
      <c r="G4446">
        <v>-34.867407755968401</v>
      </c>
      <c r="H4446">
        <v>-10.466747250229</v>
      </c>
      <c r="I4446">
        <v>-24.349165390104599</v>
      </c>
      <c r="J4446">
        <v>-8.92752138592137</v>
      </c>
      <c r="K4446">
        <v>10.0923443301935</v>
      </c>
      <c r="L4446">
        <v>10.129669631536601</v>
      </c>
      <c r="M4446">
        <v>29.679925546001801</v>
      </c>
      <c r="N4446">
        <v>1.4357915744651599</v>
      </c>
      <c r="O4446">
        <v>51.797752808988697</v>
      </c>
      <c r="P4446">
        <v>18.983957219251302</v>
      </c>
      <c r="Q4446">
        <v>5.2584592428587998E-2</v>
      </c>
    </row>
    <row r="4447" spans="1:17" hidden="1" x14ac:dyDescent="0.3">
      <c r="A4447" t="s">
        <v>9124</v>
      </c>
      <c r="B4447" t="s">
        <v>9125</v>
      </c>
      <c r="C4447" t="str">
        <f>IFERROR(VLOOKUP(Table1[[#This Row],[Ticker]],[1]!Table1[[Symbol]:[Industry]],2,FALSE),"-")</f>
        <v>-</v>
      </c>
      <c r="D4447" t="s">
        <v>606</v>
      </c>
      <c r="E4447">
        <v>10.970352</v>
      </c>
      <c r="F4447">
        <v>2.2200000000000002</v>
      </c>
      <c r="G4447">
        <v>5.9728012649336</v>
      </c>
      <c r="H4447">
        <v>5.6023979072419499</v>
      </c>
      <c r="I4447">
        <v>-36.1079357761189</v>
      </c>
      <c r="J4447">
        <v>-16.541997661445802</v>
      </c>
      <c r="K4447">
        <v>2.39993298848061</v>
      </c>
      <c r="L4447">
        <v>2.3982474466453998</v>
      </c>
      <c r="M4447">
        <v>45.871689224016798</v>
      </c>
      <c r="N4447">
        <v>1.1372902826987501</v>
      </c>
      <c r="O4447">
        <v>95.945945945945894</v>
      </c>
      <c r="P4447">
        <v>55.244755244755197</v>
      </c>
      <c r="Q4447">
        <v>8.9061879961071996E-2</v>
      </c>
    </row>
    <row r="4448" spans="1:17" hidden="1" x14ac:dyDescent="0.3">
      <c r="A4448" t="s">
        <v>9126</v>
      </c>
      <c r="B4448" t="s">
        <v>9127</v>
      </c>
      <c r="C4448" t="str">
        <f>IFERROR(VLOOKUP(Table1[[#This Row],[Ticker]],[1]!Table1[[Symbol]:[Industry]],2,FALSE),"-")</f>
        <v>-</v>
      </c>
      <c r="D4448" t="s">
        <v>606</v>
      </c>
      <c r="E4448">
        <v>10.920825000000001</v>
      </c>
      <c r="F4448">
        <v>20.25</v>
      </c>
      <c r="G4448">
        <v>-13.659551676242801</v>
      </c>
      <c r="H4448">
        <v>-20.7225297488142</v>
      </c>
      <c r="I4448">
        <v>-47.624850735771297</v>
      </c>
      <c r="J4448">
        <v>-7.6966402753743601</v>
      </c>
      <c r="K4448">
        <v>25.3680006933313</v>
      </c>
      <c r="L4448">
        <v>28.874880800834699</v>
      </c>
      <c r="M4448">
        <v>31.504983567377099</v>
      </c>
      <c r="N4448">
        <v>0.77892033078697898</v>
      </c>
      <c r="O4448">
        <v>228.64197530864101</v>
      </c>
      <c r="P4448">
        <v>52.830188679245197</v>
      </c>
      <c r="Q4448">
        <v>0.107866208278885</v>
      </c>
    </row>
    <row r="4449" spans="1:17" hidden="1" x14ac:dyDescent="0.3">
      <c r="A4449" t="s">
        <v>9128</v>
      </c>
      <c r="B4449" t="s">
        <v>9129</v>
      </c>
      <c r="C4449" t="str">
        <f>IFERROR(VLOOKUP(Table1[[#This Row],[Ticker]],[1]!Table1[[Symbol]:[Industry]],2,FALSE),"-")</f>
        <v>-</v>
      </c>
      <c r="D4449" t="s">
        <v>753</v>
      </c>
      <c r="E4449">
        <v>10.8938445</v>
      </c>
      <c r="F4449">
        <v>63.66</v>
      </c>
      <c r="G4449">
        <v>-13.340050517430299</v>
      </c>
      <c r="H4449">
        <v>-2.4068676602740502</v>
      </c>
      <c r="I4449">
        <v>-14.598693113218101</v>
      </c>
      <c r="J4449">
        <v>0.86094713061262995</v>
      </c>
      <c r="K4449">
        <v>63.297891949932499</v>
      </c>
      <c r="L4449">
        <v>61.725007437967697</v>
      </c>
      <c r="M4449">
        <v>65.817523880043396</v>
      </c>
      <c r="N4449">
        <v>0.84938915306815099</v>
      </c>
      <c r="O4449">
        <v>45.538799874332398</v>
      </c>
      <c r="P4449">
        <v>23.611650485436801</v>
      </c>
    </row>
    <row r="4450" spans="1:17" hidden="1" x14ac:dyDescent="0.3">
      <c r="A4450" t="s">
        <v>9130</v>
      </c>
      <c r="B4450" t="s">
        <v>9131</v>
      </c>
      <c r="C4450" t="str">
        <f>IFERROR(VLOOKUP(Table1[[#This Row],[Ticker]],[1]!Table1[[Symbol]:[Industry]],2,FALSE),"-")</f>
        <v>-</v>
      </c>
      <c r="D4450" t="s">
        <v>51</v>
      </c>
      <c r="E4450">
        <v>10.845260100000001</v>
      </c>
      <c r="F4450">
        <v>25.11</v>
      </c>
      <c r="G4450">
        <v>5.18983423196656</v>
      </c>
      <c r="H4450">
        <v>2.0112151334895199</v>
      </c>
      <c r="I4450">
        <v>-16.7524880954285</v>
      </c>
      <c r="J4450">
        <v>-5.3157244312004002</v>
      </c>
      <c r="K4450">
        <v>24.904265017456201</v>
      </c>
      <c r="L4450">
        <v>24.072772651395301</v>
      </c>
      <c r="M4450">
        <v>44.3676645534633</v>
      </c>
      <c r="N4450">
        <v>1.4220653991051599</v>
      </c>
      <c r="O4450">
        <v>53.325368379131802</v>
      </c>
      <c r="P4450">
        <v>46.842105263157798</v>
      </c>
      <c r="Q4450">
        <v>-4.0727796395750001E-3</v>
      </c>
    </row>
    <row r="4451" spans="1:17" hidden="1" x14ac:dyDescent="0.3">
      <c r="A4451" t="s">
        <v>9132</v>
      </c>
      <c r="B4451" t="s">
        <v>9133</v>
      </c>
      <c r="C4451" t="str">
        <f>IFERROR(VLOOKUP(Table1[[#This Row],[Ticker]],[1]!Table1[[Symbol]:[Industry]],2,FALSE),"-")</f>
        <v>-</v>
      </c>
      <c r="E4451">
        <v>10.784532799999999</v>
      </c>
      <c r="F4451">
        <v>21.52</v>
      </c>
      <c r="G4451">
        <v>-36.705770163637801</v>
      </c>
      <c r="H4451">
        <v>-4.0198349047842097</v>
      </c>
      <c r="I4451">
        <v>-30.814907896673699</v>
      </c>
      <c r="J4451">
        <v>10.176227176153301</v>
      </c>
      <c r="K4451">
        <v>22.2608662439131</v>
      </c>
      <c r="L4451">
        <v>22.688051226349199</v>
      </c>
      <c r="M4451">
        <v>46.044964103287299</v>
      </c>
      <c r="N4451">
        <v>0.465591109921006</v>
      </c>
      <c r="O4451">
        <v>38.940520446096599</v>
      </c>
      <c r="P4451">
        <v>28.095238095237999</v>
      </c>
      <c r="Q4451">
        <v>0.10861339982026399</v>
      </c>
    </row>
    <row r="4452" spans="1:17" hidden="1" x14ac:dyDescent="0.3">
      <c r="A4452" t="s">
        <v>9134</v>
      </c>
      <c r="B4452" t="s">
        <v>9135</v>
      </c>
      <c r="C4452" t="str">
        <f>IFERROR(VLOOKUP(Table1[[#This Row],[Ticker]],[1]!Table1[[Symbol]:[Industry]],2,FALSE),"-")</f>
        <v>-</v>
      </c>
      <c r="D4452" t="s">
        <v>1381</v>
      </c>
      <c r="E4452">
        <v>10.7475842</v>
      </c>
      <c r="F4452">
        <v>1.64</v>
      </c>
      <c r="G4452">
        <v>101.508515550647</v>
      </c>
      <c r="H4452">
        <v>8.4619437440796208</v>
      </c>
      <c r="I4452">
        <v>-27.21904688723</v>
      </c>
      <c r="J4452">
        <v>-1.5044036764834099</v>
      </c>
      <c r="K4452">
        <v>1.69491997528686</v>
      </c>
      <c r="L4452">
        <v>1.58236591292757</v>
      </c>
      <c r="M4452">
        <v>99.0534821659041</v>
      </c>
      <c r="N4452">
        <v>1.3485657112876199</v>
      </c>
      <c r="O4452">
        <v>52.439024390243901</v>
      </c>
      <c r="Q4452">
        <v>4.4194772398980002E-2</v>
      </c>
    </row>
    <row r="4453" spans="1:17" hidden="1" x14ac:dyDescent="0.3">
      <c r="A4453" t="s">
        <v>9136</v>
      </c>
      <c r="B4453" t="s">
        <v>9137</v>
      </c>
      <c r="C4453" t="str">
        <f>IFERROR(VLOOKUP(Table1[[#This Row],[Ticker]],[1]!Table1[[Symbol]:[Industry]],2,FALSE),"-")</f>
        <v>-</v>
      </c>
      <c r="D4453" t="s">
        <v>9138</v>
      </c>
      <c r="E4453">
        <v>10.737228200000001</v>
      </c>
      <c r="F4453">
        <v>18.22</v>
      </c>
      <c r="G4453">
        <v>-69.927940370112907</v>
      </c>
      <c r="H4453">
        <v>-1.93575481363136</v>
      </c>
      <c r="I4453">
        <v>-29.016432508145002</v>
      </c>
      <c r="J4453">
        <v>-1.5044036764834099</v>
      </c>
      <c r="K4453">
        <v>18.161896408835901</v>
      </c>
      <c r="L4453">
        <v>20.2563664617951</v>
      </c>
      <c r="M4453">
        <v>71.913351200169899</v>
      </c>
      <c r="N4453">
        <v>0</v>
      </c>
      <c r="O4453">
        <v>82.656421514818803</v>
      </c>
      <c r="P4453">
        <v>7.0505287896592099</v>
      </c>
    </row>
    <row r="4454" spans="1:17" hidden="1" x14ac:dyDescent="0.3">
      <c r="A4454" t="s">
        <v>9139</v>
      </c>
      <c r="B4454" t="s">
        <v>9140</v>
      </c>
      <c r="C4454" t="str">
        <f>IFERROR(VLOOKUP(Table1[[#This Row],[Ticker]],[1]!Table1[[Symbol]:[Industry]],2,FALSE),"-")</f>
        <v>-</v>
      </c>
      <c r="D4454" t="s">
        <v>1381</v>
      </c>
      <c r="E4454">
        <v>10.667999999999999</v>
      </c>
      <c r="F4454">
        <v>17.5</v>
      </c>
      <c r="G4454">
        <v>75.556134598266894</v>
      </c>
      <c r="H4454">
        <v>25.896957006678999</v>
      </c>
      <c r="I4454">
        <v>45.221243870817702</v>
      </c>
      <c r="J4454">
        <v>29.842345549522701</v>
      </c>
      <c r="K4454">
        <v>13.275682482123299</v>
      </c>
      <c r="L4454">
        <v>11.807998994521901</v>
      </c>
      <c r="M4454">
        <v>86.078369694371403</v>
      </c>
      <c r="N4454">
        <v>2.2065414079234098</v>
      </c>
      <c r="O4454">
        <v>1.77142857142855</v>
      </c>
      <c r="P4454">
        <v>129.960578186596</v>
      </c>
      <c r="Q4454">
        <v>0.119543075953271</v>
      </c>
    </row>
    <row r="4455" spans="1:17" hidden="1" x14ac:dyDescent="0.3">
      <c r="A4455" t="s">
        <v>9141</v>
      </c>
      <c r="B4455" t="s">
        <v>9142</v>
      </c>
      <c r="C4455" t="str">
        <f>IFERROR(VLOOKUP(Table1[[#This Row],[Ticker]],[1]!Table1[[Symbol]:[Industry]],2,FALSE),"-")</f>
        <v>-</v>
      </c>
      <c r="D4455" t="s">
        <v>606</v>
      </c>
      <c r="E4455">
        <v>10.60125</v>
      </c>
      <c r="F4455">
        <v>25</v>
      </c>
      <c r="G4455">
        <v>5.3443482262595401</v>
      </c>
      <c r="H4455">
        <v>-3.0154882716198399</v>
      </c>
      <c r="I4455">
        <v>-7.7106889717924698</v>
      </c>
      <c r="J4455">
        <v>-1.5044036764834099</v>
      </c>
      <c r="K4455">
        <v>24.561316156816499</v>
      </c>
      <c r="L4455">
        <v>24.0822192160384</v>
      </c>
      <c r="M4455">
        <v>74.516410999265702</v>
      </c>
      <c r="N4455">
        <v>5.0272308336824403E-2</v>
      </c>
      <c r="O4455">
        <v>33.159999999999897</v>
      </c>
      <c r="P4455">
        <v>38.121546961325897</v>
      </c>
      <c r="Q4455">
        <v>3.2492083860036998E-2</v>
      </c>
    </row>
    <row r="4456" spans="1:17" hidden="1" x14ac:dyDescent="0.3">
      <c r="A4456" t="s">
        <v>9143</v>
      </c>
      <c r="B4456" t="s">
        <v>9144</v>
      </c>
      <c r="C4456" t="str">
        <f>IFERROR(VLOOKUP(Table1[[#This Row],[Ticker]],[1]!Table1[[Symbol]:[Industry]],2,FALSE),"-")</f>
        <v>-</v>
      </c>
      <c r="D4456" t="s">
        <v>438</v>
      </c>
      <c r="E4456">
        <v>10.5878368</v>
      </c>
      <c r="F4456">
        <v>20.66</v>
      </c>
      <c r="G4456">
        <v>-44.937062680644601</v>
      </c>
      <c r="H4456">
        <v>24.001085754643402</v>
      </c>
      <c r="I4456">
        <v>18.039478965355201</v>
      </c>
      <c r="J4456">
        <v>-1.5527829701457301</v>
      </c>
      <c r="K4456">
        <v>17.606595752809302</v>
      </c>
      <c r="L4456">
        <v>15.976581771505099</v>
      </c>
      <c r="M4456">
        <v>80.955743397854107</v>
      </c>
      <c r="N4456">
        <v>0.64843121480289601</v>
      </c>
      <c r="O4456">
        <v>22.991287512100602</v>
      </c>
      <c r="P4456">
        <v>82.831858407079594</v>
      </c>
      <c r="Q4456">
        <v>4.9969212139190998E-2</v>
      </c>
    </row>
    <row r="4457" spans="1:17" hidden="1" x14ac:dyDescent="0.3">
      <c r="A4457" t="s">
        <v>9145</v>
      </c>
      <c r="B4457" t="s">
        <v>9146</v>
      </c>
      <c r="C4457" t="str">
        <f>IFERROR(VLOOKUP(Table1[[#This Row],[Ticker]],[1]!Table1[[Symbol]:[Industry]],2,FALSE),"-")</f>
        <v>-</v>
      </c>
      <c r="D4457" t="s">
        <v>753</v>
      </c>
      <c r="E4457">
        <v>10.576090199999999</v>
      </c>
      <c r="F4457">
        <v>63.98</v>
      </c>
      <c r="G4457">
        <v>8.8654844617456199</v>
      </c>
      <c r="H4457">
        <v>-0.97649890567731801</v>
      </c>
      <c r="I4457">
        <v>6.6063778345039896</v>
      </c>
      <c r="J4457">
        <v>1.00712072345299</v>
      </c>
      <c r="K4457">
        <v>61.497726015232402</v>
      </c>
      <c r="L4457">
        <v>55.541359936425799</v>
      </c>
      <c r="M4457">
        <v>51.449225640246297</v>
      </c>
      <c r="N4457">
        <v>1.0859542473800099</v>
      </c>
      <c r="O4457">
        <v>2.32885276648953</v>
      </c>
      <c r="P4457">
        <v>48.273464658169097</v>
      </c>
    </row>
    <row r="4458" spans="1:17" hidden="1" x14ac:dyDescent="0.3">
      <c r="A4458" t="s">
        <v>9147</v>
      </c>
      <c r="B4458" t="s">
        <v>8931</v>
      </c>
      <c r="C4458" t="str">
        <f>IFERROR(VLOOKUP(Table1[[#This Row],[Ticker]],[1]!Table1[[Symbol]:[Industry]],2,FALSE),"-")</f>
        <v>-</v>
      </c>
      <c r="D4458" t="s">
        <v>132</v>
      </c>
      <c r="E4458">
        <v>10.5651546</v>
      </c>
      <c r="F4458">
        <v>13.65</v>
      </c>
      <c r="G4458">
        <v>17.222801264933601</v>
      </c>
      <c r="H4458">
        <v>-15.425818257272599</v>
      </c>
      <c r="I4458">
        <v>-67.1106458032191</v>
      </c>
      <c r="J4458">
        <v>3.4955963235165801</v>
      </c>
      <c r="K4458">
        <v>18.7146145093078</v>
      </c>
      <c r="L4458">
        <v>15.085762293151101</v>
      </c>
      <c r="M4458">
        <v>29.8480293061799</v>
      </c>
      <c r="N4458">
        <v>1.1428571428571399</v>
      </c>
      <c r="O4458">
        <v>112.087912087912</v>
      </c>
      <c r="P4458">
        <v>57.803468208092397</v>
      </c>
    </row>
    <row r="4459" spans="1:17" hidden="1" x14ac:dyDescent="0.3">
      <c r="A4459" t="s">
        <v>9148</v>
      </c>
      <c r="B4459" t="s">
        <v>9149</v>
      </c>
      <c r="C4459" t="str">
        <f>IFERROR(VLOOKUP(Table1[[#This Row],[Ticker]],[1]!Table1[[Symbol]:[Industry]],2,FALSE),"-")</f>
        <v>-</v>
      </c>
      <c r="D4459" t="s">
        <v>2933</v>
      </c>
      <c r="E4459">
        <v>10.541588508</v>
      </c>
      <c r="F4459">
        <v>70.34</v>
      </c>
      <c r="G4459">
        <v>-27.713718525955102</v>
      </c>
      <c r="H4459">
        <v>-11.599176489454299</v>
      </c>
      <c r="I4459">
        <v>54.495394827211598</v>
      </c>
      <c r="J4459">
        <v>-2.9199607893075101</v>
      </c>
      <c r="K4459">
        <v>67.366361188725705</v>
      </c>
      <c r="L4459">
        <v>57.799805536796597</v>
      </c>
      <c r="M4459">
        <v>27.6771908151905</v>
      </c>
      <c r="N4459">
        <v>0.42954545454545401</v>
      </c>
      <c r="O4459">
        <v>7.4779641740119196</v>
      </c>
      <c r="P4459">
        <v>81.898112231704104</v>
      </c>
    </row>
    <row r="4460" spans="1:17" hidden="1" x14ac:dyDescent="0.3">
      <c r="A4460" t="s">
        <v>9150</v>
      </c>
      <c r="B4460" t="s">
        <v>9151</v>
      </c>
      <c r="C4460" t="str">
        <f>IFERROR(VLOOKUP(Table1[[#This Row],[Ticker]],[1]!Table1[[Symbol]:[Industry]],2,FALSE),"-")</f>
        <v>-</v>
      </c>
      <c r="D4460" t="s">
        <v>2208</v>
      </c>
      <c r="E4460">
        <v>10.5275646</v>
      </c>
      <c r="F4460">
        <v>4.2</v>
      </c>
      <c r="G4460">
        <v>9.1146931568254903</v>
      </c>
      <c r="H4460">
        <v>-3.6415045317824299</v>
      </c>
      <c r="I4460">
        <v>-1.0117222441511899</v>
      </c>
      <c r="J4460">
        <v>-11.1240904773782</v>
      </c>
      <c r="K4460">
        <v>4.2582833133650198</v>
      </c>
      <c r="L4460">
        <v>3.8270816898067701</v>
      </c>
      <c r="M4460">
        <v>38.677449896040798</v>
      </c>
      <c r="N4460">
        <v>1.23066159529604</v>
      </c>
      <c r="O4460">
        <v>27.1428571428571</v>
      </c>
      <c r="P4460">
        <v>95.348837209302303</v>
      </c>
      <c r="Q4460">
        <v>-2.3636069390408999E-2</v>
      </c>
    </row>
    <row r="4461" spans="1:17" hidden="1" x14ac:dyDescent="0.3">
      <c r="A4461" t="s">
        <v>9152</v>
      </c>
      <c r="B4461" t="s">
        <v>9153</v>
      </c>
      <c r="C4461" t="str">
        <f>IFERROR(VLOOKUP(Table1[[#This Row],[Ticker]],[1]!Table1[[Symbol]:[Industry]],2,FALSE),"-")</f>
        <v>-</v>
      </c>
      <c r="D4461" t="s">
        <v>2933</v>
      </c>
      <c r="E4461">
        <v>10.51296</v>
      </c>
      <c r="F4461">
        <v>23.5</v>
      </c>
      <c r="G4461">
        <v>-4.0100754473951703</v>
      </c>
      <c r="H4461">
        <v>0.18094176370200599</v>
      </c>
      <c r="I4461">
        <v>2.1826625144793699</v>
      </c>
      <c r="J4461">
        <v>-4.6243388466616899</v>
      </c>
      <c r="K4461">
        <v>23.9374126546195</v>
      </c>
      <c r="L4461">
        <v>22.825713165597602</v>
      </c>
      <c r="M4461">
        <v>43.501786475754201</v>
      </c>
      <c r="N4461">
        <v>0.51440217220309903</v>
      </c>
      <c r="O4461">
        <v>43.574468085106297</v>
      </c>
      <c r="P4461">
        <v>37.749120750293002</v>
      </c>
      <c r="Q4461">
        <v>4.8661308193673002E-2</v>
      </c>
    </row>
    <row r="4462" spans="1:17" hidden="1" x14ac:dyDescent="0.3">
      <c r="A4462" t="s">
        <v>9154</v>
      </c>
      <c r="B4462" t="s">
        <v>9155</v>
      </c>
      <c r="C4462" t="str">
        <f>IFERROR(VLOOKUP(Table1[[#This Row],[Ticker]],[1]!Table1[[Symbol]:[Industry]],2,FALSE),"-")</f>
        <v>-</v>
      </c>
      <c r="D4462" t="s">
        <v>74</v>
      </c>
      <c r="E4462">
        <v>10.504200000000001</v>
      </c>
      <c r="F4462">
        <v>5.74</v>
      </c>
      <c r="G4462">
        <v>187.89319232638601</v>
      </c>
      <c r="H4462">
        <v>46.296833269826102</v>
      </c>
      <c r="I4462">
        <v>141.39834878898901</v>
      </c>
      <c r="J4462">
        <v>6.3500024537847803</v>
      </c>
      <c r="K4462">
        <v>4.0056295170361</v>
      </c>
      <c r="L4462">
        <v>2.6230208054769801</v>
      </c>
      <c r="M4462">
        <v>99.995664729318804</v>
      </c>
      <c r="N4462">
        <v>0.96309142713649298</v>
      </c>
      <c r="O4462">
        <v>0</v>
      </c>
      <c r="P4462">
        <v>220.67039106145199</v>
      </c>
      <c r="Q4462">
        <v>0.19059065529059899</v>
      </c>
    </row>
    <row r="4463" spans="1:17" hidden="1" x14ac:dyDescent="0.3">
      <c r="A4463" t="s">
        <v>9156</v>
      </c>
      <c r="B4463" t="s">
        <v>9157</v>
      </c>
      <c r="C4463" t="str">
        <f>IFERROR(VLOOKUP(Table1[[#This Row],[Ticker]],[1]!Table1[[Symbol]:[Industry]],2,FALSE),"-")</f>
        <v>-</v>
      </c>
      <c r="D4463" t="s">
        <v>400</v>
      </c>
      <c r="E4463">
        <v>10.50168</v>
      </c>
      <c r="F4463">
        <v>0.7</v>
      </c>
      <c r="G4463">
        <v>-44.1696037983575</v>
      </c>
      <c r="H4463">
        <v>-7.3812305591797003</v>
      </c>
      <c r="I4463">
        <v>-16.8808826360222</v>
      </c>
      <c r="J4463">
        <v>-2.8932925653722998</v>
      </c>
      <c r="K4463">
        <v>0.72059334921273799</v>
      </c>
      <c r="L4463">
        <v>0.71697506563628299</v>
      </c>
      <c r="M4463">
        <v>36.491640864919802</v>
      </c>
      <c r="N4463">
        <v>0.59195803080521303</v>
      </c>
      <c r="O4463">
        <v>75.714285714285694</v>
      </c>
      <c r="P4463">
        <v>79.487179487179404</v>
      </c>
    </row>
    <row r="4464" spans="1:17" hidden="1" x14ac:dyDescent="0.3">
      <c r="A4464" t="s">
        <v>9158</v>
      </c>
      <c r="B4464" t="s">
        <v>9159</v>
      </c>
      <c r="C4464" t="str">
        <f>IFERROR(VLOOKUP(Table1[[#This Row],[Ticker]],[1]!Table1[[Symbol]:[Industry]],2,FALSE),"-")</f>
        <v>-</v>
      </c>
      <c r="D4464" t="s">
        <v>400</v>
      </c>
      <c r="E4464">
        <v>10.473750000000001</v>
      </c>
      <c r="F4464">
        <v>22.05</v>
      </c>
      <c r="G4464">
        <v>52.672759212788897</v>
      </c>
      <c r="H4464">
        <v>0.860887812715181</v>
      </c>
      <c r="I4464">
        <v>24.758745311198101</v>
      </c>
      <c r="J4464">
        <v>-4.6239115850950201</v>
      </c>
      <c r="K4464">
        <v>21.198010039879399</v>
      </c>
      <c r="L4464">
        <v>17.687612286025601</v>
      </c>
      <c r="M4464">
        <v>41.811369571438803</v>
      </c>
      <c r="N4464">
        <v>0.43041409061670999</v>
      </c>
      <c r="O4464">
        <v>14.965986394557801</v>
      </c>
      <c r="P4464">
        <v>93.251533742331205</v>
      </c>
      <c r="Q4464">
        <v>7.5511995826333E-2</v>
      </c>
    </row>
    <row r="4465" spans="1:17" hidden="1" x14ac:dyDescent="0.3">
      <c r="A4465" t="s">
        <v>9160</v>
      </c>
      <c r="B4465" t="s">
        <v>9161</v>
      </c>
      <c r="C4465" t="str">
        <f>IFERROR(VLOOKUP(Table1[[#This Row],[Ticker]],[1]!Table1[[Symbol]:[Industry]],2,FALSE),"-")</f>
        <v>-</v>
      </c>
      <c r="D4465" t="s">
        <v>546</v>
      </c>
      <c r="E4465">
        <v>10.47</v>
      </c>
      <c r="F4465">
        <v>34.9</v>
      </c>
      <c r="G4465">
        <v>16.3043903294359</v>
      </c>
      <c r="H4465">
        <v>-19.868777259055101</v>
      </c>
      <c r="I4465">
        <v>-50.418112853371298</v>
      </c>
      <c r="J4465">
        <v>-14.1280372006895</v>
      </c>
      <c r="K4465">
        <v>39.257729109907899</v>
      </c>
      <c r="L4465">
        <v>40.787222861350301</v>
      </c>
      <c r="M4465">
        <v>41.701452979963797</v>
      </c>
      <c r="N4465">
        <v>2.35488660233659</v>
      </c>
      <c r="O4465">
        <v>68.080229226360998</v>
      </c>
      <c r="P4465">
        <v>59.725400457665799</v>
      </c>
      <c r="Q4465">
        <v>2.1150866165708E-2</v>
      </c>
    </row>
    <row r="4466" spans="1:17" hidden="1" x14ac:dyDescent="0.3">
      <c r="A4466" t="s">
        <v>9162</v>
      </c>
      <c r="B4466" t="s">
        <v>9163</v>
      </c>
      <c r="C4466" t="str">
        <f>IFERROR(VLOOKUP(Table1[[#This Row],[Ticker]],[1]!Table1[[Symbol]:[Industry]],2,FALSE),"-")</f>
        <v>-</v>
      </c>
      <c r="D4466" t="s">
        <v>606</v>
      </c>
      <c r="E4466">
        <v>10.44371583</v>
      </c>
      <c r="F4466">
        <v>49.95</v>
      </c>
      <c r="G4466">
        <v>88.240500379977803</v>
      </c>
      <c r="H4466">
        <v>34.844672513735503</v>
      </c>
      <c r="I4466">
        <v>-5.6779252513857896</v>
      </c>
      <c r="J4466">
        <v>7.2007105781411704</v>
      </c>
      <c r="K4466">
        <v>37.981174540179801</v>
      </c>
      <c r="L4466">
        <v>33.222695781547202</v>
      </c>
      <c r="M4466">
        <v>92.613743664741406</v>
      </c>
      <c r="N4466">
        <v>0.22052916776603301</v>
      </c>
      <c r="O4466">
        <v>0</v>
      </c>
      <c r="P4466">
        <v>123.991031390134</v>
      </c>
    </row>
    <row r="4467" spans="1:17" hidden="1" x14ac:dyDescent="0.3">
      <c r="A4467" t="s">
        <v>9164</v>
      </c>
      <c r="B4467" t="s">
        <v>9165</v>
      </c>
      <c r="C4467" t="str">
        <f>IFERROR(VLOOKUP(Table1[[#This Row],[Ticker]],[1]!Table1[[Symbol]:[Industry]],2,FALSE),"-")</f>
        <v>-</v>
      </c>
      <c r="D4467" t="s">
        <v>447</v>
      </c>
      <c r="E4467">
        <v>10.437735</v>
      </c>
      <c r="F4467">
        <v>23.1</v>
      </c>
      <c r="G4467">
        <v>11.597801264933601</v>
      </c>
      <c r="H4467">
        <v>-9.7730267396306498</v>
      </c>
      <c r="I4467">
        <v>-11.1375825923086</v>
      </c>
      <c r="J4467">
        <v>-5.8522297634399303</v>
      </c>
      <c r="K4467">
        <v>22.517847268525099</v>
      </c>
      <c r="L4467">
        <v>21.322565176671301</v>
      </c>
      <c r="M4467">
        <v>58.641525977322203</v>
      </c>
      <c r="N4467">
        <v>0.22816645908811101</v>
      </c>
      <c r="O4467">
        <v>38.528138528138498</v>
      </c>
      <c r="P4467">
        <v>47.509578544061299</v>
      </c>
      <c r="Q4467">
        <v>6.9823575508213997E-2</v>
      </c>
    </row>
    <row r="4468" spans="1:17" hidden="1" x14ac:dyDescent="0.3">
      <c r="A4468" t="s">
        <v>9166</v>
      </c>
      <c r="B4468" t="s">
        <v>9167</v>
      </c>
      <c r="C4468" t="str">
        <f>IFERROR(VLOOKUP(Table1[[#This Row],[Ticker]],[1]!Table1[[Symbol]:[Industry]],2,FALSE),"-")</f>
        <v>-</v>
      </c>
      <c r="D4468" t="s">
        <v>3485</v>
      </c>
      <c r="E4468">
        <v>10.4346</v>
      </c>
      <c r="F4468">
        <v>6.12</v>
      </c>
      <c r="G4468">
        <v>14.6926807830058</v>
      </c>
      <c r="H4468">
        <v>-11.742953807144699</v>
      </c>
      <c r="I4468">
        <v>15.586691016976101</v>
      </c>
      <c r="J4468">
        <v>-17.162298413325502</v>
      </c>
      <c r="K4468">
        <v>6.0262645361952796</v>
      </c>
      <c r="L4468">
        <v>5.2832765029187199</v>
      </c>
      <c r="M4468">
        <v>32.873245002934098</v>
      </c>
      <c r="N4468">
        <v>1.2566267425878599</v>
      </c>
      <c r="O4468">
        <v>31.2091503267973</v>
      </c>
      <c r="P4468">
        <v>70</v>
      </c>
      <c r="Q4468">
        <v>-9.2473571533449993E-3</v>
      </c>
    </row>
    <row r="4469" spans="1:17" hidden="1" x14ac:dyDescent="0.3">
      <c r="A4469" t="s">
        <v>9168</v>
      </c>
      <c r="B4469" t="s">
        <v>9169</v>
      </c>
      <c r="C4469" t="str">
        <f>IFERROR(VLOOKUP(Table1[[#This Row],[Ticker]],[1]!Table1[[Symbol]:[Industry]],2,FALSE),"-")</f>
        <v>-</v>
      </c>
      <c r="D4469" t="s">
        <v>51</v>
      </c>
      <c r="E4469">
        <v>10.434357200000001</v>
      </c>
      <c r="F4469">
        <v>34.31</v>
      </c>
      <c r="G4469">
        <v>-10.5034995191006</v>
      </c>
      <c r="H4469">
        <v>-10.6723600717543</v>
      </c>
      <c r="I4469">
        <v>-23.9422625375433</v>
      </c>
      <c r="J4469">
        <v>-2.3626457599400501</v>
      </c>
      <c r="K4469">
        <v>33.915175363906698</v>
      </c>
      <c r="L4469">
        <v>31.717148343611299</v>
      </c>
      <c r="M4469">
        <v>49.252393113407102</v>
      </c>
      <c r="N4469">
        <v>0.43871958430094399</v>
      </c>
      <c r="O4469">
        <v>24.5992422034392</v>
      </c>
      <c r="P4469">
        <v>60.327102803738299</v>
      </c>
      <c r="Q4469">
        <v>6.0283793599596999E-2</v>
      </c>
    </row>
    <row r="4470" spans="1:17" hidden="1" x14ac:dyDescent="0.3">
      <c r="A4470" t="s">
        <v>9170</v>
      </c>
      <c r="B4470" t="s">
        <v>9171</v>
      </c>
      <c r="C4470" t="str">
        <f>IFERROR(VLOOKUP(Table1[[#This Row],[Ticker]],[1]!Table1[[Symbol]:[Industry]],2,FALSE),"-")</f>
        <v>-</v>
      </c>
      <c r="D4470" t="s">
        <v>1595</v>
      </c>
      <c r="E4470">
        <v>10.429857</v>
      </c>
      <c r="F4470">
        <v>14.66</v>
      </c>
      <c r="G4470">
        <v>-88.884983166204094</v>
      </c>
      <c r="H4470">
        <v>11.707701817423899</v>
      </c>
      <c r="I4470">
        <v>-45.030157998341103</v>
      </c>
      <c r="J4470">
        <v>8.1440630400461291</v>
      </c>
      <c r="K4470">
        <v>13.0991259280894</v>
      </c>
      <c r="L4470">
        <v>15.818853228779499</v>
      </c>
      <c r="M4470">
        <v>85.617158723898598</v>
      </c>
      <c r="N4470">
        <v>3.85511363636363</v>
      </c>
      <c r="O4470">
        <v>127.83083219645199</v>
      </c>
      <c r="P4470">
        <v>46.599999999999902</v>
      </c>
    </row>
    <row r="4471" spans="1:17" hidden="1" x14ac:dyDescent="0.3">
      <c r="A4471" t="s">
        <v>9172</v>
      </c>
      <c r="B4471" t="s">
        <v>9173</v>
      </c>
      <c r="C4471" t="str">
        <f>IFERROR(VLOOKUP(Table1[[#This Row],[Ticker]],[1]!Table1[[Symbol]:[Industry]],2,FALSE),"-")</f>
        <v>-</v>
      </c>
      <c r="D4471" t="s">
        <v>8348</v>
      </c>
      <c r="E4471">
        <v>10.42579568</v>
      </c>
      <c r="F4471">
        <v>9.91</v>
      </c>
      <c r="G4471">
        <v>-76.309962267829903</v>
      </c>
      <c r="H4471">
        <v>3.68281979254188</v>
      </c>
      <c r="I4471">
        <v>-25.191060253980201</v>
      </c>
      <c r="J4471">
        <v>-12.5168370690233</v>
      </c>
      <c r="K4471">
        <v>10.1783372885627</v>
      </c>
      <c r="L4471">
        <v>12.335648250886999</v>
      </c>
      <c r="M4471">
        <v>37.632640650550996</v>
      </c>
      <c r="N4471">
        <v>1.0473510896032401</v>
      </c>
      <c r="O4471">
        <v>162.46215943491401</v>
      </c>
      <c r="P4471">
        <v>24.030037546933599</v>
      </c>
      <c r="Q4471">
        <v>-5.7971025021264E-2</v>
      </c>
    </row>
    <row r="4472" spans="1:17" hidden="1" x14ac:dyDescent="0.3">
      <c r="A4472" t="s">
        <v>9174</v>
      </c>
      <c r="B4472" t="s">
        <v>9175</v>
      </c>
      <c r="C4472" t="str">
        <f>IFERROR(VLOOKUP(Table1[[#This Row],[Ticker]],[1]!Table1[[Symbol]:[Industry]],2,FALSE),"-")</f>
        <v>-</v>
      </c>
      <c r="D4472" t="s">
        <v>606</v>
      </c>
      <c r="E4472">
        <v>10.4192386</v>
      </c>
      <c r="F4472">
        <v>34.909999999999997</v>
      </c>
      <c r="G4472">
        <v>38.939476129665501</v>
      </c>
      <c r="H4472">
        <v>6.9716146114571904</v>
      </c>
      <c r="I4472">
        <v>0.16950255834587899</v>
      </c>
      <c r="J4472">
        <v>7.5894792152404902</v>
      </c>
      <c r="K4472">
        <v>30.3418157916905</v>
      </c>
      <c r="L4472">
        <v>26.931489136607599</v>
      </c>
      <c r="M4472">
        <v>70.323871473723003</v>
      </c>
      <c r="N4472">
        <v>0.594742548322858</v>
      </c>
      <c r="O4472">
        <v>18.304210827843001</v>
      </c>
      <c r="P4472">
        <v>88.092672413793096</v>
      </c>
      <c r="Q4472">
        <v>8.8970053686110995E-2</v>
      </c>
    </row>
    <row r="4473" spans="1:17" hidden="1" x14ac:dyDescent="0.3">
      <c r="A4473" t="s">
        <v>9176</v>
      </c>
      <c r="B4473" t="s">
        <v>9177</v>
      </c>
      <c r="C4473" t="str">
        <f>IFERROR(VLOOKUP(Table1[[#This Row],[Ticker]],[1]!Table1[[Symbol]:[Industry]],2,FALSE),"-")</f>
        <v>-</v>
      </c>
      <c r="E4473">
        <v>10.396716899999999</v>
      </c>
      <c r="F4473">
        <v>20.73</v>
      </c>
      <c r="G4473">
        <v>163.36565840778999</v>
      </c>
      <c r="H4473">
        <v>-15.766248908060501</v>
      </c>
      <c r="I4473">
        <v>-52.4997356420375</v>
      </c>
      <c r="J4473">
        <v>1.28651401509652</v>
      </c>
      <c r="K4473">
        <v>23.6892406581023</v>
      </c>
      <c r="L4473">
        <v>21.921385551447301</v>
      </c>
      <c r="M4473">
        <v>39.774305355239299</v>
      </c>
      <c r="N4473">
        <v>2.03184261582448</v>
      </c>
      <c r="O4473">
        <v>81.862035697057394</v>
      </c>
      <c r="P4473">
        <v>263.04728546409802</v>
      </c>
    </row>
    <row r="4474" spans="1:17" hidden="1" x14ac:dyDescent="0.3">
      <c r="A4474" t="s">
        <v>9178</v>
      </c>
      <c r="B4474" t="s">
        <v>9179</v>
      </c>
      <c r="C4474" t="str">
        <f>IFERROR(VLOOKUP(Table1[[#This Row],[Ticker]],[1]!Table1[[Symbol]:[Industry]],2,FALSE),"-")</f>
        <v>-</v>
      </c>
      <c r="D4474" t="s">
        <v>1007</v>
      </c>
      <c r="E4474">
        <v>10.353369600000001</v>
      </c>
      <c r="F4474">
        <v>7.77</v>
      </c>
      <c r="G4474">
        <v>-7.4546180899051198</v>
      </c>
      <c r="H4474">
        <v>28.807368951753102</v>
      </c>
      <c r="I4474">
        <v>66.669842001658793</v>
      </c>
      <c r="J4474">
        <v>1.0255563767789</v>
      </c>
      <c r="K4474">
        <v>6.1962738371088601</v>
      </c>
      <c r="L4474">
        <v>5.85692185542141</v>
      </c>
      <c r="M4474">
        <v>75.062208689231298</v>
      </c>
      <c r="N4474">
        <v>2.1239921852922898</v>
      </c>
      <c r="O4474">
        <v>17.1171171171171</v>
      </c>
      <c r="P4474">
        <v>95.717884130982299</v>
      </c>
      <c r="Q4474">
        <v>3.6632513778039999E-2</v>
      </c>
    </row>
    <row r="4475" spans="1:17" hidden="1" x14ac:dyDescent="0.3">
      <c r="A4475" t="s">
        <v>9180</v>
      </c>
      <c r="B4475" t="s">
        <v>9181</v>
      </c>
      <c r="C4475" t="str">
        <f>IFERROR(VLOOKUP(Table1[[#This Row],[Ticker]],[1]!Table1[[Symbol]:[Industry]],2,FALSE),"-")</f>
        <v>-</v>
      </c>
      <c r="D4475" t="s">
        <v>54</v>
      </c>
      <c r="E4475">
        <v>10.3515</v>
      </c>
      <c r="F4475">
        <v>69.010000000000005</v>
      </c>
      <c r="G4475">
        <v>110.644318019783</v>
      </c>
      <c r="H4475">
        <v>-13.4306201780409</v>
      </c>
      <c r="I4475">
        <v>-9.2751643194536406</v>
      </c>
      <c r="J4475">
        <v>-1.81667133447597</v>
      </c>
      <c r="K4475">
        <v>69.241919621167398</v>
      </c>
      <c r="L4475">
        <v>65.473887901026401</v>
      </c>
      <c r="M4475">
        <v>50.628562018813597</v>
      </c>
      <c r="N4475">
        <v>0.19391586581995099</v>
      </c>
      <c r="O4475">
        <v>26.068685697724899</v>
      </c>
      <c r="P4475">
        <v>146.46428571428501</v>
      </c>
      <c r="Q4475">
        <v>9.1756902183395994E-2</v>
      </c>
    </row>
    <row r="4476" spans="1:17" hidden="1" x14ac:dyDescent="0.3">
      <c r="A4476" t="s">
        <v>9182</v>
      </c>
      <c r="B4476" t="s">
        <v>9183</v>
      </c>
      <c r="C4476" t="str">
        <f>IFERROR(VLOOKUP(Table1[[#This Row],[Ticker]],[1]!Table1[[Symbol]:[Industry]],2,FALSE),"-")</f>
        <v>-</v>
      </c>
      <c r="D4476" t="s">
        <v>400</v>
      </c>
      <c r="E4476">
        <v>10.350103499999999</v>
      </c>
      <c r="F4476">
        <v>10.35</v>
      </c>
      <c r="G4476">
        <v>74.222801264933594</v>
      </c>
      <c r="H4476">
        <v>-5.7651000374003996</v>
      </c>
      <c r="I4476">
        <v>88.669842001658793</v>
      </c>
      <c r="J4476">
        <v>-3.72662589870564</v>
      </c>
      <c r="K4476">
        <v>11.601726303678401</v>
      </c>
      <c r="M4476">
        <v>24.830789929944899</v>
      </c>
      <c r="N4476">
        <v>0.62729139885496299</v>
      </c>
      <c r="O4476">
        <v>88.8888888888889</v>
      </c>
      <c r="P4476">
        <v>106.99999999999901</v>
      </c>
    </row>
    <row r="4477" spans="1:17" hidden="1" x14ac:dyDescent="0.3">
      <c r="A4477" t="s">
        <v>9184</v>
      </c>
      <c r="B4477" t="s">
        <v>9185</v>
      </c>
      <c r="C4477" t="str">
        <f>IFERROR(VLOOKUP(Table1[[#This Row],[Ticker]],[1]!Table1[[Symbol]:[Industry]],2,FALSE),"-")</f>
        <v>-</v>
      </c>
      <c r="D4477" t="s">
        <v>1472</v>
      </c>
      <c r="E4477">
        <v>10.253963000000001</v>
      </c>
      <c r="F4477">
        <v>3.95</v>
      </c>
      <c r="G4477">
        <v>-27.443865401732999</v>
      </c>
      <c r="H4477">
        <v>-19.2067219230867</v>
      </c>
      <c r="I4477">
        <v>6.6698420016588598</v>
      </c>
      <c r="J4477">
        <v>-6.34701868858994</v>
      </c>
      <c r="K4477">
        <v>4.3904971471006196</v>
      </c>
      <c r="L4477">
        <v>3.9340278212402602</v>
      </c>
      <c r="M4477">
        <v>16.964585723525001</v>
      </c>
      <c r="N4477">
        <v>0.12871355738418899</v>
      </c>
      <c r="O4477">
        <v>46.075949367088498</v>
      </c>
      <c r="P4477">
        <v>49.056603773584897</v>
      </c>
      <c r="Q4477">
        <v>5.4291065224182998E-2</v>
      </c>
    </row>
    <row r="4478" spans="1:17" hidden="1" x14ac:dyDescent="0.3">
      <c r="A4478" t="s">
        <v>9186</v>
      </c>
      <c r="B4478" t="s">
        <v>9187</v>
      </c>
      <c r="C4478" t="str">
        <f>IFERROR(VLOOKUP(Table1[[#This Row],[Ticker]],[1]!Table1[[Symbol]:[Industry]],2,FALSE),"-")</f>
        <v>-</v>
      </c>
      <c r="D4478" t="s">
        <v>1595</v>
      </c>
      <c r="E4478">
        <v>10.224</v>
      </c>
      <c r="F4478">
        <v>0.45</v>
      </c>
      <c r="G4478">
        <v>-34.9511117785446</v>
      </c>
      <c r="H4478">
        <v>-22.498647388925299</v>
      </c>
      <c r="I4478">
        <v>-50.148339816522899</v>
      </c>
      <c r="J4478">
        <v>-1.5044036764834099</v>
      </c>
      <c r="K4478">
        <v>0.55482264360622202</v>
      </c>
      <c r="L4478">
        <v>0.60518282481194896</v>
      </c>
      <c r="M4478">
        <v>34.545649535907799</v>
      </c>
      <c r="N4478">
        <v>1.4710529797959899</v>
      </c>
      <c r="O4478">
        <v>111.111111111111</v>
      </c>
      <c r="P4478">
        <v>2.2727272727272698</v>
      </c>
      <c r="Q4478">
        <v>-2.1523457803299E-2</v>
      </c>
    </row>
    <row r="4479" spans="1:17" hidden="1" x14ac:dyDescent="0.3">
      <c r="A4479" t="s">
        <v>9188</v>
      </c>
      <c r="B4479" t="s">
        <v>9189</v>
      </c>
      <c r="C4479" t="str">
        <f>IFERROR(VLOOKUP(Table1[[#This Row],[Ticker]],[1]!Table1[[Symbol]:[Industry]],2,FALSE),"-")</f>
        <v>-</v>
      </c>
      <c r="D4479" t="s">
        <v>606</v>
      </c>
      <c r="E4479">
        <v>10.2005125</v>
      </c>
      <c r="F4479">
        <v>26.5</v>
      </c>
      <c r="G4479">
        <v>35.905169183456799</v>
      </c>
      <c r="H4479">
        <v>-2.4717291225703999</v>
      </c>
      <c r="I4479">
        <v>-9.7236006212919506</v>
      </c>
      <c r="J4479">
        <v>-8.5037106757904102</v>
      </c>
      <c r="K4479">
        <v>26.582472194913102</v>
      </c>
      <c r="L4479">
        <v>24.665142131829398</v>
      </c>
      <c r="M4479">
        <v>46.515010469955598</v>
      </c>
      <c r="N4479">
        <v>0.90919262365948605</v>
      </c>
      <c r="O4479">
        <v>36.452830188679201</v>
      </c>
      <c r="P4479">
        <v>120.833333333333</v>
      </c>
      <c r="Q4479">
        <v>9.0163862268957007E-2</v>
      </c>
    </row>
    <row r="4480" spans="1:17" hidden="1" x14ac:dyDescent="0.3">
      <c r="A4480" t="s">
        <v>9190</v>
      </c>
      <c r="B4480" t="s">
        <v>9191</v>
      </c>
      <c r="C4480" t="str">
        <f>IFERROR(VLOOKUP(Table1[[#This Row],[Ticker]],[1]!Table1[[Symbol]:[Industry]],2,FALSE),"-")</f>
        <v>-</v>
      </c>
      <c r="E4480">
        <v>10.195919999999999</v>
      </c>
      <c r="F4480">
        <v>2.04</v>
      </c>
      <c r="G4480">
        <v>-32.284587897627901</v>
      </c>
      <c r="H4480">
        <v>-6.1340418452152603</v>
      </c>
      <c r="I4480">
        <v>-18.817962876389899</v>
      </c>
      <c r="J4480">
        <v>-4.4455801470716496</v>
      </c>
      <c r="K4480">
        <v>2.0813653471031599</v>
      </c>
      <c r="L4480">
        <v>2.1624438409834901</v>
      </c>
      <c r="M4480">
        <v>48.119345374909599</v>
      </c>
      <c r="N4480">
        <v>0.42265144475507499</v>
      </c>
      <c r="O4480">
        <v>75</v>
      </c>
      <c r="P4480">
        <v>16.571428571428498</v>
      </c>
      <c r="Q4480">
        <v>5.4910779737365002E-2</v>
      </c>
    </row>
    <row r="4481" spans="1:17" hidden="1" x14ac:dyDescent="0.3">
      <c r="A4481" t="s">
        <v>9192</v>
      </c>
      <c r="B4481" t="s">
        <v>9193</v>
      </c>
      <c r="C4481" t="str">
        <f>IFERROR(VLOOKUP(Table1[[#This Row],[Ticker]],[1]!Table1[[Symbol]:[Industry]],2,FALSE),"-")</f>
        <v>-</v>
      </c>
      <c r="D4481" t="s">
        <v>74</v>
      </c>
      <c r="E4481">
        <v>10.1899218</v>
      </c>
      <c r="F4481">
        <v>10.69</v>
      </c>
      <c r="G4481">
        <v>30.928773699849302</v>
      </c>
      <c r="H4481">
        <v>-9.6192823095602193</v>
      </c>
      <c r="I4481">
        <v>31.1803315121483</v>
      </c>
      <c r="J4481">
        <v>-6.4821814542612</v>
      </c>
      <c r="K4481">
        <v>10.2488208996478</v>
      </c>
      <c r="L4481">
        <v>8.4782717509334393</v>
      </c>
      <c r="M4481">
        <v>0.526823401978746</v>
      </c>
      <c r="N4481">
        <v>1.5251375347241099E-4</v>
      </c>
      <c r="O4481">
        <v>28.999064546304901</v>
      </c>
      <c r="P4481">
        <v>79.663865546218403</v>
      </c>
      <c r="Q4481">
        <v>9.7677381192683002E-2</v>
      </c>
    </row>
    <row r="4482" spans="1:17" hidden="1" x14ac:dyDescent="0.3">
      <c r="A4482" t="s">
        <v>9194</v>
      </c>
      <c r="B4482" t="s">
        <v>9195</v>
      </c>
      <c r="C4482" t="str">
        <f>IFERROR(VLOOKUP(Table1[[#This Row],[Ticker]],[1]!Table1[[Symbol]:[Industry]],2,FALSE),"-")</f>
        <v>-</v>
      </c>
      <c r="E4482">
        <v>10.080189000000001</v>
      </c>
      <c r="F4482">
        <v>33</v>
      </c>
      <c r="G4482">
        <v>-34.854350070377897</v>
      </c>
      <c r="H4482">
        <v>-4.6415045317824299</v>
      </c>
      <c r="I4482">
        <v>-13.5682532364363</v>
      </c>
      <c r="J4482">
        <v>-1.5044036764834099</v>
      </c>
      <c r="K4482">
        <v>32.921116481640397</v>
      </c>
      <c r="L4482">
        <v>32.5013122271912</v>
      </c>
      <c r="M4482">
        <v>84.7193819831745</v>
      </c>
      <c r="O4482">
        <v>2.1212121212121202</v>
      </c>
      <c r="P4482">
        <v>10</v>
      </c>
    </row>
    <row r="4483" spans="1:17" hidden="1" x14ac:dyDescent="0.3">
      <c r="A4483" t="s">
        <v>9196</v>
      </c>
      <c r="B4483" t="s">
        <v>9197</v>
      </c>
      <c r="C4483" t="str">
        <f>IFERROR(VLOOKUP(Table1[[#This Row],[Ticker]],[1]!Table1[[Symbol]:[Industry]],2,FALSE),"-")</f>
        <v>-</v>
      </c>
      <c r="E4483">
        <v>10.046408400000001</v>
      </c>
      <c r="F4483">
        <v>18.36</v>
      </c>
      <c r="G4483">
        <v>26.183840225972499</v>
      </c>
      <c r="H4483">
        <v>-5.3526642692003898</v>
      </c>
      <c r="I4483">
        <v>11.3308589508114</v>
      </c>
      <c r="J4483">
        <v>-9.6056694992682292</v>
      </c>
      <c r="K4483">
        <v>17.856681018451699</v>
      </c>
      <c r="L4483">
        <v>15.3317241398573</v>
      </c>
      <c r="M4483">
        <v>47.693536470210098</v>
      </c>
      <c r="N4483">
        <v>0.92004630014440003</v>
      </c>
      <c r="O4483">
        <v>18.082788671023899</v>
      </c>
      <c r="P4483">
        <v>126.666666666666</v>
      </c>
      <c r="Q4483">
        <v>0.15407128748728099</v>
      </c>
    </row>
    <row r="4484" spans="1:17" hidden="1" x14ac:dyDescent="0.3">
      <c r="A4484" t="s">
        <v>9198</v>
      </c>
      <c r="B4484" t="s">
        <v>9199</v>
      </c>
      <c r="C4484" t="str">
        <f>IFERROR(VLOOKUP(Table1[[#This Row],[Ticker]],[1]!Table1[[Symbol]:[Industry]],2,FALSE),"-")</f>
        <v>-</v>
      </c>
      <c r="D4484" t="s">
        <v>132</v>
      </c>
      <c r="E4484">
        <v>9.9760069999999992</v>
      </c>
      <c r="F4484">
        <v>8.16</v>
      </c>
      <c r="G4484">
        <v>-22.952165087690801</v>
      </c>
      <c r="H4484">
        <v>-6.14526393027867</v>
      </c>
      <c r="I4484">
        <v>9.9717287941116801</v>
      </c>
      <c r="J4484">
        <v>-0.86419881092643003</v>
      </c>
      <c r="K4484">
        <v>7.9334205199957797</v>
      </c>
      <c r="L4484">
        <v>7.7618913821579003</v>
      </c>
      <c r="M4484">
        <v>58.6192805679053</v>
      </c>
      <c r="N4484">
        <v>0.81700660744440601</v>
      </c>
      <c r="O4484">
        <v>23.0392156862744</v>
      </c>
      <c r="P4484">
        <v>34.876033057851203</v>
      </c>
      <c r="Q4484">
        <v>5.7067371171887003E-2</v>
      </c>
    </row>
    <row r="4485" spans="1:17" hidden="1" x14ac:dyDescent="0.3">
      <c r="A4485" t="s">
        <v>9200</v>
      </c>
      <c r="B4485" t="s">
        <v>8889</v>
      </c>
      <c r="C4485" t="str">
        <f>IFERROR(VLOOKUP(Table1[[#This Row],[Ticker]],[1]!Table1[[Symbol]:[Industry]],2,FALSE),"-")</f>
        <v>-</v>
      </c>
      <c r="D4485" t="s">
        <v>1007</v>
      </c>
      <c r="E4485">
        <v>9.9258155000000006</v>
      </c>
      <c r="F4485">
        <v>11.39</v>
      </c>
      <c r="G4485">
        <v>99.198361346399906</v>
      </c>
      <c r="H4485">
        <v>-11.6024552957892</v>
      </c>
      <c r="I4485">
        <v>74.068490650307496</v>
      </c>
      <c r="J4485">
        <v>-1.68655303896064</v>
      </c>
      <c r="K4485">
        <v>10.6244088746584</v>
      </c>
      <c r="L4485">
        <v>8.9322438668736002</v>
      </c>
      <c r="M4485">
        <v>61.613447807759997</v>
      </c>
      <c r="N4485">
        <v>0.67148074287426296</v>
      </c>
      <c r="O4485">
        <v>37.928007023705</v>
      </c>
      <c r="P4485">
        <v>131.975560081466</v>
      </c>
    </row>
    <row r="4486" spans="1:17" hidden="1" x14ac:dyDescent="0.3">
      <c r="A4486" t="s">
        <v>9201</v>
      </c>
      <c r="B4486" t="s">
        <v>9202</v>
      </c>
      <c r="C4486" t="str">
        <f>IFERROR(VLOOKUP(Table1[[#This Row],[Ticker]],[1]!Table1[[Symbol]:[Industry]],2,FALSE),"-")</f>
        <v>-</v>
      </c>
      <c r="D4486" t="s">
        <v>138</v>
      </c>
      <c r="E4486">
        <v>9.92</v>
      </c>
      <c r="F4486">
        <v>6.4</v>
      </c>
      <c r="G4486">
        <v>-24.669090626958202</v>
      </c>
      <c r="H4486">
        <v>-9.1527827272711697</v>
      </c>
      <c r="I4486">
        <v>-20.4708307812157</v>
      </c>
      <c r="J4486">
        <v>-0.55050860494129294</v>
      </c>
      <c r="K4486">
        <v>6.5130997679021201</v>
      </c>
      <c r="L4486">
        <v>6.9622016257930399</v>
      </c>
      <c r="M4486">
        <v>57.063676139393202</v>
      </c>
      <c r="N4486">
        <v>0.87514659754088397</v>
      </c>
      <c r="O4486">
        <v>102.81249999999901</v>
      </c>
      <c r="P4486">
        <v>24.031007751937899</v>
      </c>
      <c r="Q4486">
        <v>2.0621601792547999E-2</v>
      </c>
    </row>
    <row r="4487" spans="1:17" hidden="1" x14ac:dyDescent="0.3">
      <c r="A4487" t="s">
        <v>9203</v>
      </c>
      <c r="B4487" t="s">
        <v>9204</v>
      </c>
      <c r="C4487" t="str">
        <f>IFERROR(VLOOKUP(Table1[[#This Row],[Ticker]],[1]!Table1[[Symbol]:[Industry]],2,FALSE),"-")</f>
        <v>-</v>
      </c>
      <c r="D4487" t="s">
        <v>546</v>
      </c>
      <c r="E4487">
        <v>9.8880219999999994</v>
      </c>
      <c r="F4487">
        <v>9.89</v>
      </c>
      <c r="G4487">
        <v>-8.0952648928272097</v>
      </c>
      <c r="H4487">
        <v>-4.4359546859448198</v>
      </c>
      <c r="I4487">
        <v>-14.6613948956157</v>
      </c>
      <c r="J4487">
        <v>-8.6472608193405591</v>
      </c>
      <c r="K4487">
        <v>9.6368593595773095</v>
      </c>
      <c r="L4487">
        <v>9.5812693185639706</v>
      </c>
      <c r="M4487">
        <v>58.290811960117999</v>
      </c>
      <c r="N4487">
        <v>1.0307833828868</v>
      </c>
      <c r="O4487">
        <v>59.8584428715874</v>
      </c>
      <c r="P4487">
        <v>36.980609418282498</v>
      </c>
      <c r="Q4487">
        <v>0.109906997502475</v>
      </c>
    </row>
    <row r="4488" spans="1:17" hidden="1" x14ac:dyDescent="0.3">
      <c r="A4488" t="s">
        <v>9205</v>
      </c>
      <c r="B4488" t="s">
        <v>9206</v>
      </c>
      <c r="C4488" t="str">
        <f>IFERROR(VLOOKUP(Table1[[#This Row],[Ticker]],[1]!Table1[[Symbol]:[Industry]],2,FALSE),"-")</f>
        <v>-</v>
      </c>
      <c r="D4488" t="s">
        <v>546</v>
      </c>
      <c r="E4488">
        <v>9.8406559999999992</v>
      </c>
      <c r="F4488">
        <v>32.799999999999997</v>
      </c>
      <c r="G4488">
        <v>-54.495575823371802</v>
      </c>
      <c r="H4488">
        <v>-27.762233461167401</v>
      </c>
      <c r="I4488">
        <v>-58.693794361977503</v>
      </c>
      <c r="J4488">
        <v>0.30555107464780801</v>
      </c>
      <c r="K4488">
        <v>41.523903437536603</v>
      </c>
      <c r="L4488">
        <v>48.011288492793298</v>
      </c>
      <c r="M4488">
        <v>37.542001081233401</v>
      </c>
      <c r="N4488">
        <v>3.5752367013791102</v>
      </c>
      <c r="O4488">
        <v>92.073170731707293</v>
      </c>
      <c r="P4488">
        <v>9.4793057409879609</v>
      </c>
    </row>
    <row r="4489" spans="1:17" hidden="1" x14ac:dyDescent="0.3">
      <c r="A4489" t="s">
        <v>9207</v>
      </c>
      <c r="B4489" t="s">
        <v>9208</v>
      </c>
      <c r="C4489" t="str">
        <f>IFERROR(VLOOKUP(Table1[[#This Row],[Ticker]],[1]!Table1[[Symbol]:[Industry]],2,FALSE),"-")</f>
        <v>-</v>
      </c>
      <c r="D4489" t="s">
        <v>546</v>
      </c>
      <c r="E4489">
        <v>9.84</v>
      </c>
      <c r="F4489">
        <v>16.399999999999999</v>
      </c>
      <c r="G4489">
        <v>50.054462357464203</v>
      </c>
      <c r="H4489">
        <v>-14.8725276340926</v>
      </c>
      <c r="I4489">
        <v>-15.8301579983411</v>
      </c>
      <c r="J4489">
        <v>-6.62068274625085</v>
      </c>
      <c r="K4489">
        <v>17.5331664710545</v>
      </c>
      <c r="L4489">
        <v>16.206671402328599</v>
      </c>
      <c r="M4489">
        <v>28.736270891475002</v>
      </c>
      <c r="N4489">
        <v>0.51275168791907599</v>
      </c>
      <c r="O4489">
        <v>44.390243902439003</v>
      </c>
      <c r="P4489">
        <v>98.787878787878697</v>
      </c>
      <c r="Q4489">
        <v>6.8204959083016006E-2</v>
      </c>
    </row>
    <row r="4490" spans="1:17" hidden="1" x14ac:dyDescent="0.3">
      <c r="A4490" t="s">
        <v>9209</v>
      </c>
      <c r="B4490" t="s">
        <v>9210</v>
      </c>
      <c r="C4490" t="str">
        <f>IFERROR(VLOOKUP(Table1[[#This Row],[Ticker]],[1]!Table1[[Symbol]:[Industry]],2,FALSE),"-")</f>
        <v>-</v>
      </c>
      <c r="D4490" t="s">
        <v>46</v>
      </c>
      <c r="E4490">
        <v>9.8029042799999999</v>
      </c>
      <c r="F4490">
        <v>0.78</v>
      </c>
      <c r="G4490">
        <v>-21.348627306494901</v>
      </c>
      <c r="H4490">
        <v>-10.523857472958801</v>
      </c>
      <c r="I4490">
        <v>1.66984200165886</v>
      </c>
      <c r="J4490">
        <v>-14.5478819373529</v>
      </c>
      <c r="K4490">
        <v>0.86658413468881201</v>
      </c>
      <c r="L4490">
        <v>1.02898766423865</v>
      </c>
      <c r="M4490">
        <v>29.2652144100675</v>
      </c>
      <c r="N4490">
        <v>0.43451901659528003</v>
      </c>
      <c r="O4490">
        <v>48.717948717948701</v>
      </c>
      <c r="P4490">
        <v>41.818181818181799</v>
      </c>
      <c r="Q4490">
        <v>1.9345668139471001E-2</v>
      </c>
    </row>
    <row r="4491" spans="1:17" hidden="1" x14ac:dyDescent="0.3">
      <c r="A4491" t="s">
        <v>9211</v>
      </c>
      <c r="B4491" t="s">
        <v>9212</v>
      </c>
      <c r="C4491" t="str">
        <f>IFERROR(VLOOKUP(Table1[[#This Row],[Ticker]],[1]!Table1[[Symbol]:[Industry]],2,FALSE),"-")</f>
        <v>-</v>
      </c>
      <c r="D4491" t="s">
        <v>2737</v>
      </c>
      <c r="E4491">
        <v>9.7553443000000009</v>
      </c>
      <c r="F4491">
        <v>26.5</v>
      </c>
      <c r="G4491">
        <v>-17.5598074307185</v>
      </c>
      <c r="H4491">
        <v>-1.3276643758370099</v>
      </c>
      <c r="I4491">
        <v>-18.7060978479652</v>
      </c>
      <c r="J4491">
        <v>-3.1011359453285698</v>
      </c>
      <c r="K4491">
        <v>25.2749414371259</v>
      </c>
      <c r="L4491">
        <v>22.541910757259</v>
      </c>
      <c r="M4491">
        <v>55.664043312811202</v>
      </c>
      <c r="N4491">
        <v>0.20195757951492599</v>
      </c>
      <c r="O4491">
        <v>6.60377358490567</v>
      </c>
      <c r="P4491">
        <v>82.130584192439798</v>
      </c>
    </row>
    <row r="4492" spans="1:17" hidden="1" x14ac:dyDescent="0.3">
      <c r="A4492" t="s">
        <v>9213</v>
      </c>
      <c r="B4492" t="s">
        <v>9214</v>
      </c>
      <c r="C4492" t="str">
        <f>IFERROR(VLOOKUP(Table1[[#This Row],[Ticker]],[1]!Table1[[Symbol]:[Industry]],2,FALSE),"-")</f>
        <v>-</v>
      </c>
      <c r="D4492" t="s">
        <v>21</v>
      </c>
      <c r="E4492">
        <v>9.7164774999999999</v>
      </c>
      <c r="F4492">
        <v>9.25</v>
      </c>
      <c r="G4492">
        <v>-24.567392577711701</v>
      </c>
      <c r="H4492">
        <v>-12.282383232833</v>
      </c>
      <c r="I4492">
        <v>-6.6151821529305002</v>
      </c>
      <c r="J4492">
        <v>4.64268743218837</v>
      </c>
      <c r="K4492">
        <v>9.4520505297740005</v>
      </c>
      <c r="L4492">
        <v>9.0590707905499599</v>
      </c>
      <c r="M4492">
        <v>47.846661055467898</v>
      </c>
      <c r="N4492">
        <v>0.77444958810235398</v>
      </c>
      <c r="O4492">
        <v>43.243243243243199</v>
      </c>
      <c r="P4492">
        <v>86.116700201207195</v>
      </c>
      <c r="Q4492">
        <v>0.21402502857358699</v>
      </c>
    </row>
    <row r="4493" spans="1:17" hidden="1" x14ac:dyDescent="0.3">
      <c r="A4493" t="s">
        <v>9215</v>
      </c>
      <c r="B4493" t="s">
        <v>9216</v>
      </c>
      <c r="C4493" t="str">
        <f>IFERROR(VLOOKUP(Table1[[#This Row],[Ticker]],[1]!Table1[[Symbol]:[Industry]],2,FALSE),"-")</f>
        <v>-</v>
      </c>
      <c r="D4493" t="s">
        <v>294</v>
      </c>
      <c r="E4493">
        <v>9.7048257000000007</v>
      </c>
      <c r="F4493">
        <v>9.69</v>
      </c>
      <c r="G4493">
        <v>-14.027198735066399</v>
      </c>
      <c r="H4493">
        <v>-9.6415045317824308</v>
      </c>
      <c r="I4493">
        <v>-39.741350212453</v>
      </c>
      <c r="J4493">
        <v>-1.5044036764834099</v>
      </c>
      <c r="K4493">
        <v>10.6208963870803</v>
      </c>
      <c r="L4493">
        <v>11.261896126261799</v>
      </c>
      <c r="M4493">
        <v>0.29611945915432603</v>
      </c>
      <c r="N4493">
        <v>0</v>
      </c>
      <c r="O4493">
        <v>51.805985552115501</v>
      </c>
      <c r="P4493">
        <v>25.518134715025901</v>
      </c>
    </row>
    <row r="4494" spans="1:17" hidden="1" x14ac:dyDescent="0.3">
      <c r="A4494" t="s">
        <v>9217</v>
      </c>
      <c r="B4494" t="s">
        <v>9218</v>
      </c>
      <c r="C4494" t="str">
        <f>IFERROR(VLOOKUP(Table1[[#This Row],[Ticker]],[1]!Table1[[Symbol]:[Industry]],2,FALSE),"-")</f>
        <v>-</v>
      </c>
      <c r="D4494" t="s">
        <v>117</v>
      </c>
      <c r="E4494">
        <v>9.6475600000000004</v>
      </c>
      <c r="F4494">
        <v>0.52</v>
      </c>
      <c r="G4494">
        <v>-26.654749755474501</v>
      </c>
      <c r="H4494">
        <v>-0.55987187872120803</v>
      </c>
      <c r="I4494">
        <v>-12.207709018749201</v>
      </c>
      <c r="J4494">
        <v>2.57722897657781</v>
      </c>
      <c r="K4494">
        <v>0.49241669691976903</v>
      </c>
      <c r="L4494">
        <v>0.50892618065415796</v>
      </c>
      <c r="M4494">
        <v>99.999428466193294</v>
      </c>
      <c r="N4494">
        <v>1.7678525733267001</v>
      </c>
      <c r="O4494">
        <v>17.3076923076922</v>
      </c>
      <c r="P4494">
        <v>6.12244897959184</v>
      </c>
      <c r="Q4494">
        <v>-0.161217118401486</v>
      </c>
    </row>
    <row r="4495" spans="1:17" hidden="1" x14ac:dyDescent="0.3">
      <c r="A4495" t="s">
        <v>9219</v>
      </c>
      <c r="B4495" t="s">
        <v>9220</v>
      </c>
      <c r="C4495" t="str">
        <f>IFERROR(VLOOKUP(Table1[[#This Row],[Ticker]],[1]!Table1[[Symbol]:[Industry]],2,FALSE),"-")</f>
        <v>-</v>
      </c>
      <c r="E4495">
        <v>9.5313189000000005</v>
      </c>
      <c r="F4495">
        <v>31.47</v>
      </c>
      <c r="G4495">
        <v>-22.588123104814301</v>
      </c>
      <c r="H4495">
        <v>0.32847545487532898</v>
      </c>
      <c r="I4495">
        <v>-8.1410823680890303</v>
      </c>
      <c r="J4495">
        <v>3.46557631017434</v>
      </c>
      <c r="K4495">
        <v>30.212933193851001</v>
      </c>
      <c r="L4495">
        <v>29.819859033681102</v>
      </c>
      <c r="M4495">
        <v>100</v>
      </c>
      <c r="N4495">
        <v>5.1717171717171704</v>
      </c>
      <c r="O4495">
        <v>0</v>
      </c>
      <c r="P4495">
        <v>10.1890756302521</v>
      </c>
    </row>
    <row r="4496" spans="1:17" hidden="1" x14ac:dyDescent="0.3">
      <c r="A4496" t="s">
        <v>9221</v>
      </c>
      <c r="B4496" t="s">
        <v>9222</v>
      </c>
      <c r="C4496" t="str">
        <f>IFERROR(VLOOKUP(Table1[[#This Row],[Ticker]],[1]!Table1[[Symbol]:[Industry]],2,FALSE),"-")</f>
        <v>-</v>
      </c>
      <c r="D4496" t="s">
        <v>467</v>
      </c>
      <c r="E4496">
        <v>9.5108599999999992</v>
      </c>
      <c r="F4496">
        <v>34.14</v>
      </c>
      <c r="G4496">
        <v>29.794229836362099</v>
      </c>
      <c r="H4496">
        <v>-4.6415045317824299</v>
      </c>
      <c r="I4496">
        <v>9.1530384168941001</v>
      </c>
      <c r="J4496">
        <v>-1.5044036764834099</v>
      </c>
      <c r="K4496">
        <v>33.513928266864298</v>
      </c>
      <c r="L4496">
        <v>27.863153429588699</v>
      </c>
      <c r="M4496">
        <v>100</v>
      </c>
      <c r="O4496">
        <v>0</v>
      </c>
      <c r="P4496">
        <v>62.571428571428498</v>
      </c>
    </row>
    <row r="4497" spans="1:17" hidden="1" x14ac:dyDescent="0.3">
      <c r="A4497" t="s">
        <v>9223</v>
      </c>
      <c r="B4497" t="s">
        <v>9224</v>
      </c>
      <c r="C4497" t="str">
        <f>IFERROR(VLOOKUP(Table1[[#This Row],[Ticker]],[1]!Table1[[Symbol]:[Industry]],2,FALSE),"-")</f>
        <v>-</v>
      </c>
      <c r="D4497" t="s">
        <v>753</v>
      </c>
      <c r="E4497">
        <v>9.5089231049999992</v>
      </c>
      <c r="F4497">
        <v>132.57</v>
      </c>
      <c r="G4497">
        <v>-1.5197729924921499</v>
      </c>
      <c r="H4497">
        <v>-2.6334412661598501</v>
      </c>
      <c r="I4497">
        <v>1.92564751689834</v>
      </c>
      <c r="J4497">
        <v>-0.88494818550758203</v>
      </c>
      <c r="K4497">
        <v>127.330056683013</v>
      </c>
      <c r="L4497">
        <v>116.199353315761</v>
      </c>
      <c r="M4497">
        <v>45.884931757483201</v>
      </c>
      <c r="N4497">
        <v>1.05495814494426</v>
      </c>
      <c r="O4497">
        <v>10.884815569133201</v>
      </c>
      <c r="P4497">
        <v>37.321317588564298</v>
      </c>
    </row>
    <row r="4498" spans="1:17" hidden="1" x14ac:dyDescent="0.3">
      <c r="A4498" t="s">
        <v>9225</v>
      </c>
      <c r="B4498" t="s">
        <v>9226</v>
      </c>
      <c r="C4498" t="str">
        <f>IFERROR(VLOOKUP(Table1[[#This Row],[Ticker]],[1]!Table1[[Symbol]:[Industry]],2,FALSE),"-")</f>
        <v>-</v>
      </c>
      <c r="D4498" t="s">
        <v>431</v>
      </c>
      <c r="E4498">
        <v>9.4788571679999993</v>
      </c>
      <c r="F4498">
        <v>2.16</v>
      </c>
      <c r="G4498">
        <v>-113.317739275606</v>
      </c>
      <c r="H4498">
        <v>-29.4616484166745</v>
      </c>
      <c r="I4498">
        <v>-86.330157998341093</v>
      </c>
      <c r="J4498">
        <v>-20.809422981502699</v>
      </c>
      <c r="K4498">
        <v>3.2511906492693998</v>
      </c>
      <c r="L4498">
        <v>7.3878553208518198</v>
      </c>
      <c r="M4498">
        <v>23.973437442483799</v>
      </c>
      <c r="N4498">
        <v>1.36241939428337</v>
      </c>
      <c r="O4498">
        <v>548.14814814814804</v>
      </c>
      <c r="P4498">
        <v>9.0909090909091006</v>
      </c>
      <c r="Q4498">
        <v>-0.22905684135500501</v>
      </c>
    </row>
    <row r="4499" spans="1:17" hidden="1" x14ac:dyDescent="0.3">
      <c r="A4499" t="s">
        <v>9227</v>
      </c>
      <c r="B4499" t="s">
        <v>9228</v>
      </c>
      <c r="C4499" t="str">
        <f>IFERROR(VLOOKUP(Table1[[#This Row],[Ticker]],[1]!Table1[[Symbol]:[Industry]],2,FALSE),"-")</f>
        <v>-</v>
      </c>
      <c r="D4499" t="s">
        <v>54</v>
      </c>
      <c r="E4499">
        <v>9.4650304999999992</v>
      </c>
      <c r="F4499">
        <v>19.57</v>
      </c>
      <c r="G4499">
        <v>30.306134598266901</v>
      </c>
      <c r="H4499">
        <v>-4.6415045317824299</v>
      </c>
      <c r="I4499">
        <v>-38.1580973674521</v>
      </c>
      <c r="J4499">
        <v>-1.5044036764834099</v>
      </c>
      <c r="K4499">
        <v>21.307503801217699</v>
      </c>
      <c r="L4499">
        <v>21.5654855683782</v>
      </c>
      <c r="M4499">
        <v>15.9816049020853</v>
      </c>
      <c r="N4499">
        <v>0.291866028708133</v>
      </c>
      <c r="O4499">
        <v>45.579969340827702</v>
      </c>
      <c r="P4499">
        <v>95.7</v>
      </c>
    </row>
    <row r="4500" spans="1:17" hidden="1" x14ac:dyDescent="0.3">
      <c r="A4500" t="s">
        <v>9229</v>
      </c>
      <c r="B4500" t="s">
        <v>9230</v>
      </c>
      <c r="C4500" t="str">
        <f>IFERROR(VLOOKUP(Table1[[#This Row],[Ticker]],[1]!Table1[[Symbol]:[Industry]],2,FALSE),"-")</f>
        <v>-</v>
      </c>
      <c r="D4500" t="s">
        <v>4403</v>
      </c>
      <c r="E4500">
        <v>9.4456530000000001</v>
      </c>
      <c r="F4500">
        <v>18.510000000000002</v>
      </c>
      <c r="G4500">
        <v>106.370088086639</v>
      </c>
      <c r="H4500">
        <v>41.729463210153</v>
      </c>
      <c r="I4500">
        <v>166.439072770889</v>
      </c>
      <c r="J4500">
        <v>6.5956558827780398</v>
      </c>
      <c r="K4500">
        <v>13.077801614309299</v>
      </c>
      <c r="L4500">
        <v>9.6673833360432599</v>
      </c>
      <c r="M4500">
        <v>94.341861274234901</v>
      </c>
      <c r="N4500">
        <v>0.68248015433416298</v>
      </c>
      <c r="O4500">
        <v>0</v>
      </c>
      <c r="P4500">
        <v>224.73684210526301</v>
      </c>
      <c r="Q4500">
        <v>8.0673956459583002E-2</v>
      </c>
    </row>
    <row r="4501" spans="1:17" hidden="1" x14ac:dyDescent="0.3">
      <c r="A4501" t="s">
        <v>9231</v>
      </c>
      <c r="B4501" t="s">
        <v>9232</v>
      </c>
      <c r="C4501" t="str">
        <f>IFERROR(VLOOKUP(Table1[[#This Row],[Ticker]],[1]!Table1[[Symbol]:[Industry]],2,FALSE),"-")</f>
        <v>-</v>
      </c>
      <c r="D4501" t="s">
        <v>261</v>
      </c>
      <c r="E4501">
        <v>9.421677098</v>
      </c>
      <c r="F4501">
        <v>6.43</v>
      </c>
      <c r="G4501">
        <v>3.16360464759742</v>
      </c>
      <c r="H4501">
        <v>6.9096505837291096</v>
      </c>
      <c r="I4501">
        <v>-1.63324329779667</v>
      </c>
      <c r="J4501">
        <v>-10.887781692569201</v>
      </c>
      <c r="K4501">
        <v>7.0991704356285297</v>
      </c>
      <c r="L4501">
        <v>6.1088695028925102</v>
      </c>
      <c r="M4501">
        <v>26.8884309093953</v>
      </c>
      <c r="N4501">
        <v>0.44563011173106798</v>
      </c>
      <c r="O4501">
        <v>58.00933125972</v>
      </c>
      <c r="P4501">
        <v>65.721649484536002</v>
      </c>
      <c r="Q4501">
        <v>3.6792512114457998E-2</v>
      </c>
    </row>
    <row r="4502" spans="1:17" hidden="1" x14ac:dyDescent="0.3">
      <c r="A4502" t="s">
        <v>9233</v>
      </c>
      <c r="B4502" t="s">
        <v>9234</v>
      </c>
      <c r="C4502" t="str">
        <f>IFERROR(VLOOKUP(Table1[[#This Row],[Ticker]],[1]!Table1[[Symbol]:[Industry]],2,FALSE),"-")</f>
        <v>-</v>
      </c>
      <c r="D4502" t="s">
        <v>606</v>
      </c>
      <c r="E4502">
        <v>9.3009920000000008</v>
      </c>
      <c r="F4502">
        <v>24.8</v>
      </c>
      <c r="G4502">
        <v>-29.443865401732999</v>
      </c>
      <c r="H4502">
        <v>1.5683455752839399</v>
      </c>
      <c r="I4502">
        <v>-12.256590846929599</v>
      </c>
      <c r="J4502">
        <v>-1.8659946768851801</v>
      </c>
      <c r="K4502">
        <v>24.266619760432299</v>
      </c>
      <c r="L4502">
        <v>23.971498840975801</v>
      </c>
      <c r="M4502">
        <v>57.948600209041501</v>
      </c>
      <c r="N4502">
        <v>0.72635715103192999</v>
      </c>
      <c r="O4502">
        <v>17.943548387096701</v>
      </c>
      <c r="P4502">
        <v>31.216931216931201</v>
      </c>
      <c r="Q4502">
        <v>4.2828712138754998E-2</v>
      </c>
    </row>
    <row r="4503" spans="1:17" hidden="1" x14ac:dyDescent="0.3">
      <c r="A4503" t="s">
        <v>9235</v>
      </c>
      <c r="B4503" t="s">
        <v>9236</v>
      </c>
      <c r="C4503" t="str">
        <f>IFERROR(VLOOKUP(Table1[[#This Row],[Ticker]],[1]!Table1[[Symbol]:[Industry]],2,FALSE),"-")</f>
        <v>-</v>
      </c>
      <c r="D4503" t="s">
        <v>397</v>
      </c>
      <c r="E4503">
        <v>9.2980824999999996</v>
      </c>
      <c r="F4503">
        <v>14.35</v>
      </c>
      <c r="G4503">
        <v>-8.1030023840672705</v>
      </c>
      <c r="H4503">
        <v>-25.583912908745699</v>
      </c>
      <c r="I4503">
        <v>5.9122662440830904</v>
      </c>
      <c r="J4503">
        <v>-6.4760839785602</v>
      </c>
      <c r="K4503">
        <v>16.860554408649701</v>
      </c>
      <c r="L4503">
        <v>14.8819692964409</v>
      </c>
      <c r="M4503">
        <v>14.372844817461401</v>
      </c>
      <c r="N4503">
        <v>0.76085972419445502</v>
      </c>
      <c r="O4503">
        <v>69.965156794425098</v>
      </c>
      <c r="P4503">
        <v>50.735294117647001</v>
      </c>
      <c r="Q4503">
        <v>5.1365748598596002E-2</v>
      </c>
    </row>
    <row r="4504" spans="1:17" hidden="1" x14ac:dyDescent="0.3">
      <c r="A4504" t="s">
        <v>9237</v>
      </c>
      <c r="B4504" t="s">
        <v>9238</v>
      </c>
      <c r="C4504" t="str">
        <f>IFERROR(VLOOKUP(Table1[[#This Row],[Ticker]],[1]!Table1[[Symbol]:[Industry]],2,FALSE),"-")</f>
        <v>-</v>
      </c>
      <c r="D4504" t="s">
        <v>51</v>
      </c>
      <c r="E4504">
        <v>9.2679691500000008</v>
      </c>
      <c r="F4504">
        <v>8.5500000000000007</v>
      </c>
      <c r="G4504">
        <v>54.722801264933601</v>
      </c>
      <c r="H4504">
        <v>17.3061698868222</v>
      </c>
      <c r="I4504">
        <v>-31.528127541488299</v>
      </c>
      <c r="J4504">
        <v>6.4750043029245701</v>
      </c>
      <c r="K4504">
        <v>7.7448381128552697</v>
      </c>
      <c r="L4504">
        <v>8.1232971218889301</v>
      </c>
      <c r="M4504">
        <v>95.697743565529805</v>
      </c>
      <c r="N4504">
        <v>2.5063136580996499</v>
      </c>
      <c r="O4504">
        <v>23.391812865496998</v>
      </c>
      <c r="P4504">
        <v>87.5</v>
      </c>
      <c r="Q4504">
        <v>4.4288317836813001E-2</v>
      </c>
    </row>
    <row r="4505" spans="1:17" hidden="1" x14ac:dyDescent="0.3">
      <c r="A4505" t="s">
        <v>9239</v>
      </c>
      <c r="B4505" t="s">
        <v>9240</v>
      </c>
      <c r="C4505" t="str">
        <f>IFERROR(VLOOKUP(Table1[[#This Row],[Ticker]],[1]!Table1[[Symbol]:[Industry]],2,FALSE),"-")</f>
        <v>-</v>
      </c>
      <c r="D4505" t="s">
        <v>379</v>
      </c>
      <c r="E4505">
        <v>9.2532677999999997</v>
      </c>
      <c r="F4505">
        <v>14.21</v>
      </c>
      <c r="G4505">
        <v>52.248842931600201</v>
      </c>
      <c r="H4505">
        <v>17.053410722454799</v>
      </c>
      <c r="I4505">
        <v>-22.381474676261401</v>
      </c>
      <c r="J4505">
        <v>2.5535673380093198</v>
      </c>
      <c r="K4505">
        <v>13.352305371114401</v>
      </c>
      <c r="L4505">
        <v>11.846201230376201</v>
      </c>
      <c r="M4505">
        <v>52.948675796085098</v>
      </c>
      <c r="N4505">
        <v>1.50203036845175</v>
      </c>
      <c r="O4505">
        <v>32.019704433497502</v>
      </c>
      <c r="P4505">
        <v>135.26490066225099</v>
      </c>
      <c r="Q4505">
        <v>0.132239418679266</v>
      </c>
    </row>
    <row r="4506" spans="1:17" hidden="1" x14ac:dyDescent="0.3">
      <c r="A4506" t="s">
        <v>9241</v>
      </c>
      <c r="B4506" t="s">
        <v>9242</v>
      </c>
      <c r="C4506" t="str">
        <f>IFERROR(VLOOKUP(Table1[[#This Row],[Ticker]],[1]!Table1[[Symbol]:[Industry]],2,FALSE),"-")</f>
        <v>-</v>
      </c>
      <c r="D4506" t="s">
        <v>842</v>
      </c>
      <c r="E4506">
        <v>9.2132500000000004</v>
      </c>
      <c r="F4506">
        <v>13.45</v>
      </c>
      <c r="G4506">
        <v>-37.925294644798399</v>
      </c>
      <c r="H4506">
        <v>-4.5633795317824299</v>
      </c>
      <c r="I4506">
        <v>6.2068790386958801</v>
      </c>
      <c r="J4506">
        <v>7.5168729192612602</v>
      </c>
      <c r="K4506">
        <v>11.993773145236601</v>
      </c>
      <c r="L4506">
        <v>11.651580551123701</v>
      </c>
      <c r="M4506">
        <v>73.789838300509004</v>
      </c>
      <c r="N4506">
        <v>2.1502868690465999</v>
      </c>
      <c r="O4506">
        <v>10.4089219330855</v>
      </c>
      <c r="P4506">
        <v>51.123595505617899</v>
      </c>
      <c r="Q4506">
        <v>5.1451538729789997E-2</v>
      </c>
    </row>
    <row r="4507" spans="1:17" hidden="1" x14ac:dyDescent="0.3">
      <c r="A4507" t="s">
        <v>9243</v>
      </c>
      <c r="B4507" t="s">
        <v>9244</v>
      </c>
      <c r="C4507" t="str">
        <f>IFERROR(VLOOKUP(Table1[[#This Row],[Ticker]],[1]!Table1[[Symbol]:[Industry]],2,FALSE),"-")</f>
        <v>-</v>
      </c>
      <c r="D4507" t="s">
        <v>9245</v>
      </c>
      <c r="E4507">
        <v>9.1854679010000009</v>
      </c>
      <c r="F4507">
        <v>11.59</v>
      </c>
      <c r="G4507">
        <v>-36.1256086290593</v>
      </c>
      <c r="H4507">
        <v>5.5354866186600198</v>
      </c>
      <c r="I4507">
        <v>-4.1429658801145397</v>
      </c>
      <c r="J4507">
        <v>-4.9927757695066797</v>
      </c>
      <c r="K4507">
        <v>11.628376865629299</v>
      </c>
      <c r="L4507">
        <v>11.2500468764903</v>
      </c>
      <c r="M4507">
        <v>38.854176888813598</v>
      </c>
      <c r="N4507">
        <v>2.2103274559193902</v>
      </c>
      <c r="O4507">
        <v>85.073339085418397</v>
      </c>
      <c r="P4507">
        <v>23.297872340425499</v>
      </c>
      <c r="Q4507">
        <v>4.4486113101459002E-2</v>
      </c>
    </row>
    <row r="4508" spans="1:17" hidden="1" x14ac:dyDescent="0.3">
      <c r="A4508" t="s">
        <v>9246</v>
      </c>
      <c r="B4508" t="s">
        <v>9247</v>
      </c>
      <c r="C4508" t="str">
        <f>IFERROR(VLOOKUP(Table1[[#This Row],[Ticker]],[1]!Table1[[Symbol]:[Industry]],2,FALSE),"-")</f>
        <v>-</v>
      </c>
      <c r="D4508" t="s">
        <v>644</v>
      </c>
      <c r="E4508">
        <v>9.1542700000000004</v>
      </c>
      <c r="F4508">
        <v>3050</v>
      </c>
      <c r="G4508">
        <v>173.74006170410701</v>
      </c>
      <c r="H4508">
        <v>18.739074601548101</v>
      </c>
      <c r="I4508">
        <v>30.741200750436899</v>
      </c>
      <c r="J4508">
        <v>0.64758018363763103</v>
      </c>
      <c r="K4508">
        <v>2546.4849062467802</v>
      </c>
      <c r="L4508">
        <v>1990.08017817923</v>
      </c>
      <c r="M4508">
        <v>59.816447280501599</v>
      </c>
      <c r="N4508">
        <v>1.2243467306051099</v>
      </c>
      <c r="O4508">
        <v>20.0934426229508</v>
      </c>
      <c r="P4508">
        <v>252.193995381062</v>
      </c>
      <c r="Q4508">
        <v>0.114218563662463</v>
      </c>
    </row>
    <row r="4509" spans="1:17" hidden="1" x14ac:dyDescent="0.3">
      <c r="A4509" t="s">
        <v>9248</v>
      </c>
      <c r="B4509" t="s">
        <v>9249</v>
      </c>
      <c r="C4509" t="str">
        <f>IFERROR(VLOOKUP(Table1[[#This Row],[Ticker]],[1]!Table1[[Symbol]:[Industry]],2,FALSE),"-")</f>
        <v>-</v>
      </c>
      <c r="D4509" t="s">
        <v>74</v>
      </c>
      <c r="E4509">
        <v>9.1270232789343204</v>
      </c>
      <c r="F4509">
        <v>47.26</v>
      </c>
      <c r="G4509">
        <v>1.17971736470683</v>
      </c>
      <c r="H4509">
        <v>0.35738460396517402</v>
      </c>
      <c r="I4509">
        <v>-2.5819336534966602</v>
      </c>
      <c r="J4509">
        <v>3.4944854592641899</v>
      </c>
      <c r="K4509">
        <v>39.4017614017691</v>
      </c>
      <c r="M4509">
        <v>99.999999999997797</v>
      </c>
      <c r="N4509">
        <v>7.4794315632011901E-2</v>
      </c>
      <c r="O4509">
        <v>0</v>
      </c>
      <c r="P4509">
        <v>33.956916099773203</v>
      </c>
    </row>
    <row r="4510" spans="1:17" hidden="1" x14ac:dyDescent="0.3">
      <c r="A4510" t="s">
        <v>9250</v>
      </c>
      <c r="B4510" t="s">
        <v>9251</v>
      </c>
      <c r="C4510" t="str">
        <f>IFERROR(VLOOKUP(Table1[[#This Row],[Ticker]],[1]!Table1[[Symbol]:[Industry]],2,FALSE),"-")</f>
        <v>-</v>
      </c>
      <c r="D4510" t="s">
        <v>4950</v>
      </c>
      <c r="E4510">
        <v>9.1141199999999998</v>
      </c>
      <c r="F4510">
        <v>43.65</v>
      </c>
      <c r="G4510">
        <v>-8.5951219214106391</v>
      </c>
      <c r="H4510">
        <v>-2.5362413738876999</v>
      </c>
      <c r="I4510">
        <v>-9.4772901679172001</v>
      </c>
      <c r="J4510">
        <v>-2.29985822193796</v>
      </c>
      <c r="K4510">
        <v>43.258030681828501</v>
      </c>
      <c r="L4510">
        <v>40.577224983505403</v>
      </c>
      <c r="M4510">
        <v>32.147045066520398</v>
      </c>
      <c r="N4510">
        <v>1.0909090909090899</v>
      </c>
      <c r="O4510">
        <v>2.9553264604810798</v>
      </c>
      <c r="P4510">
        <v>45.499999999999901</v>
      </c>
    </row>
    <row r="4511" spans="1:17" hidden="1" x14ac:dyDescent="0.3">
      <c r="A4511" t="s">
        <v>9252</v>
      </c>
      <c r="B4511" t="s">
        <v>9253</v>
      </c>
      <c r="C4511" t="str">
        <f>IFERROR(VLOOKUP(Table1[[#This Row],[Ticker]],[1]!Table1[[Symbol]:[Industry]],2,FALSE),"-")</f>
        <v>-</v>
      </c>
      <c r="D4511" t="s">
        <v>132</v>
      </c>
      <c r="E4511">
        <v>9.1119243020000003</v>
      </c>
      <c r="F4511">
        <v>22.01</v>
      </c>
      <c r="G4511">
        <v>26.484740483457401</v>
      </c>
      <c r="H4511">
        <v>7.9926418096809702</v>
      </c>
      <c r="I4511">
        <v>134.36789022209501</v>
      </c>
      <c r="J4511">
        <v>-6.4838275447961697</v>
      </c>
      <c r="K4511">
        <v>20.078226404129101</v>
      </c>
      <c r="L4511">
        <v>17.275363320535501</v>
      </c>
      <c r="M4511">
        <v>46.232649516642503</v>
      </c>
      <c r="N4511">
        <v>1.1907679623219001</v>
      </c>
      <c r="O4511">
        <v>10.767832803271199</v>
      </c>
      <c r="P4511">
        <v>165.82125603864699</v>
      </c>
      <c r="Q4511">
        <v>-4.6600359867218999E-2</v>
      </c>
    </row>
    <row r="4512" spans="1:17" hidden="1" x14ac:dyDescent="0.3">
      <c r="A4512" t="s">
        <v>9254</v>
      </c>
      <c r="B4512" t="s">
        <v>9255</v>
      </c>
      <c r="C4512" t="str">
        <f>IFERROR(VLOOKUP(Table1[[#This Row],[Ticker]],[1]!Table1[[Symbol]:[Industry]],2,FALSE),"-")</f>
        <v>-</v>
      </c>
      <c r="D4512" t="s">
        <v>21</v>
      </c>
      <c r="E4512">
        <v>9.0906521199999997</v>
      </c>
      <c r="F4512">
        <v>7.01</v>
      </c>
      <c r="G4512">
        <v>-9.7947425947155295</v>
      </c>
      <c r="H4512">
        <v>-3.4086278194536699</v>
      </c>
      <c r="I4512">
        <v>4.2222895541064096</v>
      </c>
      <c r="J4512">
        <v>2.5801033657700998</v>
      </c>
      <c r="K4512">
        <v>7.3375530939220797</v>
      </c>
      <c r="L4512">
        <v>7.0564949986429601</v>
      </c>
      <c r="M4512">
        <v>42.235698063951197</v>
      </c>
      <c r="N4512">
        <v>0.98956067855589303</v>
      </c>
      <c r="O4512">
        <v>33.951497860199702</v>
      </c>
      <c r="P4512">
        <v>39.920159680638697</v>
      </c>
      <c r="Q4512">
        <v>2.9394408879414999E-2</v>
      </c>
    </row>
    <row r="4513" spans="1:17" hidden="1" x14ac:dyDescent="0.3">
      <c r="A4513" t="s">
        <v>9256</v>
      </c>
      <c r="B4513" t="s">
        <v>9257</v>
      </c>
      <c r="C4513" t="str">
        <f>IFERROR(VLOOKUP(Table1[[#This Row],[Ticker]],[1]!Table1[[Symbol]:[Industry]],2,FALSE),"-")</f>
        <v>-</v>
      </c>
      <c r="D4513" t="s">
        <v>644</v>
      </c>
      <c r="E4513">
        <v>9.0898073000000004</v>
      </c>
      <c r="F4513">
        <v>17.989999999999998</v>
      </c>
      <c r="G4513">
        <v>51.3579087367862</v>
      </c>
      <c r="H4513">
        <v>34.505782289922898</v>
      </c>
      <c r="I4513">
        <v>79.797595305623602</v>
      </c>
      <c r="J4513">
        <v>-4.4249012427354399</v>
      </c>
      <c r="K4513">
        <v>14.742044959025799</v>
      </c>
      <c r="L4513">
        <v>12.216977374294199</v>
      </c>
      <c r="M4513">
        <v>48.614888987073101</v>
      </c>
      <c r="N4513">
        <v>0.801989386393268</v>
      </c>
      <c r="O4513">
        <v>24.013340744858201</v>
      </c>
      <c r="P4513">
        <v>122.37330037082801</v>
      </c>
      <c r="Q4513">
        <v>0.111482608605196</v>
      </c>
    </row>
    <row r="4514" spans="1:17" hidden="1" x14ac:dyDescent="0.3">
      <c r="A4514" t="s">
        <v>9258</v>
      </c>
      <c r="B4514" t="s">
        <v>9259</v>
      </c>
      <c r="C4514" t="str">
        <f>IFERROR(VLOOKUP(Table1[[#This Row],[Ticker]],[1]!Table1[[Symbol]:[Industry]],2,FALSE),"-")</f>
        <v>-</v>
      </c>
      <c r="D4514" t="s">
        <v>74</v>
      </c>
      <c r="E4514">
        <v>9.0625</v>
      </c>
      <c r="F4514">
        <v>6.25</v>
      </c>
      <c r="G4514">
        <v>-10.468001083402999</v>
      </c>
      <c r="H4514">
        <v>5.5189232757041804</v>
      </c>
      <c r="I4514">
        <v>-10.3854257012772</v>
      </c>
      <c r="J4514">
        <v>6.9166489550955204</v>
      </c>
      <c r="K4514">
        <v>5.7658118476442803</v>
      </c>
      <c r="L4514">
        <v>5.6359815788083898</v>
      </c>
      <c r="M4514">
        <v>67.421220945992502</v>
      </c>
      <c r="N4514">
        <v>0.86918313969417105</v>
      </c>
      <c r="O4514">
        <v>27.8399999999999</v>
      </c>
      <c r="P4514">
        <v>38.8888888888888</v>
      </c>
      <c r="Q4514">
        <v>-4.5512953792433003E-2</v>
      </c>
    </row>
    <row r="4515" spans="1:17" hidden="1" x14ac:dyDescent="0.3">
      <c r="A4515" t="s">
        <v>9260</v>
      </c>
      <c r="B4515" t="s">
        <v>9261</v>
      </c>
      <c r="C4515" t="str">
        <f>IFERROR(VLOOKUP(Table1[[#This Row],[Ticker]],[1]!Table1[[Symbol]:[Industry]],2,FALSE),"-")</f>
        <v>-</v>
      </c>
      <c r="D4515" t="s">
        <v>5413</v>
      </c>
      <c r="E4515">
        <v>9.0482945000000008</v>
      </c>
      <c r="F4515">
        <v>10.36</v>
      </c>
      <c r="G4515">
        <v>-28.969583504605399</v>
      </c>
      <c r="H4515">
        <v>-12.141504531782401</v>
      </c>
      <c r="I4515">
        <v>13.476457777740199</v>
      </c>
      <c r="J4515">
        <v>-14.445580147071601</v>
      </c>
      <c r="K4515">
        <v>11.0649684190771</v>
      </c>
      <c r="L4515">
        <v>10.7102704416167</v>
      </c>
      <c r="M4515">
        <v>32.611938884891302</v>
      </c>
      <c r="N4515">
        <v>0.365947467843799</v>
      </c>
      <c r="O4515">
        <v>55.308880308880298</v>
      </c>
      <c r="P4515">
        <v>50.800582241630202</v>
      </c>
    </row>
    <row r="4516" spans="1:17" hidden="1" x14ac:dyDescent="0.3">
      <c r="A4516" t="s">
        <v>9262</v>
      </c>
      <c r="B4516" t="s">
        <v>9263</v>
      </c>
      <c r="C4516" t="str">
        <f>IFERROR(VLOOKUP(Table1[[#This Row],[Ticker]],[1]!Table1[[Symbol]:[Industry]],2,FALSE),"-")</f>
        <v>-</v>
      </c>
      <c r="D4516" t="s">
        <v>397</v>
      </c>
      <c r="E4516">
        <v>9.0134328000000004</v>
      </c>
      <c r="F4516">
        <v>29.83</v>
      </c>
      <c r="G4516">
        <v>-15.796806578203601</v>
      </c>
      <c r="H4516">
        <v>2.51621348842236E-2</v>
      </c>
      <c r="I4516">
        <v>-18.896824665007799</v>
      </c>
      <c r="J4516">
        <v>-2.0710703431500899</v>
      </c>
      <c r="K4516">
        <v>29.5417542383232</v>
      </c>
      <c r="L4516">
        <v>28.821289164654502</v>
      </c>
      <c r="M4516">
        <v>48.566092140509298</v>
      </c>
      <c r="N4516">
        <v>1.02333065164923</v>
      </c>
      <c r="O4516">
        <v>32.417029835735804</v>
      </c>
      <c r="P4516">
        <v>28.3010752688172</v>
      </c>
      <c r="Q4516">
        <v>9.1818928734546001E-2</v>
      </c>
    </row>
    <row r="4517" spans="1:17" hidden="1" x14ac:dyDescent="0.3">
      <c r="A4517" t="s">
        <v>9264</v>
      </c>
      <c r="B4517" t="s">
        <v>9265</v>
      </c>
      <c r="C4517" t="str">
        <f>IFERROR(VLOOKUP(Table1[[#This Row],[Ticker]],[1]!Table1[[Symbol]:[Industry]],2,FALSE),"-")</f>
        <v>-</v>
      </c>
      <c r="D4517" t="s">
        <v>564</v>
      </c>
      <c r="E4517">
        <v>9.0074308340000009</v>
      </c>
      <c r="F4517">
        <v>5.62</v>
      </c>
      <c r="G4517">
        <v>-41.395084913928201</v>
      </c>
      <c r="H4517">
        <v>9.8779228710805498</v>
      </c>
      <c r="I4517">
        <v>-19.733666770270901</v>
      </c>
      <c r="J4517">
        <v>2.9732082638150699</v>
      </c>
      <c r="K4517">
        <v>6.0263643662325599</v>
      </c>
      <c r="L4517">
        <v>12.673791064615999</v>
      </c>
      <c r="M4517">
        <v>99.318109466169503</v>
      </c>
      <c r="N4517">
        <v>0.41828711787851203</v>
      </c>
      <c r="O4517">
        <v>45.907473309608498</v>
      </c>
      <c r="P4517">
        <v>33.1753554502369</v>
      </c>
      <c r="Q4517">
        <v>-0.190520387206146</v>
      </c>
    </row>
    <row r="4518" spans="1:17" hidden="1" x14ac:dyDescent="0.3">
      <c r="A4518" t="s">
        <v>9266</v>
      </c>
      <c r="B4518" t="s">
        <v>9267</v>
      </c>
      <c r="C4518" t="str">
        <f>IFERROR(VLOOKUP(Table1[[#This Row],[Ticker]],[1]!Table1[[Symbol]:[Industry]],2,FALSE),"-")</f>
        <v>-</v>
      </c>
      <c r="D4518" t="s">
        <v>1000</v>
      </c>
      <c r="E4518">
        <v>8.9984950000000001</v>
      </c>
      <c r="F4518">
        <v>15.01</v>
      </c>
      <c r="G4518">
        <v>-37.050157918739799</v>
      </c>
      <c r="H4518">
        <v>-24.945521904203702</v>
      </c>
      <c r="I4518">
        <v>-11.039235911135901</v>
      </c>
      <c r="J4518">
        <v>0.157646185012428</v>
      </c>
      <c r="K4518">
        <v>17.057104959017501</v>
      </c>
      <c r="L4518">
        <v>16.258696734059999</v>
      </c>
      <c r="M4518">
        <v>44.448347509332201</v>
      </c>
      <c r="N4518">
        <v>0.56639935679545195</v>
      </c>
      <c r="O4518">
        <v>52.898067954696799</v>
      </c>
      <c r="P4518">
        <v>27.636054421768701</v>
      </c>
      <c r="Q4518">
        <v>4.7282876887327997E-2</v>
      </c>
    </row>
    <row r="4519" spans="1:17" hidden="1" x14ac:dyDescent="0.3">
      <c r="A4519" t="s">
        <v>9268</v>
      </c>
      <c r="B4519" t="s">
        <v>9269</v>
      </c>
      <c r="C4519" t="str">
        <f>IFERROR(VLOOKUP(Table1[[#This Row],[Ticker]],[1]!Table1[[Symbol]:[Industry]],2,FALSE),"-")</f>
        <v>-</v>
      </c>
      <c r="E4519">
        <v>8.9838000000000005</v>
      </c>
      <c r="F4519">
        <v>28.52</v>
      </c>
      <c r="G4519">
        <v>12.7330053465662</v>
      </c>
      <c r="H4519">
        <v>-10.141835877044199</v>
      </c>
      <c r="I4519">
        <v>-31.616871285054401</v>
      </c>
      <c r="J4519">
        <v>-4.0001301722099099</v>
      </c>
      <c r="K4519">
        <v>30.980311596234898</v>
      </c>
      <c r="L4519">
        <v>32.286629281613898</v>
      </c>
      <c r="M4519">
        <v>12.3681427278083</v>
      </c>
      <c r="N4519">
        <v>0.28101426353651099</v>
      </c>
      <c r="O4519">
        <v>148.14165497896201</v>
      </c>
      <c r="P4519">
        <v>45.510204081632601</v>
      </c>
    </row>
    <row r="4520" spans="1:17" hidden="1" x14ac:dyDescent="0.3">
      <c r="A4520" t="s">
        <v>9270</v>
      </c>
      <c r="B4520" t="s">
        <v>9271</v>
      </c>
      <c r="C4520" t="str">
        <f>IFERROR(VLOOKUP(Table1[[#This Row],[Ticker]],[1]!Table1[[Symbol]:[Industry]],2,FALSE),"-")</f>
        <v>-</v>
      </c>
      <c r="D4520" t="s">
        <v>2208</v>
      </c>
      <c r="E4520">
        <v>8.9639279999999992</v>
      </c>
      <c r="F4520">
        <v>3.68</v>
      </c>
      <c r="G4520">
        <v>100.13419366999599</v>
      </c>
      <c r="H4520">
        <v>22.070824235340801</v>
      </c>
      <c r="I4520">
        <v>67.528427860244705</v>
      </c>
      <c r="J4520">
        <v>15.5842039184532</v>
      </c>
      <c r="K4520">
        <v>2.93212511129695</v>
      </c>
      <c r="L4520">
        <v>2.76074842999699</v>
      </c>
      <c r="M4520">
        <v>85.561936634527996</v>
      </c>
      <c r="N4520">
        <v>1.88016528925619</v>
      </c>
      <c r="O4520">
        <v>76.358695652173907</v>
      </c>
      <c r="P4520">
        <v>132.911392405063</v>
      </c>
      <c r="Q4520">
        <v>0.107019125510096</v>
      </c>
    </row>
    <row r="4521" spans="1:17" hidden="1" x14ac:dyDescent="0.3">
      <c r="A4521" t="s">
        <v>9272</v>
      </c>
      <c r="B4521" t="s">
        <v>9273</v>
      </c>
      <c r="C4521" t="str">
        <f>IFERROR(VLOOKUP(Table1[[#This Row],[Ticker]],[1]!Table1[[Symbol]:[Industry]],2,FALSE),"-")</f>
        <v>-</v>
      </c>
      <c r="D4521" t="s">
        <v>644</v>
      </c>
      <c r="E4521">
        <v>8.9285349999999397</v>
      </c>
      <c r="F4521">
        <v>8.75</v>
      </c>
      <c r="G4521">
        <v>-32.777198735066399</v>
      </c>
      <c r="H4521">
        <v>-4.6415045317824299</v>
      </c>
      <c r="I4521">
        <v>-18.3301579983411</v>
      </c>
      <c r="J4521">
        <v>-1.5044036764834099</v>
      </c>
      <c r="K4521">
        <v>8.75</v>
      </c>
      <c r="L4521">
        <v>8.75</v>
      </c>
      <c r="M4521">
        <v>50</v>
      </c>
      <c r="O4521">
        <v>0</v>
      </c>
      <c r="P4521">
        <v>0</v>
      </c>
    </row>
    <row r="4522" spans="1:17" hidden="1" x14ac:dyDescent="0.3">
      <c r="A4522" t="s">
        <v>9274</v>
      </c>
      <c r="B4522" t="s">
        <v>9275</v>
      </c>
      <c r="C4522" t="str">
        <f>IFERROR(VLOOKUP(Table1[[#This Row],[Ticker]],[1]!Table1[[Symbol]:[Industry]],2,FALSE),"-")</f>
        <v>-</v>
      </c>
      <c r="D4522" t="s">
        <v>546</v>
      </c>
      <c r="E4522">
        <v>8.9280000000000008</v>
      </c>
      <c r="F4522">
        <v>29.76</v>
      </c>
      <c r="G4522">
        <v>-1.2703494199979</v>
      </c>
      <c r="H4522">
        <v>24.222131831853901</v>
      </c>
      <c r="I4522">
        <v>26.699081767740701</v>
      </c>
      <c r="J4522">
        <v>5.6384534663737202</v>
      </c>
      <c r="K4522">
        <v>24.526461251948199</v>
      </c>
      <c r="L4522">
        <v>21.408193150020601</v>
      </c>
      <c r="M4522">
        <v>66.776543470108294</v>
      </c>
      <c r="N4522">
        <v>0.37780317380496298</v>
      </c>
      <c r="O4522">
        <v>4.1666666666666501</v>
      </c>
      <c r="P4522">
        <v>95.918367346938794</v>
      </c>
    </row>
    <row r="4523" spans="1:17" hidden="1" x14ac:dyDescent="0.3">
      <c r="A4523" t="s">
        <v>9276</v>
      </c>
      <c r="B4523" t="s">
        <v>9277</v>
      </c>
      <c r="C4523" t="str">
        <f>IFERROR(VLOOKUP(Table1[[#This Row],[Ticker]],[1]!Table1[[Symbol]:[Industry]],2,FALSE),"-")</f>
        <v>-</v>
      </c>
      <c r="D4523" t="s">
        <v>505</v>
      </c>
      <c r="E4523">
        <v>8.8874435999999992</v>
      </c>
      <c r="F4523">
        <v>8.67</v>
      </c>
      <c r="G4523">
        <v>9.5873332846380208</v>
      </c>
      <c r="H4523">
        <v>-15.3941927038254</v>
      </c>
      <c r="I4523">
        <v>-1.0094543447552</v>
      </c>
      <c r="J4523">
        <v>-11.2870123721355</v>
      </c>
      <c r="K4523">
        <v>8.5887187450857798</v>
      </c>
      <c r="L4523">
        <v>8.3118076991239196</v>
      </c>
      <c r="M4523">
        <v>47.265835094743103</v>
      </c>
      <c r="N4523">
        <v>0.41601278926368701</v>
      </c>
      <c r="O4523">
        <v>75.086505190311399</v>
      </c>
      <c r="P4523">
        <v>68.349514563106695</v>
      </c>
      <c r="Q4523">
        <v>4.7474150246134002E-2</v>
      </c>
    </row>
    <row r="4524" spans="1:17" hidden="1" x14ac:dyDescent="0.3">
      <c r="A4524" t="s">
        <v>9278</v>
      </c>
      <c r="B4524" t="s">
        <v>9279</v>
      </c>
      <c r="C4524" t="str">
        <f>IFERROR(VLOOKUP(Table1[[#This Row],[Ticker]],[1]!Table1[[Symbol]:[Industry]],2,FALSE),"-")</f>
        <v>-</v>
      </c>
      <c r="D4524" t="s">
        <v>1236</v>
      </c>
      <c r="E4524">
        <v>8.8742900000000002</v>
      </c>
      <c r="F4524">
        <v>7.25</v>
      </c>
      <c r="G4524">
        <v>-9.6872157129950907</v>
      </c>
      <c r="H4524">
        <v>-25.2644905683023</v>
      </c>
      <c r="I4524">
        <v>62.018100708126497</v>
      </c>
      <c r="J4524">
        <v>-9.1294036764834203</v>
      </c>
      <c r="K4524">
        <v>8.0574076253399998</v>
      </c>
      <c r="L4524">
        <v>6.6641502363748799</v>
      </c>
      <c r="M4524">
        <v>16.433900539510802</v>
      </c>
      <c r="N4524">
        <v>0.124955103433694</v>
      </c>
      <c r="O4524">
        <v>39.172413793103402</v>
      </c>
      <c r="P4524">
        <v>95.945945945945894</v>
      </c>
      <c r="Q4524">
        <v>1.4728437704491001E-2</v>
      </c>
    </row>
    <row r="4525" spans="1:17" hidden="1" x14ac:dyDescent="0.3">
      <c r="A4525" t="s">
        <v>9280</v>
      </c>
      <c r="B4525" t="s">
        <v>9281</v>
      </c>
      <c r="C4525" t="str">
        <f>IFERROR(VLOOKUP(Table1[[#This Row],[Ticker]],[1]!Table1[[Symbol]:[Industry]],2,FALSE),"-")</f>
        <v>-</v>
      </c>
      <c r="D4525" t="s">
        <v>400</v>
      </c>
      <c r="E4525">
        <v>8.86</v>
      </c>
      <c r="F4525">
        <v>8.86</v>
      </c>
      <c r="G4525">
        <v>-59.372062032498</v>
      </c>
      <c r="H4525">
        <v>1.57043213082413</v>
      </c>
      <c r="I4525">
        <v>-4.7404144085975499</v>
      </c>
      <c r="J4525">
        <v>-5.5748107171874697</v>
      </c>
      <c r="K4525">
        <v>8.7184258312669503</v>
      </c>
      <c r="L4525">
        <v>8.2541946822157204</v>
      </c>
      <c r="M4525">
        <v>46.919354639008802</v>
      </c>
      <c r="N4525">
        <v>0.71788766263428205</v>
      </c>
      <c r="O4525">
        <v>41.083521444695201</v>
      </c>
      <c r="P4525">
        <v>41.987179487179397</v>
      </c>
      <c r="Q4525">
        <v>0.14555070168530701</v>
      </c>
    </row>
    <row r="4526" spans="1:17" hidden="1" x14ac:dyDescent="0.3">
      <c r="A4526" t="s">
        <v>9282</v>
      </c>
      <c r="B4526" t="s">
        <v>9283</v>
      </c>
      <c r="C4526" t="str">
        <f>IFERROR(VLOOKUP(Table1[[#This Row],[Ticker]],[1]!Table1[[Symbol]:[Industry]],2,FALSE),"-")</f>
        <v>-</v>
      </c>
      <c r="D4526" t="s">
        <v>546</v>
      </c>
      <c r="E4526">
        <v>8.8435199999999998</v>
      </c>
      <c r="F4526">
        <v>28</v>
      </c>
      <c r="G4526">
        <v>25.504316245148299</v>
      </c>
      <c r="H4526">
        <v>-4.0667918881042704</v>
      </c>
      <c r="I4526">
        <v>36.8804850171799</v>
      </c>
      <c r="J4526">
        <v>-11.210949951878399</v>
      </c>
      <c r="K4526">
        <v>28.278938961957401</v>
      </c>
      <c r="L4526">
        <v>23.696804765155701</v>
      </c>
      <c r="M4526">
        <v>19.433912051068699</v>
      </c>
      <c r="N4526">
        <v>0.44877492910705402</v>
      </c>
      <c r="O4526">
        <v>22.1428571428571</v>
      </c>
      <c r="P4526">
        <v>93.905817174515207</v>
      </c>
      <c r="Q4526">
        <v>0.108023822516637</v>
      </c>
    </row>
    <row r="4527" spans="1:17" hidden="1" x14ac:dyDescent="0.3">
      <c r="A4527" t="s">
        <v>9284</v>
      </c>
      <c r="B4527" t="s">
        <v>9285</v>
      </c>
      <c r="C4527" t="str">
        <f>IFERROR(VLOOKUP(Table1[[#This Row],[Ticker]],[1]!Table1[[Symbol]:[Industry]],2,FALSE),"-")</f>
        <v>-</v>
      </c>
      <c r="D4527" t="s">
        <v>400</v>
      </c>
      <c r="E4527">
        <v>8.6501249999999992</v>
      </c>
      <c r="F4527">
        <v>116.5</v>
      </c>
      <c r="G4527">
        <v>-32.777198735066399</v>
      </c>
      <c r="H4527">
        <v>-4.6415045317824299</v>
      </c>
      <c r="I4527">
        <v>-18.3301579983411</v>
      </c>
      <c r="J4527">
        <v>-1.5044036764834099</v>
      </c>
      <c r="K4527">
        <v>116.499999869487</v>
      </c>
      <c r="L4527">
        <v>116.490304901391</v>
      </c>
      <c r="M4527">
        <v>100</v>
      </c>
      <c r="O4527">
        <v>0</v>
      </c>
      <c r="P4527">
        <v>0.43103448275862899</v>
      </c>
    </row>
    <row r="4528" spans="1:17" hidden="1" x14ac:dyDescent="0.3">
      <c r="A4528" t="s">
        <v>9286</v>
      </c>
      <c r="B4528" t="s">
        <v>9287</v>
      </c>
      <c r="C4528" t="str">
        <f>IFERROR(VLOOKUP(Table1[[#This Row],[Ticker]],[1]!Table1[[Symbol]:[Industry]],2,FALSE),"-")</f>
        <v>-</v>
      </c>
      <c r="E4528">
        <v>8.607463868</v>
      </c>
      <c r="F4528">
        <v>5.78</v>
      </c>
      <c r="G4528">
        <v>-60.527198735066399</v>
      </c>
      <c r="H4528">
        <v>-4.9863321179893196</v>
      </c>
      <c r="I4528">
        <v>-44.227593895776998</v>
      </c>
      <c r="J4528">
        <v>-1.5044036764834099</v>
      </c>
      <c r="K4528">
        <v>6.0953304122803003</v>
      </c>
      <c r="L4528">
        <v>7.1730171632055404</v>
      </c>
      <c r="M4528">
        <v>38.553196479131202</v>
      </c>
      <c r="N4528">
        <v>0</v>
      </c>
      <c r="O4528">
        <v>90.657439446366695</v>
      </c>
      <c r="P4528">
        <v>4.9001814882032804</v>
      </c>
    </row>
    <row r="4529" spans="1:17" hidden="1" x14ac:dyDescent="0.3">
      <c r="A4529" t="s">
        <v>9288</v>
      </c>
      <c r="B4529" t="s">
        <v>9289</v>
      </c>
      <c r="C4529" t="str">
        <f>IFERROR(VLOOKUP(Table1[[#This Row],[Ticker]],[1]!Table1[[Symbol]:[Industry]],2,FALSE),"-")</f>
        <v>-</v>
      </c>
      <c r="D4529" t="s">
        <v>753</v>
      </c>
      <c r="E4529">
        <v>8.5756189999999997</v>
      </c>
      <c r="F4529">
        <v>78.59</v>
      </c>
      <c r="G4529">
        <v>39.821803396647503</v>
      </c>
      <c r="H4529">
        <v>-1.3977603241828001</v>
      </c>
      <c r="I4529">
        <v>11.4419688180393</v>
      </c>
      <c r="J4529">
        <v>1.6573902115970101</v>
      </c>
      <c r="K4529">
        <v>74.974279404351705</v>
      </c>
      <c r="L4529">
        <v>66.278644754507795</v>
      </c>
      <c r="M4529">
        <v>52.364653728359698</v>
      </c>
      <c r="N4529">
        <v>0.89881835330788695</v>
      </c>
      <c r="O4529">
        <v>0.50897060694743401</v>
      </c>
      <c r="P4529">
        <v>83.193473193473196</v>
      </c>
    </row>
    <row r="4530" spans="1:17" hidden="1" x14ac:dyDescent="0.3">
      <c r="A4530" t="s">
        <v>9290</v>
      </c>
      <c r="B4530" t="s">
        <v>9291</v>
      </c>
      <c r="C4530" t="str">
        <f>IFERROR(VLOOKUP(Table1[[#This Row],[Ticker]],[1]!Table1[[Symbol]:[Industry]],2,FALSE),"-")</f>
        <v>-</v>
      </c>
      <c r="D4530" t="s">
        <v>606</v>
      </c>
      <c r="E4530">
        <v>8.5317083999999994</v>
      </c>
      <c r="F4530">
        <v>5.58</v>
      </c>
      <c r="G4530">
        <v>-23.150479678091902</v>
      </c>
      <c r="H4530">
        <v>-9.4829068690111509</v>
      </c>
      <c r="I4530">
        <v>-14.9968246650078</v>
      </c>
      <c r="J4530">
        <v>1.1982990262192901</v>
      </c>
      <c r="K4530">
        <v>5.67126218836514</v>
      </c>
      <c r="L4530">
        <v>5.3845056747478504</v>
      </c>
      <c r="M4530">
        <v>44.764595534710203</v>
      </c>
      <c r="N4530">
        <v>0.76189068818487005</v>
      </c>
      <c r="O4530">
        <v>21.863799283154101</v>
      </c>
      <c r="P4530">
        <v>46.456692913385801</v>
      </c>
      <c r="Q4530">
        <v>0.115225595087653</v>
      </c>
    </row>
    <row r="4531" spans="1:17" hidden="1" x14ac:dyDescent="0.3">
      <c r="A4531" t="s">
        <v>9292</v>
      </c>
      <c r="B4531" t="s">
        <v>9293</v>
      </c>
      <c r="C4531" t="str">
        <f>IFERROR(VLOOKUP(Table1[[#This Row],[Ticker]],[1]!Table1[[Symbol]:[Industry]],2,FALSE),"-")</f>
        <v>-</v>
      </c>
      <c r="D4531" t="s">
        <v>1818</v>
      </c>
      <c r="E4531">
        <v>8.5228339999999996</v>
      </c>
      <c r="F4531">
        <v>9.43</v>
      </c>
      <c r="G4531">
        <v>-15.049358535315999</v>
      </c>
      <c r="H4531">
        <v>-6.6331187875476303</v>
      </c>
      <c r="I4531">
        <v>-28.861467296253799</v>
      </c>
      <c r="J4531">
        <v>-9.7477795351683998</v>
      </c>
      <c r="K4531">
        <v>9.6324541870932894</v>
      </c>
      <c r="L4531">
        <v>9.8579172298290398</v>
      </c>
      <c r="M4531">
        <v>36.041558948930302</v>
      </c>
      <c r="N4531">
        <v>0.86575461643242702</v>
      </c>
      <c r="O4531">
        <v>70.731707317073102</v>
      </c>
      <c r="P4531">
        <v>19.974554707379099</v>
      </c>
      <c r="Q4531">
        <v>-4.9429047770693998E-2</v>
      </c>
    </row>
    <row r="4532" spans="1:17" hidden="1" x14ac:dyDescent="0.3">
      <c r="A4532" t="s">
        <v>9294</v>
      </c>
      <c r="B4532" t="s">
        <v>9295</v>
      </c>
      <c r="C4532" t="str">
        <f>IFERROR(VLOOKUP(Table1[[#This Row],[Ticker]],[1]!Table1[[Symbol]:[Industry]],2,FALSE),"-")</f>
        <v>-</v>
      </c>
      <c r="E4532">
        <v>8.5105424999999997</v>
      </c>
      <c r="F4532">
        <v>25.77</v>
      </c>
      <c r="G4532">
        <v>-27.807748633233398</v>
      </c>
      <c r="H4532">
        <v>-4.6415045317824299</v>
      </c>
      <c r="I4532">
        <v>-18.3301579983411</v>
      </c>
      <c r="J4532">
        <v>-1.5044036764834099</v>
      </c>
      <c r="K4532">
        <v>25.767805849119299</v>
      </c>
      <c r="L4532">
        <v>25.512858580421899</v>
      </c>
      <c r="M4532">
        <v>100</v>
      </c>
      <c r="O4532">
        <v>0</v>
      </c>
      <c r="P4532">
        <v>4.9694501018329804</v>
      </c>
    </row>
    <row r="4533" spans="1:17" hidden="1" x14ac:dyDescent="0.3">
      <c r="A4533" t="s">
        <v>9296</v>
      </c>
      <c r="B4533" t="s">
        <v>9297</v>
      </c>
      <c r="C4533" t="str">
        <f>IFERROR(VLOOKUP(Table1[[#This Row],[Ticker]],[1]!Table1[[Symbol]:[Industry]],2,FALSE),"-")</f>
        <v>-</v>
      </c>
      <c r="D4533" t="s">
        <v>546</v>
      </c>
      <c r="E4533">
        <v>8.4897937500000005</v>
      </c>
      <c r="F4533">
        <v>18.75</v>
      </c>
      <c r="G4533">
        <v>38.769004375637998</v>
      </c>
      <c r="H4533">
        <v>-16.4415045317824</v>
      </c>
      <c r="I4533">
        <v>-5.37835076942548</v>
      </c>
      <c r="J4533">
        <v>-3.5044036764834101</v>
      </c>
      <c r="K4533">
        <v>18.7787531024969</v>
      </c>
      <c r="L4533">
        <v>16.822328382504399</v>
      </c>
      <c r="M4533">
        <v>50.780463962688998</v>
      </c>
      <c r="N4533">
        <v>0.50863843739542502</v>
      </c>
      <c r="O4533">
        <v>12</v>
      </c>
      <c r="P4533">
        <v>110.911136107986</v>
      </c>
      <c r="Q4533">
        <v>8.8191429136042998E-2</v>
      </c>
    </row>
    <row r="4534" spans="1:17" hidden="1" x14ac:dyDescent="0.3">
      <c r="A4534" t="s">
        <v>9298</v>
      </c>
      <c r="B4534" t="s">
        <v>9299</v>
      </c>
      <c r="C4534" t="str">
        <f>IFERROR(VLOOKUP(Table1[[#This Row],[Ticker]],[1]!Table1[[Symbol]:[Industry]],2,FALSE),"-")</f>
        <v>-</v>
      </c>
      <c r="D4534" t="s">
        <v>1595</v>
      </c>
      <c r="E4534">
        <v>8.4457909999999998</v>
      </c>
      <c r="F4534">
        <v>25.7</v>
      </c>
      <c r="G4534">
        <v>47.573678457916003</v>
      </c>
      <c r="H4534">
        <v>19.669986446375201</v>
      </c>
      <c r="I4534">
        <v>59.401515583954797</v>
      </c>
      <c r="J4534">
        <v>-1.96067744074197</v>
      </c>
      <c r="K4534">
        <v>24.212547400693701</v>
      </c>
      <c r="L4534">
        <v>20.149570793878599</v>
      </c>
      <c r="M4534">
        <v>47.315222018687201</v>
      </c>
      <c r="N4534">
        <v>0.702580282035279</v>
      </c>
      <c r="O4534">
        <v>32.2568093385214</v>
      </c>
      <c r="P4534">
        <v>103.16205533596801</v>
      </c>
      <c r="Q4534">
        <v>9.7740683980575005E-2</v>
      </c>
    </row>
    <row r="4535" spans="1:17" hidden="1" x14ac:dyDescent="0.3">
      <c r="A4535" t="s">
        <v>9300</v>
      </c>
      <c r="B4535" t="s">
        <v>9301</v>
      </c>
      <c r="C4535" t="str">
        <f>IFERROR(VLOOKUP(Table1[[#This Row],[Ticker]],[1]!Table1[[Symbol]:[Industry]],2,FALSE),"-")</f>
        <v>-</v>
      </c>
      <c r="D4535" t="s">
        <v>273</v>
      </c>
      <c r="E4535">
        <v>8.4451495319999896</v>
      </c>
      <c r="F4535">
        <v>19.489999999999998</v>
      </c>
      <c r="G4535">
        <v>-66.709402124896897</v>
      </c>
      <c r="H4535">
        <v>-9.6166289098918902</v>
      </c>
      <c r="I4535">
        <v>7.8104456093839703E-2</v>
      </c>
      <c r="J4535">
        <v>-5.0397572118369496</v>
      </c>
      <c r="K4535">
        <v>21.5749858100321</v>
      </c>
      <c r="L4535">
        <v>22.842267538626</v>
      </c>
      <c r="M4535">
        <v>39.7350206277018</v>
      </c>
      <c r="N4535">
        <v>2.0311220311220302</v>
      </c>
      <c r="O4535">
        <v>79.5792714212416</v>
      </c>
      <c r="P4535">
        <v>24.298469387754999</v>
      </c>
      <c r="Q4535">
        <v>3.131774744573E-3</v>
      </c>
    </row>
    <row r="4536" spans="1:17" hidden="1" x14ac:dyDescent="0.3">
      <c r="A4536" t="s">
        <v>9302</v>
      </c>
      <c r="B4536" t="s">
        <v>9303</v>
      </c>
      <c r="C4536" t="str">
        <f>IFERROR(VLOOKUP(Table1[[#This Row],[Ticker]],[1]!Table1[[Symbol]:[Industry]],2,FALSE),"-")</f>
        <v>-</v>
      </c>
      <c r="D4536" t="s">
        <v>74</v>
      </c>
      <c r="E4536">
        <v>8.4342089189999996</v>
      </c>
      <c r="F4536">
        <v>3.89</v>
      </c>
      <c r="G4536">
        <v>-11.5933981120134</v>
      </c>
      <c r="H4536">
        <v>-12.6902850195873</v>
      </c>
      <c r="I4536">
        <v>-7.1873008554839899</v>
      </c>
      <c r="J4536">
        <v>-8.4179839233969904</v>
      </c>
      <c r="K4536">
        <v>3.94580860510426</v>
      </c>
      <c r="L4536">
        <v>3.93453502139899</v>
      </c>
      <c r="M4536">
        <v>52.012026431532597</v>
      </c>
      <c r="N4536">
        <v>0.86539716567946701</v>
      </c>
      <c r="O4536">
        <v>29.8200514138817</v>
      </c>
      <c r="P4536">
        <v>25.4838709677419</v>
      </c>
      <c r="Q4536">
        <v>-5.287015262836E-2</v>
      </c>
    </row>
    <row r="4537" spans="1:17" hidden="1" x14ac:dyDescent="0.3">
      <c r="A4537" t="s">
        <v>9304</v>
      </c>
      <c r="B4537" t="s">
        <v>9305</v>
      </c>
      <c r="C4537" t="str">
        <f>IFERROR(VLOOKUP(Table1[[#This Row],[Ticker]],[1]!Table1[[Symbol]:[Industry]],2,FALSE),"-")</f>
        <v>-</v>
      </c>
      <c r="D4537" t="s">
        <v>1472</v>
      </c>
      <c r="E4537">
        <v>8.4150527999999998</v>
      </c>
      <c r="F4537">
        <v>26.88</v>
      </c>
      <c r="G4537">
        <v>-14.8824618929611</v>
      </c>
      <c r="H4537">
        <v>12.228060685608799</v>
      </c>
      <c r="I4537">
        <v>-2.2679818325380299</v>
      </c>
      <c r="J4537">
        <v>3.4955963235165699</v>
      </c>
      <c r="K4537">
        <v>24.3724973138434</v>
      </c>
      <c r="L4537">
        <v>23.0743583849857</v>
      </c>
      <c r="M4537">
        <v>99.999963616621599</v>
      </c>
      <c r="N4537">
        <v>4.5983086680761003E-2</v>
      </c>
      <c r="O4537">
        <v>0</v>
      </c>
      <c r="P4537">
        <v>24.271844660194098</v>
      </c>
    </row>
    <row r="4538" spans="1:17" hidden="1" x14ac:dyDescent="0.3">
      <c r="A4538" t="s">
        <v>9306</v>
      </c>
      <c r="B4538" t="s">
        <v>9307</v>
      </c>
      <c r="C4538" t="str">
        <f>IFERROR(VLOOKUP(Table1[[#This Row],[Ticker]],[1]!Table1[[Symbol]:[Industry]],2,FALSE),"-")</f>
        <v>-</v>
      </c>
      <c r="D4538" t="s">
        <v>400</v>
      </c>
      <c r="E4538">
        <v>8.4133092000000005</v>
      </c>
      <c r="F4538">
        <v>17.89</v>
      </c>
      <c r="G4538">
        <v>-23.022597508072501</v>
      </c>
      <c r="H4538">
        <v>-14.776302335077499</v>
      </c>
      <c r="I4538">
        <v>-24.172263261499001</v>
      </c>
      <c r="J4538">
        <v>-0.380808170865444</v>
      </c>
      <c r="K4538">
        <v>18.653079053794698</v>
      </c>
      <c r="L4538">
        <v>18.563032024443402</v>
      </c>
      <c r="M4538">
        <v>45.6050398172382</v>
      </c>
      <c r="N4538">
        <v>1.69175812285727</v>
      </c>
      <c r="O4538">
        <v>24.035774175516998</v>
      </c>
      <c r="P4538">
        <v>27.877055039313699</v>
      </c>
      <c r="Q4538">
        <v>1.342574650296E-3</v>
      </c>
    </row>
    <row r="4539" spans="1:17" hidden="1" x14ac:dyDescent="0.3">
      <c r="A4539" t="s">
        <v>9308</v>
      </c>
      <c r="B4539" t="s">
        <v>9309</v>
      </c>
      <c r="C4539" t="str">
        <f>IFERROR(VLOOKUP(Table1[[#This Row],[Ticker]],[1]!Table1[[Symbol]:[Industry]],2,FALSE),"-")</f>
        <v>-</v>
      </c>
      <c r="D4539" t="s">
        <v>273</v>
      </c>
      <c r="E4539">
        <v>8.3853264000000003</v>
      </c>
      <c r="F4539">
        <v>20.46</v>
      </c>
      <c r="G4539">
        <v>39.735448819739602</v>
      </c>
      <c r="H4539">
        <v>-15.843690324132099</v>
      </c>
      <c r="I4539">
        <v>-34.8199539167084</v>
      </c>
      <c r="J4539">
        <v>-7.9792238203683103</v>
      </c>
      <c r="K4539">
        <v>21.7166902588475</v>
      </c>
      <c r="L4539">
        <v>20.165820953436601</v>
      </c>
      <c r="M4539">
        <v>44.390090576694703</v>
      </c>
      <c r="N4539">
        <v>0.68357721497078305</v>
      </c>
      <c r="O4539">
        <v>35.532746823069303</v>
      </c>
      <c r="P4539">
        <v>93.75</v>
      </c>
      <c r="Q4539">
        <v>7.4944974226093003E-2</v>
      </c>
    </row>
    <row r="4540" spans="1:17" hidden="1" x14ac:dyDescent="0.3">
      <c r="A4540" t="s">
        <v>9310</v>
      </c>
      <c r="B4540" t="s">
        <v>9311</v>
      </c>
      <c r="C4540" t="str">
        <f>IFERROR(VLOOKUP(Table1[[#This Row],[Ticker]],[1]!Table1[[Symbol]:[Industry]],2,FALSE),"-")</f>
        <v>-</v>
      </c>
      <c r="D4540" t="s">
        <v>2363</v>
      </c>
      <c r="E4540">
        <v>8.3419139999999992</v>
      </c>
      <c r="F4540">
        <v>8.94</v>
      </c>
      <c r="G4540">
        <v>-75.248241206108801</v>
      </c>
      <c r="H4540">
        <v>-19.713968299898301</v>
      </c>
      <c r="I4540">
        <v>-15.807222218524601</v>
      </c>
      <c r="J4540">
        <v>-6.0646642628026504</v>
      </c>
      <c r="K4540">
        <v>8.33936150408862</v>
      </c>
      <c r="L4540">
        <v>9.3178940103222008</v>
      </c>
      <c r="M4540">
        <v>46.628217011586003</v>
      </c>
      <c r="N4540">
        <v>1.11341819204212</v>
      </c>
      <c r="O4540">
        <v>101.342281879194</v>
      </c>
      <c r="P4540">
        <v>72.920696324951606</v>
      </c>
    </row>
    <row r="4541" spans="1:17" hidden="1" x14ac:dyDescent="0.3">
      <c r="A4541" t="s">
        <v>9312</v>
      </c>
      <c r="B4541" t="s">
        <v>9313</v>
      </c>
      <c r="C4541" t="str">
        <f>IFERROR(VLOOKUP(Table1[[#This Row],[Ticker]],[1]!Table1[[Symbol]:[Industry]],2,FALSE),"-")</f>
        <v>-</v>
      </c>
      <c r="D4541" t="s">
        <v>753</v>
      </c>
      <c r="E4541">
        <v>8.3382966300000003</v>
      </c>
      <c r="F4541">
        <v>94.78</v>
      </c>
      <c r="G4541">
        <v>26.142989058360801</v>
      </c>
      <c r="H4541">
        <v>-2.2339755320012999</v>
      </c>
      <c r="I4541">
        <v>9.7336171671770195</v>
      </c>
      <c r="J4541">
        <v>-1.3652918519783299</v>
      </c>
      <c r="K4541">
        <v>90.950810324024502</v>
      </c>
      <c r="L4541">
        <v>80.778844478684803</v>
      </c>
      <c r="M4541">
        <v>46.9368374749682</v>
      </c>
      <c r="N4541">
        <v>3.5728166770702101</v>
      </c>
      <c r="O4541">
        <v>1.5720616163747501</v>
      </c>
      <c r="P4541">
        <v>102.175767918088</v>
      </c>
      <c r="Q4541">
        <v>2.6148773974396002E-2</v>
      </c>
    </row>
    <row r="4542" spans="1:17" hidden="1" x14ac:dyDescent="0.3">
      <c r="A4542" t="s">
        <v>9314</v>
      </c>
      <c r="B4542" t="s">
        <v>9315</v>
      </c>
      <c r="C4542" t="str">
        <f>IFERROR(VLOOKUP(Table1[[#This Row],[Ticker]],[1]!Table1[[Symbol]:[Industry]],2,FALSE),"-")</f>
        <v>-</v>
      </c>
      <c r="D4542" t="s">
        <v>261</v>
      </c>
      <c r="E4542">
        <v>8.2541949799999994</v>
      </c>
      <c r="F4542">
        <v>13.4</v>
      </c>
      <c r="G4542">
        <v>-9.2748945876009596</v>
      </c>
      <c r="H4542">
        <v>-11.8042305401273</v>
      </c>
      <c r="I4542">
        <v>9.04626785717217</v>
      </c>
      <c r="J4542">
        <v>-3.7022058742856201</v>
      </c>
      <c r="K4542">
        <v>13.227467838215601</v>
      </c>
      <c r="L4542">
        <v>12.368956070186901</v>
      </c>
      <c r="M4542">
        <v>51.093437878466197</v>
      </c>
      <c r="N4542">
        <v>0.62007541647906295</v>
      </c>
      <c r="O4542">
        <v>13.208955223880499</v>
      </c>
      <c r="P4542">
        <v>40.608604407135303</v>
      </c>
      <c r="Q4542">
        <v>0.10207204639746</v>
      </c>
    </row>
    <row r="4543" spans="1:17" hidden="1" x14ac:dyDescent="0.3">
      <c r="A4543" t="s">
        <v>9316</v>
      </c>
      <c r="B4543" t="s">
        <v>9317</v>
      </c>
      <c r="C4543" t="str">
        <f>IFERROR(VLOOKUP(Table1[[#This Row],[Ticker]],[1]!Table1[[Symbol]:[Industry]],2,FALSE),"-")</f>
        <v>-</v>
      </c>
      <c r="D4543" t="s">
        <v>400</v>
      </c>
      <c r="E4543">
        <v>8.25</v>
      </c>
      <c r="F4543">
        <v>25</v>
      </c>
      <c r="G4543">
        <v>56.473369016636802</v>
      </c>
      <c r="H4543">
        <v>77.270260174099903</v>
      </c>
      <c r="I4543">
        <v>-3.9136820258010898</v>
      </c>
      <c r="J4543">
        <v>9.5867503423760194</v>
      </c>
      <c r="K4543">
        <v>17.569345167100899</v>
      </c>
      <c r="L4543">
        <v>17.238490584124499</v>
      </c>
      <c r="M4543">
        <v>96.498452993856304</v>
      </c>
      <c r="N4543">
        <v>3.32432112701049</v>
      </c>
      <c r="O4543">
        <v>3.2</v>
      </c>
      <c r="P4543">
        <v>142.248062015503</v>
      </c>
      <c r="Q4543">
        <v>0.123241177712878</v>
      </c>
    </row>
    <row r="4544" spans="1:17" hidden="1" x14ac:dyDescent="0.3">
      <c r="A4544" t="s">
        <v>9318</v>
      </c>
      <c r="B4544" t="s">
        <v>9319</v>
      </c>
      <c r="C4544" t="str">
        <f>IFERROR(VLOOKUP(Table1[[#This Row],[Ticker]],[1]!Table1[[Symbol]:[Industry]],2,FALSE),"-")</f>
        <v>-</v>
      </c>
      <c r="D4544" t="s">
        <v>261</v>
      </c>
      <c r="E4544">
        <v>8.2351840000000003</v>
      </c>
      <c r="F4544">
        <v>20.96</v>
      </c>
      <c r="G4544">
        <v>-38.870388699224101</v>
      </c>
      <c r="H4544">
        <v>-16.4862424269404</v>
      </c>
      <c r="I4544">
        <v>-46.769898524117799</v>
      </c>
      <c r="J4544">
        <v>-16.281966539152599</v>
      </c>
      <c r="K4544">
        <v>24.590915594813101</v>
      </c>
      <c r="L4544">
        <v>22.242741743380702</v>
      </c>
      <c r="M4544">
        <v>21.759336642117901</v>
      </c>
      <c r="N4544">
        <v>0.68210875882108701</v>
      </c>
      <c r="O4544">
        <v>60.257633587786202</v>
      </c>
      <c r="P4544">
        <v>34.964584674822902</v>
      </c>
    </row>
    <row r="4545" spans="1:17" hidden="1" x14ac:dyDescent="0.3">
      <c r="A4545" t="s">
        <v>9320</v>
      </c>
      <c r="B4545" t="s">
        <v>9321</v>
      </c>
      <c r="C4545" t="str">
        <f>IFERROR(VLOOKUP(Table1[[#This Row],[Ticker]],[1]!Table1[[Symbol]:[Industry]],2,FALSE),"-")</f>
        <v>-</v>
      </c>
      <c r="D4545" t="s">
        <v>546</v>
      </c>
      <c r="E4545">
        <v>8.1978779999999993</v>
      </c>
      <c r="F4545">
        <v>13.89</v>
      </c>
      <c r="G4545">
        <v>-27.788536603547101</v>
      </c>
      <c r="H4545">
        <v>-4.6415045317824299</v>
      </c>
      <c r="I4545">
        <v>-18.3301579983411</v>
      </c>
      <c r="J4545">
        <v>-1.5044036764834099</v>
      </c>
      <c r="K4545">
        <v>13.889028170222099</v>
      </c>
      <c r="L4545">
        <v>13.755478177564701</v>
      </c>
      <c r="M4545">
        <v>100</v>
      </c>
      <c r="O4545">
        <v>0</v>
      </c>
      <c r="P4545">
        <v>4.9886621315192698</v>
      </c>
    </row>
    <row r="4546" spans="1:17" hidden="1" x14ac:dyDescent="0.3">
      <c r="A4546" t="s">
        <v>9322</v>
      </c>
      <c r="B4546" t="s">
        <v>9323</v>
      </c>
      <c r="C4546" t="str">
        <f>IFERROR(VLOOKUP(Table1[[#This Row],[Ticker]],[1]!Table1[[Symbol]:[Industry]],2,FALSE),"-")</f>
        <v>-</v>
      </c>
      <c r="D4546" t="s">
        <v>546</v>
      </c>
      <c r="E4546">
        <v>8.1671250000000004</v>
      </c>
      <c r="F4546">
        <v>1.74</v>
      </c>
      <c r="G4546">
        <v>-22.650616456585301</v>
      </c>
      <c r="H4546">
        <v>-6.3364197860197198</v>
      </c>
      <c r="I4546">
        <v>-18.901586569769702</v>
      </c>
      <c r="J4546">
        <v>-7.4503496224293597</v>
      </c>
      <c r="K4546">
        <v>1.82576660901723</v>
      </c>
      <c r="L4546">
        <v>1.8986264920806</v>
      </c>
      <c r="M4546">
        <v>39.053352620077199</v>
      </c>
      <c r="N4546">
        <v>0.83189400774068401</v>
      </c>
      <c r="O4546">
        <v>52.298850574712603</v>
      </c>
      <c r="P4546">
        <v>26.086956521739101</v>
      </c>
      <c r="Q4546">
        <v>-4.7018379433935997E-2</v>
      </c>
    </row>
    <row r="4547" spans="1:17" hidden="1" x14ac:dyDescent="0.3">
      <c r="A4547" t="s">
        <v>9324</v>
      </c>
      <c r="B4547" t="s">
        <v>9325</v>
      </c>
      <c r="C4547" t="str">
        <f>IFERROR(VLOOKUP(Table1[[#This Row],[Ticker]],[1]!Table1[[Symbol]:[Industry]],2,FALSE),"-")</f>
        <v>-</v>
      </c>
      <c r="D4547" t="s">
        <v>294</v>
      </c>
      <c r="E4547">
        <v>8.1237352000000005</v>
      </c>
      <c r="F4547">
        <v>8.1199999999999992</v>
      </c>
      <c r="G4547">
        <v>-19.8425673025212</v>
      </c>
      <c r="H4547">
        <v>8.1864838064099796</v>
      </c>
      <c r="I4547">
        <v>-10.063491331674401</v>
      </c>
      <c r="J4547">
        <v>-24.946540174999701</v>
      </c>
      <c r="K4547">
        <v>7.3937976065467801</v>
      </c>
      <c r="M4547">
        <v>52.486383291242397</v>
      </c>
      <c r="N4547">
        <v>1.8993445045385999</v>
      </c>
      <c r="O4547">
        <v>82.5123152709359</v>
      </c>
      <c r="P4547">
        <v>43.971631205673702</v>
      </c>
    </row>
    <row r="4548" spans="1:17" hidden="1" x14ac:dyDescent="0.3">
      <c r="A4548" t="s">
        <v>9326</v>
      </c>
      <c r="B4548" t="s">
        <v>9327</v>
      </c>
      <c r="C4548" t="str">
        <f>IFERROR(VLOOKUP(Table1[[#This Row],[Ticker]],[1]!Table1[[Symbol]:[Industry]],2,FALSE),"-")</f>
        <v>-</v>
      </c>
      <c r="E4548">
        <v>8.083816208</v>
      </c>
      <c r="F4548">
        <v>94.12</v>
      </c>
      <c r="G4548">
        <v>462.91900379657898</v>
      </c>
      <c r="H4548">
        <v>323.37333776877398</v>
      </c>
      <c r="I4548">
        <v>322.51293333655298</v>
      </c>
      <c r="J4548">
        <v>6.7038514829912499</v>
      </c>
      <c r="K4548">
        <v>49.573806577003403</v>
      </c>
      <c r="L4548">
        <v>28.423941013010101</v>
      </c>
      <c r="M4548">
        <v>89.822224137675505</v>
      </c>
      <c r="N4548">
        <v>1.0774541913782401</v>
      </c>
      <c r="O4548">
        <v>0</v>
      </c>
      <c r="P4548">
        <v>691.58957106812397</v>
      </c>
      <c r="Q4548">
        <v>0.16086599279872199</v>
      </c>
    </row>
    <row r="4549" spans="1:17" hidden="1" x14ac:dyDescent="0.3">
      <c r="A4549" t="s">
        <v>9328</v>
      </c>
      <c r="B4549" t="s">
        <v>9329</v>
      </c>
      <c r="C4549" t="str">
        <f>IFERROR(VLOOKUP(Table1[[#This Row],[Ticker]],[1]!Table1[[Symbol]:[Industry]],2,FALSE),"-")</f>
        <v>-</v>
      </c>
      <c r="D4549" t="s">
        <v>1595</v>
      </c>
      <c r="E4549">
        <v>8.0765100000000007</v>
      </c>
      <c r="F4549">
        <v>16.899999999999999</v>
      </c>
      <c r="G4549">
        <v>14.4353448189405</v>
      </c>
      <c r="H4549">
        <v>-3.8933748559719499</v>
      </c>
      <c r="I4549">
        <v>-34.3758609292899</v>
      </c>
      <c r="J4549">
        <v>-11.676721630902501</v>
      </c>
      <c r="K4549">
        <v>17.471256193376998</v>
      </c>
      <c r="L4549">
        <v>18.661116202385902</v>
      </c>
      <c r="M4549">
        <v>46.926934788464202</v>
      </c>
      <c r="N4549">
        <v>0.211735919298667</v>
      </c>
      <c r="O4549">
        <v>72.366863905325403</v>
      </c>
      <c r="P4549">
        <v>85.714285714285694</v>
      </c>
      <c r="Q4549">
        <v>0.11311928299306</v>
      </c>
    </row>
    <row r="4550" spans="1:17" hidden="1" x14ac:dyDescent="0.3">
      <c r="A4550" t="s">
        <v>9330</v>
      </c>
      <c r="B4550" t="s">
        <v>9331</v>
      </c>
      <c r="C4550" t="str">
        <f>IFERROR(VLOOKUP(Table1[[#This Row],[Ticker]],[1]!Table1[[Symbol]:[Industry]],2,FALSE),"-")</f>
        <v>-</v>
      </c>
      <c r="D4550" t="s">
        <v>3379</v>
      </c>
      <c r="E4550">
        <v>8.0690609999999996</v>
      </c>
      <c r="F4550">
        <v>18.2</v>
      </c>
      <c r="G4550">
        <v>-13.432936439984401</v>
      </c>
      <c r="H4550">
        <v>14.302594847099501</v>
      </c>
      <c r="I4550">
        <v>25.543359788220101</v>
      </c>
      <c r="J4550">
        <v>-15.7453351587942</v>
      </c>
      <c r="K4550">
        <v>17.890495354533499</v>
      </c>
      <c r="L4550">
        <v>16.299700542012701</v>
      </c>
      <c r="M4550">
        <v>38.518152711926803</v>
      </c>
      <c r="N4550">
        <v>1.7669245647969001</v>
      </c>
      <c r="O4550">
        <v>26.3186813186813</v>
      </c>
      <c r="P4550">
        <v>52.301255230125498</v>
      </c>
    </row>
    <row r="4551" spans="1:17" hidden="1" x14ac:dyDescent="0.3">
      <c r="A4551" t="s">
        <v>9332</v>
      </c>
      <c r="B4551" t="s">
        <v>9333</v>
      </c>
      <c r="C4551" t="str">
        <f>IFERROR(VLOOKUP(Table1[[#This Row],[Ticker]],[1]!Table1[[Symbol]:[Industry]],2,FALSE),"-")</f>
        <v>-</v>
      </c>
      <c r="D4551" t="s">
        <v>606</v>
      </c>
      <c r="E4551">
        <v>8.0328944</v>
      </c>
      <c r="F4551">
        <v>13.01</v>
      </c>
      <c r="G4551">
        <v>-7.6810448889125604</v>
      </c>
      <c r="H4551">
        <v>5.0279169558208698</v>
      </c>
      <c r="I4551">
        <v>-20.067318119187</v>
      </c>
      <c r="J4551">
        <v>-10.5516963426931</v>
      </c>
      <c r="K4551">
        <v>13.020414937536</v>
      </c>
      <c r="L4551">
        <v>12.837988353309999</v>
      </c>
      <c r="M4551">
        <v>42.653357791160502</v>
      </c>
      <c r="N4551">
        <v>2.9410159765976598</v>
      </c>
      <c r="O4551">
        <v>46.425826287471097</v>
      </c>
      <c r="P4551">
        <v>33.847736625514301</v>
      </c>
      <c r="Q4551">
        <v>6.4780373508168995E-2</v>
      </c>
    </row>
    <row r="4552" spans="1:17" hidden="1" x14ac:dyDescent="0.3">
      <c r="A4552" t="s">
        <v>9334</v>
      </c>
      <c r="B4552" t="s">
        <v>9335</v>
      </c>
      <c r="C4552" t="str">
        <f>IFERROR(VLOOKUP(Table1[[#This Row],[Ticker]],[1]!Table1[[Symbol]:[Industry]],2,FALSE),"-")</f>
        <v>-</v>
      </c>
      <c r="D4552" t="s">
        <v>74</v>
      </c>
      <c r="E4552">
        <v>8.0223016519999995</v>
      </c>
      <c r="F4552">
        <v>24.26</v>
      </c>
      <c r="G4552">
        <v>-56.964698735066399</v>
      </c>
      <c r="H4552">
        <v>11.9069588251915</v>
      </c>
      <c r="I4552">
        <v>-27.127150479544099</v>
      </c>
      <c r="J4552">
        <v>1.2039296568499001</v>
      </c>
      <c r="K4552">
        <v>23.096747458652899</v>
      </c>
      <c r="L4552">
        <v>25.340602274660601</v>
      </c>
      <c r="M4552">
        <v>53.242757057298199</v>
      </c>
      <c r="N4552">
        <v>1.0341891121393401</v>
      </c>
      <c r="O4552">
        <v>44.229183841714701</v>
      </c>
      <c r="P4552">
        <v>32.931506849314999</v>
      </c>
      <c r="Q4552">
        <v>-1.140586902002E-2</v>
      </c>
    </row>
    <row r="4553" spans="1:17" hidden="1" x14ac:dyDescent="0.3">
      <c r="A4553" t="s">
        <v>9336</v>
      </c>
      <c r="B4553" t="s">
        <v>9337</v>
      </c>
      <c r="C4553" t="str">
        <f>IFERROR(VLOOKUP(Table1[[#This Row],[Ticker]],[1]!Table1[[Symbol]:[Industry]],2,FALSE),"-")</f>
        <v>-</v>
      </c>
      <c r="D4553" t="s">
        <v>1180</v>
      </c>
      <c r="E4553">
        <v>8.0031351649999998</v>
      </c>
      <c r="F4553">
        <v>1.1299999999999999</v>
      </c>
      <c r="G4553">
        <v>-18.6357845936522</v>
      </c>
      <c r="H4553">
        <v>-13.302921854617001</v>
      </c>
      <c r="I4553">
        <v>-57.902350511710097</v>
      </c>
      <c r="J4553">
        <v>-4.0254120798447603</v>
      </c>
      <c r="K4553">
        <v>1.2437815471418501</v>
      </c>
      <c r="L4553">
        <v>1.3171658480660899</v>
      </c>
      <c r="M4553">
        <v>39.5711933470958</v>
      </c>
      <c r="N4553">
        <v>1.1611169351603301</v>
      </c>
      <c r="O4553">
        <v>125.663716814159</v>
      </c>
      <c r="P4553">
        <v>37.804878048780402</v>
      </c>
      <c r="Q4553">
        <v>1.1323414833329999E-2</v>
      </c>
    </row>
    <row r="4554" spans="1:17" hidden="1" x14ac:dyDescent="0.3">
      <c r="A4554" t="s">
        <v>9338</v>
      </c>
      <c r="B4554" t="s">
        <v>9339</v>
      </c>
      <c r="C4554" t="str">
        <f>IFERROR(VLOOKUP(Table1[[#This Row],[Ticker]],[1]!Table1[[Symbol]:[Industry]],2,FALSE),"-")</f>
        <v>-</v>
      </c>
      <c r="D4554" t="s">
        <v>80</v>
      </c>
      <c r="E4554">
        <v>7.9402699999999999</v>
      </c>
      <c r="F4554">
        <v>23.72</v>
      </c>
      <c r="G4554">
        <v>33.795834972798701</v>
      </c>
      <c r="H4554">
        <v>17.265585932765202</v>
      </c>
      <c r="I4554">
        <v>17.6010740933494</v>
      </c>
      <c r="J4554">
        <v>14.449084695609599</v>
      </c>
      <c r="K4554">
        <v>20.236521553471199</v>
      </c>
      <c r="L4554">
        <v>17.509181324841698</v>
      </c>
      <c r="M4554">
        <v>56.881801085616203</v>
      </c>
      <c r="N4554">
        <v>0.94890567027917005</v>
      </c>
      <c r="O4554">
        <v>11.087689713322099</v>
      </c>
      <c r="P4554">
        <v>119.021237303785</v>
      </c>
      <c r="Q4554">
        <v>5.1492228987548003E-2</v>
      </c>
    </row>
    <row r="4555" spans="1:17" hidden="1" x14ac:dyDescent="0.3">
      <c r="A4555" t="s">
        <v>9340</v>
      </c>
      <c r="B4555" t="s">
        <v>9341</v>
      </c>
      <c r="C4555" t="str">
        <f>IFERROR(VLOOKUP(Table1[[#This Row],[Ticker]],[1]!Table1[[Symbol]:[Industry]],2,FALSE),"-")</f>
        <v>-</v>
      </c>
      <c r="D4555" t="s">
        <v>132</v>
      </c>
      <c r="E4555">
        <v>7.9163423999999996</v>
      </c>
      <c r="F4555">
        <v>42.18</v>
      </c>
      <c r="G4555">
        <v>33.810478990051998</v>
      </c>
      <c r="H4555">
        <v>16.8446705834249</v>
      </c>
      <c r="I4555">
        <v>48.719346952153899</v>
      </c>
      <c r="J4555">
        <v>14.215760932569999</v>
      </c>
      <c r="K4555">
        <v>32.8844273714301</v>
      </c>
      <c r="L4555">
        <v>26.633279172841899</v>
      </c>
      <c r="M4555">
        <v>99.999995469823304</v>
      </c>
      <c r="N4555">
        <v>1.1971167990585401</v>
      </c>
      <c r="O4555">
        <v>0</v>
      </c>
      <c r="P4555">
        <v>83.391304347826093</v>
      </c>
    </row>
    <row r="4556" spans="1:17" hidden="1" x14ac:dyDescent="0.3">
      <c r="A4556" t="s">
        <v>9342</v>
      </c>
      <c r="B4556" t="s">
        <v>9343</v>
      </c>
      <c r="C4556" t="str">
        <f>IFERROR(VLOOKUP(Table1[[#This Row],[Ticker]],[1]!Table1[[Symbol]:[Industry]],2,FALSE),"-")</f>
        <v>-</v>
      </c>
      <c r="D4556" t="s">
        <v>1472</v>
      </c>
      <c r="E4556">
        <v>7.9135653000000001</v>
      </c>
      <c r="F4556">
        <v>15.69</v>
      </c>
      <c r="G4556">
        <v>10.118976128321499</v>
      </c>
      <c r="H4556">
        <v>-15.561385837420399</v>
      </c>
      <c r="I4556">
        <v>-7.91495743535733</v>
      </c>
      <c r="J4556">
        <v>-3.3998285130847301</v>
      </c>
      <c r="K4556">
        <v>15.161321811429101</v>
      </c>
      <c r="L4556">
        <v>13.6627551069035</v>
      </c>
      <c r="M4556">
        <v>53.888828936192802</v>
      </c>
      <c r="N4556">
        <v>0.60110240684985095</v>
      </c>
      <c r="O4556">
        <v>13.7667304015296</v>
      </c>
      <c r="P4556">
        <v>79.314285714285703</v>
      </c>
      <c r="Q4556">
        <v>5.9081327841071E-2</v>
      </c>
    </row>
    <row r="4557" spans="1:17" hidden="1" x14ac:dyDescent="0.3">
      <c r="A4557" t="s">
        <v>9344</v>
      </c>
      <c r="B4557" t="s">
        <v>9345</v>
      </c>
      <c r="C4557" t="str">
        <f>IFERROR(VLOOKUP(Table1[[#This Row],[Ticker]],[1]!Table1[[Symbol]:[Industry]],2,FALSE),"-")</f>
        <v>-</v>
      </c>
      <c r="D4557" t="s">
        <v>1595</v>
      </c>
      <c r="E4557">
        <v>7.9113676799999997</v>
      </c>
      <c r="F4557">
        <v>3.2</v>
      </c>
      <c r="G4557">
        <v>-91.486876154421196</v>
      </c>
      <c r="H4557">
        <v>-32.787957621027203</v>
      </c>
      <c r="I4557">
        <v>-71.614829531187794</v>
      </c>
      <c r="J4557">
        <v>-6.9260904234713596</v>
      </c>
      <c r="K4557">
        <v>3.8280959053268102</v>
      </c>
      <c r="L4557">
        <v>5.8533883697654296</v>
      </c>
      <c r="M4557">
        <v>40.486216350672997</v>
      </c>
      <c r="N4557">
        <v>0.45611888111888099</v>
      </c>
      <c r="O4557">
        <v>259.0625</v>
      </c>
      <c r="P4557">
        <v>4.9180327868852496</v>
      </c>
      <c r="Q4557">
        <v>-0.26078863041071998</v>
      </c>
    </row>
    <row r="4558" spans="1:17" hidden="1" x14ac:dyDescent="0.3">
      <c r="A4558" t="s">
        <v>9346</v>
      </c>
      <c r="B4558" t="s">
        <v>9347</v>
      </c>
      <c r="C4558" t="str">
        <f>IFERROR(VLOOKUP(Table1[[#This Row],[Ticker]],[1]!Table1[[Symbol]:[Industry]],2,FALSE),"-")</f>
        <v>-</v>
      </c>
      <c r="D4558" t="s">
        <v>400</v>
      </c>
      <c r="E4558">
        <v>7.8987999999999996</v>
      </c>
      <c r="F4558">
        <v>25.48</v>
      </c>
      <c r="G4558">
        <v>8.6212474358547908</v>
      </c>
      <c r="H4558">
        <v>16.908495468217499</v>
      </c>
      <c r="I4558">
        <v>41.419058302599304</v>
      </c>
      <c r="J4558">
        <v>-6.7285752164444297</v>
      </c>
      <c r="K4558">
        <v>22.396026347809499</v>
      </c>
      <c r="L4558">
        <v>19.385376898153702</v>
      </c>
      <c r="M4558">
        <v>54.093427476938601</v>
      </c>
      <c r="N4558">
        <v>1.81484287168698</v>
      </c>
      <c r="O4558">
        <v>12.362637362637299</v>
      </c>
      <c r="P4558">
        <v>105.483870967741</v>
      </c>
      <c r="Q4558">
        <v>5.624883762341E-2</v>
      </c>
    </row>
    <row r="4559" spans="1:17" hidden="1" x14ac:dyDescent="0.3">
      <c r="A4559" t="s">
        <v>9348</v>
      </c>
      <c r="B4559" t="s">
        <v>9349</v>
      </c>
      <c r="C4559" t="str">
        <f>IFERROR(VLOOKUP(Table1[[#This Row],[Ticker]],[1]!Table1[[Symbol]:[Industry]],2,FALSE),"-")</f>
        <v>-</v>
      </c>
      <c r="D4559" t="s">
        <v>753</v>
      </c>
      <c r="E4559">
        <v>7.8703070319999897</v>
      </c>
      <c r="F4559">
        <v>91.54</v>
      </c>
      <c r="G4559">
        <v>-7.1044914313870997</v>
      </c>
      <c r="H4559">
        <v>2.6174966296577402</v>
      </c>
      <c r="I4559">
        <v>3.8045985059950902</v>
      </c>
      <c r="J4559">
        <v>1.9458035599901999</v>
      </c>
      <c r="K4559">
        <v>86.883815389738302</v>
      </c>
      <c r="L4559">
        <v>82.830858107960694</v>
      </c>
      <c r="M4559">
        <v>56.3654480897074</v>
      </c>
      <c r="N4559">
        <v>1.5594860055502899</v>
      </c>
      <c r="O4559">
        <v>6.3797247105090404</v>
      </c>
      <c r="P4559">
        <v>32.6666666666666</v>
      </c>
    </row>
    <row r="4560" spans="1:17" hidden="1" x14ac:dyDescent="0.3">
      <c r="A4560" t="s">
        <v>9350</v>
      </c>
      <c r="B4560" t="s">
        <v>9351</v>
      </c>
      <c r="C4560" t="str">
        <f>IFERROR(VLOOKUP(Table1[[#This Row],[Ticker]],[1]!Table1[[Symbol]:[Industry]],2,FALSE),"-")</f>
        <v>-</v>
      </c>
      <c r="D4560" t="s">
        <v>287</v>
      </c>
      <c r="E4560">
        <v>7.8608529999999996</v>
      </c>
      <c r="F4560">
        <v>10.01</v>
      </c>
      <c r="G4560">
        <v>0.68946793160025499</v>
      </c>
      <c r="H4560">
        <v>19.608195348169499</v>
      </c>
      <c r="I4560">
        <v>-7.1079357761189197</v>
      </c>
      <c r="J4560">
        <v>-5.8482114398845297</v>
      </c>
      <c r="K4560">
        <v>9.2299717024350496</v>
      </c>
      <c r="L4560">
        <v>9.0773509923524394</v>
      </c>
      <c r="M4560">
        <v>54.045261826891803</v>
      </c>
      <c r="N4560">
        <v>3.58143939393939</v>
      </c>
      <c r="O4560">
        <v>23.3766233766233</v>
      </c>
      <c r="P4560">
        <v>36.190476190476197</v>
      </c>
    </row>
    <row r="4561" spans="1:17" hidden="1" x14ac:dyDescent="0.3">
      <c r="A4561" t="s">
        <v>9352</v>
      </c>
      <c r="B4561" t="s">
        <v>9353</v>
      </c>
      <c r="C4561" t="str">
        <f>IFERROR(VLOOKUP(Table1[[#This Row],[Ticker]],[1]!Table1[[Symbol]:[Industry]],2,FALSE),"-")</f>
        <v>-</v>
      </c>
      <c r="D4561" t="s">
        <v>400</v>
      </c>
      <c r="E4561">
        <v>7.8523269999999998</v>
      </c>
      <c r="F4561">
        <v>30.86</v>
      </c>
      <c r="G4561">
        <v>10.757684985863801</v>
      </c>
      <c r="H4561">
        <v>-1.36066463676931</v>
      </c>
      <c r="I4561">
        <v>6.1555217112191603</v>
      </c>
      <c r="J4561">
        <v>-1.56789573997547</v>
      </c>
      <c r="K4561">
        <v>32.831853294057296</v>
      </c>
      <c r="L4561">
        <v>29.714726559743301</v>
      </c>
      <c r="M4561">
        <v>35.659508518193697</v>
      </c>
      <c r="N4561">
        <v>0.73600337960735496</v>
      </c>
      <c r="O4561">
        <v>44.005184705119802</v>
      </c>
      <c r="P4561">
        <v>58.256410256410199</v>
      </c>
      <c r="Q4561">
        <v>0.10194221141167201</v>
      </c>
    </row>
    <row r="4562" spans="1:17" hidden="1" x14ac:dyDescent="0.3">
      <c r="A4562" t="s">
        <v>9354</v>
      </c>
      <c r="B4562" t="s">
        <v>9355</v>
      </c>
      <c r="C4562" t="str">
        <f>IFERROR(VLOOKUP(Table1[[#This Row],[Ticker]],[1]!Table1[[Symbol]:[Industry]],2,FALSE),"-")</f>
        <v>-</v>
      </c>
      <c r="D4562" t="s">
        <v>546</v>
      </c>
      <c r="E4562">
        <v>7.8204000000000002</v>
      </c>
      <c r="F4562">
        <v>11.76</v>
      </c>
      <c r="G4562">
        <v>30.329597381438401</v>
      </c>
      <c r="H4562">
        <v>13.253232310322799</v>
      </c>
      <c r="I4562">
        <v>27.214396457104399</v>
      </c>
      <c r="J4562">
        <v>7.6573896958362599</v>
      </c>
      <c r="K4562">
        <v>10.277734042245999</v>
      </c>
      <c r="L4562">
        <v>8.8730631568754994</v>
      </c>
      <c r="M4562">
        <v>65.554331600747901</v>
      </c>
      <c r="N4562">
        <v>1.85247432306255</v>
      </c>
      <c r="O4562">
        <v>0.765306122448983</v>
      </c>
      <c r="P4562">
        <v>89.677419354838705</v>
      </c>
      <c r="Q4562">
        <v>2.5595746646316E-2</v>
      </c>
    </row>
    <row r="4563" spans="1:17" hidden="1" x14ac:dyDescent="0.3">
      <c r="A4563" t="s">
        <v>9356</v>
      </c>
      <c r="B4563" t="s">
        <v>9357</v>
      </c>
      <c r="C4563" t="str">
        <f>IFERROR(VLOOKUP(Table1[[#This Row],[Ticker]],[1]!Table1[[Symbol]:[Industry]],2,FALSE),"-")</f>
        <v>-</v>
      </c>
      <c r="D4563" t="s">
        <v>46</v>
      </c>
      <c r="E4563">
        <v>7.8</v>
      </c>
      <c r="F4563">
        <v>24</v>
      </c>
      <c r="G4563">
        <v>35.643853896512503</v>
      </c>
      <c r="H4563">
        <v>-41.632840840524899</v>
      </c>
      <c r="I4563">
        <v>-22.3301579983411</v>
      </c>
      <c r="J4563">
        <v>-9.7262009996191594</v>
      </c>
      <c r="K4563">
        <v>38.995151768461298</v>
      </c>
      <c r="L4563">
        <v>36.271829278570301</v>
      </c>
      <c r="M4563">
        <v>7.0467025813067901</v>
      </c>
      <c r="N4563">
        <v>1.92451435272523</v>
      </c>
      <c r="O4563">
        <v>189.583333333333</v>
      </c>
      <c r="P4563">
        <v>68.421052631578902</v>
      </c>
    </row>
    <row r="4564" spans="1:17" hidden="1" x14ac:dyDescent="0.3">
      <c r="A4564" t="s">
        <v>9358</v>
      </c>
      <c r="B4564" t="s">
        <v>9359</v>
      </c>
      <c r="C4564" t="str">
        <f>IFERROR(VLOOKUP(Table1[[#This Row],[Ticker]],[1]!Table1[[Symbol]:[Industry]],2,FALSE),"-")</f>
        <v>-</v>
      </c>
      <c r="D4564" t="s">
        <v>1429</v>
      </c>
      <c r="E4564">
        <v>7.7958959999999999</v>
      </c>
      <c r="F4564">
        <v>200.1</v>
      </c>
      <c r="G4564">
        <v>7.5453819100948802</v>
      </c>
      <c r="H4564">
        <v>0.34275569906751002</v>
      </c>
      <c r="I4564">
        <v>43.891163444707097</v>
      </c>
      <c r="J4564">
        <v>-1.5044036764834099</v>
      </c>
      <c r="K4564">
        <v>190.44483594641201</v>
      </c>
      <c r="L4564">
        <v>161.31841725279099</v>
      </c>
      <c r="M4564">
        <v>96.690075346908301</v>
      </c>
      <c r="N4564">
        <v>0</v>
      </c>
      <c r="O4564">
        <v>0.49975012493752502</v>
      </c>
      <c r="P4564">
        <v>78.342245989304701</v>
      </c>
    </row>
    <row r="4565" spans="1:17" hidden="1" x14ac:dyDescent="0.3">
      <c r="A4565" t="s">
        <v>9360</v>
      </c>
      <c r="B4565" t="s">
        <v>9361</v>
      </c>
      <c r="C4565" t="str">
        <f>IFERROR(VLOOKUP(Table1[[#This Row],[Ticker]],[1]!Table1[[Symbol]:[Industry]],2,FALSE),"-")</f>
        <v>-</v>
      </c>
      <c r="D4565" t="s">
        <v>261</v>
      </c>
      <c r="E4565">
        <v>7.7801258000000004</v>
      </c>
      <c r="F4565">
        <v>17.98</v>
      </c>
      <c r="G4565">
        <v>-13.783155055384</v>
      </c>
      <c r="H4565">
        <v>7.61275497018348</v>
      </c>
      <c r="I4565">
        <v>5.6698420016588598</v>
      </c>
      <c r="J4565">
        <v>15.0262085684145</v>
      </c>
      <c r="K4565">
        <v>15.5848136551471</v>
      </c>
      <c r="L4565">
        <v>15.5078078059065</v>
      </c>
      <c r="M4565">
        <v>76.00054462752</v>
      </c>
      <c r="N4565">
        <v>1.4533366978951301</v>
      </c>
      <c r="O4565">
        <v>37.708565072302498</v>
      </c>
      <c r="P4565">
        <v>48.595041322314003</v>
      </c>
      <c r="Q4565">
        <v>5.0180696430063003E-2</v>
      </c>
    </row>
    <row r="4566" spans="1:17" hidden="1" x14ac:dyDescent="0.3">
      <c r="A4566" t="s">
        <v>9362</v>
      </c>
      <c r="B4566" t="s">
        <v>9363</v>
      </c>
      <c r="C4566" t="str">
        <f>IFERROR(VLOOKUP(Table1[[#This Row],[Ticker]],[1]!Table1[[Symbol]:[Industry]],2,FALSE),"-")</f>
        <v>-</v>
      </c>
      <c r="D4566" t="s">
        <v>546</v>
      </c>
      <c r="E4566">
        <v>7.7544599999999999</v>
      </c>
      <c r="F4566">
        <v>7.77</v>
      </c>
      <c r="G4566">
        <v>-32.777198735066399</v>
      </c>
      <c r="H4566">
        <v>-4.6415045317824299</v>
      </c>
      <c r="I4566">
        <v>-18.3301579983411</v>
      </c>
      <c r="J4566">
        <v>-1.5044036764834099</v>
      </c>
      <c r="K4566">
        <v>7.7699998149324401</v>
      </c>
      <c r="L4566">
        <v>7.7580373645965901</v>
      </c>
      <c r="M4566">
        <v>100</v>
      </c>
      <c r="O4566">
        <v>0</v>
      </c>
      <c r="P4566">
        <v>0</v>
      </c>
    </row>
    <row r="4567" spans="1:17" hidden="1" x14ac:dyDescent="0.3">
      <c r="A4567" t="s">
        <v>9364</v>
      </c>
      <c r="B4567" t="s">
        <v>9365</v>
      </c>
      <c r="C4567" t="str">
        <f>IFERROR(VLOOKUP(Table1[[#This Row],[Ticker]],[1]!Table1[[Symbol]:[Industry]],2,FALSE),"-")</f>
        <v>-</v>
      </c>
      <c r="D4567" t="s">
        <v>46</v>
      </c>
      <c r="E4567">
        <v>7.7148148000000001</v>
      </c>
      <c r="F4567">
        <v>10.78</v>
      </c>
      <c r="G4567">
        <v>27.401107357058301</v>
      </c>
      <c r="H4567">
        <v>-1.0940452796251801</v>
      </c>
      <c r="I4567">
        <v>4.7292027322524604</v>
      </c>
      <c r="J4567">
        <v>7.8073372142048401</v>
      </c>
      <c r="K4567">
        <v>9.8717814454669099</v>
      </c>
      <c r="L4567">
        <v>9.4378062251263994</v>
      </c>
      <c r="M4567">
        <v>66.789212322362502</v>
      </c>
      <c r="N4567">
        <v>1.7357543862948701</v>
      </c>
      <c r="O4567">
        <v>36.363636363636303</v>
      </c>
      <c r="P4567">
        <v>74.433656957928804</v>
      </c>
      <c r="Q4567">
        <v>3.8098838044403997E-2</v>
      </c>
    </row>
    <row r="4568" spans="1:17" hidden="1" x14ac:dyDescent="0.3">
      <c r="A4568" t="s">
        <v>9366</v>
      </c>
      <c r="B4568" t="s">
        <v>9367</v>
      </c>
      <c r="C4568" t="str">
        <f>IFERROR(VLOOKUP(Table1[[#This Row],[Ticker]],[1]!Table1[[Symbol]:[Industry]],2,FALSE),"-")</f>
        <v>-</v>
      </c>
      <c r="D4568" t="s">
        <v>431</v>
      </c>
      <c r="E4568">
        <v>7.7047265999999999</v>
      </c>
      <c r="F4568">
        <v>5.3</v>
      </c>
      <c r="G4568">
        <v>-36.413562371429997</v>
      </c>
      <c r="H4568">
        <v>27.888615950145201</v>
      </c>
      <c r="I4568">
        <v>-3.1127666939932999</v>
      </c>
      <c r="J4568">
        <v>10.740494282700199</v>
      </c>
      <c r="K4568">
        <v>4.2563489936328498</v>
      </c>
      <c r="L4568">
        <v>4.6929730582769302</v>
      </c>
      <c r="M4568">
        <v>80.611655165476904</v>
      </c>
      <c r="N4568">
        <v>1.00625245258338</v>
      </c>
      <c r="O4568">
        <v>35.849056603773597</v>
      </c>
      <c r="P4568">
        <v>82.758620689655103</v>
      </c>
      <c r="Q4568">
        <v>-2.5589509753535002E-2</v>
      </c>
    </row>
    <row r="4569" spans="1:17" hidden="1" x14ac:dyDescent="0.3">
      <c r="A4569" t="s">
        <v>9368</v>
      </c>
      <c r="B4569" t="s">
        <v>9369</v>
      </c>
      <c r="C4569" t="str">
        <f>IFERROR(VLOOKUP(Table1[[#This Row],[Ticker]],[1]!Table1[[Symbol]:[Industry]],2,FALSE),"-")</f>
        <v>-</v>
      </c>
      <c r="D4569" t="s">
        <v>261</v>
      </c>
      <c r="E4569">
        <v>7.7029335679999997</v>
      </c>
      <c r="F4569">
        <v>7.04</v>
      </c>
      <c r="G4569">
        <v>-21.031166989034599</v>
      </c>
      <c r="H4569">
        <v>46.431456841608103</v>
      </c>
      <c r="I4569">
        <v>45.390772234216897</v>
      </c>
      <c r="J4569">
        <v>-1.5044036764834099</v>
      </c>
      <c r="K4569">
        <v>5.4303952720316797</v>
      </c>
      <c r="L4569">
        <v>5.1064682834476498</v>
      </c>
      <c r="M4569">
        <v>62.188724520488002</v>
      </c>
      <c r="N4569">
        <v>0.57842992675613203</v>
      </c>
      <c r="O4569">
        <v>5.3977272727272698</v>
      </c>
      <c r="P4569">
        <v>90.270270270270203</v>
      </c>
      <c r="Q4569">
        <v>6.1085291740633998E-2</v>
      </c>
    </row>
    <row r="4570" spans="1:17" hidden="1" x14ac:dyDescent="0.3">
      <c r="A4570" t="s">
        <v>9370</v>
      </c>
      <c r="B4570" t="s">
        <v>9371</v>
      </c>
      <c r="C4570" t="str">
        <f>IFERROR(VLOOKUP(Table1[[#This Row],[Ticker]],[1]!Table1[[Symbol]:[Industry]],2,FALSE),"-")</f>
        <v>-</v>
      </c>
      <c r="D4570" t="s">
        <v>132</v>
      </c>
      <c r="E4570">
        <v>7.6382479999999999</v>
      </c>
      <c r="F4570">
        <v>64.16</v>
      </c>
      <c r="G4570">
        <v>9.8005790427113606</v>
      </c>
      <c r="H4570">
        <v>-28.822645970988301</v>
      </c>
      <c r="I4570">
        <v>1.7521927409439</v>
      </c>
      <c r="J4570">
        <v>5.3686288523728196</v>
      </c>
      <c r="K4570">
        <v>73.669202696126803</v>
      </c>
      <c r="L4570">
        <v>72.086939658120798</v>
      </c>
      <c r="M4570">
        <v>62.413352210340499</v>
      </c>
      <c r="N4570">
        <v>0.73715754640610098</v>
      </c>
      <c r="O4570">
        <v>65.211970074812896</v>
      </c>
      <c r="P4570">
        <v>46.651428571428497</v>
      </c>
      <c r="Q4570">
        <v>7.1900434575456001E-2</v>
      </c>
    </row>
    <row r="4571" spans="1:17" hidden="1" x14ac:dyDescent="0.3">
      <c r="A4571" t="s">
        <v>9372</v>
      </c>
      <c r="B4571" t="s">
        <v>9373</v>
      </c>
      <c r="C4571" t="str">
        <f>IFERROR(VLOOKUP(Table1[[#This Row],[Ticker]],[1]!Table1[[Symbol]:[Industry]],2,FALSE),"-")</f>
        <v>-</v>
      </c>
      <c r="D4571" t="s">
        <v>217</v>
      </c>
      <c r="E4571">
        <v>7.5961306000000004</v>
      </c>
      <c r="F4571">
        <v>0.94</v>
      </c>
      <c r="G4571">
        <v>-13.7898569629145</v>
      </c>
      <c r="H4571">
        <v>14.1084954682175</v>
      </c>
      <c r="I4571">
        <v>52.5789329107497</v>
      </c>
      <c r="J4571">
        <v>-5.5448077168874601</v>
      </c>
      <c r="K4571">
        <v>0.92962414303844099</v>
      </c>
      <c r="L4571">
        <v>0.78760263813678699</v>
      </c>
      <c r="M4571">
        <v>28.5701068467875</v>
      </c>
      <c r="N4571">
        <v>0.394277722020906</v>
      </c>
      <c r="O4571">
        <v>22.3404255319148</v>
      </c>
      <c r="P4571">
        <v>84.313725490196006</v>
      </c>
      <c r="Q4571">
        <v>4.9887520780031003E-2</v>
      </c>
    </row>
    <row r="4572" spans="1:17" hidden="1" x14ac:dyDescent="0.3">
      <c r="A4572" t="s">
        <v>9374</v>
      </c>
      <c r="B4572" t="s">
        <v>3597</v>
      </c>
      <c r="C4572" t="str">
        <f>IFERROR(VLOOKUP(Table1[[#This Row],[Ticker]],[1]!Table1[[Symbol]:[Industry]],2,FALSE),"-")</f>
        <v>-</v>
      </c>
      <c r="D4572" t="s">
        <v>114</v>
      </c>
      <c r="E4572">
        <v>7.5841500000000002</v>
      </c>
      <c r="F4572">
        <v>6.51</v>
      </c>
      <c r="G4572">
        <v>-39.1081339868649</v>
      </c>
      <c r="H4572">
        <v>-7.7665045317824397</v>
      </c>
      <c r="I4572">
        <v>-20.582410250593298</v>
      </c>
      <c r="J4572">
        <v>-8.9670902436475899</v>
      </c>
      <c r="K4572">
        <v>6.70451440751786</v>
      </c>
      <c r="L4572">
        <v>7.0854529087624796</v>
      </c>
      <c r="M4572">
        <v>49.3298192543974</v>
      </c>
      <c r="N4572">
        <v>0.37754925030216901</v>
      </c>
      <c r="O4572">
        <v>42.396313364055203</v>
      </c>
      <c r="P4572">
        <v>9.9662162162161998</v>
      </c>
      <c r="Q4572">
        <v>8.9173942449934998E-2</v>
      </c>
    </row>
    <row r="4573" spans="1:17" hidden="1" x14ac:dyDescent="0.3">
      <c r="A4573" t="s">
        <v>9375</v>
      </c>
      <c r="B4573" t="s">
        <v>9376</v>
      </c>
      <c r="C4573" t="str">
        <f>IFERROR(VLOOKUP(Table1[[#This Row],[Ticker]],[1]!Table1[[Symbol]:[Industry]],2,FALSE),"-")</f>
        <v>-</v>
      </c>
      <c r="D4573" t="s">
        <v>74</v>
      </c>
      <c r="E4573">
        <v>7.5763800000000003</v>
      </c>
      <c r="F4573">
        <v>25.77</v>
      </c>
      <c r="G4573">
        <v>-27.807748633233398</v>
      </c>
      <c r="H4573">
        <v>-4.6415045317824299</v>
      </c>
      <c r="I4573">
        <v>-18.3301579983411</v>
      </c>
      <c r="J4573">
        <v>-1.5044036764834099</v>
      </c>
      <c r="K4573">
        <v>25.769876504840799</v>
      </c>
      <c r="L4573">
        <v>25.603617328241</v>
      </c>
      <c r="M4573">
        <v>100</v>
      </c>
      <c r="O4573">
        <v>0</v>
      </c>
      <c r="P4573">
        <v>4.9694501018329804</v>
      </c>
    </row>
    <row r="4574" spans="1:17" hidden="1" x14ac:dyDescent="0.3">
      <c r="A4574" t="s">
        <v>9377</v>
      </c>
      <c r="B4574" t="s">
        <v>9378</v>
      </c>
      <c r="C4574" t="str">
        <f>IFERROR(VLOOKUP(Table1[[#This Row],[Ticker]],[1]!Table1[[Symbol]:[Industry]],2,FALSE),"-")</f>
        <v>-</v>
      </c>
      <c r="D4574" t="s">
        <v>549</v>
      </c>
      <c r="E4574">
        <v>7.5657500000000004</v>
      </c>
      <c r="F4574">
        <v>2.65</v>
      </c>
      <c r="G4574">
        <v>-44.443865401732999</v>
      </c>
      <c r="H4574">
        <v>3.2097351376390399</v>
      </c>
      <c r="I4574">
        <v>7.8603181921350398</v>
      </c>
      <c r="J4574">
        <v>-0.73220290428264401</v>
      </c>
      <c r="K4574">
        <v>2.3734385461692802</v>
      </c>
      <c r="L4574">
        <v>2.46434364936467</v>
      </c>
      <c r="M4574">
        <v>73.362600871503304</v>
      </c>
      <c r="N4574">
        <v>1.59868672495238</v>
      </c>
      <c r="O4574">
        <v>27.5471698113207</v>
      </c>
      <c r="P4574">
        <v>39.473684210526301</v>
      </c>
      <c r="Q4574">
        <v>-3.919470499509E-2</v>
      </c>
    </row>
    <row r="4575" spans="1:17" hidden="1" x14ac:dyDescent="0.3">
      <c r="A4575" t="s">
        <v>9379</v>
      </c>
      <c r="B4575" t="s">
        <v>9380</v>
      </c>
      <c r="C4575" t="str">
        <f>IFERROR(VLOOKUP(Table1[[#This Row],[Ticker]],[1]!Table1[[Symbol]:[Industry]],2,FALSE),"-")</f>
        <v>-</v>
      </c>
      <c r="D4575" t="s">
        <v>546</v>
      </c>
      <c r="E4575">
        <v>7.5617711500000002</v>
      </c>
      <c r="F4575">
        <v>4.99</v>
      </c>
      <c r="G4575">
        <v>-12.245797768882801</v>
      </c>
      <c r="H4575">
        <v>-4.6415045317824299</v>
      </c>
      <c r="I4575">
        <v>-13.2775264193937</v>
      </c>
      <c r="J4575">
        <v>5.3332031611234196</v>
      </c>
      <c r="K4575">
        <v>5.1765115280999501</v>
      </c>
      <c r="L4575">
        <v>5.0811325852597298</v>
      </c>
      <c r="M4575">
        <v>54.4491661996639</v>
      </c>
      <c r="N4575">
        <v>1.8377339823671399</v>
      </c>
      <c r="O4575">
        <v>58.116232464929801</v>
      </c>
      <c r="P4575">
        <v>55.937499999999901</v>
      </c>
      <c r="Q4575">
        <v>5.6635634557482002E-2</v>
      </c>
    </row>
    <row r="4576" spans="1:17" hidden="1" x14ac:dyDescent="0.3">
      <c r="A4576" t="s">
        <v>9381</v>
      </c>
      <c r="B4576" t="s">
        <v>9382</v>
      </c>
      <c r="C4576" t="str">
        <f>IFERROR(VLOOKUP(Table1[[#This Row],[Ticker]],[1]!Table1[[Symbol]:[Industry]],2,FALSE),"-")</f>
        <v>-</v>
      </c>
      <c r="D4576" t="s">
        <v>606</v>
      </c>
      <c r="E4576">
        <v>7.5176121129999904</v>
      </c>
      <c r="F4576">
        <v>8.2100000000000009</v>
      </c>
      <c r="G4576">
        <v>-9.3185521185250408</v>
      </c>
      <c r="H4576">
        <v>-14.4827743730522</v>
      </c>
      <c r="I4576">
        <v>4.39032032751836</v>
      </c>
      <c r="J4576">
        <v>-3.7979816581348</v>
      </c>
      <c r="K4576">
        <v>8.5878635377329005</v>
      </c>
      <c r="L4576">
        <v>7.4934812976729797</v>
      </c>
      <c r="M4576">
        <v>37.309419096215201</v>
      </c>
      <c r="N4576">
        <v>0.214736311504754</v>
      </c>
      <c r="O4576">
        <v>24.2387332521315</v>
      </c>
      <c r="P4576">
        <v>63.220675944333998</v>
      </c>
      <c r="Q4576">
        <v>6.0115740571240001E-2</v>
      </c>
    </row>
    <row r="4577" spans="1:17" hidden="1" x14ac:dyDescent="0.3">
      <c r="A4577" t="s">
        <v>9383</v>
      </c>
      <c r="B4577" t="s">
        <v>9384</v>
      </c>
      <c r="C4577" t="str">
        <f>IFERROR(VLOOKUP(Table1[[#This Row],[Ticker]],[1]!Table1[[Symbol]:[Industry]],2,FALSE),"-")</f>
        <v>-</v>
      </c>
      <c r="D4577" t="s">
        <v>21</v>
      </c>
      <c r="E4577">
        <v>7.4979779999999998</v>
      </c>
      <c r="F4577">
        <v>7.45</v>
      </c>
      <c r="G4577">
        <v>53.939593244883397</v>
      </c>
      <c r="H4577">
        <v>45.863545973268003</v>
      </c>
      <c r="I4577">
        <v>22.768326850143701</v>
      </c>
      <c r="J4577">
        <v>-1.9054731951999899</v>
      </c>
      <c r="K4577">
        <v>6.4198549711740602</v>
      </c>
      <c r="L4577">
        <v>5.54839490538465</v>
      </c>
      <c r="M4577">
        <v>87.364086456981397</v>
      </c>
      <c r="N4577">
        <v>8.5901605492746794E-2</v>
      </c>
      <c r="O4577">
        <v>7.3825503355704702</v>
      </c>
      <c r="P4577">
        <v>274.371859296482</v>
      </c>
    </row>
    <row r="4578" spans="1:17" hidden="1" x14ac:dyDescent="0.3">
      <c r="A4578" t="s">
        <v>9385</v>
      </c>
      <c r="B4578" t="s">
        <v>9386</v>
      </c>
      <c r="C4578" t="str">
        <f>IFERROR(VLOOKUP(Table1[[#This Row],[Ticker]],[1]!Table1[[Symbol]:[Industry]],2,FALSE),"-")</f>
        <v>-</v>
      </c>
      <c r="D4578" t="s">
        <v>606</v>
      </c>
      <c r="E4578">
        <v>7.4900897999999998</v>
      </c>
      <c r="F4578">
        <v>24.21</v>
      </c>
      <c r="G4578">
        <v>59.365658407790697</v>
      </c>
      <c r="H4578">
        <v>-4.6415045317824299</v>
      </c>
      <c r="I4578">
        <v>-2.6588727618385</v>
      </c>
      <c r="J4578">
        <v>-1.5044036764834099</v>
      </c>
      <c r="K4578">
        <v>23.566547968108399</v>
      </c>
      <c r="M4578">
        <v>99.997122905156402</v>
      </c>
      <c r="N4578">
        <v>0</v>
      </c>
      <c r="O4578">
        <v>0</v>
      </c>
      <c r="P4578">
        <v>101.75</v>
      </c>
    </row>
    <row r="4579" spans="1:17" hidden="1" x14ac:dyDescent="0.3">
      <c r="A4579" t="s">
        <v>9387</v>
      </c>
      <c r="B4579" t="s">
        <v>9388</v>
      </c>
      <c r="C4579" t="str">
        <f>IFERROR(VLOOKUP(Table1[[#This Row],[Ticker]],[1]!Table1[[Symbol]:[Industry]],2,FALSE),"-")</f>
        <v>-</v>
      </c>
      <c r="D4579" t="s">
        <v>546</v>
      </c>
      <c r="E4579">
        <v>7.4787637499999997</v>
      </c>
      <c r="F4579">
        <v>3.7</v>
      </c>
      <c r="G4579">
        <v>-15.3168812747489</v>
      </c>
      <c r="H4579">
        <v>0.76390087362296</v>
      </c>
      <c r="I4579">
        <v>-16.960294984642498</v>
      </c>
      <c r="J4579">
        <v>-7.9792238203682997</v>
      </c>
      <c r="K4579">
        <v>3.7560389839438</v>
      </c>
      <c r="L4579">
        <v>3.5554420583796298</v>
      </c>
      <c r="M4579">
        <v>40.755078337488598</v>
      </c>
      <c r="N4579">
        <v>1.3293204143127899</v>
      </c>
      <c r="O4579">
        <v>25.945945945945901</v>
      </c>
      <c r="P4579">
        <v>26.712328767123299</v>
      </c>
      <c r="Q4579">
        <v>8.8291001482339995E-2</v>
      </c>
    </row>
    <row r="4580" spans="1:17" hidden="1" x14ac:dyDescent="0.3">
      <c r="A4580" t="s">
        <v>9389</v>
      </c>
      <c r="B4580" t="s">
        <v>9390</v>
      </c>
      <c r="C4580" t="str">
        <f>IFERROR(VLOOKUP(Table1[[#This Row],[Ticker]],[1]!Table1[[Symbol]:[Industry]],2,FALSE),"-")</f>
        <v>-</v>
      </c>
      <c r="D4580" t="s">
        <v>1169</v>
      </c>
      <c r="E4580">
        <v>7.4688173999999998</v>
      </c>
      <c r="F4580">
        <v>3.74</v>
      </c>
      <c r="G4580">
        <v>-44.151606318004703</v>
      </c>
      <c r="H4580">
        <v>-3.0499925954429101</v>
      </c>
      <c r="I4580">
        <v>-21.187300855483901</v>
      </c>
      <c r="J4580">
        <v>0.35729845117616399</v>
      </c>
      <c r="K4580">
        <v>3.8554844576190401</v>
      </c>
      <c r="L4580">
        <v>3.6656735511204701</v>
      </c>
      <c r="M4580">
        <v>42.043086540669002</v>
      </c>
      <c r="N4580">
        <v>0.926600392345583</v>
      </c>
      <c r="O4580">
        <v>32.085561497326097</v>
      </c>
      <c r="P4580">
        <v>44.9612403100775</v>
      </c>
      <c r="Q4580">
        <v>6.5228645855108999E-2</v>
      </c>
    </row>
    <row r="4581" spans="1:17" hidden="1" x14ac:dyDescent="0.3">
      <c r="A4581" t="s">
        <v>9391</v>
      </c>
      <c r="B4581" t="s">
        <v>9392</v>
      </c>
      <c r="C4581" t="str">
        <f>IFERROR(VLOOKUP(Table1[[#This Row],[Ticker]],[1]!Table1[[Symbol]:[Industry]],2,FALSE),"-")</f>
        <v>-</v>
      </c>
      <c r="D4581" t="s">
        <v>546</v>
      </c>
      <c r="E4581">
        <v>7.4330249999999998</v>
      </c>
      <c r="F4581">
        <v>11.5</v>
      </c>
      <c r="G4581">
        <v>154.722801264933</v>
      </c>
      <c r="H4581">
        <v>-26.732917274164699</v>
      </c>
      <c r="I4581">
        <v>29.674990006806802</v>
      </c>
      <c r="J4581">
        <v>-1.23702399733903</v>
      </c>
      <c r="K4581">
        <v>11.576188222166699</v>
      </c>
      <c r="L4581">
        <v>9.2034729410236302</v>
      </c>
      <c r="M4581">
        <v>46.420653976910103</v>
      </c>
      <c r="N4581">
        <v>0.23277445905331501</v>
      </c>
      <c r="O4581">
        <v>68.086956521739097</v>
      </c>
      <c r="P4581">
        <v>209.97304582210199</v>
      </c>
      <c r="Q4581">
        <v>0.11784778976429799</v>
      </c>
    </row>
    <row r="4582" spans="1:17" hidden="1" x14ac:dyDescent="0.3">
      <c r="A4582" t="s">
        <v>9393</v>
      </c>
      <c r="B4582" t="s">
        <v>9394</v>
      </c>
      <c r="C4582" t="str">
        <f>IFERROR(VLOOKUP(Table1[[#This Row],[Ticker]],[1]!Table1[[Symbol]:[Industry]],2,FALSE),"-")</f>
        <v>-</v>
      </c>
      <c r="D4582" t="s">
        <v>167</v>
      </c>
      <c r="E4582">
        <v>7.3983906360000002</v>
      </c>
      <c r="F4582">
        <v>14.04</v>
      </c>
      <c r="G4582">
        <v>-40.469506427374</v>
      </c>
      <c r="H4582">
        <v>-4.7859088639123897</v>
      </c>
      <c r="I4582">
        <v>-20.9653868471622</v>
      </c>
      <c r="J4582">
        <v>-0.40791244841323898</v>
      </c>
      <c r="K4582">
        <v>14.079733357559901</v>
      </c>
      <c r="L4582">
        <v>15.2477542318688</v>
      </c>
      <c r="M4582">
        <v>50.303691358711397</v>
      </c>
      <c r="N4582">
        <v>3.2995323443622802</v>
      </c>
      <c r="O4582">
        <v>55.982905982905898</v>
      </c>
      <c r="P4582">
        <v>11.8725099601593</v>
      </c>
      <c r="Q4582">
        <v>-3.2592474615209997E-2</v>
      </c>
    </row>
    <row r="4583" spans="1:17" hidden="1" x14ac:dyDescent="0.3">
      <c r="A4583" t="s">
        <v>9395</v>
      </c>
      <c r="B4583" t="s">
        <v>9396</v>
      </c>
      <c r="C4583" t="str">
        <f>IFERROR(VLOOKUP(Table1[[#This Row],[Ticker]],[1]!Table1[[Symbol]:[Industry]],2,FALSE),"-")</f>
        <v>-</v>
      </c>
      <c r="D4583" t="s">
        <v>217</v>
      </c>
      <c r="E4583">
        <v>7.3816534559999996</v>
      </c>
      <c r="F4583">
        <v>12.01</v>
      </c>
      <c r="G4583">
        <v>94.684922477054798</v>
      </c>
      <c r="H4583">
        <v>-8.4091654423004893</v>
      </c>
      <c r="I4583">
        <v>-2.0668472529394002</v>
      </c>
      <c r="J4583">
        <v>-9.3239525486638701</v>
      </c>
      <c r="K4583">
        <v>12.5199392766785</v>
      </c>
      <c r="L4583">
        <v>10.9997237113168</v>
      </c>
      <c r="M4583">
        <v>36.683220218440297</v>
      </c>
      <c r="N4583">
        <v>1.0407884528589</v>
      </c>
      <c r="O4583">
        <v>53.7052456286428</v>
      </c>
      <c r="P4583">
        <v>150.208333333333</v>
      </c>
      <c r="Q4583">
        <v>6.8745366562369001E-2</v>
      </c>
    </row>
    <row r="4584" spans="1:17" hidden="1" x14ac:dyDescent="0.3">
      <c r="A4584" t="s">
        <v>9397</v>
      </c>
      <c r="B4584" t="s">
        <v>9398</v>
      </c>
      <c r="C4584" t="str">
        <f>IFERROR(VLOOKUP(Table1[[#This Row],[Ticker]],[1]!Table1[[Symbol]:[Industry]],2,FALSE),"-")</f>
        <v>-</v>
      </c>
      <c r="D4584" t="s">
        <v>1169</v>
      </c>
      <c r="E4584">
        <v>7.3440000000000003</v>
      </c>
      <c r="F4584">
        <v>4.32</v>
      </c>
      <c r="G4584">
        <v>16.703770123064999</v>
      </c>
      <c r="H4584">
        <v>43.559934317138399</v>
      </c>
      <c r="I4584">
        <v>45.306205638022497</v>
      </c>
      <c r="J4584">
        <v>8.3622629901832504</v>
      </c>
      <c r="K4584">
        <v>3.11237359655326</v>
      </c>
      <c r="L4584">
        <v>3.00540896011981</v>
      </c>
      <c r="M4584">
        <v>88.147018885688993</v>
      </c>
      <c r="N4584">
        <v>1.9795968557099299</v>
      </c>
      <c r="O4584">
        <v>3.0092592592592502</v>
      </c>
      <c r="P4584">
        <v>74.898785425101195</v>
      </c>
      <c r="Q4584">
        <v>5.6991470497247003E-2</v>
      </c>
    </row>
    <row r="4585" spans="1:17" hidden="1" x14ac:dyDescent="0.3">
      <c r="A4585" t="s">
        <v>9399</v>
      </c>
      <c r="B4585" t="s">
        <v>9400</v>
      </c>
      <c r="C4585" t="str">
        <f>IFERROR(VLOOKUP(Table1[[#This Row],[Ticker]],[1]!Table1[[Symbol]:[Industry]],2,FALSE),"-")</f>
        <v>-</v>
      </c>
      <c r="D4585" t="s">
        <v>2750</v>
      </c>
      <c r="E4585">
        <v>7.3129667879999998</v>
      </c>
      <c r="F4585">
        <v>6.42</v>
      </c>
      <c r="G4585">
        <v>-14.9790335974517</v>
      </c>
      <c r="H4585">
        <v>-7.3399172301951303</v>
      </c>
      <c r="I4585">
        <v>24.020174595893799</v>
      </c>
      <c r="J4585">
        <v>-6.4656439865609396</v>
      </c>
      <c r="K4585">
        <v>6.2309293844921401</v>
      </c>
      <c r="L4585">
        <v>6.0849845420648903</v>
      </c>
      <c r="M4585">
        <v>50.441792927610997</v>
      </c>
      <c r="N4585">
        <v>0.33159366115198502</v>
      </c>
      <c r="O4585">
        <v>33.177570093457902</v>
      </c>
      <c r="P4585">
        <v>49.650349650349597</v>
      </c>
      <c r="Q4585">
        <v>2.7008148574490999E-2</v>
      </c>
    </row>
    <row r="4586" spans="1:17" hidden="1" x14ac:dyDescent="0.3">
      <c r="A4586" t="s">
        <v>9401</v>
      </c>
      <c r="B4586" t="s">
        <v>9402</v>
      </c>
      <c r="C4586" t="str">
        <f>IFERROR(VLOOKUP(Table1[[#This Row],[Ticker]],[1]!Table1[[Symbol]:[Industry]],2,FALSE),"-")</f>
        <v>-</v>
      </c>
      <c r="D4586" t="s">
        <v>762</v>
      </c>
      <c r="E4586">
        <v>7.24552</v>
      </c>
      <c r="F4586">
        <v>9.4</v>
      </c>
      <c r="G4586">
        <v>-53.116181785913803</v>
      </c>
      <c r="H4586">
        <v>12.8584954682175</v>
      </c>
      <c r="I4586">
        <v>10.9683289342585</v>
      </c>
      <c r="J4586">
        <v>2.82412018589172</v>
      </c>
      <c r="K4586">
        <v>8.6311254347363295</v>
      </c>
      <c r="L4586">
        <v>8.2211952225444698</v>
      </c>
      <c r="M4586">
        <v>55.3686585744857</v>
      </c>
      <c r="N4586">
        <v>0.57991681521093197</v>
      </c>
      <c r="O4586">
        <v>50.212765957446699</v>
      </c>
      <c r="P4586">
        <v>44.615384615384599</v>
      </c>
      <c r="Q4586">
        <v>5.1499261536813001E-2</v>
      </c>
    </row>
    <row r="4587" spans="1:17" hidden="1" x14ac:dyDescent="0.3">
      <c r="A4587" t="s">
        <v>9403</v>
      </c>
      <c r="B4587" t="s">
        <v>9404</v>
      </c>
      <c r="C4587" t="str">
        <f>IFERROR(VLOOKUP(Table1[[#This Row],[Ticker]],[1]!Table1[[Symbol]:[Industry]],2,FALSE),"-")</f>
        <v>-</v>
      </c>
      <c r="D4587" t="s">
        <v>74</v>
      </c>
      <c r="E4587">
        <v>7.232996</v>
      </c>
      <c r="F4587">
        <v>7.22</v>
      </c>
      <c r="G4587">
        <v>133.64346547157501</v>
      </c>
      <c r="H4587">
        <v>0.30035593333383998</v>
      </c>
      <c r="I4587">
        <v>148.09050620830001</v>
      </c>
      <c r="J4587">
        <v>-1.5044036764834099</v>
      </c>
      <c r="K4587">
        <v>5.7543086095708196</v>
      </c>
      <c r="M4587">
        <v>100</v>
      </c>
      <c r="N4587">
        <v>0</v>
      </c>
      <c r="O4587">
        <v>0</v>
      </c>
      <c r="P4587">
        <v>166.42066420664199</v>
      </c>
    </row>
    <row r="4588" spans="1:17" hidden="1" x14ac:dyDescent="0.3">
      <c r="A4588" t="s">
        <v>9405</v>
      </c>
      <c r="B4588" t="s">
        <v>9406</v>
      </c>
      <c r="C4588" t="str">
        <f>IFERROR(VLOOKUP(Table1[[#This Row],[Ticker]],[1]!Table1[[Symbol]:[Industry]],2,FALSE),"-")</f>
        <v>-</v>
      </c>
      <c r="D4588" t="s">
        <v>400</v>
      </c>
      <c r="E4588">
        <v>7.2020303999999999</v>
      </c>
      <c r="F4588">
        <v>9.93</v>
      </c>
      <c r="G4588">
        <v>-52.9540476096644</v>
      </c>
      <c r="H4588">
        <v>-5.1326636673423396</v>
      </c>
      <c r="I4588">
        <v>-62.291783280508099</v>
      </c>
      <c r="J4588">
        <v>-5.7577118050278298</v>
      </c>
      <c r="K4588">
        <v>12.686422115298299</v>
      </c>
      <c r="L4588">
        <v>14.1713839655872</v>
      </c>
      <c r="M4588">
        <v>28.684616007393601</v>
      </c>
      <c r="N4588">
        <v>1.3200151219089999</v>
      </c>
      <c r="O4588">
        <v>115.709969788519</v>
      </c>
      <c r="P4588">
        <v>15.465116279069701</v>
      </c>
      <c r="Q4588">
        <v>7.0989168675683001E-2</v>
      </c>
    </row>
    <row r="4589" spans="1:17" hidden="1" x14ac:dyDescent="0.3">
      <c r="A4589" t="s">
        <v>9407</v>
      </c>
      <c r="B4589" t="s">
        <v>9408</v>
      </c>
      <c r="C4589" t="str">
        <f>IFERROR(VLOOKUP(Table1[[#This Row],[Ticker]],[1]!Table1[[Symbol]:[Industry]],2,FALSE),"-")</f>
        <v>-</v>
      </c>
      <c r="D4589" t="s">
        <v>54</v>
      </c>
      <c r="E4589">
        <v>7.1713250000000004</v>
      </c>
      <c r="F4589">
        <v>3.01</v>
      </c>
      <c r="G4589">
        <v>-28.984095286790499</v>
      </c>
      <c r="H4589">
        <v>-10.990710880988701</v>
      </c>
      <c r="I4589">
        <v>-43.0801579983411</v>
      </c>
      <c r="J4589">
        <v>3.8527391806594502</v>
      </c>
      <c r="K4589">
        <v>3.27637969229384</v>
      </c>
      <c r="L4589">
        <v>3.7120273464996698</v>
      </c>
      <c r="M4589">
        <v>60.4501764136403</v>
      </c>
      <c r="N4589">
        <v>1.0388028531297899</v>
      </c>
      <c r="O4589">
        <v>99.667774086378699</v>
      </c>
      <c r="P4589">
        <v>28.085106382978701</v>
      </c>
      <c r="Q4589">
        <v>-4.3600501628200004E-3</v>
      </c>
    </row>
    <row r="4590" spans="1:17" hidden="1" x14ac:dyDescent="0.3">
      <c r="A4590" t="s">
        <v>9409</v>
      </c>
      <c r="B4590" t="s">
        <v>9410</v>
      </c>
      <c r="C4590" t="str">
        <f>IFERROR(VLOOKUP(Table1[[#This Row],[Ticker]],[1]!Table1[[Symbol]:[Industry]],2,FALSE),"-")</f>
        <v>-</v>
      </c>
      <c r="D4590" t="s">
        <v>750</v>
      </c>
      <c r="E4590">
        <v>7.1545050000000003</v>
      </c>
      <c r="F4590">
        <v>185</v>
      </c>
      <c r="G4590">
        <v>-40.230925598498096</v>
      </c>
      <c r="H4590">
        <v>18.2820835080846</v>
      </c>
      <c r="I4590">
        <v>-71.399665862369503</v>
      </c>
      <c r="J4590">
        <v>-1.5044036764834099</v>
      </c>
      <c r="K4590">
        <v>213.360810070399</v>
      </c>
      <c r="L4590">
        <v>261.167223481289</v>
      </c>
      <c r="M4590">
        <v>51.822465135663499</v>
      </c>
      <c r="N4590">
        <v>0.14699231117141501</v>
      </c>
      <c r="O4590">
        <v>161.513513513513</v>
      </c>
      <c r="P4590">
        <v>27.586206896551701</v>
      </c>
    </row>
    <row r="4591" spans="1:17" hidden="1" x14ac:dyDescent="0.3">
      <c r="A4591" t="s">
        <v>9411</v>
      </c>
      <c r="B4591" t="s">
        <v>9412</v>
      </c>
      <c r="C4591" t="str">
        <f>IFERROR(VLOOKUP(Table1[[#This Row],[Ticker]],[1]!Table1[[Symbol]:[Industry]],2,FALSE),"-")</f>
        <v>-</v>
      </c>
      <c r="D4591" t="s">
        <v>21</v>
      </c>
      <c r="E4591">
        <v>7.1294902560000004</v>
      </c>
      <c r="F4591">
        <v>2.06</v>
      </c>
      <c r="G4591">
        <v>-8.6808131928977197</v>
      </c>
      <c r="H4591">
        <v>55.663838979667901</v>
      </c>
      <c r="I4591">
        <v>-8.7556899132347397</v>
      </c>
      <c r="J4591">
        <v>-5.1741284471256197</v>
      </c>
      <c r="K4591">
        <v>1.7601830735771999</v>
      </c>
      <c r="L4591">
        <v>1.7363332156762299</v>
      </c>
      <c r="M4591">
        <v>64.434916425143996</v>
      </c>
      <c r="N4591">
        <v>1.8631938445898599</v>
      </c>
      <c r="O4591">
        <v>24.271844660194098</v>
      </c>
      <c r="P4591">
        <v>142.35294117647001</v>
      </c>
      <c r="Q4591">
        <v>5.0776728579085002E-2</v>
      </c>
    </row>
    <row r="4592" spans="1:17" hidden="1" x14ac:dyDescent="0.3">
      <c r="A4592" t="s">
        <v>9413</v>
      </c>
      <c r="B4592" t="s">
        <v>9414</v>
      </c>
      <c r="C4592" t="str">
        <f>IFERROR(VLOOKUP(Table1[[#This Row],[Ticker]],[1]!Table1[[Symbol]:[Industry]],2,FALSE),"-")</f>
        <v>-</v>
      </c>
      <c r="D4592" t="s">
        <v>4828</v>
      </c>
      <c r="E4592">
        <v>7.1280000000000001</v>
      </c>
      <c r="F4592">
        <v>5.94</v>
      </c>
      <c r="G4592">
        <v>-28.383525624345801</v>
      </c>
      <c r="H4592">
        <v>-2.9720554499794298</v>
      </c>
      <c r="I4592">
        <v>-22.3689302115883</v>
      </c>
      <c r="J4592">
        <v>11.2733741012943</v>
      </c>
      <c r="K4592">
        <v>6.0425315604838197</v>
      </c>
      <c r="L4592">
        <v>6.0517219204107997</v>
      </c>
      <c r="M4592">
        <v>49.6792277743032</v>
      </c>
      <c r="N4592">
        <v>0.21594258697426499</v>
      </c>
      <c r="O4592">
        <v>35.016835016834897</v>
      </c>
      <c r="P4592">
        <v>31.707317073170699</v>
      </c>
      <c r="Q4592">
        <v>3.5246110423413003E-2</v>
      </c>
    </row>
    <row r="4593" spans="1:17" hidden="1" x14ac:dyDescent="0.3">
      <c r="A4593" t="s">
        <v>9415</v>
      </c>
      <c r="B4593" t="s">
        <v>9416</v>
      </c>
      <c r="C4593" t="str">
        <f>IFERROR(VLOOKUP(Table1[[#This Row],[Ticker]],[1]!Table1[[Symbol]:[Industry]],2,FALSE),"-")</f>
        <v>-</v>
      </c>
      <c r="D4593" t="s">
        <v>21</v>
      </c>
      <c r="E4593">
        <v>7.0994999999999999</v>
      </c>
      <c r="F4593">
        <v>60.37</v>
      </c>
      <c r="G4593">
        <v>14.8267132453736</v>
      </c>
      <c r="H4593">
        <v>-4.6415045317824299</v>
      </c>
      <c r="I4593">
        <v>-8.1055825008059994</v>
      </c>
      <c r="J4593">
        <v>-1.5044036764834099</v>
      </c>
      <c r="K4593">
        <v>56.806198008080102</v>
      </c>
      <c r="L4593">
        <v>46.056883476337198</v>
      </c>
      <c r="M4593">
        <v>100</v>
      </c>
      <c r="O4593">
        <v>0</v>
      </c>
      <c r="P4593">
        <v>47.603911980440003</v>
      </c>
    </row>
    <row r="4594" spans="1:17" hidden="1" x14ac:dyDescent="0.3">
      <c r="A4594" t="s">
        <v>9417</v>
      </c>
      <c r="B4594" t="s">
        <v>9418</v>
      </c>
      <c r="C4594" t="str">
        <f>IFERROR(VLOOKUP(Table1[[#This Row],[Ticker]],[1]!Table1[[Symbol]:[Industry]],2,FALSE),"-")</f>
        <v>-</v>
      </c>
      <c r="D4594" t="s">
        <v>4828</v>
      </c>
      <c r="E4594">
        <v>7.0929000000000002</v>
      </c>
      <c r="F4594">
        <v>3.33</v>
      </c>
      <c r="G4594">
        <v>33.722801264933501</v>
      </c>
      <c r="H4594">
        <v>12.8081598977477</v>
      </c>
      <c r="I4594">
        <v>26.452450697311001</v>
      </c>
      <c r="J4594">
        <v>14.007147478632101</v>
      </c>
      <c r="K4594">
        <v>3.4623670710804699</v>
      </c>
      <c r="L4594">
        <v>3.2032165402735902</v>
      </c>
      <c r="M4594">
        <v>48.940315294844503</v>
      </c>
      <c r="N4594">
        <v>0.785422056528573</v>
      </c>
      <c r="O4594">
        <v>63.363363363363298</v>
      </c>
      <c r="P4594">
        <v>79.0322580645161</v>
      </c>
      <c r="Q4594">
        <v>7.1452083203676006E-2</v>
      </c>
    </row>
    <row r="4595" spans="1:17" hidden="1" x14ac:dyDescent="0.3">
      <c r="A4595" t="s">
        <v>9419</v>
      </c>
      <c r="B4595" t="s">
        <v>9420</v>
      </c>
      <c r="C4595" t="str">
        <f>IFERROR(VLOOKUP(Table1[[#This Row],[Ticker]],[1]!Table1[[Symbol]:[Industry]],2,FALSE),"-")</f>
        <v>-</v>
      </c>
      <c r="D4595" t="s">
        <v>74</v>
      </c>
      <c r="E4595">
        <v>7.0864398</v>
      </c>
      <c r="F4595">
        <v>3.74</v>
      </c>
      <c r="G4595">
        <v>-9.3448555007429501</v>
      </c>
      <c r="H4595">
        <v>-16.524912603531298</v>
      </c>
      <c r="I4595">
        <v>-23.164763596305502</v>
      </c>
      <c r="J4595">
        <v>9.1998216756292699</v>
      </c>
      <c r="K4595">
        <v>3.98345663655713</v>
      </c>
      <c r="L4595">
        <v>3.9118720390549</v>
      </c>
      <c r="M4595">
        <v>44.804854140864897</v>
      </c>
      <c r="N4595">
        <v>0.53063830289082203</v>
      </c>
      <c r="O4595">
        <v>62.834224598930398</v>
      </c>
      <c r="P4595">
        <v>37.5</v>
      </c>
      <c r="Q4595">
        <v>5.1737034784617997E-2</v>
      </c>
    </row>
    <row r="4596" spans="1:17" hidden="1" x14ac:dyDescent="0.3">
      <c r="A4596" t="s">
        <v>9421</v>
      </c>
      <c r="B4596" t="s">
        <v>9422</v>
      </c>
      <c r="C4596" t="str">
        <f>IFERROR(VLOOKUP(Table1[[#This Row],[Ticker]],[1]!Table1[[Symbol]:[Industry]],2,FALSE),"-")</f>
        <v>-</v>
      </c>
      <c r="D4596" t="s">
        <v>1472</v>
      </c>
      <c r="E4596">
        <v>7.0844664000000002</v>
      </c>
      <c r="F4596">
        <v>13.97</v>
      </c>
      <c r="G4596">
        <v>3.3826453195144999</v>
      </c>
      <c r="H4596">
        <v>10.813040922762999</v>
      </c>
      <c r="I4596">
        <v>8.4393519835100506</v>
      </c>
      <c r="J4596">
        <v>-12.4100159213813</v>
      </c>
      <c r="K4596">
        <v>13.309056486594701</v>
      </c>
      <c r="L4596">
        <v>11.564695250956801</v>
      </c>
      <c r="M4596">
        <v>41.502038699292903</v>
      </c>
      <c r="N4596">
        <v>0.65686358813939205</v>
      </c>
      <c r="O4596">
        <v>18.038654259126599</v>
      </c>
      <c r="P4596">
        <v>64.352941176470594</v>
      </c>
      <c r="Q4596">
        <v>7.6489132051765996E-2</v>
      </c>
    </row>
    <row r="4597" spans="1:17" hidden="1" x14ac:dyDescent="0.3">
      <c r="A4597" t="s">
        <v>9423</v>
      </c>
      <c r="B4597" t="s">
        <v>9424</v>
      </c>
      <c r="C4597" t="str">
        <f>IFERROR(VLOOKUP(Table1[[#This Row],[Ticker]],[1]!Table1[[Symbol]:[Industry]],2,FALSE),"-")</f>
        <v>-</v>
      </c>
      <c r="D4597" t="s">
        <v>546</v>
      </c>
      <c r="E4597">
        <v>7.0349999999999904</v>
      </c>
      <c r="F4597">
        <v>26.36</v>
      </c>
      <c r="G4597">
        <v>52.856604081835002</v>
      </c>
      <c r="H4597">
        <v>-18.356725481045899</v>
      </c>
      <c r="I4597">
        <v>-12.5092025587586</v>
      </c>
      <c r="J4597">
        <v>-7.36154653362627</v>
      </c>
      <c r="K4597">
        <v>29.639490471747798</v>
      </c>
      <c r="L4597">
        <v>27.126785255726801</v>
      </c>
      <c r="M4597">
        <v>59.069059695734197</v>
      </c>
      <c r="N4597">
        <v>0.51028862796127095</v>
      </c>
      <c r="O4597">
        <v>52.921092564491602</v>
      </c>
      <c r="P4597">
        <v>96.716417910447703</v>
      </c>
    </row>
    <row r="4598" spans="1:17" hidden="1" x14ac:dyDescent="0.3">
      <c r="A4598" t="s">
        <v>9425</v>
      </c>
      <c r="B4598" t="s">
        <v>9426</v>
      </c>
      <c r="C4598" t="str">
        <f>IFERROR(VLOOKUP(Table1[[#This Row],[Ticker]],[1]!Table1[[Symbol]:[Industry]],2,FALSE),"-")</f>
        <v>-</v>
      </c>
      <c r="D4598" t="s">
        <v>827</v>
      </c>
      <c r="E4598">
        <v>6.9991991999999996</v>
      </c>
      <c r="F4598">
        <v>142.80000000000001</v>
      </c>
      <c r="G4598">
        <v>-32.777198735066399</v>
      </c>
      <c r="H4598">
        <v>11.1078672765988</v>
      </c>
      <c r="I4598">
        <v>173.69438187895901</v>
      </c>
      <c r="J4598">
        <v>-1.5044036764834099</v>
      </c>
      <c r="K4598">
        <v>119.626031721659</v>
      </c>
      <c r="M4598">
        <v>100</v>
      </c>
      <c r="N4598">
        <v>0</v>
      </c>
      <c r="O4598">
        <v>0</v>
      </c>
    </row>
    <row r="4599" spans="1:17" hidden="1" x14ac:dyDescent="0.3">
      <c r="A4599" t="s">
        <v>9427</v>
      </c>
      <c r="B4599" t="s">
        <v>9428</v>
      </c>
      <c r="C4599" t="str">
        <f>IFERROR(VLOOKUP(Table1[[#This Row],[Ticker]],[1]!Table1[[Symbol]:[Industry]],2,FALSE),"-")</f>
        <v>-</v>
      </c>
      <c r="D4599" t="s">
        <v>51</v>
      </c>
      <c r="E4599">
        <v>6.9516</v>
      </c>
      <c r="F4599">
        <v>77.239999999999995</v>
      </c>
      <c r="G4599">
        <v>28.139467931600201</v>
      </c>
      <c r="H4599">
        <v>35.870075143295303</v>
      </c>
      <c r="I4599">
        <v>11.988721704712599</v>
      </c>
      <c r="J4599">
        <v>4.5344641988263401</v>
      </c>
      <c r="K4599">
        <v>65.035024924163906</v>
      </c>
      <c r="L4599">
        <v>60.672647978129902</v>
      </c>
      <c r="M4599">
        <v>68.862428760557293</v>
      </c>
      <c r="N4599">
        <v>1.6596073771081701</v>
      </c>
      <c r="O4599">
        <v>12.635939927498701</v>
      </c>
      <c r="P4599">
        <v>72.989921612541906</v>
      </c>
      <c r="Q4599">
        <v>9.9140730112558001E-2</v>
      </c>
    </row>
    <row r="4600" spans="1:17" hidden="1" x14ac:dyDescent="0.3">
      <c r="A4600" t="s">
        <v>9429</v>
      </c>
      <c r="B4600" t="s">
        <v>9430</v>
      </c>
      <c r="C4600" t="str">
        <f>IFERROR(VLOOKUP(Table1[[#This Row],[Ticker]],[1]!Table1[[Symbol]:[Industry]],2,FALSE),"-")</f>
        <v>-</v>
      </c>
      <c r="D4600" t="s">
        <v>74</v>
      </c>
      <c r="E4600">
        <v>6.9295336079999998</v>
      </c>
      <c r="F4600">
        <v>1.02</v>
      </c>
      <c r="G4600">
        <v>21.768255810388101</v>
      </c>
      <c r="H4600">
        <v>1.8399769496990199</v>
      </c>
      <c r="I4600">
        <v>-3.72341642530743</v>
      </c>
      <c r="J4600">
        <v>13.4955963235165</v>
      </c>
      <c r="K4600">
        <v>1.0819539153678099</v>
      </c>
      <c r="L4600">
        <v>1.0187694917626799</v>
      </c>
      <c r="M4600">
        <v>35.995999635038999</v>
      </c>
      <c r="N4600">
        <v>1.02614683759786</v>
      </c>
      <c r="O4600">
        <v>22.5490196078431</v>
      </c>
      <c r="P4600">
        <v>61.904761904761898</v>
      </c>
      <c r="Q4600">
        <v>-5.3702258737122997E-2</v>
      </c>
    </row>
    <row r="4601" spans="1:17" hidden="1" x14ac:dyDescent="0.3">
      <c r="A4601" t="s">
        <v>9431</v>
      </c>
      <c r="B4601" t="s">
        <v>9432</v>
      </c>
      <c r="C4601" t="str">
        <f>IFERROR(VLOOKUP(Table1[[#This Row],[Ticker]],[1]!Table1[[Symbol]:[Industry]],2,FALSE),"-")</f>
        <v>-</v>
      </c>
      <c r="D4601" t="s">
        <v>54</v>
      </c>
      <c r="E4601">
        <v>6.9000482999999999</v>
      </c>
      <c r="F4601">
        <v>23</v>
      </c>
      <c r="G4601">
        <v>-22.465448135546001</v>
      </c>
      <c r="H4601">
        <v>-4.6415045317824299</v>
      </c>
      <c r="I4601">
        <v>-23.2495461752737</v>
      </c>
      <c r="J4601">
        <v>-1.5044036764834099</v>
      </c>
      <c r="K4601">
        <v>22.999228127977702</v>
      </c>
      <c r="L4601">
        <v>22.641507532553199</v>
      </c>
      <c r="M4601">
        <v>10.6643431554632</v>
      </c>
      <c r="N4601">
        <v>0</v>
      </c>
      <c r="O4601">
        <v>5.1739130434782696</v>
      </c>
      <c r="P4601">
        <v>12.1951219512195</v>
      </c>
    </row>
    <row r="4602" spans="1:17" hidden="1" x14ac:dyDescent="0.3">
      <c r="A4602" t="s">
        <v>9433</v>
      </c>
      <c r="B4602" t="s">
        <v>9434</v>
      </c>
      <c r="C4602" t="str">
        <f>IFERROR(VLOOKUP(Table1[[#This Row],[Ticker]],[1]!Table1[[Symbol]:[Industry]],2,FALSE),"-")</f>
        <v>-</v>
      </c>
      <c r="D4602" t="s">
        <v>74</v>
      </c>
      <c r="E4602">
        <v>6.8539562399999996</v>
      </c>
      <c r="F4602">
        <v>6.78</v>
      </c>
      <c r="G4602">
        <v>-9.0545709978401305</v>
      </c>
      <c r="H4602">
        <v>7.9401948146227799</v>
      </c>
      <c r="I4602">
        <v>-8.7986555750778095</v>
      </c>
      <c r="J4602">
        <v>3.3662203722228101</v>
      </c>
      <c r="K4602">
        <v>6.5126406136552797</v>
      </c>
      <c r="L4602">
        <v>6.5789023187945803</v>
      </c>
      <c r="M4602">
        <v>57.674901976774997</v>
      </c>
      <c r="N4602">
        <v>1.0011260952997001</v>
      </c>
      <c r="O4602">
        <v>60.766961651917399</v>
      </c>
      <c r="P4602">
        <v>52.359550561797697</v>
      </c>
      <c r="Q4602">
        <v>-5.2071737570369998E-3</v>
      </c>
    </row>
    <row r="4603" spans="1:17" hidden="1" x14ac:dyDescent="0.3">
      <c r="A4603" t="s">
        <v>9435</v>
      </c>
      <c r="B4603" t="s">
        <v>9436</v>
      </c>
      <c r="C4603" t="str">
        <f>IFERROR(VLOOKUP(Table1[[#This Row],[Ticker]],[1]!Table1[[Symbol]:[Industry]],2,FALSE),"-")</f>
        <v>-</v>
      </c>
      <c r="D4603" t="s">
        <v>644</v>
      </c>
      <c r="E4603">
        <v>6.8461382000000004</v>
      </c>
      <c r="F4603">
        <v>251.9</v>
      </c>
      <c r="G4603">
        <v>-4.2567905718010897</v>
      </c>
      <c r="H4603">
        <v>-12.228641061726499</v>
      </c>
      <c r="I4603">
        <v>-12.311639479822601</v>
      </c>
      <c r="J4603">
        <v>13.856173246593499</v>
      </c>
      <c r="K4603">
        <v>218.32929327825599</v>
      </c>
      <c r="L4603">
        <v>143.243022157593</v>
      </c>
      <c r="M4603">
        <v>69.911966528541598</v>
      </c>
      <c r="N4603">
        <v>1.5530795971120399</v>
      </c>
      <c r="O4603">
        <v>9.1504565303691798</v>
      </c>
      <c r="P4603">
        <v>28.520408163265301</v>
      </c>
    </row>
    <row r="4604" spans="1:17" hidden="1" x14ac:dyDescent="0.3">
      <c r="A4604" t="s">
        <v>9437</v>
      </c>
      <c r="B4604" t="s">
        <v>9438</v>
      </c>
      <c r="C4604" t="str">
        <f>IFERROR(VLOOKUP(Table1[[#This Row],[Ticker]],[1]!Table1[[Symbol]:[Industry]],2,FALSE),"-")</f>
        <v>-</v>
      </c>
      <c r="D4604" t="s">
        <v>4440</v>
      </c>
      <c r="E4604">
        <v>6.8378904360000003</v>
      </c>
      <c r="F4604">
        <v>6.57</v>
      </c>
      <c r="G4604">
        <v>-25.0722807022795</v>
      </c>
      <c r="H4604">
        <v>-9.6276541162699605</v>
      </c>
      <c r="I4604">
        <v>-20.9968246650078</v>
      </c>
      <c r="J4604">
        <v>-4.7484093182323504</v>
      </c>
      <c r="K4604">
        <v>6.3909864398880103</v>
      </c>
      <c r="L4604">
        <v>6.4128195197005304</v>
      </c>
      <c r="M4604">
        <v>46.533015751328698</v>
      </c>
      <c r="N4604">
        <v>0.294854435560789</v>
      </c>
      <c r="O4604">
        <v>64.079147640791405</v>
      </c>
      <c r="P4604">
        <v>35.463917525773198</v>
      </c>
      <c r="Q4604">
        <v>1.7903071172668001E-2</v>
      </c>
    </row>
    <row r="4605" spans="1:17" hidden="1" x14ac:dyDescent="0.3">
      <c r="A4605" t="s">
        <v>9439</v>
      </c>
      <c r="B4605" t="s">
        <v>9440</v>
      </c>
      <c r="C4605" t="str">
        <f>IFERROR(VLOOKUP(Table1[[#This Row],[Ticker]],[1]!Table1[[Symbol]:[Industry]],2,FALSE),"-")</f>
        <v>-</v>
      </c>
      <c r="D4605">
        <v>0</v>
      </c>
      <c r="E4605">
        <v>6.8351499999999996</v>
      </c>
      <c r="F4605">
        <v>10.42</v>
      </c>
      <c r="G4605">
        <v>82.068162089675795</v>
      </c>
      <c r="H4605">
        <v>44.234057687108098</v>
      </c>
      <c r="I4605">
        <v>79.768701317248201</v>
      </c>
      <c r="J4605">
        <v>36.412262990183201</v>
      </c>
      <c r="K4605">
        <v>7.3236983155048696</v>
      </c>
      <c r="L4605">
        <v>6.5269043244184699</v>
      </c>
      <c r="M4605">
        <v>33.054303584157999</v>
      </c>
      <c r="N4605">
        <v>1.90077732459349</v>
      </c>
      <c r="O4605">
        <v>0</v>
      </c>
      <c r="P4605">
        <v>145.75471698113199</v>
      </c>
    </row>
    <row r="4606" spans="1:17" hidden="1" x14ac:dyDescent="0.3">
      <c r="A4606" t="s">
        <v>9441</v>
      </c>
      <c r="B4606" t="s">
        <v>9442</v>
      </c>
      <c r="C4606" t="str">
        <f>IFERROR(VLOOKUP(Table1[[#This Row],[Ticker]],[1]!Table1[[Symbol]:[Industry]],2,FALSE),"-")</f>
        <v>-</v>
      </c>
      <c r="D4606" t="s">
        <v>606</v>
      </c>
      <c r="E4606">
        <v>6.8228276939999999</v>
      </c>
      <c r="F4606">
        <v>8.2200000000000006</v>
      </c>
      <c r="G4606">
        <v>-59.515166649504899</v>
      </c>
      <c r="H4606">
        <v>-47.990918728887799</v>
      </c>
      <c r="I4606">
        <v>-52.988345597705198</v>
      </c>
      <c r="J4606">
        <v>3.0757489952723098</v>
      </c>
      <c r="K4606">
        <v>11.420915673506901</v>
      </c>
      <c r="L4606">
        <v>11.8949353546049</v>
      </c>
      <c r="M4606">
        <v>32.124570677081103</v>
      </c>
      <c r="N4606">
        <v>2.66106342519147</v>
      </c>
      <c r="O4606">
        <v>103.041362530413</v>
      </c>
      <c r="P4606">
        <v>13.6929460580912</v>
      </c>
    </row>
    <row r="4607" spans="1:17" hidden="1" x14ac:dyDescent="0.3">
      <c r="A4607" t="s">
        <v>9443</v>
      </c>
      <c r="B4607" t="s">
        <v>9444</v>
      </c>
      <c r="C4607" t="str">
        <f>IFERROR(VLOOKUP(Table1[[#This Row],[Ticker]],[1]!Table1[[Symbol]:[Industry]],2,FALSE),"-")</f>
        <v>-</v>
      </c>
      <c r="D4607" t="s">
        <v>2750</v>
      </c>
      <c r="E4607">
        <v>6.7617907500000003</v>
      </c>
      <c r="F4607">
        <v>6.5</v>
      </c>
      <c r="G4607">
        <v>-12.850999473073699</v>
      </c>
      <c r="H4607">
        <v>-32.2115979897263</v>
      </c>
      <c r="I4607">
        <v>-4.4947814659418297</v>
      </c>
      <c r="J4607">
        <v>19.589346323516502</v>
      </c>
      <c r="K4607">
        <v>7.5398718857742599</v>
      </c>
      <c r="L4607">
        <v>7.5585568341840697</v>
      </c>
      <c r="M4607">
        <v>59.5866759371565</v>
      </c>
      <c r="N4607">
        <v>1.3043692132667799</v>
      </c>
      <c r="O4607">
        <v>67.538461538461505</v>
      </c>
      <c r="P4607">
        <v>44.124168514412403</v>
      </c>
      <c r="Q4607">
        <v>4.8999565302282999E-2</v>
      </c>
    </row>
    <row r="4608" spans="1:17" hidden="1" x14ac:dyDescent="0.3">
      <c r="A4608" t="s">
        <v>9445</v>
      </c>
      <c r="B4608" t="s">
        <v>9446</v>
      </c>
      <c r="C4608" t="str">
        <f>IFERROR(VLOOKUP(Table1[[#This Row],[Ticker]],[1]!Table1[[Symbol]:[Industry]],2,FALSE),"-")</f>
        <v>-</v>
      </c>
      <c r="D4608" t="s">
        <v>753</v>
      </c>
      <c r="E4608">
        <v>6.7584707650000002</v>
      </c>
      <c r="F4608">
        <v>38.31</v>
      </c>
      <c r="G4608">
        <v>31.7791536767559</v>
      </c>
      <c r="H4608">
        <v>-1.91103683781109</v>
      </c>
      <c r="I4608">
        <v>6.9478014522801903</v>
      </c>
      <c r="J4608">
        <v>2.5766700019608502</v>
      </c>
      <c r="K4608">
        <v>36.504032089076098</v>
      </c>
      <c r="L4608">
        <v>32.746388439992799</v>
      </c>
      <c r="M4608">
        <v>51.4778037811056</v>
      </c>
      <c r="N4608">
        <v>0.76435746735343202</v>
      </c>
      <c r="O4608">
        <v>0.365439832941794</v>
      </c>
      <c r="P4608">
        <v>76.137931034482705</v>
      </c>
    </row>
    <row r="4609" spans="1:17" hidden="1" x14ac:dyDescent="0.3">
      <c r="A4609" t="s">
        <v>9447</v>
      </c>
      <c r="B4609" t="s">
        <v>9448</v>
      </c>
      <c r="C4609" t="str">
        <f>IFERROR(VLOOKUP(Table1[[#This Row],[Ticker]],[1]!Table1[[Symbol]:[Industry]],2,FALSE),"-")</f>
        <v>-</v>
      </c>
      <c r="D4609" t="s">
        <v>2363</v>
      </c>
      <c r="E4609">
        <v>6.7302</v>
      </c>
      <c r="F4609">
        <v>18</v>
      </c>
      <c r="G4609">
        <v>12.150337496817601</v>
      </c>
      <c r="H4609">
        <v>-4.6415045317824299</v>
      </c>
      <c r="I4609">
        <v>-33.544477357738202</v>
      </c>
      <c r="J4609">
        <v>-1.5044036764834099</v>
      </c>
      <c r="K4609">
        <v>18.843773811451999</v>
      </c>
      <c r="L4609">
        <v>18.626161381509601</v>
      </c>
      <c r="M4609">
        <v>65.851398029719107</v>
      </c>
      <c r="N4609">
        <v>0.23106060606060599</v>
      </c>
      <c r="O4609">
        <v>57.6666666666666</v>
      </c>
      <c r="P4609">
        <v>60</v>
      </c>
    </row>
    <row r="4610" spans="1:17" hidden="1" x14ac:dyDescent="0.3">
      <c r="A4610" t="s">
        <v>9449</v>
      </c>
      <c r="B4610" t="s">
        <v>9450</v>
      </c>
      <c r="C4610" t="str">
        <f>IFERROR(VLOOKUP(Table1[[#This Row],[Ticker]],[1]!Table1[[Symbol]:[Industry]],2,FALSE),"-")</f>
        <v>-</v>
      </c>
      <c r="D4610" t="s">
        <v>1595</v>
      </c>
      <c r="E4610">
        <v>6.72</v>
      </c>
      <c r="F4610">
        <v>8</v>
      </c>
      <c r="G4610">
        <v>-87.036775636152697</v>
      </c>
      <c r="H4610">
        <v>-19.213838217104499</v>
      </c>
      <c r="I4610">
        <v>-42.067050276701401</v>
      </c>
      <c r="J4610">
        <v>-0.88251312921972702</v>
      </c>
      <c r="K4610">
        <v>8.7826848709893497</v>
      </c>
      <c r="L4610">
        <v>11.266330423173599</v>
      </c>
      <c r="M4610">
        <v>46.039170290381101</v>
      </c>
      <c r="N4610">
        <v>0.100713820942747</v>
      </c>
      <c r="O4610">
        <v>171.74999999999901</v>
      </c>
      <c r="P4610">
        <v>11.1111111111111</v>
      </c>
      <c r="Q4610">
        <v>4.1861392566780002E-3</v>
      </c>
    </row>
    <row r="4611" spans="1:17" hidden="1" x14ac:dyDescent="0.3">
      <c r="A4611" t="s">
        <v>9451</v>
      </c>
      <c r="B4611" t="s">
        <v>9452</v>
      </c>
      <c r="C4611" t="str">
        <f>IFERROR(VLOOKUP(Table1[[#This Row],[Ticker]],[1]!Table1[[Symbol]:[Industry]],2,FALSE),"-")</f>
        <v>-</v>
      </c>
      <c r="D4611" t="s">
        <v>51</v>
      </c>
      <c r="E4611">
        <v>6.7056685500000004</v>
      </c>
      <c r="F4611">
        <v>6.09</v>
      </c>
      <c r="G4611">
        <v>4.6945845606446497</v>
      </c>
      <c r="H4611">
        <v>-13.302921854617001</v>
      </c>
      <c r="I4611">
        <v>-2.1087839525396102</v>
      </c>
      <c r="J4611">
        <v>-20.043729519180001</v>
      </c>
      <c r="K4611">
        <v>6.4611710510523199</v>
      </c>
      <c r="L4611">
        <v>5.9206491174173701</v>
      </c>
      <c r="M4611">
        <v>39.166455672074697</v>
      </c>
      <c r="N4611">
        <v>0.93097001557833703</v>
      </c>
      <c r="O4611">
        <v>31.362889983579599</v>
      </c>
      <c r="P4611">
        <v>52.25</v>
      </c>
      <c r="Q4611">
        <v>8.1027673488004007E-2</v>
      </c>
    </row>
    <row r="4612" spans="1:17" hidden="1" x14ac:dyDescent="0.3">
      <c r="A4612" t="s">
        <v>9453</v>
      </c>
      <c r="B4612" t="s">
        <v>9454</v>
      </c>
      <c r="C4612" t="str">
        <f>IFERROR(VLOOKUP(Table1[[#This Row],[Ticker]],[1]!Table1[[Symbol]:[Industry]],2,FALSE),"-")</f>
        <v>-</v>
      </c>
      <c r="D4612" t="s">
        <v>164</v>
      </c>
      <c r="E4612">
        <v>6.7003608000000003</v>
      </c>
      <c r="F4612">
        <v>22.89</v>
      </c>
      <c r="G4612">
        <v>-32.777198735066399</v>
      </c>
      <c r="H4612">
        <v>-4.6415045317824299</v>
      </c>
      <c r="I4612">
        <v>-18.3301579983411</v>
      </c>
      <c r="J4612">
        <v>-1.5044036764834099</v>
      </c>
      <c r="K4612">
        <v>22.89</v>
      </c>
      <c r="M4612">
        <v>50</v>
      </c>
      <c r="O4612">
        <v>0</v>
      </c>
      <c r="P4612">
        <v>0</v>
      </c>
    </row>
    <row r="4613" spans="1:17" hidden="1" x14ac:dyDescent="0.3">
      <c r="A4613" t="s">
        <v>9455</v>
      </c>
      <c r="B4613" t="s">
        <v>9456</v>
      </c>
      <c r="C4613" t="str">
        <f>IFERROR(VLOOKUP(Table1[[#This Row],[Ticker]],[1]!Table1[[Symbol]:[Industry]],2,FALSE),"-")</f>
        <v>-</v>
      </c>
      <c r="D4613" t="s">
        <v>132</v>
      </c>
      <c r="E4613">
        <v>6.7001340000000003</v>
      </c>
      <c r="F4613">
        <v>0.75</v>
      </c>
      <c r="G4613">
        <v>-31.022812770154101</v>
      </c>
      <c r="H4613">
        <v>-0.53191549068654198</v>
      </c>
      <c r="I4613">
        <v>-19.645947472025298</v>
      </c>
      <c r="J4613">
        <v>-0.17107034315008299</v>
      </c>
      <c r="K4613">
        <v>0.74579338232046599</v>
      </c>
      <c r="L4613">
        <v>0.75730957124202303</v>
      </c>
      <c r="M4613">
        <v>55.5895390345283</v>
      </c>
      <c r="N4613">
        <v>1.3211063015981801</v>
      </c>
      <c r="O4613">
        <v>81.3333333333333</v>
      </c>
      <c r="P4613">
        <v>59.574468085106403</v>
      </c>
    </row>
    <row r="4614" spans="1:17" hidden="1" x14ac:dyDescent="0.3">
      <c r="A4614" t="s">
        <v>9457</v>
      </c>
      <c r="B4614" t="s">
        <v>9458</v>
      </c>
      <c r="C4614" t="str">
        <f>IFERROR(VLOOKUP(Table1[[#This Row],[Ticker]],[1]!Table1[[Symbol]:[Industry]],2,FALSE),"-")</f>
        <v>-</v>
      </c>
      <c r="E4614">
        <v>6.6649050299999999</v>
      </c>
      <c r="F4614">
        <v>10.29</v>
      </c>
      <c r="G4614">
        <v>1.03294430784644</v>
      </c>
      <c r="H4614">
        <v>30.794737078955801</v>
      </c>
      <c r="I4614">
        <v>-30.5315231860544</v>
      </c>
      <c r="J4614">
        <v>6.5255749102403504</v>
      </c>
      <c r="K4614">
        <v>10.0931309754615</v>
      </c>
      <c r="L4614">
        <v>10.5564059617331</v>
      </c>
      <c r="M4614">
        <v>88.682137042760502</v>
      </c>
      <c r="N4614">
        <v>0.88855711180109298</v>
      </c>
      <c r="O4614">
        <v>95.724003887269205</v>
      </c>
      <c r="P4614">
        <v>93.421052631578902</v>
      </c>
      <c r="Q4614">
        <v>5.8662578064077001E-2</v>
      </c>
    </row>
    <row r="4615" spans="1:17" hidden="1" x14ac:dyDescent="0.3">
      <c r="A4615" t="s">
        <v>9459</v>
      </c>
      <c r="B4615" t="s">
        <v>9460</v>
      </c>
      <c r="C4615" t="str">
        <f>IFERROR(VLOOKUP(Table1[[#This Row],[Ticker]],[1]!Table1[[Symbol]:[Industry]],2,FALSE),"-")</f>
        <v>-</v>
      </c>
      <c r="D4615" t="s">
        <v>997</v>
      </c>
      <c r="E4615">
        <v>6.6419594000000002</v>
      </c>
      <c r="F4615">
        <v>5.14</v>
      </c>
      <c r="G4615">
        <v>-17.271580757538299</v>
      </c>
      <c r="H4615">
        <v>-4.6415045317824299</v>
      </c>
      <c r="I4615">
        <v>-13.432198814667601</v>
      </c>
      <c r="J4615">
        <v>-1.5044036764834099</v>
      </c>
      <c r="K4615">
        <v>5.1309265920191196</v>
      </c>
      <c r="L4615">
        <v>4.9197791350270599</v>
      </c>
      <c r="M4615">
        <v>100</v>
      </c>
      <c r="O4615">
        <v>0</v>
      </c>
      <c r="P4615">
        <v>15.505617977528001</v>
      </c>
    </row>
    <row r="4616" spans="1:17" hidden="1" x14ac:dyDescent="0.3">
      <c r="A4616" t="s">
        <v>9461</v>
      </c>
      <c r="B4616" t="s">
        <v>9462</v>
      </c>
      <c r="C4616" t="str">
        <f>IFERROR(VLOOKUP(Table1[[#This Row],[Ticker]],[1]!Table1[[Symbol]:[Industry]],2,FALSE),"-")</f>
        <v>-</v>
      </c>
      <c r="D4616" t="s">
        <v>2208</v>
      </c>
      <c r="E4616">
        <v>6.6115478000000003</v>
      </c>
      <c r="F4616">
        <v>4.37</v>
      </c>
      <c r="G4616">
        <v>-4.2477869703605098</v>
      </c>
      <c r="H4616">
        <v>-13.989330618738901</v>
      </c>
      <c r="I4616">
        <v>20.400000731817499</v>
      </c>
      <c r="J4616">
        <v>-12.019425135710801</v>
      </c>
      <c r="K4616">
        <v>4.3046170544873403</v>
      </c>
      <c r="L4616">
        <v>4.0572903622533802</v>
      </c>
      <c r="M4616">
        <v>46.235807731774997</v>
      </c>
      <c r="N4616">
        <v>0.35794351790290102</v>
      </c>
      <c r="O4616">
        <v>25.858123569794</v>
      </c>
      <c r="P4616">
        <v>53.3333333333333</v>
      </c>
      <c r="Q4616">
        <v>1.0845144171766E-2</v>
      </c>
    </row>
    <row r="4617" spans="1:17" hidden="1" x14ac:dyDescent="0.3">
      <c r="A4617" t="s">
        <v>9463</v>
      </c>
      <c r="B4617" t="s">
        <v>9464</v>
      </c>
      <c r="C4617" t="str">
        <f>IFERROR(VLOOKUP(Table1[[#This Row],[Ticker]],[1]!Table1[[Symbol]:[Industry]],2,FALSE),"-")</f>
        <v>-</v>
      </c>
      <c r="D4617" t="s">
        <v>549</v>
      </c>
      <c r="E4617">
        <v>6.5988251</v>
      </c>
      <c r="F4617">
        <v>13.19</v>
      </c>
      <c r="G4617">
        <v>15.258715967514901</v>
      </c>
      <c r="H4617">
        <v>-28.711526413620501</v>
      </c>
      <c r="I4617">
        <v>27.254830964131202</v>
      </c>
      <c r="J4617">
        <v>-3.8267119101217002</v>
      </c>
      <c r="K4617">
        <v>16.562957917051499</v>
      </c>
      <c r="L4617">
        <v>14.070542948578501</v>
      </c>
      <c r="M4617">
        <v>23.671393424544998</v>
      </c>
      <c r="N4617">
        <v>1.6301091525391</v>
      </c>
      <c r="O4617">
        <v>51.175132676269897</v>
      </c>
      <c r="P4617">
        <v>54.269005847953203</v>
      </c>
      <c r="Q4617">
        <v>0.12719424886337799</v>
      </c>
    </row>
    <row r="4618" spans="1:17" hidden="1" x14ac:dyDescent="0.3">
      <c r="A4618" t="s">
        <v>9465</v>
      </c>
      <c r="B4618" t="s">
        <v>9466</v>
      </c>
      <c r="C4618" t="str">
        <f>IFERROR(VLOOKUP(Table1[[#This Row],[Ticker]],[1]!Table1[[Symbol]:[Industry]],2,FALSE),"-")</f>
        <v>-</v>
      </c>
      <c r="D4618" t="s">
        <v>400</v>
      </c>
      <c r="E4618">
        <v>6.5692154519999999</v>
      </c>
      <c r="F4618">
        <v>42.44</v>
      </c>
      <c r="G4618">
        <v>351.69768710968202</v>
      </c>
      <c r="H4618">
        <v>13.804268311940801</v>
      </c>
      <c r="I4618">
        <v>366.14472784640702</v>
      </c>
      <c r="J4618">
        <v>6.5735184014386503</v>
      </c>
      <c r="K4618">
        <v>34.135116608501797</v>
      </c>
      <c r="M4618">
        <v>100</v>
      </c>
      <c r="N4618">
        <v>3.31384601511895E-2</v>
      </c>
      <c r="O4618">
        <v>0</v>
      </c>
      <c r="P4618">
        <v>384.47488584474797</v>
      </c>
    </row>
    <row r="4619" spans="1:17" hidden="1" x14ac:dyDescent="0.3">
      <c r="A4619" t="s">
        <v>9467</v>
      </c>
      <c r="B4619" t="s">
        <v>9468</v>
      </c>
      <c r="C4619" t="str">
        <f>IFERROR(VLOOKUP(Table1[[#This Row],[Ticker]],[1]!Table1[[Symbol]:[Industry]],2,FALSE),"-")</f>
        <v>-</v>
      </c>
      <c r="D4619" t="s">
        <v>606</v>
      </c>
      <c r="E4619">
        <v>6.5615203710000003</v>
      </c>
      <c r="F4619">
        <v>13.23</v>
      </c>
      <c r="G4619">
        <v>-39.2789655195187</v>
      </c>
      <c r="H4619">
        <v>1.7088604317212199</v>
      </c>
      <c r="I4619">
        <v>-17.798243104724101</v>
      </c>
      <c r="J4619">
        <v>-3.32381068456966</v>
      </c>
      <c r="K4619">
        <v>14.4135837127077</v>
      </c>
      <c r="L4619">
        <v>14.6344685753707</v>
      </c>
      <c r="M4619">
        <v>37.866357617669102</v>
      </c>
      <c r="N4619">
        <v>1.19000898490461</v>
      </c>
      <c r="O4619">
        <v>42.101284958427797</v>
      </c>
      <c r="P4619">
        <v>13.076923076923</v>
      </c>
      <c r="Q4619">
        <v>8.2372013580422995E-2</v>
      </c>
    </row>
    <row r="4620" spans="1:17" hidden="1" x14ac:dyDescent="0.3">
      <c r="A4620" t="s">
        <v>9469</v>
      </c>
      <c r="B4620" t="s">
        <v>9470</v>
      </c>
      <c r="C4620" t="str">
        <f>IFERROR(VLOOKUP(Table1[[#This Row],[Ticker]],[1]!Table1[[Symbol]:[Industry]],2,FALSE),"-")</f>
        <v>-</v>
      </c>
      <c r="D4620" t="s">
        <v>5575</v>
      </c>
      <c r="E4620">
        <v>6.5127452999999997</v>
      </c>
      <c r="F4620">
        <v>11.91</v>
      </c>
      <c r="G4620">
        <v>96.261262803395098</v>
      </c>
      <c r="H4620">
        <v>55.443121702350098</v>
      </c>
      <c r="I4620">
        <v>2.7064273675125201</v>
      </c>
      <c r="J4620">
        <v>17.343763862783501</v>
      </c>
      <c r="K4620">
        <v>8.8773356753956492</v>
      </c>
      <c r="L4620">
        <v>8.1082382591459705</v>
      </c>
      <c r="M4620">
        <v>92.109872754514697</v>
      </c>
      <c r="N4620">
        <v>3.5431565785772601</v>
      </c>
      <c r="O4620">
        <v>4.0302267002518803</v>
      </c>
      <c r="P4620">
        <v>191.19804400977901</v>
      </c>
    </row>
    <row r="4621" spans="1:17" hidden="1" x14ac:dyDescent="0.3">
      <c r="A4621" t="s">
        <v>9471</v>
      </c>
      <c r="B4621" t="s">
        <v>9472</v>
      </c>
      <c r="C4621" t="str">
        <f>IFERROR(VLOOKUP(Table1[[#This Row],[Ticker]],[1]!Table1[[Symbol]:[Industry]],2,FALSE),"-")</f>
        <v>-</v>
      </c>
      <c r="D4621" t="s">
        <v>516</v>
      </c>
      <c r="E4621">
        <v>6.5079000000000002</v>
      </c>
      <c r="F4621">
        <v>7</v>
      </c>
      <c r="G4621">
        <v>10.0799441220764</v>
      </c>
      <c r="H4621">
        <v>-20.043803382357101</v>
      </c>
      <c r="I4621">
        <v>78.299055484804896</v>
      </c>
      <c r="J4621">
        <v>-6.5366617409995396</v>
      </c>
      <c r="K4621">
        <v>7.9053386937397603</v>
      </c>
      <c r="L4621">
        <v>6.9098502711158396</v>
      </c>
      <c r="M4621">
        <v>31.007108188036799</v>
      </c>
      <c r="N4621">
        <v>0.310825013137151</v>
      </c>
      <c r="O4621">
        <v>60.571428571428498</v>
      </c>
      <c r="P4621">
        <v>99.430199430199394</v>
      </c>
      <c r="Q4621">
        <v>9.513655045707E-3</v>
      </c>
    </row>
    <row r="4622" spans="1:17" hidden="1" x14ac:dyDescent="0.3">
      <c r="A4622" t="s">
        <v>9473</v>
      </c>
      <c r="B4622" t="s">
        <v>9474</v>
      </c>
      <c r="C4622" t="str">
        <f>IFERROR(VLOOKUP(Table1[[#This Row],[Ticker]],[1]!Table1[[Symbol]:[Industry]],2,FALSE),"-")</f>
        <v>-</v>
      </c>
      <c r="D4622" t="s">
        <v>546</v>
      </c>
      <c r="E4622">
        <v>6.5002500000000003</v>
      </c>
      <c r="F4622">
        <v>160.5</v>
      </c>
      <c r="G4622">
        <v>100.16910024896799</v>
      </c>
      <c r="H4622">
        <v>13.63410342695</v>
      </c>
      <c r="I4622">
        <v>92.854052527974602</v>
      </c>
      <c r="J4622">
        <v>-3.51905569113543</v>
      </c>
      <c r="K4622">
        <v>148.345146454591</v>
      </c>
      <c r="L4622">
        <v>121.047406021789</v>
      </c>
      <c r="M4622">
        <v>59.819659301226999</v>
      </c>
      <c r="N4622">
        <v>0.31169196382919601</v>
      </c>
      <c r="O4622">
        <v>24.3302180685358</v>
      </c>
      <c r="P4622">
        <v>239.68253968253899</v>
      </c>
      <c r="Q4622">
        <v>0.161894258870214</v>
      </c>
    </row>
    <row r="4623" spans="1:17" hidden="1" x14ac:dyDescent="0.3">
      <c r="A4623" t="s">
        <v>9475</v>
      </c>
      <c r="B4623" t="s">
        <v>9476</v>
      </c>
      <c r="C4623" t="str">
        <f>IFERROR(VLOOKUP(Table1[[#This Row],[Ticker]],[1]!Table1[[Symbol]:[Industry]],2,FALSE),"-")</f>
        <v>-</v>
      </c>
      <c r="D4623" t="s">
        <v>237</v>
      </c>
      <c r="E4623">
        <v>6.4403318799999996</v>
      </c>
      <c r="F4623">
        <v>8.6</v>
      </c>
      <c r="G4623">
        <v>140.23867428080601</v>
      </c>
      <c r="H4623">
        <v>-5.46990689864632</v>
      </c>
      <c r="I4623">
        <v>-7.0753067693631397</v>
      </c>
      <c r="J4623">
        <v>22.4600933649367</v>
      </c>
      <c r="K4623">
        <v>7.7478295053388599</v>
      </c>
      <c r="L4623">
        <v>7.9754125201315498</v>
      </c>
      <c r="M4623">
        <v>84.932714519827101</v>
      </c>
      <c r="N4623">
        <v>0.45091916160247703</v>
      </c>
      <c r="O4623">
        <v>72.209302325581405</v>
      </c>
      <c r="P4623">
        <v>186.666666666666</v>
      </c>
      <c r="Q4623">
        <v>8.2422357459461998E-2</v>
      </c>
    </row>
    <row r="4624" spans="1:17" hidden="1" x14ac:dyDescent="0.3">
      <c r="A4624" t="s">
        <v>9477</v>
      </c>
      <c r="B4624" t="s">
        <v>9478</v>
      </c>
      <c r="C4624" t="str">
        <f>IFERROR(VLOOKUP(Table1[[#This Row],[Ticker]],[1]!Table1[[Symbol]:[Industry]],2,FALSE),"-")</f>
        <v>-</v>
      </c>
      <c r="D4624" t="s">
        <v>51</v>
      </c>
      <c r="E4624">
        <v>6.4169</v>
      </c>
      <c r="F4624">
        <v>17.5</v>
      </c>
      <c r="G4624">
        <v>23.472801264933601</v>
      </c>
      <c r="H4624">
        <v>-7.1484683200832597</v>
      </c>
      <c r="I4624">
        <v>-24.747270297806299</v>
      </c>
      <c r="J4624">
        <v>1.4367727941048101</v>
      </c>
      <c r="K4624">
        <v>17.732693712075399</v>
      </c>
      <c r="L4624">
        <v>16.496682809209101</v>
      </c>
      <c r="M4624">
        <v>47.5067809355237</v>
      </c>
      <c r="N4624">
        <v>1.43060900310923</v>
      </c>
      <c r="O4624">
        <v>62.514285714285698</v>
      </c>
      <c r="P4624">
        <v>84.210526315789394</v>
      </c>
    </row>
    <row r="4625" spans="1:17" hidden="1" x14ac:dyDescent="0.3">
      <c r="A4625" t="s">
        <v>9479</v>
      </c>
      <c r="B4625" t="s">
        <v>9480</v>
      </c>
      <c r="C4625" t="str">
        <f>IFERROR(VLOOKUP(Table1[[#This Row],[Ticker]],[1]!Table1[[Symbol]:[Industry]],2,FALSE),"-")</f>
        <v>-</v>
      </c>
      <c r="D4625" t="s">
        <v>1595</v>
      </c>
      <c r="E4625">
        <v>6.4157999999999999</v>
      </c>
      <c r="F4625">
        <v>12.58</v>
      </c>
      <c r="G4625">
        <v>-32.777198735066399</v>
      </c>
      <c r="H4625">
        <v>-4.6415045317824299</v>
      </c>
      <c r="I4625">
        <v>-18.3301579983411</v>
      </c>
      <c r="K4625">
        <v>12.58</v>
      </c>
      <c r="L4625">
        <v>12.579999999999901</v>
      </c>
      <c r="M4625">
        <v>50</v>
      </c>
      <c r="O4625">
        <v>0</v>
      </c>
      <c r="P4625">
        <v>0</v>
      </c>
    </row>
    <row r="4626" spans="1:17" hidden="1" x14ac:dyDescent="0.3">
      <c r="A4626" t="s">
        <v>9481</v>
      </c>
      <c r="B4626" t="s">
        <v>9482</v>
      </c>
      <c r="C4626" t="str">
        <f>IFERROR(VLOOKUP(Table1[[#This Row],[Ticker]],[1]!Table1[[Symbol]:[Industry]],2,FALSE),"-")</f>
        <v>-</v>
      </c>
      <c r="D4626" t="s">
        <v>132</v>
      </c>
      <c r="E4626">
        <v>6.4052562000000002</v>
      </c>
      <c r="F4626">
        <v>12.81</v>
      </c>
      <c r="G4626">
        <v>-4.6771987350664004</v>
      </c>
      <c r="H4626">
        <v>-7.2615918680269704</v>
      </c>
      <c r="I4626">
        <v>-32.299264781417001</v>
      </c>
      <c r="J4626">
        <v>-2.3932925653722998</v>
      </c>
      <c r="K4626">
        <v>12.709436307870201</v>
      </c>
      <c r="L4626">
        <v>12.561076476502601</v>
      </c>
      <c r="M4626">
        <v>44.314077999238897</v>
      </c>
      <c r="N4626">
        <v>1.26126782599783</v>
      </c>
      <c r="O4626">
        <v>47.228727556596397</v>
      </c>
      <c r="P4626">
        <v>38.336933045356297</v>
      </c>
      <c r="Q4626">
        <v>5.4504271432929997E-3</v>
      </c>
    </row>
    <row r="4627" spans="1:17" hidden="1" x14ac:dyDescent="0.3">
      <c r="A4627" t="s">
        <v>9483</v>
      </c>
      <c r="B4627" t="s">
        <v>9484</v>
      </c>
      <c r="C4627" t="str">
        <f>IFERROR(VLOOKUP(Table1[[#This Row],[Ticker]],[1]!Table1[[Symbol]:[Industry]],2,FALSE),"-")</f>
        <v>-</v>
      </c>
      <c r="D4627" t="s">
        <v>46</v>
      </c>
      <c r="E4627">
        <v>6.3881199999999998</v>
      </c>
      <c r="F4627">
        <v>14.5</v>
      </c>
      <c r="G4627">
        <v>110.92028025653001</v>
      </c>
      <c r="H4627">
        <v>4.1820248799822703</v>
      </c>
      <c r="I4627">
        <v>-6.7916964598796001</v>
      </c>
      <c r="J4627">
        <v>19.016768961953002</v>
      </c>
      <c r="K4627">
        <v>13.0543378943192</v>
      </c>
      <c r="L4627">
        <v>10.9998909928418</v>
      </c>
      <c r="M4627">
        <v>70.113994033494905</v>
      </c>
      <c r="N4627">
        <v>2.35641147014125</v>
      </c>
      <c r="O4627">
        <v>7.1724137931034404</v>
      </c>
      <c r="P4627">
        <v>156.18374558303799</v>
      </c>
    </row>
    <row r="4628" spans="1:17" hidden="1" x14ac:dyDescent="0.3">
      <c r="A4628" t="s">
        <v>9485</v>
      </c>
      <c r="B4628" t="s">
        <v>9486</v>
      </c>
      <c r="C4628" t="str">
        <f>IFERROR(VLOOKUP(Table1[[#This Row],[Ticker]],[1]!Table1[[Symbol]:[Industry]],2,FALSE),"-")</f>
        <v>-</v>
      </c>
      <c r="D4628" t="s">
        <v>1429</v>
      </c>
      <c r="E4628">
        <v>6.3804775999999999</v>
      </c>
      <c r="F4628">
        <v>6.02</v>
      </c>
      <c r="G4628">
        <v>-56.574667089496799</v>
      </c>
      <c r="H4628">
        <v>-22.062629360314599</v>
      </c>
      <c r="I4628">
        <v>-25.714773382956501</v>
      </c>
      <c r="J4628">
        <v>-6.2512391195213999</v>
      </c>
      <c r="K4628">
        <v>6.90294517942126</v>
      </c>
      <c r="L4628">
        <v>7.48910546259195</v>
      </c>
      <c r="M4628">
        <v>4.7113752761840404</v>
      </c>
      <c r="N4628">
        <v>0.36166007905138298</v>
      </c>
      <c r="O4628">
        <v>72.591362126245798</v>
      </c>
      <c r="P4628">
        <v>0</v>
      </c>
    </row>
    <row r="4629" spans="1:17" hidden="1" x14ac:dyDescent="0.3">
      <c r="A4629" t="s">
        <v>9487</v>
      </c>
      <c r="B4629" t="s">
        <v>9488</v>
      </c>
      <c r="C4629" t="str">
        <f>IFERROR(VLOOKUP(Table1[[#This Row],[Ticker]],[1]!Table1[[Symbol]:[Industry]],2,FALSE),"-")</f>
        <v>-</v>
      </c>
      <c r="D4629" t="s">
        <v>6743</v>
      </c>
      <c r="E4629">
        <v>6.3726669999999999</v>
      </c>
      <c r="F4629">
        <v>18.55</v>
      </c>
      <c r="G4629">
        <v>-44.611799495522597</v>
      </c>
      <c r="H4629">
        <v>-16.308171198449099</v>
      </c>
      <c r="I4629">
        <v>-42.615872284055399</v>
      </c>
      <c r="J4629">
        <v>-3.8728247291149902</v>
      </c>
      <c r="K4629">
        <v>20.305161012418001</v>
      </c>
      <c r="L4629">
        <v>22.1029026309964</v>
      </c>
      <c r="M4629">
        <v>41.809948880661103</v>
      </c>
      <c r="N4629">
        <v>0.41399791104318401</v>
      </c>
      <c r="O4629">
        <v>140.70080862533601</v>
      </c>
      <c r="P4629">
        <v>9.1176470588235397</v>
      </c>
    </row>
    <row r="4630" spans="1:17" hidden="1" x14ac:dyDescent="0.3">
      <c r="A4630" t="s">
        <v>9489</v>
      </c>
      <c r="B4630" t="s">
        <v>9490</v>
      </c>
      <c r="C4630" t="str">
        <f>IFERROR(VLOOKUP(Table1[[#This Row],[Ticker]],[1]!Table1[[Symbol]:[Industry]],2,FALSE),"-")</f>
        <v>-</v>
      </c>
      <c r="D4630" t="s">
        <v>3178</v>
      </c>
      <c r="E4630">
        <v>6.3557395999999997</v>
      </c>
      <c r="F4630">
        <v>9.74</v>
      </c>
      <c r="G4630">
        <v>316.07072753221399</v>
      </c>
      <c r="H4630">
        <v>-1.2040045317824299</v>
      </c>
      <c r="I4630">
        <v>254.84991863001099</v>
      </c>
      <c r="J4630">
        <v>-9.1323106532276004</v>
      </c>
      <c r="K4630">
        <v>8.99683043338724</v>
      </c>
      <c r="L4630">
        <v>4.7187624417069598</v>
      </c>
      <c r="M4630">
        <v>20.513194326667499</v>
      </c>
      <c r="N4630">
        <v>1.4735285770090301</v>
      </c>
      <c r="O4630">
        <v>26.694045174537901</v>
      </c>
      <c r="P4630">
        <v>348.84792626728103</v>
      </c>
    </row>
    <row r="4631" spans="1:17" hidden="1" x14ac:dyDescent="0.3">
      <c r="A4631" t="s">
        <v>9491</v>
      </c>
      <c r="B4631" t="s">
        <v>9492</v>
      </c>
      <c r="C4631" t="str">
        <f>IFERROR(VLOOKUP(Table1[[#This Row],[Ticker]],[1]!Table1[[Symbol]:[Industry]],2,FALSE),"-")</f>
        <v>-</v>
      </c>
      <c r="D4631" t="s">
        <v>397</v>
      </c>
      <c r="E4631">
        <v>6.3434461999999998</v>
      </c>
      <c r="F4631">
        <v>74.62</v>
      </c>
      <c r="G4631">
        <v>-12.422360025388899</v>
      </c>
      <c r="H4631">
        <v>-29.551504531782399</v>
      </c>
      <c r="I4631">
        <v>-15.7456102941893</v>
      </c>
      <c r="J4631">
        <v>3.5165753444956001</v>
      </c>
      <c r="K4631">
        <v>84.475279229907301</v>
      </c>
      <c r="L4631">
        <v>76.038841891735501</v>
      </c>
      <c r="M4631">
        <v>42.602235532465301</v>
      </c>
      <c r="N4631">
        <v>3.2921110223364698</v>
      </c>
      <c r="O4631">
        <v>40.712945590994302</v>
      </c>
      <c r="P4631">
        <v>53.855670103092798</v>
      </c>
      <c r="Q4631">
        <v>0.148605929825157</v>
      </c>
    </row>
    <row r="4632" spans="1:17" hidden="1" x14ac:dyDescent="0.3">
      <c r="A4632" t="s">
        <v>9493</v>
      </c>
      <c r="B4632" t="s">
        <v>9494</v>
      </c>
      <c r="C4632" t="str">
        <f>IFERROR(VLOOKUP(Table1[[#This Row],[Ticker]],[1]!Table1[[Symbol]:[Industry]],2,FALSE),"-")</f>
        <v>-</v>
      </c>
      <c r="D4632" t="s">
        <v>397</v>
      </c>
      <c r="E4632">
        <v>6.3360000000000003</v>
      </c>
      <c r="F4632">
        <v>16</v>
      </c>
      <c r="G4632">
        <v>24.393724644108399</v>
      </c>
      <c r="H4632">
        <v>-16.729416619694501</v>
      </c>
      <c r="I4632">
        <v>-15.56843673951</v>
      </c>
      <c r="J4632">
        <v>-1.6292476215520699</v>
      </c>
      <c r="K4632">
        <v>16.528563996539201</v>
      </c>
      <c r="L4632">
        <v>15.5869417727463</v>
      </c>
      <c r="M4632">
        <v>35.679052088488802</v>
      </c>
      <c r="N4632">
        <v>0.78059643905896103</v>
      </c>
      <c r="O4632">
        <v>39.1875</v>
      </c>
      <c r="P4632">
        <v>64.948453608247405</v>
      </c>
      <c r="Q4632">
        <v>8.8373747022945995E-2</v>
      </c>
    </row>
    <row r="4633" spans="1:17" hidden="1" x14ac:dyDescent="0.3">
      <c r="A4633" t="s">
        <v>9495</v>
      </c>
      <c r="B4633" t="s">
        <v>9496</v>
      </c>
      <c r="C4633" t="str">
        <f>IFERROR(VLOOKUP(Table1[[#This Row],[Ticker]],[1]!Table1[[Symbol]:[Industry]],2,FALSE),"-")</f>
        <v>-</v>
      </c>
      <c r="D4633" t="s">
        <v>606</v>
      </c>
      <c r="E4633">
        <v>6.3337149000000004</v>
      </c>
      <c r="F4633">
        <v>19.77</v>
      </c>
      <c r="G4633">
        <v>-78.849211828356005</v>
      </c>
      <c r="H4633">
        <v>-7.9028954190725997</v>
      </c>
      <c r="I4633">
        <v>-33.297899933825001</v>
      </c>
      <c r="J4633">
        <v>-5.68492624180407</v>
      </c>
      <c r="K4633">
        <v>20.336854973637699</v>
      </c>
      <c r="L4633">
        <v>23.1831271376216</v>
      </c>
      <c r="M4633">
        <v>28.548150646385</v>
      </c>
      <c r="N4633">
        <v>1.96610564323568</v>
      </c>
      <c r="O4633">
        <v>122.003034901365</v>
      </c>
      <c r="P4633">
        <v>24.4962216624685</v>
      </c>
      <c r="Q4633">
        <v>4.7958305112182999E-2</v>
      </c>
    </row>
    <row r="4634" spans="1:17" hidden="1" x14ac:dyDescent="0.3">
      <c r="A4634" t="s">
        <v>9497</v>
      </c>
      <c r="B4634" t="s">
        <v>9498</v>
      </c>
      <c r="C4634" t="str">
        <f>IFERROR(VLOOKUP(Table1[[#This Row],[Ticker]],[1]!Table1[[Symbol]:[Industry]],2,FALSE),"-")</f>
        <v>-</v>
      </c>
      <c r="E4634">
        <v>6.3293660000000003</v>
      </c>
      <c r="F4634">
        <v>15.37</v>
      </c>
      <c r="G4634">
        <v>6.6964854754598999</v>
      </c>
      <c r="H4634">
        <v>-8.4655963099851093</v>
      </c>
      <c r="I4634">
        <v>-4.7307492769811903</v>
      </c>
      <c r="J4634">
        <v>-9.1543424769730102</v>
      </c>
      <c r="K4634">
        <v>15.698772308589801</v>
      </c>
      <c r="L4634">
        <v>14.4444387698173</v>
      </c>
      <c r="M4634">
        <v>28.459540928818502</v>
      </c>
      <c r="N4634">
        <v>0.43819949603324598</v>
      </c>
      <c r="O4634">
        <v>18.087182823682401</v>
      </c>
      <c r="P4634">
        <v>50.538687561214402</v>
      </c>
      <c r="Q4634">
        <v>-0.11987439932063999</v>
      </c>
    </row>
    <row r="4635" spans="1:17" hidden="1" x14ac:dyDescent="0.3">
      <c r="A4635" t="s">
        <v>9499</v>
      </c>
      <c r="B4635" t="s">
        <v>9500</v>
      </c>
      <c r="C4635" t="str">
        <f>IFERROR(VLOOKUP(Table1[[#This Row],[Ticker]],[1]!Table1[[Symbol]:[Industry]],2,FALSE),"-")</f>
        <v>-</v>
      </c>
      <c r="D4635" t="s">
        <v>753</v>
      </c>
      <c r="E4635">
        <v>6.3247861439999999</v>
      </c>
      <c r="F4635">
        <v>98.89</v>
      </c>
      <c r="G4635">
        <v>22.7591334448643</v>
      </c>
      <c r="H4635">
        <v>-1.5938059616958</v>
      </c>
      <c r="I4635">
        <v>-1.2174152224055499</v>
      </c>
      <c r="J4635">
        <v>1.7912648734224199</v>
      </c>
      <c r="K4635">
        <v>95.141947535979895</v>
      </c>
      <c r="L4635">
        <v>86.548125761568002</v>
      </c>
      <c r="M4635">
        <v>63.753004305415402</v>
      </c>
      <c r="N4635">
        <v>1.13376954790502</v>
      </c>
      <c r="O4635">
        <v>1.2235817575083401</v>
      </c>
      <c r="P4635">
        <v>62.808692788936398</v>
      </c>
    </row>
    <row r="4636" spans="1:17" hidden="1" x14ac:dyDescent="0.3">
      <c r="A4636" t="s">
        <v>9501</v>
      </c>
      <c r="B4636" t="s">
        <v>9502</v>
      </c>
      <c r="C4636" t="str">
        <f>IFERROR(VLOOKUP(Table1[[#This Row],[Ticker]],[1]!Table1[[Symbol]:[Industry]],2,FALSE),"-")</f>
        <v>-</v>
      </c>
      <c r="D4636" t="s">
        <v>217</v>
      </c>
      <c r="E4636">
        <v>6.3066559499999997</v>
      </c>
      <c r="F4636">
        <v>6.6</v>
      </c>
      <c r="G4636">
        <v>-56.915129769549097</v>
      </c>
      <c r="K4636">
        <v>7.8976443621726604</v>
      </c>
      <c r="M4636">
        <v>24.8553728216223</v>
      </c>
      <c r="N4636">
        <v>1</v>
      </c>
      <c r="O4636">
        <v>31.818181818181799</v>
      </c>
      <c r="P4636">
        <v>4.7619047619047601</v>
      </c>
    </row>
    <row r="4637" spans="1:17" hidden="1" x14ac:dyDescent="0.3">
      <c r="A4637" t="s">
        <v>9503</v>
      </c>
      <c r="B4637" t="s">
        <v>9504</v>
      </c>
      <c r="C4637" t="str">
        <f>IFERROR(VLOOKUP(Table1[[#This Row],[Ticker]],[1]!Table1[[Symbol]:[Industry]],2,FALSE),"-")</f>
        <v>-</v>
      </c>
      <c r="D4637" t="s">
        <v>438</v>
      </c>
      <c r="E4637">
        <v>6.3055240000000001</v>
      </c>
      <c r="F4637">
        <v>4.82</v>
      </c>
      <c r="G4637">
        <v>-64.408404408825206</v>
      </c>
      <c r="H4637">
        <v>-15.7939208886597</v>
      </c>
      <c r="I4637">
        <v>-2.1855796850881202</v>
      </c>
      <c r="J4637">
        <v>1.51283770282693</v>
      </c>
      <c r="K4637">
        <v>5.5413357502383302</v>
      </c>
      <c r="L4637">
        <v>6.5417831315929096</v>
      </c>
      <c r="M4637">
        <v>51.846910437496398</v>
      </c>
      <c r="N4637">
        <v>1.36192343337231</v>
      </c>
      <c r="O4637">
        <v>104.35684647302899</v>
      </c>
      <c r="P4637">
        <v>22.025316455696199</v>
      </c>
      <c r="Q4637">
        <v>-1.3509447410477E-2</v>
      </c>
    </row>
    <row r="4638" spans="1:17" hidden="1" x14ac:dyDescent="0.3">
      <c r="A4638" t="s">
        <v>9505</v>
      </c>
      <c r="B4638" t="s">
        <v>9506</v>
      </c>
      <c r="C4638" t="str">
        <f>IFERROR(VLOOKUP(Table1[[#This Row],[Ticker]],[1]!Table1[[Symbol]:[Industry]],2,FALSE),"-")</f>
        <v>-</v>
      </c>
      <c r="D4638" t="s">
        <v>606</v>
      </c>
      <c r="E4638">
        <v>6.2809600000000003</v>
      </c>
      <c r="F4638">
        <v>28.04</v>
      </c>
      <c r="G4638">
        <v>-43.049198735066398</v>
      </c>
      <c r="H4638">
        <v>-11.097456112145499</v>
      </c>
      <c r="I4638">
        <v>-40.115374176862701</v>
      </c>
      <c r="J4638">
        <v>-10.2613731746795</v>
      </c>
      <c r="K4638">
        <v>32.748120975594503</v>
      </c>
      <c r="L4638">
        <v>35.9582615204056</v>
      </c>
      <c r="M4638">
        <v>28.419580632562401</v>
      </c>
      <c r="N4638">
        <v>0.21006396030834801</v>
      </c>
      <c r="O4638">
        <v>111.198288159771</v>
      </c>
      <c r="P4638">
        <v>11.9361277445109</v>
      </c>
    </row>
    <row r="4639" spans="1:17" hidden="1" x14ac:dyDescent="0.3">
      <c r="A4639" t="s">
        <v>9507</v>
      </c>
      <c r="B4639" t="s">
        <v>9508</v>
      </c>
      <c r="C4639" t="str">
        <f>IFERROR(VLOOKUP(Table1[[#This Row],[Ticker]],[1]!Table1[[Symbol]:[Industry]],2,FALSE),"-")</f>
        <v>-</v>
      </c>
      <c r="D4639" t="s">
        <v>606</v>
      </c>
      <c r="E4639">
        <v>6.2516999999999996</v>
      </c>
      <c r="F4639">
        <v>68.7</v>
      </c>
      <c r="G4639">
        <v>-43.3706396512558</v>
      </c>
      <c r="H4639">
        <v>2.7022454682175598</v>
      </c>
      <c r="I4639">
        <v>-36.5347061588364</v>
      </c>
      <c r="J4639">
        <v>4.7765369175759904</v>
      </c>
      <c r="K4639">
        <v>68.419591120705107</v>
      </c>
      <c r="L4639">
        <v>71.060692085008299</v>
      </c>
      <c r="M4639">
        <v>58.999229917917702</v>
      </c>
      <c r="N4639">
        <v>0.79326722773102198</v>
      </c>
      <c r="O4639">
        <v>40.320232896652101</v>
      </c>
      <c r="P4639">
        <v>24.2314647377938</v>
      </c>
      <c r="Q4639">
        <v>0.12583692297412599</v>
      </c>
    </row>
    <row r="4640" spans="1:17" hidden="1" x14ac:dyDescent="0.3">
      <c r="A4640" t="s">
        <v>9509</v>
      </c>
      <c r="B4640" t="s">
        <v>9510</v>
      </c>
      <c r="C4640" t="str">
        <f>IFERROR(VLOOKUP(Table1[[#This Row],[Ticker]],[1]!Table1[[Symbol]:[Industry]],2,FALSE),"-")</f>
        <v>-</v>
      </c>
      <c r="D4640" t="s">
        <v>431</v>
      </c>
      <c r="E4640">
        <v>6.2482360000000003</v>
      </c>
      <c r="F4640">
        <v>12.29</v>
      </c>
      <c r="G4640">
        <v>-15.169543232674</v>
      </c>
      <c r="H4640">
        <v>24.8632373017265</v>
      </c>
      <c r="I4640">
        <v>-46.458812969101302</v>
      </c>
      <c r="J4640">
        <v>15.8785953684067</v>
      </c>
      <c r="K4640">
        <v>11.5264260800793</v>
      </c>
      <c r="L4640">
        <v>12.9769832618545</v>
      </c>
      <c r="M4640">
        <v>87.023755755765393</v>
      </c>
      <c r="N4640">
        <v>1.74308300395256</v>
      </c>
      <c r="O4640">
        <v>63.710333604556503</v>
      </c>
      <c r="P4640">
        <v>48.609431680773802</v>
      </c>
    </row>
    <row r="4641" spans="1:17" hidden="1" x14ac:dyDescent="0.3">
      <c r="A4641" t="s">
        <v>9511</v>
      </c>
      <c r="B4641" t="s">
        <v>9512</v>
      </c>
      <c r="C4641" t="str">
        <f>IFERROR(VLOOKUP(Table1[[#This Row],[Ticker]],[1]!Table1[[Symbol]:[Industry]],2,FALSE),"-")</f>
        <v>-</v>
      </c>
      <c r="D4641" t="s">
        <v>1180</v>
      </c>
      <c r="E4641">
        <v>6.2133225000000003</v>
      </c>
      <c r="F4641">
        <v>9.57</v>
      </c>
      <c r="G4641">
        <v>-36.596294212453301</v>
      </c>
      <c r="H4641">
        <v>-14.2465314617644</v>
      </c>
      <c r="I4641">
        <v>-11.1633046948696</v>
      </c>
      <c r="J4641">
        <v>-11.1094306064654</v>
      </c>
      <c r="K4641">
        <v>10.724545618778301</v>
      </c>
      <c r="L4641">
        <v>10.0280367820293</v>
      </c>
      <c r="M4641">
        <v>5.2828280182595E-2</v>
      </c>
      <c r="N4641">
        <v>1.5909090909090899</v>
      </c>
      <c r="O4641">
        <v>42.7377220480668</v>
      </c>
      <c r="P4641">
        <v>36.519258202567698</v>
      </c>
    </row>
    <row r="4642" spans="1:17" hidden="1" x14ac:dyDescent="0.3">
      <c r="A4642" t="s">
        <v>9513</v>
      </c>
      <c r="B4642" t="s">
        <v>9514</v>
      </c>
      <c r="C4642" t="str">
        <f>IFERROR(VLOOKUP(Table1[[#This Row],[Ticker]],[1]!Table1[[Symbol]:[Industry]],2,FALSE),"-")</f>
        <v>-</v>
      </c>
      <c r="D4642" t="s">
        <v>294</v>
      </c>
      <c r="E4642">
        <v>6.1987532400000003</v>
      </c>
      <c r="F4642">
        <v>3.6</v>
      </c>
      <c r="G4642">
        <v>-32.498647203032903</v>
      </c>
      <c r="H4642">
        <v>-4.3384742287521201</v>
      </c>
      <c r="I4642">
        <v>-4.7654892286250403</v>
      </c>
      <c r="J4642">
        <v>-4.15146250001282</v>
      </c>
      <c r="K4642">
        <v>3.49399724760565</v>
      </c>
      <c r="L4642">
        <v>3.6758305379601102</v>
      </c>
      <c r="M4642">
        <v>57.9268653890217</v>
      </c>
      <c r="N4642">
        <v>0.50111592687628603</v>
      </c>
      <c r="O4642">
        <v>88.6111111111111</v>
      </c>
      <c r="P4642">
        <v>36.363636363636303</v>
      </c>
      <c r="Q4642">
        <v>6.8667091981959E-2</v>
      </c>
    </row>
    <row r="4643" spans="1:17" hidden="1" x14ac:dyDescent="0.3">
      <c r="A4643" t="s">
        <v>9515</v>
      </c>
      <c r="B4643" t="s">
        <v>9516</v>
      </c>
      <c r="C4643" t="str">
        <f>IFERROR(VLOOKUP(Table1[[#This Row],[Ticker]],[1]!Table1[[Symbol]:[Industry]],2,FALSE),"-")</f>
        <v>-</v>
      </c>
      <c r="D4643" t="s">
        <v>546</v>
      </c>
      <c r="E4643">
        <v>6.1907567999999999</v>
      </c>
      <c r="F4643">
        <v>6.68</v>
      </c>
      <c r="G4643">
        <v>34.222801264933501</v>
      </c>
      <c r="H4643">
        <v>-6.0440290759619497</v>
      </c>
      <c r="I4643">
        <v>-22.353146504088201</v>
      </c>
      <c r="J4643">
        <v>14.311082320221599</v>
      </c>
      <c r="K4643">
        <v>6.4703565538832599</v>
      </c>
      <c r="L4643">
        <v>6.2165095597429501</v>
      </c>
      <c r="M4643">
        <v>49.421665393736703</v>
      </c>
      <c r="N4643">
        <v>0.93313255199213796</v>
      </c>
      <c r="O4643">
        <v>31.886227544910099</v>
      </c>
      <c r="P4643">
        <v>67</v>
      </c>
      <c r="Q4643">
        <v>6.6761339472124995E-2</v>
      </c>
    </row>
    <row r="4644" spans="1:17" hidden="1" x14ac:dyDescent="0.3">
      <c r="A4644" t="s">
        <v>9517</v>
      </c>
      <c r="B4644" t="s">
        <v>9518</v>
      </c>
      <c r="C4644" t="str">
        <f>IFERROR(VLOOKUP(Table1[[#This Row],[Ticker]],[1]!Table1[[Symbol]:[Industry]],2,FALSE),"-")</f>
        <v>-</v>
      </c>
      <c r="D4644" t="s">
        <v>753</v>
      </c>
      <c r="E4644">
        <v>6.1746908559999998</v>
      </c>
      <c r="F4644">
        <v>110.64</v>
      </c>
      <c r="G4644">
        <v>40.721311536221002</v>
      </c>
      <c r="H4644">
        <v>-6.10796601453794</v>
      </c>
      <c r="I4644">
        <v>4.4803648121816604</v>
      </c>
      <c r="J4644">
        <v>0.45325836922657498</v>
      </c>
      <c r="K4644">
        <v>107.56835245259199</v>
      </c>
      <c r="L4644">
        <v>96.362725791257404</v>
      </c>
      <c r="M4644">
        <v>67.7882302660921</v>
      </c>
      <c r="N4644">
        <v>0.83056067410745904</v>
      </c>
      <c r="O4644">
        <v>2.68438177874186</v>
      </c>
      <c r="P4644">
        <v>84.277148567621495</v>
      </c>
    </row>
    <row r="4645" spans="1:17" hidden="1" x14ac:dyDescent="0.3">
      <c r="A4645" t="s">
        <v>9519</v>
      </c>
      <c r="B4645" t="s">
        <v>9520</v>
      </c>
      <c r="C4645" t="str">
        <f>IFERROR(VLOOKUP(Table1[[#This Row],[Ticker]],[1]!Table1[[Symbol]:[Industry]],2,FALSE),"-")</f>
        <v>-</v>
      </c>
      <c r="D4645" t="s">
        <v>426</v>
      </c>
      <c r="E4645">
        <v>6.1740000000000004</v>
      </c>
      <c r="F4645">
        <v>5.88</v>
      </c>
      <c r="G4645">
        <v>151.280772279426</v>
      </c>
      <c r="H4645">
        <v>-4.6415045317824299</v>
      </c>
      <c r="I4645">
        <v>20.6769342002404</v>
      </c>
      <c r="J4645">
        <v>-1.5044036764834099</v>
      </c>
      <c r="K4645">
        <v>5.6003723233864502</v>
      </c>
      <c r="L4645">
        <v>4.1638085512443599</v>
      </c>
      <c r="M4645">
        <v>30.664597844284401</v>
      </c>
      <c r="N4645">
        <v>0</v>
      </c>
      <c r="O4645">
        <v>10.5442176870748</v>
      </c>
      <c r="P4645">
        <v>198.47715736040601</v>
      </c>
    </row>
    <row r="4646" spans="1:17" hidden="1" x14ac:dyDescent="0.3">
      <c r="A4646" t="s">
        <v>9521</v>
      </c>
      <c r="B4646" t="s">
        <v>9522</v>
      </c>
      <c r="C4646" t="str">
        <f>IFERROR(VLOOKUP(Table1[[#This Row],[Ticker]],[1]!Table1[[Symbol]:[Industry]],2,FALSE),"-")</f>
        <v>-</v>
      </c>
      <c r="D4646" t="s">
        <v>753</v>
      </c>
      <c r="E4646">
        <v>6.1661835759999999</v>
      </c>
      <c r="F4646">
        <v>38.450000000000003</v>
      </c>
      <c r="G4646">
        <v>32.741527050555597</v>
      </c>
      <c r="H4646">
        <v>-1.46860859201368</v>
      </c>
      <c r="I4646">
        <v>6.9141416759259702</v>
      </c>
      <c r="J4646">
        <v>3.07450065712246</v>
      </c>
      <c r="K4646">
        <v>36.707464555993703</v>
      </c>
      <c r="L4646">
        <v>32.949315185269597</v>
      </c>
      <c r="M4646">
        <v>46.0553371054271</v>
      </c>
      <c r="N4646">
        <v>0.64738567322225404</v>
      </c>
      <c r="O4646">
        <v>0.338101430429116</v>
      </c>
      <c r="P4646">
        <v>75.250683682771196</v>
      </c>
    </row>
    <row r="4647" spans="1:17" hidden="1" x14ac:dyDescent="0.3">
      <c r="A4647" t="s">
        <v>9523</v>
      </c>
      <c r="B4647" t="s">
        <v>9524</v>
      </c>
      <c r="C4647" t="str">
        <f>IFERROR(VLOOKUP(Table1[[#This Row],[Ticker]],[1]!Table1[[Symbol]:[Industry]],2,FALSE),"-")</f>
        <v>-</v>
      </c>
      <c r="D4647" t="s">
        <v>46</v>
      </c>
      <c r="E4647">
        <v>6.1215950000000001</v>
      </c>
      <c r="F4647">
        <v>20.170000000000002</v>
      </c>
      <c r="G4647">
        <v>14.1273897572861</v>
      </c>
      <c r="H4647">
        <v>-27.715493852911301</v>
      </c>
      <c r="I4647">
        <v>-28.164757908935599</v>
      </c>
      <c r="J4647">
        <v>-3.4966291380966101</v>
      </c>
      <c r="K4647">
        <v>20.835035082863101</v>
      </c>
      <c r="L4647">
        <v>19.790767662553101</v>
      </c>
      <c r="M4647">
        <v>40.452555320344104</v>
      </c>
      <c r="N4647">
        <v>0.35300458785903299</v>
      </c>
      <c r="O4647">
        <v>58.948934060485797</v>
      </c>
      <c r="P4647">
        <v>55.153846153846096</v>
      </c>
      <c r="Q4647">
        <v>0.146509203781064</v>
      </c>
    </row>
    <row r="4648" spans="1:17" hidden="1" x14ac:dyDescent="0.3">
      <c r="A4648" t="s">
        <v>9525</v>
      </c>
      <c r="B4648" t="s">
        <v>9526</v>
      </c>
      <c r="C4648" t="str">
        <f>IFERROR(VLOOKUP(Table1[[#This Row],[Ticker]],[1]!Table1[[Symbol]:[Industry]],2,FALSE),"-")</f>
        <v>-</v>
      </c>
      <c r="D4648" t="s">
        <v>51</v>
      </c>
      <c r="E4648">
        <v>6.10216928</v>
      </c>
      <c r="F4648">
        <v>7.3</v>
      </c>
      <c r="G4648">
        <v>8.4220275705428804</v>
      </c>
      <c r="H4648">
        <v>-13.958274718117799</v>
      </c>
      <c r="I4648">
        <v>-27.421067089250201</v>
      </c>
      <c r="J4648">
        <v>-1.5044036764834099</v>
      </c>
      <c r="K4648">
        <v>7.5015493677125802</v>
      </c>
      <c r="L4648">
        <v>6.6967022731536199</v>
      </c>
      <c r="M4648">
        <v>9.6002082413549594</v>
      </c>
      <c r="N4648">
        <v>3.6044492420331302E-2</v>
      </c>
      <c r="O4648">
        <v>26.849315068493102</v>
      </c>
      <c r="P4648">
        <v>55.650319829424298</v>
      </c>
    </row>
    <row r="4649" spans="1:17" hidden="1" x14ac:dyDescent="0.3">
      <c r="A4649" t="s">
        <v>9527</v>
      </c>
      <c r="B4649" t="s">
        <v>9528</v>
      </c>
      <c r="C4649" t="str">
        <f>IFERROR(VLOOKUP(Table1[[#This Row],[Ticker]],[1]!Table1[[Symbol]:[Industry]],2,FALSE),"-")</f>
        <v>-</v>
      </c>
      <c r="D4649" t="s">
        <v>606</v>
      </c>
      <c r="E4649">
        <v>6.09</v>
      </c>
      <c r="F4649">
        <v>6.96</v>
      </c>
      <c r="G4649">
        <v>49.899966619264298</v>
      </c>
      <c r="H4649">
        <v>62.811325656896699</v>
      </c>
      <c r="I4649">
        <v>72.354773508508103</v>
      </c>
      <c r="J4649">
        <v>-9.0564870098167507</v>
      </c>
      <c r="K4649">
        <v>5.6595181738027804</v>
      </c>
      <c r="L4649">
        <v>4.67625625058007</v>
      </c>
      <c r="M4649">
        <v>42.664629270279697</v>
      </c>
      <c r="N4649">
        <v>0.78093618748059801</v>
      </c>
      <c r="O4649">
        <v>19.252873563218401</v>
      </c>
      <c r="P4649">
        <v>156.826568265682</v>
      </c>
      <c r="Q4649">
        <v>0.103120268223376</v>
      </c>
    </row>
    <row r="4650" spans="1:17" hidden="1" x14ac:dyDescent="0.3">
      <c r="A4650" t="s">
        <v>9529</v>
      </c>
      <c r="B4650" t="s">
        <v>9530</v>
      </c>
      <c r="C4650" t="str">
        <f>IFERROR(VLOOKUP(Table1[[#This Row],[Ticker]],[1]!Table1[[Symbol]:[Industry]],2,FALSE),"-")</f>
        <v>-</v>
      </c>
      <c r="D4650" t="s">
        <v>400</v>
      </c>
      <c r="E4650">
        <v>6.0574038000000003</v>
      </c>
      <c r="F4650">
        <v>20.190000000000001</v>
      </c>
      <c r="G4650">
        <v>16.778356820489101</v>
      </c>
      <c r="H4650">
        <v>43.230041398015899</v>
      </c>
      <c r="I4650">
        <v>33.702974531779297</v>
      </c>
      <c r="J4650">
        <v>1.6205963235165799</v>
      </c>
      <c r="K4650">
        <v>17.642277220299</v>
      </c>
      <c r="L4650">
        <v>16.826702502977501</v>
      </c>
      <c r="M4650">
        <v>88.676068337666095</v>
      </c>
      <c r="N4650">
        <v>0.256332905735913</v>
      </c>
      <c r="O4650">
        <v>32.738979692917198</v>
      </c>
      <c r="P4650">
        <v>83.378746594005406</v>
      </c>
      <c r="Q4650">
        <v>0.114507358036097</v>
      </c>
    </row>
    <row r="4651" spans="1:17" hidden="1" x14ac:dyDescent="0.3">
      <c r="A4651" t="s">
        <v>9531</v>
      </c>
      <c r="B4651" t="s">
        <v>9532</v>
      </c>
      <c r="C4651" t="str">
        <f>IFERROR(VLOOKUP(Table1[[#This Row],[Ticker]],[1]!Table1[[Symbol]:[Industry]],2,FALSE),"-")</f>
        <v>-</v>
      </c>
      <c r="D4651" t="s">
        <v>3426</v>
      </c>
      <c r="E4651">
        <v>6.0301</v>
      </c>
      <c r="F4651">
        <v>7.52</v>
      </c>
      <c r="G4651">
        <v>82.695580634560997</v>
      </c>
      <c r="H4651">
        <v>-30.438877890131401</v>
      </c>
      <c r="I4651">
        <v>-43.130157998341097</v>
      </c>
      <c r="J4651">
        <v>-19.873856720858999</v>
      </c>
      <c r="K4651">
        <v>10.062885369162199</v>
      </c>
      <c r="L4651">
        <v>9.3375741597127107</v>
      </c>
      <c r="M4651">
        <v>9.7420264365734095</v>
      </c>
      <c r="N4651">
        <v>1.7334962409468599</v>
      </c>
      <c r="O4651">
        <v>93.882978723404193</v>
      </c>
      <c r="P4651">
        <v>118.60465116279001</v>
      </c>
    </row>
    <row r="4652" spans="1:17" hidden="1" x14ac:dyDescent="0.3">
      <c r="A4652" t="s">
        <v>9533</v>
      </c>
      <c r="B4652" t="s">
        <v>9534</v>
      </c>
      <c r="C4652" t="str">
        <f>IFERROR(VLOOKUP(Table1[[#This Row],[Ticker]],[1]!Table1[[Symbol]:[Industry]],2,FALSE),"-")</f>
        <v>-</v>
      </c>
      <c r="D4652" t="s">
        <v>1381</v>
      </c>
      <c r="E4652">
        <v>6.0095875999999997</v>
      </c>
      <c r="F4652">
        <v>10.84</v>
      </c>
      <c r="G4652">
        <v>24.3242505402959</v>
      </c>
      <c r="H4652">
        <v>-11.122152596588901</v>
      </c>
      <c r="I4652">
        <v>18.538528870345701</v>
      </c>
      <c r="J4652">
        <v>-0.82610910284000405</v>
      </c>
      <c r="K4652">
        <v>10.7929633765579</v>
      </c>
      <c r="L4652">
        <v>9.2201989056846507</v>
      </c>
      <c r="M4652">
        <v>55.787921397146597</v>
      </c>
      <c r="N4652">
        <v>0.52681884307967797</v>
      </c>
      <c r="O4652">
        <v>17.435424354243501</v>
      </c>
      <c r="P4652">
        <v>116.367265469061</v>
      </c>
      <c r="Q4652">
        <v>7.7406404172924007E-2</v>
      </c>
    </row>
    <row r="4653" spans="1:17" hidden="1" x14ac:dyDescent="0.3">
      <c r="A4653" t="s">
        <v>9535</v>
      </c>
      <c r="B4653" t="s">
        <v>9536</v>
      </c>
      <c r="C4653" t="str">
        <f>IFERROR(VLOOKUP(Table1[[#This Row],[Ticker]],[1]!Table1[[Symbol]:[Industry]],2,FALSE),"-")</f>
        <v>-</v>
      </c>
      <c r="D4653" t="s">
        <v>143</v>
      </c>
      <c r="E4653">
        <v>5.9848749999999997</v>
      </c>
      <c r="F4653">
        <v>1.27</v>
      </c>
      <c r="G4653">
        <v>48.651372693505003</v>
      </c>
      <c r="H4653">
        <v>-6.9315808676603003</v>
      </c>
      <c r="I4653">
        <v>24.366471215141999</v>
      </c>
      <c r="J4653">
        <v>-10.724261832511701</v>
      </c>
      <c r="K4653">
        <v>1.4136921858804301</v>
      </c>
      <c r="L4653">
        <v>1.32340825305248</v>
      </c>
      <c r="M4653">
        <v>29.588957990393201</v>
      </c>
      <c r="N4653">
        <v>0.85885874204915602</v>
      </c>
      <c r="O4653">
        <v>100</v>
      </c>
      <c r="P4653">
        <v>95.384615384615302</v>
      </c>
      <c r="Q4653">
        <v>3.7339924754126001E-2</v>
      </c>
    </row>
    <row r="4654" spans="1:17" hidden="1" x14ac:dyDescent="0.3">
      <c r="A4654" t="s">
        <v>9537</v>
      </c>
      <c r="B4654" t="s">
        <v>9538</v>
      </c>
      <c r="C4654" t="str">
        <f>IFERROR(VLOOKUP(Table1[[#This Row],[Ticker]],[1]!Table1[[Symbol]:[Industry]],2,FALSE),"-")</f>
        <v>-</v>
      </c>
      <c r="D4654" t="s">
        <v>5575</v>
      </c>
      <c r="E4654">
        <v>5.9225922000000004</v>
      </c>
      <c r="F4654">
        <v>19.739999999999998</v>
      </c>
      <c r="G4654">
        <v>-42.433949307148801</v>
      </c>
      <c r="H4654">
        <v>-5.3210654308937704</v>
      </c>
      <c r="I4654">
        <v>-14.708110754246601</v>
      </c>
      <c r="J4654">
        <v>-13.1323106532276</v>
      </c>
      <c r="K4654">
        <v>20.639407454577299</v>
      </c>
      <c r="L4654">
        <v>20.687739703601199</v>
      </c>
      <c r="M4654">
        <v>43.911083903214497</v>
      </c>
      <c r="N4654">
        <v>1.3697958220470201</v>
      </c>
      <c r="O4654">
        <v>40.932117527862196</v>
      </c>
      <c r="P4654">
        <v>34.928229665071697</v>
      </c>
      <c r="Q4654">
        <v>2.6342347681943001E-2</v>
      </c>
    </row>
    <row r="4655" spans="1:17" hidden="1" x14ac:dyDescent="0.3">
      <c r="A4655" t="s">
        <v>9539</v>
      </c>
      <c r="B4655" t="s">
        <v>9540</v>
      </c>
      <c r="C4655" t="str">
        <f>IFERROR(VLOOKUP(Table1[[#This Row],[Ticker]],[1]!Table1[[Symbol]:[Industry]],2,FALSE),"-")</f>
        <v>-</v>
      </c>
      <c r="D4655" t="s">
        <v>606</v>
      </c>
      <c r="E4655">
        <v>5.9137662999999998</v>
      </c>
      <c r="F4655">
        <v>16.899999999999999</v>
      </c>
      <c r="G4655">
        <v>18.520921229123299</v>
      </c>
      <c r="H4655">
        <v>9.0103726013233505</v>
      </c>
      <c r="I4655">
        <v>-50.757187186665803</v>
      </c>
      <c r="J4655">
        <v>-7.2768994320012599</v>
      </c>
      <c r="K4655">
        <v>16.5842087569863</v>
      </c>
      <c r="L4655">
        <v>16.160980402009901</v>
      </c>
      <c r="M4655">
        <v>47.4145795805874</v>
      </c>
      <c r="N4655">
        <v>1.0631522800237501</v>
      </c>
      <c r="O4655">
        <v>92.071005917159695</v>
      </c>
      <c r="P4655">
        <v>82.112068965517196</v>
      </c>
      <c r="Q4655">
        <v>0.116358359472866</v>
      </c>
    </row>
    <row r="4656" spans="1:17" hidden="1" x14ac:dyDescent="0.3">
      <c r="A4656" t="s">
        <v>9541</v>
      </c>
      <c r="B4656" t="s">
        <v>9542</v>
      </c>
      <c r="C4656" t="str">
        <f>IFERROR(VLOOKUP(Table1[[#This Row],[Ticker]],[1]!Table1[[Symbol]:[Industry]],2,FALSE),"-")</f>
        <v>-</v>
      </c>
      <c r="D4656" t="s">
        <v>294</v>
      </c>
      <c r="E4656">
        <v>5.9087657350000002</v>
      </c>
      <c r="F4656">
        <v>192.95</v>
      </c>
      <c r="G4656">
        <v>29.843955921486401</v>
      </c>
      <c r="H4656">
        <v>5.5841452825562996</v>
      </c>
      <c r="I4656">
        <v>3.13663457326729</v>
      </c>
      <c r="J4656">
        <v>8.7212461378553208</v>
      </c>
      <c r="K4656">
        <v>175.28826654199699</v>
      </c>
      <c r="L4656">
        <v>152.44961711259299</v>
      </c>
      <c r="M4656">
        <v>100</v>
      </c>
      <c r="N4656">
        <v>5.4</v>
      </c>
      <c r="O4656">
        <v>0</v>
      </c>
      <c r="P4656">
        <v>62.621154656552797</v>
      </c>
    </row>
    <row r="4657" spans="1:17" hidden="1" x14ac:dyDescent="0.3">
      <c r="A4657" t="s">
        <v>9543</v>
      </c>
      <c r="B4657" t="s">
        <v>9544</v>
      </c>
      <c r="C4657" t="str">
        <f>IFERROR(VLOOKUP(Table1[[#This Row],[Ticker]],[1]!Table1[[Symbol]:[Industry]],2,FALSE),"-")</f>
        <v>-</v>
      </c>
      <c r="D4657" t="s">
        <v>392</v>
      </c>
      <c r="E4657">
        <v>5.908384452</v>
      </c>
      <c r="F4657">
        <v>10.18</v>
      </c>
      <c r="G4657">
        <v>-3.75311761973053</v>
      </c>
      <c r="H4657">
        <v>-25.606694405200098</v>
      </c>
      <c r="I4657">
        <v>1.7170118129795999</v>
      </c>
      <c r="J4657">
        <v>-7.2591206576154796</v>
      </c>
      <c r="K4657">
        <v>12.5406265477763</v>
      </c>
      <c r="L4657">
        <v>12.0896012073593</v>
      </c>
      <c r="M4657">
        <v>34.6376894624063</v>
      </c>
      <c r="N4657">
        <v>0.50549947329710299</v>
      </c>
      <c r="O4657">
        <v>135.65815324165001</v>
      </c>
      <c r="P4657">
        <v>64.991896272285203</v>
      </c>
      <c r="Q4657">
        <v>8.9514749690374998E-2</v>
      </c>
    </row>
    <row r="4658" spans="1:17" hidden="1" x14ac:dyDescent="0.3">
      <c r="A4658" t="s">
        <v>9545</v>
      </c>
      <c r="B4658" t="s">
        <v>9546</v>
      </c>
      <c r="C4658" t="str">
        <f>IFERROR(VLOOKUP(Table1[[#This Row],[Ticker]],[1]!Table1[[Symbol]:[Industry]],2,FALSE),"-")</f>
        <v>-</v>
      </c>
      <c r="D4658" t="s">
        <v>132</v>
      </c>
      <c r="E4658">
        <v>5.8650000000000002</v>
      </c>
      <c r="F4658">
        <v>17</v>
      </c>
      <c r="G4658">
        <v>-19.443865401732999</v>
      </c>
      <c r="H4658">
        <v>44.810049398747701</v>
      </c>
      <c r="I4658">
        <v>58.7531753349922</v>
      </c>
      <c r="J4658">
        <v>20.056934613479399</v>
      </c>
      <c r="K4658">
        <v>11.3843999817046</v>
      </c>
      <c r="L4658">
        <v>11.211038388953201</v>
      </c>
      <c r="M4658">
        <v>78.559408397637299</v>
      </c>
      <c r="N4658">
        <v>3.8708101247445001</v>
      </c>
      <c r="O4658">
        <v>5.2352941176470704</v>
      </c>
      <c r="P4658">
        <v>115.189873417721</v>
      </c>
      <c r="Q4658">
        <v>1.1517396023759999E-3</v>
      </c>
    </row>
    <row r="4659" spans="1:17" hidden="1" x14ac:dyDescent="0.3">
      <c r="A4659" t="s">
        <v>9547</v>
      </c>
      <c r="B4659" t="s">
        <v>9548</v>
      </c>
      <c r="C4659" t="str">
        <f>IFERROR(VLOOKUP(Table1[[#This Row],[Ticker]],[1]!Table1[[Symbol]:[Industry]],2,FALSE),"-")</f>
        <v>-</v>
      </c>
      <c r="D4659" t="s">
        <v>74</v>
      </c>
      <c r="E4659">
        <v>5.84199</v>
      </c>
      <c r="F4659">
        <v>19.25</v>
      </c>
      <c r="G4659">
        <v>-24.631131319335999</v>
      </c>
      <c r="H4659">
        <v>3.9457530859460901</v>
      </c>
      <c r="I4659">
        <v>-14.9466993517246</v>
      </c>
      <c r="J4659">
        <v>-6.5891494391952596</v>
      </c>
      <c r="K4659">
        <v>19.741370730032699</v>
      </c>
      <c r="L4659">
        <v>19.287918009657201</v>
      </c>
      <c r="M4659">
        <v>37.081840434515499</v>
      </c>
      <c r="N4659">
        <v>0.89385395938696999</v>
      </c>
      <c r="O4659">
        <v>35.012987012986997</v>
      </c>
      <c r="P4659">
        <v>48.076923076923002</v>
      </c>
      <c r="Q4659">
        <v>7.6678928878526995E-2</v>
      </c>
    </row>
    <row r="4660" spans="1:17" hidden="1" x14ac:dyDescent="0.3">
      <c r="A4660" t="s">
        <v>9549</v>
      </c>
      <c r="B4660" t="s">
        <v>9550</v>
      </c>
      <c r="C4660" t="str">
        <f>IFERROR(VLOOKUP(Table1[[#This Row],[Ticker]],[1]!Table1[[Symbol]:[Industry]],2,FALSE),"-")</f>
        <v>-</v>
      </c>
      <c r="D4660" t="s">
        <v>143</v>
      </c>
      <c r="E4660">
        <v>5.8410000000000002</v>
      </c>
      <c r="F4660">
        <v>11.8</v>
      </c>
      <c r="G4660">
        <v>20.072542197575999</v>
      </c>
      <c r="H4660">
        <v>10.037394550786299</v>
      </c>
      <c r="I4660">
        <v>-0.44804011622324602</v>
      </c>
      <c r="J4660">
        <v>-1.9468815525896099</v>
      </c>
      <c r="K4660">
        <v>10.609766079093299</v>
      </c>
      <c r="L4660">
        <v>9.9975216551902406</v>
      </c>
      <c r="M4660">
        <v>63.518971200740403</v>
      </c>
      <c r="N4660">
        <v>0.64636057067705699</v>
      </c>
      <c r="O4660">
        <v>35.508474576271098</v>
      </c>
      <c r="P4660">
        <v>68.0911680911681</v>
      </c>
      <c r="Q4660">
        <v>3.1621940059850001E-2</v>
      </c>
    </row>
    <row r="4661" spans="1:17" hidden="1" x14ac:dyDescent="0.3">
      <c r="A4661" t="s">
        <v>9551</v>
      </c>
      <c r="B4661" t="s">
        <v>9552</v>
      </c>
      <c r="C4661" t="str">
        <f>IFERROR(VLOOKUP(Table1[[#This Row],[Ticker]],[1]!Table1[[Symbol]:[Industry]],2,FALSE),"-")</f>
        <v>-</v>
      </c>
      <c r="D4661" t="s">
        <v>549</v>
      </c>
      <c r="E4661">
        <v>5.82</v>
      </c>
      <c r="F4661">
        <v>5.82</v>
      </c>
      <c r="G4661">
        <v>43.586437628569897</v>
      </c>
      <c r="H4661">
        <v>-7.4238285907022297</v>
      </c>
      <c r="I4661">
        <v>-27.957487190887701</v>
      </c>
      <c r="J4661">
        <v>-4.1273544961555304</v>
      </c>
      <c r="K4661">
        <v>6.0402110580542097</v>
      </c>
      <c r="L4661">
        <v>5.8675894631755101</v>
      </c>
      <c r="M4661">
        <v>32.883984841584301</v>
      </c>
      <c r="N4661">
        <v>1.06890795165502</v>
      </c>
      <c r="O4661">
        <v>52.920962199312697</v>
      </c>
      <c r="P4661">
        <v>92.715231788079393</v>
      </c>
      <c r="Q4661">
        <v>7.0856720492857003E-2</v>
      </c>
    </row>
    <row r="4662" spans="1:17" hidden="1" x14ac:dyDescent="0.3">
      <c r="A4662" t="s">
        <v>9553</v>
      </c>
      <c r="B4662" t="s">
        <v>9554</v>
      </c>
      <c r="C4662" t="str">
        <f>IFERROR(VLOOKUP(Table1[[#This Row],[Ticker]],[1]!Table1[[Symbol]:[Industry]],2,FALSE),"-")</f>
        <v>-</v>
      </c>
      <c r="E4662">
        <v>5.8161106599999997</v>
      </c>
      <c r="F4662">
        <v>5.8</v>
      </c>
      <c r="G4662">
        <v>-2.4401200833810202</v>
      </c>
      <c r="H4662">
        <v>4.7924577323684998</v>
      </c>
      <c r="I4662">
        <v>13.488023819840601</v>
      </c>
      <c r="J4662">
        <v>3.0001008280210799</v>
      </c>
      <c r="K4662">
        <v>5.4385009248228497</v>
      </c>
      <c r="L4662">
        <v>5.1032165532601299</v>
      </c>
      <c r="M4662">
        <v>62.756964595881897</v>
      </c>
      <c r="N4662">
        <v>0.63534781501533399</v>
      </c>
      <c r="O4662">
        <v>8.7931034482758594</v>
      </c>
      <c r="P4662">
        <v>61.111111111111001</v>
      </c>
      <c r="Q4662">
        <v>-3.6304132695686997E-2</v>
      </c>
    </row>
    <row r="4663" spans="1:17" hidden="1" x14ac:dyDescent="0.3">
      <c r="A4663" t="s">
        <v>9555</v>
      </c>
      <c r="B4663" t="s">
        <v>9556</v>
      </c>
      <c r="C4663" t="str">
        <f>IFERROR(VLOOKUP(Table1[[#This Row],[Ticker]],[1]!Table1[[Symbol]:[Industry]],2,FALSE),"-")</f>
        <v>-</v>
      </c>
      <c r="D4663" t="s">
        <v>1595</v>
      </c>
      <c r="E4663">
        <v>5.7885917999999998</v>
      </c>
      <c r="F4663">
        <v>10.49</v>
      </c>
      <c r="G4663">
        <v>-1.9791937475352199</v>
      </c>
      <c r="H4663">
        <v>-4.3680314233047701</v>
      </c>
      <c r="I4663">
        <v>-4.5557545276253002</v>
      </c>
      <c r="J4663">
        <v>-5.8522297634399303</v>
      </c>
      <c r="K4663">
        <v>10.4478387956249</v>
      </c>
      <c r="L4663">
        <v>9.7823622443678406</v>
      </c>
      <c r="M4663">
        <v>49.915592445020501</v>
      </c>
      <c r="N4663">
        <v>1.1629724070337899</v>
      </c>
      <c r="O4663">
        <v>23.450905624404101</v>
      </c>
      <c r="P4663">
        <v>43.698630136986303</v>
      </c>
      <c r="Q4663">
        <v>3.3032449508922E-2</v>
      </c>
    </row>
    <row r="4664" spans="1:17" hidden="1" x14ac:dyDescent="0.3">
      <c r="A4664" t="s">
        <v>9557</v>
      </c>
      <c r="B4664" t="s">
        <v>9558</v>
      </c>
      <c r="C4664" t="str">
        <f>IFERROR(VLOOKUP(Table1[[#This Row],[Ticker]],[1]!Table1[[Symbol]:[Industry]],2,FALSE),"-")</f>
        <v>-</v>
      </c>
      <c r="D4664" t="s">
        <v>9559</v>
      </c>
      <c r="E4664">
        <v>5.7732798000000001</v>
      </c>
      <c r="F4664">
        <v>3.54</v>
      </c>
      <c r="G4664">
        <v>-20.0383452318816</v>
      </c>
      <c r="H4664">
        <v>-21.7647922030153</v>
      </c>
      <c r="I4664">
        <v>5.8803683174483297</v>
      </c>
      <c r="J4664">
        <v>1.03796920487251</v>
      </c>
      <c r="K4664">
        <v>3.6090909569675702</v>
      </c>
      <c r="L4664">
        <v>3.6218280218685601</v>
      </c>
      <c r="M4664">
        <v>51.4133260473075</v>
      </c>
      <c r="N4664">
        <v>0.73243791307830897</v>
      </c>
      <c r="O4664">
        <v>43.502824858757002</v>
      </c>
      <c r="P4664">
        <v>39.920948616600803</v>
      </c>
      <c r="Q4664">
        <v>3.9852011332624997E-2</v>
      </c>
    </row>
    <row r="4665" spans="1:17" hidden="1" x14ac:dyDescent="0.3">
      <c r="A4665" t="s">
        <v>9560</v>
      </c>
      <c r="B4665" t="s">
        <v>9561</v>
      </c>
      <c r="C4665" t="str">
        <f>IFERROR(VLOOKUP(Table1[[#This Row],[Ticker]],[1]!Table1[[Symbol]:[Industry]],2,FALSE),"-")</f>
        <v>-</v>
      </c>
      <c r="D4665" t="s">
        <v>1968</v>
      </c>
      <c r="E4665">
        <v>5.7597125250000003</v>
      </c>
      <c r="F4665">
        <v>1.75</v>
      </c>
      <c r="G4665">
        <v>51.433327580723002</v>
      </c>
      <c r="H4665">
        <v>-19.690048221102799</v>
      </c>
      <c r="I4665">
        <v>48.3365086683255</v>
      </c>
      <c r="J4665">
        <v>-1.5044036764834099</v>
      </c>
      <c r="K4665">
        <v>1.58809122458621</v>
      </c>
      <c r="L4665">
        <v>1.2429170848876601</v>
      </c>
      <c r="M4665">
        <v>10.752993624256799</v>
      </c>
      <c r="N4665">
        <v>0.14915075371619599</v>
      </c>
      <c r="O4665">
        <v>24</v>
      </c>
      <c r="P4665">
        <v>118.75</v>
      </c>
      <c r="Q4665">
        <v>5.6879075090149001E-2</v>
      </c>
    </row>
    <row r="4666" spans="1:17" hidden="1" x14ac:dyDescent="0.3">
      <c r="A4666" t="s">
        <v>9562</v>
      </c>
      <c r="B4666" t="s">
        <v>9563</v>
      </c>
      <c r="C4666" t="str">
        <f>IFERROR(VLOOKUP(Table1[[#This Row],[Ticker]],[1]!Table1[[Symbol]:[Industry]],2,FALSE),"-")</f>
        <v>-</v>
      </c>
      <c r="D4666" t="s">
        <v>227</v>
      </c>
      <c r="E4666">
        <v>5.7555713710000003</v>
      </c>
      <c r="F4666">
        <v>4.07</v>
      </c>
      <c r="G4666">
        <v>-5.5896987350664</v>
      </c>
      <c r="H4666">
        <v>-24.172754531782399</v>
      </c>
      <c r="I4666">
        <v>14.676377949371201</v>
      </c>
      <c r="J4666">
        <v>-7.0089908324467203</v>
      </c>
      <c r="K4666">
        <v>4.6259606763588597</v>
      </c>
      <c r="L4666">
        <v>4.1609897962256301</v>
      </c>
      <c r="M4666">
        <v>19.6441086569384</v>
      </c>
      <c r="N4666">
        <v>0.78669005157644001</v>
      </c>
      <c r="O4666">
        <v>74.201474201474099</v>
      </c>
      <c r="P4666">
        <v>74.678111587982798</v>
      </c>
      <c r="Q4666">
        <v>0.12575282932712301</v>
      </c>
    </row>
    <row r="4667" spans="1:17" hidden="1" x14ac:dyDescent="0.3">
      <c r="A4667" t="s">
        <v>9564</v>
      </c>
      <c r="B4667" t="s">
        <v>9565</v>
      </c>
      <c r="C4667" t="str">
        <f>IFERROR(VLOOKUP(Table1[[#This Row],[Ticker]],[1]!Table1[[Symbol]:[Industry]],2,FALSE),"-")</f>
        <v>-</v>
      </c>
      <c r="D4667" t="s">
        <v>1595</v>
      </c>
      <c r="E4667">
        <v>5.7535499999999997</v>
      </c>
      <c r="F4667">
        <v>9.51</v>
      </c>
      <c r="G4667">
        <v>-9.5906702376570792</v>
      </c>
      <c r="H4667">
        <v>-13.1991968394747</v>
      </c>
      <c r="I4667">
        <v>-17.6952373634205</v>
      </c>
      <c r="J4667">
        <v>3.0010908290110798</v>
      </c>
      <c r="K4667">
        <v>10.012329774388901</v>
      </c>
      <c r="L4667">
        <v>10.5509678389393</v>
      </c>
      <c r="M4667">
        <v>54.256033270784499</v>
      </c>
      <c r="N4667">
        <v>0.193536193536193</v>
      </c>
      <c r="O4667">
        <v>64.668769716088306</v>
      </c>
      <c r="P4667">
        <v>26.462765957446798</v>
      </c>
      <c r="Q4667">
        <v>-0.127561532532009</v>
      </c>
    </row>
    <row r="4668" spans="1:17" hidden="1" x14ac:dyDescent="0.3">
      <c r="A4668" t="s">
        <v>9566</v>
      </c>
      <c r="B4668" t="s">
        <v>9567</v>
      </c>
      <c r="C4668" t="str">
        <f>IFERROR(VLOOKUP(Table1[[#This Row],[Ticker]],[1]!Table1[[Symbol]:[Industry]],2,FALSE),"-")</f>
        <v>-</v>
      </c>
      <c r="D4668" t="s">
        <v>83</v>
      </c>
      <c r="E4668">
        <v>5.7408408</v>
      </c>
      <c r="F4668">
        <v>10.77</v>
      </c>
      <c r="G4668">
        <v>8.5613839420989404</v>
      </c>
      <c r="H4668">
        <v>-11.1137014324205</v>
      </c>
      <c r="I4668">
        <v>0.28217680342097001</v>
      </c>
      <c r="J4668">
        <v>-8.1468058602868698</v>
      </c>
      <c r="K4668">
        <v>10.566526534337701</v>
      </c>
      <c r="L4668">
        <v>9.4182157955182007</v>
      </c>
      <c r="M4668">
        <v>52.5530269169547</v>
      </c>
      <c r="N4668">
        <v>1.7464809780972901</v>
      </c>
      <c r="O4668">
        <v>16.0631383472609</v>
      </c>
      <c r="P4668">
        <v>66.976744186046503</v>
      </c>
      <c r="Q4668">
        <v>6.8801903335376002E-2</v>
      </c>
    </row>
    <row r="4669" spans="1:17" hidden="1" x14ac:dyDescent="0.3">
      <c r="A4669" t="s">
        <v>9568</v>
      </c>
      <c r="B4669" t="s">
        <v>9569</v>
      </c>
      <c r="C4669" t="str">
        <f>IFERROR(VLOOKUP(Table1[[#This Row],[Ticker]],[1]!Table1[[Symbol]:[Industry]],2,FALSE),"-")</f>
        <v>-</v>
      </c>
      <c r="D4669" t="s">
        <v>753</v>
      </c>
      <c r="E4669">
        <v>5.722810688</v>
      </c>
      <c r="F4669">
        <v>217.87</v>
      </c>
      <c r="G4669">
        <v>25.2599403915838</v>
      </c>
      <c r="H4669">
        <v>-4.6830136176601203</v>
      </c>
      <c r="I4669">
        <v>8.3679113201049997</v>
      </c>
      <c r="J4669">
        <v>0.51979252932554598</v>
      </c>
      <c r="K4669">
        <v>212.51713703489401</v>
      </c>
      <c r="L4669">
        <v>189.45820116837001</v>
      </c>
      <c r="M4669">
        <v>41.480968958534298</v>
      </c>
      <c r="N4669">
        <v>0.94334628827915501</v>
      </c>
      <c r="O4669">
        <v>2.2169183458025299</v>
      </c>
      <c r="P4669">
        <v>67.5923076923076</v>
      </c>
    </row>
    <row r="4670" spans="1:17" hidden="1" x14ac:dyDescent="0.3">
      <c r="A4670" t="s">
        <v>9570</v>
      </c>
      <c r="B4670" t="s">
        <v>9571</v>
      </c>
      <c r="C4670" t="str">
        <f>IFERROR(VLOOKUP(Table1[[#This Row],[Ticker]],[1]!Table1[[Symbol]:[Industry]],2,FALSE),"-")</f>
        <v>-</v>
      </c>
      <c r="D4670" t="s">
        <v>400</v>
      </c>
      <c r="E4670">
        <v>5.7152000000000003</v>
      </c>
      <c r="F4670">
        <v>12.16</v>
      </c>
      <c r="G4670">
        <v>1160.8398225415201</v>
      </c>
      <c r="H4670">
        <v>48.111376390112497</v>
      </c>
      <c r="I4670">
        <v>1175.2868632782499</v>
      </c>
      <c r="J4670">
        <v>6.5571905264151296</v>
      </c>
      <c r="K4670">
        <v>8.0905953857413095</v>
      </c>
      <c r="M4670">
        <v>100</v>
      </c>
      <c r="N4670">
        <v>1.3908555313695801</v>
      </c>
      <c r="O4670">
        <v>0</v>
      </c>
      <c r="P4670">
        <v>1193.6170212765901</v>
      </c>
    </row>
    <row r="4671" spans="1:17" hidden="1" x14ac:dyDescent="0.3">
      <c r="A4671" t="s">
        <v>9572</v>
      </c>
      <c r="B4671" t="s">
        <v>9573</v>
      </c>
      <c r="C4671" t="str">
        <f>IFERROR(VLOOKUP(Table1[[#This Row],[Ticker]],[1]!Table1[[Symbol]:[Industry]],2,FALSE),"-")</f>
        <v>-</v>
      </c>
      <c r="D4671" t="s">
        <v>753</v>
      </c>
      <c r="E4671">
        <v>5.7107817000000001</v>
      </c>
      <c r="F4671">
        <v>44.88</v>
      </c>
      <c r="G4671">
        <v>25.977665078163099</v>
      </c>
      <c r="H4671">
        <v>-1.3004372463996099</v>
      </c>
      <c r="I4671">
        <v>11.3058905285219</v>
      </c>
      <c r="J4671">
        <v>-1.27938117423318</v>
      </c>
      <c r="K4671">
        <v>42.570811684182701</v>
      </c>
      <c r="L4671">
        <v>37.296925476982302</v>
      </c>
      <c r="M4671">
        <v>46.348393818943599</v>
      </c>
      <c r="N4671">
        <v>1.29897879195828</v>
      </c>
      <c r="O4671">
        <v>3.3868092691621898</v>
      </c>
      <c r="P4671">
        <v>66.530612244897895</v>
      </c>
    </row>
    <row r="4672" spans="1:17" hidden="1" x14ac:dyDescent="0.3">
      <c r="A4672" t="s">
        <v>9574</v>
      </c>
      <c r="B4672" t="s">
        <v>9575</v>
      </c>
      <c r="C4672" t="str">
        <f>IFERROR(VLOOKUP(Table1[[#This Row],[Ticker]],[1]!Table1[[Symbol]:[Industry]],2,FALSE),"-")</f>
        <v>-</v>
      </c>
      <c r="D4672" t="s">
        <v>516</v>
      </c>
      <c r="E4672">
        <v>5.7</v>
      </c>
      <c r="F4672">
        <v>19</v>
      </c>
      <c r="G4672">
        <v>-34.839054405169399</v>
      </c>
      <c r="H4672">
        <v>-4.6415045317824299</v>
      </c>
      <c r="I4672">
        <v>-17.266328211107101</v>
      </c>
      <c r="J4672">
        <v>-1.5044036764834099</v>
      </c>
      <c r="K4672">
        <v>18.383840633298298</v>
      </c>
      <c r="L4672">
        <v>18.909585089399101</v>
      </c>
      <c r="M4672">
        <v>99.966183638035901</v>
      </c>
      <c r="N4672">
        <v>0</v>
      </c>
      <c r="O4672">
        <v>21.421052631578899</v>
      </c>
      <c r="P4672">
        <v>18.306351183063502</v>
      </c>
    </row>
    <row r="4673" spans="1:17" hidden="1" x14ac:dyDescent="0.3">
      <c r="A4673" t="s">
        <v>9576</v>
      </c>
      <c r="B4673" t="s">
        <v>9577</v>
      </c>
      <c r="C4673" t="str">
        <f>IFERROR(VLOOKUP(Table1[[#This Row],[Ticker]],[1]!Table1[[Symbol]:[Industry]],2,FALSE),"-")</f>
        <v>-</v>
      </c>
      <c r="D4673" t="s">
        <v>400</v>
      </c>
      <c r="E4673">
        <v>5.6861370000000004</v>
      </c>
      <c r="F4673">
        <v>18.95</v>
      </c>
      <c r="G4673">
        <v>-32.777198735066399</v>
      </c>
      <c r="H4673">
        <v>-4.6415045317824299</v>
      </c>
      <c r="I4673">
        <v>-18.3301579983411</v>
      </c>
      <c r="J4673">
        <v>-1.5044036764834099</v>
      </c>
      <c r="K4673">
        <v>18.949999993909302</v>
      </c>
      <c r="L4673">
        <v>18.949533780830201</v>
      </c>
      <c r="M4673">
        <v>100</v>
      </c>
      <c r="O4673">
        <v>0</v>
      </c>
      <c r="P4673">
        <v>0</v>
      </c>
    </row>
    <row r="4674" spans="1:17" hidden="1" x14ac:dyDescent="0.3">
      <c r="A4674" t="s">
        <v>9578</v>
      </c>
      <c r="B4674" t="s">
        <v>9579</v>
      </c>
      <c r="C4674" t="str">
        <f>IFERROR(VLOOKUP(Table1[[#This Row],[Ticker]],[1]!Table1[[Symbol]:[Industry]],2,FALSE),"-")</f>
        <v>-</v>
      </c>
      <c r="D4674" t="s">
        <v>4440</v>
      </c>
      <c r="E4674">
        <v>5.6683424000000002</v>
      </c>
      <c r="F4674">
        <v>18.88</v>
      </c>
      <c r="G4674">
        <v>24.556134598266901</v>
      </c>
      <c r="H4674">
        <v>4.9141862777123899</v>
      </c>
      <c r="I4674">
        <v>10.896399154294</v>
      </c>
      <c r="J4674">
        <v>-5.6066945662010497</v>
      </c>
      <c r="K4674">
        <v>17.058169684221699</v>
      </c>
      <c r="L4674">
        <v>15.513251115660299</v>
      </c>
      <c r="M4674">
        <v>54.804896370858003</v>
      </c>
      <c r="N4674">
        <v>0.84623090827000402</v>
      </c>
      <c r="O4674">
        <v>10.434322033898299</v>
      </c>
      <c r="P4674">
        <v>65.614035087719202</v>
      </c>
      <c r="Q4674">
        <v>9.7601473951502996E-2</v>
      </c>
    </row>
    <row r="4675" spans="1:17" hidden="1" x14ac:dyDescent="0.3">
      <c r="A4675" t="s">
        <v>9580</v>
      </c>
      <c r="B4675" t="s">
        <v>9581</v>
      </c>
      <c r="C4675" t="str">
        <f>IFERROR(VLOOKUP(Table1[[#This Row],[Ticker]],[1]!Table1[[Symbol]:[Industry]],2,FALSE),"-")</f>
        <v>-</v>
      </c>
      <c r="D4675" t="s">
        <v>753</v>
      </c>
      <c r="E4675">
        <v>5.6472677519999896</v>
      </c>
      <c r="F4675">
        <v>22.01</v>
      </c>
      <c r="G4675">
        <v>12.442130824574001</v>
      </c>
      <c r="H4675">
        <v>0.439991153740105</v>
      </c>
      <c r="I4675">
        <v>3.0708348312231299</v>
      </c>
      <c r="J4675">
        <v>0.354332382996146</v>
      </c>
      <c r="K4675">
        <v>20.802972183891001</v>
      </c>
      <c r="L4675">
        <v>18.822397860975599</v>
      </c>
      <c r="M4675">
        <v>60.5497023931554</v>
      </c>
      <c r="N4675">
        <v>0.80845198227769999</v>
      </c>
      <c r="O4675">
        <v>0.86324398000907598</v>
      </c>
      <c r="P4675">
        <v>69.307692307692307</v>
      </c>
    </row>
    <row r="4676" spans="1:17" hidden="1" x14ac:dyDescent="0.3">
      <c r="A4676" t="s">
        <v>9582</v>
      </c>
      <c r="B4676" t="s">
        <v>9583</v>
      </c>
      <c r="C4676" t="str">
        <f>IFERROR(VLOOKUP(Table1[[#This Row],[Ticker]],[1]!Table1[[Symbol]:[Industry]],2,FALSE),"-")</f>
        <v>-</v>
      </c>
      <c r="D4676" t="s">
        <v>51</v>
      </c>
      <c r="E4676">
        <v>5.64</v>
      </c>
      <c r="F4676">
        <v>5.64</v>
      </c>
      <c r="G4676">
        <v>6.8267616609731903</v>
      </c>
      <c r="H4676">
        <v>-3.5565135733737598</v>
      </c>
      <c r="I4676">
        <v>10.436965289330001</v>
      </c>
      <c r="J4676">
        <v>-1.68297510505484</v>
      </c>
      <c r="K4676">
        <v>5.7370240476198404</v>
      </c>
      <c r="L4676">
        <v>5.4641189355794797</v>
      </c>
      <c r="M4676">
        <v>51.373587457805002</v>
      </c>
      <c r="N4676">
        <v>0.95666999555725996</v>
      </c>
      <c r="O4676">
        <v>39.539007092198503</v>
      </c>
      <c r="P4676">
        <v>45.736434108527099</v>
      </c>
      <c r="Q4676">
        <v>4.3013139723190999E-2</v>
      </c>
    </row>
    <row r="4677" spans="1:17" hidden="1" x14ac:dyDescent="0.3">
      <c r="A4677" t="s">
        <v>9584</v>
      </c>
      <c r="B4677" t="s">
        <v>9585</v>
      </c>
      <c r="C4677" t="str">
        <f>IFERROR(VLOOKUP(Table1[[#This Row],[Ticker]],[1]!Table1[[Symbol]:[Industry]],2,FALSE),"-")</f>
        <v>-</v>
      </c>
      <c r="D4677" t="s">
        <v>54</v>
      </c>
      <c r="E4677">
        <v>5.6280000000000001</v>
      </c>
      <c r="F4677">
        <v>26.8</v>
      </c>
      <c r="G4677">
        <v>-42.236658194525802</v>
      </c>
      <c r="H4677">
        <v>-1.8807683354633999</v>
      </c>
      <c r="I4677">
        <v>-47.053562253660203</v>
      </c>
      <c r="J4677">
        <v>-5.7901179621976997</v>
      </c>
      <c r="K4677">
        <v>27.265279396166999</v>
      </c>
      <c r="L4677">
        <v>28.491172069643099</v>
      </c>
      <c r="M4677">
        <v>44.412952436483501</v>
      </c>
      <c r="N4677">
        <v>0.87365177195685595</v>
      </c>
      <c r="O4677">
        <v>63.582089552238799</v>
      </c>
      <c r="P4677">
        <v>13.8004246284501</v>
      </c>
    </row>
    <row r="4678" spans="1:17" hidden="1" x14ac:dyDescent="0.3">
      <c r="A4678" t="s">
        <v>9586</v>
      </c>
      <c r="B4678" t="s">
        <v>9587</v>
      </c>
      <c r="C4678" t="str">
        <f>IFERROR(VLOOKUP(Table1[[#This Row],[Ticker]],[1]!Table1[[Symbol]:[Industry]],2,FALSE),"-")</f>
        <v>-</v>
      </c>
      <c r="D4678" t="s">
        <v>400</v>
      </c>
      <c r="E4678">
        <v>5.6130629250000004</v>
      </c>
      <c r="F4678">
        <v>3.05</v>
      </c>
      <c r="G4678">
        <v>-27.966202171492501</v>
      </c>
      <c r="H4678">
        <v>-19.201944092222</v>
      </c>
      <c r="I4678">
        <v>-20.886068541472099</v>
      </c>
      <c r="J4678">
        <v>-1.8249164969962399</v>
      </c>
      <c r="K4678">
        <v>3.1752428057107598</v>
      </c>
      <c r="L4678">
        <v>2.9826549948474899</v>
      </c>
      <c r="M4678">
        <v>41.075192945722797</v>
      </c>
      <c r="N4678">
        <v>0.412897098103928</v>
      </c>
      <c r="O4678">
        <v>38.360655737704903</v>
      </c>
      <c r="P4678">
        <v>54.040404040403999</v>
      </c>
      <c r="Q4678">
        <v>8.1486359857445997E-2</v>
      </c>
    </row>
    <row r="4679" spans="1:17" hidden="1" x14ac:dyDescent="0.3">
      <c r="A4679" t="s">
        <v>9588</v>
      </c>
      <c r="B4679" t="s">
        <v>9589</v>
      </c>
      <c r="C4679" t="str">
        <f>IFERROR(VLOOKUP(Table1[[#This Row],[Ticker]],[1]!Table1[[Symbol]:[Industry]],2,FALSE),"-")</f>
        <v>-</v>
      </c>
      <c r="D4679" t="s">
        <v>5413</v>
      </c>
      <c r="E4679">
        <v>5.5853827999999996</v>
      </c>
      <c r="F4679">
        <v>9.32</v>
      </c>
      <c r="G4679">
        <v>-92.518019469407605</v>
      </c>
      <c r="H4679">
        <v>-14.0684915927805</v>
      </c>
      <c r="I4679">
        <v>-56.730686749167297</v>
      </c>
      <c r="J4679">
        <v>16.001591527353501</v>
      </c>
      <c r="K4679">
        <v>10.316805187991999</v>
      </c>
      <c r="L4679">
        <v>14.268189306647701</v>
      </c>
      <c r="M4679">
        <v>40.153387452621402</v>
      </c>
      <c r="N4679">
        <v>0.40909090909090901</v>
      </c>
      <c r="O4679">
        <v>168.240343347639</v>
      </c>
      <c r="P4679">
        <v>21.8300653594771</v>
      </c>
      <c r="Q4679">
        <v>-4.1573221051977E-2</v>
      </c>
    </row>
    <row r="4680" spans="1:17" hidden="1" x14ac:dyDescent="0.3">
      <c r="A4680" t="s">
        <v>9590</v>
      </c>
      <c r="B4680" t="s">
        <v>9591</v>
      </c>
      <c r="C4680" t="str">
        <f>IFERROR(VLOOKUP(Table1[[#This Row],[Ticker]],[1]!Table1[[Symbol]:[Industry]],2,FALSE),"-")</f>
        <v>-</v>
      </c>
      <c r="D4680" t="s">
        <v>400</v>
      </c>
      <c r="E4680">
        <v>5.5819999999999999</v>
      </c>
      <c r="F4680">
        <v>279.10000000000002</v>
      </c>
      <c r="G4680">
        <v>1957.8595053847801</v>
      </c>
      <c r="H4680">
        <v>29.632293309238101</v>
      </c>
      <c r="I4680">
        <v>530.890591013056</v>
      </c>
      <c r="J4680">
        <v>6.7218174032080897</v>
      </c>
      <c r="K4680">
        <v>204.23391673504901</v>
      </c>
      <c r="L4680">
        <v>115.541188505338</v>
      </c>
      <c r="M4680">
        <v>95.734883916597795</v>
      </c>
      <c r="N4680">
        <v>1.04053116756083</v>
      </c>
      <c r="O4680">
        <v>0</v>
      </c>
      <c r="P4680">
        <v>1990.63670411985</v>
      </c>
    </row>
    <row r="4681" spans="1:17" hidden="1" x14ac:dyDescent="0.3">
      <c r="A4681" t="s">
        <v>9592</v>
      </c>
      <c r="B4681" t="s">
        <v>9593</v>
      </c>
      <c r="C4681" t="str">
        <f>IFERROR(VLOOKUP(Table1[[#This Row],[Ticker]],[1]!Table1[[Symbol]:[Industry]],2,FALSE),"-")</f>
        <v>-</v>
      </c>
      <c r="D4681" t="s">
        <v>132</v>
      </c>
      <c r="E4681">
        <v>5.57757798</v>
      </c>
      <c r="F4681">
        <v>10.14</v>
      </c>
      <c r="G4681">
        <v>50.255292239662801</v>
      </c>
      <c r="H4681">
        <v>21.009053089035401</v>
      </c>
      <c r="I4681">
        <v>-14.543054620654299</v>
      </c>
      <c r="J4681">
        <v>1.9649840786186199</v>
      </c>
      <c r="K4681">
        <v>9.6916773422696103</v>
      </c>
      <c r="L4681">
        <v>9.7945403059986003</v>
      </c>
      <c r="M4681">
        <v>73.076687785038501</v>
      </c>
      <c r="N4681">
        <v>7.5406284763171294E-2</v>
      </c>
      <c r="O4681">
        <v>42.011834319526599</v>
      </c>
      <c r="P4681">
        <v>117.59656652360501</v>
      </c>
      <c r="Q4681">
        <v>6.8767995249798E-2</v>
      </c>
    </row>
    <row r="4682" spans="1:17" hidden="1" x14ac:dyDescent="0.3">
      <c r="A4682" t="s">
        <v>9594</v>
      </c>
      <c r="B4682" t="s">
        <v>9595</v>
      </c>
      <c r="C4682" t="str">
        <f>IFERROR(VLOOKUP(Table1[[#This Row],[Ticker]],[1]!Table1[[Symbol]:[Industry]],2,FALSE),"-")</f>
        <v>-</v>
      </c>
      <c r="D4682" t="s">
        <v>606</v>
      </c>
      <c r="E4682">
        <v>5.5706210450000002</v>
      </c>
      <c r="F4682">
        <v>1.05</v>
      </c>
      <c r="G4682">
        <v>-5.5931859894901201</v>
      </c>
      <c r="H4682">
        <v>-1.87035303188851</v>
      </c>
      <c r="I4682">
        <v>-12.2495918825592</v>
      </c>
      <c r="J4682">
        <v>1.0670674632677399</v>
      </c>
      <c r="K4682">
        <v>0.87095729667658806</v>
      </c>
      <c r="L4682">
        <v>0.71054764949087601</v>
      </c>
      <c r="M4682">
        <v>93.6507375906683</v>
      </c>
      <c r="N4682">
        <v>1</v>
      </c>
      <c r="Q4682">
        <v>2.6574399778243E-2</v>
      </c>
    </row>
    <row r="4683" spans="1:17" hidden="1" x14ac:dyDescent="0.3">
      <c r="A4683" t="s">
        <v>9596</v>
      </c>
      <c r="B4683" t="s">
        <v>9597</v>
      </c>
      <c r="C4683" t="str">
        <f>IFERROR(VLOOKUP(Table1[[#This Row],[Ticker]],[1]!Table1[[Symbol]:[Industry]],2,FALSE),"-")</f>
        <v>-</v>
      </c>
      <c r="D4683" t="s">
        <v>124</v>
      </c>
      <c r="E4683">
        <v>5.5640000000000001</v>
      </c>
      <c r="F4683">
        <v>10.4</v>
      </c>
      <c r="G4683">
        <v>-17.221643179510799</v>
      </c>
      <c r="H4683">
        <v>-5.4794933585980701</v>
      </c>
      <c r="I4683">
        <v>-8.8564737878148208</v>
      </c>
      <c r="J4683">
        <v>4.4657455772479198</v>
      </c>
      <c r="K4683">
        <v>10.7113595163623</v>
      </c>
      <c r="L4683">
        <v>10.387310576005801</v>
      </c>
      <c r="M4683">
        <v>27.843094080061899</v>
      </c>
      <c r="N4683">
        <v>0.83093380708873998</v>
      </c>
      <c r="O4683">
        <v>25</v>
      </c>
      <c r="P4683">
        <v>28.0788177339901</v>
      </c>
      <c r="Q4683">
        <v>-1.6900383280894E-2</v>
      </c>
    </row>
    <row r="4684" spans="1:17" hidden="1" x14ac:dyDescent="0.3">
      <c r="A4684" t="s">
        <v>9598</v>
      </c>
      <c r="B4684" t="s">
        <v>9599</v>
      </c>
      <c r="C4684" t="str">
        <f>IFERROR(VLOOKUP(Table1[[#This Row],[Ticker]],[1]!Table1[[Symbol]:[Industry]],2,FALSE),"-")</f>
        <v>-</v>
      </c>
      <c r="D4684" t="s">
        <v>294</v>
      </c>
      <c r="E4684">
        <v>5.5395919999999998</v>
      </c>
      <c r="F4684">
        <v>3.28</v>
      </c>
      <c r="G4684">
        <v>39.854380212301997</v>
      </c>
      <c r="H4684">
        <v>-16.565623772974799</v>
      </c>
      <c r="I4684">
        <v>-15.8301579983411</v>
      </c>
      <c r="J4684">
        <v>-12.2186893907691</v>
      </c>
      <c r="K4684">
        <v>3.36339327737331</v>
      </c>
      <c r="L4684">
        <v>3.4109461777550898</v>
      </c>
      <c r="M4684">
        <v>39.975597398317902</v>
      </c>
      <c r="N4684">
        <v>1.6340741771087901</v>
      </c>
      <c r="O4684">
        <v>63.719512195121901</v>
      </c>
      <c r="P4684">
        <v>72.631578947368396</v>
      </c>
      <c r="Q4684">
        <v>4.5896916786389999E-3</v>
      </c>
    </row>
    <row r="4685" spans="1:17" hidden="1" x14ac:dyDescent="0.3">
      <c r="A4685" t="s">
        <v>9600</v>
      </c>
      <c r="B4685" t="s">
        <v>9601</v>
      </c>
      <c r="C4685" t="str">
        <f>IFERROR(VLOOKUP(Table1[[#This Row],[Ticker]],[1]!Table1[[Symbol]:[Industry]],2,FALSE),"-")</f>
        <v>-</v>
      </c>
      <c r="D4685" t="s">
        <v>83</v>
      </c>
      <c r="E4685">
        <v>5.5353750000000002</v>
      </c>
      <c r="F4685">
        <v>4.3499999999999996</v>
      </c>
      <c r="G4685">
        <v>-85.750171708039304</v>
      </c>
      <c r="I4685">
        <v>-18.3301579983411</v>
      </c>
      <c r="K4685">
        <v>17.265326357059401</v>
      </c>
      <c r="L4685">
        <v>64.568764294626902</v>
      </c>
      <c r="M4685">
        <v>49.458628392849597</v>
      </c>
      <c r="N4685">
        <v>1</v>
      </c>
      <c r="O4685">
        <v>121.83908045977</v>
      </c>
      <c r="P4685">
        <v>10.126582278480999</v>
      </c>
    </row>
    <row r="4686" spans="1:17" hidden="1" x14ac:dyDescent="0.3">
      <c r="A4686" t="s">
        <v>9602</v>
      </c>
      <c r="B4686" t="s">
        <v>9603</v>
      </c>
      <c r="C4686" t="str">
        <f>IFERROR(VLOOKUP(Table1[[#This Row],[Ticker]],[1]!Table1[[Symbol]:[Industry]],2,FALSE),"-")</f>
        <v>-</v>
      </c>
      <c r="D4686" t="s">
        <v>227</v>
      </c>
      <c r="E4686">
        <v>5.5260899999999999</v>
      </c>
      <c r="F4686">
        <v>8.73</v>
      </c>
      <c r="G4686">
        <v>19.578822207341901</v>
      </c>
      <c r="H4686">
        <v>24.883718020146301</v>
      </c>
      <c r="I4686">
        <v>143.04708751064001</v>
      </c>
      <c r="J4686">
        <v>-1.5044036764834099</v>
      </c>
      <c r="K4686">
        <v>6.9264454422996797</v>
      </c>
      <c r="L4686">
        <v>5.31667769799434</v>
      </c>
      <c r="M4686">
        <v>99.954752875135398</v>
      </c>
      <c r="N4686">
        <v>0</v>
      </c>
      <c r="O4686">
        <v>0.114547537227949</v>
      </c>
      <c r="P4686">
        <v>161.37724550898201</v>
      </c>
    </row>
    <row r="4687" spans="1:17" hidden="1" x14ac:dyDescent="0.3">
      <c r="A4687" t="s">
        <v>9604</v>
      </c>
      <c r="B4687" t="s">
        <v>9605</v>
      </c>
      <c r="C4687" t="str">
        <f>IFERROR(VLOOKUP(Table1[[#This Row],[Ticker]],[1]!Table1[[Symbol]:[Industry]],2,FALSE),"-")</f>
        <v>-</v>
      </c>
      <c r="D4687" t="s">
        <v>827</v>
      </c>
      <c r="E4687">
        <v>5.5044500000000003</v>
      </c>
      <c r="F4687">
        <v>7</v>
      </c>
      <c r="G4687">
        <v>57.4401925692814</v>
      </c>
      <c r="H4687">
        <v>24.988125097847099</v>
      </c>
      <c r="I4687">
        <v>-28.7014768203641</v>
      </c>
      <c r="J4687">
        <v>-6.3957080243095001</v>
      </c>
      <c r="K4687">
        <v>6.7435082959522497</v>
      </c>
      <c r="L4687">
        <v>6.8401521722421199</v>
      </c>
      <c r="M4687">
        <v>59.342650837475198</v>
      </c>
      <c r="N4687">
        <v>2.7418811102370998E-2</v>
      </c>
      <c r="O4687">
        <v>53.428571428571402</v>
      </c>
      <c r="P4687">
        <v>130.263157894736</v>
      </c>
    </row>
    <row r="4688" spans="1:17" hidden="1" x14ac:dyDescent="0.3">
      <c r="A4688" t="s">
        <v>9606</v>
      </c>
      <c r="B4688" t="s">
        <v>9607</v>
      </c>
      <c r="C4688" t="str">
        <f>IFERROR(VLOOKUP(Table1[[#This Row],[Ticker]],[1]!Table1[[Symbol]:[Industry]],2,FALSE),"-")</f>
        <v>-</v>
      </c>
      <c r="D4688" t="s">
        <v>546</v>
      </c>
      <c r="E4688">
        <v>5.4878999999999998</v>
      </c>
      <c r="F4688">
        <v>16.63</v>
      </c>
      <c r="G4688">
        <v>-42.494896889246597</v>
      </c>
      <c r="H4688">
        <v>-4.6415045317824299</v>
      </c>
      <c r="I4688">
        <v>-18.3301579983411</v>
      </c>
      <c r="J4688">
        <v>-1.5044036764834099</v>
      </c>
      <c r="K4688">
        <v>16.630901394541901</v>
      </c>
      <c r="L4688">
        <v>16.697326448185301</v>
      </c>
      <c r="M4688">
        <v>2.3131596830000001E-6</v>
      </c>
      <c r="O4688">
        <v>16.295850871918201</v>
      </c>
      <c r="P4688">
        <v>0</v>
      </c>
    </row>
    <row r="4689" spans="1:17" hidden="1" x14ac:dyDescent="0.3">
      <c r="A4689" t="s">
        <v>9608</v>
      </c>
      <c r="B4689" t="s">
        <v>9609</v>
      </c>
      <c r="C4689" t="str">
        <f>IFERROR(VLOOKUP(Table1[[#This Row],[Ticker]],[1]!Table1[[Symbol]:[Industry]],2,FALSE),"-")</f>
        <v>-</v>
      </c>
      <c r="D4689" t="s">
        <v>132</v>
      </c>
      <c r="E4689">
        <v>5.440544</v>
      </c>
      <c r="F4689">
        <v>7.3</v>
      </c>
      <c r="G4689">
        <v>-4.9926007793686701E-2</v>
      </c>
      <c r="H4689">
        <v>-9.9661798564577602</v>
      </c>
      <c r="I4689">
        <v>-31.7346657088986</v>
      </c>
      <c r="J4689">
        <v>2.7629749700430899E-2</v>
      </c>
      <c r="K4689">
        <v>7.6399145190206497</v>
      </c>
      <c r="L4689">
        <v>7.3875403210497002</v>
      </c>
      <c r="M4689">
        <v>36.010095897142698</v>
      </c>
      <c r="N4689">
        <v>2.0125787264586501</v>
      </c>
      <c r="O4689">
        <v>53.561643835616401</v>
      </c>
      <c r="P4689">
        <v>87.179487179487097</v>
      </c>
      <c r="Q4689">
        <v>8.4661066413550007E-2</v>
      </c>
    </row>
    <row r="4690" spans="1:17" hidden="1" x14ac:dyDescent="0.3">
      <c r="A4690" t="s">
        <v>9610</v>
      </c>
      <c r="B4690" t="s">
        <v>9611</v>
      </c>
      <c r="C4690" t="str">
        <f>IFERROR(VLOOKUP(Table1[[#This Row],[Ticker]],[1]!Table1[[Symbol]:[Industry]],2,FALSE),"-")</f>
        <v>-</v>
      </c>
      <c r="D4690" t="s">
        <v>606</v>
      </c>
      <c r="E4690">
        <v>5.4210000000000003</v>
      </c>
      <c r="F4690">
        <v>18.07</v>
      </c>
      <c r="G4690">
        <v>-76.095893841716304</v>
      </c>
      <c r="H4690">
        <v>-16.495163068367798</v>
      </c>
      <c r="I4690">
        <v>-50.397827171273399</v>
      </c>
      <c r="J4690">
        <v>-5.8959380680178004</v>
      </c>
      <c r="K4690">
        <v>20.264839052123101</v>
      </c>
      <c r="L4690">
        <v>24.2842920559827</v>
      </c>
      <c r="M4690">
        <v>2.8369192314171801</v>
      </c>
      <c r="N4690">
        <v>0.673400673400673</v>
      </c>
      <c r="O4690">
        <v>76.425013835085693</v>
      </c>
      <c r="P4690">
        <v>35.457271364317798</v>
      </c>
    </row>
    <row r="4691" spans="1:17" hidden="1" x14ac:dyDescent="0.3">
      <c r="A4691" t="s">
        <v>9612</v>
      </c>
      <c r="B4691" t="s">
        <v>9613</v>
      </c>
      <c r="C4691" t="str">
        <f>IFERROR(VLOOKUP(Table1[[#This Row],[Ticker]],[1]!Table1[[Symbol]:[Industry]],2,FALSE),"-")</f>
        <v>-</v>
      </c>
      <c r="D4691" t="s">
        <v>438</v>
      </c>
      <c r="E4691">
        <v>5.4103500000000002</v>
      </c>
      <c r="F4691">
        <v>10.93</v>
      </c>
      <c r="G4691">
        <v>-2.03557194080802</v>
      </c>
      <c r="H4691">
        <v>-3.2539004614771598</v>
      </c>
      <c r="I4691">
        <v>-54.967839157761397</v>
      </c>
      <c r="J4691">
        <v>8.09559632351659</v>
      </c>
      <c r="K4691">
        <v>10.702167382251799</v>
      </c>
      <c r="L4691">
        <v>10.5453562686456</v>
      </c>
      <c r="M4691">
        <v>56.121915207264998</v>
      </c>
      <c r="N4691">
        <v>0.91332392408960905</v>
      </c>
      <c r="O4691">
        <v>92.040256175663202</v>
      </c>
      <c r="P4691">
        <v>76.006441223832496</v>
      </c>
      <c r="Q4691">
        <v>3.1168636736014999E-2</v>
      </c>
    </row>
    <row r="4692" spans="1:17" hidden="1" x14ac:dyDescent="0.3">
      <c r="A4692" t="s">
        <v>9614</v>
      </c>
      <c r="B4692" t="s">
        <v>9615</v>
      </c>
      <c r="C4692" t="str">
        <f>IFERROR(VLOOKUP(Table1[[#This Row],[Ticker]],[1]!Table1[[Symbol]:[Industry]],2,FALSE),"-")</f>
        <v>-</v>
      </c>
      <c r="D4692" t="s">
        <v>546</v>
      </c>
      <c r="E4692">
        <v>5.4096000000000002</v>
      </c>
      <c r="F4692">
        <v>11.76</v>
      </c>
      <c r="G4692">
        <v>-40.105803936012002</v>
      </c>
      <c r="H4692">
        <v>-24.641504531782399</v>
      </c>
      <c r="I4692">
        <v>-3.5984506812679702</v>
      </c>
      <c r="J4692">
        <v>-3.54522000301403</v>
      </c>
      <c r="K4692">
        <v>14.0322938415257</v>
      </c>
      <c r="L4692">
        <v>13.170604294643001</v>
      </c>
      <c r="M4692">
        <v>14.6468294437904</v>
      </c>
      <c r="N4692">
        <v>0.20586324242609</v>
      </c>
      <c r="O4692">
        <v>112.585034013605</v>
      </c>
      <c r="P4692">
        <v>32.4324324324324</v>
      </c>
      <c r="Q4692">
        <v>3.871108804837E-2</v>
      </c>
    </row>
    <row r="4693" spans="1:17" hidden="1" x14ac:dyDescent="0.3">
      <c r="A4693" t="s">
        <v>9616</v>
      </c>
      <c r="B4693" t="s">
        <v>9617</v>
      </c>
      <c r="C4693" t="str">
        <f>IFERROR(VLOOKUP(Table1[[#This Row],[Ticker]],[1]!Table1[[Symbol]:[Industry]],2,FALSE),"-")</f>
        <v>-</v>
      </c>
      <c r="D4693" t="s">
        <v>753</v>
      </c>
      <c r="E4693">
        <v>5.4082145400000003</v>
      </c>
      <c r="F4693">
        <v>33.19</v>
      </c>
      <c r="G4693">
        <v>15.524856671546599</v>
      </c>
      <c r="H4693">
        <v>-0.86078619529850697</v>
      </c>
      <c r="I4693">
        <v>10.914390288263199</v>
      </c>
      <c r="J4693">
        <v>3.4000549222426901</v>
      </c>
      <c r="K4693">
        <v>31.4690115779362</v>
      </c>
      <c r="L4693">
        <v>28.494226009230001</v>
      </c>
      <c r="M4693">
        <v>52.608347411978002</v>
      </c>
      <c r="N4693">
        <v>1.46513893145598</v>
      </c>
      <c r="O4693">
        <v>0.75323892738776699</v>
      </c>
      <c r="P4693">
        <v>54.876341577228096</v>
      </c>
    </row>
    <row r="4694" spans="1:17" hidden="1" x14ac:dyDescent="0.3">
      <c r="A4694" t="s">
        <v>9618</v>
      </c>
      <c r="B4694" t="s">
        <v>9619</v>
      </c>
      <c r="C4694" t="str">
        <f>IFERROR(VLOOKUP(Table1[[#This Row],[Ticker]],[1]!Table1[[Symbol]:[Industry]],2,FALSE),"-")</f>
        <v>-</v>
      </c>
      <c r="D4694" t="s">
        <v>132</v>
      </c>
      <c r="E4694">
        <v>5.3945429999999996</v>
      </c>
      <c r="F4694">
        <v>1.21</v>
      </c>
      <c r="G4694">
        <v>1.66724570937802</v>
      </c>
      <c r="H4694">
        <v>5.8346859444080197</v>
      </c>
      <c r="I4694">
        <v>0.29729298205101101</v>
      </c>
      <c r="J4694">
        <v>4.9176146721404201</v>
      </c>
      <c r="K4694">
        <v>1.1359293384257501</v>
      </c>
      <c r="L4694">
        <v>1.0650247019119301</v>
      </c>
      <c r="M4694">
        <v>59.878274587381703</v>
      </c>
      <c r="N4694">
        <v>0.49496623361765901</v>
      </c>
      <c r="O4694">
        <v>41.322314049586701</v>
      </c>
      <c r="P4694">
        <v>65.753424657534197</v>
      </c>
      <c r="Q4694">
        <v>2.4755815500927002E-2</v>
      </c>
    </row>
    <row r="4695" spans="1:17" hidden="1" x14ac:dyDescent="0.3">
      <c r="A4695" t="s">
        <v>9620</v>
      </c>
      <c r="B4695" t="s">
        <v>9621</v>
      </c>
      <c r="C4695" t="str">
        <f>IFERROR(VLOOKUP(Table1[[#This Row],[Ticker]],[1]!Table1[[Symbol]:[Industry]],2,FALSE),"-")</f>
        <v>-</v>
      </c>
      <c r="D4695" t="s">
        <v>124</v>
      </c>
      <c r="E4695">
        <v>5.3817465999999996</v>
      </c>
      <c r="F4695">
        <v>10.19</v>
      </c>
      <c r="G4695">
        <v>13.0024865295973</v>
      </c>
      <c r="H4695">
        <v>1.92565964732204</v>
      </c>
      <c r="I4695">
        <v>-16.430157998341102</v>
      </c>
      <c r="J4695">
        <v>-8.5356536764834008</v>
      </c>
      <c r="K4695">
        <v>11.0767603514374</v>
      </c>
      <c r="L4695">
        <v>10.681499265443501</v>
      </c>
      <c r="M4695">
        <v>36.529333781121501</v>
      </c>
      <c r="N4695">
        <v>1.2594107094560301</v>
      </c>
      <c r="O4695">
        <v>44.749754661432704</v>
      </c>
      <c r="P4695">
        <v>49.632892804698898</v>
      </c>
      <c r="Q4695">
        <v>2.8888453524071E-2</v>
      </c>
    </row>
    <row r="4696" spans="1:17" hidden="1" x14ac:dyDescent="0.3">
      <c r="A4696" t="s">
        <v>9622</v>
      </c>
      <c r="B4696" t="s">
        <v>9623</v>
      </c>
      <c r="C4696" t="str">
        <f>IFERROR(VLOOKUP(Table1[[#This Row],[Ticker]],[1]!Table1[[Symbol]:[Industry]],2,FALSE),"-")</f>
        <v>-</v>
      </c>
      <c r="D4696" t="s">
        <v>400</v>
      </c>
      <c r="E4696">
        <v>5.3701790000000003</v>
      </c>
      <c r="F4696">
        <v>17.899999999999999</v>
      </c>
      <c r="G4696">
        <v>-49.753079996661903</v>
      </c>
      <c r="H4696">
        <v>34.456239829119802</v>
      </c>
      <c r="I4696">
        <v>29.603726299179499</v>
      </c>
      <c r="J4696">
        <v>9.1415293378706508</v>
      </c>
      <c r="K4696">
        <v>16.180939319512699</v>
      </c>
      <c r="L4696">
        <v>15.5273722637659</v>
      </c>
      <c r="M4696">
        <v>64.206054895807796</v>
      </c>
      <c r="N4696">
        <v>3.2641370677515198</v>
      </c>
      <c r="O4696">
        <v>61.173184357541899</v>
      </c>
      <c r="P4696">
        <v>51.1824324324324</v>
      </c>
    </row>
    <row r="4697" spans="1:17" hidden="1" x14ac:dyDescent="0.3">
      <c r="A4697" t="s">
        <v>9624</v>
      </c>
      <c r="B4697" t="s">
        <v>9625</v>
      </c>
      <c r="C4697" t="str">
        <f>IFERROR(VLOOKUP(Table1[[#This Row],[Ticker]],[1]!Table1[[Symbol]:[Industry]],2,FALSE),"-")</f>
        <v>-</v>
      </c>
      <c r="D4697" t="s">
        <v>753</v>
      </c>
      <c r="E4697">
        <v>5.3691015169999998</v>
      </c>
      <c r="F4697">
        <v>137.15</v>
      </c>
      <c r="G4697">
        <v>26.366454084613299</v>
      </c>
      <c r="H4697">
        <v>2.60297625317259</v>
      </c>
      <c r="I4697">
        <v>18.7513012720236</v>
      </c>
      <c r="J4697">
        <v>0.17789727707886399</v>
      </c>
      <c r="K4697">
        <v>122.971516756048</v>
      </c>
      <c r="L4697">
        <v>109.365540048749</v>
      </c>
      <c r="M4697">
        <v>48.897049978633802</v>
      </c>
      <c r="N4697">
        <v>1.7021513476529</v>
      </c>
      <c r="O4697">
        <v>4.8487057965730997</v>
      </c>
      <c r="P4697">
        <v>65.380441336066497</v>
      </c>
    </row>
    <row r="4698" spans="1:17" hidden="1" x14ac:dyDescent="0.3">
      <c r="A4698" t="s">
        <v>9626</v>
      </c>
      <c r="B4698" t="s">
        <v>9627</v>
      </c>
      <c r="C4698" t="str">
        <f>IFERROR(VLOOKUP(Table1[[#This Row],[Ticker]],[1]!Table1[[Symbol]:[Industry]],2,FALSE),"-")</f>
        <v>-</v>
      </c>
      <c r="D4698" t="s">
        <v>132</v>
      </c>
      <c r="E4698">
        <v>5.3624999999999998</v>
      </c>
      <c r="F4698">
        <v>7.15</v>
      </c>
      <c r="G4698">
        <v>-97.779646116368397</v>
      </c>
      <c r="H4698">
        <v>-8.00502328986782</v>
      </c>
      <c r="I4698">
        <v>-60.435421156235797</v>
      </c>
      <c r="J4698">
        <v>-1.5044036764834099</v>
      </c>
      <c r="K4698">
        <v>7.8169476636233401</v>
      </c>
      <c r="L4698">
        <v>10.2470193456918</v>
      </c>
      <c r="M4698">
        <v>19.9498265033337</v>
      </c>
      <c r="N4698">
        <v>0.63141314131413095</v>
      </c>
      <c r="O4698">
        <v>214.12587412587399</v>
      </c>
      <c r="P4698">
        <v>13.132911392404999</v>
      </c>
    </row>
    <row r="4699" spans="1:17" hidden="1" x14ac:dyDescent="0.3">
      <c r="A4699" t="s">
        <v>9628</v>
      </c>
      <c r="B4699" t="s">
        <v>9629</v>
      </c>
      <c r="C4699" t="str">
        <f>IFERROR(VLOOKUP(Table1[[#This Row],[Ticker]],[1]!Table1[[Symbol]:[Industry]],2,FALSE),"-")</f>
        <v>-</v>
      </c>
      <c r="D4699" t="s">
        <v>74</v>
      </c>
      <c r="E4699">
        <v>5.3533710000000001</v>
      </c>
      <c r="F4699">
        <v>5.3</v>
      </c>
      <c r="G4699">
        <v>-44.2963973995071</v>
      </c>
      <c r="H4699">
        <v>-5.1950100668377903</v>
      </c>
      <c r="I4699">
        <v>-15.6169797037675</v>
      </c>
      <c r="J4699">
        <v>-5.5969303668748802</v>
      </c>
      <c r="K4699">
        <v>5.5639154918365099</v>
      </c>
      <c r="L4699">
        <v>5.80848531075421</v>
      </c>
      <c r="M4699">
        <v>33.729795484960697</v>
      </c>
      <c r="N4699">
        <v>0.90819361123929598</v>
      </c>
      <c r="O4699">
        <v>36.981132075471599</v>
      </c>
      <c r="P4699">
        <v>8.1632653061224296</v>
      </c>
      <c r="Q4699">
        <v>-6.0264371648385003E-2</v>
      </c>
    </row>
    <row r="4700" spans="1:17" hidden="1" x14ac:dyDescent="0.3">
      <c r="A4700" t="s">
        <v>9630</v>
      </c>
      <c r="B4700" t="s">
        <v>9631</v>
      </c>
      <c r="C4700" t="str">
        <f>IFERROR(VLOOKUP(Table1[[#This Row],[Ticker]],[1]!Table1[[Symbol]:[Industry]],2,FALSE),"-")</f>
        <v>-</v>
      </c>
      <c r="D4700" t="s">
        <v>4155</v>
      </c>
      <c r="E4700">
        <v>5.3515889999999997</v>
      </c>
      <c r="F4700">
        <v>0.81</v>
      </c>
      <c r="G4700">
        <v>9.6865108352446293E-3</v>
      </c>
      <c r="H4700">
        <v>-0.79535068562858702</v>
      </c>
      <c r="I4700">
        <v>4.3971147289315899</v>
      </c>
      <c r="J4700">
        <v>-0.254403676483416</v>
      </c>
      <c r="K4700">
        <v>0.76508914588047305</v>
      </c>
      <c r="L4700">
        <v>0.71401790762081696</v>
      </c>
      <c r="M4700">
        <v>48.560683681073002</v>
      </c>
      <c r="N4700">
        <v>1.1970480533181</v>
      </c>
      <c r="O4700">
        <v>14.814814814814801</v>
      </c>
      <c r="P4700">
        <v>50</v>
      </c>
      <c r="Q4700">
        <v>-6.1841784178993997E-2</v>
      </c>
    </row>
    <row r="4701" spans="1:17" hidden="1" x14ac:dyDescent="0.3">
      <c r="A4701" t="s">
        <v>9632</v>
      </c>
      <c r="B4701" t="s">
        <v>9633</v>
      </c>
      <c r="C4701" t="str">
        <f>IFERROR(VLOOKUP(Table1[[#This Row],[Ticker]],[1]!Table1[[Symbol]:[Industry]],2,FALSE),"-")</f>
        <v>-</v>
      </c>
      <c r="D4701" t="s">
        <v>1169</v>
      </c>
      <c r="E4701">
        <v>5.3466413599999996</v>
      </c>
      <c r="F4701">
        <v>4.72</v>
      </c>
      <c r="G4701">
        <v>105.60663964877099</v>
      </c>
      <c r="H4701">
        <v>-23.413434356343799</v>
      </c>
      <c r="I4701">
        <v>9.2374095692264095</v>
      </c>
      <c r="J4701">
        <v>0.92922464210066003</v>
      </c>
      <c r="K4701">
        <v>5.4377530393114499</v>
      </c>
      <c r="L4701">
        <v>4.8646279336030602</v>
      </c>
      <c r="M4701">
        <v>47.861968581967197</v>
      </c>
      <c r="N4701">
        <v>0.38763579674394699</v>
      </c>
      <c r="O4701">
        <v>118.22033898305</v>
      </c>
      <c r="P4701">
        <v>149.73544973544901</v>
      </c>
    </row>
    <row r="4702" spans="1:17" hidden="1" x14ac:dyDescent="0.3">
      <c r="A4702" t="s">
        <v>9634</v>
      </c>
      <c r="B4702" t="s">
        <v>9635</v>
      </c>
      <c r="C4702" t="str">
        <f>IFERROR(VLOOKUP(Table1[[#This Row],[Ticker]],[1]!Table1[[Symbol]:[Industry]],2,FALSE),"-")</f>
        <v>-</v>
      </c>
      <c r="D4702" t="s">
        <v>379</v>
      </c>
      <c r="E4702">
        <v>5.3205900000000002</v>
      </c>
      <c r="F4702">
        <v>35.049999999999997</v>
      </c>
      <c r="G4702">
        <v>93.351833522998007</v>
      </c>
      <c r="H4702">
        <v>-4.6415045317824299</v>
      </c>
      <c r="I4702">
        <v>107.79887425972299</v>
      </c>
      <c r="K4702">
        <v>20.8623677639996</v>
      </c>
      <c r="M4702">
        <v>99.999889039225906</v>
      </c>
      <c r="N4702">
        <v>0.56000000000000005</v>
      </c>
      <c r="O4702">
        <v>0</v>
      </c>
      <c r="P4702">
        <v>132.11920529801299</v>
      </c>
    </row>
    <row r="4703" spans="1:17" hidden="1" x14ac:dyDescent="0.3">
      <c r="A4703" t="s">
        <v>9636</v>
      </c>
      <c r="B4703" t="s">
        <v>9637</v>
      </c>
      <c r="C4703" t="str">
        <f>IFERROR(VLOOKUP(Table1[[#This Row],[Ticker]],[1]!Table1[[Symbol]:[Industry]],2,FALSE),"-")</f>
        <v>-</v>
      </c>
      <c r="D4703" t="s">
        <v>753</v>
      </c>
      <c r="E4703">
        <v>5.3081630099999897</v>
      </c>
      <c r="F4703">
        <v>24.04</v>
      </c>
      <c r="G4703">
        <v>10.5740236859234</v>
      </c>
      <c r="H4703">
        <v>-2.1479533709913801</v>
      </c>
      <c r="I4703">
        <v>9.6102358281623204</v>
      </c>
      <c r="J4703">
        <v>2.8816085015728101E-2</v>
      </c>
      <c r="K4703">
        <v>23.002619463171801</v>
      </c>
      <c r="L4703">
        <v>20.590895471439701</v>
      </c>
      <c r="M4703">
        <v>49.829539143146199</v>
      </c>
      <c r="N4703">
        <v>1.4407403543167601</v>
      </c>
      <c r="O4703">
        <v>4.4093178036605796</v>
      </c>
      <c r="P4703">
        <v>50.343964978111302</v>
      </c>
    </row>
    <row r="4704" spans="1:17" hidden="1" x14ac:dyDescent="0.3">
      <c r="A4704" t="s">
        <v>9638</v>
      </c>
      <c r="B4704" t="s">
        <v>9639</v>
      </c>
      <c r="C4704" t="str">
        <f>IFERROR(VLOOKUP(Table1[[#This Row],[Ticker]],[1]!Table1[[Symbol]:[Industry]],2,FALSE),"-")</f>
        <v>-</v>
      </c>
      <c r="D4704" t="s">
        <v>750</v>
      </c>
      <c r="E4704">
        <v>5.3025000000000002</v>
      </c>
      <c r="F4704">
        <v>5.05</v>
      </c>
      <c r="G4704">
        <v>-41.6219640780267</v>
      </c>
      <c r="H4704">
        <v>-8.2674587302557203</v>
      </c>
      <c r="I4704">
        <v>-3.2959894334208601</v>
      </c>
      <c r="J4704">
        <v>-0.50440367648342099</v>
      </c>
      <c r="K4704">
        <v>5.2960390651359601</v>
      </c>
      <c r="L4704">
        <v>5.6445162456822802</v>
      </c>
      <c r="M4704">
        <v>45.410742623492901</v>
      </c>
      <c r="N4704">
        <v>0.73237301363431995</v>
      </c>
      <c r="O4704">
        <v>67.920792079207899</v>
      </c>
      <c r="P4704">
        <v>20.238095238095202</v>
      </c>
      <c r="Q4704">
        <v>-0.118124135756542</v>
      </c>
    </row>
    <row r="4705" spans="1:17" hidden="1" x14ac:dyDescent="0.3">
      <c r="A4705" t="s">
        <v>9640</v>
      </c>
      <c r="B4705" t="s">
        <v>9641</v>
      </c>
      <c r="C4705" t="str">
        <f>IFERROR(VLOOKUP(Table1[[#This Row],[Ticker]],[1]!Table1[[Symbol]:[Industry]],2,FALSE),"-")</f>
        <v>-</v>
      </c>
      <c r="D4705" t="s">
        <v>74</v>
      </c>
      <c r="E4705">
        <v>5.2893749999999997</v>
      </c>
      <c r="F4705">
        <v>5.25</v>
      </c>
      <c r="G4705">
        <v>-45.856668933741901</v>
      </c>
      <c r="H4705">
        <v>-5.9188767945561596</v>
      </c>
      <c r="I4705">
        <v>-15.590431970943801</v>
      </c>
      <c r="J4705">
        <v>-2.96159857630126</v>
      </c>
      <c r="K4705">
        <v>5.3071788762540004</v>
      </c>
      <c r="L4705">
        <v>5.6497554121014204</v>
      </c>
      <c r="M4705">
        <v>51.536269889749903</v>
      </c>
      <c r="N4705">
        <v>0.51744066334899297</v>
      </c>
      <c r="O4705">
        <v>48.380952380952301</v>
      </c>
      <c r="P4705">
        <v>16.6666666666666</v>
      </c>
      <c r="Q4705">
        <v>2.4203042462246999E-2</v>
      </c>
    </row>
    <row r="4706" spans="1:17" hidden="1" x14ac:dyDescent="0.3">
      <c r="A4706" t="s">
        <v>9642</v>
      </c>
      <c r="B4706" t="s">
        <v>9643</v>
      </c>
      <c r="C4706" t="str">
        <f>IFERROR(VLOOKUP(Table1[[#This Row],[Ticker]],[1]!Table1[[Symbol]:[Industry]],2,FALSE),"-")</f>
        <v>-</v>
      </c>
      <c r="D4706" t="s">
        <v>400</v>
      </c>
      <c r="E4706">
        <v>5.2831999999999999</v>
      </c>
      <c r="F4706">
        <v>12.7</v>
      </c>
      <c r="G4706">
        <v>-3.1853620003725398</v>
      </c>
      <c r="H4706">
        <v>-6.0447541625062096</v>
      </c>
      <c r="I4706">
        <v>-38.9551579983411</v>
      </c>
      <c r="J4706">
        <v>-7.0913909466390104</v>
      </c>
      <c r="K4706">
        <v>13.1513986127989</v>
      </c>
      <c r="L4706">
        <v>13.5531412388967</v>
      </c>
      <c r="M4706">
        <v>29.454854696464398</v>
      </c>
      <c r="N4706">
        <v>0.54411263525602704</v>
      </c>
      <c r="O4706">
        <v>84.015748031496003</v>
      </c>
      <c r="P4706">
        <v>39.407244785949501</v>
      </c>
      <c r="Q4706">
        <v>6.6670269240807004E-2</v>
      </c>
    </row>
    <row r="4707" spans="1:17" hidden="1" x14ac:dyDescent="0.3">
      <c r="A4707" t="s">
        <v>9644</v>
      </c>
      <c r="B4707" t="s">
        <v>9645</v>
      </c>
      <c r="C4707" t="str">
        <f>IFERROR(VLOOKUP(Table1[[#This Row],[Ticker]],[1]!Table1[[Symbol]:[Industry]],2,FALSE),"-")</f>
        <v>-</v>
      </c>
      <c r="D4707" t="s">
        <v>400</v>
      </c>
      <c r="E4707">
        <v>5.22</v>
      </c>
      <c r="F4707">
        <v>14.5</v>
      </c>
      <c r="G4707">
        <v>-49.155514767361602</v>
      </c>
      <c r="H4707">
        <v>-10.071644861251601</v>
      </c>
      <c r="I4707">
        <v>-24.781770901566901</v>
      </c>
      <c r="J4707">
        <v>4.8056100409377001</v>
      </c>
      <c r="K4707">
        <v>15.2039960246669</v>
      </c>
      <c r="L4707">
        <v>16.3412855290136</v>
      </c>
      <c r="M4707">
        <v>40.503138586204997</v>
      </c>
      <c r="N4707">
        <v>0.65948640414116999</v>
      </c>
      <c r="O4707">
        <v>42.413793103448199</v>
      </c>
      <c r="P4707">
        <v>4.99637943519188</v>
      </c>
      <c r="Q4707">
        <v>1.9992798566914001E-2</v>
      </c>
    </row>
    <row r="4708" spans="1:17" hidden="1" x14ac:dyDescent="0.3">
      <c r="A4708" t="s">
        <v>9646</v>
      </c>
      <c r="B4708" t="s">
        <v>9647</v>
      </c>
      <c r="C4708" t="str">
        <f>IFERROR(VLOOKUP(Table1[[#This Row],[Ticker]],[1]!Table1[[Symbol]:[Industry]],2,FALSE),"-")</f>
        <v>-</v>
      </c>
      <c r="D4708" t="s">
        <v>397</v>
      </c>
      <c r="E4708">
        <v>5.22</v>
      </c>
      <c r="F4708">
        <v>10.44</v>
      </c>
      <c r="G4708">
        <v>-22.6506164565854</v>
      </c>
      <c r="H4708">
        <v>0.28311858379545402</v>
      </c>
      <c r="I4708">
        <v>-8.2035757198601296</v>
      </c>
      <c r="J4708">
        <v>3.42021943909447</v>
      </c>
      <c r="K4708">
        <v>9.9433148569949701</v>
      </c>
      <c r="L4708">
        <v>9.8020966295061704</v>
      </c>
      <c r="M4708">
        <v>100</v>
      </c>
      <c r="N4708">
        <v>4.5454545454545396</v>
      </c>
      <c r="O4708">
        <v>0</v>
      </c>
      <c r="P4708">
        <v>15.871254162042099</v>
      </c>
    </row>
    <row r="4709" spans="1:17" hidden="1" x14ac:dyDescent="0.3">
      <c r="A4709" t="s">
        <v>9648</v>
      </c>
      <c r="B4709" t="s">
        <v>9649</v>
      </c>
      <c r="C4709" t="str">
        <f>IFERROR(VLOOKUP(Table1[[#This Row],[Ticker]],[1]!Table1[[Symbol]:[Industry]],2,FALSE),"-")</f>
        <v>-</v>
      </c>
      <c r="D4709" t="s">
        <v>54</v>
      </c>
      <c r="E4709">
        <v>5.2167058539999998</v>
      </c>
      <c r="F4709">
        <v>9.61</v>
      </c>
      <c r="G4709">
        <v>80.304841176241794</v>
      </c>
      <c r="H4709">
        <v>4.2473843571064496</v>
      </c>
      <c r="I4709">
        <v>-22.230157998341099</v>
      </c>
      <c r="J4709">
        <v>-6.3587726085222496</v>
      </c>
      <c r="K4709">
        <v>10.101966866099</v>
      </c>
      <c r="L4709">
        <v>9.5838750447849392</v>
      </c>
      <c r="M4709">
        <v>23.5243638223393</v>
      </c>
      <c r="N4709">
        <v>2.5164472449128201</v>
      </c>
      <c r="O4709">
        <v>52.133194588969801</v>
      </c>
      <c r="P4709">
        <v>156.266666666666</v>
      </c>
      <c r="Q4709">
        <v>7.5045120140025998E-2</v>
      </c>
    </row>
    <row r="4710" spans="1:17" hidden="1" x14ac:dyDescent="0.3">
      <c r="A4710" t="s">
        <v>9650</v>
      </c>
      <c r="B4710" t="s">
        <v>9651</v>
      </c>
      <c r="C4710" t="str">
        <f>IFERROR(VLOOKUP(Table1[[#This Row],[Ticker]],[1]!Table1[[Symbol]:[Industry]],2,FALSE),"-")</f>
        <v>-</v>
      </c>
      <c r="D4710" t="s">
        <v>379</v>
      </c>
      <c r="E4710">
        <v>5.2016169999999997</v>
      </c>
      <c r="F4710">
        <v>6.55</v>
      </c>
      <c r="G4710">
        <v>-12.372786970360499</v>
      </c>
      <c r="H4710">
        <v>-12.612519024536001</v>
      </c>
      <c r="I4710">
        <v>12.932367051759</v>
      </c>
      <c r="J4710">
        <v>-10.7901179621977</v>
      </c>
      <c r="K4710">
        <v>6.2129582259626801</v>
      </c>
      <c r="L4710">
        <v>5.8991646371871997</v>
      </c>
      <c r="M4710">
        <v>54.101791080074101</v>
      </c>
      <c r="N4710">
        <v>0.99351744306964695</v>
      </c>
      <c r="O4710">
        <v>12.2137404580152</v>
      </c>
      <c r="P4710">
        <v>42.082429501084498</v>
      </c>
      <c r="Q4710">
        <v>9.6394659614522996E-2</v>
      </c>
    </row>
    <row r="4711" spans="1:17" hidden="1" x14ac:dyDescent="0.3">
      <c r="A4711" t="s">
        <v>9652</v>
      </c>
      <c r="B4711" t="s">
        <v>9653</v>
      </c>
      <c r="C4711" t="str">
        <f>IFERROR(VLOOKUP(Table1[[#This Row],[Ticker]],[1]!Table1[[Symbol]:[Industry]],2,FALSE),"-")</f>
        <v>-</v>
      </c>
      <c r="D4711" t="s">
        <v>606</v>
      </c>
      <c r="E4711">
        <v>5.1672404600000004</v>
      </c>
      <c r="F4711">
        <v>12.2</v>
      </c>
      <c r="G4711">
        <v>-29.035702136426899</v>
      </c>
      <c r="H4711">
        <v>-16.524756790295299</v>
      </c>
      <c r="I4711">
        <v>-2.90915516011977</v>
      </c>
      <c r="J4711">
        <v>-3.9659421380218798</v>
      </c>
      <c r="K4711">
        <v>13.228830400812599</v>
      </c>
      <c r="L4711">
        <v>12.9330042521933</v>
      </c>
      <c r="M4711">
        <v>40.685377322873002</v>
      </c>
      <c r="N4711">
        <v>2.9386468693094199</v>
      </c>
      <c r="O4711">
        <v>31.5573770491803</v>
      </c>
      <c r="P4711">
        <v>27.215849843587002</v>
      </c>
    </row>
    <row r="4712" spans="1:17" hidden="1" x14ac:dyDescent="0.3">
      <c r="A4712" t="s">
        <v>9654</v>
      </c>
      <c r="B4712" t="s">
        <v>9655</v>
      </c>
      <c r="C4712" t="str">
        <f>IFERROR(VLOOKUP(Table1[[#This Row],[Ticker]],[1]!Table1[[Symbol]:[Industry]],2,FALSE),"-")</f>
        <v>-</v>
      </c>
      <c r="E4712">
        <v>5.1343578000000001</v>
      </c>
      <c r="F4712">
        <v>7.93</v>
      </c>
      <c r="G4712">
        <v>108.99109394785999</v>
      </c>
      <c r="H4712">
        <v>-6.7402699638812003</v>
      </c>
      <c r="I4712">
        <v>48.617210422711402</v>
      </c>
      <c r="J4712">
        <v>-0.22726446830973099</v>
      </c>
      <c r="K4712">
        <v>7.9389829440177202</v>
      </c>
      <c r="L4712">
        <v>6.5293619785721901</v>
      </c>
      <c r="M4712">
        <v>51.3726676357172</v>
      </c>
      <c r="N4712">
        <v>0.66911052134286897</v>
      </c>
      <c r="O4712">
        <v>15.889029003783101</v>
      </c>
      <c r="P4712">
        <v>164.333333333333</v>
      </c>
      <c r="Q4712">
        <v>8.4583198961831002E-2</v>
      </c>
    </row>
    <row r="4713" spans="1:17" hidden="1" x14ac:dyDescent="0.3">
      <c r="A4713" t="s">
        <v>9656</v>
      </c>
      <c r="B4713" t="s">
        <v>9657</v>
      </c>
      <c r="C4713" t="str">
        <f>IFERROR(VLOOKUP(Table1[[#This Row],[Ticker]],[1]!Table1[[Symbol]:[Industry]],2,FALSE),"-")</f>
        <v>-</v>
      </c>
      <c r="D4713" t="s">
        <v>1169</v>
      </c>
      <c r="E4713">
        <v>5.1273600000000004</v>
      </c>
      <c r="F4713">
        <v>1.47</v>
      </c>
      <c r="G4713">
        <v>-16.110532068399699</v>
      </c>
      <c r="H4713">
        <v>-16.591190066373599</v>
      </c>
      <c r="I4713">
        <v>-29.239248907432</v>
      </c>
      <c r="J4713">
        <v>-5.6139927175793103</v>
      </c>
      <c r="K4713">
        <v>1.54134566644007</v>
      </c>
      <c r="L4713">
        <v>1.6382370578619501</v>
      </c>
      <c r="M4713">
        <v>52.203520476308199</v>
      </c>
      <c r="N4713">
        <v>1.14407450389081</v>
      </c>
      <c r="O4713">
        <v>53.741496598639401</v>
      </c>
      <c r="P4713">
        <v>22.5</v>
      </c>
      <c r="Q4713">
        <v>-4.8636550835426E-2</v>
      </c>
    </row>
    <row r="4714" spans="1:17" hidden="1" x14ac:dyDescent="0.3">
      <c r="A4714" t="s">
        <v>9658</v>
      </c>
      <c r="B4714" t="s">
        <v>9659</v>
      </c>
      <c r="C4714" t="str">
        <f>IFERROR(VLOOKUP(Table1[[#This Row],[Ticker]],[1]!Table1[[Symbol]:[Industry]],2,FALSE),"-")</f>
        <v>-</v>
      </c>
      <c r="D4714" t="s">
        <v>546</v>
      </c>
      <c r="E4714">
        <v>5.1172599999999999</v>
      </c>
      <c r="F4714">
        <v>16.55</v>
      </c>
      <c r="G4714">
        <v>-32.777198735066399</v>
      </c>
      <c r="H4714">
        <v>-4.6415045317824299</v>
      </c>
      <c r="I4714">
        <v>-18.3301579983411</v>
      </c>
      <c r="J4714">
        <v>-1.5044036764834099</v>
      </c>
      <c r="K4714">
        <v>16.549999999999901</v>
      </c>
      <c r="L4714">
        <v>16.55</v>
      </c>
      <c r="M4714">
        <v>100</v>
      </c>
      <c r="O4714">
        <v>0</v>
      </c>
      <c r="P4714">
        <v>0</v>
      </c>
    </row>
    <row r="4715" spans="1:17" hidden="1" x14ac:dyDescent="0.3">
      <c r="A4715" t="s">
        <v>9660</v>
      </c>
      <c r="B4715" t="s">
        <v>9661</v>
      </c>
      <c r="C4715" t="str">
        <f>IFERROR(VLOOKUP(Table1[[#This Row],[Ticker]],[1]!Table1[[Symbol]:[Industry]],2,FALSE),"-")</f>
        <v>-</v>
      </c>
      <c r="D4715" t="s">
        <v>546</v>
      </c>
      <c r="E4715">
        <v>5.0740767</v>
      </c>
      <c r="F4715">
        <v>15.33</v>
      </c>
      <c r="G4715">
        <v>56.015904713209402</v>
      </c>
      <c r="H4715">
        <v>-22.6674785577564</v>
      </c>
      <c r="I4715">
        <v>-4.4371416536160302</v>
      </c>
      <c r="J4715">
        <v>-15.462964199929401</v>
      </c>
      <c r="K4715">
        <v>17.0550366667091</v>
      </c>
      <c r="L4715">
        <v>14.7730249851585</v>
      </c>
      <c r="M4715">
        <v>27.876640041277302</v>
      </c>
      <c r="N4715">
        <v>1.2249204428839799</v>
      </c>
      <c r="O4715">
        <v>35.812133072407001</v>
      </c>
      <c r="P4715">
        <v>88.793103448275801</v>
      </c>
    </row>
    <row r="4716" spans="1:17" hidden="1" x14ac:dyDescent="0.3">
      <c r="A4716" t="s">
        <v>9662</v>
      </c>
      <c r="B4716" t="s">
        <v>9663</v>
      </c>
      <c r="C4716" t="str">
        <f>IFERROR(VLOOKUP(Table1[[#This Row],[Ticker]],[1]!Table1[[Symbol]:[Industry]],2,FALSE),"-")</f>
        <v>-</v>
      </c>
      <c r="D4716" t="s">
        <v>74</v>
      </c>
      <c r="E4716">
        <v>5.0683772999999999</v>
      </c>
      <c r="F4716">
        <v>12.39</v>
      </c>
      <c r="G4716">
        <v>-37.396136379408198</v>
      </c>
      <c r="H4716">
        <v>-4.1247086661493499</v>
      </c>
      <c r="I4716">
        <v>5.5698420016588601</v>
      </c>
      <c r="J4716">
        <v>-0.987607810850338</v>
      </c>
      <c r="K4716">
        <v>11.8608530997455</v>
      </c>
      <c r="L4716">
        <v>12.00304890208</v>
      </c>
      <c r="M4716">
        <v>58.409541491907902</v>
      </c>
      <c r="N4716">
        <v>0.75338848772302902</v>
      </c>
      <c r="O4716">
        <v>12.994350282485801</v>
      </c>
      <c r="P4716">
        <v>31.1111111111111</v>
      </c>
      <c r="Q4716">
        <v>-8.0502583165086003E-2</v>
      </c>
    </row>
    <row r="4717" spans="1:17" hidden="1" x14ac:dyDescent="0.3">
      <c r="A4717" t="s">
        <v>9664</v>
      </c>
      <c r="B4717" t="s">
        <v>9665</v>
      </c>
      <c r="C4717" t="str">
        <f>IFERROR(VLOOKUP(Table1[[#This Row],[Ticker]],[1]!Table1[[Symbol]:[Industry]],2,FALSE),"-")</f>
        <v>-</v>
      </c>
      <c r="D4717" t="s">
        <v>606</v>
      </c>
      <c r="E4717">
        <v>5.0672459999999999</v>
      </c>
      <c r="F4717">
        <v>20.84</v>
      </c>
      <c r="G4717">
        <v>-19.331363133542101</v>
      </c>
      <c r="H4717">
        <v>-17.895472785750599</v>
      </c>
      <c r="I4717">
        <v>-34.635378881875198</v>
      </c>
      <c r="J4717">
        <v>-6.0458883926406104</v>
      </c>
      <c r="K4717">
        <v>23.9565503447125</v>
      </c>
      <c r="L4717">
        <v>25.209136559822198</v>
      </c>
      <c r="M4717">
        <v>22.322345830497799</v>
      </c>
      <c r="N4717">
        <v>6.91109125432815E-2</v>
      </c>
      <c r="O4717">
        <v>110.02879078694799</v>
      </c>
      <c r="P4717">
        <v>38.656021290751802</v>
      </c>
      <c r="Q4717">
        <v>-6.0267385117043999E-2</v>
      </c>
    </row>
    <row r="4718" spans="1:17" hidden="1" x14ac:dyDescent="0.3">
      <c r="A4718" t="s">
        <v>9666</v>
      </c>
      <c r="B4718" t="s">
        <v>9667</v>
      </c>
      <c r="C4718" t="str">
        <f>IFERROR(VLOOKUP(Table1[[#This Row],[Ticker]],[1]!Table1[[Symbol]:[Industry]],2,FALSE),"-")</f>
        <v>-</v>
      </c>
      <c r="D4718" t="s">
        <v>124</v>
      </c>
      <c r="E4718">
        <v>5.0652321599999999</v>
      </c>
      <c r="F4718">
        <v>0.3</v>
      </c>
      <c r="G4718">
        <v>-5.5931859894901201</v>
      </c>
      <c r="H4718">
        <v>-1.87035303188851</v>
      </c>
      <c r="I4718">
        <v>-12.2495918825592</v>
      </c>
      <c r="J4718">
        <v>1.0670674632677399</v>
      </c>
      <c r="K4718">
        <v>0.38104149371468099</v>
      </c>
      <c r="L4718">
        <v>0.316837459592406</v>
      </c>
      <c r="M4718">
        <v>38.332852816306797</v>
      </c>
      <c r="N4718">
        <v>1</v>
      </c>
      <c r="Q4718">
        <v>5.2048647419290002E-2</v>
      </c>
    </row>
    <row r="4719" spans="1:17" hidden="1" x14ac:dyDescent="0.3">
      <c r="A4719" t="s">
        <v>9668</v>
      </c>
      <c r="B4719" t="s">
        <v>9669</v>
      </c>
      <c r="C4719" t="str">
        <f>IFERROR(VLOOKUP(Table1[[#This Row],[Ticker]],[1]!Table1[[Symbol]:[Industry]],2,FALSE),"-")</f>
        <v>-</v>
      </c>
      <c r="D4719" t="s">
        <v>132</v>
      </c>
      <c r="E4719">
        <v>5.055555</v>
      </c>
      <c r="F4719">
        <v>4.8499999999999996</v>
      </c>
      <c r="G4719">
        <v>-5.5931859894901201</v>
      </c>
      <c r="H4719">
        <v>-1.87035303188851</v>
      </c>
      <c r="I4719">
        <v>-12.2495918825592</v>
      </c>
      <c r="J4719">
        <v>1.0670674632677399</v>
      </c>
      <c r="K4719">
        <v>5.1230840222052203</v>
      </c>
      <c r="M4719">
        <v>99.999956885964906</v>
      </c>
      <c r="N4719">
        <v>1</v>
      </c>
    </row>
    <row r="4720" spans="1:17" hidden="1" x14ac:dyDescent="0.3">
      <c r="A4720" t="s">
        <v>9670</v>
      </c>
      <c r="B4720" t="s">
        <v>9671</v>
      </c>
      <c r="C4720" t="str">
        <f>IFERROR(VLOOKUP(Table1[[#This Row],[Ticker]],[1]!Table1[[Symbol]:[Industry]],2,FALSE),"-")</f>
        <v>-</v>
      </c>
      <c r="D4720" t="s">
        <v>546</v>
      </c>
      <c r="E4720">
        <v>5.0547000000000004</v>
      </c>
      <c r="F4720">
        <v>8.6999999999999993</v>
      </c>
      <c r="G4720">
        <v>3.1603012649335702</v>
      </c>
      <c r="H4720">
        <v>-11.4954371160521</v>
      </c>
      <c r="I4720">
        <v>23.1332566358051</v>
      </c>
      <c r="J4720">
        <v>-5.6662533874660896</v>
      </c>
      <c r="K4720">
        <v>8.2541714710798093</v>
      </c>
      <c r="L4720">
        <v>7.0597128494694097</v>
      </c>
      <c r="M4720">
        <v>56.5666517253552</v>
      </c>
      <c r="N4720">
        <v>2.11140470626344</v>
      </c>
      <c r="O4720">
        <v>7.58620689655171</v>
      </c>
      <c r="P4720">
        <v>85.106382978723303</v>
      </c>
    </row>
    <row r="4721" spans="1:17" hidden="1" x14ac:dyDescent="0.3">
      <c r="A4721" t="s">
        <v>9672</v>
      </c>
      <c r="B4721" t="s">
        <v>9673</v>
      </c>
      <c r="C4721" t="str">
        <f>IFERROR(VLOOKUP(Table1[[#This Row],[Ticker]],[1]!Table1[[Symbol]:[Industry]],2,FALSE),"-")</f>
        <v>-</v>
      </c>
      <c r="E4721">
        <v>5.0433599999999998</v>
      </c>
      <c r="F4721">
        <v>16</v>
      </c>
      <c r="G4721">
        <v>92.574913940989902</v>
      </c>
      <c r="H4721">
        <v>-4.6415045317824299</v>
      </c>
      <c r="I4721">
        <v>26.466222092156499</v>
      </c>
      <c r="J4721">
        <v>-4.7699612858487903</v>
      </c>
      <c r="K4721">
        <v>15.3419255086511</v>
      </c>
      <c r="L4721">
        <v>13.409989462890399</v>
      </c>
      <c r="M4721">
        <v>51.875851810688303</v>
      </c>
      <c r="N4721">
        <v>0.79224077886150002</v>
      </c>
      <c r="O4721">
        <v>16.999999999999901</v>
      </c>
      <c r="P4721">
        <v>151.968503937007</v>
      </c>
      <c r="Q4721">
        <v>2.7863037357831001E-2</v>
      </c>
    </row>
    <row r="4722" spans="1:17" hidden="1" x14ac:dyDescent="0.3">
      <c r="A4722" t="s">
        <v>9674</v>
      </c>
      <c r="B4722" t="s">
        <v>9675</v>
      </c>
      <c r="C4722" t="str">
        <f>IFERROR(VLOOKUP(Table1[[#This Row],[Ticker]],[1]!Table1[[Symbol]:[Industry]],2,FALSE),"-")</f>
        <v>-</v>
      </c>
      <c r="D4722" t="s">
        <v>546</v>
      </c>
      <c r="E4722">
        <v>5.04</v>
      </c>
      <c r="F4722">
        <v>16.8</v>
      </c>
      <c r="G4722">
        <v>-10.861378706038799</v>
      </c>
      <c r="H4722">
        <v>-13.160658333955</v>
      </c>
      <c r="I4722">
        <v>-7.8038422088674402</v>
      </c>
      <c r="J4722">
        <v>-1.8159301562342001</v>
      </c>
      <c r="K4722">
        <v>16.856290611520802</v>
      </c>
      <c r="L4722">
        <v>15.677214119881</v>
      </c>
      <c r="M4722">
        <v>52.3914533959206</v>
      </c>
      <c r="N4722">
        <v>0.92043643780529405</v>
      </c>
      <c r="O4722">
        <v>17.5595238095238</v>
      </c>
      <c r="P4722">
        <v>64.383561643835606</v>
      </c>
      <c r="Q4722">
        <v>1.7690813428031998E-2</v>
      </c>
    </row>
    <row r="4723" spans="1:17" hidden="1" x14ac:dyDescent="0.3">
      <c r="A4723" t="s">
        <v>9676</v>
      </c>
      <c r="B4723" t="s">
        <v>9677</v>
      </c>
      <c r="C4723" t="str">
        <f>IFERROR(VLOOKUP(Table1[[#This Row],[Ticker]],[1]!Table1[[Symbol]:[Industry]],2,FALSE),"-")</f>
        <v>-</v>
      </c>
      <c r="D4723" t="s">
        <v>546</v>
      </c>
      <c r="E4723">
        <v>5.0339999999999998</v>
      </c>
      <c r="F4723">
        <v>8.39</v>
      </c>
      <c r="G4723">
        <v>-11.0065165870257</v>
      </c>
      <c r="H4723">
        <v>-5.9341014765532796</v>
      </c>
      <c r="I4723">
        <v>49.469842001658797</v>
      </c>
      <c r="J4723">
        <v>2.5848156543715999</v>
      </c>
      <c r="K4723">
        <v>8.0834789946492496</v>
      </c>
      <c r="L4723">
        <v>6.8324077880799203</v>
      </c>
      <c r="M4723">
        <v>52.998200480898397</v>
      </c>
      <c r="N4723">
        <v>0.64022257874303201</v>
      </c>
      <c r="O4723">
        <v>19.666269368295499</v>
      </c>
      <c r="P4723">
        <v>83.991228070175396</v>
      </c>
      <c r="Q4723">
        <v>6.1526062615523E-2</v>
      </c>
    </row>
    <row r="4724" spans="1:17" hidden="1" x14ac:dyDescent="0.3">
      <c r="A4724" t="s">
        <v>9678</v>
      </c>
      <c r="B4724" t="s">
        <v>9679</v>
      </c>
      <c r="C4724" t="str">
        <f>IFERROR(VLOOKUP(Table1[[#This Row],[Ticker]],[1]!Table1[[Symbol]:[Industry]],2,FALSE),"-")</f>
        <v>-</v>
      </c>
      <c r="D4724" t="s">
        <v>146</v>
      </c>
      <c r="E4724">
        <v>5.03309943</v>
      </c>
      <c r="F4724">
        <v>7.23</v>
      </c>
      <c r="G4724">
        <v>185.72500390810501</v>
      </c>
      <c r="H4724">
        <v>213.86069811138901</v>
      </c>
      <c r="I4724">
        <v>200.17204464483001</v>
      </c>
      <c r="J4724">
        <v>19.601123961707501</v>
      </c>
      <c r="M4724">
        <v>100</v>
      </c>
      <c r="O4724">
        <v>0</v>
      </c>
      <c r="P4724">
        <v>218.50220264317099</v>
      </c>
    </row>
    <row r="4725" spans="1:17" hidden="1" x14ac:dyDescent="0.3">
      <c r="A4725" t="s">
        <v>9680</v>
      </c>
      <c r="B4725" t="s">
        <v>9681</v>
      </c>
      <c r="C4725" t="str">
        <f>IFERROR(VLOOKUP(Table1[[#This Row],[Ticker]],[1]!Table1[[Symbol]:[Industry]],2,FALSE),"-")</f>
        <v>-</v>
      </c>
      <c r="D4725" t="s">
        <v>54</v>
      </c>
      <c r="E4725">
        <v>4.9886761759999896</v>
      </c>
      <c r="F4725">
        <v>11.24</v>
      </c>
      <c r="G4725">
        <v>54.244431880574197</v>
      </c>
      <c r="H4725">
        <v>5.5545738995901202</v>
      </c>
      <c r="I4725">
        <v>43.396460706694803</v>
      </c>
      <c r="J4725">
        <v>-1.5044036764834099</v>
      </c>
      <c r="K4725">
        <v>10.2785626525931</v>
      </c>
      <c r="L4725">
        <v>8.38811229862036</v>
      </c>
      <c r="M4725">
        <v>100</v>
      </c>
      <c r="N4725">
        <v>0.15151515151515099</v>
      </c>
      <c r="O4725">
        <v>0</v>
      </c>
      <c r="P4725">
        <v>87.021630615640603</v>
      </c>
    </row>
    <row r="4726" spans="1:17" hidden="1" x14ac:dyDescent="0.3">
      <c r="A4726" t="s">
        <v>9682</v>
      </c>
      <c r="B4726" t="s">
        <v>9683</v>
      </c>
      <c r="C4726" t="str">
        <f>IFERROR(VLOOKUP(Table1[[#This Row],[Ticker]],[1]!Table1[[Symbol]:[Industry]],2,FALSE),"-")</f>
        <v>-</v>
      </c>
      <c r="D4726" t="s">
        <v>400</v>
      </c>
      <c r="E4726">
        <v>4.9725000000000001</v>
      </c>
      <c r="F4726">
        <v>15.3</v>
      </c>
      <c r="G4726">
        <v>64.642156103643202</v>
      </c>
      <c r="H4726">
        <v>-0.97800385335639095</v>
      </c>
      <c r="I4726">
        <v>16.709559565648199</v>
      </c>
      <c r="J4726">
        <v>11.1799621052274</v>
      </c>
      <c r="K4726">
        <v>16.150488205751699</v>
      </c>
      <c r="L4726">
        <v>14.491814240522899</v>
      </c>
      <c r="M4726">
        <v>63.574444563653998</v>
      </c>
      <c r="N4726">
        <v>0.68077035279251696</v>
      </c>
      <c r="O4726">
        <v>95.228758169934594</v>
      </c>
      <c r="P4726">
        <v>128.69955156950601</v>
      </c>
      <c r="Q4726">
        <v>0.108383283377173</v>
      </c>
    </row>
    <row r="4727" spans="1:17" hidden="1" x14ac:dyDescent="0.3">
      <c r="A4727" t="s">
        <v>9684</v>
      </c>
      <c r="B4727" t="s">
        <v>9685</v>
      </c>
      <c r="C4727" t="str">
        <f>IFERROR(VLOOKUP(Table1[[#This Row],[Ticker]],[1]!Table1[[Symbol]:[Industry]],2,FALSE),"-")</f>
        <v>-</v>
      </c>
      <c r="D4727" t="s">
        <v>546</v>
      </c>
      <c r="E4727">
        <v>4.9471499999999997</v>
      </c>
      <c r="F4727">
        <v>25.37</v>
      </c>
      <c r="G4727">
        <v>-11.4476913223452</v>
      </c>
      <c r="H4727">
        <v>-14.001990419599499</v>
      </c>
      <c r="I4727">
        <v>-1.9540112093503099</v>
      </c>
      <c r="J4727">
        <v>-13.7189365484557</v>
      </c>
      <c r="K4727">
        <v>25.908994096309101</v>
      </c>
      <c r="L4727">
        <v>22.920402379963299</v>
      </c>
      <c r="M4727">
        <v>33.1277446641014</v>
      </c>
      <c r="N4727">
        <v>1.2081196636959499</v>
      </c>
      <c r="O4727">
        <v>32.006306661411102</v>
      </c>
      <c r="P4727">
        <v>53.385731559854896</v>
      </c>
      <c r="Q4727">
        <v>0.14124402908318601</v>
      </c>
    </row>
    <row r="4728" spans="1:17" hidden="1" x14ac:dyDescent="0.3">
      <c r="A4728" t="s">
        <v>9686</v>
      </c>
      <c r="B4728" t="s">
        <v>9687</v>
      </c>
      <c r="C4728" t="str">
        <f>IFERROR(VLOOKUP(Table1[[#This Row],[Ticker]],[1]!Table1[[Symbol]:[Industry]],2,FALSE),"-")</f>
        <v>-</v>
      </c>
      <c r="D4728" t="s">
        <v>51</v>
      </c>
      <c r="E4728">
        <v>4.9447669899999998</v>
      </c>
      <c r="F4728">
        <v>5.9</v>
      </c>
      <c r="G4728">
        <v>-43.921777048319399</v>
      </c>
      <c r="H4728">
        <v>0.527835931675674</v>
      </c>
      <c r="I4728">
        <v>-14.8213860685165</v>
      </c>
      <c r="J4728">
        <v>-1.5044036764834099</v>
      </c>
      <c r="K4728">
        <v>5.6399067110195702</v>
      </c>
      <c r="L4728">
        <v>5.7477475732665102</v>
      </c>
      <c r="M4728">
        <v>99.646027352801696</v>
      </c>
      <c r="N4728">
        <v>0.30808080808080801</v>
      </c>
      <c r="O4728">
        <v>12.542372881355901</v>
      </c>
      <c r="P4728">
        <v>18</v>
      </c>
    </row>
    <row r="4729" spans="1:17" hidden="1" x14ac:dyDescent="0.3">
      <c r="A4729" t="s">
        <v>9688</v>
      </c>
      <c r="B4729" t="s">
        <v>9689</v>
      </c>
      <c r="C4729" t="str">
        <f>IFERROR(VLOOKUP(Table1[[#This Row],[Ticker]],[1]!Table1[[Symbol]:[Industry]],2,FALSE),"-")</f>
        <v>-</v>
      </c>
      <c r="D4729" t="s">
        <v>21</v>
      </c>
      <c r="E4729">
        <v>4.930555</v>
      </c>
      <c r="F4729">
        <v>8.9499999999999993</v>
      </c>
      <c r="G4729">
        <v>-22.1467908240651</v>
      </c>
      <c r="H4729">
        <v>-7.24037458827961</v>
      </c>
      <c r="I4729">
        <v>-9.9766471024573598</v>
      </c>
      <c r="J4729">
        <v>0.87089323563058796</v>
      </c>
      <c r="K4729">
        <v>8.5692733059694497</v>
      </c>
      <c r="L4729">
        <v>8.4308796531929495</v>
      </c>
      <c r="M4729">
        <v>60.5194023383714</v>
      </c>
      <c r="N4729">
        <v>0.77003357152567198</v>
      </c>
      <c r="O4729">
        <v>39.664804469273697</v>
      </c>
      <c r="P4729">
        <v>46.003262642740602</v>
      </c>
      <c r="Q4729">
        <v>7.8277826778015994E-2</v>
      </c>
    </row>
    <row r="4730" spans="1:17" hidden="1" x14ac:dyDescent="0.3">
      <c r="A4730" t="s">
        <v>9690</v>
      </c>
      <c r="B4730" t="s">
        <v>9691</v>
      </c>
      <c r="C4730" t="str">
        <f>IFERROR(VLOOKUP(Table1[[#This Row],[Ticker]],[1]!Table1[[Symbol]:[Industry]],2,FALSE),"-")</f>
        <v>-</v>
      </c>
      <c r="D4730" t="s">
        <v>1169</v>
      </c>
      <c r="E4730">
        <v>4.9051907999999997</v>
      </c>
      <c r="F4730">
        <v>4.92</v>
      </c>
      <c r="G4730">
        <v>65.609898039127103</v>
      </c>
      <c r="H4730">
        <v>9.7469846768506407</v>
      </c>
      <c r="I4730">
        <v>122.846312589894</v>
      </c>
      <c r="J4730">
        <v>12.067024894945099</v>
      </c>
      <c r="K4730">
        <v>4.0794046025838098</v>
      </c>
      <c r="L4730">
        <v>2.8719337580349902</v>
      </c>
      <c r="M4730">
        <v>81.305105375256204</v>
      </c>
      <c r="N4730">
        <v>1.3123381075451399</v>
      </c>
      <c r="O4730">
        <v>6.3008130081300999</v>
      </c>
      <c r="P4730">
        <v>153.60824742267999</v>
      </c>
    </row>
    <row r="4731" spans="1:17" hidden="1" x14ac:dyDescent="0.3">
      <c r="A4731" t="s">
        <v>9692</v>
      </c>
      <c r="B4731" t="s">
        <v>9693</v>
      </c>
      <c r="C4731" t="str">
        <f>IFERROR(VLOOKUP(Table1[[#This Row],[Ticker]],[1]!Table1[[Symbol]:[Industry]],2,FALSE),"-")</f>
        <v>-</v>
      </c>
      <c r="D4731" t="s">
        <v>7466</v>
      </c>
      <c r="E4731">
        <v>4.8901849339999997</v>
      </c>
      <c r="F4731">
        <v>5.23</v>
      </c>
      <c r="G4731">
        <v>-46.044197076691603</v>
      </c>
      <c r="H4731">
        <v>-1.68874862627061</v>
      </c>
      <c r="I4731">
        <v>-38.846875323569002</v>
      </c>
      <c r="J4731">
        <v>-1.5044036764834099</v>
      </c>
      <c r="K4731">
        <v>5.2285225342418897</v>
      </c>
      <c r="L4731">
        <v>5.8670242539170401</v>
      </c>
      <c r="M4731">
        <v>40.332342085248797</v>
      </c>
      <c r="N4731">
        <v>0.55454545454545401</v>
      </c>
      <c r="O4731">
        <v>39.196940726577402</v>
      </c>
      <c r="P4731">
        <v>37.631578947368403</v>
      </c>
    </row>
    <row r="4732" spans="1:17" hidden="1" x14ac:dyDescent="0.3">
      <c r="A4732" t="s">
        <v>9694</v>
      </c>
      <c r="B4732" t="s">
        <v>9695</v>
      </c>
      <c r="C4732" t="str">
        <f>IFERROR(VLOOKUP(Table1[[#This Row],[Ticker]],[1]!Table1[[Symbol]:[Industry]],2,FALSE),"-")</f>
        <v>-</v>
      </c>
      <c r="D4732" t="s">
        <v>21</v>
      </c>
      <c r="E4732">
        <v>4.87967788</v>
      </c>
      <c r="F4732">
        <v>3.08</v>
      </c>
      <c r="G4732">
        <v>-1.7133689478323599</v>
      </c>
      <c r="H4732">
        <v>-4.6415045317824299</v>
      </c>
      <c r="I4732">
        <v>-43.208206778828902</v>
      </c>
      <c r="J4732">
        <v>1.1891990171192599</v>
      </c>
      <c r="K4732">
        <v>3.2048348437398602</v>
      </c>
      <c r="M4732">
        <v>29.228336794833101</v>
      </c>
      <c r="N4732">
        <v>0.73439371826935196</v>
      </c>
      <c r="O4732">
        <v>52.597402597402599</v>
      </c>
      <c r="P4732">
        <v>39.999999999999901</v>
      </c>
      <c r="Q4732">
        <v>-6.7226678969860001E-3</v>
      </c>
    </row>
    <row r="4733" spans="1:17" hidden="1" x14ac:dyDescent="0.3">
      <c r="A4733" t="s">
        <v>9696</v>
      </c>
      <c r="B4733" t="s">
        <v>9697</v>
      </c>
      <c r="C4733" t="str">
        <f>IFERROR(VLOOKUP(Table1[[#This Row],[Ticker]],[1]!Table1[[Symbol]:[Industry]],2,FALSE),"-")</f>
        <v>-</v>
      </c>
      <c r="D4733" t="s">
        <v>546</v>
      </c>
      <c r="E4733">
        <v>4.8795390000000003</v>
      </c>
      <c r="F4733">
        <v>6.57</v>
      </c>
      <c r="G4733">
        <v>6.4177165191708898</v>
      </c>
      <c r="H4733">
        <v>-1.85004311963137</v>
      </c>
      <c r="I4733">
        <v>-6.78516648730547</v>
      </c>
      <c r="J4733">
        <v>8.70686392915038</v>
      </c>
      <c r="K4733">
        <v>6.09898246035109</v>
      </c>
      <c r="L4733">
        <v>5.9401543566559001</v>
      </c>
      <c r="M4733">
        <v>72.566278705581794</v>
      </c>
      <c r="N4733">
        <v>1.53110047846889</v>
      </c>
      <c r="O4733">
        <v>50.380517503805102</v>
      </c>
      <c r="P4733">
        <v>102.153846153846</v>
      </c>
    </row>
    <row r="4734" spans="1:17" hidden="1" x14ac:dyDescent="0.3">
      <c r="A4734" t="s">
        <v>9698</v>
      </c>
      <c r="B4734" t="s">
        <v>9699</v>
      </c>
      <c r="C4734" t="str">
        <f>IFERROR(VLOOKUP(Table1[[#This Row],[Ticker]],[1]!Table1[[Symbol]:[Industry]],2,FALSE),"-")</f>
        <v>-</v>
      </c>
      <c r="D4734" t="s">
        <v>1595</v>
      </c>
      <c r="E4734">
        <v>4.8497120000000002</v>
      </c>
      <c r="F4734">
        <v>10.64</v>
      </c>
      <c r="G4734">
        <v>-31.443865401732999</v>
      </c>
      <c r="H4734">
        <v>-19.0800072055792</v>
      </c>
      <c r="I4734">
        <v>-16.9968246650078</v>
      </c>
      <c r="J4734">
        <v>-1.5044036764834099</v>
      </c>
      <c r="K4734">
        <v>11.8466607144014</v>
      </c>
      <c r="L4734">
        <v>11.4172989572631</v>
      </c>
      <c r="M4734">
        <v>2.0134715674376502</v>
      </c>
      <c r="N4734">
        <v>0.90909090909090895</v>
      </c>
      <c r="O4734">
        <v>50.375939849623997</v>
      </c>
      <c r="P4734">
        <v>24.299065420560702</v>
      </c>
    </row>
    <row r="4735" spans="1:17" hidden="1" x14ac:dyDescent="0.3">
      <c r="A4735" t="s">
        <v>9700</v>
      </c>
      <c r="B4735" t="s">
        <v>9701</v>
      </c>
      <c r="C4735" t="str">
        <f>IFERROR(VLOOKUP(Table1[[#This Row],[Ticker]],[1]!Table1[[Symbol]:[Industry]],2,FALSE),"-")</f>
        <v>-</v>
      </c>
      <c r="D4735" t="s">
        <v>74</v>
      </c>
      <c r="E4735">
        <v>4.8449999999999998</v>
      </c>
      <c r="F4735">
        <v>2.85</v>
      </c>
      <c r="G4735">
        <v>-25.2300289237456</v>
      </c>
      <c r="H4735">
        <v>-4.9911548814327702</v>
      </c>
      <c r="I4735">
        <v>13.6142864461033</v>
      </c>
      <c r="J4735">
        <v>-8.0916131999430693E-2</v>
      </c>
      <c r="K4735">
        <v>2.7525308565778301</v>
      </c>
      <c r="L4735">
        <v>2.6010998268182499</v>
      </c>
      <c r="M4735">
        <v>52.128550910685298</v>
      </c>
      <c r="N4735">
        <v>0.82678707421588704</v>
      </c>
      <c r="O4735">
        <v>14.0350877192982</v>
      </c>
      <c r="P4735">
        <v>42.5</v>
      </c>
      <c r="Q4735">
        <v>4.8175241232339003E-2</v>
      </c>
    </row>
    <row r="4736" spans="1:17" hidden="1" x14ac:dyDescent="0.3">
      <c r="A4736" t="s">
        <v>9702</v>
      </c>
      <c r="B4736" t="s">
        <v>9703</v>
      </c>
      <c r="C4736" t="str">
        <f>IFERROR(VLOOKUP(Table1[[#This Row],[Ticker]],[1]!Table1[[Symbol]:[Industry]],2,FALSE),"-")</f>
        <v>-</v>
      </c>
      <c r="D4736" t="s">
        <v>161</v>
      </c>
      <c r="E4736">
        <v>4.8364752799999904</v>
      </c>
      <c r="F4736">
        <v>5.6</v>
      </c>
      <c r="G4736">
        <v>-20.777198735066399</v>
      </c>
      <c r="K4736">
        <v>5.4856592989664099</v>
      </c>
      <c r="L4736">
        <v>5.3129273959650396</v>
      </c>
      <c r="M4736">
        <v>11.3707014279082</v>
      </c>
      <c r="N4736">
        <v>1</v>
      </c>
      <c r="O4736">
        <v>29.464285714285701</v>
      </c>
      <c r="P4736">
        <v>31.764705882352899</v>
      </c>
      <c r="Q4736">
        <v>-8.5879446318412003E-2</v>
      </c>
    </row>
    <row r="4737" spans="1:17" hidden="1" x14ac:dyDescent="0.3">
      <c r="A4737" t="s">
        <v>9704</v>
      </c>
      <c r="B4737" t="s">
        <v>9705</v>
      </c>
      <c r="C4737" t="str">
        <f>IFERROR(VLOOKUP(Table1[[#This Row],[Ticker]],[1]!Table1[[Symbol]:[Industry]],2,FALSE),"-")</f>
        <v>-</v>
      </c>
      <c r="D4737" t="s">
        <v>124</v>
      </c>
      <c r="E4737">
        <v>4.8356615999999999</v>
      </c>
      <c r="F4737">
        <v>8.2200000000000006</v>
      </c>
      <c r="G4737">
        <v>-31.1702766089848</v>
      </c>
      <c r="H4737">
        <v>17.091241430038401</v>
      </c>
      <c r="I4737">
        <v>-14.9339315832467</v>
      </c>
      <c r="J4737">
        <v>6.2979370257272196</v>
      </c>
      <c r="K4737">
        <v>7.0878560472080299</v>
      </c>
      <c r="L4737">
        <v>7.5900656414289696</v>
      </c>
      <c r="M4737">
        <v>67.237376952838204</v>
      </c>
      <c r="N4737">
        <v>1.0433095545175299</v>
      </c>
      <c r="O4737">
        <v>48.661800486617999</v>
      </c>
      <c r="P4737">
        <v>44.210526315789402</v>
      </c>
      <c r="Q4737">
        <v>9.4155210263342004E-2</v>
      </c>
    </row>
    <row r="4738" spans="1:17" hidden="1" x14ac:dyDescent="0.3">
      <c r="A4738" t="s">
        <v>9706</v>
      </c>
      <c r="B4738" t="s">
        <v>9707</v>
      </c>
      <c r="C4738" t="str">
        <f>IFERROR(VLOOKUP(Table1[[#This Row],[Ticker]],[1]!Table1[[Symbol]:[Industry]],2,FALSE),"-")</f>
        <v>-</v>
      </c>
      <c r="D4738" t="s">
        <v>220</v>
      </c>
      <c r="E4738">
        <v>4.8006538000000001</v>
      </c>
      <c r="F4738">
        <v>12.58</v>
      </c>
      <c r="G4738">
        <v>2.0566705039475202</v>
      </c>
      <c r="H4738">
        <v>-7.8722737625516599</v>
      </c>
      <c r="I4738">
        <v>-5.7070604155300302</v>
      </c>
      <c r="J4738">
        <v>2.9806461574036298</v>
      </c>
      <c r="K4738">
        <v>12.0601483172528</v>
      </c>
      <c r="L4738">
        <v>11.284001642623201</v>
      </c>
      <c r="M4738">
        <v>58.635552406700299</v>
      </c>
      <c r="N4738">
        <v>0.26704101215438197</v>
      </c>
      <c r="O4738">
        <v>55.484896661367202</v>
      </c>
      <c r="P4738">
        <v>69.313593539703902</v>
      </c>
      <c r="Q4738">
        <v>5.0478593988612999E-2</v>
      </c>
    </row>
    <row r="4739" spans="1:17" hidden="1" x14ac:dyDescent="0.3">
      <c r="A4739" t="s">
        <v>9708</v>
      </c>
      <c r="B4739" t="s">
        <v>9709</v>
      </c>
      <c r="C4739" t="str">
        <f>IFERROR(VLOOKUP(Table1[[#This Row],[Ticker]],[1]!Table1[[Symbol]:[Industry]],2,FALSE),"-")</f>
        <v>-</v>
      </c>
      <c r="D4739" t="s">
        <v>46</v>
      </c>
      <c r="E4739">
        <v>4.7797200000000002</v>
      </c>
      <c r="F4739">
        <v>2.04</v>
      </c>
      <c r="G4739">
        <v>15.0488882214553</v>
      </c>
      <c r="H4739">
        <v>-17.294565756272199</v>
      </c>
      <c r="I4739">
        <v>46.1859710339169</v>
      </c>
      <c r="J4739">
        <v>17.384485212405401</v>
      </c>
      <c r="K4739">
        <v>2.0335036149605199</v>
      </c>
      <c r="L4739">
        <v>1.7764012081763401</v>
      </c>
      <c r="M4739">
        <v>43.614795284320003</v>
      </c>
      <c r="N4739">
        <v>0.94224446930107297</v>
      </c>
      <c r="O4739">
        <v>20.0980392156862</v>
      </c>
      <c r="P4739">
        <v>78.947368421052602</v>
      </c>
      <c r="Q4739">
        <v>2.7817909995607001E-2</v>
      </c>
    </row>
    <row r="4740" spans="1:17" hidden="1" x14ac:dyDescent="0.3">
      <c r="A4740" t="s">
        <v>9710</v>
      </c>
      <c r="B4740" t="s">
        <v>9711</v>
      </c>
      <c r="C4740" t="str">
        <f>IFERROR(VLOOKUP(Table1[[#This Row],[Ticker]],[1]!Table1[[Symbol]:[Industry]],2,FALSE),"-")</f>
        <v>-</v>
      </c>
      <c r="D4740" t="s">
        <v>124</v>
      </c>
      <c r="E4740">
        <v>4.7790144999999997</v>
      </c>
      <c r="F4740">
        <v>11.05</v>
      </c>
      <c r="G4740">
        <v>-59.061388194706097</v>
      </c>
      <c r="H4740">
        <v>30.858495468217502</v>
      </c>
      <c r="I4740">
        <v>54.3260920016588</v>
      </c>
      <c r="J4740">
        <v>2.42656468401514</v>
      </c>
      <c r="K4740">
        <v>9.3111931171053097</v>
      </c>
      <c r="L4740">
        <v>9.9614416592545396</v>
      </c>
      <c r="M4740">
        <v>82.780043744162498</v>
      </c>
      <c r="N4740">
        <v>1.32911723444523</v>
      </c>
      <c r="O4740">
        <v>80.633484162895897</v>
      </c>
      <c r="P4740">
        <v>81.147540983606504</v>
      </c>
      <c r="Q4740">
        <v>4.0507278255893002E-2</v>
      </c>
    </row>
    <row r="4741" spans="1:17" hidden="1" x14ac:dyDescent="0.3">
      <c r="A4741" t="s">
        <v>9712</v>
      </c>
      <c r="B4741" t="s">
        <v>9713</v>
      </c>
      <c r="C4741" t="str">
        <f>IFERROR(VLOOKUP(Table1[[#This Row],[Ticker]],[1]!Table1[[Symbol]:[Industry]],2,FALSE),"-")</f>
        <v>-</v>
      </c>
      <c r="E4741">
        <v>4.7701589999999996</v>
      </c>
      <c r="F4741">
        <v>0.53</v>
      </c>
      <c r="G4741">
        <v>-47.293327767324399</v>
      </c>
      <c r="H4741">
        <v>-8.3452082354861403</v>
      </c>
      <c r="I4741">
        <v>-25.347701857990199</v>
      </c>
      <c r="J4741">
        <v>-6.95894913102887</v>
      </c>
      <c r="K4741">
        <v>0.55765659265220702</v>
      </c>
      <c r="L4741">
        <v>0.63406122985983404</v>
      </c>
      <c r="M4741">
        <v>44.826894017437503</v>
      </c>
      <c r="N4741">
        <v>0.52662798240254904</v>
      </c>
      <c r="O4741">
        <v>81.132075471698101</v>
      </c>
      <c r="P4741">
        <v>3.9215686274509798</v>
      </c>
      <c r="Q4741">
        <v>-3.6704971658517001E-2</v>
      </c>
    </row>
    <row r="4742" spans="1:17" hidden="1" x14ac:dyDescent="0.3">
      <c r="A4742" t="s">
        <v>9714</v>
      </c>
      <c r="B4742" t="s">
        <v>9715</v>
      </c>
      <c r="C4742" t="str">
        <f>IFERROR(VLOOKUP(Table1[[#This Row],[Ticker]],[1]!Table1[[Symbol]:[Industry]],2,FALSE),"-")</f>
        <v>-</v>
      </c>
      <c r="D4742" t="s">
        <v>132</v>
      </c>
      <c r="E4742">
        <v>4.7489999999999997</v>
      </c>
      <c r="F4742">
        <v>15.83</v>
      </c>
      <c r="G4742">
        <v>101.741319783452</v>
      </c>
      <c r="H4742">
        <v>-15.1678203212561</v>
      </c>
      <c r="I4742">
        <v>-61.099500008463998</v>
      </c>
      <c r="J4742">
        <v>-1.86325535112455</v>
      </c>
      <c r="K4742">
        <v>17.7168222900088</v>
      </c>
      <c r="L4742">
        <v>16.268338406241998</v>
      </c>
      <c r="M4742">
        <v>33.192557978319499</v>
      </c>
      <c r="N4742">
        <v>1.67623519540452</v>
      </c>
      <c r="O4742">
        <v>113.455464308275</v>
      </c>
      <c r="P4742">
        <v>146.57320872274099</v>
      </c>
    </row>
    <row r="4743" spans="1:17" hidden="1" x14ac:dyDescent="0.3">
      <c r="A4743" t="s">
        <v>9716</v>
      </c>
      <c r="B4743" t="s">
        <v>9717</v>
      </c>
      <c r="C4743" t="str">
        <f>IFERROR(VLOOKUP(Table1[[#This Row],[Ticker]],[1]!Table1[[Symbol]:[Industry]],2,FALSE),"-")</f>
        <v>-</v>
      </c>
      <c r="D4743" t="s">
        <v>467</v>
      </c>
      <c r="E4743">
        <v>4.7184977999999997</v>
      </c>
      <c r="F4743">
        <v>6.06</v>
      </c>
      <c r="G4743">
        <v>-2.1737504592043302</v>
      </c>
      <c r="H4743">
        <v>3.39587864578766</v>
      </c>
      <c r="I4743">
        <v>10.880929421701399</v>
      </c>
      <c r="J4743">
        <v>10.728606032254399</v>
      </c>
      <c r="K4743">
        <v>5.1114988221032602</v>
      </c>
      <c r="L4743">
        <v>4.4687103420217502</v>
      </c>
      <c r="M4743">
        <v>81.052550829893406</v>
      </c>
      <c r="N4743">
        <v>0.90146088955660397</v>
      </c>
      <c r="O4743">
        <v>0</v>
      </c>
      <c r="P4743">
        <v>164.62882096069799</v>
      </c>
      <c r="Q4743">
        <v>1.3664524339548E-2</v>
      </c>
    </row>
    <row r="4744" spans="1:17" hidden="1" x14ac:dyDescent="0.3">
      <c r="A4744" t="s">
        <v>9718</v>
      </c>
      <c r="B4744" t="s">
        <v>9719</v>
      </c>
      <c r="C4744" t="str">
        <f>IFERROR(VLOOKUP(Table1[[#This Row],[Ticker]],[1]!Table1[[Symbol]:[Industry]],2,FALSE),"-")</f>
        <v>-</v>
      </c>
      <c r="D4744" t="s">
        <v>400</v>
      </c>
      <c r="E4744">
        <v>4.6447919999999998</v>
      </c>
      <c r="F4744">
        <v>9.3000000000000007</v>
      </c>
      <c r="G4744">
        <v>23.2630697213094</v>
      </c>
      <c r="H4744">
        <v>9.6108319168156804</v>
      </c>
      <c r="I4744">
        <v>49.237409569226401</v>
      </c>
      <c r="J4744">
        <v>-19.3195297269035</v>
      </c>
      <c r="K4744">
        <v>8.9349136994547802</v>
      </c>
      <c r="L4744">
        <v>7.3884604340227797</v>
      </c>
      <c r="M4744">
        <v>34.3261155742236</v>
      </c>
      <c r="N4744">
        <v>0.98013538911318299</v>
      </c>
      <c r="O4744">
        <v>28.9247311827956</v>
      </c>
      <c r="P4744">
        <v>102.614379084967</v>
      </c>
      <c r="Q4744">
        <v>5.4343720232266003E-2</v>
      </c>
    </row>
    <row r="4745" spans="1:17" hidden="1" x14ac:dyDescent="0.3">
      <c r="A4745" t="s">
        <v>9720</v>
      </c>
      <c r="B4745" t="s">
        <v>9721</v>
      </c>
      <c r="C4745" t="str">
        <f>IFERROR(VLOOKUP(Table1[[#This Row],[Ticker]],[1]!Table1[[Symbol]:[Industry]],2,FALSE),"-")</f>
        <v>-</v>
      </c>
      <c r="D4745" t="s">
        <v>124</v>
      </c>
      <c r="E4745">
        <v>4.5743378310000002</v>
      </c>
      <c r="F4745">
        <v>10.33</v>
      </c>
      <c r="G4745">
        <v>-17.229100301061901</v>
      </c>
      <c r="H4745">
        <v>0.33817026496553199</v>
      </c>
      <c r="I4745">
        <v>-2.7820595643366501</v>
      </c>
      <c r="J4745">
        <v>-1.5044036764834099</v>
      </c>
      <c r="K4745">
        <v>9.9179990119560895</v>
      </c>
      <c r="L4745">
        <v>9.3691848798455197</v>
      </c>
      <c r="M4745">
        <v>100</v>
      </c>
      <c r="N4745">
        <v>0</v>
      </c>
      <c r="O4745">
        <v>0</v>
      </c>
      <c r="P4745">
        <v>15.5480984340044</v>
      </c>
    </row>
    <row r="4746" spans="1:17" hidden="1" x14ac:dyDescent="0.3">
      <c r="A4746" t="s">
        <v>9722</v>
      </c>
      <c r="B4746" t="s">
        <v>9723</v>
      </c>
      <c r="C4746" t="str">
        <f>IFERROR(VLOOKUP(Table1[[#This Row],[Ticker]],[1]!Table1[[Symbol]:[Industry]],2,FALSE),"-")</f>
        <v>-</v>
      </c>
      <c r="D4746" t="s">
        <v>46</v>
      </c>
      <c r="E4746">
        <v>4.5733762410000001</v>
      </c>
      <c r="F4746">
        <v>12.81</v>
      </c>
      <c r="G4746">
        <v>-28.546116554431698</v>
      </c>
      <c r="H4746">
        <v>-1.7499382667221799</v>
      </c>
      <c r="I4746">
        <v>6.1596379200262197</v>
      </c>
      <c r="J4746">
        <v>-0.239581542096064</v>
      </c>
      <c r="K4746">
        <v>12.249907047246399</v>
      </c>
      <c r="L4746">
        <v>11.5004631273602</v>
      </c>
      <c r="M4746">
        <v>50.912344800416001</v>
      </c>
      <c r="N4746">
        <v>1.5672379741053</v>
      </c>
      <c r="O4746">
        <v>16.705698672911701</v>
      </c>
      <c r="P4746">
        <v>56.219512195121901</v>
      </c>
      <c r="Q4746">
        <v>-1.6467929594600001E-4</v>
      </c>
    </row>
    <row r="4747" spans="1:17" hidden="1" x14ac:dyDescent="0.3">
      <c r="A4747" t="s">
        <v>9724</v>
      </c>
      <c r="B4747" t="s">
        <v>9725</v>
      </c>
      <c r="C4747" t="str">
        <f>IFERROR(VLOOKUP(Table1[[#This Row],[Ticker]],[1]!Table1[[Symbol]:[Industry]],2,FALSE),"-")</f>
        <v>-</v>
      </c>
      <c r="D4747" t="s">
        <v>1169</v>
      </c>
      <c r="E4747">
        <v>4.5304856600000001</v>
      </c>
      <c r="F4747">
        <v>5.24</v>
      </c>
      <c r="G4747">
        <v>39.591222317565098</v>
      </c>
      <c r="H4747">
        <v>0.71932021048561801</v>
      </c>
      <c r="I4747">
        <v>-36.963698371011901</v>
      </c>
      <c r="J4747">
        <v>-5.9903849848946198</v>
      </c>
      <c r="K4747">
        <v>4.9943720596283301</v>
      </c>
      <c r="L4747">
        <v>5.0809376631737599</v>
      </c>
      <c r="M4747">
        <v>57.720788464846599</v>
      </c>
      <c r="N4747">
        <v>1.23001201383877</v>
      </c>
      <c r="O4747">
        <v>43.129770992366403</v>
      </c>
      <c r="P4747">
        <v>82.578397212543507</v>
      </c>
      <c r="Q4747">
        <v>-3.3554028963812002E-2</v>
      </c>
    </row>
    <row r="4748" spans="1:17" hidden="1" x14ac:dyDescent="0.3">
      <c r="A4748" t="s">
        <v>9726</v>
      </c>
      <c r="B4748" t="s">
        <v>9727</v>
      </c>
      <c r="C4748" t="str">
        <f>IFERROR(VLOOKUP(Table1[[#This Row],[Ticker]],[1]!Table1[[Symbol]:[Industry]],2,FALSE),"-")</f>
        <v>-</v>
      </c>
      <c r="D4748" t="s">
        <v>606</v>
      </c>
      <c r="E4748">
        <v>4.4980230600000004</v>
      </c>
      <c r="F4748">
        <v>13.8</v>
      </c>
      <c r="G4748">
        <v>-53.694104179192401</v>
      </c>
      <c r="K4748">
        <v>17.182926074637699</v>
      </c>
      <c r="L4748">
        <v>23.662368761796301</v>
      </c>
      <c r="M4748">
        <v>89.584477983611194</v>
      </c>
      <c r="N4748">
        <v>1</v>
      </c>
      <c r="O4748">
        <v>26.449275362318801</v>
      </c>
      <c r="P4748">
        <v>15</v>
      </c>
    </row>
    <row r="4749" spans="1:17" hidden="1" x14ac:dyDescent="0.3">
      <c r="A4749" t="s">
        <v>9728</v>
      </c>
      <c r="B4749" t="s">
        <v>9729</v>
      </c>
      <c r="C4749" t="str">
        <f>IFERROR(VLOOKUP(Table1[[#This Row],[Ticker]],[1]!Table1[[Symbol]:[Industry]],2,FALSE),"-")</f>
        <v>-</v>
      </c>
      <c r="D4749" t="s">
        <v>606</v>
      </c>
      <c r="E4749">
        <v>4.4589360200000003</v>
      </c>
      <c r="F4749">
        <v>28.76</v>
      </c>
      <c r="G4749">
        <v>-34.148940847549198</v>
      </c>
      <c r="H4749">
        <v>21.498846345410499</v>
      </c>
      <c r="I4749">
        <v>-6.6408376099916104</v>
      </c>
      <c r="J4749">
        <v>-11.234472728586301</v>
      </c>
      <c r="K4749">
        <v>25.234887991045898</v>
      </c>
      <c r="M4749">
        <v>60.013228992902803</v>
      </c>
      <c r="N4749">
        <v>2.65734265734265</v>
      </c>
      <c r="O4749">
        <v>23.157162726008298</v>
      </c>
      <c r="P4749">
        <v>47.034764826175802</v>
      </c>
    </row>
    <row r="4750" spans="1:17" hidden="1" x14ac:dyDescent="0.3">
      <c r="A4750" t="s">
        <v>9730</v>
      </c>
      <c r="B4750" t="s">
        <v>9731</v>
      </c>
      <c r="C4750" t="str">
        <f>IFERROR(VLOOKUP(Table1[[#This Row],[Ticker]],[1]!Table1[[Symbol]:[Industry]],2,FALSE),"-")</f>
        <v>-</v>
      </c>
      <c r="D4750" t="s">
        <v>264</v>
      </c>
      <c r="E4750">
        <v>4.4065224000000001</v>
      </c>
      <c r="F4750">
        <v>6.12</v>
      </c>
      <c r="G4750">
        <v>-68.015293973161604</v>
      </c>
      <c r="H4750">
        <v>-4.6415045317824299</v>
      </c>
      <c r="I4750">
        <v>-54.5801579983411</v>
      </c>
      <c r="J4750">
        <v>-1.5044036764834099</v>
      </c>
      <c r="K4750">
        <v>6.4898379130304704</v>
      </c>
      <c r="L4750">
        <v>7.3989786298801201</v>
      </c>
      <c r="M4750">
        <v>0.28287232341079999</v>
      </c>
      <c r="N4750">
        <v>0.173295454545454</v>
      </c>
      <c r="O4750">
        <v>56.862745098039198</v>
      </c>
      <c r="P4750">
        <v>0</v>
      </c>
    </row>
    <row r="4751" spans="1:17" hidden="1" x14ac:dyDescent="0.3">
      <c r="A4751" t="s">
        <v>9732</v>
      </c>
      <c r="B4751" t="s">
        <v>9733</v>
      </c>
      <c r="C4751" t="str">
        <f>IFERROR(VLOOKUP(Table1[[#This Row],[Ticker]],[1]!Table1[[Symbol]:[Industry]],2,FALSE),"-")</f>
        <v>-</v>
      </c>
      <c r="D4751" t="s">
        <v>143</v>
      </c>
      <c r="E4751">
        <v>4.4000000000000004</v>
      </c>
      <c r="F4751">
        <v>8.8000000000000007</v>
      </c>
      <c r="G4751">
        <v>46.084589882819699</v>
      </c>
      <c r="H4751">
        <v>-25.999860206491899</v>
      </c>
      <c r="I4751">
        <v>-42.007521398167597</v>
      </c>
      <c r="J4751">
        <v>-15.650745139898</v>
      </c>
      <c r="K4751">
        <v>10.2143454742417</v>
      </c>
      <c r="L4751">
        <v>9.4885713679125399</v>
      </c>
      <c r="M4751">
        <v>12.837104125062901</v>
      </c>
      <c r="N4751">
        <v>0.970033833787047</v>
      </c>
      <c r="O4751">
        <v>69.886363636363598</v>
      </c>
      <c r="P4751">
        <v>87.633262260127907</v>
      </c>
      <c r="Q4751">
        <v>3.8522220500296002E-2</v>
      </c>
    </row>
    <row r="4752" spans="1:17" hidden="1" x14ac:dyDescent="0.3">
      <c r="A4752" t="s">
        <v>9734</v>
      </c>
      <c r="B4752" t="s">
        <v>9735</v>
      </c>
      <c r="C4752" t="str">
        <f>IFERROR(VLOOKUP(Table1[[#This Row],[Ticker]],[1]!Table1[[Symbol]:[Industry]],2,FALSE),"-")</f>
        <v>-</v>
      </c>
      <c r="D4752" t="s">
        <v>546</v>
      </c>
      <c r="E4752">
        <v>4.3600000000000003</v>
      </c>
      <c r="F4752">
        <v>4.3600000000000003</v>
      </c>
      <c r="G4752">
        <v>129.87340367457199</v>
      </c>
      <c r="H4752">
        <v>7.1078427267031996</v>
      </c>
      <c r="I4752">
        <v>34.652298142009698</v>
      </c>
      <c r="J4752">
        <v>-1.03492010840828</v>
      </c>
      <c r="K4752">
        <v>3.9546443553789001</v>
      </c>
      <c r="L4752">
        <v>3.35799371231625</v>
      </c>
      <c r="M4752">
        <v>72.851689818662905</v>
      </c>
      <c r="N4752">
        <v>2.3414885236541298</v>
      </c>
      <c r="O4752">
        <v>1.6055045871559499</v>
      </c>
      <c r="P4752">
        <v>183.116883116883</v>
      </c>
      <c r="Q4752">
        <v>0.110060493511629</v>
      </c>
    </row>
    <row r="4753" spans="1:17" hidden="1" x14ac:dyDescent="0.3">
      <c r="A4753" t="s">
        <v>9736</v>
      </c>
      <c r="B4753" t="s">
        <v>9737</v>
      </c>
      <c r="C4753" t="str">
        <f>IFERROR(VLOOKUP(Table1[[#This Row],[Ticker]],[1]!Table1[[Symbol]:[Industry]],2,FALSE),"-")</f>
        <v>-</v>
      </c>
      <c r="D4753" t="s">
        <v>132</v>
      </c>
      <c r="E4753">
        <v>4.3448399999999996</v>
      </c>
      <c r="F4753">
        <v>7.29</v>
      </c>
      <c r="G4753">
        <v>-32.777198735066399</v>
      </c>
      <c r="H4753">
        <v>-4.6415045317824299</v>
      </c>
      <c r="I4753">
        <v>-18.3301579983411</v>
      </c>
      <c r="J4753">
        <v>-1.5044036764834099</v>
      </c>
      <c r="K4753">
        <v>7.2899999413630399</v>
      </c>
      <c r="L4753">
        <v>7.2842937437716202</v>
      </c>
      <c r="M4753">
        <v>98.182515309086796</v>
      </c>
      <c r="O4753">
        <v>0</v>
      </c>
      <c r="P4753">
        <v>0</v>
      </c>
    </row>
    <row r="4754" spans="1:17" hidden="1" x14ac:dyDescent="0.3">
      <c r="A4754" t="s">
        <v>9738</v>
      </c>
      <c r="B4754" t="s">
        <v>9739</v>
      </c>
      <c r="C4754" t="str">
        <f>IFERROR(VLOOKUP(Table1[[#This Row],[Ticker]],[1]!Table1[[Symbol]:[Industry]],2,FALSE),"-")</f>
        <v>-</v>
      </c>
      <c r="D4754" t="s">
        <v>473</v>
      </c>
      <c r="E4754">
        <v>4.3377463220000001</v>
      </c>
      <c r="F4754">
        <v>1.33</v>
      </c>
      <c r="G4754">
        <v>15.000579042711299</v>
      </c>
      <c r="H4754">
        <v>-9.6415045317824202</v>
      </c>
      <c r="I4754">
        <v>-7.4968246650077903</v>
      </c>
      <c r="J4754">
        <v>-11.0282132002929</v>
      </c>
      <c r="K4754">
        <v>1.2363062759115699</v>
      </c>
      <c r="L4754">
        <v>1.0514152707909801</v>
      </c>
      <c r="M4754">
        <v>19.206565335943601</v>
      </c>
      <c r="N4754">
        <v>1.3943052490371699</v>
      </c>
      <c r="O4754">
        <v>12.030075187969899</v>
      </c>
      <c r="P4754">
        <v>77.3333333333333</v>
      </c>
      <c r="Q4754">
        <v>-1.68623398733E-4</v>
      </c>
    </row>
    <row r="4755" spans="1:17" hidden="1" x14ac:dyDescent="0.3">
      <c r="A4755" t="s">
        <v>9740</v>
      </c>
      <c r="B4755" t="s">
        <v>9741</v>
      </c>
      <c r="C4755" t="str">
        <f>IFERROR(VLOOKUP(Table1[[#This Row],[Ticker]],[1]!Table1[[Symbol]:[Industry]],2,FALSE),"-")</f>
        <v>-</v>
      </c>
      <c r="E4755">
        <v>4.3214399999999999</v>
      </c>
      <c r="F4755">
        <v>1.44</v>
      </c>
      <c r="G4755">
        <v>-29.180076432908098</v>
      </c>
      <c r="H4755">
        <v>-7.3442072344851397</v>
      </c>
      <c r="I4755">
        <v>-0.297371113095241</v>
      </c>
      <c r="J4755">
        <v>-12.615514787594501</v>
      </c>
      <c r="K4755">
        <v>1.47227757169061</v>
      </c>
      <c r="L4755">
        <v>1.5730661656074501</v>
      </c>
      <c r="M4755">
        <v>47.599470171789498</v>
      </c>
      <c r="N4755">
        <v>0.66079514005445295</v>
      </c>
      <c r="O4755">
        <v>59.7222222222222</v>
      </c>
      <c r="P4755">
        <v>28.571428571428498</v>
      </c>
      <c r="Q4755">
        <v>-9.1445878696014005E-2</v>
      </c>
    </row>
    <row r="4756" spans="1:17" hidden="1" x14ac:dyDescent="0.3">
      <c r="A4756" t="s">
        <v>9742</v>
      </c>
      <c r="B4756" t="s">
        <v>9743</v>
      </c>
      <c r="C4756" t="str">
        <f>IFERROR(VLOOKUP(Table1[[#This Row],[Ticker]],[1]!Table1[[Symbol]:[Industry]],2,FALSE),"-")</f>
        <v>-</v>
      </c>
      <c r="E4756">
        <v>4.2387965999999997</v>
      </c>
      <c r="F4756">
        <v>5.22</v>
      </c>
      <c r="G4756">
        <v>-48.989076744697201</v>
      </c>
      <c r="H4756">
        <v>7.67272052129612</v>
      </c>
      <c r="I4756">
        <v>-11.7995457534431</v>
      </c>
      <c r="J4756">
        <v>8.9340096846856802</v>
      </c>
      <c r="K4756">
        <v>5.0559412857306096</v>
      </c>
      <c r="L4756">
        <v>5.2474549780886299</v>
      </c>
      <c r="M4756">
        <v>51.642534204142201</v>
      </c>
      <c r="N4756">
        <v>1.0076334408394301</v>
      </c>
      <c r="O4756">
        <v>33.141762452107201</v>
      </c>
      <c r="P4756">
        <v>22.823529411764699</v>
      </c>
      <c r="Q4756">
        <v>-3.0661932704176002E-2</v>
      </c>
    </row>
    <row r="4757" spans="1:17" hidden="1" x14ac:dyDescent="0.3">
      <c r="A4757" t="s">
        <v>9744</v>
      </c>
      <c r="B4757" t="s">
        <v>9745</v>
      </c>
      <c r="C4757" t="str">
        <f>IFERROR(VLOOKUP(Table1[[#This Row],[Ticker]],[1]!Table1[[Symbol]:[Industry]],2,FALSE),"-")</f>
        <v>-</v>
      </c>
      <c r="D4757" t="s">
        <v>54</v>
      </c>
      <c r="E4757">
        <v>4.2006708000000001</v>
      </c>
      <c r="F4757">
        <v>12.12</v>
      </c>
      <c r="G4757">
        <v>60.524236671632103</v>
      </c>
      <c r="H4757">
        <v>-4.1197654013476503</v>
      </c>
      <c r="I4757">
        <v>0.493371413423567</v>
      </c>
      <c r="J4757">
        <v>-1.8492312626903</v>
      </c>
      <c r="K4757">
        <v>11.833770593642599</v>
      </c>
      <c r="L4757">
        <v>12.128533984477899</v>
      </c>
      <c r="M4757">
        <v>49.524924087034897</v>
      </c>
      <c r="N4757">
        <v>0.49035821784143102</v>
      </c>
      <c r="O4757">
        <v>25.825082508250802</v>
      </c>
      <c r="P4757">
        <v>106.122448979591</v>
      </c>
      <c r="Q4757">
        <v>4.6938273013140998E-2</v>
      </c>
    </row>
    <row r="4758" spans="1:17" hidden="1" x14ac:dyDescent="0.3">
      <c r="A4758" t="s">
        <v>9746</v>
      </c>
      <c r="B4758" t="s">
        <v>9747</v>
      </c>
      <c r="C4758" t="str">
        <f>IFERROR(VLOOKUP(Table1[[#This Row],[Ticker]],[1]!Table1[[Symbol]:[Industry]],2,FALSE),"-")</f>
        <v>-</v>
      </c>
      <c r="D4758" t="s">
        <v>400</v>
      </c>
      <c r="E4758">
        <v>4.1950000000000003</v>
      </c>
      <c r="F4758">
        <v>8.39</v>
      </c>
      <c r="G4758">
        <v>-38.718902770940801</v>
      </c>
      <c r="H4758">
        <v>-10.177429148979099</v>
      </c>
      <c r="I4758">
        <v>16.124970206787001</v>
      </c>
      <c r="J4758">
        <v>1.4583665288724301E-2</v>
      </c>
      <c r="K4758">
        <v>7.7676581642494504</v>
      </c>
      <c r="L4758">
        <v>7.3601466330607499</v>
      </c>
      <c r="M4758">
        <v>56.006874572629599</v>
      </c>
      <c r="N4758">
        <v>1.98556585445795</v>
      </c>
      <c r="O4758">
        <v>52.800953516090502</v>
      </c>
      <c r="P4758">
        <v>65.483234714003899</v>
      </c>
      <c r="Q4758">
        <v>6.8530750054834999E-2</v>
      </c>
    </row>
    <row r="4759" spans="1:17" hidden="1" x14ac:dyDescent="0.3">
      <c r="A4759" t="s">
        <v>9748</v>
      </c>
      <c r="B4759" t="s">
        <v>9749</v>
      </c>
      <c r="C4759" t="str">
        <f>IFERROR(VLOOKUP(Table1[[#This Row],[Ticker]],[1]!Table1[[Symbol]:[Industry]],2,FALSE),"-")</f>
        <v>-</v>
      </c>
      <c r="D4759" t="s">
        <v>294</v>
      </c>
      <c r="E4759">
        <v>4.1829574799999998</v>
      </c>
      <c r="F4759">
        <v>1.56</v>
      </c>
      <c r="G4759">
        <v>-12.777198735066399</v>
      </c>
      <c r="H4759">
        <v>-7.70898919435911</v>
      </c>
      <c r="I4759">
        <v>-40.3301579983411</v>
      </c>
      <c r="J4759">
        <v>7.4611135648958999</v>
      </c>
      <c r="K4759">
        <v>1.83201115772384</v>
      </c>
      <c r="L4759">
        <v>1.3459534641166799</v>
      </c>
      <c r="M4759">
        <v>48.256751563438698</v>
      </c>
      <c r="N4759">
        <v>0.35798117089342302</v>
      </c>
      <c r="O4759">
        <v>78.205128205128105</v>
      </c>
      <c r="P4759">
        <v>24.8</v>
      </c>
      <c r="Q4759">
        <v>3.0804871973318999E-2</v>
      </c>
    </row>
    <row r="4760" spans="1:17" hidden="1" x14ac:dyDescent="0.3">
      <c r="A4760" t="s">
        <v>9750</v>
      </c>
      <c r="B4760" t="s">
        <v>9751</v>
      </c>
      <c r="C4760" t="str">
        <f>IFERROR(VLOOKUP(Table1[[#This Row],[Ticker]],[1]!Table1[[Symbol]:[Industry]],2,FALSE),"-")</f>
        <v>-</v>
      </c>
      <c r="D4760" t="s">
        <v>294</v>
      </c>
      <c r="E4760">
        <v>4.1688771999999998</v>
      </c>
      <c r="F4760">
        <v>3.86</v>
      </c>
      <c r="G4760">
        <v>109.990096862417</v>
      </c>
      <c r="H4760">
        <v>4.5251621348842299</v>
      </c>
      <c r="I4760">
        <v>83.764082839355197</v>
      </c>
      <c r="J4760">
        <v>-9.0338154411892901</v>
      </c>
      <c r="K4760">
        <v>3.65074991799372</v>
      </c>
      <c r="L4760">
        <v>2.3941248536695601</v>
      </c>
      <c r="M4760">
        <v>44.507762102449099</v>
      </c>
      <c r="N4760">
        <v>1.4161427434438001</v>
      </c>
      <c r="O4760">
        <v>21.761658031088</v>
      </c>
      <c r="P4760">
        <v>142.76729559748401</v>
      </c>
      <c r="Q4760">
        <v>0.21219388821277199</v>
      </c>
    </row>
    <row r="4761" spans="1:17" hidden="1" x14ac:dyDescent="0.3">
      <c r="A4761" t="s">
        <v>9752</v>
      </c>
      <c r="B4761" t="s">
        <v>9753</v>
      </c>
      <c r="C4761" t="str">
        <f>IFERROR(VLOOKUP(Table1[[#This Row],[Ticker]],[1]!Table1[[Symbol]:[Industry]],2,FALSE),"-")</f>
        <v>-</v>
      </c>
      <c r="D4761" t="s">
        <v>74</v>
      </c>
      <c r="E4761">
        <v>4.1060884799999897</v>
      </c>
      <c r="F4761">
        <v>9.44</v>
      </c>
      <c r="G4761">
        <v>92.521130620542095</v>
      </c>
      <c r="H4761">
        <v>21.891828801550901</v>
      </c>
      <c r="I4761">
        <v>6.3726161099811698</v>
      </c>
      <c r="J4761">
        <v>7.2012091528407396</v>
      </c>
      <c r="K4761">
        <v>8.03389114821276</v>
      </c>
      <c r="L4761">
        <v>7.7428858045659199</v>
      </c>
      <c r="M4761">
        <v>83.925420438814996</v>
      </c>
      <c r="N4761">
        <v>1.6280391158894401</v>
      </c>
      <c r="O4761">
        <v>33.262711864406697</v>
      </c>
      <c r="P4761">
        <v>138.98734177215101</v>
      </c>
      <c r="Q4761">
        <v>0.11288039294907801</v>
      </c>
    </row>
    <row r="4762" spans="1:17" hidden="1" x14ac:dyDescent="0.3">
      <c r="A4762" t="s">
        <v>9754</v>
      </c>
      <c r="B4762" t="s">
        <v>9755</v>
      </c>
      <c r="C4762" t="str">
        <f>IFERROR(VLOOKUP(Table1[[#This Row],[Ticker]],[1]!Table1[[Symbol]:[Industry]],2,FALSE),"-")</f>
        <v>-</v>
      </c>
      <c r="D4762" t="s">
        <v>842</v>
      </c>
      <c r="E4762">
        <v>4.1047926399999897</v>
      </c>
      <c r="F4762">
        <v>4.16</v>
      </c>
      <c r="G4762">
        <v>-5.9479304423834698</v>
      </c>
      <c r="H4762">
        <v>11.2489064271216</v>
      </c>
      <c r="I4762">
        <v>31.310129771442998</v>
      </c>
      <c r="J4762">
        <v>14.0693668153198</v>
      </c>
      <c r="K4762">
        <v>3.6245901300571299</v>
      </c>
      <c r="L4762">
        <v>3.3518174886468501</v>
      </c>
      <c r="M4762">
        <v>74.922011851571497</v>
      </c>
      <c r="N4762">
        <v>0.68711656441717694</v>
      </c>
      <c r="O4762">
        <v>17.788461538461501</v>
      </c>
      <c r="P4762">
        <v>71.900826446281002</v>
      </c>
      <c r="Q4762">
        <v>4.8928677308590997E-2</v>
      </c>
    </row>
    <row r="4763" spans="1:17" hidden="1" x14ac:dyDescent="0.3">
      <c r="A4763" t="s">
        <v>9756</v>
      </c>
      <c r="B4763" t="s">
        <v>9757</v>
      </c>
      <c r="C4763" t="str">
        <f>IFERROR(VLOOKUP(Table1[[#This Row],[Ticker]],[1]!Table1[[Symbol]:[Industry]],2,FALSE),"-")</f>
        <v>-</v>
      </c>
      <c r="D4763" t="s">
        <v>1381</v>
      </c>
      <c r="E4763">
        <v>4.0797571499999998</v>
      </c>
      <c r="F4763">
        <v>8.82</v>
      </c>
      <c r="G4763">
        <v>36.8381858803182</v>
      </c>
      <c r="H4763">
        <v>2.5013526110747102</v>
      </c>
      <c r="I4763">
        <v>48.084936341281498</v>
      </c>
      <c r="J4763">
        <v>15.1622629901832</v>
      </c>
      <c r="K4763">
        <v>7.9113984758117404</v>
      </c>
      <c r="L4763">
        <v>7.3825294762732598</v>
      </c>
      <c r="M4763">
        <v>78.757295069375203</v>
      </c>
      <c r="N4763">
        <v>2.3852760446488102</v>
      </c>
      <c r="O4763">
        <v>12.6984126984126</v>
      </c>
      <c r="P4763">
        <v>95.132743362831803</v>
      </c>
      <c r="Q4763">
        <v>6.8839917542748E-2</v>
      </c>
    </row>
    <row r="4764" spans="1:17" hidden="1" x14ac:dyDescent="0.3">
      <c r="A4764" t="s">
        <v>9758</v>
      </c>
      <c r="B4764" t="s">
        <v>9759</v>
      </c>
      <c r="C4764" t="str">
        <f>IFERROR(VLOOKUP(Table1[[#This Row],[Ticker]],[1]!Table1[[Symbol]:[Industry]],2,FALSE),"-")</f>
        <v>-</v>
      </c>
      <c r="D4764" t="s">
        <v>46</v>
      </c>
      <c r="E4764">
        <v>4.0750476000000004</v>
      </c>
      <c r="F4764">
        <v>2.6</v>
      </c>
      <c r="G4764">
        <v>-64.356146103487404</v>
      </c>
      <c r="H4764">
        <v>1.4809444478093901</v>
      </c>
      <c r="I4764">
        <v>39.245599577416399</v>
      </c>
      <c r="J4764">
        <v>2.4955963235165801</v>
      </c>
      <c r="K4764">
        <v>2.4588202503071601</v>
      </c>
      <c r="L4764">
        <v>3.1722596949427699</v>
      </c>
      <c r="M4764">
        <v>60.005093615619799</v>
      </c>
      <c r="N4764">
        <v>0.48741296197107598</v>
      </c>
      <c r="O4764">
        <v>111.53846153846099</v>
      </c>
      <c r="P4764">
        <v>62.5</v>
      </c>
      <c r="Q4764">
        <v>-0.12855807481100601</v>
      </c>
    </row>
    <row r="4765" spans="1:17" hidden="1" x14ac:dyDescent="0.3">
      <c r="A4765" t="s">
        <v>9760</v>
      </c>
      <c r="B4765" t="s">
        <v>9761</v>
      </c>
      <c r="C4765" t="str">
        <f>IFERROR(VLOOKUP(Table1[[#This Row],[Ticker]],[1]!Table1[[Symbol]:[Industry]],2,FALSE),"-")</f>
        <v>-</v>
      </c>
      <c r="D4765" t="s">
        <v>546</v>
      </c>
      <c r="E4765">
        <v>4.0642399999999999</v>
      </c>
      <c r="F4765">
        <v>8.08</v>
      </c>
      <c r="G4765">
        <v>37.328064422828298</v>
      </c>
      <c r="H4765">
        <v>-5.5837895730074001</v>
      </c>
      <c r="I4765">
        <v>-30.0241470693793</v>
      </c>
      <c r="J4765">
        <v>-5.6876535349509302E-2</v>
      </c>
      <c r="K4765">
        <v>8.68939757950859</v>
      </c>
      <c r="L4765">
        <v>8.3249757822750006</v>
      </c>
      <c r="M4765">
        <v>41.680724540055699</v>
      </c>
      <c r="N4765">
        <v>2.1146277403437499</v>
      </c>
      <c r="O4765">
        <v>45.420792079207899</v>
      </c>
      <c r="P4765">
        <v>118.378378378378</v>
      </c>
      <c r="Q4765">
        <v>0.12913878489229499</v>
      </c>
    </row>
    <row r="4766" spans="1:17" hidden="1" x14ac:dyDescent="0.3">
      <c r="A4766" t="s">
        <v>9762</v>
      </c>
      <c r="B4766" t="s">
        <v>9763</v>
      </c>
      <c r="C4766" t="str">
        <f>IFERROR(VLOOKUP(Table1[[#This Row],[Ticker]],[1]!Table1[[Symbol]:[Industry]],2,FALSE),"-")</f>
        <v>-</v>
      </c>
      <c r="D4766" t="s">
        <v>606</v>
      </c>
      <c r="E4766">
        <v>3.9788619000000001</v>
      </c>
      <c r="F4766">
        <v>4.42</v>
      </c>
      <c r="G4766">
        <v>-36.690242213327203</v>
      </c>
      <c r="H4766">
        <v>1.3825918537597299</v>
      </c>
      <c r="I4766">
        <v>-8.3799092421222205</v>
      </c>
      <c r="J4766">
        <v>-3.7266258987056302</v>
      </c>
      <c r="K4766">
        <v>4.4388688942934502</v>
      </c>
      <c r="L4766">
        <v>4.4655762284444798</v>
      </c>
      <c r="M4766">
        <v>48.634531652589601</v>
      </c>
      <c r="N4766">
        <v>1.0163419893900301</v>
      </c>
      <c r="O4766">
        <v>35.746606334841601</v>
      </c>
      <c r="P4766">
        <v>17.553191489361598</v>
      </c>
      <c r="Q4766">
        <v>2.7327576320318001E-2</v>
      </c>
    </row>
    <row r="4767" spans="1:17" hidden="1" x14ac:dyDescent="0.3">
      <c r="A4767" t="s">
        <v>9764</v>
      </c>
      <c r="B4767" t="s">
        <v>9765</v>
      </c>
      <c r="C4767" t="str">
        <f>IFERROR(VLOOKUP(Table1[[#This Row],[Ticker]],[1]!Table1[[Symbol]:[Industry]],2,FALSE),"-")</f>
        <v>-</v>
      </c>
      <c r="D4767" t="s">
        <v>46</v>
      </c>
      <c r="E4767">
        <v>3.9767171000000001</v>
      </c>
      <c r="F4767">
        <v>7.19</v>
      </c>
      <c r="G4767">
        <v>30.6318921740245</v>
      </c>
      <c r="H4767">
        <v>14.3982305675553</v>
      </c>
      <c r="I4767">
        <v>44.3395252595774</v>
      </c>
      <c r="J4767">
        <v>-4.9943365623894502</v>
      </c>
      <c r="K4767">
        <v>6.1441868559517099</v>
      </c>
      <c r="L4767">
        <v>5.4065169787163896</v>
      </c>
      <c r="M4767">
        <v>67.045296145699794</v>
      </c>
      <c r="N4767">
        <v>0.350767599167087</v>
      </c>
      <c r="O4767">
        <v>8.4840055632823201</v>
      </c>
      <c r="P4767">
        <v>105.428571428571</v>
      </c>
      <c r="Q4767">
        <v>2.8510079574757E-2</v>
      </c>
    </row>
    <row r="4768" spans="1:17" hidden="1" x14ac:dyDescent="0.3">
      <c r="A4768" t="s">
        <v>9766</v>
      </c>
      <c r="B4768" t="s">
        <v>9767</v>
      </c>
      <c r="C4768" t="str">
        <f>IFERROR(VLOOKUP(Table1[[#This Row],[Ticker]],[1]!Table1[[Symbol]:[Industry]],2,FALSE),"-")</f>
        <v>-</v>
      </c>
      <c r="E4768">
        <v>3.9706039999999998</v>
      </c>
      <c r="F4768">
        <v>45.1</v>
      </c>
      <c r="G4768">
        <v>12.7066722326755</v>
      </c>
      <c r="H4768">
        <v>-4.6415045317824299</v>
      </c>
      <c r="I4768">
        <v>14.316900825188201</v>
      </c>
      <c r="J4768">
        <v>-1.5044036764834099</v>
      </c>
      <c r="K4768">
        <v>44.8463348536539</v>
      </c>
      <c r="L4768">
        <v>40.074756924056402</v>
      </c>
      <c r="M4768">
        <v>50.127975425573403</v>
      </c>
      <c r="N4768">
        <v>0</v>
      </c>
      <c r="O4768">
        <v>0.86474501108646495</v>
      </c>
      <c r="P4768">
        <v>58.245614035087698</v>
      </c>
    </row>
    <row r="4769" spans="1:17" hidden="1" x14ac:dyDescent="0.3">
      <c r="A4769" t="s">
        <v>9768</v>
      </c>
      <c r="B4769" t="s">
        <v>9769</v>
      </c>
      <c r="C4769" t="str">
        <f>IFERROR(VLOOKUP(Table1[[#This Row],[Ticker]],[1]!Table1[[Symbol]:[Industry]],2,FALSE),"-")</f>
        <v>-</v>
      </c>
      <c r="D4769" t="s">
        <v>51</v>
      </c>
      <c r="E4769">
        <v>3.9688015000000001</v>
      </c>
      <c r="F4769">
        <v>13.15</v>
      </c>
      <c r="G4769">
        <v>73.659221987068605</v>
      </c>
      <c r="H4769">
        <v>5.7549712391426704</v>
      </c>
      <c r="I4769">
        <v>-8.8380680732786807</v>
      </c>
      <c r="J4769">
        <v>8.3115472437619697</v>
      </c>
      <c r="K4769">
        <v>11.371752677626301</v>
      </c>
      <c r="L4769">
        <v>10.7512761941446</v>
      </c>
      <c r="M4769">
        <v>81.543026211594196</v>
      </c>
      <c r="N4769">
        <v>2.1699604743082999</v>
      </c>
      <c r="O4769">
        <v>11.787072243346</v>
      </c>
      <c r="P4769">
        <v>106.436420722135</v>
      </c>
    </row>
    <row r="4770" spans="1:17" hidden="1" x14ac:dyDescent="0.3">
      <c r="A4770" t="s">
        <v>9770</v>
      </c>
      <c r="B4770" t="s">
        <v>9771</v>
      </c>
      <c r="C4770" t="str">
        <f>IFERROR(VLOOKUP(Table1[[#This Row],[Ticker]],[1]!Table1[[Symbol]:[Industry]],2,FALSE),"-")</f>
        <v>-</v>
      </c>
      <c r="D4770" t="s">
        <v>606</v>
      </c>
      <c r="E4770">
        <v>3.9558499999999999</v>
      </c>
      <c r="F4770">
        <v>12.97</v>
      </c>
      <c r="G4770">
        <v>216.81848859646999</v>
      </c>
      <c r="H4770">
        <v>69.1289872714962</v>
      </c>
      <c r="I4770">
        <v>141.069842001658</v>
      </c>
      <c r="J4770">
        <v>11.061968004932501</v>
      </c>
      <c r="K4770">
        <v>7.9979657969130296</v>
      </c>
      <c r="L4770">
        <v>5.8336002253181496</v>
      </c>
      <c r="M4770">
        <v>99.926348363217102</v>
      </c>
      <c r="N4770">
        <v>1.8410614359536801</v>
      </c>
      <c r="O4770">
        <v>0</v>
      </c>
      <c r="P4770">
        <v>249.595687331536</v>
      </c>
      <c r="Q4770">
        <v>8.5185737228699002E-2</v>
      </c>
    </row>
    <row r="4771" spans="1:17" hidden="1" x14ac:dyDescent="0.3">
      <c r="A4771" t="s">
        <v>9772</v>
      </c>
      <c r="B4771" t="s">
        <v>9773</v>
      </c>
      <c r="C4771" t="str">
        <f>IFERROR(VLOOKUP(Table1[[#This Row],[Ticker]],[1]!Table1[[Symbol]:[Industry]],2,FALSE),"-")</f>
        <v>-</v>
      </c>
      <c r="D4771" t="s">
        <v>18</v>
      </c>
      <c r="E4771">
        <v>3.9462039999999998</v>
      </c>
      <c r="F4771">
        <v>11.6</v>
      </c>
      <c r="G4771">
        <v>70.731573194758099</v>
      </c>
      <c r="H4771">
        <v>-11.0782861409778</v>
      </c>
      <c r="I4771">
        <v>68.1650188505334</v>
      </c>
      <c r="J4771">
        <v>-6.48494842356512</v>
      </c>
      <c r="K4771">
        <v>12.574327369940599</v>
      </c>
      <c r="L4771">
        <v>9.9789310199581305</v>
      </c>
      <c r="M4771">
        <v>6.8343171521903798</v>
      </c>
      <c r="N4771">
        <v>5.8682058682058599E-2</v>
      </c>
      <c r="O4771">
        <v>16.8965517241379</v>
      </c>
      <c r="P4771">
        <v>155.50660792951501</v>
      </c>
    </row>
    <row r="4772" spans="1:17" hidden="1" x14ac:dyDescent="0.3">
      <c r="A4772" t="s">
        <v>9774</v>
      </c>
      <c r="B4772" t="s">
        <v>9775</v>
      </c>
      <c r="C4772" t="str">
        <f>IFERROR(VLOOKUP(Table1[[#This Row],[Ticker]],[1]!Table1[[Symbol]:[Industry]],2,FALSE),"-")</f>
        <v>-</v>
      </c>
      <c r="D4772" t="s">
        <v>287</v>
      </c>
      <c r="E4772">
        <v>3.901932</v>
      </c>
      <c r="F4772">
        <v>3</v>
      </c>
      <c r="K4772">
        <v>3.13914626791387</v>
      </c>
      <c r="L4772">
        <v>4.4077132628643598</v>
      </c>
      <c r="M4772">
        <v>99.841790054050605</v>
      </c>
      <c r="N4772">
        <v>1</v>
      </c>
    </row>
    <row r="4773" spans="1:17" hidden="1" x14ac:dyDescent="0.3">
      <c r="A4773" t="s">
        <v>9776</v>
      </c>
      <c r="B4773" t="s">
        <v>9777</v>
      </c>
      <c r="C4773" t="str">
        <f>IFERROR(VLOOKUP(Table1[[#This Row],[Ticker]],[1]!Table1[[Symbol]:[Industry]],2,FALSE),"-")</f>
        <v>-</v>
      </c>
      <c r="D4773" t="s">
        <v>753</v>
      </c>
      <c r="E4773">
        <v>3.8994098080000001</v>
      </c>
      <c r="F4773">
        <v>602.53</v>
      </c>
      <c r="G4773">
        <v>2.2405039494672598</v>
      </c>
      <c r="H4773">
        <v>-3.9178935612329</v>
      </c>
      <c r="I4773">
        <v>5.8874645638161098</v>
      </c>
      <c r="J4773">
        <v>-0.70428213903468895</v>
      </c>
      <c r="K4773">
        <v>579.31804358314298</v>
      </c>
      <c r="L4773">
        <v>525.12753441152699</v>
      </c>
      <c r="M4773">
        <v>60.046073572563003</v>
      </c>
      <c r="N4773">
        <v>1.07271614901348</v>
      </c>
      <c r="O4773">
        <v>1.3542894129753</v>
      </c>
      <c r="P4773">
        <v>43.098370778511303</v>
      </c>
      <c r="Q4773">
        <v>2.4635765917062999E-2</v>
      </c>
    </row>
    <row r="4774" spans="1:17" hidden="1" x14ac:dyDescent="0.3">
      <c r="A4774" t="s">
        <v>9778</v>
      </c>
      <c r="B4774" t="s">
        <v>9779</v>
      </c>
      <c r="C4774" t="str">
        <f>IFERROR(VLOOKUP(Table1[[#This Row],[Ticker]],[1]!Table1[[Symbol]:[Industry]],2,FALSE),"-")</f>
        <v>-</v>
      </c>
      <c r="D4774" t="s">
        <v>546</v>
      </c>
      <c r="E4774">
        <v>3.8454755999999999</v>
      </c>
      <c r="F4774">
        <v>6.19</v>
      </c>
      <c r="G4774">
        <v>-22.634849980618</v>
      </c>
      <c r="H4774">
        <v>-4.6415045317824299</v>
      </c>
      <c r="I4774">
        <v>-8.1878092438927297</v>
      </c>
      <c r="J4774">
        <v>-1.5044036764834099</v>
      </c>
      <c r="K4774">
        <v>6.0064981016057004</v>
      </c>
      <c r="L4774">
        <v>5.7526313011348797</v>
      </c>
      <c r="M4774">
        <v>100</v>
      </c>
      <c r="N4774">
        <v>0</v>
      </c>
      <c r="O4774">
        <v>0</v>
      </c>
      <c r="P4774">
        <v>10.1423487544483</v>
      </c>
    </row>
    <row r="4775" spans="1:17" hidden="1" x14ac:dyDescent="0.3">
      <c r="A4775" t="s">
        <v>9780</v>
      </c>
      <c r="B4775" t="s">
        <v>9781</v>
      </c>
      <c r="C4775" t="str">
        <f>IFERROR(VLOOKUP(Table1[[#This Row],[Ticker]],[1]!Table1[[Symbol]:[Industry]],2,FALSE),"-")</f>
        <v>-</v>
      </c>
      <c r="D4775" t="s">
        <v>606</v>
      </c>
      <c r="E4775">
        <v>3.842364227</v>
      </c>
      <c r="F4775">
        <v>36.01</v>
      </c>
      <c r="G4775">
        <v>-83.810649918096004</v>
      </c>
      <c r="H4775">
        <v>-61.1127688995985</v>
      </c>
      <c r="I4775">
        <v>-69.363609181370705</v>
      </c>
      <c r="J4775">
        <v>-1.2661823953823099</v>
      </c>
      <c r="M4775">
        <v>24.130799959402101</v>
      </c>
      <c r="O4775">
        <v>141.59955567897799</v>
      </c>
      <c r="P4775">
        <v>3.1509596104268098</v>
      </c>
    </row>
    <row r="4776" spans="1:17" hidden="1" x14ac:dyDescent="0.3">
      <c r="A4776" t="s">
        <v>9782</v>
      </c>
      <c r="B4776" t="s">
        <v>9783</v>
      </c>
      <c r="C4776" t="str">
        <f>IFERROR(VLOOKUP(Table1[[#This Row],[Ticker]],[1]!Table1[[Symbol]:[Industry]],2,FALSE),"-")</f>
        <v>-</v>
      </c>
      <c r="D4776" t="s">
        <v>124</v>
      </c>
      <c r="E4776">
        <v>3.7910841</v>
      </c>
      <c r="F4776">
        <v>7.71</v>
      </c>
      <c r="G4776">
        <v>-44.054528999738402</v>
      </c>
      <c r="H4776">
        <v>-9.0165045317824308</v>
      </c>
      <c r="I4776">
        <v>-4.78082073766367</v>
      </c>
      <c r="J4776">
        <v>-5.7597228254195798</v>
      </c>
      <c r="K4776">
        <v>7.8539508522641004</v>
      </c>
      <c r="L4776">
        <v>7.7462616488236602</v>
      </c>
      <c r="M4776">
        <v>45.739673384190603</v>
      </c>
      <c r="N4776">
        <v>1.1377363510663201</v>
      </c>
      <c r="O4776">
        <v>21.789883268482502</v>
      </c>
      <c r="P4776">
        <v>26.393442622950801</v>
      </c>
      <c r="Q4776">
        <v>3.6802730954809001E-2</v>
      </c>
    </row>
    <row r="4777" spans="1:17" hidden="1" x14ac:dyDescent="0.3">
      <c r="A4777" t="s">
        <v>9784</v>
      </c>
      <c r="B4777" t="s">
        <v>9785</v>
      </c>
      <c r="C4777" t="str">
        <f>IFERROR(VLOOKUP(Table1[[#This Row],[Ticker]],[1]!Table1[[Symbol]:[Industry]],2,FALSE),"-")</f>
        <v>-</v>
      </c>
      <c r="D4777" t="s">
        <v>46</v>
      </c>
      <c r="E4777">
        <v>3.7551427500000001</v>
      </c>
      <c r="F4777">
        <v>2.65</v>
      </c>
      <c r="G4777">
        <v>-60.174459009038998</v>
      </c>
      <c r="I4777">
        <v>-18.3301579983411</v>
      </c>
      <c r="K4777">
        <v>4.20551033348326</v>
      </c>
      <c r="L4777">
        <v>8.3203468668060196</v>
      </c>
      <c r="M4777">
        <v>7.8432681322368997E-2</v>
      </c>
      <c r="N4777">
        <v>1</v>
      </c>
      <c r="O4777">
        <v>37.735849056603698</v>
      </c>
      <c r="P4777">
        <v>3.9215686274509798</v>
      </c>
      <c r="Q4777">
        <v>-3.2202925944115002E-2</v>
      </c>
    </row>
    <row r="4778" spans="1:17" hidden="1" x14ac:dyDescent="0.3">
      <c r="A4778" t="s">
        <v>9786</v>
      </c>
      <c r="B4778" t="s">
        <v>9787</v>
      </c>
      <c r="C4778" t="str">
        <f>IFERROR(VLOOKUP(Table1[[#This Row],[Ticker]],[1]!Table1[[Symbol]:[Industry]],2,FALSE),"-")</f>
        <v>-</v>
      </c>
      <c r="D4778" t="s">
        <v>74</v>
      </c>
      <c r="E4778">
        <v>3.7403740000000001</v>
      </c>
      <c r="F4778">
        <v>1.87</v>
      </c>
      <c r="G4778">
        <v>-0.153085259889081</v>
      </c>
      <c r="H4778">
        <v>-17.849051701593702</v>
      </c>
      <c r="I4778">
        <v>-11.4730151411982</v>
      </c>
      <c r="J4778">
        <v>-0.95795558905172296</v>
      </c>
      <c r="K4778">
        <v>1.94004271123373</v>
      </c>
      <c r="L4778">
        <v>1.8208686914507199</v>
      </c>
      <c r="M4778">
        <v>46.503124992938801</v>
      </c>
      <c r="N4778">
        <v>0.76558368999958903</v>
      </c>
      <c r="O4778">
        <v>27.807486631016001</v>
      </c>
      <c r="P4778">
        <v>107.777777777777</v>
      </c>
      <c r="Q4778">
        <v>0.10431545206802</v>
      </c>
    </row>
    <row r="4779" spans="1:17" hidden="1" x14ac:dyDescent="0.3">
      <c r="A4779" t="s">
        <v>9788</v>
      </c>
      <c r="B4779" t="s">
        <v>9789</v>
      </c>
      <c r="C4779" t="str">
        <f>IFERROR(VLOOKUP(Table1[[#This Row],[Ticker]],[1]!Table1[[Symbol]:[Industry]],2,FALSE),"-")</f>
        <v>-</v>
      </c>
      <c r="D4779" t="s">
        <v>546</v>
      </c>
      <c r="E4779">
        <v>3.6469999999999998</v>
      </c>
      <c r="F4779">
        <v>36.47</v>
      </c>
      <c r="G4779">
        <v>-51.732754290621898</v>
      </c>
      <c r="H4779">
        <v>-19.733670430399901</v>
      </c>
      <c r="I4779">
        <v>-20.529138958383999</v>
      </c>
      <c r="J4779">
        <v>-4.3773609774849902</v>
      </c>
      <c r="K4779">
        <v>39.855496753834203</v>
      </c>
      <c r="L4779">
        <v>38.575260690475602</v>
      </c>
      <c r="M4779">
        <v>42.168348848223701</v>
      </c>
      <c r="N4779">
        <v>0.73724503429718802</v>
      </c>
      <c r="O4779">
        <v>38.744173293117598</v>
      </c>
      <c r="P4779">
        <v>52.978187919462997</v>
      </c>
    </row>
    <row r="4780" spans="1:17" hidden="1" x14ac:dyDescent="0.3">
      <c r="A4780" t="s">
        <v>9790</v>
      </c>
      <c r="B4780" t="s">
        <v>9791</v>
      </c>
      <c r="C4780" t="str">
        <f>IFERROR(VLOOKUP(Table1[[#This Row],[Ticker]],[1]!Table1[[Symbol]:[Industry]],2,FALSE),"-")</f>
        <v>-</v>
      </c>
      <c r="D4780" t="s">
        <v>1381</v>
      </c>
      <c r="E4780">
        <v>3.6425595000000301</v>
      </c>
      <c r="F4780">
        <v>43.98</v>
      </c>
      <c r="G4780">
        <v>33.813710355842602</v>
      </c>
      <c r="H4780">
        <v>4.6244401132235797</v>
      </c>
      <c r="I4780">
        <v>-6.6491016245473498</v>
      </c>
      <c r="J4780">
        <v>-4.4751239158507996</v>
      </c>
      <c r="K4780">
        <v>44.089477549042897</v>
      </c>
      <c r="L4780">
        <v>40.514977328528403</v>
      </c>
      <c r="M4780">
        <v>52.471646248896</v>
      </c>
      <c r="N4780">
        <v>0.629298797692179</v>
      </c>
      <c r="O4780">
        <v>43.2014552069122</v>
      </c>
      <c r="P4780">
        <v>75.919999999999902</v>
      </c>
      <c r="Q4780">
        <v>6.3054224138243006E-2</v>
      </c>
    </row>
    <row r="4781" spans="1:17" hidden="1" x14ac:dyDescent="0.3">
      <c r="A4781" t="s">
        <v>9792</v>
      </c>
      <c r="B4781" t="s">
        <v>9793</v>
      </c>
      <c r="C4781" t="str">
        <f>IFERROR(VLOOKUP(Table1[[#This Row],[Ticker]],[1]!Table1[[Symbol]:[Industry]],2,FALSE),"-")</f>
        <v>-</v>
      </c>
      <c r="E4781">
        <v>3.6239499999999998</v>
      </c>
      <c r="F4781">
        <v>29.95</v>
      </c>
      <c r="G4781">
        <v>152.46089650302801</v>
      </c>
      <c r="H4781">
        <v>149.20464931437101</v>
      </c>
      <c r="I4781">
        <v>166.90793723975401</v>
      </c>
      <c r="J4781">
        <v>4.5627685878719397</v>
      </c>
      <c r="K4781">
        <v>17.8177932592756</v>
      </c>
      <c r="L4781">
        <v>12.7679820491814</v>
      </c>
      <c r="M4781">
        <v>100</v>
      </c>
      <c r="N4781">
        <v>1.8031555221637801</v>
      </c>
      <c r="O4781">
        <v>0</v>
      </c>
      <c r="P4781">
        <v>185.23809523809501</v>
      </c>
    </row>
    <row r="4782" spans="1:17" hidden="1" x14ac:dyDescent="0.3">
      <c r="A4782" t="s">
        <v>9794</v>
      </c>
      <c r="B4782" t="s">
        <v>9795</v>
      </c>
      <c r="C4782" t="str">
        <f>IFERROR(VLOOKUP(Table1[[#This Row],[Ticker]],[1]!Table1[[Symbol]:[Industry]],2,FALSE),"-")</f>
        <v>-</v>
      </c>
      <c r="D4782" t="s">
        <v>523</v>
      </c>
      <c r="E4782">
        <v>3.5227031000000002</v>
      </c>
      <c r="F4782">
        <v>3.5</v>
      </c>
      <c r="G4782">
        <v>-53.412119369987003</v>
      </c>
      <c r="H4782">
        <v>-27.9023740969998</v>
      </c>
      <c r="I4782">
        <v>-37.684996708018502</v>
      </c>
      <c r="J4782">
        <v>-17.456784628864298</v>
      </c>
      <c r="K4782">
        <v>4.4502765116915901</v>
      </c>
      <c r="L4782">
        <v>5.3128146443845896</v>
      </c>
      <c r="M4782">
        <v>19.005962537589799</v>
      </c>
      <c r="N4782">
        <v>1.68035508492602</v>
      </c>
      <c r="O4782">
        <v>94</v>
      </c>
      <c r="P4782">
        <v>4.1666666666666696</v>
      </c>
      <c r="Q4782">
        <v>-7.6140351671522999E-2</v>
      </c>
    </row>
    <row r="4783" spans="1:17" hidden="1" x14ac:dyDescent="0.3">
      <c r="A4783" t="s">
        <v>9796</v>
      </c>
      <c r="B4783" t="s">
        <v>9797</v>
      </c>
      <c r="C4783" t="str">
        <f>IFERROR(VLOOKUP(Table1[[#This Row],[Ticker]],[1]!Table1[[Symbol]:[Industry]],2,FALSE),"-")</f>
        <v>-</v>
      </c>
      <c r="D4783" t="s">
        <v>753</v>
      </c>
      <c r="E4783">
        <v>3.52154549999999</v>
      </c>
      <c r="F4783">
        <v>20100</v>
      </c>
      <c r="G4783">
        <v>-5.5931859894901201</v>
      </c>
      <c r="H4783">
        <v>-1.87035303188851</v>
      </c>
      <c r="I4783">
        <v>-12.2495918825592</v>
      </c>
      <c r="J4783">
        <v>1.0670674632677399</v>
      </c>
      <c r="K4783">
        <v>19208.7545485521</v>
      </c>
      <c r="L4783">
        <v>17019.334615027899</v>
      </c>
      <c r="M4783">
        <v>52.023657374319697</v>
      </c>
      <c r="N4783">
        <v>1</v>
      </c>
      <c r="Q4783">
        <v>0.111248485696195</v>
      </c>
    </row>
    <row r="4784" spans="1:17" hidden="1" x14ac:dyDescent="0.3">
      <c r="A4784" t="s">
        <v>9798</v>
      </c>
      <c r="B4784" t="s">
        <v>9799</v>
      </c>
      <c r="C4784" t="str">
        <f>IFERROR(VLOOKUP(Table1[[#This Row],[Ticker]],[1]!Table1[[Symbol]:[Industry]],2,FALSE),"-")</f>
        <v>-</v>
      </c>
      <c r="D4784" t="s">
        <v>473</v>
      </c>
      <c r="E4784">
        <v>3.5135999999999998</v>
      </c>
      <c r="F4784">
        <v>2.44</v>
      </c>
      <c r="G4784">
        <v>26.6999254479401</v>
      </c>
      <c r="H4784">
        <v>-8.2129331032110002</v>
      </c>
      <c r="I4784">
        <v>-3.2358183756996302</v>
      </c>
      <c r="J4784">
        <v>-5.45697284644387</v>
      </c>
      <c r="K4784">
        <v>2.3987917904553702</v>
      </c>
      <c r="L4784">
        <v>2.2472474871653101</v>
      </c>
      <c r="M4784">
        <v>50.9710846498349</v>
      </c>
      <c r="N4784">
        <v>0.95381876500662599</v>
      </c>
      <c r="O4784">
        <v>11.8852459016393</v>
      </c>
      <c r="P4784">
        <v>74.285714285714207</v>
      </c>
      <c r="Q4784">
        <v>6.4138173797779002E-2</v>
      </c>
    </row>
    <row r="4785" spans="1:17" hidden="1" x14ac:dyDescent="0.3">
      <c r="A4785" t="s">
        <v>9800</v>
      </c>
      <c r="B4785" t="s">
        <v>9801</v>
      </c>
      <c r="C4785" t="str">
        <f>IFERROR(VLOOKUP(Table1[[#This Row],[Ticker]],[1]!Table1[[Symbol]:[Industry]],2,FALSE),"-")</f>
        <v>-</v>
      </c>
      <c r="D4785" t="s">
        <v>606</v>
      </c>
      <c r="E4785">
        <v>3.5056417500000001</v>
      </c>
      <c r="F4785">
        <v>5.85</v>
      </c>
      <c r="G4785">
        <v>-35.277198735066399</v>
      </c>
      <c r="H4785">
        <v>-32.8623634274879</v>
      </c>
      <c r="I4785">
        <v>-9.9968246650078196</v>
      </c>
      <c r="J4785">
        <v>-4.8101888004503603</v>
      </c>
      <c r="K4785">
        <v>6.5905054886990397</v>
      </c>
      <c r="L4785">
        <v>7.11503464415485</v>
      </c>
      <c r="M4785">
        <v>9.7162151240559798</v>
      </c>
      <c r="N4785">
        <v>0.247311827956989</v>
      </c>
      <c r="O4785">
        <v>46.153846153846096</v>
      </c>
      <c r="P4785">
        <v>42.682926829268197</v>
      </c>
    </row>
    <row r="4786" spans="1:17" hidden="1" x14ac:dyDescent="0.3">
      <c r="A4786" t="s">
        <v>9802</v>
      </c>
      <c r="B4786" t="s">
        <v>9803</v>
      </c>
      <c r="C4786" t="str">
        <f>IFERROR(VLOOKUP(Table1[[#This Row],[Ticker]],[1]!Table1[[Symbol]:[Industry]],2,FALSE),"-")</f>
        <v>-</v>
      </c>
      <c r="D4786" t="s">
        <v>4403</v>
      </c>
      <c r="E4786">
        <v>3.4674999999999998</v>
      </c>
      <c r="F4786">
        <v>18.25</v>
      </c>
      <c r="G4786">
        <v>481.70091574304797</v>
      </c>
      <c r="H4786">
        <v>111.11531928955699</v>
      </c>
      <c r="I4786">
        <v>156.10593222722201</v>
      </c>
      <c r="J4786">
        <v>19.8493995335654</v>
      </c>
      <c r="K4786">
        <v>9.2106051198067806</v>
      </c>
      <c r="L4786">
        <v>4.7401865878156597</v>
      </c>
      <c r="M4786">
        <v>99.999999999296804</v>
      </c>
      <c r="N4786">
        <v>0.61222692036645499</v>
      </c>
      <c r="O4786">
        <v>0</v>
      </c>
      <c r="P4786">
        <v>514.47811447811398</v>
      </c>
      <c r="Q4786">
        <v>0.16102879031244699</v>
      </c>
    </row>
    <row r="4787" spans="1:17" hidden="1" x14ac:dyDescent="0.3">
      <c r="A4787" t="s">
        <v>9804</v>
      </c>
      <c r="B4787" t="s">
        <v>9805</v>
      </c>
      <c r="C4787" t="str">
        <f>IFERROR(VLOOKUP(Table1[[#This Row],[Ticker]],[1]!Table1[[Symbol]:[Industry]],2,FALSE),"-")</f>
        <v>-</v>
      </c>
      <c r="D4787" t="s">
        <v>185</v>
      </c>
      <c r="E4787">
        <v>3.4472295000000002</v>
      </c>
      <c r="F4787">
        <v>4.87</v>
      </c>
      <c r="G4787">
        <v>-29.3801711342171</v>
      </c>
      <c r="H4787">
        <v>-3.7719393143911302</v>
      </c>
      <c r="I4787">
        <v>-2.9273143964453898</v>
      </c>
      <c r="J4787">
        <v>-4.4332739693704504</v>
      </c>
      <c r="K4787">
        <v>4.8279796225095604</v>
      </c>
      <c r="L4787">
        <v>4.9240796070764397</v>
      </c>
      <c r="M4787">
        <v>56.280620132490498</v>
      </c>
      <c r="N4787">
        <v>0.74727979992927296</v>
      </c>
      <c r="O4787">
        <v>34.496919917864403</v>
      </c>
      <c r="P4787">
        <v>27.821522309711199</v>
      </c>
      <c r="Q4787">
        <v>3.7486420129510999E-2</v>
      </c>
    </row>
    <row r="4788" spans="1:17" hidden="1" x14ac:dyDescent="0.3">
      <c r="A4788" t="s">
        <v>9806</v>
      </c>
      <c r="B4788" t="s">
        <v>9807</v>
      </c>
      <c r="C4788" t="str">
        <f>IFERROR(VLOOKUP(Table1[[#This Row],[Ticker]],[1]!Table1[[Symbol]:[Industry]],2,FALSE),"-")</f>
        <v>-</v>
      </c>
      <c r="D4788" t="s">
        <v>74</v>
      </c>
      <c r="E4788">
        <v>3.4157122497302499</v>
      </c>
      <c r="F4788">
        <v>9.2899999999999991</v>
      </c>
      <c r="G4788">
        <v>21.798508419675599</v>
      </c>
      <c r="H4788">
        <v>-4.6415045317824299</v>
      </c>
      <c r="I4788">
        <v>15.3389067498602</v>
      </c>
      <c r="J4788">
        <v>-1.5044036764834099</v>
      </c>
      <c r="K4788">
        <v>9.2503825510536792</v>
      </c>
      <c r="L4788">
        <v>8.2112322226179799</v>
      </c>
      <c r="M4788">
        <v>100</v>
      </c>
      <c r="O4788">
        <v>0</v>
      </c>
      <c r="P4788">
        <v>54.575707154741998</v>
      </c>
    </row>
    <row r="4789" spans="1:17" hidden="1" x14ac:dyDescent="0.3">
      <c r="A4789" t="s">
        <v>9808</v>
      </c>
      <c r="B4789" t="s">
        <v>9809</v>
      </c>
      <c r="C4789" t="str">
        <f>IFERROR(VLOOKUP(Table1[[#This Row],[Ticker]],[1]!Table1[[Symbol]:[Industry]],2,FALSE),"-")</f>
        <v>-</v>
      </c>
      <c r="D4789" t="s">
        <v>606</v>
      </c>
      <c r="E4789">
        <v>3.3796515600000001</v>
      </c>
      <c r="F4789">
        <v>8.4600000000000009</v>
      </c>
      <c r="G4789">
        <v>59.495528537660803</v>
      </c>
      <c r="H4789">
        <v>-4.6415045317824299</v>
      </c>
      <c r="I4789">
        <v>15.955556287373099</v>
      </c>
      <c r="J4789">
        <v>-1.5044036764834099</v>
      </c>
      <c r="K4789">
        <v>6.8279455363506498</v>
      </c>
      <c r="M4789">
        <v>99.998928833807298</v>
      </c>
      <c r="N4789">
        <v>0.245470265393579</v>
      </c>
      <c r="O4789">
        <v>0</v>
      </c>
      <c r="P4789">
        <v>92.272727272727195</v>
      </c>
    </row>
    <row r="4790" spans="1:17" hidden="1" x14ac:dyDescent="0.3">
      <c r="A4790" t="s">
        <v>9810</v>
      </c>
      <c r="B4790" t="s">
        <v>9811</v>
      </c>
      <c r="C4790" t="str">
        <f>IFERROR(VLOOKUP(Table1[[#This Row],[Ticker]],[1]!Table1[[Symbol]:[Industry]],2,FALSE),"-")</f>
        <v>-</v>
      </c>
      <c r="E4790">
        <v>3.3725641359999998</v>
      </c>
      <c r="F4790">
        <v>16.010000000000002</v>
      </c>
      <c r="G4790">
        <v>-30.3459767261092</v>
      </c>
      <c r="H4790">
        <v>0.34210202559462199</v>
      </c>
      <c r="I4790">
        <v>-1.89379436197749</v>
      </c>
      <c r="J4790">
        <v>-4.6501991997744003</v>
      </c>
      <c r="K4790">
        <v>15.232330492414</v>
      </c>
      <c r="L4790">
        <v>15.3063226417034</v>
      </c>
      <c r="M4790">
        <v>75.806952068903399</v>
      </c>
      <c r="N4790">
        <v>2.72727272727272</v>
      </c>
      <c r="O4790">
        <v>11.8051217988756</v>
      </c>
      <c r="P4790">
        <v>49.207828518173301</v>
      </c>
    </row>
    <row r="4791" spans="1:17" hidden="1" x14ac:dyDescent="0.3">
      <c r="A4791" t="s">
        <v>9812</v>
      </c>
      <c r="B4791" t="s">
        <v>9813</v>
      </c>
      <c r="C4791" t="str">
        <f>IFERROR(VLOOKUP(Table1[[#This Row],[Ticker]],[1]!Table1[[Symbol]:[Industry]],2,FALSE),"-")</f>
        <v>-</v>
      </c>
      <c r="D4791" t="s">
        <v>753</v>
      </c>
      <c r="E4791">
        <v>3.3721852499999998</v>
      </c>
      <c r="F4791">
        <v>3000</v>
      </c>
      <c r="G4791">
        <v>4.1372069423175999</v>
      </c>
      <c r="H4791">
        <v>-3.6370402460681501</v>
      </c>
      <c r="I4791">
        <v>3.76996410178096</v>
      </c>
      <c r="J4791">
        <v>-3.05252083129513</v>
      </c>
      <c r="K4791">
        <v>2793.1466935243002</v>
      </c>
      <c r="L4791">
        <v>2539.20682925754</v>
      </c>
      <c r="M4791">
        <v>62.239883768519803</v>
      </c>
      <c r="N4791">
        <v>1.10407239819004</v>
      </c>
      <c r="O4791">
        <v>3.3333333333333401</v>
      </c>
      <c r="P4791">
        <v>42.180094786729804</v>
      </c>
      <c r="Q4791">
        <v>1.8760771011537999E-2</v>
      </c>
    </row>
    <row r="4792" spans="1:17" hidden="1" x14ac:dyDescent="0.3">
      <c r="A4792" t="s">
        <v>9814</v>
      </c>
      <c r="B4792" t="s">
        <v>9815</v>
      </c>
      <c r="C4792" t="str">
        <f>IFERROR(VLOOKUP(Table1[[#This Row],[Ticker]],[1]!Table1[[Symbol]:[Industry]],2,FALSE),"-")</f>
        <v>-</v>
      </c>
      <c r="D4792" t="s">
        <v>606</v>
      </c>
      <c r="E4792">
        <v>3.3616709</v>
      </c>
      <c r="F4792">
        <v>7.91</v>
      </c>
      <c r="G4792">
        <v>-73.526262405478306</v>
      </c>
      <c r="H4792">
        <v>-0.77552515033912806</v>
      </c>
      <c r="I4792">
        <v>-21.5125325393448</v>
      </c>
      <c r="J4792">
        <v>-16.662298413325502</v>
      </c>
      <c r="K4792">
        <v>8.4230158333126894</v>
      </c>
      <c r="L4792">
        <v>9.0046704517184306</v>
      </c>
      <c r="M4792">
        <v>42.240437952939502</v>
      </c>
      <c r="N4792">
        <v>1.5352623145916899</v>
      </c>
      <c r="O4792">
        <v>82.427307206068207</v>
      </c>
      <c r="P4792">
        <v>16.323529411764699</v>
      </c>
      <c r="Q4792">
        <v>8.3895923452921004E-2</v>
      </c>
    </row>
    <row r="4793" spans="1:17" hidden="1" x14ac:dyDescent="0.3">
      <c r="A4793" t="s">
        <v>9816</v>
      </c>
      <c r="B4793" t="s">
        <v>9817</v>
      </c>
      <c r="C4793" t="str">
        <f>IFERROR(VLOOKUP(Table1[[#This Row],[Ticker]],[1]!Table1[[Symbol]:[Industry]],2,FALSE),"-")</f>
        <v>-</v>
      </c>
      <c r="D4793" t="s">
        <v>400</v>
      </c>
      <c r="E4793">
        <v>3.2829120000000001</v>
      </c>
      <c r="F4793">
        <v>9.6</v>
      </c>
      <c r="G4793">
        <v>35.939848716603102</v>
      </c>
      <c r="H4793">
        <v>-24.2394944815311</v>
      </c>
      <c r="I4793">
        <v>-12.8356525038356</v>
      </c>
      <c r="J4793">
        <v>-3.5452200030140402</v>
      </c>
      <c r="K4793">
        <v>10.109220955278801</v>
      </c>
      <c r="L4793">
        <v>9.3601284033992496</v>
      </c>
      <c r="M4793">
        <v>11.371686722776699</v>
      </c>
      <c r="N4793">
        <v>0.23179793946056401</v>
      </c>
      <c r="O4793">
        <v>33.75</v>
      </c>
      <c r="P4793">
        <v>68.717047451669501</v>
      </c>
      <c r="Q4793">
        <v>7.7278780065978006E-2</v>
      </c>
    </row>
    <row r="4794" spans="1:17" hidden="1" x14ac:dyDescent="0.3">
      <c r="A4794" t="s">
        <v>9818</v>
      </c>
      <c r="B4794" t="s">
        <v>9819</v>
      </c>
      <c r="C4794" t="str">
        <f>IFERROR(VLOOKUP(Table1[[#This Row],[Ticker]],[1]!Table1[[Symbol]:[Industry]],2,FALSE),"-")</f>
        <v>-</v>
      </c>
      <c r="D4794" t="s">
        <v>185</v>
      </c>
      <c r="E4794">
        <v>3.2602199999999999</v>
      </c>
      <c r="F4794">
        <v>32.44</v>
      </c>
      <c r="G4794">
        <v>47.445023487155801</v>
      </c>
      <c r="H4794">
        <v>-5.6849827926519998</v>
      </c>
      <c r="I4794">
        <v>-11.302774296592499</v>
      </c>
      <c r="J4794">
        <v>24.241452677107699</v>
      </c>
      <c r="K4794">
        <v>32.9549946305739</v>
      </c>
      <c r="L4794">
        <v>31.9333326926075</v>
      </c>
      <c r="M4794">
        <v>61.0898002398052</v>
      </c>
      <c r="N4794">
        <v>0.32793118638566199</v>
      </c>
      <c r="O4794">
        <v>47.9654747225647</v>
      </c>
      <c r="P4794">
        <v>89.154518950437307</v>
      </c>
      <c r="Q4794">
        <v>7.7194976701671997E-2</v>
      </c>
    </row>
    <row r="4795" spans="1:17" hidden="1" x14ac:dyDescent="0.3">
      <c r="A4795" t="s">
        <v>9820</v>
      </c>
      <c r="B4795" t="s">
        <v>9821</v>
      </c>
      <c r="C4795" t="str">
        <f>IFERROR(VLOOKUP(Table1[[#This Row],[Ticker]],[1]!Table1[[Symbol]:[Industry]],2,FALSE),"-")</f>
        <v>-</v>
      </c>
      <c r="D4795" t="s">
        <v>546</v>
      </c>
      <c r="E4795">
        <v>3.17888064</v>
      </c>
      <c r="F4795">
        <v>42.93</v>
      </c>
      <c r="G4795">
        <v>180.12367590050201</v>
      </c>
      <c r="H4795">
        <v>14.695042108421699</v>
      </c>
      <c r="I4795">
        <v>165.59841343023001</v>
      </c>
      <c r="J4795">
        <v>4.5691850331940103</v>
      </c>
      <c r="K4795">
        <v>33.857559812945297</v>
      </c>
      <c r="M4795">
        <v>100</v>
      </c>
      <c r="N4795">
        <v>5.3536790325886399</v>
      </c>
      <c r="O4795">
        <v>0</v>
      </c>
      <c r="P4795">
        <v>212.90087463556799</v>
      </c>
    </row>
    <row r="4796" spans="1:17" hidden="1" x14ac:dyDescent="0.3">
      <c r="A4796" t="s">
        <v>9822</v>
      </c>
      <c r="B4796" t="s">
        <v>9823</v>
      </c>
      <c r="C4796" t="str">
        <f>IFERROR(VLOOKUP(Table1[[#This Row],[Ticker]],[1]!Table1[[Symbol]:[Industry]],2,FALSE),"-")</f>
        <v>-</v>
      </c>
      <c r="D4796" t="s">
        <v>400</v>
      </c>
      <c r="E4796">
        <v>3.1616439999999999</v>
      </c>
      <c r="F4796">
        <v>8.35</v>
      </c>
      <c r="G4796">
        <v>-11.4109196652989</v>
      </c>
      <c r="H4796">
        <v>-5.9417409384018303</v>
      </c>
      <c r="I4796">
        <v>-25.5523802205633</v>
      </c>
      <c r="J4796">
        <v>-3.2691095588363601</v>
      </c>
      <c r="K4796">
        <v>8.4288560724173998</v>
      </c>
      <c r="L4796">
        <v>8.1045694911084691</v>
      </c>
      <c r="M4796">
        <v>44.310437629824698</v>
      </c>
      <c r="N4796">
        <v>5.4545454545454497</v>
      </c>
      <c r="O4796">
        <v>8.9820359281437003</v>
      </c>
      <c r="P4796">
        <v>93.735498839907194</v>
      </c>
    </row>
    <row r="4797" spans="1:17" hidden="1" x14ac:dyDescent="0.3">
      <c r="A4797" t="s">
        <v>9824</v>
      </c>
      <c r="B4797" t="s">
        <v>9825</v>
      </c>
      <c r="C4797" t="str">
        <f>IFERROR(VLOOKUP(Table1[[#This Row],[Ticker]],[1]!Table1[[Symbol]:[Industry]],2,FALSE),"-")</f>
        <v>-</v>
      </c>
      <c r="D4797" t="s">
        <v>379</v>
      </c>
      <c r="E4797">
        <v>3.139792747</v>
      </c>
      <c r="F4797">
        <v>6.11</v>
      </c>
      <c r="G4797">
        <v>-42.7919262755671</v>
      </c>
      <c r="H4797">
        <v>-6.7724025530914203</v>
      </c>
      <c r="I4797">
        <v>-14.770835964442799</v>
      </c>
      <c r="J4797">
        <v>-4.2275504238359201</v>
      </c>
      <c r="K4797">
        <v>6.3387737402398603</v>
      </c>
      <c r="L4797">
        <v>6.3179988565718102</v>
      </c>
      <c r="M4797">
        <v>36.835356064108602</v>
      </c>
      <c r="N4797">
        <v>1.0351474128101601</v>
      </c>
      <c r="O4797">
        <v>25.2045826513911</v>
      </c>
      <c r="P4797">
        <v>18.181818181818102</v>
      </c>
      <c r="Q4797">
        <v>-2.6413656015504001E-2</v>
      </c>
    </row>
    <row r="4798" spans="1:17" hidden="1" x14ac:dyDescent="0.3">
      <c r="A4798" t="s">
        <v>9826</v>
      </c>
      <c r="B4798" t="s">
        <v>9827</v>
      </c>
      <c r="C4798" t="str">
        <f>IFERROR(VLOOKUP(Table1[[#This Row],[Ticker]],[1]!Table1[[Symbol]:[Industry]],2,FALSE),"-")</f>
        <v>-</v>
      </c>
      <c r="D4798" t="s">
        <v>753</v>
      </c>
      <c r="E4798">
        <v>3.13730683</v>
      </c>
      <c r="F4798">
        <v>89.04</v>
      </c>
      <c r="G4798">
        <v>19.688554689591101</v>
      </c>
      <c r="H4798">
        <v>-2.4205543314389701</v>
      </c>
      <c r="I4798">
        <v>5.7501095601872798</v>
      </c>
      <c r="J4798">
        <v>1.0217187256293401</v>
      </c>
      <c r="K4798">
        <v>86.061455360263096</v>
      </c>
      <c r="L4798">
        <v>77.279368573857994</v>
      </c>
      <c r="M4798">
        <v>50.818864179380903</v>
      </c>
      <c r="N4798">
        <v>0.88839405722996501</v>
      </c>
      <c r="O4798">
        <v>11.1859838274932</v>
      </c>
      <c r="P4798">
        <v>62.038216560509497</v>
      </c>
      <c r="Q4798">
        <v>1.4865976829215E-2</v>
      </c>
    </row>
    <row r="4799" spans="1:17" hidden="1" x14ac:dyDescent="0.3">
      <c r="A4799" t="s">
        <v>9828</v>
      </c>
      <c r="B4799" t="s">
        <v>9829</v>
      </c>
      <c r="C4799" t="str">
        <f>IFERROR(VLOOKUP(Table1[[#This Row],[Ticker]],[1]!Table1[[Symbol]:[Industry]],2,FALSE),"-")</f>
        <v>-</v>
      </c>
      <c r="D4799" t="s">
        <v>164</v>
      </c>
      <c r="E4799">
        <v>3.1299125000000001</v>
      </c>
      <c r="F4799">
        <v>5.15</v>
      </c>
      <c r="G4799">
        <v>6.7891969288902398</v>
      </c>
      <c r="H4799">
        <v>-12.195461366314801</v>
      </c>
      <c r="I4799">
        <v>0.33343647170495599</v>
      </c>
      <c r="J4799">
        <v>-11.3289650799921</v>
      </c>
      <c r="K4799">
        <v>5.6057058639119699</v>
      </c>
      <c r="L4799">
        <v>5.4192235682915797</v>
      </c>
      <c r="M4799">
        <v>44.630040740381098</v>
      </c>
      <c r="N4799">
        <v>0.79543879543879503</v>
      </c>
      <c r="O4799">
        <v>63.106796116504803</v>
      </c>
      <c r="P4799">
        <v>69.966996699669906</v>
      </c>
      <c r="Q4799">
        <v>2.7578509890823999E-2</v>
      </c>
    </row>
    <row r="4800" spans="1:17" hidden="1" x14ac:dyDescent="0.3">
      <c r="A4800" t="s">
        <v>9830</v>
      </c>
      <c r="B4800" t="s">
        <v>9831</v>
      </c>
      <c r="C4800" t="str">
        <f>IFERROR(VLOOKUP(Table1[[#This Row],[Ticker]],[1]!Table1[[Symbol]:[Industry]],2,FALSE),"-")</f>
        <v>-</v>
      </c>
      <c r="D4800" t="s">
        <v>546</v>
      </c>
      <c r="E4800">
        <v>3.1238001118785701</v>
      </c>
      <c r="F4800">
        <v>3.13</v>
      </c>
      <c r="G4800">
        <v>-32.777198735066399</v>
      </c>
      <c r="H4800">
        <v>-4.6415045317824299</v>
      </c>
      <c r="I4800">
        <v>-18.3301579983411</v>
      </c>
      <c r="J4800">
        <v>-1.5044036764834099</v>
      </c>
      <c r="K4800">
        <v>3.1299999991738598</v>
      </c>
      <c r="L4800">
        <v>3.1299348357403001</v>
      </c>
      <c r="M4800">
        <v>100</v>
      </c>
      <c r="O4800">
        <v>0</v>
      </c>
      <c r="P4800">
        <v>0</v>
      </c>
    </row>
    <row r="4801" spans="1:17" hidden="1" x14ac:dyDescent="0.3">
      <c r="A4801" t="s">
        <v>9832</v>
      </c>
      <c r="B4801" t="s">
        <v>9833</v>
      </c>
      <c r="C4801" t="str">
        <f>IFERROR(VLOOKUP(Table1[[#This Row],[Ticker]],[1]!Table1[[Symbol]:[Industry]],2,FALSE),"-")</f>
        <v>-</v>
      </c>
      <c r="D4801" t="s">
        <v>1968</v>
      </c>
      <c r="E4801">
        <v>3.0471729999999999</v>
      </c>
      <c r="F4801">
        <v>5.9</v>
      </c>
      <c r="G4801">
        <v>6.7027067022858304</v>
      </c>
      <c r="H4801">
        <v>-0.76826509516270702</v>
      </c>
      <c r="I4801">
        <v>-8.6647304890474501</v>
      </c>
      <c r="J4801">
        <v>-3.8222844711853901</v>
      </c>
      <c r="K4801">
        <v>6.0971926843800999</v>
      </c>
      <c r="L4801">
        <v>5.3257969082754899</v>
      </c>
      <c r="M4801">
        <v>28.464531400521199</v>
      </c>
      <c r="N4801">
        <v>0.99764951006743696</v>
      </c>
      <c r="O4801">
        <v>16.4406779661016</v>
      </c>
      <c r="P4801">
        <v>83.229813664596193</v>
      </c>
      <c r="Q4801">
        <v>8.9286362856749995E-3</v>
      </c>
    </row>
    <row r="4802" spans="1:17" hidden="1" x14ac:dyDescent="0.3">
      <c r="A4802" t="s">
        <v>9834</v>
      </c>
      <c r="B4802" t="s">
        <v>9835</v>
      </c>
      <c r="C4802" t="str">
        <f>IFERROR(VLOOKUP(Table1[[#This Row],[Ticker]],[1]!Table1[[Symbol]:[Industry]],2,FALSE),"-")</f>
        <v>-</v>
      </c>
      <c r="D4802" t="s">
        <v>9836</v>
      </c>
      <c r="E4802">
        <v>3.02434</v>
      </c>
      <c r="F4802">
        <v>4.66</v>
      </c>
      <c r="G4802">
        <v>-18.280884238751899</v>
      </c>
      <c r="H4802">
        <v>-10.5000903903682</v>
      </c>
      <c r="I4802">
        <v>4.6249871203923698</v>
      </c>
      <c r="J4802">
        <v>-11.018966783279501</v>
      </c>
      <c r="K4802">
        <v>4.8634059729175103</v>
      </c>
      <c r="L4802">
        <v>4.3733184732668802</v>
      </c>
      <c r="M4802">
        <v>17.632797491921501</v>
      </c>
      <c r="N4802">
        <v>0.67379679144384996</v>
      </c>
      <c r="O4802">
        <v>29.399141630901202</v>
      </c>
      <c r="P4802">
        <v>64.084507042253506</v>
      </c>
    </row>
    <row r="4803" spans="1:17" hidden="1" x14ac:dyDescent="0.3">
      <c r="A4803" t="s">
        <v>9837</v>
      </c>
      <c r="B4803" t="s">
        <v>9838</v>
      </c>
      <c r="C4803" t="str">
        <f>IFERROR(VLOOKUP(Table1[[#This Row],[Ticker]],[1]!Table1[[Symbol]:[Industry]],2,FALSE),"-")</f>
        <v>-</v>
      </c>
      <c r="D4803" t="s">
        <v>400</v>
      </c>
      <c r="E4803">
        <v>3.0079539999999998</v>
      </c>
      <c r="F4803">
        <v>6.43</v>
      </c>
      <c r="G4803">
        <v>-0.74434452562082498</v>
      </c>
      <c r="H4803">
        <v>5.4200971109280296</v>
      </c>
      <c r="I4803">
        <v>13.702696211104399</v>
      </c>
      <c r="J4803">
        <v>3.3879642295831101</v>
      </c>
      <c r="M4803">
        <v>100</v>
      </c>
      <c r="O4803">
        <v>0</v>
      </c>
      <c r="P4803">
        <v>32.032854209445503</v>
      </c>
    </row>
    <row r="4804" spans="1:17" hidden="1" x14ac:dyDescent="0.3">
      <c r="A4804" t="s">
        <v>9839</v>
      </c>
      <c r="B4804" t="s">
        <v>9840</v>
      </c>
      <c r="C4804" t="str">
        <f>IFERROR(VLOOKUP(Table1[[#This Row],[Ticker]],[1]!Table1[[Symbol]:[Industry]],2,FALSE),"-")</f>
        <v>-</v>
      </c>
      <c r="D4804" t="s">
        <v>2208</v>
      </c>
      <c r="E4804">
        <v>2.99764265</v>
      </c>
      <c r="F4804">
        <v>36.950000000000003</v>
      </c>
      <c r="G4804">
        <v>-80.365851217335901</v>
      </c>
      <c r="H4804">
        <v>-3.4086278194536601</v>
      </c>
      <c r="I4804">
        <v>11.3189648086764</v>
      </c>
      <c r="J4804">
        <v>-1.61254101089812</v>
      </c>
      <c r="K4804">
        <v>36.748895122232803</v>
      </c>
      <c r="L4804">
        <v>38.835613693636603</v>
      </c>
      <c r="M4804">
        <v>49.833884712533397</v>
      </c>
      <c r="N4804">
        <v>2.0909090909090899</v>
      </c>
      <c r="O4804">
        <v>105.683355886332</v>
      </c>
      <c r="P4804">
        <v>42.6640926640926</v>
      </c>
      <c r="Q4804">
        <v>-3.7975705874445001E-2</v>
      </c>
    </row>
    <row r="4805" spans="1:17" hidden="1" x14ac:dyDescent="0.3">
      <c r="A4805" t="s">
        <v>9841</v>
      </c>
      <c r="B4805" t="s">
        <v>9842</v>
      </c>
      <c r="C4805" t="str">
        <f>IFERROR(VLOOKUP(Table1[[#This Row],[Ticker]],[1]!Table1[[Symbol]:[Industry]],2,FALSE),"-")</f>
        <v>-</v>
      </c>
      <c r="D4805" t="s">
        <v>546</v>
      </c>
      <c r="E4805">
        <v>2.9933882440000001</v>
      </c>
      <c r="F4805">
        <v>13.46</v>
      </c>
      <c r="G4805">
        <v>-32.777198735066399</v>
      </c>
      <c r="H4805">
        <v>-4.6415045317824299</v>
      </c>
      <c r="I4805">
        <v>-18.3301579983411</v>
      </c>
      <c r="J4805">
        <v>-1.5044036764834099</v>
      </c>
      <c r="K4805">
        <v>13.4599995556593</v>
      </c>
      <c r="L4805">
        <v>13.3763279710621</v>
      </c>
      <c r="M4805">
        <v>100</v>
      </c>
      <c r="O4805">
        <v>0</v>
      </c>
      <c r="P4805">
        <v>0</v>
      </c>
    </row>
    <row r="4806" spans="1:17" hidden="1" x14ac:dyDescent="0.3">
      <c r="A4806" t="s">
        <v>9843</v>
      </c>
      <c r="B4806" t="s">
        <v>9844</v>
      </c>
      <c r="C4806" t="str">
        <f>IFERROR(VLOOKUP(Table1[[#This Row],[Ticker]],[1]!Table1[[Symbol]:[Industry]],2,FALSE),"-")</f>
        <v>-</v>
      </c>
      <c r="D4806" t="s">
        <v>397</v>
      </c>
      <c r="E4806">
        <v>2.9828152800000001</v>
      </c>
      <c r="F4806">
        <v>1.62</v>
      </c>
      <c r="G4806">
        <v>-23.3177392756069</v>
      </c>
      <c r="H4806">
        <v>10.173310283032301</v>
      </c>
      <c r="I4806">
        <v>7.2512373504960701</v>
      </c>
      <c r="J4806">
        <v>1.1446029460331399</v>
      </c>
      <c r="K4806">
        <v>1.48691659357832</v>
      </c>
      <c r="L4806">
        <v>1.5153909904103799</v>
      </c>
      <c r="M4806">
        <v>63.850531627711597</v>
      </c>
      <c r="N4806">
        <v>2.2596190618954402</v>
      </c>
      <c r="O4806">
        <v>22.2222222222222</v>
      </c>
      <c r="P4806">
        <v>42.105263157894697</v>
      </c>
      <c r="Q4806">
        <v>-5.8521237313770999E-2</v>
      </c>
    </row>
    <row r="4807" spans="1:17" hidden="1" x14ac:dyDescent="0.3">
      <c r="A4807" t="s">
        <v>9845</v>
      </c>
      <c r="B4807" t="s">
        <v>9846</v>
      </c>
      <c r="C4807" t="str">
        <f>IFERROR(VLOOKUP(Table1[[#This Row],[Ticker]],[1]!Table1[[Symbol]:[Industry]],2,FALSE),"-")</f>
        <v>-</v>
      </c>
      <c r="D4807" t="s">
        <v>392</v>
      </c>
      <c r="E4807">
        <v>2.9621070719999998</v>
      </c>
      <c r="F4807">
        <v>2.76</v>
      </c>
      <c r="G4807">
        <v>-11.724567156119001</v>
      </c>
      <c r="H4807">
        <v>-12.4913338833182</v>
      </c>
      <c r="I4807">
        <v>-46.078849097817503</v>
      </c>
      <c r="J4807">
        <v>1.9438721855855501</v>
      </c>
      <c r="K4807">
        <v>2.8562964882681299</v>
      </c>
      <c r="L4807">
        <v>3.0649161349727798</v>
      </c>
      <c r="M4807">
        <v>48.839617785817097</v>
      </c>
      <c r="N4807">
        <v>0.458639666554713</v>
      </c>
      <c r="O4807">
        <v>94.565217391304301</v>
      </c>
      <c r="P4807">
        <v>31.428571428571399</v>
      </c>
    </row>
    <row r="4808" spans="1:17" hidden="1" x14ac:dyDescent="0.3">
      <c r="A4808" t="s">
        <v>9847</v>
      </c>
      <c r="B4808" t="s">
        <v>9848</v>
      </c>
      <c r="C4808" t="str">
        <f>IFERROR(VLOOKUP(Table1[[#This Row],[Ticker]],[1]!Table1[[Symbol]:[Industry]],2,FALSE),"-")</f>
        <v>-</v>
      </c>
      <c r="D4808" t="s">
        <v>473</v>
      </c>
      <c r="E4808">
        <v>2.9552399999999999</v>
      </c>
      <c r="F4808">
        <v>9</v>
      </c>
      <c r="G4808">
        <v>-32.998928225088498</v>
      </c>
      <c r="H4808">
        <v>-43.308171198449102</v>
      </c>
      <c r="I4808">
        <v>-52.636727341406797</v>
      </c>
      <c r="J4808">
        <v>-19.3615465336262</v>
      </c>
      <c r="K4808">
        <v>11.3315804438563</v>
      </c>
      <c r="L4808">
        <v>10.605615258132</v>
      </c>
      <c r="M4808">
        <v>1.6132298304263299</v>
      </c>
      <c r="N4808">
        <v>1.1002271809104999E-2</v>
      </c>
      <c r="O4808">
        <v>75</v>
      </c>
      <c r="P4808">
        <v>21.4574898785425</v>
      </c>
      <c r="Q4808">
        <v>5.4550891043339003E-2</v>
      </c>
    </row>
    <row r="4809" spans="1:17" hidden="1" x14ac:dyDescent="0.3">
      <c r="A4809" t="s">
        <v>9849</v>
      </c>
      <c r="B4809" t="s">
        <v>9850</v>
      </c>
      <c r="C4809" t="str">
        <f>IFERROR(VLOOKUP(Table1[[#This Row],[Ticker]],[1]!Table1[[Symbol]:[Industry]],2,FALSE),"-")</f>
        <v>-</v>
      </c>
      <c r="D4809" t="s">
        <v>100</v>
      </c>
      <c r="E4809">
        <v>2.90171</v>
      </c>
      <c r="F4809">
        <v>7</v>
      </c>
      <c r="G4809">
        <v>-31.033012688554699</v>
      </c>
      <c r="H4809">
        <v>-7.5541258910057296</v>
      </c>
      <c r="I4809">
        <v>-22.439747039437002</v>
      </c>
      <c r="J4809">
        <v>-13.564705184021101</v>
      </c>
      <c r="K4809">
        <v>7.51039836491878</v>
      </c>
      <c r="L4809">
        <v>7.4670676433982104</v>
      </c>
      <c r="M4809">
        <v>34.939999469654602</v>
      </c>
      <c r="N4809">
        <v>1.2933458294283</v>
      </c>
      <c r="O4809">
        <v>43.142857142857103</v>
      </c>
      <c r="P4809">
        <v>23.8938053097345</v>
      </c>
      <c r="Q4809">
        <v>0.12528856641487299</v>
      </c>
    </row>
    <row r="4810" spans="1:17" hidden="1" x14ac:dyDescent="0.3">
      <c r="A4810" t="s">
        <v>9851</v>
      </c>
      <c r="B4810" t="s">
        <v>9852</v>
      </c>
      <c r="C4810" t="str">
        <f>IFERROR(VLOOKUP(Table1[[#This Row],[Ticker]],[1]!Table1[[Symbol]:[Industry]],2,FALSE),"-")</f>
        <v>-</v>
      </c>
      <c r="D4810" t="s">
        <v>2208</v>
      </c>
      <c r="E4810">
        <v>2.8783485</v>
      </c>
      <c r="F4810">
        <v>18.18</v>
      </c>
      <c r="G4810">
        <v>-27.811840767398898</v>
      </c>
      <c r="H4810">
        <v>-4.6415045317824299</v>
      </c>
      <c r="I4810">
        <v>-18.3301579983411</v>
      </c>
      <c r="J4810">
        <v>-1.5044036764834099</v>
      </c>
      <c r="K4810">
        <v>18.1796156940697</v>
      </c>
      <c r="L4810">
        <v>18.0205025210762</v>
      </c>
      <c r="M4810">
        <v>100</v>
      </c>
      <c r="O4810">
        <v>0</v>
      </c>
      <c r="P4810">
        <v>4.9653579676674298</v>
      </c>
    </row>
    <row r="4811" spans="1:17" hidden="1" x14ac:dyDescent="0.3">
      <c r="A4811" t="s">
        <v>9853</v>
      </c>
      <c r="B4811" t="s">
        <v>9854</v>
      </c>
      <c r="C4811" t="str">
        <f>IFERROR(VLOOKUP(Table1[[#This Row],[Ticker]],[1]!Table1[[Symbol]:[Industry]],2,FALSE),"-")</f>
        <v>-</v>
      </c>
      <c r="D4811" t="s">
        <v>397</v>
      </c>
      <c r="E4811">
        <v>2.8641074999999998</v>
      </c>
      <c r="F4811">
        <v>1.5</v>
      </c>
      <c r="G4811">
        <v>-7.7771987350664</v>
      </c>
      <c r="H4811">
        <v>-7.9748378651157701</v>
      </c>
      <c r="I4811">
        <v>23.179275963923001</v>
      </c>
      <c r="J4811">
        <v>-14.155006086121899</v>
      </c>
      <c r="K4811">
        <v>1.57798710528763</v>
      </c>
      <c r="L4811">
        <v>1.54402592303552</v>
      </c>
      <c r="M4811">
        <v>44.988183745267797</v>
      </c>
      <c r="N4811">
        <v>0.48892100422862</v>
      </c>
      <c r="O4811">
        <v>54</v>
      </c>
      <c r="P4811">
        <v>56.25</v>
      </c>
      <c r="Q4811">
        <v>2.1450049903712E-2</v>
      </c>
    </row>
    <row r="4812" spans="1:17" hidden="1" x14ac:dyDescent="0.3">
      <c r="A4812" t="s">
        <v>9855</v>
      </c>
      <c r="B4812" t="s">
        <v>9856</v>
      </c>
      <c r="C4812" t="str">
        <f>IFERROR(VLOOKUP(Table1[[#This Row],[Ticker]],[1]!Table1[[Symbol]:[Industry]],2,FALSE),"-")</f>
        <v>-</v>
      </c>
      <c r="D4812" t="s">
        <v>546</v>
      </c>
      <c r="E4812">
        <v>2.823</v>
      </c>
      <c r="F4812">
        <v>9.41</v>
      </c>
      <c r="G4812">
        <v>17.7828012649335</v>
      </c>
      <c r="H4812">
        <v>-4.6415045317824299</v>
      </c>
      <c r="I4812">
        <v>-18.3301579983411</v>
      </c>
      <c r="J4812">
        <v>-1.5044036764834099</v>
      </c>
      <c r="K4812">
        <v>9.3746990039706901</v>
      </c>
      <c r="L4812">
        <v>8.3116912631203803</v>
      </c>
      <c r="M4812">
        <v>99.992037052364694</v>
      </c>
      <c r="O4812">
        <v>0</v>
      </c>
      <c r="P4812">
        <v>54.262295081967203</v>
      </c>
    </row>
    <row r="4813" spans="1:17" hidden="1" x14ac:dyDescent="0.3">
      <c r="A4813" t="s">
        <v>9857</v>
      </c>
      <c r="B4813" t="s">
        <v>9858</v>
      </c>
      <c r="C4813" t="str">
        <f>IFERROR(VLOOKUP(Table1[[#This Row],[Ticker]],[1]!Table1[[Symbol]:[Industry]],2,FALSE),"-")</f>
        <v>-</v>
      </c>
      <c r="D4813" t="s">
        <v>753</v>
      </c>
      <c r="E4813">
        <v>2.7862319549999999</v>
      </c>
      <c r="F4813">
        <v>283.42</v>
      </c>
      <c r="G4813">
        <v>1.11990524754805</v>
      </c>
      <c r="H4813">
        <v>-1.39607594975654</v>
      </c>
      <c r="I4813">
        <v>0.86405513985383897</v>
      </c>
      <c r="J4813">
        <v>0.35076848495680801</v>
      </c>
      <c r="K4813">
        <v>270.69273071209898</v>
      </c>
      <c r="L4813">
        <v>249.91550137381799</v>
      </c>
      <c r="M4813">
        <v>60.128846353450299</v>
      </c>
      <c r="N4813">
        <v>0.85918256286876304</v>
      </c>
      <c r="O4813">
        <v>3.5389175075859001</v>
      </c>
      <c r="P4813">
        <v>61.034090909090899</v>
      </c>
      <c r="Q4813">
        <v>3.1679578910440001E-2</v>
      </c>
    </row>
    <row r="4814" spans="1:17" hidden="1" x14ac:dyDescent="0.3">
      <c r="A4814" t="s">
        <v>9859</v>
      </c>
      <c r="B4814" t="s">
        <v>9860</v>
      </c>
      <c r="C4814" t="str">
        <f>IFERROR(VLOOKUP(Table1[[#This Row],[Ticker]],[1]!Table1[[Symbol]:[Industry]],2,FALSE),"-")</f>
        <v>-</v>
      </c>
      <c r="D4814" t="s">
        <v>74</v>
      </c>
      <c r="E4814">
        <v>2.7626567999999998</v>
      </c>
      <c r="F4814">
        <v>17.61</v>
      </c>
      <c r="G4814">
        <v>-13.3873682265918</v>
      </c>
      <c r="H4814">
        <v>-6.1515716458763903</v>
      </c>
      <c r="I4814">
        <v>-20.4968246650078</v>
      </c>
      <c r="J4814">
        <v>-11.1967113687911</v>
      </c>
      <c r="K4814">
        <v>17.757716706433801</v>
      </c>
      <c r="L4814">
        <v>16.5635364904259</v>
      </c>
      <c r="M4814">
        <v>20.277122414771998</v>
      </c>
      <c r="N4814">
        <v>0.23715415019762801</v>
      </c>
      <c r="O4814">
        <v>10.732538330494</v>
      </c>
      <c r="P4814">
        <v>35.461538461538403</v>
      </c>
    </row>
    <row r="4815" spans="1:17" hidden="1" x14ac:dyDescent="0.3">
      <c r="A4815" t="s">
        <v>9861</v>
      </c>
      <c r="B4815" t="s">
        <v>9862</v>
      </c>
      <c r="C4815" t="str">
        <f>IFERROR(VLOOKUP(Table1[[#This Row],[Ticker]],[1]!Table1[[Symbol]:[Industry]],2,FALSE),"-")</f>
        <v>-</v>
      </c>
      <c r="D4815" t="s">
        <v>546</v>
      </c>
      <c r="E4815">
        <v>2.6956533333333299</v>
      </c>
      <c r="F4815">
        <v>13.77</v>
      </c>
      <c r="G4815">
        <v>-32.777198735066399</v>
      </c>
      <c r="H4815">
        <v>-4.6415045317824299</v>
      </c>
      <c r="I4815">
        <v>-18.3301579983411</v>
      </c>
      <c r="J4815">
        <v>-1.5044036764834099</v>
      </c>
      <c r="K4815">
        <v>13.769999585275899</v>
      </c>
      <c r="L4815">
        <v>13.745595984732301</v>
      </c>
      <c r="M4815">
        <v>100</v>
      </c>
      <c r="O4815">
        <v>0</v>
      </c>
      <c r="P4815">
        <v>0</v>
      </c>
    </row>
    <row r="4816" spans="1:17" hidden="1" x14ac:dyDescent="0.3">
      <c r="A4816" t="s">
        <v>9863</v>
      </c>
      <c r="B4816" t="s">
        <v>9864</v>
      </c>
      <c r="C4816" t="str">
        <f>IFERROR(VLOOKUP(Table1[[#This Row],[Ticker]],[1]!Table1[[Symbol]:[Industry]],2,FALSE),"-")</f>
        <v>-</v>
      </c>
      <c r="D4816" t="s">
        <v>74</v>
      </c>
      <c r="E4816">
        <v>2.6850138000000001</v>
      </c>
      <c r="F4816">
        <v>8.1300000000000008</v>
      </c>
      <c r="G4816">
        <v>-32.777198735066399</v>
      </c>
      <c r="H4816">
        <v>-4.6415045317824299</v>
      </c>
      <c r="I4816">
        <v>-18.3301579983411</v>
      </c>
      <c r="J4816">
        <v>-1.5044036764834099</v>
      </c>
      <c r="K4816">
        <v>8.1299999949730406</v>
      </c>
      <c r="L4816">
        <v>8.1295913995588798</v>
      </c>
      <c r="M4816">
        <v>100</v>
      </c>
      <c r="O4816">
        <v>0</v>
      </c>
      <c r="P4816">
        <v>0</v>
      </c>
    </row>
    <row r="4817" spans="1:17" hidden="1" x14ac:dyDescent="0.3">
      <c r="A4817" t="s">
        <v>9865</v>
      </c>
      <c r="B4817" t="s">
        <v>9866</v>
      </c>
      <c r="C4817" t="str">
        <f>IFERROR(VLOOKUP(Table1[[#This Row],[Ticker]],[1]!Table1[[Symbol]:[Industry]],2,FALSE),"-")</f>
        <v>-</v>
      </c>
      <c r="D4817" t="s">
        <v>606</v>
      </c>
      <c r="E4817">
        <v>2.6280000000000001</v>
      </c>
      <c r="F4817">
        <v>13.14</v>
      </c>
      <c r="G4817">
        <v>-27.8251220577501</v>
      </c>
      <c r="H4817">
        <v>-4.6415045317824299</v>
      </c>
      <c r="I4817">
        <v>-13.3780813210248</v>
      </c>
      <c r="J4817">
        <v>-1.5044036764834099</v>
      </c>
      <c r="K4817">
        <v>12.544312996937499</v>
      </c>
      <c r="L4817">
        <v>12.555266478686899</v>
      </c>
      <c r="M4817">
        <v>100</v>
      </c>
      <c r="N4817">
        <v>5.3636363636363598</v>
      </c>
      <c r="O4817">
        <v>0</v>
      </c>
      <c r="P4817">
        <v>4.9520766773162901</v>
      </c>
    </row>
    <row r="4818" spans="1:17" hidden="1" x14ac:dyDescent="0.3">
      <c r="A4818" t="s">
        <v>9867</v>
      </c>
      <c r="B4818" t="s">
        <v>9868</v>
      </c>
      <c r="C4818" t="str">
        <f>IFERROR(VLOOKUP(Table1[[#This Row],[Ticker]],[1]!Table1[[Symbol]:[Industry]],2,FALSE),"-")</f>
        <v>-</v>
      </c>
      <c r="D4818" t="s">
        <v>546</v>
      </c>
      <c r="E4818">
        <v>2.61456</v>
      </c>
      <c r="F4818">
        <v>4.1900000000000004</v>
      </c>
      <c r="G4818">
        <v>-44.936527875527602</v>
      </c>
      <c r="H4818">
        <v>-13.156788374577101</v>
      </c>
      <c r="I4818">
        <v>-33.340299986170699</v>
      </c>
      <c r="J4818">
        <v>-4.5136629357426701</v>
      </c>
      <c r="K4818">
        <v>4.3586737973593799</v>
      </c>
      <c r="L4818">
        <v>4.6275247112559699</v>
      </c>
      <c r="M4818">
        <v>47.064780279844598</v>
      </c>
      <c r="N4818">
        <v>1.56133590030143</v>
      </c>
      <c r="O4818">
        <v>94.988066825775604</v>
      </c>
      <c r="P4818">
        <v>14.480874316939801</v>
      </c>
      <c r="Q4818">
        <v>1.7924416877761001E-2</v>
      </c>
    </row>
    <row r="4819" spans="1:17" hidden="1" x14ac:dyDescent="0.3">
      <c r="A4819" t="s">
        <v>9869</v>
      </c>
      <c r="B4819" t="s">
        <v>9870</v>
      </c>
      <c r="C4819" t="str">
        <f>IFERROR(VLOOKUP(Table1[[#This Row],[Ticker]],[1]!Table1[[Symbol]:[Industry]],2,FALSE),"-")</f>
        <v>-</v>
      </c>
      <c r="D4819" t="s">
        <v>400</v>
      </c>
      <c r="E4819">
        <v>2.50595422912424</v>
      </c>
      <c r="F4819">
        <v>8.33</v>
      </c>
      <c r="G4819">
        <v>-32.777198735066399</v>
      </c>
      <c r="H4819">
        <v>-4.6415045317824299</v>
      </c>
      <c r="I4819">
        <v>-18.3301579983411</v>
      </c>
      <c r="J4819">
        <v>-1.5044036764834099</v>
      </c>
      <c r="K4819">
        <v>8.3299999999999894</v>
      </c>
      <c r="L4819">
        <v>8.33</v>
      </c>
      <c r="M4819">
        <v>50</v>
      </c>
      <c r="O4819">
        <v>0</v>
      </c>
      <c r="P4819">
        <v>0</v>
      </c>
    </row>
    <row r="4820" spans="1:17" hidden="1" x14ac:dyDescent="0.3">
      <c r="A4820" t="s">
        <v>9871</v>
      </c>
      <c r="B4820" t="s">
        <v>9872</v>
      </c>
      <c r="C4820" t="str">
        <f>IFERROR(VLOOKUP(Table1[[#This Row],[Ticker]],[1]!Table1[[Symbol]:[Industry]],2,FALSE),"-")</f>
        <v>-</v>
      </c>
      <c r="D4820" t="s">
        <v>46</v>
      </c>
      <c r="E4820">
        <v>2.34178631999999</v>
      </c>
      <c r="F4820">
        <v>2.4</v>
      </c>
      <c r="G4820">
        <v>-5.5931859894901201</v>
      </c>
      <c r="H4820">
        <v>-1.87035303188851</v>
      </c>
      <c r="I4820">
        <v>-12.2495918825592</v>
      </c>
      <c r="J4820">
        <v>1.0670674632677399</v>
      </c>
      <c r="K4820">
        <v>1.7400020759405499</v>
      </c>
      <c r="L4820">
        <v>1.26157303085244</v>
      </c>
      <c r="M4820">
        <v>79.607056726233907</v>
      </c>
      <c r="N4820">
        <v>1</v>
      </c>
      <c r="Q4820">
        <v>-3.5149089750809E-2</v>
      </c>
    </row>
    <row r="4821" spans="1:17" hidden="1" x14ac:dyDescent="0.3">
      <c r="A4821" t="s">
        <v>9873</v>
      </c>
      <c r="B4821" t="s">
        <v>9874</v>
      </c>
      <c r="C4821" t="str">
        <f>IFERROR(VLOOKUP(Table1[[#This Row],[Ticker]],[1]!Table1[[Symbol]:[Industry]],2,FALSE),"-")</f>
        <v>-</v>
      </c>
      <c r="D4821" t="s">
        <v>397</v>
      </c>
      <c r="E4821">
        <v>2.3136939000000001</v>
      </c>
      <c r="F4821">
        <v>7.71</v>
      </c>
      <c r="G4821">
        <v>-8.4223600253889899</v>
      </c>
      <c r="H4821">
        <v>8.1035935074332599</v>
      </c>
      <c r="I4821">
        <v>-19.4840041521872</v>
      </c>
      <c r="J4821">
        <v>7.2793801073003701</v>
      </c>
      <c r="K4821">
        <v>7.4121218195412304</v>
      </c>
      <c r="L4821">
        <v>7.3241773802598802</v>
      </c>
      <c r="M4821">
        <v>52.436022829546303</v>
      </c>
      <c r="N4821">
        <v>0.82124353860896304</v>
      </c>
      <c r="O4821">
        <v>21.2710765239948</v>
      </c>
      <c r="P4821">
        <v>39.673913043478201</v>
      </c>
      <c r="Q4821">
        <v>4.9313138481585E-2</v>
      </c>
    </row>
    <row r="4822" spans="1:17" hidden="1" x14ac:dyDescent="0.3">
      <c r="A4822" t="s">
        <v>9875</v>
      </c>
      <c r="B4822" t="s">
        <v>9876</v>
      </c>
      <c r="C4822" t="str">
        <f>IFERROR(VLOOKUP(Table1[[#This Row],[Ticker]],[1]!Table1[[Symbol]:[Industry]],2,FALSE),"-")</f>
        <v>-</v>
      </c>
      <c r="D4822" t="s">
        <v>46</v>
      </c>
      <c r="E4822">
        <v>2.2983612181383499</v>
      </c>
      <c r="F4822">
        <v>24.48</v>
      </c>
      <c r="G4822">
        <v>-17.087217638658</v>
      </c>
      <c r="H4822">
        <v>-4.6415045317824299</v>
      </c>
      <c r="I4822">
        <v>-18.3301579983411</v>
      </c>
      <c r="J4822">
        <v>-1.5044036764834099</v>
      </c>
      <c r="K4822">
        <v>24.4707859872067</v>
      </c>
      <c r="L4822">
        <v>23.7164357302055</v>
      </c>
      <c r="M4822">
        <v>100</v>
      </c>
      <c r="O4822">
        <v>0</v>
      </c>
      <c r="P4822">
        <v>15.6899810964083</v>
      </c>
    </row>
    <row r="4823" spans="1:17" hidden="1" x14ac:dyDescent="0.3">
      <c r="A4823" t="s">
        <v>9877</v>
      </c>
      <c r="B4823" t="s">
        <v>9878</v>
      </c>
      <c r="C4823" t="str">
        <f>IFERROR(VLOOKUP(Table1[[#This Row],[Ticker]],[1]!Table1[[Symbol]:[Industry]],2,FALSE),"-")</f>
        <v>-</v>
      </c>
      <c r="D4823" t="s">
        <v>261</v>
      </c>
      <c r="E4823">
        <v>2.2678451000000002</v>
      </c>
      <c r="F4823">
        <v>3.31</v>
      </c>
      <c r="G4823">
        <v>-28.030363292028401</v>
      </c>
      <c r="H4823">
        <v>-4.6415045317824299</v>
      </c>
      <c r="I4823">
        <v>-13.5833225553031</v>
      </c>
      <c r="J4823">
        <v>-1.5044036764834099</v>
      </c>
      <c r="K4823">
        <v>3.29971920208733</v>
      </c>
      <c r="L4823">
        <v>3.2332441418931799</v>
      </c>
      <c r="M4823">
        <v>50</v>
      </c>
      <c r="O4823">
        <v>0</v>
      </c>
      <c r="P4823">
        <v>4.7468354430379698</v>
      </c>
    </row>
    <row r="4824" spans="1:17" hidden="1" x14ac:dyDescent="0.3">
      <c r="A4824" t="s">
        <v>9879</v>
      </c>
      <c r="B4824" t="s">
        <v>9880</v>
      </c>
      <c r="C4824" t="str">
        <f>IFERROR(VLOOKUP(Table1[[#This Row],[Ticker]],[1]!Table1[[Symbol]:[Industry]],2,FALSE),"-")</f>
        <v>-</v>
      </c>
      <c r="E4824">
        <v>2.2430983119999999</v>
      </c>
      <c r="F4824">
        <v>3.76</v>
      </c>
      <c r="G4824">
        <v>279.60989803912702</v>
      </c>
      <c r="H4824">
        <v>-4.6415045317824299</v>
      </c>
      <c r="I4824">
        <v>12.680294963331299</v>
      </c>
      <c r="J4824">
        <v>-1.5044036764834099</v>
      </c>
      <c r="K4824">
        <v>3.6974480539841901</v>
      </c>
      <c r="L4824">
        <v>2.7945496578434299</v>
      </c>
      <c r="M4824">
        <v>99.999999987781294</v>
      </c>
      <c r="N4824">
        <v>0</v>
      </c>
      <c r="O4824">
        <v>0</v>
      </c>
      <c r="P4824">
        <v>340.827586206896</v>
      </c>
    </row>
    <row r="4825" spans="1:17" hidden="1" x14ac:dyDescent="0.3">
      <c r="A4825" t="s">
        <v>9881</v>
      </c>
      <c r="B4825" t="s">
        <v>9882</v>
      </c>
      <c r="C4825" t="str">
        <f>IFERROR(VLOOKUP(Table1[[#This Row],[Ticker]],[1]!Table1[[Symbol]:[Industry]],2,FALSE),"-")</f>
        <v>-</v>
      </c>
      <c r="D4825" t="s">
        <v>753</v>
      </c>
      <c r="E4825">
        <v>2.2099980540000002</v>
      </c>
      <c r="F4825">
        <v>77.099999999999994</v>
      </c>
      <c r="G4825">
        <v>32.673445041757603</v>
      </c>
      <c r="H4825">
        <v>-2.0784342150889099</v>
      </c>
      <c r="I4825">
        <v>6.7306692522671199</v>
      </c>
      <c r="J4825">
        <v>3.1655497609309999</v>
      </c>
      <c r="K4825">
        <v>73.551368781497004</v>
      </c>
      <c r="L4825">
        <v>65.979764200260703</v>
      </c>
      <c r="M4825">
        <v>42.618677459081702</v>
      </c>
      <c r="N4825">
        <v>0.806565168895096</v>
      </c>
      <c r="O4825">
        <v>0.53177691309988995</v>
      </c>
      <c r="P4825">
        <v>76.027397260273901</v>
      </c>
    </row>
    <row r="4826" spans="1:17" hidden="1" x14ac:dyDescent="0.3">
      <c r="A4826" t="s">
        <v>9883</v>
      </c>
      <c r="B4826" t="s">
        <v>9884</v>
      </c>
      <c r="C4826" t="str">
        <f>IFERROR(VLOOKUP(Table1[[#This Row],[Ticker]],[1]!Table1[[Symbol]:[Industry]],2,FALSE),"-")</f>
        <v>-</v>
      </c>
      <c r="D4826" t="s">
        <v>546</v>
      </c>
      <c r="E4826">
        <v>2.1650564000000001</v>
      </c>
      <c r="F4826">
        <v>6.98</v>
      </c>
      <c r="G4826">
        <v>-32.777198735066399</v>
      </c>
      <c r="H4826">
        <v>-4.6415045317824299</v>
      </c>
      <c r="I4826">
        <v>-18.3301579983411</v>
      </c>
      <c r="J4826">
        <v>-1.5044036764834099</v>
      </c>
      <c r="K4826">
        <v>6.9799992975786704</v>
      </c>
      <c r="L4826">
        <v>6.9612507898895899</v>
      </c>
      <c r="M4826">
        <v>99.999996303717197</v>
      </c>
      <c r="O4826">
        <v>0</v>
      </c>
      <c r="P4826">
        <v>0</v>
      </c>
    </row>
    <row r="4827" spans="1:17" hidden="1" x14ac:dyDescent="0.3">
      <c r="A4827" t="s">
        <v>9885</v>
      </c>
      <c r="B4827" t="s">
        <v>9886</v>
      </c>
      <c r="C4827" t="str">
        <f>IFERROR(VLOOKUP(Table1[[#This Row],[Ticker]],[1]!Table1[[Symbol]:[Industry]],2,FALSE),"-")</f>
        <v>-</v>
      </c>
      <c r="D4827" t="s">
        <v>606</v>
      </c>
      <c r="E4827">
        <v>2.1277506000000002</v>
      </c>
      <c r="F4827">
        <v>6.19</v>
      </c>
      <c r="G4827">
        <v>93.135210024057599</v>
      </c>
      <c r="H4827">
        <v>22.4632182608253</v>
      </c>
      <c r="I4827">
        <v>87.317682533220307</v>
      </c>
      <c r="J4827">
        <v>3.4108505608047102</v>
      </c>
      <c r="K4827">
        <v>5.1467299172071304</v>
      </c>
      <c r="L4827">
        <v>4.0815944115456002</v>
      </c>
      <c r="M4827">
        <v>100</v>
      </c>
      <c r="N4827">
        <v>0.148538961038961</v>
      </c>
      <c r="O4827">
        <v>0</v>
      </c>
      <c r="P4827">
        <v>125.91240875912401</v>
      </c>
    </row>
    <row r="4828" spans="1:17" hidden="1" x14ac:dyDescent="0.3">
      <c r="A4828" t="s">
        <v>9887</v>
      </c>
      <c r="B4828" t="s">
        <v>9888</v>
      </c>
      <c r="C4828" t="str">
        <f>IFERROR(VLOOKUP(Table1[[#This Row],[Ticker]],[1]!Table1[[Symbol]:[Industry]],2,FALSE),"-")</f>
        <v>-</v>
      </c>
      <c r="D4828" t="s">
        <v>21</v>
      </c>
      <c r="E4828">
        <v>2.08</v>
      </c>
      <c r="F4828">
        <v>16.64</v>
      </c>
      <c r="G4828">
        <v>-27.792971605728798</v>
      </c>
      <c r="H4828">
        <v>-4.6415045317824299</v>
      </c>
      <c r="I4828">
        <v>-13.345930869003499</v>
      </c>
      <c r="J4828">
        <v>-1.5044036764834099</v>
      </c>
      <c r="K4828">
        <v>16.555922870126398</v>
      </c>
      <c r="L4828">
        <v>16.1857040481102</v>
      </c>
      <c r="M4828">
        <v>100</v>
      </c>
      <c r="N4828">
        <v>0</v>
      </c>
      <c r="O4828">
        <v>0</v>
      </c>
      <c r="P4828">
        <v>4.9842271293375404</v>
      </c>
    </row>
    <row r="4829" spans="1:17" hidden="1" x14ac:dyDescent="0.3">
      <c r="A4829" t="s">
        <v>9889</v>
      </c>
      <c r="B4829" t="s">
        <v>9890</v>
      </c>
      <c r="C4829" t="str">
        <f>IFERROR(VLOOKUP(Table1[[#This Row],[Ticker]],[1]!Table1[[Symbol]:[Industry]],2,FALSE),"-")</f>
        <v>-</v>
      </c>
      <c r="D4829" t="s">
        <v>400</v>
      </c>
      <c r="E4829">
        <v>2.0541</v>
      </c>
      <c r="F4829">
        <v>4.0999999999999996</v>
      </c>
      <c r="G4829">
        <v>-32.777198735066399</v>
      </c>
      <c r="H4829">
        <v>-4.6415045317824299</v>
      </c>
      <c r="I4829">
        <v>-18.3301579983411</v>
      </c>
      <c r="J4829">
        <v>-1.5044036764834099</v>
      </c>
      <c r="K4829">
        <v>4.0999981924405802</v>
      </c>
      <c r="L4829">
        <v>4.0926705054516601</v>
      </c>
      <c r="M4829">
        <v>99.806682354411805</v>
      </c>
      <c r="O4829">
        <v>0</v>
      </c>
      <c r="P4829">
        <v>0</v>
      </c>
    </row>
    <row r="4830" spans="1:17" hidden="1" x14ac:dyDescent="0.3">
      <c r="A4830" t="s">
        <v>9891</v>
      </c>
      <c r="B4830" t="s">
        <v>9892</v>
      </c>
      <c r="C4830" t="str">
        <f>IFERROR(VLOOKUP(Table1[[#This Row],[Ticker]],[1]!Table1[[Symbol]:[Industry]],2,FALSE),"-")</f>
        <v>-</v>
      </c>
      <c r="D4830" t="s">
        <v>51</v>
      </c>
      <c r="E4830">
        <v>2.0325194999999998</v>
      </c>
      <c r="F4830">
        <v>4.95</v>
      </c>
      <c r="G4830">
        <v>13.240500379977799</v>
      </c>
      <c r="H4830">
        <v>-25.202252195333799</v>
      </c>
      <c r="I4830">
        <v>-4.5370545500652604</v>
      </c>
      <c r="J4830">
        <v>-2.47527746289119</v>
      </c>
      <c r="K4830">
        <v>5.6153670314405399</v>
      </c>
      <c r="L4830">
        <v>5.2351456525347997</v>
      </c>
      <c r="M4830">
        <v>27.510066791239598</v>
      </c>
      <c r="N4830">
        <v>0.21370204797898101</v>
      </c>
      <c r="O4830">
        <v>48.484848484848399</v>
      </c>
      <c r="P4830">
        <v>46.017699115044202</v>
      </c>
      <c r="Q4830">
        <v>9.8140097357676995E-2</v>
      </c>
    </row>
    <row r="4831" spans="1:17" hidden="1" x14ac:dyDescent="0.3">
      <c r="A4831" t="s">
        <v>9893</v>
      </c>
      <c r="B4831" t="s">
        <v>9894</v>
      </c>
      <c r="C4831" t="str">
        <f>IFERROR(VLOOKUP(Table1[[#This Row],[Ticker]],[1]!Table1[[Symbol]:[Industry]],2,FALSE),"-")</f>
        <v>-</v>
      </c>
      <c r="D4831" t="s">
        <v>294</v>
      </c>
      <c r="E4831">
        <v>1.976</v>
      </c>
      <c r="F4831">
        <v>61.75</v>
      </c>
      <c r="G4831">
        <v>-32.777198735066399</v>
      </c>
      <c r="H4831">
        <v>-4.6415045317824299</v>
      </c>
      <c r="I4831">
        <v>-18.3301579983411</v>
      </c>
      <c r="J4831">
        <v>-1.5044036764834099</v>
      </c>
      <c r="K4831">
        <v>61.75</v>
      </c>
      <c r="L4831">
        <v>61.75</v>
      </c>
      <c r="M4831">
        <v>50</v>
      </c>
      <c r="O4831">
        <v>0</v>
      </c>
      <c r="P4831">
        <v>0</v>
      </c>
    </row>
    <row r="4832" spans="1:17" hidden="1" x14ac:dyDescent="0.3">
      <c r="A4832" t="s">
        <v>9895</v>
      </c>
      <c r="B4832" t="s">
        <v>9896</v>
      </c>
      <c r="C4832" t="str">
        <f>IFERROR(VLOOKUP(Table1[[#This Row],[Ticker]],[1]!Table1[[Symbol]:[Industry]],2,FALSE),"-")</f>
        <v>-</v>
      </c>
      <c r="D4832" t="s">
        <v>114</v>
      </c>
      <c r="E4832">
        <v>1.9655006749999999</v>
      </c>
      <c r="F4832">
        <v>135.65</v>
      </c>
      <c r="G4832">
        <v>38.953400074909503</v>
      </c>
      <c r="H4832">
        <v>-18.297352664054301</v>
      </c>
      <c r="I4832">
        <v>-22.801988984256599</v>
      </c>
      <c r="J4832">
        <v>-1.57527539866626</v>
      </c>
      <c r="K4832">
        <v>152.54213200340899</v>
      </c>
      <c r="L4832">
        <v>140.86712898641699</v>
      </c>
      <c r="M4832">
        <v>32.985756640184803</v>
      </c>
      <c r="N4832">
        <v>0.16713586888353099</v>
      </c>
      <c r="O4832">
        <v>35.643199410246901</v>
      </c>
      <c r="P4832">
        <v>71.730598809975902</v>
      </c>
      <c r="Q4832">
        <v>3.7145309863443998E-2</v>
      </c>
    </row>
    <row r="4833" spans="1:17" hidden="1" x14ac:dyDescent="0.3">
      <c r="A4833" t="s">
        <v>9897</v>
      </c>
      <c r="B4833" t="s">
        <v>9898</v>
      </c>
      <c r="C4833" t="str">
        <f>IFERROR(VLOOKUP(Table1[[#This Row],[Ticker]],[1]!Table1[[Symbol]:[Industry]],2,FALSE),"-")</f>
        <v>-</v>
      </c>
      <c r="D4833" t="s">
        <v>89</v>
      </c>
      <c r="E4833">
        <v>1.95423462</v>
      </c>
      <c r="F4833">
        <v>7.9</v>
      </c>
      <c r="K4833">
        <v>7.7408079907778697</v>
      </c>
      <c r="M4833">
        <v>57.238046106161903</v>
      </c>
      <c r="N4833">
        <v>1</v>
      </c>
    </row>
    <row r="4834" spans="1:17" hidden="1" x14ac:dyDescent="0.3">
      <c r="A4834" t="s">
        <v>9899</v>
      </c>
      <c r="B4834" t="s">
        <v>9900</v>
      </c>
      <c r="C4834" t="str">
        <f>IFERROR(VLOOKUP(Table1[[#This Row],[Ticker]],[1]!Table1[[Symbol]:[Industry]],2,FALSE),"-")</f>
        <v>-</v>
      </c>
      <c r="D4834" t="s">
        <v>753</v>
      </c>
      <c r="E4834">
        <v>1.7649299939999901</v>
      </c>
      <c r="F4834">
        <v>4531.74</v>
      </c>
      <c r="K4834">
        <v>4523.2196314963803</v>
      </c>
      <c r="L4834">
        <v>4345.2923176734603</v>
      </c>
      <c r="M4834">
        <v>66.2688689774686</v>
      </c>
      <c r="N4834">
        <v>1</v>
      </c>
      <c r="Q4834">
        <v>7.1969087878504007E-2</v>
      </c>
    </row>
    <row r="4835" spans="1:17" hidden="1" x14ac:dyDescent="0.3">
      <c r="A4835" t="s">
        <v>9901</v>
      </c>
      <c r="B4835" t="s">
        <v>9902</v>
      </c>
      <c r="C4835" t="str">
        <f>IFERROR(VLOOKUP(Table1[[#This Row],[Ticker]],[1]!Table1[[Symbol]:[Industry]],2,FALSE),"-")</f>
        <v>-</v>
      </c>
      <c r="D4835" t="s">
        <v>74</v>
      </c>
      <c r="E4835">
        <v>1.7553920000000001</v>
      </c>
      <c r="F4835">
        <v>68.569999999999993</v>
      </c>
      <c r="G4835">
        <v>64.376337780172193</v>
      </c>
      <c r="H4835">
        <v>5.57178504984185</v>
      </c>
      <c r="I4835">
        <v>36.700364271611299</v>
      </c>
      <c r="K4835">
        <v>45.6511017936025</v>
      </c>
      <c r="M4835">
        <v>99.999999999993506</v>
      </c>
      <c r="N4835">
        <v>3.0019841269841199</v>
      </c>
      <c r="O4835">
        <v>0</v>
      </c>
      <c r="P4835">
        <v>118.37579617834299</v>
      </c>
    </row>
    <row r="4836" spans="1:17" hidden="1" x14ac:dyDescent="0.3">
      <c r="A4836" t="s">
        <v>9903</v>
      </c>
      <c r="B4836" t="s">
        <v>9904</v>
      </c>
      <c r="C4836" t="str">
        <f>IFERROR(VLOOKUP(Table1[[#This Row],[Ticker]],[1]!Table1[[Symbol]:[Industry]],2,FALSE),"-")</f>
        <v>-</v>
      </c>
      <c r="D4836" t="s">
        <v>21</v>
      </c>
      <c r="E4836">
        <v>1.6015999999999999</v>
      </c>
      <c r="F4836">
        <v>0.44</v>
      </c>
      <c r="G4836">
        <v>-32.777198735066399</v>
      </c>
      <c r="H4836">
        <v>-4.6415045317824299</v>
      </c>
      <c r="I4836">
        <v>-18.3301579983411</v>
      </c>
      <c r="J4836">
        <v>-1.5044036764834099</v>
      </c>
      <c r="K4836">
        <v>0.43999999552211899</v>
      </c>
      <c r="L4836">
        <v>0.43950866601750299</v>
      </c>
      <c r="M4836">
        <v>100</v>
      </c>
      <c r="O4836">
        <v>0</v>
      </c>
      <c r="P4836">
        <v>0</v>
      </c>
    </row>
    <row r="4837" spans="1:17" hidden="1" x14ac:dyDescent="0.3">
      <c r="A4837" t="s">
        <v>9905</v>
      </c>
      <c r="B4837" t="s">
        <v>9906</v>
      </c>
      <c r="C4837" t="str">
        <f>IFERROR(VLOOKUP(Table1[[#This Row],[Ticker]],[1]!Table1[[Symbol]:[Industry]],2,FALSE),"-")</f>
        <v>-</v>
      </c>
      <c r="D4837" t="s">
        <v>132</v>
      </c>
      <c r="E4837">
        <v>1.3824000000000001</v>
      </c>
      <c r="F4837">
        <v>11.52</v>
      </c>
      <c r="G4837">
        <v>-32.777198735066399</v>
      </c>
      <c r="H4837">
        <v>-4.6415045317824299</v>
      </c>
      <c r="I4837">
        <v>-18.3301579983411</v>
      </c>
      <c r="J4837">
        <v>-1.5044036764834099</v>
      </c>
      <c r="K4837">
        <v>11.5199999999999</v>
      </c>
      <c r="L4837">
        <v>11.52</v>
      </c>
      <c r="M4837">
        <v>50</v>
      </c>
      <c r="O4837">
        <v>0</v>
      </c>
      <c r="P4837">
        <v>0</v>
      </c>
    </row>
    <row r="4838" spans="1:17" hidden="1" x14ac:dyDescent="0.3">
      <c r="A4838" t="s">
        <v>9907</v>
      </c>
      <c r="B4838" t="s">
        <v>9908</v>
      </c>
      <c r="C4838" t="str">
        <f>IFERROR(VLOOKUP(Table1[[#This Row],[Ticker]],[1]!Table1[[Symbol]:[Industry]],2,FALSE),"-")</f>
        <v>-</v>
      </c>
      <c r="D4838" t="s">
        <v>117</v>
      </c>
      <c r="E4838">
        <v>1.37832452449136</v>
      </c>
      <c r="F4838">
        <v>13.12</v>
      </c>
      <c r="G4838">
        <v>-32.777198735066399</v>
      </c>
      <c r="H4838">
        <v>-4.6415045317824299</v>
      </c>
      <c r="I4838">
        <v>-18.3301579983411</v>
      </c>
      <c r="J4838">
        <v>-1.5044036764834099</v>
      </c>
      <c r="K4838">
        <v>13.12</v>
      </c>
      <c r="L4838">
        <v>13.1199999999999</v>
      </c>
      <c r="M4838">
        <v>50</v>
      </c>
      <c r="O4838">
        <v>0</v>
      </c>
      <c r="P4838">
        <v>0</v>
      </c>
    </row>
    <row r="4839" spans="1:17" hidden="1" x14ac:dyDescent="0.3">
      <c r="A4839" t="s">
        <v>9909</v>
      </c>
      <c r="B4839" t="s">
        <v>9910</v>
      </c>
      <c r="C4839" t="str">
        <f>IFERROR(VLOOKUP(Table1[[#This Row],[Ticker]],[1]!Table1[[Symbol]:[Industry]],2,FALSE),"-")</f>
        <v>-</v>
      </c>
      <c r="D4839" t="s">
        <v>1169</v>
      </c>
      <c r="E4839">
        <v>1.3394999999999999</v>
      </c>
      <c r="F4839">
        <v>89.3</v>
      </c>
      <c r="G4839">
        <v>-33.5549765128441</v>
      </c>
      <c r="H4839">
        <v>0.35555602083367099</v>
      </c>
      <c r="I4839">
        <v>-13.333097445725</v>
      </c>
      <c r="J4839">
        <v>-1.5044036764834099</v>
      </c>
      <c r="K4839">
        <v>86.917511516605103</v>
      </c>
      <c r="L4839">
        <v>88.907353230875202</v>
      </c>
      <c r="M4839">
        <v>99.999997320273707</v>
      </c>
      <c r="N4839">
        <v>0</v>
      </c>
      <c r="O4839">
        <v>10.862262038073901</v>
      </c>
      <c r="P4839">
        <v>4.9970605526160998</v>
      </c>
    </row>
    <row r="4840" spans="1:17" hidden="1" x14ac:dyDescent="0.3">
      <c r="A4840" t="s">
        <v>9911</v>
      </c>
      <c r="B4840" t="s">
        <v>9912</v>
      </c>
      <c r="C4840" t="str">
        <f>IFERROR(VLOOKUP(Table1[[#This Row],[Ticker]],[1]!Table1[[Symbol]:[Industry]],2,FALSE),"-")</f>
        <v>-</v>
      </c>
      <c r="D4840" t="s">
        <v>516</v>
      </c>
      <c r="E4840">
        <v>1.3188</v>
      </c>
      <c r="F4840">
        <v>18.84</v>
      </c>
      <c r="G4840">
        <v>-32.777198735066399</v>
      </c>
      <c r="H4840">
        <v>-4.6415045317824299</v>
      </c>
      <c r="I4840">
        <v>-18.3301579983411</v>
      </c>
      <c r="J4840">
        <v>-1.5044036764834099</v>
      </c>
      <c r="K4840">
        <v>18.839994868064601</v>
      </c>
      <c r="L4840">
        <v>18.7746131767693</v>
      </c>
      <c r="M4840">
        <v>100</v>
      </c>
      <c r="O4840">
        <v>0</v>
      </c>
      <c r="P4840">
        <v>0</v>
      </c>
    </row>
    <row r="4841" spans="1:17" hidden="1" x14ac:dyDescent="0.3">
      <c r="A4841" t="s">
        <v>9913</v>
      </c>
      <c r="B4841" t="s">
        <v>9914</v>
      </c>
      <c r="C4841" t="str">
        <f>IFERROR(VLOOKUP(Table1[[#This Row],[Ticker]],[1]!Table1[[Symbol]:[Industry]],2,FALSE),"-")</f>
        <v>-</v>
      </c>
      <c r="D4841" t="s">
        <v>74</v>
      </c>
      <c r="E4841">
        <v>1.2510239999999999</v>
      </c>
      <c r="F4841">
        <v>10.050000000000001</v>
      </c>
      <c r="G4841">
        <v>-32.777198735066399</v>
      </c>
      <c r="H4841">
        <v>-4.6415045317824299</v>
      </c>
      <c r="I4841">
        <v>-18.3301579983411</v>
      </c>
      <c r="J4841">
        <v>-1.5044036764834099</v>
      </c>
      <c r="K4841">
        <v>10.050000000000001</v>
      </c>
      <c r="L4841">
        <v>10.049999999999899</v>
      </c>
      <c r="M4841">
        <v>50</v>
      </c>
      <c r="O4841">
        <v>0</v>
      </c>
      <c r="P4841">
        <v>0</v>
      </c>
    </row>
    <row r="4842" spans="1:17" hidden="1" x14ac:dyDescent="0.3">
      <c r="A4842" t="s">
        <v>9915</v>
      </c>
      <c r="B4842" t="s">
        <v>9916</v>
      </c>
      <c r="C4842" t="str">
        <f>IFERROR(VLOOKUP(Table1[[#This Row],[Ticker]],[1]!Table1[[Symbol]:[Industry]],2,FALSE),"-")</f>
        <v>-</v>
      </c>
      <c r="D4842" t="s">
        <v>74</v>
      </c>
      <c r="E4842">
        <v>1.1528</v>
      </c>
      <c r="F4842">
        <v>10.48</v>
      </c>
      <c r="G4842">
        <v>-32.777198735066399</v>
      </c>
      <c r="H4842">
        <v>-4.6415045317824299</v>
      </c>
      <c r="I4842">
        <v>-18.3301579983411</v>
      </c>
      <c r="J4842">
        <v>-1.5044036764834099</v>
      </c>
      <c r="M4842">
        <v>50</v>
      </c>
      <c r="N4842">
        <v>0</v>
      </c>
      <c r="O4842">
        <v>0</v>
      </c>
    </row>
    <row r="4843" spans="1:17" hidden="1" x14ac:dyDescent="0.3">
      <c r="A4843" t="s">
        <v>9917</v>
      </c>
      <c r="B4843" t="s">
        <v>9918</v>
      </c>
      <c r="C4843" t="str">
        <f>IFERROR(VLOOKUP(Table1[[#This Row],[Ticker]],[1]!Table1[[Symbol]:[Industry]],2,FALSE),"-")</f>
        <v>-</v>
      </c>
      <c r="D4843" t="s">
        <v>74</v>
      </c>
      <c r="E4843">
        <v>1.143</v>
      </c>
      <c r="F4843">
        <v>3.81</v>
      </c>
      <c r="G4843">
        <v>-32.777198735066399</v>
      </c>
      <c r="H4843">
        <v>-4.6415045317824299</v>
      </c>
      <c r="I4843">
        <v>-18.3301579983411</v>
      </c>
      <c r="J4843">
        <v>-1.5044036764834099</v>
      </c>
      <c r="K4843">
        <v>3.8099999933907598</v>
      </c>
      <c r="L4843">
        <v>3.80944642611087</v>
      </c>
      <c r="M4843">
        <v>100</v>
      </c>
      <c r="O4843">
        <v>0</v>
      </c>
      <c r="P4843">
        <v>0</v>
      </c>
    </row>
    <row r="4844" spans="1:17" hidden="1" x14ac:dyDescent="0.3">
      <c r="A4844" t="s">
        <v>9919</v>
      </c>
      <c r="B4844" t="s">
        <v>9920</v>
      </c>
      <c r="C4844" t="str">
        <f>IFERROR(VLOOKUP(Table1[[#This Row],[Ticker]],[1]!Table1[[Symbol]:[Industry]],2,FALSE),"-")</f>
        <v>-</v>
      </c>
      <c r="E4844">
        <v>1.129</v>
      </c>
      <c r="F4844">
        <v>11.29</v>
      </c>
      <c r="G4844">
        <v>37.252921746861297</v>
      </c>
      <c r="H4844">
        <v>-4.6415045317824299</v>
      </c>
      <c r="I4844">
        <v>8.9528183263488295</v>
      </c>
      <c r="J4844">
        <v>-1.5044036764834099</v>
      </c>
      <c r="K4844">
        <v>11.188785829636499</v>
      </c>
      <c r="L4844">
        <v>9.4317604569456002</v>
      </c>
      <c r="M4844">
        <v>100</v>
      </c>
      <c r="N4844">
        <v>0</v>
      </c>
      <c r="O4844">
        <v>0</v>
      </c>
      <c r="P4844">
        <v>70.030120481927696</v>
      </c>
    </row>
    <row r="4845" spans="1:17" hidden="1" x14ac:dyDescent="0.3">
      <c r="A4845" t="s">
        <v>9921</v>
      </c>
      <c r="B4845" t="s">
        <v>9922</v>
      </c>
      <c r="C4845" t="str">
        <f>IFERROR(VLOOKUP(Table1[[#This Row],[Ticker]],[1]!Table1[[Symbol]:[Industry]],2,FALSE),"-")</f>
        <v>-</v>
      </c>
      <c r="D4845" t="s">
        <v>606</v>
      </c>
      <c r="E4845">
        <v>1.0733211024003799</v>
      </c>
      <c r="F4845">
        <v>1.95</v>
      </c>
      <c r="K4845">
        <v>2.2159995707425302</v>
      </c>
      <c r="M4845" s="1">
        <v>2.4459774300000002E-7</v>
      </c>
      <c r="N4845">
        <v>1</v>
      </c>
    </row>
    <row r="4846" spans="1:17" hidden="1" x14ac:dyDescent="0.3">
      <c r="A4846" t="s">
        <v>9923</v>
      </c>
      <c r="B4846" t="s">
        <v>9924</v>
      </c>
      <c r="C4846" t="str">
        <f>IFERROR(VLOOKUP(Table1[[#This Row],[Ticker]],[1]!Table1[[Symbol]:[Industry]],2,FALSE),"-")</f>
        <v>-</v>
      </c>
      <c r="D4846" t="s">
        <v>46</v>
      </c>
      <c r="E4846">
        <v>0.93283125</v>
      </c>
      <c r="F4846">
        <v>57.85</v>
      </c>
      <c r="G4846">
        <v>-32.777198735066399</v>
      </c>
      <c r="H4846">
        <v>-4.6415045317824299</v>
      </c>
      <c r="I4846">
        <v>-18.3301579983411</v>
      </c>
      <c r="J4846">
        <v>-1.5044036764834099</v>
      </c>
      <c r="K4846">
        <v>57.849986188736999</v>
      </c>
      <c r="L4846">
        <v>57.674573698149501</v>
      </c>
      <c r="M4846">
        <v>100</v>
      </c>
      <c r="O4846">
        <v>0</v>
      </c>
      <c r="P4846">
        <v>0</v>
      </c>
    </row>
    <row r="4847" spans="1:17" hidden="1" x14ac:dyDescent="0.3">
      <c r="A4847" t="s">
        <v>9925</v>
      </c>
      <c r="B4847" t="s">
        <v>9926</v>
      </c>
      <c r="C4847" t="str">
        <f>IFERROR(VLOOKUP(Table1[[#This Row],[Ticker]],[1]!Table1[[Symbol]:[Industry]],2,FALSE),"-")</f>
        <v>-</v>
      </c>
      <c r="D4847" t="s">
        <v>164</v>
      </c>
      <c r="E4847">
        <v>0.92903103284561495</v>
      </c>
      <c r="F4847">
        <v>9.5</v>
      </c>
      <c r="G4847">
        <v>-32.777198735066399</v>
      </c>
      <c r="H4847">
        <v>-4.6415045317824299</v>
      </c>
      <c r="I4847">
        <v>-18.3301579983411</v>
      </c>
      <c r="K4847">
        <v>9.5</v>
      </c>
      <c r="L4847">
        <v>9.5</v>
      </c>
      <c r="M4847">
        <v>50</v>
      </c>
      <c r="O4847">
        <v>0</v>
      </c>
      <c r="P4847">
        <v>0</v>
      </c>
    </row>
    <row r="4848" spans="1:17" hidden="1" x14ac:dyDescent="0.3">
      <c r="A4848" t="s">
        <v>9927</v>
      </c>
      <c r="B4848" t="s">
        <v>9928</v>
      </c>
      <c r="C4848" t="str">
        <f>IFERROR(VLOOKUP(Table1[[#This Row],[Ticker]],[1]!Table1[[Symbol]:[Industry]],2,FALSE),"-")</f>
        <v>-</v>
      </c>
      <c r="D4848" t="s">
        <v>546</v>
      </c>
      <c r="E4848">
        <v>0.86460657346542202</v>
      </c>
      <c r="F4848">
        <v>11.02</v>
      </c>
      <c r="G4848">
        <v>-32.777198735066399</v>
      </c>
      <c r="H4848">
        <v>-4.6415045317824299</v>
      </c>
      <c r="I4848">
        <v>-18.3301579983411</v>
      </c>
      <c r="J4848">
        <v>-1.5044036764834099</v>
      </c>
      <c r="K4848">
        <v>11.019999989398</v>
      </c>
      <c r="L4848">
        <v>11.019163725333501</v>
      </c>
      <c r="M4848">
        <v>100</v>
      </c>
      <c r="O4848">
        <v>0</v>
      </c>
      <c r="P4848">
        <v>0</v>
      </c>
    </row>
    <row r="4849" spans="1:17" hidden="1" x14ac:dyDescent="0.3">
      <c r="A4849" t="s">
        <v>9929</v>
      </c>
      <c r="B4849" t="s">
        <v>9930</v>
      </c>
      <c r="C4849" t="str">
        <f>IFERROR(VLOOKUP(Table1[[#This Row],[Ticker]],[1]!Table1[[Symbol]:[Industry]],2,FALSE),"-")</f>
        <v>-</v>
      </c>
      <c r="D4849" t="s">
        <v>516</v>
      </c>
      <c r="E4849">
        <v>0.73349999999999704</v>
      </c>
      <c r="F4849">
        <v>4.8899999999999997</v>
      </c>
      <c r="G4849">
        <v>-32.777198735066399</v>
      </c>
      <c r="H4849">
        <v>-4.6415045317824299</v>
      </c>
      <c r="I4849">
        <v>-18.3301579983411</v>
      </c>
      <c r="K4849">
        <v>4.8899999999999899</v>
      </c>
      <c r="L4849">
        <v>4.8899999999999801</v>
      </c>
      <c r="M4849">
        <v>50</v>
      </c>
      <c r="O4849">
        <v>0</v>
      </c>
      <c r="P4849">
        <v>0</v>
      </c>
    </row>
    <row r="4850" spans="1:17" hidden="1" x14ac:dyDescent="0.3">
      <c r="A4850" t="s">
        <v>9931</v>
      </c>
      <c r="B4850" t="s">
        <v>9932</v>
      </c>
      <c r="C4850" t="str">
        <f>IFERROR(VLOOKUP(Table1[[#This Row],[Ticker]],[1]!Table1[[Symbol]:[Industry]],2,FALSE),"-")</f>
        <v>-</v>
      </c>
      <c r="D4850" t="s">
        <v>185</v>
      </c>
      <c r="E4850">
        <v>0.72540000000000004</v>
      </c>
      <c r="F4850">
        <v>8.06</v>
      </c>
      <c r="G4850">
        <v>48.3463967705515</v>
      </c>
      <c r="H4850">
        <v>-4.6415045317824299</v>
      </c>
      <c r="I4850">
        <v>11.2518355707907</v>
      </c>
      <c r="J4850">
        <v>-1.5044036764834099</v>
      </c>
      <c r="K4850">
        <v>7.9256793180956802</v>
      </c>
      <c r="L4850">
        <v>6.6295652232038602</v>
      </c>
      <c r="M4850">
        <v>100</v>
      </c>
      <c r="N4850">
        <v>0</v>
      </c>
      <c r="O4850">
        <v>0</v>
      </c>
      <c r="P4850">
        <v>81.123595505617899</v>
      </c>
    </row>
    <row r="4851" spans="1:17" hidden="1" x14ac:dyDescent="0.3">
      <c r="A4851" t="s">
        <v>9933</v>
      </c>
      <c r="B4851" t="s">
        <v>9934</v>
      </c>
      <c r="C4851" t="str">
        <f>IFERROR(VLOOKUP(Table1[[#This Row],[Ticker]],[1]!Table1[[Symbol]:[Industry]],2,FALSE),"-")</f>
        <v>-</v>
      </c>
      <c r="E4851">
        <v>0.66086999999999996</v>
      </c>
      <c r="F4851">
        <v>10.5</v>
      </c>
      <c r="G4851">
        <v>-32.777198735066399</v>
      </c>
      <c r="H4851">
        <v>-4.6415045317824299</v>
      </c>
      <c r="I4851">
        <v>-18.3301579983411</v>
      </c>
      <c r="J4851">
        <v>-1.5044036764834099</v>
      </c>
      <c r="K4851">
        <v>10.4035251976739</v>
      </c>
      <c r="M4851">
        <v>50</v>
      </c>
      <c r="O4851">
        <v>0</v>
      </c>
    </row>
    <row r="4852" spans="1:17" hidden="1" x14ac:dyDescent="0.3">
      <c r="A4852" t="s">
        <v>9935</v>
      </c>
      <c r="B4852" t="s">
        <v>9936</v>
      </c>
      <c r="C4852" t="str">
        <f>IFERROR(VLOOKUP(Table1[[#This Row],[Ticker]],[1]!Table1[[Symbol]:[Industry]],2,FALSE),"-")</f>
        <v>-</v>
      </c>
      <c r="D4852" t="s">
        <v>753</v>
      </c>
      <c r="E4852">
        <v>0.62861604399999904</v>
      </c>
      <c r="F4852">
        <v>38.72</v>
      </c>
      <c r="G4852">
        <v>31.778687367781</v>
      </c>
      <c r="H4852">
        <v>-1.4088034898374699</v>
      </c>
      <c r="I4852">
        <v>6.6940589858370902</v>
      </c>
      <c r="J4852">
        <v>3.1826729965049401</v>
      </c>
      <c r="K4852">
        <v>36.959325752164098</v>
      </c>
      <c r="L4852">
        <v>33.235737558930701</v>
      </c>
      <c r="M4852">
        <v>21.949362773198501</v>
      </c>
      <c r="N4852">
        <v>1.3803359111068001</v>
      </c>
      <c r="O4852">
        <v>0.69731404958679399</v>
      </c>
      <c r="P4852">
        <v>75.282933454051502</v>
      </c>
    </row>
    <row r="4853" spans="1:17" hidden="1" x14ac:dyDescent="0.3">
      <c r="A4853" t="s">
        <v>9937</v>
      </c>
      <c r="B4853" t="s">
        <v>9938</v>
      </c>
      <c r="C4853" t="str">
        <f>IFERROR(VLOOKUP(Table1[[#This Row],[Ticker]],[1]!Table1[[Symbol]:[Industry]],2,FALSE),"-")</f>
        <v>-</v>
      </c>
      <c r="D4853" t="s">
        <v>546</v>
      </c>
      <c r="E4853">
        <v>0.53694771600428903</v>
      </c>
      <c r="F4853">
        <v>5.64</v>
      </c>
      <c r="G4853">
        <v>14.0978012649335</v>
      </c>
      <c r="H4853">
        <v>-4.6415045317824299</v>
      </c>
      <c r="I4853">
        <v>28.5448420016588</v>
      </c>
      <c r="J4853">
        <v>-1.5044036764834099</v>
      </c>
      <c r="K4853">
        <v>5.2605601357299197</v>
      </c>
      <c r="L4853">
        <v>4.4117666870229604</v>
      </c>
      <c r="M4853">
        <v>100</v>
      </c>
      <c r="N4853">
        <v>0</v>
      </c>
      <c r="O4853">
        <v>0</v>
      </c>
      <c r="P4853">
        <v>46.875</v>
      </c>
    </row>
    <row r="4854" spans="1:17" hidden="1" x14ac:dyDescent="0.3">
      <c r="A4854" t="s">
        <v>9939</v>
      </c>
      <c r="B4854" t="s">
        <v>9940</v>
      </c>
      <c r="C4854" t="str">
        <f>IFERROR(VLOOKUP(Table1[[#This Row],[Ticker]],[1]!Table1[[Symbol]:[Industry]],2,FALSE),"-")</f>
        <v>-</v>
      </c>
      <c r="D4854" t="s">
        <v>143</v>
      </c>
      <c r="E4854">
        <v>0.49906499999999998</v>
      </c>
      <c r="F4854">
        <v>20.37</v>
      </c>
      <c r="G4854">
        <v>-22.549926007793601</v>
      </c>
      <c r="H4854">
        <v>-4.6415045317824299</v>
      </c>
      <c r="I4854">
        <v>-13.3301579983411</v>
      </c>
      <c r="J4854">
        <v>-1.5044036764834099</v>
      </c>
      <c r="K4854">
        <v>20.270536068369999</v>
      </c>
      <c r="L4854">
        <v>19.643108835519101</v>
      </c>
      <c r="M4854">
        <v>100</v>
      </c>
      <c r="N4854">
        <v>0</v>
      </c>
      <c r="O4854">
        <v>0</v>
      </c>
      <c r="P4854">
        <v>10.2272727272727</v>
      </c>
    </row>
    <row r="4855" spans="1:17" hidden="1" x14ac:dyDescent="0.3">
      <c r="A4855" t="s">
        <v>9941</v>
      </c>
      <c r="B4855" t="s">
        <v>9942</v>
      </c>
      <c r="C4855" t="str">
        <f>IFERROR(VLOOKUP(Table1[[#This Row],[Ticker]],[1]!Table1[[Symbol]:[Industry]],2,FALSE),"-")</f>
        <v>-</v>
      </c>
      <c r="D4855" t="s">
        <v>132</v>
      </c>
      <c r="E4855">
        <v>0.49402200000000002</v>
      </c>
      <c r="F4855">
        <v>4.1100000000000003</v>
      </c>
      <c r="G4855">
        <v>-32.777198735066399</v>
      </c>
      <c r="H4855">
        <v>-4.6415045317824299</v>
      </c>
      <c r="I4855">
        <v>-18.3301579983411</v>
      </c>
      <c r="J4855">
        <v>-1.5044036764834099</v>
      </c>
      <c r="K4855">
        <v>4.1099999927241297</v>
      </c>
      <c r="L4855">
        <v>4.1094086046246403</v>
      </c>
      <c r="M4855">
        <v>100</v>
      </c>
      <c r="O4855">
        <v>0</v>
      </c>
      <c r="P4855">
        <v>0</v>
      </c>
    </row>
    <row r="4856" spans="1:17" hidden="1" x14ac:dyDescent="0.3">
      <c r="A4856" t="s">
        <v>9943</v>
      </c>
      <c r="B4856" t="s">
        <v>9944</v>
      </c>
      <c r="C4856" t="str">
        <f>IFERROR(VLOOKUP(Table1[[#This Row],[Ticker]],[1]!Table1[[Symbol]:[Industry]],2,FALSE),"-")</f>
        <v>-</v>
      </c>
      <c r="E4856">
        <v>0.38200000000000001</v>
      </c>
      <c r="F4856">
        <v>9.5500000000000007</v>
      </c>
      <c r="G4856">
        <v>-32.777198735066399</v>
      </c>
      <c r="H4856">
        <v>-4.6415045317824299</v>
      </c>
      <c r="I4856">
        <v>-18.3301579983411</v>
      </c>
      <c r="J4856">
        <v>-1.5044036764834099</v>
      </c>
      <c r="K4856">
        <v>9.5499997707875295</v>
      </c>
      <c r="L4856">
        <v>9.5342976637214605</v>
      </c>
      <c r="M4856">
        <v>100</v>
      </c>
      <c r="O4856">
        <v>0</v>
      </c>
      <c r="P4856">
        <v>0</v>
      </c>
    </row>
    <row r="4857" spans="1:17" hidden="1" x14ac:dyDescent="0.3">
      <c r="A4857" t="s">
        <v>9945</v>
      </c>
      <c r="B4857" t="s">
        <v>9946</v>
      </c>
      <c r="C4857" t="str">
        <f>IFERROR(VLOOKUP(Table1[[#This Row],[Ticker]],[1]!Table1[[Symbol]:[Industry]],2,FALSE),"-")</f>
        <v>-</v>
      </c>
      <c r="D4857" t="s">
        <v>400</v>
      </c>
      <c r="E4857">
        <v>0.35678500000000002</v>
      </c>
      <c r="F4857">
        <v>7.15</v>
      </c>
      <c r="G4857">
        <v>-32.777198735066399</v>
      </c>
      <c r="H4857">
        <v>-4.6415045317824299</v>
      </c>
      <c r="I4857">
        <v>-18.3301579983411</v>
      </c>
      <c r="J4857">
        <v>-1.5044036764834099</v>
      </c>
      <c r="K4857">
        <v>7.14999998650657</v>
      </c>
      <c r="L4857">
        <v>7.1489356504244999</v>
      </c>
      <c r="M4857">
        <v>100</v>
      </c>
      <c r="O4857">
        <v>0</v>
      </c>
      <c r="P4857">
        <v>0</v>
      </c>
    </row>
    <row r="4858" spans="1:17" hidden="1" x14ac:dyDescent="0.3">
      <c r="A4858" t="s">
        <v>9947</v>
      </c>
      <c r="B4858" t="s">
        <v>9948</v>
      </c>
      <c r="C4858" t="str">
        <f>IFERROR(VLOOKUP(Table1[[#This Row],[Ticker]],[1]!Table1[[Symbol]:[Industry]],2,FALSE),"-")</f>
        <v>-</v>
      </c>
      <c r="D4858" t="s">
        <v>143</v>
      </c>
      <c r="E4858">
        <v>0.34499999999999997</v>
      </c>
      <c r="F4858">
        <v>3.45</v>
      </c>
      <c r="G4858">
        <v>-27.913976850567899</v>
      </c>
      <c r="H4858">
        <v>-4.6415045317824299</v>
      </c>
      <c r="I4858">
        <v>-18.3301579983411</v>
      </c>
      <c r="J4858">
        <v>-1.5044036764834099</v>
      </c>
      <c r="K4858">
        <v>3.4499669792796399</v>
      </c>
      <c r="L4858">
        <v>3.42185865096085</v>
      </c>
      <c r="M4858">
        <v>100</v>
      </c>
      <c r="O4858">
        <v>0</v>
      </c>
      <c r="P4858">
        <v>4.86322188449848</v>
      </c>
    </row>
    <row r="4859" spans="1:17" hidden="1" x14ac:dyDescent="0.3">
      <c r="A4859" t="s">
        <v>9949</v>
      </c>
      <c r="B4859" t="s">
        <v>9950</v>
      </c>
      <c r="C4859" t="str">
        <f>IFERROR(VLOOKUP(Table1[[#This Row],[Ticker]],[1]!Table1[[Symbol]:[Industry]],2,FALSE),"-")</f>
        <v>-</v>
      </c>
      <c r="D4859" t="s">
        <v>606</v>
      </c>
      <c r="E4859">
        <v>0.33499999999999802</v>
      </c>
      <c r="F4859">
        <v>0.9</v>
      </c>
      <c r="G4859">
        <v>-32.777198735066399</v>
      </c>
      <c r="I4859">
        <v>-18.3301579983411</v>
      </c>
      <c r="M4859">
        <v>50</v>
      </c>
      <c r="N4859">
        <v>1</v>
      </c>
      <c r="O4859">
        <v>0</v>
      </c>
      <c r="P4859">
        <v>0</v>
      </c>
    </row>
    <row r="4860" spans="1:17" hidden="1" x14ac:dyDescent="0.3">
      <c r="A4860" t="s">
        <v>9951</v>
      </c>
      <c r="B4860" t="s">
        <v>9952</v>
      </c>
      <c r="C4860" t="str">
        <f>IFERROR(VLOOKUP(Table1[[#This Row],[Ticker]],[1]!Table1[[Symbol]:[Industry]],2,FALSE),"-")</f>
        <v>-</v>
      </c>
      <c r="D4860" t="s">
        <v>400</v>
      </c>
      <c r="E4860">
        <v>0.28151999999999999</v>
      </c>
      <c r="F4860">
        <v>11.73</v>
      </c>
      <c r="G4860">
        <v>140.64937469150701</v>
      </c>
      <c r="H4860">
        <v>-4.6415045317824299</v>
      </c>
      <c r="I4860">
        <v>-18.3301579983411</v>
      </c>
      <c r="J4860">
        <v>-1.5044036764834099</v>
      </c>
      <c r="K4860">
        <v>11.7094418606577</v>
      </c>
      <c r="L4860">
        <v>10.802533077103501</v>
      </c>
      <c r="M4860">
        <v>99.999262565895194</v>
      </c>
      <c r="O4860">
        <v>0</v>
      </c>
      <c r="P4860">
        <v>173.42657342657299</v>
      </c>
    </row>
    <row r="4861" spans="1:17" hidden="1" x14ac:dyDescent="0.3">
      <c r="A4861" t="s">
        <v>9953</v>
      </c>
      <c r="B4861" t="s">
        <v>5878</v>
      </c>
      <c r="C4861" t="str">
        <f>IFERROR(VLOOKUP(Table1[[#This Row],[Ticker]],[1]!Table1[[Symbol]:[Industry]],2,FALSE),"-")</f>
        <v>-</v>
      </c>
      <c r="D4861" t="s">
        <v>4374</v>
      </c>
      <c r="E4861">
        <v>0.27639689699999997</v>
      </c>
      <c r="F4861">
        <v>3.57</v>
      </c>
      <c r="G4861">
        <v>116.87315091528301</v>
      </c>
      <c r="I4861">
        <v>-13.3301579983411</v>
      </c>
      <c r="K4861">
        <v>2.0189129579909202</v>
      </c>
      <c r="L4861">
        <v>1.6683028221524701</v>
      </c>
      <c r="M4861">
        <v>0.386159162421848</v>
      </c>
      <c r="N4861">
        <v>1</v>
      </c>
      <c r="O4861">
        <v>0</v>
      </c>
      <c r="P4861">
        <v>158.695652173913</v>
      </c>
      <c r="Q4861">
        <v>0.182314236395243</v>
      </c>
    </row>
    <row r="4862" spans="1:17" hidden="1" x14ac:dyDescent="0.3">
      <c r="A4862" t="s">
        <v>9954</v>
      </c>
      <c r="B4862" t="s">
        <v>9955</v>
      </c>
      <c r="C4862" t="str">
        <f>IFERROR(VLOOKUP(Table1[[#This Row],[Ticker]],[1]!Table1[[Symbol]:[Industry]],2,FALSE),"-")</f>
        <v>-</v>
      </c>
      <c r="D4862" t="s">
        <v>164</v>
      </c>
      <c r="E4862">
        <v>0.23472000000000001</v>
      </c>
      <c r="F4862">
        <v>4.8899999999999997</v>
      </c>
      <c r="G4862">
        <v>154.86986008846199</v>
      </c>
      <c r="H4862">
        <v>56.974657084379103</v>
      </c>
      <c r="I4862">
        <v>169.31690082518799</v>
      </c>
      <c r="J4862">
        <v>4.45586122417882</v>
      </c>
      <c r="K4862">
        <v>3.41326633549459</v>
      </c>
      <c r="L4862">
        <v>2.3700635482933401</v>
      </c>
      <c r="M4862">
        <v>100</v>
      </c>
      <c r="N4862">
        <v>1.96276013143483</v>
      </c>
      <c r="O4862">
        <v>0</v>
      </c>
      <c r="P4862">
        <v>187.64705882352899</v>
      </c>
    </row>
    <row r="4863" spans="1:17" hidden="1" x14ac:dyDescent="0.3">
      <c r="A4863" t="s">
        <v>9956</v>
      </c>
      <c r="B4863" t="s">
        <v>9957</v>
      </c>
      <c r="C4863" t="str">
        <f>IFERROR(VLOOKUP(Table1[[#This Row],[Ticker]],[1]!Table1[[Symbol]:[Industry]],2,FALSE),"-")</f>
        <v>-</v>
      </c>
      <c r="D4863" t="s">
        <v>379</v>
      </c>
      <c r="E4863">
        <v>0.22970760000000001</v>
      </c>
      <c r="F4863">
        <v>2.14</v>
      </c>
      <c r="G4863">
        <v>-27.875237950752599</v>
      </c>
      <c r="H4863">
        <v>-4.6415045317824299</v>
      </c>
      <c r="I4863">
        <v>-13.428197214027399</v>
      </c>
      <c r="J4863">
        <v>-1.5044036764834099</v>
      </c>
      <c r="K4863">
        <v>2.1325752164964</v>
      </c>
      <c r="L4863">
        <v>2.0877458445950401</v>
      </c>
      <c r="M4863">
        <v>100</v>
      </c>
      <c r="O4863">
        <v>0</v>
      </c>
      <c r="P4863">
        <v>4.9019607843137303</v>
      </c>
    </row>
    <row r="4864" spans="1:17" hidden="1" x14ac:dyDescent="0.3">
      <c r="A4864" t="s">
        <v>9958</v>
      </c>
      <c r="B4864" t="s">
        <v>9959</v>
      </c>
      <c r="C4864" t="str">
        <f>IFERROR(VLOOKUP(Table1[[#This Row],[Ticker]],[1]!Table1[[Symbol]:[Industry]],2,FALSE),"-")</f>
        <v>-</v>
      </c>
      <c r="D4864" t="s">
        <v>74</v>
      </c>
      <c r="E4864">
        <v>0.205176</v>
      </c>
      <c r="F4864">
        <v>1.03</v>
      </c>
      <c r="G4864">
        <v>-32.777198735066399</v>
      </c>
      <c r="H4864">
        <v>-4.6415045317824299</v>
      </c>
      <c r="I4864">
        <v>-18.3301579983411</v>
      </c>
      <c r="J4864">
        <v>-1.5044036764834099</v>
      </c>
      <c r="K4864">
        <v>1.02999999917387</v>
      </c>
      <c r="L4864">
        <v>1.02993483574028</v>
      </c>
      <c r="M4864">
        <v>100</v>
      </c>
      <c r="O4864">
        <v>0</v>
      </c>
      <c r="P4864">
        <v>0</v>
      </c>
    </row>
    <row r="4865" spans="1:17" hidden="1" x14ac:dyDescent="0.3">
      <c r="A4865" t="s">
        <v>9960</v>
      </c>
      <c r="B4865" t="s">
        <v>9961</v>
      </c>
      <c r="C4865" t="str">
        <f>IFERROR(VLOOKUP(Table1[[#This Row],[Ticker]],[1]!Table1[[Symbol]:[Industry]],2,FALSE),"-")</f>
        <v>-</v>
      </c>
      <c r="D4865" t="s">
        <v>1000</v>
      </c>
      <c r="E4865">
        <v>0.20382</v>
      </c>
      <c r="F4865">
        <v>2.58</v>
      </c>
      <c r="G4865">
        <v>-32.777198735066399</v>
      </c>
      <c r="H4865">
        <v>-4.6415045317824299</v>
      </c>
      <c r="I4865">
        <v>-18.3301579983411</v>
      </c>
      <c r="K4865">
        <v>2.5799999999999899</v>
      </c>
      <c r="L4865">
        <v>2.5799999999999899</v>
      </c>
      <c r="M4865">
        <v>50</v>
      </c>
      <c r="O4865">
        <v>0</v>
      </c>
      <c r="P4865">
        <v>0</v>
      </c>
    </row>
    <row r="4866" spans="1:17" hidden="1" x14ac:dyDescent="0.3">
      <c r="A4866" t="s">
        <v>9962</v>
      </c>
      <c r="B4866" t="s">
        <v>9963</v>
      </c>
      <c r="C4866" t="str">
        <f>IFERROR(VLOOKUP(Table1[[#This Row],[Ticker]],[1]!Table1[[Symbol]:[Industry]],2,FALSE),"-")</f>
        <v>-</v>
      </c>
      <c r="D4866" t="s">
        <v>2933</v>
      </c>
      <c r="E4866">
        <v>0.17280000000000001</v>
      </c>
      <c r="F4866">
        <v>1.44</v>
      </c>
      <c r="G4866">
        <v>-98.327437969516097</v>
      </c>
      <c r="I4866">
        <v>1.66984200165886</v>
      </c>
      <c r="K4866">
        <v>1.51599561782055</v>
      </c>
      <c r="L4866">
        <v>2.56737409726624</v>
      </c>
      <c r="M4866">
        <v>100</v>
      </c>
      <c r="O4866">
        <v>190.277777777777</v>
      </c>
      <c r="P4866">
        <v>71.428571428571402</v>
      </c>
    </row>
    <row r="4867" spans="1:17" hidden="1" x14ac:dyDescent="0.3">
      <c r="A4867" t="s">
        <v>9964</v>
      </c>
      <c r="B4867" t="s">
        <v>9965</v>
      </c>
      <c r="C4867" t="str">
        <f>IFERROR(VLOOKUP(Table1[[#This Row],[Ticker]],[1]!Table1[[Symbol]:[Industry]],2,FALSE),"-")</f>
        <v>-</v>
      </c>
      <c r="D4867" t="s">
        <v>21</v>
      </c>
      <c r="E4867">
        <v>0.145138775</v>
      </c>
      <c r="F4867">
        <v>4.25</v>
      </c>
      <c r="G4867">
        <v>64.897219869584703</v>
      </c>
      <c r="H4867">
        <v>-2.2318659775655698</v>
      </c>
      <c r="I4867">
        <v>-27.9046260834475</v>
      </c>
      <c r="K4867">
        <v>4.7390115727986402</v>
      </c>
      <c r="L4867">
        <v>4.2421734403214</v>
      </c>
      <c r="M4867">
        <v>0.32772682877099202</v>
      </c>
      <c r="N4867">
        <v>0.357547211339525</v>
      </c>
      <c r="O4867">
        <v>48.235294117647001</v>
      </c>
      <c r="Q4867">
        <v>-2.2050057952939999E-2</v>
      </c>
    </row>
    <row r="4868" spans="1:17" hidden="1" x14ac:dyDescent="0.3">
      <c r="A4868" t="s">
        <v>9966</v>
      </c>
      <c r="B4868" t="s">
        <v>9967</v>
      </c>
      <c r="C4868" t="str">
        <f>IFERROR(VLOOKUP(Table1[[#This Row],[Ticker]],[1]!Table1[[Symbol]:[Industry]],2,FALSE),"-")</f>
        <v>-</v>
      </c>
      <c r="D4868" t="s">
        <v>217</v>
      </c>
      <c r="E4868">
        <v>0.124319999999998</v>
      </c>
      <c r="F4868">
        <v>5.18</v>
      </c>
      <c r="G4868">
        <v>-32.777198735066399</v>
      </c>
      <c r="H4868">
        <v>-4.6415045317824299</v>
      </c>
      <c r="I4868">
        <v>-18.3301579983411</v>
      </c>
      <c r="J4868">
        <v>-1.5044036764834099</v>
      </c>
      <c r="K4868">
        <v>5.18</v>
      </c>
      <c r="L4868">
        <v>5.1799999999999899</v>
      </c>
      <c r="M4868">
        <v>100</v>
      </c>
      <c r="O4868">
        <v>0</v>
      </c>
      <c r="P4868">
        <v>0</v>
      </c>
    </row>
    <row r="4869" spans="1:17" hidden="1" x14ac:dyDescent="0.3">
      <c r="A4869" t="s">
        <v>9968</v>
      </c>
      <c r="B4869" t="s">
        <v>9969</v>
      </c>
      <c r="C4869" t="str">
        <f>IFERROR(VLOOKUP(Table1[[#This Row],[Ticker]],[1]!Table1[[Symbol]:[Industry]],2,FALSE),"-")</f>
        <v>-</v>
      </c>
      <c r="D4869" t="s">
        <v>217</v>
      </c>
      <c r="E4869">
        <v>0.114264</v>
      </c>
      <c r="F4869">
        <v>12</v>
      </c>
      <c r="G4869">
        <v>-32.777198735066399</v>
      </c>
      <c r="H4869">
        <v>-4.6415045317824299</v>
      </c>
      <c r="I4869">
        <v>-18.3301579983411</v>
      </c>
      <c r="J4869">
        <v>-1.5044036764834099</v>
      </c>
      <c r="K4869">
        <v>12</v>
      </c>
      <c r="L4869">
        <v>12</v>
      </c>
      <c r="M4869">
        <v>50</v>
      </c>
      <c r="O4869">
        <v>0</v>
      </c>
      <c r="P4869">
        <v>0</v>
      </c>
    </row>
    <row r="4870" spans="1:17" hidden="1" x14ac:dyDescent="0.3">
      <c r="A4870" t="s">
        <v>9970</v>
      </c>
      <c r="B4870" t="s">
        <v>9971</v>
      </c>
      <c r="C4870" t="str">
        <f>IFERROR(VLOOKUP(Table1[[#This Row],[Ticker]],[1]!Table1[[Symbol]:[Industry]],2,FALSE),"-")</f>
        <v>-</v>
      </c>
      <c r="D4870" t="s">
        <v>124</v>
      </c>
      <c r="E4870">
        <v>0.105825</v>
      </c>
      <c r="F4870">
        <v>4.25</v>
      </c>
      <c r="G4870">
        <v>-32.777198735066399</v>
      </c>
      <c r="H4870">
        <v>-4.6415045317824299</v>
      </c>
      <c r="I4870">
        <v>-18.3301579983411</v>
      </c>
      <c r="J4870">
        <v>-1.5044036764834099</v>
      </c>
      <c r="K4870">
        <v>4.2499999979346903</v>
      </c>
      <c r="L4870">
        <v>4.2498370893506801</v>
      </c>
      <c r="M4870">
        <v>100</v>
      </c>
      <c r="O4870">
        <v>0</v>
      </c>
      <c r="P4870">
        <v>0</v>
      </c>
    </row>
    <row r="4871" spans="1:17" hidden="1" x14ac:dyDescent="0.3">
      <c r="A4871" t="s">
        <v>9972</v>
      </c>
      <c r="B4871" t="s">
        <v>9973</v>
      </c>
      <c r="C4871" t="str">
        <f>IFERROR(VLOOKUP(Table1[[#This Row],[Ticker]],[1]!Table1[[Symbol]:[Industry]],2,FALSE),"-")</f>
        <v>-</v>
      </c>
      <c r="D4871" t="s">
        <v>400</v>
      </c>
      <c r="E4871">
        <v>9.7884604062407093E-2</v>
      </c>
      <c r="F4871">
        <v>4.63</v>
      </c>
      <c r="G4871">
        <v>-17.027198735066399</v>
      </c>
      <c r="H4871">
        <v>-4.6415045317824299</v>
      </c>
      <c r="I4871">
        <v>-2.5801579983411398</v>
      </c>
      <c r="J4871">
        <v>-1.5044036764834099</v>
      </c>
      <c r="K4871">
        <v>4.5884391201439598</v>
      </c>
      <c r="L4871">
        <v>4.3107211389344098</v>
      </c>
      <c r="M4871">
        <v>50</v>
      </c>
      <c r="O4871">
        <v>0</v>
      </c>
      <c r="P4871">
        <v>15.749999999999901</v>
      </c>
    </row>
    <row r="4872" spans="1:17" hidden="1" x14ac:dyDescent="0.3">
      <c r="A4872" t="s">
        <v>9974</v>
      </c>
      <c r="B4872" t="s">
        <v>9975</v>
      </c>
      <c r="C4872" t="str">
        <f>IFERROR(VLOOKUP(Table1[[#This Row],[Ticker]],[1]!Table1[[Symbol]:[Industry]],2,FALSE),"-")</f>
        <v>-</v>
      </c>
      <c r="D4872" t="s">
        <v>546</v>
      </c>
      <c r="E4872">
        <v>9.1329431639917899E-2</v>
      </c>
      <c r="F4872">
        <v>4.55</v>
      </c>
      <c r="G4872">
        <v>-32.777198735066399</v>
      </c>
      <c r="H4872">
        <v>-4.6415045317824299</v>
      </c>
      <c r="I4872">
        <v>-18.3301579983411</v>
      </c>
      <c r="J4872">
        <v>-1.5044036764834099</v>
      </c>
      <c r="K4872">
        <v>4.55</v>
      </c>
      <c r="L4872">
        <v>4.5499999999999803</v>
      </c>
      <c r="M4872">
        <v>50</v>
      </c>
      <c r="O4872">
        <v>0</v>
      </c>
      <c r="P4872">
        <v>0</v>
      </c>
    </row>
    <row r="4873" spans="1:17" hidden="1" x14ac:dyDescent="0.3">
      <c r="A4873" t="s">
        <v>9976</v>
      </c>
      <c r="B4873" t="s">
        <v>9977</v>
      </c>
      <c r="C4873" t="str">
        <f>IFERROR(VLOOKUP(Table1[[#This Row],[Ticker]],[1]!Table1[[Symbol]:[Industry]],2,FALSE),"-")</f>
        <v>-</v>
      </c>
      <c r="D4873" t="s">
        <v>124</v>
      </c>
      <c r="E4873">
        <v>9.0601812000000004E-2</v>
      </c>
      <c r="F4873">
        <v>0.44</v>
      </c>
      <c r="G4873">
        <v>-32.777198735066399</v>
      </c>
      <c r="H4873">
        <v>-4.6415045317824299</v>
      </c>
      <c r="I4873">
        <v>-18.3301579983411</v>
      </c>
      <c r="J4873">
        <v>-1.5044036764834099</v>
      </c>
      <c r="K4873">
        <v>0.43999776136875501</v>
      </c>
      <c r="L4873">
        <v>0.43615520089451498</v>
      </c>
      <c r="M4873">
        <v>50</v>
      </c>
      <c r="O4873">
        <v>0</v>
      </c>
      <c r="P4873">
        <v>0</v>
      </c>
    </row>
    <row r="4874" spans="1:17" hidden="1" x14ac:dyDescent="0.3">
      <c r="A4874" t="s">
        <v>9978</v>
      </c>
      <c r="B4874" t="s">
        <v>9979</v>
      </c>
      <c r="C4874" t="str">
        <f>IFERROR(VLOOKUP(Table1[[#This Row],[Ticker]],[1]!Table1[[Symbol]:[Industry]],2,FALSE),"-")</f>
        <v>-</v>
      </c>
      <c r="D4874" t="s">
        <v>516</v>
      </c>
      <c r="E4874">
        <v>8.9298000000000002E-2</v>
      </c>
      <c r="F4874">
        <v>38.74</v>
      </c>
      <c r="G4874">
        <v>-32.777198735066399</v>
      </c>
      <c r="H4874">
        <v>-4.6415045317824299</v>
      </c>
      <c r="I4874">
        <v>-18.3301579983411</v>
      </c>
      <c r="J4874">
        <v>-1.5044036764834099</v>
      </c>
      <c r="K4874">
        <v>38.739875490951803</v>
      </c>
      <c r="L4874">
        <v>38.555097547725801</v>
      </c>
      <c r="M4874">
        <v>50</v>
      </c>
      <c r="O4874">
        <v>0</v>
      </c>
      <c r="P4874">
        <v>0</v>
      </c>
    </row>
    <row r="4875" spans="1:17" hidden="1" x14ac:dyDescent="0.3">
      <c r="A4875" t="s">
        <v>9980</v>
      </c>
      <c r="B4875" t="s">
        <v>9981</v>
      </c>
      <c r="C4875" t="str">
        <f>IFERROR(VLOOKUP(Table1[[#This Row],[Ticker]],[1]!Table1[[Symbol]:[Industry]],2,FALSE),"-")</f>
        <v>-</v>
      </c>
      <c r="E4875">
        <v>8.1900000000000001E-2</v>
      </c>
      <c r="F4875">
        <v>0.13</v>
      </c>
      <c r="G4875">
        <v>-32.777198735066399</v>
      </c>
      <c r="H4875">
        <v>-4.6415045317824299</v>
      </c>
      <c r="I4875">
        <v>-18.3301579983411</v>
      </c>
      <c r="J4875">
        <v>-1.5044036764834099</v>
      </c>
      <c r="K4875">
        <v>0.12999999999999901</v>
      </c>
      <c r="L4875">
        <v>0.12999999999999901</v>
      </c>
      <c r="M4875">
        <v>50</v>
      </c>
      <c r="O4875">
        <v>0</v>
      </c>
      <c r="P4875">
        <v>0</v>
      </c>
    </row>
    <row r="4876" spans="1:17" hidden="1" x14ac:dyDescent="0.3">
      <c r="A4876" t="s">
        <v>9982</v>
      </c>
      <c r="B4876" t="s">
        <v>9983</v>
      </c>
      <c r="C4876" t="str">
        <f>IFERROR(VLOOKUP(Table1[[#This Row],[Ticker]],[1]!Table1[[Symbol]:[Industry]],2,FALSE),"-")</f>
        <v>-</v>
      </c>
      <c r="D4876" t="s">
        <v>546</v>
      </c>
      <c r="E4876">
        <v>7.0599999999999996E-2</v>
      </c>
      <c r="F4876">
        <v>3.53</v>
      </c>
      <c r="G4876">
        <v>-22.808351383041401</v>
      </c>
      <c r="H4876">
        <v>-4.6415045317824299</v>
      </c>
      <c r="I4876">
        <v>-13.5823835176289</v>
      </c>
      <c r="J4876">
        <v>-1.5044036764834099</v>
      </c>
      <c r="K4876">
        <v>3.5175955280084299</v>
      </c>
      <c r="L4876">
        <v>3.48123515370574</v>
      </c>
      <c r="M4876">
        <v>100</v>
      </c>
      <c r="O4876">
        <v>0</v>
      </c>
      <c r="P4876">
        <v>9.9688473520249197</v>
      </c>
    </row>
    <row r="4877" spans="1:17" hidden="1" x14ac:dyDescent="0.3">
      <c r="A4877" t="s">
        <v>9984</v>
      </c>
      <c r="B4877" t="s">
        <v>9985</v>
      </c>
      <c r="C4877" t="str">
        <f>IFERROR(VLOOKUP(Table1[[#This Row],[Ticker]],[1]!Table1[[Symbol]:[Industry]],2,FALSE),"-")</f>
        <v>-</v>
      </c>
      <c r="D4877" t="s">
        <v>397</v>
      </c>
      <c r="E4877">
        <v>6.8757239999999997E-2</v>
      </c>
      <c r="F4877">
        <v>2.35</v>
      </c>
      <c r="G4877">
        <v>252.468702904277</v>
      </c>
      <c r="H4877">
        <v>0.26920975393184199</v>
      </c>
      <c r="I4877">
        <v>40.453625785442597</v>
      </c>
      <c r="J4877">
        <v>-1.5044036764834099</v>
      </c>
      <c r="K4877">
        <v>2.1512662264037399</v>
      </c>
      <c r="L4877">
        <v>1.6480894503724599</v>
      </c>
      <c r="M4877">
        <v>100</v>
      </c>
      <c r="N4877">
        <v>0</v>
      </c>
      <c r="O4877">
        <v>0</v>
      </c>
      <c r="P4877">
        <v>285.24590163934403</v>
      </c>
    </row>
    <row r="4878" spans="1:17" hidden="1" x14ac:dyDescent="0.3">
      <c r="A4878" t="s">
        <v>9986</v>
      </c>
      <c r="B4878" t="s">
        <v>9987</v>
      </c>
      <c r="C4878" t="str">
        <f>IFERROR(VLOOKUP(Table1[[#This Row],[Ticker]],[1]!Table1[[Symbol]:[Industry]],2,FALSE),"-")</f>
        <v>-</v>
      </c>
      <c r="D4878" t="s">
        <v>180</v>
      </c>
      <c r="E4878">
        <v>5.1029999999999999E-2</v>
      </c>
      <c r="F4878">
        <v>22.68</v>
      </c>
      <c r="G4878">
        <v>-101.101221081435</v>
      </c>
      <c r="H4878">
        <v>-4.6415045317824299</v>
      </c>
      <c r="I4878">
        <v>-18.3301579983411</v>
      </c>
      <c r="J4878">
        <v>-1.5044036764834099</v>
      </c>
      <c r="K4878">
        <v>22.712228991231399</v>
      </c>
      <c r="L4878">
        <v>30.519413760115899</v>
      </c>
      <c r="M4878">
        <v>0</v>
      </c>
      <c r="O4878">
        <v>215.69664902998201</v>
      </c>
      <c r="P4878">
        <v>0</v>
      </c>
    </row>
    <row r="4879" spans="1:17" hidden="1" x14ac:dyDescent="0.3">
      <c r="A4879" t="s">
        <v>9988</v>
      </c>
      <c r="B4879" t="s">
        <v>9989</v>
      </c>
      <c r="C4879" t="str">
        <f>IFERROR(VLOOKUP(Table1[[#This Row],[Ticker]],[1]!Table1[[Symbol]:[Industry]],2,FALSE),"-")</f>
        <v>-</v>
      </c>
      <c r="D4879" t="s">
        <v>132</v>
      </c>
      <c r="E4879">
        <v>2.6800000000000001E-2</v>
      </c>
      <c r="F4879">
        <v>1.34</v>
      </c>
      <c r="G4879">
        <v>-32.777198735066399</v>
      </c>
      <c r="H4879">
        <v>-4.6415045317824299</v>
      </c>
      <c r="I4879">
        <v>-18.3301579983411</v>
      </c>
      <c r="J4879">
        <v>-1.5044036764834099</v>
      </c>
      <c r="K4879">
        <v>1.3399999987608</v>
      </c>
      <c r="L4879">
        <v>1.3399022536104199</v>
      </c>
      <c r="M4879">
        <v>100</v>
      </c>
      <c r="O4879">
        <v>0</v>
      </c>
      <c r="P4879">
        <v>0</v>
      </c>
    </row>
    <row r="4880" spans="1:17" hidden="1" x14ac:dyDescent="0.3">
      <c r="A4880" t="s">
        <v>9990</v>
      </c>
      <c r="B4880" t="s">
        <v>9991</v>
      </c>
      <c r="C4880" t="str">
        <f>IFERROR(VLOOKUP(Table1[[#This Row],[Ticker]],[1]!Table1[[Symbol]:[Industry]],2,FALSE),"-")</f>
        <v>-</v>
      </c>
      <c r="D4880" t="s">
        <v>124</v>
      </c>
      <c r="E4880">
        <v>2.4500000000000001E-2</v>
      </c>
      <c r="F4880">
        <v>0.05</v>
      </c>
      <c r="G4880">
        <v>-32.777198735066399</v>
      </c>
      <c r="H4880">
        <v>-4.6415045317824299</v>
      </c>
      <c r="I4880">
        <v>131.669842001658</v>
      </c>
      <c r="J4880">
        <v>-1.5044036764834099</v>
      </c>
      <c r="K4880">
        <v>4.8772962685039403E-2</v>
      </c>
      <c r="M4880">
        <v>100</v>
      </c>
      <c r="O4880">
        <v>0</v>
      </c>
    </row>
    <row r="4881" spans="1:17" hidden="1" x14ac:dyDescent="0.3">
      <c r="A4881" t="s">
        <v>9992</v>
      </c>
      <c r="B4881" t="s">
        <v>9993</v>
      </c>
      <c r="C4881" t="str">
        <f>IFERROR(VLOOKUP(Table1[[#This Row],[Ticker]],[1]!Table1[[Symbol]:[Industry]],2,FALSE),"-")</f>
        <v>-</v>
      </c>
      <c r="E4881">
        <v>4.9799999999999996E-4</v>
      </c>
      <c r="F4881">
        <v>0.02</v>
      </c>
      <c r="G4881">
        <v>-32.777198735066399</v>
      </c>
      <c r="H4881">
        <v>-4.6415045317824299</v>
      </c>
      <c r="I4881">
        <v>-18.3301579983411</v>
      </c>
      <c r="J4881">
        <v>-1.5044036764834099</v>
      </c>
      <c r="K4881">
        <v>0.02</v>
      </c>
      <c r="L4881">
        <v>0.02</v>
      </c>
      <c r="M4881">
        <v>50</v>
      </c>
      <c r="O4881">
        <v>0</v>
      </c>
      <c r="P4881">
        <v>0</v>
      </c>
    </row>
    <row r="4882" spans="1:17" hidden="1" x14ac:dyDescent="0.3">
      <c r="A4882" t="s">
        <v>9994</v>
      </c>
      <c r="B4882" t="s">
        <v>9995</v>
      </c>
      <c r="C4882" t="str">
        <f>IFERROR(VLOOKUP(Table1[[#This Row],[Ticker]],[1]!Table1[[Symbol]:[Industry]],2,FALSE),"-")</f>
        <v>-</v>
      </c>
      <c r="D4882" t="s">
        <v>1361</v>
      </c>
      <c r="E4882">
        <v>0</v>
      </c>
      <c r="F4882">
        <v>1269.78</v>
      </c>
      <c r="G4882">
        <v>-23.1423374428777</v>
      </c>
      <c r="H4882">
        <v>-2.8978860633500099</v>
      </c>
      <c r="I4882">
        <v>-13.632802270733301</v>
      </c>
      <c r="J4882">
        <v>-0.75242269391606298</v>
      </c>
      <c r="K4882">
        <v>1251.59539424529</v>
      </c>
      <c r="L4882">
        <v>1219.04934872791</v>
      </c>
      <c r="M4882">
        <v>36.382996971611497</v>
      </c>
      <c r="N4882">
        <v>1.5546518443209201</v>
      </c>
      <c r="O4882">
        <v>1.9861708327426799</v>
      </c>
      <c r="P4882">
        <v>10.046279444646601</v>
      </c>
      <c r="Q4882">
        <v>-0.13193077695746</v>
      </c>
    </row>
    <row r="4883" spans="1:17" hidden="1" x14ac:dyDescent="0.3">
      <c r="A4883" t="s">
        <v>9996</v>
      </c>
      <c r="B4883" t="s">
        <v>9997</v>
      </c>
      <c r="C4883" t="str">
        <f>IFERROR(VLOOKUP(Table1[[#This Row],[Ticker]],[1]!Table1[[Symbol]:[Industry]],2,FALSE),"-")</f>
        <v>-</v>
      </c>
      <c r="D4883" t="s">
        <v>1361</v>
      </c>
      <c r="E4883">
        <v>0</v>
      </c>
      <c r="F4883">
        <v>1240.81</v>
      </c>
      <c r="G4883">
        <v>-25.329155783906</v>
      </c>
      <c r="H4883">
        <v>-4.0259327556267204</v>
      </c>
      <c r="I4883">
        <v>-14.2929638273284</v>
      </c>
      <c r="J4883">
        <v>-1.2287768477277099</v>
      </c>
      <c r="K4883">
        <v>1231.42177891803</v>
      </c>
      <c r="L4883">
        <v>1205.6413527687</v>
      </c>
      <c r="M4883">
        <v>36.058663394519002</v>
      </c>
      <c r="N4883">
        <v>1.92542674988526</v>
      </c>
      <c r="O4883">
        <v>12.2250787791845</v>
      </c>
      <c r="P4883">
        <v>10.6384306732055</v>
      </c>
      <c r="Q4883">
        <v>-0.13333261542483699</v>
      </c>
    </row>
    <row r="4884" spans="1:17" hidden="1" x14ac:dyDescent="0.3">
      <c r="A4884" t="s">
        <v>9998</v>
      </c>
      <c r="B4884" t="s">
        <v>9999</v>
      </c>
      <c r="C4884" t="str">
        <f>IFERROR(VLOOKUP(Table1[[#This Row],[Ticker]],[1]!Table1[[Symbol]:[Industry]],2,FALSE),"-")</f>
        <v>-</v>
      </c>
      <c r="D4884" t="s">
        <v>753</v>
      </c>
      <c r="E4884">
        <v>0</v>
      </c>
      <c r="F4884">
        <v>54.99</v>
      </c>
      <c r="G4884">
        <v>-11.012844535646501</v>
      </c>
      <c r="H4884">
        <v>1.3152087415368401</v>
      </c>
      <c r="I4884">
        <v>-2.3908790609597199</v>
      </c>
      <c r="J4884">
        <v>0.52436799448670601</v>
      </c>
      <c r="K4884">
        <v>52.831861705533498</v>
      </c>
      <c r="L4884">
        <v>50.072621653315203</v>
      </c>
      <c r="M4884">
        <v>37.853305265548997</v>
      </c>
      <c r="N4884">
        <v>1.93724082132876</v>
      </c>
      <c r="O4884">
        <v>2.3822513184215102</v>
      </c>
      <c r="P4884">
        <v>28.908997140044001</v>
      </c>
      <c r="Q4884">
        <v>7.2054511565187995E-2</v>
      </c>
    </row>
    <row r="4885" spans="1:17" hidden="1" x14ac:dyDescent="0.3">
      <c r="A4885" t="s">
        <v>10000</v>
      </c>
      <c r="B4885" t="s">
        <v>10001</v>
      </c>
      <c r="C4885" t="str">
        <f>IFERROR(VLOOKUP(Table1[[#This Row],[Ticker]],[1]!Table1[[Symbol]:[Industry]],2,FALSE),"-")</f>
        <v>-</v>
      </c>
      <c r="D4885" t="s">
        <v>753</v>
      </c>
      <c r="E4885">
        <v>0</v>
      </c>
      <c r="F4885">
        <v>27.13</v>
      </c>
      <c r="G4885">
        <v>-15.2397236462526</v>
      </c>
      <c r="H4885">
        <v>1.5087484849555799</v>
      </c>
      <c r="I4885">
        <v>-2.0919403462417399</v>
      </c>
      <c r="J4885">
        <v>0.13555159746366099</v>
      </c>
      <c r="K4885">
        <v>26.024996051837601</v>
      </c>
      <c r="L4885">
        <v>24.766462610233798</v>
      </c>
      <c r="M4885">
        <v>42.1652590342811</v>
      </c>
      <c r="N4885">
        <v>1.6459702052195599</v>
      </c>
      <c r="O4885">
        <v>0.84776999631404004</v>
      </c>
      <c r="P4885">
        <v>24.164759725400401</v>
      </c>
      <c r="Q4885">
        <v>-2.5629607369169999E-2</v>
      </c>
    </row>
    <row r="4886" spans="1:17" hidden="1" x14ac:dyDescent="0.3">
      <c r="A4886" t="s">
        <v>10002</v>
      </c>
      <c r="B4886" t="s">
        <v>10003</v>
      </c>
      <c r="C4886" t="str">
        <f>IFERROR(VLOOKUP(Table1[[#This Row],[Ticker]],[1]!Table1[[Symbol]:[Industry]],2,FALSE),"-")</f>
        <v>-</v>
      </c>
      <c r="D4886" t="s">
        <v>753</v>
      </c>
      <c r="E4886">
        <v>0</v>
      </c>
      <c r="F4886">
        <v>22.97</v>
      </c>
      <c r="G4886">
        <v>15.4833060090115</v>
      </c>
      <c r="H4886">
        <v>-1.6397124170871</v>
      </c>
      <c r="I4886">
        <v>8.2960823544703093</v>
      </c>
      <c r="J4886">
        <v>-0.58254239465726598</v>
      </c>
      <c r="K4886">
        <v>22.234132649617901</v>
      </c>
      <c r="L4886">
        <v>19.905408607517401</v>
      </c>
      <c r="M4886">
        <v>39.917065374287702</v>
      </c>
      <c r="N4886">
        <v>0.904429276330313</v>
      </c>
      <c r="O4886">
        <v>3.1780583369612501</v>
      </c>
      <c r="P4886">
        <v>58.961937716262902</v>
      </c>
      <c r="Q4886">
        <v>8.1438948753974005E-2</v>
      </c>
    </row>
    <row r="4887" spans="1:17" hidden="1" x14ac:dyDescent="0.3">
      <c r="A4887" t="s">
        <v>10004</v>
      </c>
      <c r="B4887" t="s">
        <v>10005</v>
      </c>
      <c r="C4887" t="str">
        <f>IFERROR(VLOOKUP(Table1[[#This Row],[Ticker]],[1]!Table1[[Symbol]:[Industry]],2,FALSE),"-")</f>
        <v>-</v>
      </c>
      <c r="D4887" t="s">
        <v>753</v>
      </c>
      <c r="E4887">
        <v>0</v>
      </c>
      <c r="F4887">
        <v>32.47</v>
      </c>
      <c r="G4887">
        <v>26.7727005327828</v>
      </c>
      <c r="H4887">
        <v>-1.0908266751007101</v>
      </c>
      <c r="I4887">
        <v>3.18930307950317</v>
      </c>
      <c r="J4887">
        <v>0.791514690863517</v>
      </c>
      <c r="K4887">
        <v>30.799109440372099</v>
      </c>
      <c r="L4887">
        <v>27.635373936006498</v>
      </c>
      <c r="M4887">
        <v>46.770192321881197</v>
      </c>
      <c r="N4887">
        <v>1.3730261171459699</v>
      </c>
      <c r="O4887">
        <v>9.2392978133659598E-2</v>
      </c>
      <c r="P4887">
        <v>65.5703431747488</v>
      </c>
      <c r="Q4887">
        <v>-1.7638996257211999E-2</v>
      </c>
    </row>
    <row r="4888" spans="1:17" hidden="1" x14ac:dyDescent="0.3">
      <c r="A4888" t="s">
        <v>10006</v>
      </c>
      <c r="B4888" t="s">
        <v>10007</v>
      </c>
      <c r="C4888" t="str">
        <f>IFERROR(VLOOKUP(Table1[[#This Row],[Ticker]],[1]!Table1[[Symbol]:[Industry]],2,FALSE),"-")</f>
        <v>-</v>
      </c>
      <c r="D4888" t="s">
        <v>753</v>
      </c>
      <c r="E4888">
        <v>0</v>
      </c>
      <c r="F4888">
        <v>45.29</v>
      </c>
      <c r="G4888">
        <v>-0.46636028925862399</v>
      </c>
      <c r="H4888">
        <v>-2.37387992468769</v>
      </c>
      <c r="I4888">
        <v>4.6402465631576399</v>
      </c>
      <c r="J4888">
        <v>-0.32714912295166698</v>
      </c>
      <c r="K4888">
        <v>43.860624340300902</v>
      </c>
      <c r="L4888">
        <v>39.550590741556803</v>
      </c>
      <c r="M4888">
        <v>42.372329352446798</v>
      </c>
      <c r="N4888">
        <v>0.66318928925815501</v>
      </c>
      <c r="O4888">
        <v>4.1068668580260503</v>
      </c>
      <c r="P4888">
        <v>60.602836879432601</v>
      </c>
      <c r="Q4888">
        <v>2.6969867049001998E-2</v>
      </c>
    </row>
    <row r="4889" spans="1:17" hidden="1" x14ac:dyDescent="0.3">
      <c r="A4889" t="s">
        <v>10008</v>
      </c>
      <c r="B4889" t="s">
        <v>10009</v>
      </c>
      <c r="C4889" t="str">
        <f>IFERROR(VLOOKUP(Table1[[#This Row],[Ticker]],[1]!Table1[[Symbol]:[Industry]],2,FALSE),"-")</f>
        <v>-</v>
      </c>
      <c r="D4889" t="s">
        <v>753</v>
      </c>
      <c r="E4889">
        <v>0</v>
      </c>
      <c r="F4889">
        <v>41.3</v>
      </c>
      <c r="G4889">
        <v>9.7840715445331696</v>
      </c>
      <c r="H4889">
        <v>-0.70608576286214797</v>
      </c>
      <c r="I4889">
        <v>3.67870463090552</v>
      </c>
      <c r="J4889">
        <v>0.34973723822609998</v>
      </c>
      <c r="K4889">
        <v>39.567772079245302</v>
      </c>
      <c r="L4889">
        <v>36.040419890426698</v>
      </c>
      <c r="M4889">
        <v>37.855201331873801</v>
      </c>
      <c r="N4889">
        <v>1.01933389528943</v>
      </c>
      <c r="O4889">
        <v>15.254237288135499</v>
      </c>
      <c r="P4889">
        <v>70.661157024793297</v>
      </c>
      <c r="Q4889">
        <v>5.8879591037521002E-2</v>
      </c>
    </row>
    <row r="4890" spans="1:17" hidden="1" x14ac:dyDescent="0.3">
      <c r="A4890" t="s">
        <v>10010</v>
      </c>
      <c r="B4890" t="s">
        <v>10011</v>
      </c>
      <c r="C4890" t="str">
        <f>IFERROR(VLOOKUP(Table1[[#This Row],[Ticker]],[1]!Table1[[Symbol]:[Industry]],2,FALSE),"-")</f>
        <v>-</v>
      </c>
      <c r="D4890" t="s">
        <v>753</v>
      </c>
      <c r="E4890">
        <v>0</v>
      </c>
      <c r="F4890">
        <v>54.8</v>
      </c>
      <c r="G4890">
        <v>-11.1615751221059</v>
      </c>
      <c r="H4890">
        <v>1.6674010269788599</v>
      </c>
      <c r="I4890">
        <v>-2.3022096604203202</v>
      </c>
      <c r="J4890">
        <v>0.545079336810538</v>
      </c>
      <c r="K4890">
        <v>52.668143827949699</v>
      </c>
      <c r="L4890">
        <v>49.916237277578702</v>
      </c>
      <c r="M4890">
        <v>38.548106434567202</v>
      </c>
      <c r="N4890">
        <v>1.3572160116704599</v>
      </c>
      <c r="O4890">
        <v>1.64233576642336</v>
      </c>
      <c r="P4890">
        <v>29.7041420118343</v>
      </c>
      <c r="Q4890">
        <v>-3.9160773297699998E-4</v>
      </c>
    </row>
    <row r="4891" spans="1:17" hidden="1" x14ac:dyDescent="0.3">
      <c r="A4891" t="s">
        <v>10012</v>
      </c>
      <c r="B4891" t="s">
        <v>10013</v>
      </c>
      <c r="C4891" t="str">
        <f>IFERROR(VLOOKUP(Table1[[#This Row],[Ticker]],[1]!Table1[[Symbol]:[Industry]],2,FALSE),"-")</f>
        <v>-</v>
      </c>
      <c r="D4891" t="s">
        <v>753</v>
      </c>
      <c r="E4891">
        <v>0</v>
      </c>
      <c r="F4891">
        <v>165.28</v>
      </c>
      <c r="G4891">
        <v>7.6714756361096503</v>
      </c>
      <c r="H4891">
        <v>-2.4875258254005002</v>
      </c>
      <c r="I4891">
        <v>1.7773923250365</v>
      </c>
      <c r="J4891">
        <v>-7.4522833220354204E-2</v>
      </c>
      <c r="K4891">
        <v>160.09675962858799</v>
      </c>
      <c r="L4891">
        <v>145.38397779403101</v>
      </c>
      <c r="M4891">
        <v>34.574083232051997</v>
      </c>
      <c r="N4891">
        <v>0.931875789178648</v>
      </c>
      <c r="O4891">
        <v>1.1011616650532201</v>
      </c>
      <c r="P4891">
        <v>47.098611605553501</v>
      </c>
      <c r="Q4891">
        <v>3.8010026247456002E-2</v>
      </c>
    </row>
    <row r="4892" spans="1:17" hidden="1" x14ac:dyDescent="0.3">
      <c r="A4892" t="s">
        <v>10014</v>
      </c>
      <c r="B4892" t="s">
        <v>10015</v>
      </c>
      <c r="C4892" t="str">
        <f>IFERROR(VLOOKUP(Table1[[#This Row],[Ticker]],[1]!Table1[[Symbol]:[Industry]],2,FALSE),"-")</f>
        <v>-</v>
      </c>
      <c r="D4892" t="s">
        <v>467</v>
      </c>
      <c r="E4892">
        <v>0</v>
      </c>
      <c r="F4892">
        <v>83.5</v>
      </c>
      <c r="G4892">
        <v>-63.780338711929701</v>
      </c>
      <c r="H4892">
        <v>-8.73507178324442</v>
      </c>
      <c r="I4892">
        <v>-35.983017958893399</v>
      </c>
      <c r="J4892">
        <v>0.995596323516582</v>
      </c>
      <c r="K4892">
        <v>85.047009091187803</v>
      </c>
      <c r="L4892">
        <v>92.634162213613905</v>
      </c>
      <c r="M4892">
        <v>70.236447926634199</v>
      </c>
      <c r="N4892">
        <v>0.91151531808753505</v>
      </c>
      <c r="O4892">
        <v>50.898203592814298</v>
      </c>
      <c r="P4892">
        <v>26.438522107813402</v>
      </c>
      <c r="Q4892">
        <v>0.14567341613641299</v>
      </c>
    </row>
    <row r="4893" spans="1:17" hidden="1" x14ac:dyDescent="0.3">
      <c r="A4893" t="s">
        <v>10016</v>
      </c>
      <c r="B4893" t="s">
        <v>10017</v>
      </c>
      <c r="C4893" t="str">
        <f>IFERROR(VLOOKUP(Table1[[#This Row],[Ticker]],[1]!Table1[[Symbol]:[Industry]],2,FALSE),"-")</f>
        <v>-</v>
      </c>
      <c r="D4893" t="s">
        <v>753</v>
      </c>
      <c r="E4893">
        <v>0</v>
      </c>
      <c r="F4893">
        <v>287.64</v>
      </c>
      <c r="G4893">
        <v>4.3182685925156798</v>
      </c>
      <c r="H4893">
        <v>-1.32838042336588</v>
      </c>
      <c r="I4893">
        <v>0.259823448783151</v>
      </c>
      <c r="J4893">
        <v>-0.41566445046534001</v>
      </c>
      <c r="K4893">
        <v>278.95770029884397</v>
      </c>
      <c r="L4893">
        <v>256.29911031367402</v>
      </c>
      <c r="M4893">
        <v>38.8935273072047</v>
      </c>
      <c r="N4893">
        <v>2.18431375515393</v>
      </c>
      <c r="O4893">
        <v>12.988457794465299</v>
      </c>
      <c r="P4893">
        <v>43.282689912826797</v>
      </c>
      <c r="Q4893">
        <v>1.8802390589823002E-2</v>
      </c>
    </row>
    <row r="4894" spans="1:17" hidden="1" x14ac:dyDescent="0.3">
      <c r="A4894" t="s">
        <v>10018</v>
      </c>
      <c r="B4894" t="s">
        <v>10019</v>
      </c>
      <c r="C4894" t="str">
        <f>IFERROR(VLOOKUP(Table1[[#This Row],[Ticker]],[1]!Table1[[Symbol]:[Industry]],2,FALSE),"-")</f>
        <v>-</v>
      </c>
      <c r="D4894" t="s">
        <v>217</v>
      </c>
      <c r="E4894">
        <v>0</v>
      </c>
      <c r="F4894">
        <v>1437.3</v>
      </c>
      <c r="G4894">
        <v>-39.047373830439497</v>
      </c>
      <c r="H4894">
        <v>-4.6521127354599496</v>
      </c>
      <c r="I4894">
        <v>-29.184217416563499</v>
      </c>
      <c r="J4894">
        <v>-1.23135403109335</v>
      </c>
      <c r="K4894">
        <v>1449.3350507298401</v>
      </c>
      <c r="L4894">
        <v>1484.8484378512601</v>
      </c>
      <c r="M4894">
        <v>62.226032105996701</v>
      </c>
      <c r="N4894">
        <v>0.68277917607539595</v>
      </c>
      <c r="O4894">
        <v>51.325401795032299</v>
      </c>
      <c r="P4894">
        <v>23.315173094247299</v>
      </c>
      <c r="Q4894">
        <v>6.3467078324692006E-2</v>
      </c>
    </row>
    <row r="4895" spans="1:17" hidden="1" x14ac:dyDescent="0.3">
      <c r="A4895" t="s">
        <v>10020</v>
      </c>
      <c r="B4895" t="s">
        <v>10021</v>
      </c>
      <c r="C4895" t="str">
        <f>IFERROR(VLOOKUP(Table1[[#This Row],[Ticker]],[1]!Table1[[Symbol]:[Industry]],2,FALSE),"-")</f>
        <v>-</v>
      </c>
      <c r="D4895" t="s">
        <v>753</v>
      </c>
      <c r="E4895">
        <v>0</v>
      </c>
      <c r="F4895">
        <v>287.14999999999998</v>
      </c>
      <c r="G4895">
        <v>1.0797842968187099</v>
      </c>
      <c r="H4895">
        <v>0.105955449213107</v>
      </c>
      <c r="I4895">
        <v>1.3057056796856701</v>
      </c>
      <c r="J4895">
        <v>1.2268770145807699</v>
      </c>
      <c r="K4895">
        <v>273.67965033060199</v>
      </c>
      <c r="L4895">
        <v>252.731040355061</v>
      </c>
      <c r="M4895">
        <v>30.520322535784199</v>
      </c>
      <c r="N4895">
        <v>0.478566576831218</v>
      </c>
      <c r="O4895">
        <v>1.6890127111266</v>
      </c>
      <c r="P4895">
        <v>41.105651105651098</v>
      </c>
      <c r="Q4895">
        <v>1.6721317295981999E-2</v>
      </c>
    </row>
    <row r="4896" spans="1:17" hidden="1" x14ac:dyDescent="0.3">
      <c r="A4896" t="s">
        <v>10022</v>
      </c>
      <c r="B4896" t="s">
        <v>10023</v>
      </c>
      <c r="C4896" t="str">
        <f>IFERROR(VLOOKUP(Table1[[#This Row],[Ticker]],[1]!Table1[[Symbol]:[Industry]],2,FALSE),"-")</f>
        <v>-</v>
      </c>
      <c r="D4896" t="s">
        <v>753</v>
      </c>
      <c r="E4896">
        <v>0</v>
      </c>
      <c r="F4896">
        <v>791.53</v>
      </c>
      <c r="G4896">
        <v>40.446856939639197</v>
      </c>
      <c r="H4896">
        <v>-0.32391542717507998</v>
      </c>
      <c r="I4896">
        <v>11.7679666215697</v>
      </c>
      <c r="J4896">
        <v>2.6759651641153499</v>
      </c>
      <c r="K4896">
        <v>754.45454146709505</v>
      </c>
      <c r="L4896">
        <v>666.438051137618</v>
      </c>
      <c r="M4896">
        <v>33.773001793398997</v>
      </c>
      <c r="N4896">
        <v>0.71873940921763402</v>
      </c>
      <c r="O4896">
        <v>1.0321781865501001</v>
      </c>
      <c r="P4896">
        <v>83.649651972157699</v>
      </c>
      <c r="Q4896">
        <v>3.7138248543373997E-2</v>
      </c>
    </row>
    <row r="4897" spans="1:17" hidden="1" x14ac:dyDescent="0.3">
      <c r="A4897" t="s">
        <v>10024</v>
      </c>
      <c r="B4897" t="s">
        <v>10025</v>
      </c>
      <c r="C4897" t="str">
        <f>IFERROR(VLOOKUP(Table1[[#This Row],[Ticker]],[1]!Table1[[Symbol]:[Industry]],2,FALSE),"-")</f>
        <v>-</v>
      </c>
      <c r="D4897" t="s">
        <v>753</v>
      </c>
      <c r="E4897">
        <v>0</v>
      </c>
      <c r="F4897">
        <v>279.17</v>
      </c>
      <c r="G4897">
        <v>1.58125732422708</v>
      </c>
      <c r="H4897">
        <v>1.7900700297872001</v>
      </c>
      <c r="I4897">
        <v>0.66306479693612896</v>
      </c>
      <c r="J4897">
        <v>1.6869294120219001</v>
      </c>
      <c r="K4897">
        <v>266.268961667447</v>
      </c>
      <c r="L4897">
        <v>246.04172617082699</v>
      </c>
      <c r="M4897">
        <v>38.590708796903002</v>
      </c>
      <c r="N4897">
        <v>1.0016396429222001</v>
      </c>
      <c r="O4897">
        <v>1.26446251388041</v>
      </c>
      <c r="P4897">
        <v>40.286432160803997</v>
      </c>
      <c r="Q4897">
        <v>1.5258138167479E-2</v>
      </c>
    </row>
    <row r="4898" spans="1:17" hidden="1" x14ac:dyDescent="0.3">
      <c r="A4898" t="s">
        <v>10026</v>
      </c>
      <c r="B4898" t="s">
        <v>10027</v>
      </c>
      <c r="C4898" t="str">
        <f>IFERROR(VLOOKUP(Table1[[#This Row],[Ticker]],[1]!Table1[[Symbol]:[Industry]],2,FALSE),"-")</f>
        <v>-</v>
      </c>
      <c r="D4898" t="s">
        <v>753</v>
      </c>
      <c r="E4898">
        <v>0</v>
      </c>
      <c r="F4898">
        <v>278.24</v>
      </c>
      <c r="G4898">
        <v>-13.794945153710801</v>
      </c>
      <c r="H4898">
        <v>0.992298285118969</v>
      </c>
      <c r="I4898">
        <v>-2.3968246650078</v>
      </c>
      <c r="J4898">
        <v>1.0842122964537799</v>
      </c>
      <c r="K4898">
        <v>266.821890448082</v>
      </c>
      <c r="L4898">
        <v>253.78968057857199</v>
      </c>
      <c r="M4898">
        <v>43.6990592984979</v>
      </c>
      <c r="N4898">
        <v>1.2511128165771199</v>
      </c>
      <c r="O4898">
        <v>3.0297584818861298</v>
      </c>
      <c r="P4898">
        <v>24.020503677289899</v>
      </c>
      <c r="Q4898">
        <v>-2.6504851824225999E-2</v>
      </c>
    </row>
    <row r="4899" spans="1:17" hidden="1" x14ac:dyDescent="0.3">
      <c r="A4899" t="s">
        <v>10028</v>
      </c>
      <c r="B4899" t="s">
        <v>10029</v>
      </c>
      <c r="C4899" t="str">
        <f>IFERROR(VLOOKUP(Table1[[#This Row],[Ticker]],[1]!Table1[[Symbol]:[Industry]],2,FALSE),"-")</f>
        <v>-</v>
      </c>
      <c r="D4899" t="s">
        <v>753</v>
      </c>
      <c r="E4899">
        <v>0</v>
      </c>
      <c r="F4899">
        <v>283.89999999999998</v>
      </c>
      <c r="G4899">
        <v>1.2960007926785599</v>
      </c>
      <c r="H4899">
        <v>-1.07160461754345E-2</v>
      </c>
      <c r="I4899">
        <v>0.890435794965029</v>
      </c>
      <c r="J4899">
        <v>1.12784041089698</v>
      </c>
      <c r="K4899">
        <v>271.09848160245798</v>
      </c>
      <c r="L4899">
        <v>249.710446678403</v>
      </c>
      <c r="M4899">
        <v>39.772223044646402</v>
      </c>
      <c r="N4899">
        <v>0.52892456600021498</v>
      </c>
      <c r="O4899">
        <v>0.49665375132088502</v>
      </c>
      <c r="P4899">
        <v>40.162922735127097</v>
      </c>
      <c r="Q4899">
        <v>-4.0451341168239998E-3</v>
      </c>
    </row>
    <row r="4900" spans="1:17" hidden="1" x14ac:dyDescent="0.3">
      <c r="A4900" t="s">
        <v>10030</v>
      </c>
      <c r="B4900" t="s">
        <v>10031</v>
      </c>
      <c r="C4900" t="str">
        <f>IFERROR(VLOOKUP(Table1[[#This Row],[Ticker]],[1]!Table1[[Symbol]:[Industry]],2,FALSE),"-")</f>
        <v>-</v>
      </c>
      <c r="D4900" t="s">
        <v>278</v>
      </c>
      <c r="E4900">
        <v>0</v>
      </c>
      <c r="F4900">
        <v>155</v>
      </c>
      <c r="G4900">
        <v>-33.098742143426499</v>
      </c>
      <c r="H4900">
        <v>-4.6415045317824299</v>
      </c>
      <c r="I4900">
        <v>36.6698420016588</v>
      </c>
      <c r="J4900">
        <v>-0.52720497941501299</v>
      </c>
      <c r="K4900">
        <v>154.316767227008</v>
      </c>
      <c r="L4900">
        <v>149.028885842493</v>
      </c>
      <c r="M4900">
        <v>50</v>
      </c>
      <c r="N4900">
        <v>1.36363636363636</v>
      </c>
      <c r="O4900">
        <v>4.5161290322580596</v>
      </c>
      <c r="P4900">
        <v>55</v>
      </c>
    </row>
    <row r="4901" spans="1:17" hidden="1" x14ac:dyDescent="0.3">
      <c r="A4901" t="s">
        <v>10032</v>
      </c>
      <c r="B4901" t="s">
        <v>10033</v>
      </c>
      <c r="C4901" t="str">
        <f>IFERROR(VLOOKUP(Table1[[#This Row],[Ticker]],[1]!Table1[[Symbol]:[Industry]],2,FALSE),"-")</f>
        <v>-</v>
      </c>
      <c r="D4901" t="s">
        <v>753</v>
      </c>
      <c r="E4901">
        <v>0</v>
      </c>
      <c r="F4901">
        <v>954.08</v>
      </c>
      <c r="G4901">
        <v>26.1037338211367</v>
      </c>
      <c r="H4901">
        <v>-1.73092656013575</v>
      </c>
      <c r="I4901">
        <v>9.1269256968028092</v>
      </c>
      <c r="J4901">
        <v>-1.68422364496202</v>
      </c>
      <c r="K4901">
        <v>912.57542236750805</v>
      </c>
      <c r="L4901">
        <v>812.45220728102595</v>
      </c>
      <c r="M4901">
        <v>37.3388535311583</v>
      </c>
      <c r="N4901">
        <v>0.71830936815598001</v>
      </c>
      <c r="O4901">
        <v>4.7082005701827896</v>
      </c>
      <c r="P4901">
        <v>69.163120567375898</v>
      </c>
      <c r="Q4901">
        <v>2.6632969630870001E-2</v>
      </c>
    </row>
    <row r="4902" spans="1:17" hidden="1" x14ac:dyDescent="0.3">
      <c r="A4902" t="s">
        <v>10034</v>
      </c>
      <c r="B4902" t="s">
        <v>10035</v>
      </c>
      <c r="C4902" t="str">
        <f>IFERROR(VLOOKUP(Table1[[#This Row],[Ticker]],[1]!Table1[[Symbol]:[Industry]],2,FALSE),"-")</f>
        <v>-</v>
      </c>
      <c r="D4902" t="s">
        <v>753</v>
      </c>
      <c r="E4902">
        <v>0</v>
      </c>
      <c r="F4902">
        <v>916.1</v>
      </c>
      <c r="G4902">
        <v>-2.1017832868102002</v>
      </c>
      <c r="H4902">
        <v>0.15144902575588101</v>
      </c>
      <c r="I4902">
        <v>0.41255101008400802</v>
      </c>
      <c r="J4902">
        <v>1.4397473517220001</v>
      </c>
      <c r="K4902">
        <v>875.53371412506306</v>
      </c>
      <c r="L4902">
        <v>813.22207246338201</v>
      </c>
      <c r="M4902">
        <v>43.617668529781398</v>
      </c>
      <c r="N4902">
        <v>3.234375</v>
      </c>
      <c r="O4902">
        <v>8.0668049339591708</v>
      </c>
      <c r="P4902">
        <v>48.959349593495901</v>
      </c>
      <c r="Q4902">
        <v>3.5665262196414999E-2</v>
      </c>
    </row>
    <row r="4903" spans="1:17" hidden="1" x14ac:dyDescent="0.3">
      <c r="A4903" t="s">
        <v>10036</v>
      </c>
      <c r="B4903" t="s">
        <v>10037</v>
      </c>
      <c r="C4903" t="str">
        <f>IFERROR(VLOOKUP(Table1[[#This Row],[Ticker]],[1]!Table1[[Symbol]:[Industry]],2,FALSE),"-")</f>
        <v>-</v>
      </c>
      <c r="D4903" t="s">
        <v>753</v>
      </c>
      <c r="E4903">
        <v>0</v>
      </c>
      <c r="F4903">
        <v>302.31</v>
      </c>
      <c r="G4903">
        <v>6.1903474633339002</v>
      </c>
      <c r="H4903">
        <v>-1.83169400689894</v>
      </c>
      <c r="I4903">
        <v>3.1282590366126501</v>
      </c>
      <c r="J4903">
        <v>1.6492875757777501</v>
      </c>
      <c r="K4903">
        <v>288.28946315562399</v>
      </c>
      <c r="L4903">
        <v>264.22794997306897</v>
      </c>
      <c r="M4903">
        <v>36.174903309900898</v>
      </c>
      <c r="N4903">
        <v>1.00885991429377</v>
      </c>
      <c r="O4903">
        <v>0.38040422083291903</v>
      </c>
      <c r="P4903">
        <v>72.246595635576298</v>
      </c>
      <c r="Q4903">
        <v>1.2902501101542001E-2</v>
      </c>
    </row>
    <row r="4904" spans="1:17" hidden="1" x14ac:dyDescent="0.3">
      <c r="A4904" t="s">
        <v>10038</v>
      </c>
      <c r="B4904" t="s">
        <v>10039</v>
      </c>
      <c r="C4904" t="str">
        <f>IFERROR(VLOOKUP(Table1[[#This Row],[Ticker]],[1]!Table1[[Symbol]:[Industry]],2,FALSE),"-")</f>
        <v>-</v>
      </c>
      <c r="D4904" t="s">
        <v>753</v>
      </c>
      <c r="E4904">
        <v>0</v>
      </c>
      <c r="F4904">
        <v>966.23</v>
      </c>
      <c r="G4904">
        <v>-1.55505502379342</v>
      </c>
      <c r="H4904">
        <v>0.47275009280951003</v>
      </c>
      <c r="I4904">
        <v>0.43113454458588402</v>
      </c>
      <c r="J4904">
        <v>1.5905803149786899</v>
      </c>
      <c r="K4904">
        <v>921.547241990315</v>
      </c>
      <c r="L4904">
        <v>855.15197029288595</v>
      </c>
      <c r="M4904">
        <v>36.216852662223999</v>
      </c>
      <c r="N4904">
        <v>0.943731926481578</v>
      </c>
      <c r="O4904">
        <v>5.0474524699087997</v>
      </c>
      <c r="P4904">
        <v>37.053900709219803</v>
      </c>
      <c r="Q4904">
        <v>1.1367808071405999E-2</v>
      </c>
    </row>
    <row r="4905" spans="1:17" hidden="1" x14ac:dyDescent="0.3">
      <c r="A4905" t="s">
        <v>10040</v>
      </c>
      <c r="B4905" t="s">
        <v>10041</v>
      </c>
      <c r="C4905" t="str">
        <f>IFERROR(VLOOKUP(Table1[[#This Row],[Ticker]],[1]!Table1[[Symbol]:[Industry]],2,FALSE),"-")</f>
        <v>-</v>
      </c>
      <c r="D4905" t="s">
        <v>753</v>
      </c>
      <c r="E4905">
        <v>0</v>
      </c>
      <c r="F4905">
        <v>936.73</v>
      </c>
      <c r="G4905">
        <v>-1.7408350987027701</v>
      </c>
      <c r="H4905">
        <v>-0.45861433265016099</v>
      </c>
      <c r="I4905">
        <v>0.26277501595235297</v>
      </c>
      <c r="J4905">
        <v>1.2834351996004301</v>
      </c>
      <c r="K4905">
        <v>893.49343880512197</v>
      </c>
      <c r="L4905">
        <v>829.15433316271594</v>
      </c>
      <c r="M4905">
        <v>37.423081017166801</v>
      </c>
      <c r="N4905">
        <v>2.0178085286904199</v>
      </c>
      <c r="O4905">
        <v>0.63518836804627998</v>
      </c>
      <c r="P4905">
        <v>37.3222505644002</v>
      </c>
      <c r="Q4905">
        <v>2.5475784075280001E-3</v>
      </c>
    </row>
    <row r="4906" spans="1:17" hidden="1" x14ac:dyDescent="0.3">
      <c r="A4906" t="s">
        <v>10042</v>
      </c>
      <c r="B4906" t="s">
        <v>10043</v>
      </c>
      <c r="C4906" t="str">
        <f>IFERROR(VLOOKUP(Table1[[#This Row],[Ticker]],[1]!Table1[[Symbol]:[Industry]],2,FALSE),"-")</f>
        <v>-</v>
      </c>
      <c r="D4906" t="s">
        <v>753</v>
      </c>
      <c r="E4906">
        <v>0</v>
      </c>
      <c r="F4906">
        <v>274.27999999999997</v>
      </c>
      <c r="G4906">
        <v>-15.458237273926001</v>
      </c>
      <c r="H4906">
        <v>1.5043248103379301</v>
      </c>
      <c r="I4906">
        <v>-2.4682055630773401</v>
      </c>
      <c r="J4906">
        <v>1.09930002722027</v>
      </c>
      <c r="K4906">
        <v>263.22103248675597</v>
      </c>
      <c r="L4906">
        <v>250.55881312529101</v>
      </c>
      <c r="M4906">
        <v>45.289626408737497</v>
      </c>
      <c r="N4906">
        <v>1.0054358434404</v>
      </c>
      <c r="O4906">
        <v>1.0354382382966301</v>
      </c>
      <c r="P4906">
        <v>24.108597285067798</v>
      </c>
    </row>
    <row r="4907" spans="1:17" hidden="1" x14ac:dyDescent="0.3">
      <c r="A4907" t="s">
        <v>10044</v>
      </c>
      <c r="B4907" t="s">
        <v>10045</v>
      </c>
      <c r="C4907" t="str">
        <f>IFERROR(VLOOKUP(Table1[[#This Row],[Ticker]],[1]!Table1[[Symbol]:[Industry]],2,FALSE),"-")</f>
        <v>-</v>
      </c>
      <c r="D4907" t="s">
        <v>753</v>
      </c>
      <c r="E4907">
        <v>0</v>
      </c>
      <c r="F4907">
        <v>455</v>
      </c>
      <c r="G4907">
        <v>0.44292189502083801</v>
      </c>
      <c r="H4907">
        <v>-1.1390644001288199</v>
      </c>
      <c r="I4907">
        <v>5.2137883482878697</v>
      </c>
      <c r="J4907">
        <v>0.15657775173767</v>
      </c>
      <c r="K4907">
        <v>438.38029186903299</v>
      </c>
      <c r="L4907">
        <v>395.44733558314402</v>
      </c>
      <c r="M4907">
        <v>43.691570787736502</v>
      </c>
      <c r="N4907">
        <v>1.1550182148883099</v>
      </c>
      <c r="O4907">
        <v>4.0109890109890101</v>
      </c>
      <c r="P4907">
        <v>43.533123028391103</v>
      </c>
    </row>
    <row r="4908" spans="1:17" hidden="1" x14ac:dyDescent="0.3">
      <c r="A4908" t="s">
        <v>10046</v>
      </c>
      <c r="B4908" t="s">
        <v>10047</v>
      </c>
      <c r="C4908" t="str">
        <f>IFERROR(VLOOKUP(Table1[[#This Row],[Ticker]],[1]!Table1[[Symbol]:[Industry]],2,FALSE),"-")</f>
        <v>-</v>
      </c>
      <c r="D4908" t="s">
        <v>753</v>
      </c>
      <c r="E4908">
        <v>0</v>
      </c>
      <c r="F4908">
        <v>551.72</v>
      </c>
      <c r="G4908">
        <v>-11.0545671328954</v>
      </c>
      <c r="H4908">
        <v>1.7715014810091001</v>
      </c>
      <c r="I4908">
        <v>-2.1639054190679601</v>
      </c>
      <c r="J4908">
        <v>0.86834653997477196</v>
      </c>
      <c r="K4908">
        <v>529.27844706244196</v>
      </c>
      <c r="L4908">
        <v>501.63541646086401</v>
      </c>
      <c r="M4908">
        <v>38.951823625668403</v>
      </c>
      <c r="N4908">
        <v>1.40726418246451</v>
      </c>
      <c r="O4908">
        <v>2.6770825781193301</v>
      </c>
      <c r="P4908">
        <v>29.027128157156199</v>
      </c>
    </row>
    <row r="4909" spans="1:17" hidden="1" x14ac:dyDescent="0.3">
      <c r="A4909" t="s">
        <v>10048</v>
      </c>
      <c r="B4909" t="s">
        <v>10049</v>
      </c>
      <c r="C4909" t="str">
        <f>IFERROR(VLOOKUP(Table1[[#This Row],[Ticker]],[1]!Table1[[Symbol]:[Industry]],2,FALSE),"-")</f>
        <v>-</v>
      </c>
      <c r="D4909" t="s">
        <v>1361</v>
      </c>
      <c r="E4909">
        <v>0</v>
      </c>
      <c r="F4909">
        <v>124.15</v>
      </c>
      <c r="G4909">
        <v>-25.7328807492067</v>
      </c>
      <c r="H4909">
        <v>-4.3911815343664102</v>
      </c>
      <c r="I4909">
        <v>-14.9407509363824</v>
      </c>
      <c r="J4909">
        <v>-1.1973825889823999</v>
      </c>
      <c r="K4909">
        <v>123.49943584655701</v>
      </c>
      <c r="L4909">
        <v>120.994987839166</v>
      </c>
      <c r="M4909">
        <v>42.831285615245399</v>
      </c>
      <c r="N4909">
        <v>0.26462005602506</v>
      </c>
      <c r="O4909">
        <v>4.1482078131292699</v>
      </c>
      <c r="P4909">
        <v>7.0443179858596201</v>
      </c>
    </row>
    <row r="4910" spans="1:17" hidden="1" x14ac:dyDescent="0.3">
      <c r="A4910" t="s">
        <v>10050</v>
      </c>
      <c r="B4910" t="s">
        <v>10051</v>
      </c>
      <c r="C4910" t="str">
        <f>IFERROR(VLOOKUP(Table1[[#This Row],[Ticker]],[1]!Table1[[Symbol]:[Industry]],2,FALSE),"-")</f>
        <v>-</v>
      </c>
      <c r="D4910" t="s">
        <v>753</v>
      </c>
      <c r="E4910">
        <v>0</v>
      </c>
      <c r="F4910">
        <v>44.42</v>
      </c>
      <c r="G4910">
        <v>3.64786268999501</v>
      </c>
      <c r="H4910">
        <v>0.39872263338557701</v>
      </c>
      <c r="I4910">
        <v>1.82131616990339</v>
      </c>
      <c r="J4910">
        <v>0.918300522870521</v>
      </c>
      <c r="K4910">
        <v>42.2732846007696</v>
      </c>
      <c r="L4910">
        <v>38.819902309882501</v>
      </c>
      <c r="M4910">
        <v>40.246772189485696</v>
      </c>
      <c r="N4910">
        <v>0.77037637026017902</v>
      </c>
      <c r="O4910">
        <v>0.36019810895992999</v>
      </c>
      <c r="P4910">
        <v>43.568196509372903</v>
      </c>
    </row>
    <row r="4911" spans="1:17" hidden="1" x14ac:dyDescent="0.3">
      <c r="A4911" t="s">
        <v>10052</v>
      </c>
      <c r="B4911" t="s">
        <v>10053</v>
      </c>
      <c r="C4911" t="str">
        <f>IFERROR(VLOOKUP(Table1[[#This Row],[Ticker]],[1]!Table1[[Symbol]:[Industry]],2,FALSE),"-")</f>
        <v>-</v>
      </c>
      <c r="D4911" t="s">
        <v>1361</v>
      </c>
      <c r="E4911">
        <v>0</v>
      </c>
      <c r="F4911">
        <v>57.79</v>
      </c>
      <c r="G4911">
        <v>-23.636499962639501</v>
      </c>
      <c r="H4911">
        <v>-3.6322823288939698</v>
      </c>
      <c r="I4911">
        <v>-12.873953618779</v>
      </c>
      <c r="J4911">
        <v>-1.4181967799316899</v>
      </c>
      <c r="K4911">
        <v>56.980109923687202</v>
      </c>
      <c r="L4911">
        <v>55.509412457459703</v>
      </c>
      <c r="M4911">
        <v>51.453169897924603</v>
      </c>
      <c r="N4911">
        <v>0.26910857622629902</v>
      </c>
      <c r="O4911">
        <v>3.8068870046720802</v>
      </c>
      <c r="P4911">
        <v>10.055227575699799</v>
      </c>
    </row>
    <row r="4912" spans="1:17" hidden="1" x14ac:dyDescent="0.3">
      <c r="A4912" t="s">
        <v>10054</v>
      </c>
      <c r="B4912" t="s">
        <v>10055</v>
      </c>
      <c r="C4912" t="str">
        <f>IFERROR(VLOOKUP(Table1[[#This Row],[Ticker]],[1]!Table1[[Symbol]:[Industry]],2,FALSE),"-")</f>
        <v>-</v>
      </c>
      <c r="F4912">
        <v>1051.45</v>
      </c>
      <c r="G4912">
        <v>40.514931466828898</v>
      </c>
      <c r="H4912">
        <v>-5.9612460444792603</v>
      </c>
      <c r="I4912">
        <v>25.9709467844764</v>
      </c>
      <c r="J4912">
        <v>-3.1731865533199701</v>
      </c>
      <c r="K4912">
        <v>1093.1964330851699</v>
      </c>
      <c r="L4912">
        <v>941.43098156454403</v>
      </c>
      <c r="N4912">
        <v>0.55762140976399399</v>
      </c>
      <c r="O4912">
        <v>19.064149507822499</v>
      </c>
      <c r="P4912">
        <v>81.597582037996503</v>
      </c>
    </row>
    <row r="4913" spans="1:16" hidden="1" x14ac:dyDescent="0.3">
      <c r="A4913" t="s">
        <v>10056</v>
      </c>
      <c r="B4913" t="s">
        <v>10057</v>
      </c>
      <c r="C4913" t="str">
        <f>IFERROR(VLOOKUP(Table1[[#This Row],[Ticker]],[1]!Table1[[Symbol]:[Industry]],2,FALSE),"-")</f>
        <v>-</v>
      </c>
      <c r="D4913" t="s">
        <v>606</v>
      </c>
      <c r="M4913">
        <v>50</v>
      </c>
    </row>
    <row r="4914" spans="1:16" hidden="1" x14ac:dyDescent="0.3">
      <c r="A4914" t="s">
        <v>10058</v>
      </c>
      <c r="B4914" t="s">
        <v>10059</v>
      </c>
      <c r="C4914" t="str">
        <f>IFERROR(VLOOKUP(Table1[[#This Row],[Ticker]],[1]!Table1[[Symbol]:[Industry]],2,FALSE),"-")</f>
        <v>-</v>
      </c>
    </row>
    <row r="4915" spans="1:16" hidden="1" x14ac:dyDescent="0.3">
      <c r="A4915" t="s">
        <v>10060</v>
      </c>
      <c r="B4915" t="s">
        <v>10061</v>
      </c>
      <c r="C4915" t="str">
        <f>IFERROR(VLOOKUP(Table1[[#This Row],[Ticker]],[1]!Table1[[Symbol]:[Industry]],2,FALSE),"-")</f>
        <v>-</v>
      </c>
      <c r="D4915" t="s">
        <v>516</v>
      </c>
      <c r="F4915">
        <v>250</v>
      </c>
      <c r="G4915">
        <v>-5.5931859894901201</v>
      </c>
      <c r="H4915">
        <v>-1.87035303188851</v>
      </c>
      <c r="I4915">
        <v>-12.2495918825592</v>
      </c>
      <c r="J4915">
        <v>1.0670674632677399</v>
      </c>
      <c r="N4915">
        <v>1</v>
      </c>
    </row>
    <row r="4916" spans="1:16" hidden="1" x14ac:dyDescent="0.3">
      <c r="A4916" t="s">
        <v>10062</v>
      </c>
      <c r="B4916" t="s">
        <v>10063</v>
      </c>
      <c r="C4916" t="str">
        <f>IFERROR(VLOOKUP(Table1[[#This Row],[Ticker]],[1]!Table1[[Symbol]:[Industry]],2,FALSE),"-")</f>
        <v>-</v>
      </c>
      <c r="F4916">
        <v>10.28</v>
      </c>
      <c r="G4916">
        <v>-5.5931859894901201</v>
      </c>
      <c r="H4916">
        <v>-1.87035303188851</v>
      </c>
      <c r="I4916">
        <v>-12.2495918825592</v>
      </c>
      <c r="J4916">
        <v>1.0670674632677399</v>
      </c>
    </row>
    <row r="4917" spans="1:16" hidden="1" x14ac:dyDescent="0.3">
      <c r="A4917" t="s">
        <v>10064</v>
      </c>
      <c r="B4917" t="s">
        <v>10065</v>
      </c>
      <c r="C4917" t="str">
        <f>IFERROR(VLOOKUP(Table1[[#This Row],[Ticker]],[1]!Table1[[Symbol]:[Industry]],2,FALSE),"-")</f>
        <v>-</v>
      </c>
      <c r="F4917">
        <v>1.1499999999999999</v>
      </c>
      <c r="G4917">
        <v>-5.5931859894901201</v>
      </c>
      <c r="H4917">
        <v>-1.87035303188851</v>
      </c>
      <c r="I4917">
        <v>-12.2495918825592</v>
      </c>
      <c r="J4917">
        <v>1.0670674632677399</v>
      </c>
    </row>
    <row r="4918" spans="1:16" hidden="1" x14ac:dyDescent="0.3">
      <c r="A4918" t="s">
        <v>10066</v>
      </c>
      <c r="B4918" t="s">
        <v>10067</v>
      </c>
      <c r="C4918" t="str">
        <f>IFERROR(VLOOKUP(Table1[[#This Row],[Ticker]],[1]!Table1[[Symbol]:[Industry]],2,FALSE),"-")</f>
        <v>-</v>
      </c>
      <c r="D4918" t="s">
        <v>124</v>
      </c>
      <c r="F4918">
        <v>91.5</v>
      </c>
      <c r="G4918">
        <v>17.075405261002999</v>
      </c>
      <c r="H4918">
        <v>-4.6525836365907702</v>
      </c>
      <c r="I4918">
        <v>-9.9820230072221303</v>
      </c>
      <c r="J4918">
        <v>1.5795483509294901</v>
      </c>
      <c r="K4918">
        <v>90.317666238993496</v>
      </c>
      <c r="L4918">
        <v>88.111099610043297</v>
      </c>
      <c r="N4918">
        <v>0.97963444900697405</v>
      </c>
      <c r="O4918">
        <v>37.431693989071</v>
      </c>
      <c r="P4918">
        <v>51.741293532338297</v>
      </c>
    </row>
    <row r="4919" spans="1:16" hidden="1" x14ac:dyDescent="0.3">
      <c r="A4919" t="s">
        <v>10068</v>
      </c>
      <c r="B4919" t="s">
        <v>10069</v>
      </c>
      <c r="C4919" t="str">
        <f>IFERROR(VLOOKUP(Table1[[#This Row],[Ticker]],[1]!Table1[[Symbol]:[Industry]],2,FALSE),"-")</f>
        <v>-</v>
      </c>
    </row>
    <row r="4920" spans="1:16" hidden="1" x14ac:dyDescent="0.3">
      <c r="A4920" t="s">
        <v>10070</v>
      </c>
      <c r="B4920" t="s">
        <v>10071</v>
      </c>
      <c r="C4920" t="str">
        <f>IFERROR(VLOOKUP(Table1[[#This Row],[Ticker]],[1]!Table1[[Symbol]:[Industry]],2,FALSE),"-")</f>
        <v>-</v>
      </c>
    </row>
    <row r="4921" spans="1:16" hidden="1" x14ac:dyDescent="0.3">
      <c r="A4921" t="s">
        <v>10072</v>
      </c>
      <c r="B4921" t="s">
        <v>10073</v>
      </c>
      <c r="C4921" t="str">
        <f>IFERROR(VLOOKUP(Table1[[#This Row],[Ticker]],[1]!Table1[[Symbol]:[Industry]],2,FALSE),"-")</f>
        <v>-</v>
      </c>
    </row>
    <row r="4922" spans="1:16" hidden="1" x14ac:dyDescent="0.3">
      <c r="A4922" t="s">
        <v>10074</v>
      </c>
      <c r="B4922" t="s">
        <v>10075</v>
      </c>
      <c r="C4922" t="str">
        <f>IFERROR(VLOOKUP(Table1[[#This Row],[Ticker]],[1]!Table1[[Symbol]:[Industry]],2,FALSE),"-")</f>
        <v>-</v>
      </c>
    </row>
    <row r="4923" spans="1:16" hidden="1" x14ac:dyDescent="0.3">
      <c r="A4923" t="s">
        <v>10076</v>
      </c>
      <c r="B4923" t="s">
        <v>10077</v>
      </c>
      <c r="C4923" t="str">
        <f>IFERROR(VLOOKUP(Table1[[#This Row],[Ticker]],[1]!Table1[[Symbol]:[Industry]],2,FALSE),"-")</f>
        <v>-</v>
      </c>
    </row>
    <row r="4924" spans="1:16" hidden="1" x14ac:dyDescent="0.3">
      <c r="A4924" t="s">
        <v>10078</v>
      </c>
      <c r="B4924" t="s">
        <v>10079</v>
      </c>
      <c r="C4924" t="str">
        <f>IFERROR(VLOOKUP(Table1[[#This Row],[Ticker]],[1]!Table1[[Symbol]:[Industry]],2,FALSE),"-")</f>
        <v>-</v>
      </c>
    </row>
    <row r="4925" spans="1:16" hidden="1" x14ac:dyDescent="0.3">
      <c r="A4925" t="s">
        <v>10080</v>
      </c>
      <c r="B4925" t="s">
        <v>10081</v>
      </c>
      <c r="C4925" t="str">
        <f>IFERROR(VLOOKUP(Table1[[#This Row],[Ticker]],[1]!Table1[[Symbol]:[Industry]],2,FALSE),"-")</f>
        <v>-</v>
      </c>
    </row>
    <row r="4926" spans="1:16" hidden="1" x14ac:dyDescent="0.3">
      <c r="A4926" t="s">
        <v>10082</v>
      </c>
      <c r="B4926" t="s">
        <v>10083</v>
      </c>
      <c r="C4926" t="str">
        <f>IFERROR(VLOOKUP(Table1[[#This Row],[Ticker]],[1]!Table1[[Symbol]:[Industry]],2,FALSE),"-")</f>
        <v>-</v>
      </c>
    </row>
    <row r="4927" spans="1:16" hidden="1" x14ac:dyDescent="0.3">
      <c r="A4927" t="s">
        <v>10084</v>
      </c>
      <c r="B4927" t="s">
        <v>10085</v>
      </c>
      <c r="C4927" t="str">
        <f>IFERROR(VLOOKUP(Table1[[#This Row],[Ticker]],[1]!Table1[[Symbol]:[Industry]],2,FALSE),"-")</f>
        <v>-</v>
      </c>
      <c r="D4927" t="s">
        <v>546</v>
      </c>
      <c r="F4927">
        <v>0</v>
      </c>
      <c r="G4927">
        <v>-32.777198735066399</v>
      </c>
      <c r="M4927">
        <v>50</v>
      </c>
    </row>
    <row r="4928" spans="1:16" hidden="1" x14ac:dyDescent="0.3">
      <c r="A4928" t="s">
        <v>10086</v>
      </c>
      <c r="B4928" t="s">
        <v>10087</v>
      </c>
      <c r="C4928" t="str">
        <f>IFERROR(VLOOKUP(Table1[[#This Row],[Ticker]],[1]!Table1[[Symbol]:[Industry]],2,FALSE),"-")</f>
        <v>-</v>
      </c>
    </row>
    <row r="4929" spans="1:16" hidden="1" x14ac:dyDescent="0.3">
      <c r="A4929" t="s">
        <v>10088</v>
      </c>
      <c r="B4929" t="s">
        <v>10089</v>
      </c>
      <c r="C4929" t="str">
        <f>IFERROR(VLOOKUP(Table1[[#This Row],[Ticker]],[1]!Table1[[Symbol]:[Industry]],2,FALSE),"-")</f>
        <v>-</v>
      </c>
      <c r="F4929">
        <v>0.79</v>
      </c>
      <c r="G4929">
        <v>-27.443865401732999</v>
      </c>
      <c r="H4929">
        <v>-8.3000411171482806</v>
      </c>
      <c r="I4929">
        <v>-7.0625523645383099</v>
      </c>
      <c r="J4929">
        <v>1.0929989209191799</v>
      </c>
      <c r="K4929">
        <v>0.79820832192319802</v>
      </c>
      <c r="L4929">
        <v>0.81798598997638805</v>
      </c>
      <c r="N4929">
        <v>0.44330631040343299</v>
      </c>
      <c r="O4929">
        <v>22.784810126582201</v>
      </c>
      <c r="P4929">
        <v>61.224489795918302</v>
      </c>
    </row>
    <row r="4930" spans="1:16" hidden="1" x14ac:dyDescent="0.3">
      <c r="A4930" t="s">
        <v>10090</v>
      </c>
      <c r="B4930" t="s">
        <v>10091</v>
      </c>
      <c r="C4930" t="str">
        <f>IFERROR(VLOOKUP(Table1[[#This Row],[Ticker]],[1]!Table1[[Symbol]:[Industry]],2,FALSE),"-")</f>
        <v>-</v>
      </c>
      <c r="D4930" t="s">
        <v>124</v>
      </c>
      <c r="F4930">
        <v>0</v>
      </c>
      <c r="G4930">
        <v>-32.777198735066399</v>
      </c>
      <c r="M4930">
        <v>50</v>
      </c>
    </row>
    <row r="4931" spans="1:16" hidden="1" x14ac:dyDescent="0.3">
      <c r="A4931" t="s">
        <v>10092</v>
      </c>
      <c r="B4931" t="s">
        <v>10093</v>
      </c>
      <c r="C4931" t="str">
        <f>IFERROR(VLOOKUP(Table1[[#This Row],[Ticker]],[1]!Table1[[Symbol]:[Industry]],2,FALSE),"-")</f>
        <v>-</v>
      </c>
      <c r="F4931">
        <v>0</v>
      </c>
      <c r="G4931">
        <v>-32.777198735066399</v>
      </c>
      <c r="M4931">
        <v>50</v>
      </c>
    </row>
    <row r="4932" spans="1:16" hidden="1" x14ac:dyDescent="0.3">
      <c r="A4932" t="s">
        <v>10094</v>
      </c>
      <c r="B4932" t="s">
        <v>10095</v>
      </c>
      <c r="C4932" t="str">
        <f>IFERROR(VLOOKUP(Table1[[#This Row],[Ticker]],[1]!Table1[[Symbol]:[Industry]],2,FALSE),"-")</f>
        <v>-</v>
      </c>
      <c r="D4932" t="s">
        <v>400</v>
      </c>
      <c r="F4932">
        <v>0</v>
      </c>
      <c r="G4932">
        <v>-32.777198735066399</v>
      </c>
      <c r="M4932">
        <v>50</v>
      </c>
    </row>
    <row r="4933" spans="1:16" hidden="1" x14ac:dyDescent="0.3">
      <c r="A4933" t="s">
        <v>10096</v>
      </c>
      <c r="B4933" t="s">
        <v>10097</v>
      </c>
      <c r="C4933" t="str">
        <f>IFERROR(VLOOKUP(Table1[[#This Row],[Ticker]],[1]!Table1[[Symbol]:[Industry]],2,FALSE),"-")</f>
        <v>-</v>
      </c>
      <c r="D4933" t="s">
        <v>546</v>
      </c>
    </row>
    <row r="4934" spans="1:16" hidden="1" x14ac:dyDescent="0.3">
      <c r="A4934" t="s">
        <v>10098</v>
      </c>
      <c r="B4934" t="s">
        <v>10099</v>
      </c>
      <c r="C4934" t="str">
        <f>IFERROR(VLOOKUP(Table1[[#This Row],[Ticker]],[1]!Table1[[Symbol]:[Industry]],2,FALSE),"-")</f>
        <v>-</v>
      </c>
      <c r="D4934" t="s">
        <v>261</v>
      </c>
    </row>
    <row r="4935" spans="1:16" hidden="1" x14ac:dyDescent="0.3">
      <c r="A4935" t="s">
        <v>10100</v>
      </c>
      <c r="B4935" t="s">
        <v>10101</v>
      </c>
      <c r="C4935" t="str">
        <f>IFERROR(VLOOKUP(Table1[[#This Row],[Ticker]],[1]!Table1[[Symbol]:[Industry]],2,FALSE),"-")</f>
        <v>-</v>
      </c>
      <c r="D4935" t="s">
        <v>132</v>
      </c>
      <c r="F4935">
        <v>0</v>
      </c>
      <c r="G4935">
        <v>-32.777198735066399</v>
      </c>
    </row>
    <row r="4936" spans="1:16" hidden="1" x14ac:dyDescent="0.3">
      <c r="A4936" t="s">
        <v>10102</v>
      </c>
      <c r="B4936" t="s">
        <v>10103</v>
      </c>
      <c r="C4936" t="str">
        <f>IFERROR(VLOOKUP(Table1[[#This Row],[Ticker]],[1]!Table1[[Symbol]:[Industry]],2,FALSE),"-")</f>
        <v>-</v>
      </c>
      <c r="D4936" t="s">
        <v>606</v>
      </c>
      <c r="F4936">
        <v>0</v>
      </c>
      <c r="G4936">
        <v>-32.777198735066399</v>
      </c>
      <c r="M4936">
        <v>50</v>
      </c>
    </row>
    <row r="4937" spans="1:16" hidden="1" x14ac:dyDescent="0.3">
      <c r="A4937" t="s">
        <v>10104</v>
      </c>
      <c r="B4937" t="s">
        <v>10105</v>
      </c>
      <c r="C4937" t="str">
        <f>IFERROR(VLOOKUP(Table1[[#This Row],[Ticker]],[1]!Table1[[Symbol]:[Industry]],2,FALSE),"-")</f>
        <v>-</v>
      </c>
      <c r="F4937">
        <v>0</v>
      </c>
      <c r="G4937">
        <v>-32.777198735066399</v>
      </c>
      <c r="M4937">
        <v>50</v>
      </c>
    </row>
    <row r="4938" spans="1:16" hidden="1" x14ac:dyDescent="0.3">
      <c r="A4938" t="s">
        <v>10106</v>
      </c>
      <c r="B4938" t="s">
        <v>10107</v>
      </c>
      <c r="C4938" t="str">
        <f>IFERROR(VLOOKUP(Table1[[#This Row],[Ticker]],[1]!Table1[[Symbol]:[Industry]],2,FALSE),"-")</f>
        <v>-</v>
      </c>
    </row>
    <row r="4939" spans="1:16" hidden="1" x14ac:dyDescent="0.3">
      <c r="A4939" t="s">
        <v>10108</v>
      </c>
      <c r="B4939" t="s">
        <v>10109</v>
      </c>
      <c r="C4939" t="str">
        <f>IFERROR(VLOOKUP(Table1[[#This Row],[Ticker]],[1]!Table1[[Symbol]:[Industry]],2,FALSE),"-")</f>
        <v>-</v>
      </c>
      <c r="D4939" t="s">
        <v>606</v>
      </c>
      <c r="F4939">
        <v>0</v>
      </c>
      <c r="G4939">
        <v>-32.777198735066399</v>
      </c>
      <c r="M4939">
        <v>50</v>
      </c>
    </row>
    <row r="4940" spans="1:16" hidden="1" x14ac:dyDescent="0.3">
      <c r="A4940" t="s">
        <v>10110</v>
      </c>
      <c r="B4940" t="s">
        <v>10111</v>
      </c>
      <c r="C4940" t="str">
        <f>IFERROR(VLOOKUP(Table1[[#This Row],[Ticker]],[1]!Table1[[Symbol]:[Industry]],2,FALSE),"-")</f>
        <v>-</v>
      </c>
      <c r="D4940" t="s">
        <v>143</v>
      </c>
      <c r="F4940">
        <v>0</v>
      </c>
      <c r="G4940">
        <v>-32.777198735066399</v>
      </c>
      <c r="M4940">
        <v>50</v>
      </c>
    </row>
    <row r="4941" spans="1:16" hidden="1" x14ac:dyDescent="0.3">
      <c r="A4941" t="s">
        <v>10112</v>
      </c>
      <c r="B4941" t="s">
        <v>10113</v>
      </c>
      <c r="C4941" t="str">
        <f>IFERROR(VLOOKUP(Table1[[#This Row],[Ticker]],[1]!Table1[[Symbol]:[Industry]],2,FALSE),"-")</f>
        <v>-</v>
      </c>
      <c r="D4941" t="s">
        <v>606</v>
      </c>
      <c r="F4941">
        <v>0</v>
      </c>
      <c r="G4941">
        <v>-32.777198735066399</v>
      </c>
      <c r="M4941">
        <v>50</v>
      </c>
    </row>
    <row r="4942" spans="1:16" hidden="1" x14ac:dyDescent="0.3">
      <c r="A4942" t="s">
        <v>10114</v>
      </c>
      <c r="B4942" t="s">
        <v>10115</v>
      </c>
      <c r="C4942" t="str">
        <f>IFERROR(VLOOKUP(Table1[[#This Row],[Ticker]],[1]!Table1[[Symbol]:[Industry]],2,FALSE),"-")</f>
        <v>-</v>
      </c>
      <c r="D4942" t="s">
        <v>143</v>
      </c>
      <c r="F4942">
        <v>0</v>
      </c>
      <c r="G4942">
        <v>-32.777198735066399</v>
      </c>
      <c r="M4942">
        <v>50</v>
      </c>
    </row>
    <row r="4943" spans="1:16" hidden="1" x14ac:dyDescent="0.3">
      <c r="A4943" t="s">
        <v>10116</v>
      </c>
      <c r="B4943" t="s">
        <v>10117</v>
      </c>
      <c r="C4943" t="str">
        <f>IFERROR(VLOOKUP(Table1[[#This Row],[Ticker]],[1]!Table1[[Symbol]:[Industry]],2,FALSE),"-")</f>
        <v>-</v>
      </c>
      <c r="F4943">
        <v>0</v>
      </c>
      <c r="G4943">
        <v>-32.777198735066399</v>
      </c>
      <c r="M4943">
        <v>50</v>
      </c>
    </row>
    <row r="4944" spans="1:16" hidden="1" x14ac:dyDescent="0.3">
      <c r="A4944" t="s">
        <v>10118</v>
      </c>
      <c r="B4944" t="s">
        <v>10119</v>
      </c>
      <c r="C4944" t="str">
        <f>IFERROR(VLOOKUP(Table1[[#This Row],[Ticker]],[1]!Table1[[Symbol]:[Industry]],2,FALSE),"-")</f>
        <v>-</v>
      </c>
      <c r="D4944" t="s">
        <v>46</v>
      </c>
      <c r="F4944">
        <v>0</v>
      </c>
      <c r="G4944">
        <v>-32.777198735066399</v>
      </c>
      <c r="M4944">
        <v>50</v>
      </c>
    </row>
    <row r="4945" spans="1:16" hidden="1" x14ac:dyDescent="0.3">
      <c r="A4945" t="s">
        <v>10120</v>
      </c>
      <c r="B4945" t="s">
        <v>10121</v>
      </c>
      <c r="C4945" t="str">
        <f>IFERROR(VLOOKUP(Table1[[#This Row],[Ticker]],[1]!Table1[[Symbol]:[Industry]],2,FALSE),"-")</f>
        <v>-</v>
      </c>
      <c r="D4945" t="s">
        <v>3178</v>
      </c>
      <c r="F4945">
        <v>0</v>
      </c>
      <c r="G4945">
        <v>-32.777198735066399</v>
      </c>
      <c r="M4945">
        <v>50</v>
      </c>
    </row>
    <row r="4946" spans="1:16" hidden="1" x14ac:dyDescent="0.3">
      <c r="A4946" t="s">
        <v>10122</v>
      </c>
      <c r="B4946" t="s">
        <v>10123</v>
      </c>
      <c r="C4946" t="str">
        <f>IFERROR(VLOOKUP(Table1[[#This Row],[Ticker]],[1]!Table1[[Symbol]:[Industry]],2,FALSE),"-")</f>
        <v>-</v>
      </c>
      <c r="D4946" t="s">
        <v>74</v>
      </c>
      <c r="F4946">
        <v>0</v>
      </c>
      <c r="G4946">
        <v>-32.777198735066399</v>
      </c>
      <c r="M4946">
        <v>50</v>
      </c>
    </row>
    <row r="4947" spans="1:16" hidden="1" x14ac:dyDescent="0.3">
      <c r="A4947" t="s">
        <v>10124</v>
      </c>
      <c r="B4947" t="s">
        <v>10125</v>
      </c>
      <c r="C4947" t="str">
        <f>IFERROR(VLOOKUP(Table1[[#This Row],[Ticker]],[1]!Table1[[Symbol]:[Industry]],2,FALSE),"-")</f>
        <v>-</v>
      </c>
      <c r="D4947" t="s">
        <v>227</v>
      </c>
      <c r="F4947">
        <v>0</v>
      </c>
      <c r="G4947">
        <v>-32.777198735066399</v>
      </c>
      <c r="M4947">
        <v>50</v>
      </c>
    </row>
    <row r="4948" spans="1:16" hidden="1" x14ac:dyDescent="0.3">
      <c r="A4948" t="s">
        <v>10126</v>
      </c>
      <c r="B4948" t="s">
        <v>10127</v>
      </c>
      <c r="C4948" t="str">
        <f>IFERROR(VLOOKUP(Table1[[#This Row],[Ticker]],[1]!Table1[[Symbol]:[Industry]],2,FALSE),"-")</f>
        <v>-</v>
      </c>
      <c r="D4948" t="s">
        <v>400</v>
      </c>
      <c r="F4948">
        <v>0</v>
      </c>
      <c r="G4948">
        <v>-32.777198735066399</v>
      </c>
      <c r="M4948">
        <v>50</v>
      </c>
    </row>
    <row r="4949" spans="1:16" hidden="1" x14ac:dyDescent="0.3">
      <c r="A4949" t="s">
        <v>10128</v>
      </c>
      <c r="B4949" t="s">
        <v>10129</v>
      </c>
      <c r="C4949" t="str">
        <f>IFERROR(VLOOKUP(Table1[[#This Row],[Ticker]],[1]!Table1[[Symbol]:[Industry]],2,FALSE),"-")</f>
        <v>-</v>
      </c>
      <c r="D4949" t="s">
        <v>143</v>
      </c>
      <c r="F4949">
        <v>0</v>
      </c>
      <c r="G4949">
        <v>-32.777198735066399</v>
      </c>
      <c r="M4949">
        <v>50</v>
      </c>
    </row>
    <row r="4950" spans="1:16" hidden="1" x14ac:dyDescent="0.3">
      <c r="A4950" t="s">
        <v>10130</v>
      </c>
      <c r="B4950" t="s">
        <v>10131</v>
      </c>
      <c r="C4950" t="str">
        <f>IFERROR(VLOOKUP(Table1[[#This Row],[Ticker]],[1]!Table1[[Symbol]:[Industry]],2,FALSE),"-")</f>
        <v>-</v>
      </c>
      <c r="D4950" t="s">
        <v>1000</v>
      </c>
      <c r="F4950">
        <v>4.5199999999999996</v>
      </c>
      <c r="G4950">
        <v>-32.777198735066399</v>
      </c>
      <c r="H4950">
        <v>-4.6415045317824299</v>
      </c>
      <c r="I4950">
        <v>-18.3301579983411</v>
      </c>
      <c r="J4950">
        <v>-1.5044036764834099</v>
      </c>
      <c r="O4950">
        <v>0</v>
      </c>
      <c r="P4950">
        <v>0</v>
      </c>
    </row>
    <row r="4951" spans="1:16" hidden="1" x14ac:dyDescent="0.3">
      <c r="A4951" t="s">
        <v>10132</v>
      </c>
      <c r="B4951" t="s">
        <v>10133</v>
      </c>
      <c r="C4951" t="str">
        <f>IFERROR(VLOOKUP(Table1[[#This Row],[Ticker]],[1]!Table1[[Symbol]:[Industry]],2,FALSE),"-")</f>
        <v>-</v>
      </c>
      <c r="F4951">
        <v>21.44</v>
      </c>
      <c r="G4951">
        <v>-28.242825258713399</v>
      </c>
      <c r="H4951">
        <v>3.0321234429625901</v>
      </c>
      <c r="I4951">
        <v>10.982266609620201</v>
      </c>
      <c r="J4951">
        <v>6.3788080023487002</v>
      </c>
      <c r="K4951">
        <v>21.229251588802601</v>
      </c>
      <c r="L4951">
        <v>20.667971092178501</v>
      </c>
      <c r="N4951">
        <v>1.390434990643</v>
      </c>
      <c r="O4951">
        <v>32.882462686567102</v>
      </c>
      <c r="P4951">
        <v>34.842767295597497</v>
      </c>
    </row>
    <row r="4952" spans="1:16" hidden="1" x14ac:dyDescent="0.3">
      <c r="A4952" t="s">
        <v>10134</v>
      </c>
      <c r="B4952" t="s">
        <v>10135</v>
      </c>
      <c r="C4952" t="str">
        <f>IFERROR(VLOOKUP(Table1[[#This Row],[Ticker]],[1]!Table1[[Symbol]:[Industry]],2,FALSE),"-")</f>
        <v>-</v>
      </c>
      <c r="D4952" t="s">
        <v>1169</v>
      </c>
    </row>
    <row r="4953" spans="1:16" hidden="1" x14ac:dyDescent="0.3">
      <c r="A4953" t="s">
        <v>10136</v>
      </c>
      <c r="B4953" t="s">
        <v>10137</v>
      </c>
      <c r="C4953" t="str">
        <f>IFERROR(VLOOKUP(Table1[[#This Row],[Ticker]],[1]!Table1[[Symbol]:[Industry]],2,FALSE),"-")</f>
        <v>-</v>
      </c>
      <c r="F4953">
        <v>0</v>
      </c>
      <c r="G4953">
        <v>-32.777198735066399</v>
      </c>
      <c r="M4953">
        <v>50</v>
      </c>
    </row>
    <row r="4954" spans="1:16" hidden="1" x14ac:dyDescent="0.3">
      <c r="A4954" t="s">
        <v>10138</v>
      </c>
      <c r="B4954" t="s">
        <v>10139</v>
      </c>
      <c r="C4954" t="str">
        <f>IFERROR(VLOOKUP(Table1[[#This Row],[Ticker]],[1]!Table1[[Symbol]:[Industry]],2,FALSE),"-")</f>
        <v>-</v>
      </c>
      <c r="D4954" t="s">
        <v>546</v>
      </c>
      <c r="F4954">
        <v>0</v>
      </c>
      <c r="G4954">
        <v>-32.777198735066399</v>
      </c>
      <c r="M4954">
        <v>50</v>
      </c>
    </row>
    <row r="4955" spans="1:16" hidden="1" x14ac:dyDescent="0.3">
      <c r="A4955" t="s">
        <v>10140</v>
      </c>
      <c r="B4955" t="s">
        <v>10141</v>
      </c>
      <c r="C4955" t="str">
        <f>IFERROR(VLOOKUP(Table1[[#This Row],[Ticker]],[1]!Table1[[Symbol]:[Industry]],2,FALSE),"-")</f>
        <v>-</v>
      </c>
      <c r="D4955" t="s">
        <v>546</v>
      </c>
      <c r="F4955">
        <v>0</v>
      </c>
      <c r="G4955">
        <v>-32.777198735066399</v>
      </c>
      <c r="M4955">
        <v>50</v>
      </c>
    </row>
    <row r="4956" spans="1:16" hidden="1" x14ac:dyDescent="0.3">
      <c r="A4956" t="s">
        <v>10142</v>
      </c>
      <c r="B4956" t="s">
        <v>10143</v>
      </c>
      <c r="C4956" t="str">
        <f>IFERROR(VLOOKUP(Table1[[#This Row],[Ticker]],[1]!Table1[[Symbol]:[Industry]],2,FALSE),"-")</f>
        <v>-</v>
      </c>
      <c r="F4956">
        <v>0</v>
      </c>
      <c r="G4956">
        <v>-32.777198735066399</v>
      </c>
      <c r="M4956">
        <v>50</v>
      </c>
    </row>
    <row r="4957" spans="1:16" hidden="1" x14ac:dyDescent="0.3">
      <c r="A4957" t="s">
        <v>10144</v>
      </c>
      <c r="B4957" t="s">
        <v>10145</v>
      </c>
      <c r="C4957" t="str">
        <f>IFERROR(VLOOKUP(Table1[[#This Row],[Ticker]],[1]!Table1[[Symbol]:[Industry]],2,FALSE),"-")</f>
        <v>-</v>
      </c>
      <c r="F4957">
        <v>0</v>
      </c>
      <c r="G4957">
        <v>-32.777198735066399</v>
      </c>
      <c r="M4957">
        <v>50</v>
      </c>
    </row>
    <row r="4958" spans="1:16" hidden="1" x14ac:dyDescent="0.3">
      <c r="A4958" t="s">
        <v>10146</v>
      </c>
      <c r="B4958" t="s">
        <v>10147</v>
      </c>
      <c r="C4958" t="str">
        <f>IFERROR(VLOOKUP(Table1[[#This Row],[Ticker]],[1]!Table1[[Symbol]:[Industry]],2,FALSE),"-")</f>
        <v>-</v>
      </c>
      <c r="D4958" t="s">
        <v>51</v>
      </c>
      <c r="F4958">
        <v>0</v>
      </c>
      <c r="G4958">
        <v>-32.777198735066399</v>
      </c>
      <c r="M4958">
        <v>50</v>
      </c>
    </row>
    <row r="4959" spans="1:16" hidden="1" x14ac:dyDescent="0.3">
      <c r="A4959" t="s">
        <v>10148</v>
      </c>
      <c r="B4959" t="s">
        <v>10149</v>
      </c>
      <c r="C4959" t="str">
        <f>IFERROR(VLOOKUP(Table1[[#This Row],[Ticker]],[1]!Table1[[Symbol]:[Industry]],2,FALSE),"-")</f>
        <v>-</v>
      </c>
      <c r="F4959">
        <v>0</v>
      </c>
      <c r="G4959">
        <v>-32.777198735066399</v>
      </c>
      <c r="M4959">
        <v>50</v>
      </c>
    </row>
    <row r="4960" spans="1:16" hidden="1" x14ac:dyDescent="0.3">
      <c r="A4960" t="s">
        <v>10150</v>
      </c>
      <c r="B4960" t="s">
        <v>10151</v>
      </c>
      <c r="C4960" t="str">
        <f>IFERROR(VLOOKUP(Table1[[#This Row],[Ticker]],[1]!Table1[[Symbol]:[Industry]],2,FALSE),"-")</f>
        <v>-</v>
      </c>
      <c r="D4960" t="s">
        <v>546</v>
      </c>
      <c r="F4960">
        <v>0</v>
      </c>
      <c r="G4960">
        <v>-32.777198735066399</v>
      </c>
      <c r="M4960">
        <v>50</v>
      </c>
    </row>
    <row r="4961" spans="1:13" hidden="1" x14ac:dyDescent="0.3">
      <c r="A4961" t="s">
        <v>10152</v>
      </c>
      <c r="B4961" t="s">
        <v>10153</v>
      </c>
      <c r="C4961" t="str">
        <f>IFERROR(VLOOKUP(Table1[[#This Row],[Ticker]],[1]!Table1[[Symbol]:[Industry]],2,FALSE),"-")</f>
        <v>-</v>
      </c>
      <c r="D4961" t="s">
        <v>143</v>
      </c>
      <c r="F4961">
        <v>0</v>
      </c>
      <c r="G4961">
        <v>-32.777198735066399</v>
      </c>
    </row>
    <row r="4962" spans="1:13" hidden="1" x14ac:dyDescent="0.3">
      <c r="A4962" t="s">
        <v>10154</v>
      </c>
      <c r="B4962" t="s">
        <v>10155</v>
      </c>
      <c r="C4962" t="str">
        <f>IFERROR(VLOOKUP(Table1[[#This Row],[Ticker]],[1]!Table1[[Symbol]:[Industry]],2,FALSE),"-")</f>
        <v>-</v>
      </c>
      <c r="D4962" t="s">
        <v>546</v>
      </c>
      <c r="F4962">
        <v>0</v>
      </c>
      <c r="G4962">
        <v>-32.777198735066399</v>
      </c>
      <c r="M4962">
        <v>50</v>
      </c>
    </row>
    <row r="4963" spans="1:13" hidden="1" x14ac:dyDescent="0.3">
      <c r="A4963" t="s">
        <v>10156</v>
      </c>
      <c r="B4963" t="s">
        <v>10157</v>
      </c>
      <c r="C4963" t="str">
        <f>IFERROR(VLOOKUP(Table1[[#This Row],[Ticker]],[1]!Table1[[Symbol]:[Industry]],2,FALSE),"-")</f>
        <v>-</v>
      </c>
      <c r="D4963" t="s">
        <v>132</v>
      </c>
      <c r="F4963">
        <v>0</v>
      </c>
      <c r="G4963">
        <v>-32.777198735066399</v>
      </c>
      <c r="M4963">
        <v>50</v>
      </c>
    </row>
    <row r="4964" spans="1:13" hidden="1" x14ac:dyDescent="0.3">
      <c r="A4964" t="s">
        <v>10158</v>
      </c>
      <c r="B4964" t="s">
        <v>10159</v>
      </c>
      <c r="C4964" t="str">
        <f>IFERROR(VLOOKUP(Table1[[#This Row],[Ticker]],[1]!Table1[[Symbol]:[Industry]],2,FALSE),"-")</f>
        <v>-</v>
      </c>
      <c r="D4964" t="s">
        <v>132</v>
      </c>
      <c r="F4964">
        <v>0</v>
      </c>
      <c r="G4964">
        <v>-32.777198735066399</v>
      </c>
      <c r="M4964">
        <v>50</v>
      </c>
    </row>
    <row r="4965" spans="1:13" hidden="1" x14ac:dyDescent="0.3">
      <c r="A4965" t="s">
        <v>10160</v>
      </c>
      <c r="B4965" t="s">
        <v>10161</v>
      </c>
      <c r="C4965" t="str">
        <f>IFERROR(VLOOKUP(Table1[[#This Row],[Ticker]],[1]!Table1[[Symbol]:[Industry]],2,FALSE),"-")</f>
        <v>-</v>
      </c>
      <c r="D4965" t="s">
        <v>546</v>
      </c>
      <c r="F4965">
        <v>0</v>
      </c>
      <c r="G4965">
        <v>-32.777198735066399</v>
      </c>
      <c r="M4965">
        <v>50</v>
      </c>
    </row>
    <row r="4966" spans="1:13" hidden="1" x14ac:dyDescent="0.3">
      <c r="A4966" t="s">
        <v>10162</v>
      </c>
      <c r="B4966" t="s">
        <v>10163</v>
      </c>
      <c r="C4966" t="str">
        <f>IFERROR(VLOOKUP(Table1[[#This Row],[Ticker]],[1]!Table1[[Symbol]:[Industry]],2,FALSE),"-")</f>
        <v>-</v>
      </c>
      <c r="F4966">
        <v>0</v>
      </c>
      <c r="G4966">
        <v>-32.777198735066399</v>
      </c>
      <c r="M4966">
        <v>50</v>
      </c>
    </row>
    <row r="4967" spans="1:13" hidden="1" x14ac:dyDescent="0.3">
      <c r="A4967" t="s">
        <v>10164</v>
      </c>
      <c r="B4967" t="s">
        <v>10165</v>
      </c>
      <c r="C4967" t="str">
        <f>IFERROR(VLOOKUP(Table1[[#This Row],[Ticker]],[1]!Table1[[Symbol]:[Industry]],2,FALSE),"-")</f>
        <v>-</v>
      </c>
      <c r="D4967" t="s">
        <v>400</v>
      </c>
      <c r="F4967">
        <v>0</v>
      </c>
      <c r="G4967">
        <v>-32.777198735066399</v>
      </c>
      <c r="M4967">
        <v>50</v>
      </c>
    </row>
    <row r="4968" spans="1:13" hidden="1" x14ac:dyDescent="0.3">
      <c r="A4968" t="s">
        <v>10166</v>
      </c>
      <c r="B4968" t="s">
        <v>10167</v>
      </c>
      <c r="C4968" t="str">
        <f>IFERROR(VLOOKUP(Table1[[#This Row],[Ticker]],[1]!Table1[[Symbol]:[Industry]],2,FALSE),"-")</f>
        <v>-</v>
      </c>
      <c r="D4968" t="s">
        <v>546</v>
      </c>
      <c r="F4968">
        <v>0</v>
      </c>
      <c r="G4968">
        <v>-32.777198735066399</v>
      </c>
    </row>
    <row r="4969" spans="1:13" hidden="1" x14ac:dyDescent="0.3">
      <c r="A4969" t="s">
        <v>10168</v>
      </c>
      <c r="B4969" t="s">
        <v>10169</v>
      </c>
      <c r="C4969" t="str">
        <f>IFERROR(VLOOKUP(Table1[[#This Row],[Ticker]],[1]!Table1[[Symbol]:[Industry]],2,FALSE),"-")</f>
        <v>-</v>
      </c>
      <c r="F4969">
        <v>0</v>
      </c>
      <c r="G4969">
        <v>-32.777198735066399</v>
      </c>
      <c r="M4969">
        <v>50</v>
      </c>
    </row>
    <row r="4970" spans="1:13" hidden="1" x14ac:dyDescent="0.3">
      <c r="A4970" t="s">
        <v>10170</v>
      </c>
      <c r="B4970" t="s">
        <v>10171</v>
      </c>
      <c r="C4970" t="str">
        <f>IFERROR(VLOOKUP(Table1[[#This Row],[Ticker]],[1]!Table1[[Symbol]:[Industry]],2,FALSE),"-")</f>
        <v>-</v>
      </c>
      <c r="D4970" t="s">
        <v>546</v>
      </c>
      <c r="F4970">
        <v>0</v>
      </c>
      <c r="G4970">
        <v>-32.777198735066399</v>
      </c>
      <c r="M4970">
        <v>50</v>
      </c>
    </row>
    <row r="4971" spans="1:13" hidden="1" x14ac:dyDescent="0.3">
      <c r="A4971" t="s">
        <v>10172</v>
      </c>
      <c r="B4971" t="s">
        <v>10173</v>
      </c>
      <c r="C4971" t="str">
        <f>IFERROR(VLOOKUP(Table1[[#This Row],[Ticker]],[1]!Table1[[Symbol]:[Industry]],2,FALSE),"-")</f>
        <v>-</v>
      </c>
      <c r="D4971" t="s">
        <v>143</v>
      </c>
      <c r="F4971">
        <v>0</v>
      </c>
      <c r="G4971">
        <v>-32.777198735066399</v>
      </c>
      <c r="M4971">
        <v>50</v>
      </c>
    </row>
    <row r="4972" spans="1:13" hidden="1" x14ac:dyDescent="0.3">
      <c r="A4972" t="s">
        <v>10174</v>
      </c>
      <c r="B4972" t="s">
        <v>10175</v>
      </c>
      <c r="C4972" t="str">
        <f>IFERROR(VLOOKUP(Table1[[#This Row],[Ticker]],[1]!Table1[[Symbol]:[Industry]],2,FALSE),"-")</f>
        <v>-</v>
      </c>
      <c r="D4972" t="s">
        <v>54</v>
      </c>
      <c r="F4972">
        <v>0</v>
      </c>
      <c r="G4972">
        <v>-32.777198735066399</v>
      </c>
      <c r="M4972">
        <v>50</v>
      </c>
    </row>
    <row r="4973" spans="1:13" hidden="1" x14ac:dyDescent="0.3">
      <c r="A4973" t="s">
        <v>10176</v>
      </c>
      <c r="B4973" t="s">
        <v>10177</v>
      </c>
      <c r="C4973" t="str">
        <f>IFERROR(VLOOKUP(Table1[[#This Row],[Ticker]],[1]!Table1[[Symbol]:[Industry]],2,FALSE),"-")</f>
        <v>-</v>
      </c>
      <c r="D4973" t="s">
        <v>516</v>
      </c>
      <c r="F4973">
        <v>0</v>
      </c>
      <c r="G4973">
        <v>-32.777198735066399</v>
      </c>
      <c r="M4973">
        <v>50</v>
      </c>
    </row>
    <row r="4974" spans="1:13" hidden="1" x14ac:dyDescent="0.3">
      <c r="A4974" t="s">
        <v>10178</v>
      </c>
      <c r="B4974" t="s">
        <v>10179</v>
      </c>
      <c r="C4974" t="str">
        <f>IFERROR(VLOOKUP(Table1[[#This Row],[Ticker]],[1]!Table1[[Symbol]:[Industry]],2,FALSE),"-")</f>
        <v>-</v>
      </c>
      <c r="D4974" t="s">
        <v>217</v>
      </c>
      <c r="F4974">
        <v>0</v>
      </c>
      <c r="G4974">
        <v>-32.777198735066399</v>
      </c>
      <c r="M4974">
        <v>50</v>
      </c>
    </row>
    <row r="4975" spans="1:13" hidden="1" x14ac:dyDescent="0.3">
      <c r="A4975" t="s">
        <v>10180</v>
      </c>
      <c r="B4975" t="s">
        <v>10181</v>
      </c>
      <c r="C4975" t="str">
        <f>IFERROR(VLOOKUP(Table1[[#This Row],[Ticker]],[1]!Table1[[Symbol]:[Industry]],2,FALSE),"-")</f>
        <v>-</v>
      </c>
      <c r="D4975" t="s">
        <v>217</v>
      </c>
      <c r="F4975">
        <v>0</v>
      </c>
      <c r="G4975">
        <v>-32.777198735066399</v>
      </c>
      <c r="M4975">
        <v>50</v>
      </c>
    </row>
    <row r="4976" spans="1:13" hidden="1" x14ac:dyDescent="0.3">
      <c r="A4976" t="s">
        <v>10182</v>
      </c>
      <c r="B4976" t="s">
        <v>10183</v>
      </c>
      <c r="C4976" t="str">
        <f>IFERROR(VLOOKUP(Table1[[#This Row],[Ticker]],[1]!Table1[[Symbol]:[Industry]],2,FALSE),"-")</f>
        <v>-</v>
      </c>
      <c r="F4976">
        <v>0</v>
      </c>
      <c r="G4976">
        <v>-32.777198735066399</v>
      </c>
      <c r="M4976">
        <v>50</v>
      </c>
    </row>
    <row r="4977" spans="1:16" hidden="1" x14ac:dyDescent="0.3">
      <c r="A4977" t="s">
        <v>10184</v>
      </c>
      <c r="B4977" t="s">
        <v>10185</v>
      </c>
      <c r="C4977" t="str">
        <f>IFERROR(VLOOKUP(Table1[[#This Row],[Ticker]],[1]!Table1[[Symbol]:[Industry]],2,FALSE),"-")</f>
        <v>-</v>
      </c>
      <c r="F4977">
        <v>0</v>
      </c>
      <c r="G4977">
        <v>-32.777198735066399</v>
      </c>
      <c r="M4977">
        <v>50</v>
      </c>
    </row>
    <row r="4978" spans="1:16" hidden="1" x14ac:dyDescent="0.3">
      <c r="A4978" t="s">
        <v>10186</v>
      </c>
      <c r="B4978" t="s">
        <v>10187</v>
      </c>
      <c r="C4978" t="str">
        <f>IFERROR(VLOOKUP(Table1[[#This Row],[Ticker]],[1]!Table1[[Symbol]:[Industry]],2,FALSE),"-")</f>
        <v>-</v>
      </c>
      <c r="D4978" t="s">
        <v>379</v>
      </c>
      <c r="F4978">
        <v>0</v>
      </c>
      <c r="G4978">
        <v>-32.777198735066399</v>
      </c>
      <c r="M4978">
        <v>50</v>
      </c>
    </row>
    <row r="4979" spans="1:16" hidden="1" x14ac:dyDescent="0.3">
      <c r="A4979" t="s">
        <v>10188</v>
      </c>
      <c r="B4979" t="s">
        <v>10189</v>
      </c>
      <c r="C4979" t="str">
        <f>IFERROR(VLOOKUP(Table1[[#This Row],[Ticker]],[1]!Table1[[Symbol]:[Industry]],2,FALSE),"-")</f>
        <v>-</v>
      </c>
      <c r="D4979" t="s">
        <v>264</v>
      </c>
      <c r="F4979">
        <v>0</v>
      </c>
      <c r="G4979">
        <v>-32.777198735066399</v>
      </c>
      <c r="M4979">
        <v>50</v>
      </c>
    </row>
    <row r="4980" spans="1:16" hidden="1" x14ac:dyDescent="0.3">
      <c r="A4980" t="s">
        <v>10190</v>
      </c>
      <c r="B4980" t="s">
        <v>10191</v>
      </c>
      <c r="C4980" t="str">
        <f>IFERROR(VLOOKUP(Table1[[#This Row],[Ticker]],[1]!Table1[[Symbol]:[Industry]],2,FALSE),"-")</f>
        <v>-</v>
      </c>
      <c r="D4980" t="s">
        <v>46</v>
      </c>
    </row>
    <row r="4981" spans="1:16" hidden="1" x14ac:dyDescent="0.3">
      <c r="A4981" t="s">
        <v>25</v>
      </c>
      <c r="B4981" t="s">
        <v>10192</v>
      </c>
      <c r="C4981" t="str">
        <f>IFERROR(VLOOKUP(Table1[[#This Row],[Ticker]],[1]!Table1[[Symbol]:[Industry]],2,FALSE),"-")</f>
        <v>-</v>
      </c>
      <c r="D4981" t="s">
        <v>27</v>
      </c>
      <c r="F4981">
        <v>1334.5</v>
      </c>
      <c r="G4981">
        <v>118.068665926587</v>
      </c>
      <c r="H4981">
        <v>17.573742104988799</v>
      </c>
      <c r="I4981">
        <v>44.791709743988598</v>
      </c>
      <c r="J4981">
        <v>5.3740276960655997</v>
      </c>
      <c r="K4981">
        <v>1169.8026635599899</v>
      </c>
      <c r="L4981">
        <v>944.75607604239099</v>
      </c>
      <c r="N4981">
        <v>1.5885606093873099</v>
      </c>
      <c r="O4981">
        <v>2.4578493817909202</v>
      </c>
      <c r="P4981">
        <v>154.31157694140001</v>
      </c>
    </row>
    <row r="4982" spans="1:16" hidden="1" x14ac:dyDescent="0.3">
      <c r="A4982" t="s">
        <v>10193</v>
      </c>
      <c r="B4982" t="s">
        <v>10194</v>
      </c>
      <c r="C4982" t="str">
        <f>IFERROR(VLOOKUP(Table1[[#This Row],[Ticker]],[1]!Table1[[Symbol]:[Industry]],2,FALSE),"-")</f>
        <v>-</v>
      </c>
      <c r="F4982">
        <v>171.65</v>
      </c>
      <c r="G4982">
        <v>136.90072742361301</v>
      </c>
      <c r="H4982">
        <v>-15.1393400296179</v>
      </c>
      <c r="I4982">
        <v>22.366563313134201</v>
      </c>
      <c r="J4982">
        <v>-8.0580759928675896</v>
      </c>
      <c r="K4982">
        <v>164.58728687039499</v>
      </c>
      <c r="L4982">
        <v>121.882063393436</v>
      </c>
      <c r="N4982">
        <v>0.64955584323471804</v>
      </c>
      <c r="O4982">
        <v>18.846489950480599</v>
      </c>
      <c r="P4982">
        <v>180.93289689034299</v>
      </c>
    </row>
    <row r="4983" spans="1:16" hidden="1" x14ac:dyDescent="0.3">
      <c r="A4983" t="s">
        <v>10195</v>
      </c>
      <c r="B4983" t="s">
        <v>10196</v>
      </c>
      <c r="C4983" t="str">
        <f>IFERROR(VLOOKUP(Table1[[#This Row],[Ticker]],[1]!Table1[[Symbol]:[Industry]],2,FALSE),"-")</f>
        <v>-</v>
      </c>
      <c r="F4983">
        <v>0</v>
      </c>
      <c r="G4983">
        <v>-32.777198735066399</v>
      </c>
      <c r="M4983">
        <v>50</v>
      </c>
    </row>
    <row r="4984" spans="1:16" hidden="1" x14ac:dyDescent="0.3">
      <c r="A4984" t="s">
        <v>10197</v>
      </c>
      <c r="B4984" t="s">
        <v>10198</v>
      </c>
      <c r="C4984" t="str">
        <f>IFERROR(VLOOKUP(Table1[[#This Row],[Ticker]],[1]!Table1[[Symbol]:[Industry]],2,FALSE),"-")</f>
        <v>-</v>
      </c>
      <c r="D4984" t="s">
        <v>46</v>
      </c>
    </row>
    <row r="4985" spans="1:16" hidden="1" x14ac:dyDescent="0.3">
      <c r="A4985" t="s">
        <v>10199</v>
      </c>
      <c r="B4985" t="s">
        <v>10200</v>
      </c>
      <c r="C4985" t="str">
        <f>IFERROR(VLOOKUP(Table1[[#This Row],[Ticker]],[1]!Table1[[Symbol]:[Industry]],2,FALSE),"-")</f>
        <v>-</v>
      </c>
      <c r="D4985" t="s">
        <v>89</v>
      </c>
      <c r="F4985">
        <v>101.63</v>
      </c>
      <c r="G4985">
        <v>-32.777198735066399</v>
      </c>
      <c r="H4985">
        <v>-4.6415045317824299</v>
      </c>
      <c r="I4985">
        <v>-18.4971521044315</v>
      </c>
      <c r="J4985">
        <v>-1.5044036764834099</v>
      </c>
      <c r="K4985">
        <v>99.684050098017494</v>
      </c>
      <c r="N4985">
        <v>0</v>
      </c>
      <c r="O4985">
        <v>0.16727344288103199</v>
      </c>
    </row>
    <row r="4986" spans="1:16" hidden="1" x14ac:dyDescent="0.3">
      <c r="A4986" t="s">
        <v>10201</v>
      </c>
      <c r="B4986" t="s">
        <v>10202</v>
      </c>
      <c r="C4986" t="str">
        <f>IFERROR(VLOOKUP(Table1[[#This Row],[Ticker]],[1]!Table1[[Symbol]:[Industry]],2,FALSE),"-")</f>
        <v>-</v>
      </c>
      <c r="D4986" t="s">
        <v>753</v>
      </c>
      <c r="F4986">
        <v>28.59</v>
      </c>
      <c r="G4986">
        <v>5.5392018454851</v>
      </c>
      <c r="H4986">
        <v>4.8061145158366099</v>
      </c>
      <c r="I4986">
        <v>7.3954356692050398</v>
      </c>
      <c r="J4986">
        <v>0.23072380227013001</v>
      </c>
      <c r="K4986">
        <v>26.826550249654499</v>
      </c>
      <c r="L4986">
        <v>24.2319979344886</v>
      </c>
      <c r="N4986">
        <v>1.0486270593979901</v>
      </c>
      <c r="O4986">
        <v>4.9317943336831096</v>
      </c>
      <c r="P4986">
        <v>45.1269035532994</v>
      </c>
    </row>
    <row r="4987" spans="1:16" hidden="1" x14ac:dyDescent="0.3">
      <c r="A4987" t="s">
        <v>10203</v>
      </c>
      <c r="B4987" t="s">
        <v>10204</v>
      </c>
      <c r="C4987" t="str">
        <f>IFERROR(VLOOKUP(Table1[[#This Row],[Ticker]],[1]!Table1[[Symbol]:[Industry]],2,FALSE),"-")</f>
        <v>-</v>
      </c>
      <c r="D4987" t="s">
        <v>753</v>
      </c>
      <c r="F4987">
        <v>89.47</v>
      </c>
      <c r="G4987">
        <v>-6.2104990604306698</v>
      </c>
      <c r="H4987">
        <v>1.27614252704109</v>
      </c>
      <c r="I4987">
        <v>3.7798460961040599</v>
      </c>
      <c r="J4987">
        <v>1.51653693457047</v>
      </c>
      <c r="K4987">
        <v>84.847033117971407</v>
      </c>
      <c r="L4987">
        <v>80.954873438614499</v>
      </c>
      <c r="N4987">
        <v>1.6733105715365899</v>
      </c>
      <c r="O4987">
        <v>5.1190343131775897</v>
      </c>
      <c r="P4987">
        <v>32.764505119453901</v>
      </c>
    </row>
    <row r="4988" spans="1:16" hidden="1" x14ac:dyDescent="0.3">
      <c r="A4988" t="s">
        <v>10205</v>
      </c>
      <c r="B4988" t="s">
        <v>10206</v>
      </c>
      <c r="C4988" t="str">
        <f>IFERROR(VLOOKUP(Table1[[#This Row],[Ticker]],[1]!Table1[[Symbol]:[Industry]],2,FALSE),"-")</f>
        <v>-</v>
      </c>
      <c r="D4988" t="s">
        <v>1361</v>
      </c>
      <c r="F4988">
        <v>242</v>
      </c>
      <c r="G4988">
        <v>-22.274915630043498</v>
      </c>
      <c r="H4988">
        <v>-2.4220952490820098</v>
      </c>
      <c r="I4988">
        <v>-12.352492134535501</v>
      </c>
      <c r="J4988">
        <v>-0.85629399638370696</v>
      </c>
      <c r="K4988">
        <v>237.41453349460801</v>
      </c>
      <c r="L4988">
        <v>229.31559918270901</v>
      </c>
      <c r="N4988">
        <v>1.6863095326745701</v>
      </c>
      <c r="O4988">
        <v>3.1818181818181701</v>
      </c>
      <c r="P4988">
        <v>11.9333950046253</v>
      </c>
    </row>
    <row r="4989" spans="1:16" hidden="1" x14ac:dyDescent="0.3">
      <c r="A4989" t="s">
        <v>10207</v>
      </c>
      <c r="B4989" t="s">
        <v>10208</v>
      </c>
      <c r="C4989" t="str">
        <f>IFERROR(VLOOKUP(Table1[[#This Row],[Ticker]],[1]!Table1[[Symbol]:[Industry]],2,FALSE),"-")</f>
        <v>-</v>
      </c>
      <c r="D4989" t="s">
        <v>753</v>
      </c>
      <c r="F4989">
        <v>1165.07</v>
      </c>
      <c r="G4989">
        <v>-22.609261824878601</v>
      </c>
      <c r="H4989">
        <v>-3.07042221125374</v>
      </c>
      <c r="I4989">
        <v>-13.1955667352677</v>
      </c>
      <c r="J4989">
        <v>-0.899044390133795</v>
      </c>
      <c r="K4989">
        <v>1145.94111630667</v>
      </c>
      <c r="L4989">
        <v>1115.1653935652</v>
      </c>
      <c r="N4989">
        <v>0.59410886427782705</v>
      </c>
      <c r="O4989">
        <v>8.3711708309371904</v>
      </c>
      <c r="P4989">
        <v>35.679931057773999</v>
      </c>
    </row>
    <row r="4990" spans="1:16" hidden="1" x14ac:dyDescent="0.3">
      <c r="A4990" t="s">
        <v>10209</v>
      </c>
      <c r="B4990" t="s">
        <v>10210</v>
      </c>
      <c r="C4990" t="str">
        <f>IFERROR(VLOOKUP(Table1[[#This Row],[Ticker]],[1]!Table1[[Symbol]:[Industry]],2,FALSE),"-")</f>
        <v>-</v>
      </c>
      <c r="D4990" t="s">
        <v>753</v>
      </c>
      <c r="F4990">
        <v>99.1</v>
      </c>
      <c r="G4990">
        <v>19.825203482365001</v>
      </c>
      <c r="H4990">
        <v>-1.7327572882667399</v>
      </c>
      <c r="I4990">
        <v>1.26916616289467</v>
      </c>
      <c r="J4990">
        <v>1.9802848134849</v>
      </c>
      <c r="K4990">
        <v>94.477481943704007</v>
      </c>
      <c r="L4990">
        <v>86.650703237602698</v>
      </c>
      <c r="N4990">
        <v>1.0026281051238299</v>
      </c>
      <c r="O4990">
        <v>0.90817356205852295</v>
      </c>
      <c r="P4990">
        <v>63.801652892561897</v>
      </c>
    </row>
    <row r="4991" spans="1:16" hidden="1" x14ac:dyDescent="0.3">
      <c r="A4991" t="s">
        <v>10211</v>
      </c>
      <c r="B4991" t="s">
        <v>10212</v>
      </c>
      <c r="C4991" t="str">
        <f>IFERROR(VLOOKUP(Table1[[#This Row],[Ticker]],[1]!Table1[[Symbol]:[Industry]],2,FALSE),"-")</f>
        <v>-</v>
      </c>
      <c r="D4991" t="s">
        <v>753</v>
      </c>
      <c r="F4991">
        <v>54.67</v>
      </c>
      <c r="G4991">
        <v>-11.2072632225024</v>
      </c>
      <c r="H4991">
        <v>1.71075725840042</v>
      </c>
      <c r="I4991">
        <v>-2.7731932974322402</v>
      </c>
      <c r="J4991">
        <v>0.92422072099526598</v>
      </c>
      <c r="K4991">
        <v>52.556124500781699</v>
      </c>
      <c r="L4991">
        <v>49.827996124249402</v>
      </c>
      <c r="N4991">
        <v>0.18669628510736599</v>
      </c>
      <c r="O4991">
        <v>7.7739162246204403</v>
      </c>
      <c r="P4991">
        <v>34.159509202453897</v>
      </c>
    </row>
    <row r="4992" spans="1:16" hidden="1" x14ac:dyDescent="0.3">
      <c r="A4992" t="s">
        <v>10213</v>
      </c>
      <c r="B4992" t="s">
        <v>10214</v>
      </c>
      <c r="C4992" t="str">
        <f>IFERROR(VLOOKUP(Table1[[#This Row],[Ticker]],[1]!Table1[[Symbol]:[Industry]],2,FALSE),"-")</f>
        <v>-</v>
      </c>
      <c r="D4992" t="s">
        <v>1361</v>
      </c>
      <c r="F4992">
        <v>1010.76</v>
      </c>
      <c r="G4992">
        <v>-31.7022094849589</v>
      </c>
      <c r="H4992">
        <v>-4.0753748094745399</v>
      </c>
      <c r="I4992">
        <v>-17.2541579983411</v>
      </c>
      <c r="J4992">
        <v>-1.3835565579938001</v>
      </c>
      <c r="K4992">
        <v>1005.70105549008</v>
      </c>
      <c r="L4992">
        <v>1002.0549470669901</v>
      </c>
      <c r="N4992">
        <v>2.9502622572781099</v>
      </c>
      <c r="O4992">
        <v>10.8077090506153</v>
      </c>
      <c r="P4992">
        <v>1.17717717717718</v>
      </c>
    </row>
    <row r="4993" spans="1:16" hidden="1" x14ac:dyDescent="0.3">
      <c r="A4993" t="s">
        <v>10215</v>
      </c>
      <c r="B4993" t="s">
        <v>10216</v>
      </c>
      <c r="C4993" t="str">
        <f>IFERROR(VLOOKUP(Table1[[#This Row],[Ticker]],[1]!Table1[[Symbol]:[Industry]],2,FALSE),"-")</f>
        <v>-</v>
      </c>
      <c r="D4993" t="s">
        <v>753</v>
      </c>
      <c r="F4993">
        <v>186.19</v>
      </c>
      <c r="G4993">
        <v>19.289119461601299</v>
      </c>
      <c r="H4993">
        <v>-2.5826487065930199</v>
      </c>
      <c r="I4993">
        <v>11.3286163749179</v>
      </c>
      <c r="J4993">
        <v>-1.1860010860894701</v>
      </c>
      <c r="K4993">
        <v>180.665513012242</v>
      </c>
      <c r="L4993">
        <v>160.436875274019</v>
      </c>
      <c r="N4993">
        <v>0.99769776074698702</v>
      </c>
      <c r="O4993">
        <v>2.0194425049680298</v>
      </c>
      <c r="P4993">
        <v>61.904347826086898</v>
      </c>
    </row>
    <row r="4994" spans="1:16" hidden="1" x14ac:dyDescent="0.3">
      <c r="A4994" t="s">
        <v>10217</v>
      </c>
      <c r="B4994" t="s">
        <v>10218</v>
      </c>
      <c r="C4994" t="str">
        <f>IFERROR(VLOOKUP(Table1[[#This Row],[Ticker]],[1]!Table1[[Symbol]:[Industry]],2,FALSE),"-")</f>
        <v>-</v>
      </c>
      <c r="D4994" t="s">
        <v>753</v>
      </c>
      <c r="F4994">
        <v>22.53</v>
      </c>
      <c r="G4994">
        <v>15.354502013158299</v>
      </c>
      <c r="H4994">
        <v>-1.5877214871151699</v>
      </c>
      <c r="I4994">
        <v>8.5279501097669606</v>
      </c>
      <c r="J4994">
        <v>6.7923367541729895E-2</v>
      </c>
      <c r="K4994">
        <v>21.8006705664578</v>
      </c>
      <c r="L4994">
        <v>19.461435306502</v>
      </c>
      <c r="N4994">
        <v>1.2900546302873499</v>
      </c>
      <c r="O4994">
        <v>2.0861074123390999</v>
      </c>
      <c r="P4994">
        <v>58.997882851093799</v>
      </c>
    </row>
    <row r="4995" spans="1:16" hidden="1" x14ac:dyDescent="0.3">
      <c r="A4995" t="s">
        <v>10219</v>
      </c>
      <c r="B4995" t="s">
        <v>10220</v>
      </c>
      <c r="C4995" t="str">
        <f>IFERROR(VLOOKUP(Table1[[#This Row],[Ticker]],[1]!Table1[[Symbol]:[Industry]],2,FALSE),"-")</f>
        <v>-</v>
      </c>
      <c r="D4995" t="s">
        <v>753</v>
      </c>
      <c r="F4995">
        <v>38.93</v>
      </c>
      <c r="G4995">
        <v>7.9166935670658498</v>
      </c>
      <c r="H4995">
        <v>-1.51401977164461</v>
      </c>
      <c r="I4995">
        <v>1.9726850177280799</v>
      </c>
      <c r="J4995">
        <v>0.91728624191614605</v>
      </c>
      <c r="K4995">
        <v>37.595586983143797</v>
      </c>
      <c r="L4995">
        <v>34.366577766554201</v>
      </c>
      <c r="N4995">
        <v>1.09610415370838</v>
      </c>
      <c r="O4995">
        <v>14.05086051888</v>
      </c>
      <c r="P4995">
        <v>49.730769230769198</v>
      </c>
    </row>
    <row r="4996" spans="1:16" hidden="1" x14ac:dyDescent="0.3">
      <c r="A4996" t="s">
        <v>10221</v>
      </c>
      <c r="B4996" t="s">
        <v>10222</v>
      </c>
      <c r="C4996" t="str">
        <f>IFERROR(VLOOKUP(Table1[[#This Row],[Ticker]],[1]!Table1[[Symbol]:[Industry]],2,FALSE),"-")</f>
        <v>-</v>
      </c>
      <c r="D4996" t="s">
        <v>1688</v>
      </c>
      <c r="F4996">
        <v>74.55</v>
      </c>
      <c r="G4996">
        <v>-5.4501278554763104</v>
      </c>
      <c r="H4996">
        <v>1.1629474265156601</v>
      </c>
      <c r="I4996">
        <v>-5.0150645190889804</v>
      </c>
      <c r="J4996">
        <v>2.0246837235716999</v>
      </c>
      <c r="K4996">
        <v>71.571001005634002</v>
      </c>
      <c r="L4996">
        <v>68.408306433657103</v>
      </c>
      <c r="N4996">
        <v>0.49875978616355199</v>
      </c>
      <c r="O4996">
        <v>9.9932930918846292</v>
      </c>
      <c r="P4996">
        <v>32.887700534759297</v>
      </c>
    </row>
    <row r="4997" spans="1:16" hidden="1" x14ac:dyDescent="0.3">
      <c r="A4997" t="s">
        <v>10223</v>
      </c>
      <c r="B4997" t="s">
        <v>10224</v>
      </c>
      <c r="C4997" t="str">
        <f>IFERROR(VLOOKUP(Table1[[#This Row],[Ticker]],[1]!Table1[[Symbol]:[Industry]],2,FALSE),"-")</f>
        <v>-</v>
      </c>
      <c r="D4997" t="s">
        <v>753</v>
      </c>
      <c r="F4997">
        <v>999.99</v>
      </c>
      <c r="G4997">
        <v>-32.777198735066399</v>
      </c>
      <c r="H4997">
        <v>-4.6405045217823302</v>
      </c>
      <c r="I4997">
        <v>-18.331157998341101</v>
      </c>
      <c r="J4997">
        <v>-1.5044036764834099</v>
      </c>
      <c r="K4997">
        <v>999.99981268763395</v>
      </c>
      <c r="L4997">
        <v>999.99937754234497</v>
      </c>
      <c r="N4997">
        <v>0.60863827128186399</v>
      </c>
      <c r="O4997">
        <v>3.0010300103000902</v>
      </c>
      <c r="P4997">
        <v>0.59856746207396205</v>
      </c>
    </row>
    <row r="4998" spans="1:16" hidden="1" x14ac:dyDescent="0.3">
      <c r="A4998" t="s">
        <v>10225</v>
      </c>
      <c r="B4998" t="s">
        <v>10226</v>
      </c>
      <c r="C4998" t="str">
        <f>IFERROR(VLOOKUP(Table1[[#This Row],[Ticker]],[1]!Table1[[Symbol]:[Industry]],2,FALSE),"-")</f>
        <v>-</v>
      </c>
      <c r="D4998" t="s">
        <v>753</v>
      </c>
      <c r="F4998">
        <v>69.239999999999995</v>
      </c>
      <c r="G4998">
        <v>-1.19225004635489</v>
      </c>
      <c r="H4998">
        <v>-7.5398503539229598</v>
      </c>
      <c r="I4998">
        <v>-17.3235934469188</v>
      </c>
      <c r="J4998">
        <v>0.27390100638558401</v>
      </c>
      <c r="K4998">
        <v>69.82616873549</v>
      </c>
      <c r="L4998">
        <v>66.848028994715705</v>
      </c>
      <c r="N4998">
        <v>0.756358417293306</v>
      </c>
      <c r="O4998">
        <v>25.2166377816291</v>
      </c>
      <c r="P4998">
        <v>48.5199485199485</v>
      </c>
    </row>
    <row r="4999" spans="1:16" hidden="1" x14ac:dyDescent="0.3">
      <c r="A4999" t="s">
        <v>10227</v>
      </c>
      <c r="B4999" t="s">
        <v>10228</v>
      </c>
      <c r="C4999" t="str">
        <f>IFERROR(VLOOKUP(Table1[[#This Row],[Ticker]],[1]!Table1[[Symbol]:[Industry]],2,FALSE),"-")</f>
        <v>-</v>
      </c>
      <c r="D4999" t="s">
        <v>753</v>
      </c>
      <c r="F4999">
        <v>87.18</v>
      </c>
      <c r="G4999">
        <v>-2.1117311091671098</v>
      </c>
      <c r="H4999">
        <v>-0.15655429794145501</v>
      </c>
      <c r="I4999">
        <v>0.60572194708861404</v>
      </c>
      <c r="J4999">
        <v>1.0980456876239699</v>
      </c>
      <c r="K4999">
        <v>83.118172923851802</v>
      </c>
      <c r="L4999">
        <v>77.062504504797602</v>
      </c>
      <c r="N4999">
        <v>1.55460119233863</v>
      </c>
      <c r="O4999">
        <v>1.5829318651066699</v>
      </c>
      <c r="P4999">
        <v>38.490865766481299</v>
      </c>
    </row>
    <row r="5000" spans="1:16" hidden="1" x14ac:dyDescent="0.3">
      <c r="A5000" t="s">
        <v>10229</v>
      </c>
      <c r="B5000" t="s">
        <v>10230</v>
      </c>
      <c r="C5000" t="str">
        <f>IFERROR(VLOOKUP(Table1[[#This Row],[Ticker]],[1]!Table1[[Symbol]:[Industry]],2,FALSE),"-")</f>
        <v>-</v>
      </c>
      <c r="D5000" t="s">
        <v>753</v>
      </c>
      <c r="F5000">
        <v>219.66</v>
      </c>
      <c r="G5000">
        <v>11.7739989485345</v>
      </c>
      <c r="H5000">
        <v>-1.5784762108739601E-2</v>
      </c>
      <c r="I5000">
        <v>3.5271592101354998</v>
      </c>
      <c r="J5000">
        <v>-0.241167562792167</v>
      </c>
      <c r="K5000">
        <v>208.23020611910599</v>
      </c>
      <c r="L5000">
        <v>187.86396336492899</v>
      </c>
      <c r="N5000">
        <v>0.92190235422934397</v>
      </c>
      <c r="O5000">
        <v>0.15478466721296999</v>
      </c>
      <c r="P5000">
        <v>55.6988942444003</v>
      </c>
    </row>
    <row r="5001" spans="1:16" hidden="1" x14ac:dyDescent="0.3">
      <c r="A5001" t="s">
        <v>10231</v>
      </c>
      <c r="B5001" t="s">
        <v>10232</v>
      </c>
      <c r="C5001" t="str">
        <f>IFERROR(VLOOKUP(Table1[[#This Row],[Ticker]],[1]!Table1[[Symbol]:[Industry]],2,FALSE),"-")</f>
        <v>-</v>
      </c>
      <c r="F5001">
        <v>0</v>
      </c>
      <c r="G5001">
        <v>-32.777198735066399</v>
      </c>
    </row>
    <row r="5002" spans="1:16" hidden="1" x14ac:dyDescent="0.3">
      <c r="A5002" t="s">
        <v>10233</v>
      </c>
      <c r="B5002" t="s">
        <v>10234</v>
      </c>
      <c r="C5002" t="str">
        <f>IFERROR(VLOOKUP(Table1[[#This Row],[Ticker]],[1]!Table1[[Symbol]:[Industry]],2,FALSE),"-")</f>
        <v>-</v>
      </c>
      <c r="D5002" t="s">
        <v>1361</v>
      </c>
      <c r="F5002">
        <v>27.43</v>
      </c>
      <c r="G5002">
        <v>-24.358226403050601</v>
      </c>
      <c r="H5002">
        <v>-4.04803272169341</v>
      </c>
      <c r="I5002">
        <v>-12.1769072243473</v>
      </c>
      <c r="J5002">
        <v>-2.12734248190664</v>
      </c>
      <c r="K5002">
        <v>26.888368742802601</v>
      </c>
      <c r="L5002">
        <v>26.117403812772999</v>
      </c>
      <c r="N5002">
        <v>0.86948467073396996</v>
      </c>
      <c r="O5002">
        <v>8.6401749908858907</v>
      </c>
      <c r="P5002">
        <v>15.787252005065399</v>
      </c>
    </row>
    <row r="5003" spans="1:16" hidden="1" x14ac:dyDescent="0.3">
      <c r="A5003" t="s">
        <v>10235</v>
      </c>
      <c r="B5003" t="s">
        <v>10236</v>
      </c>
      <c r="C5003" t="str">
        <f>IFERROR(VLOOKUP(Table1[[#This Row],[Ticker]],[1]!Table1[[Symbol]:[Industry]],2,FALSE),"-")</f>
        <v>-</v>
      </c>
      <c r="D5003" t="s">
        <v>753</v>
      </c>
      <c r="F5003">
        <v>89.36</v>
      </c>
      <c r="G5003">
        <v>-6.9003146668877804</v>
      </c>
      <c r="H5003">
        <v>1.45058519667092</v>
      </c>
      <c r="I5003">
        <v>3.3639724660466999</v>
      </c>
      <c r="J5003">
        <v>1.7829526453556599</v>
      </c>
      <c r="K5003">
        <v>85.278750862926501</v>
      </c>
      <c r="L5003">
        <v>81.964807510390898</v>
      </c>
      <c r="N5003">
        <v>0.84567489099136695</v>
      </c>
      <c r="O5003">
        <v>7.4306177260519304</v>
      </c>
      <c r="P5003">
        <v>31.411764705882302</v>
      </c>
    </row>
    <row r="5004" spans="1:16" hidden="1" x14ac:dyDescent="0.3">
      <c r="A5004" t="s">
        <v>10237</v>
      </c>
      <c r="B5004" t="s">
        <v>10238</v>
      </c>
      <c r="C5004" t="str">
        <f>IFERROR(VLOOKUP(Table1[[#This Row],[Ticker]],[1]!Table1[[Symbol]:[Industry]],2,FALSE),"-")</f>
        <v>-</v>
      </c>
      <c r="D5004" t="s">
        <v>1688</v>
      </c>
      <c r="F5004">
        <v>74.36</v>
      </c>
      <c r="G5004">
        <v>-4.9010164478780904</v>
      </c>
      <c r="H5004">
        <v>0.56990156457942298</v>
      </c>
      <c r="I5004">
        <v>-5.5609738915774098</v>
      </c>
      <c r="J5004">
        <v>1.1123931449989899</v>
      </c>
      <c r="K5004">
        <v>71.503850633243701</v>
      </c>
      <c r="L5004">
        <v>68.279527786080095</v>
      </c>
      <c r="N5004">
        <v>0.302617244840304</v>
      </c>
      <c r="O5004">
        <v>1.7482517482517499</v>
      </c>
      <c r="P5004">
        <v>35.200000000000003</v>
      </c>
    </row>
    <row r="5005" spans="1:16" hidden="1" x14ac:dyDescent="0.3">
      <c r="A5005" t="s">
        <v>10239</v>
      </c>
      <c r="B5005" t="s">
        <v>10240</v>
      </c>
      <c r="C5005" t="str">
        <f>IFERROR(VLOOKUP(Table1[[#This Row],[Ticker]],[1]!Table1[[Symbol]:[Industry]],2,FALSE),"-")</f>
        <v>-</v>
      </c>
      <c r="D5005" t="s">
        <v>753</v>
      </c>
      <c r="F5005">
        <v>90</v>
      </c>
      <c r="G5005">
        <v>-6.0344864410233203</v>
      </c>
      <c r="H5005">
        <v>1.1724489565896501</v>
      </c>
      <c r="I5005">
        <v>3.7368432223288601</v>
      </c>
      <c r="J5005">
        <v>3.0932974729418601</v>
      </c>
      <c r="K5005">
        <v>85.238223568331605</v>
      </c>
      <c r="L5005">
        <v>81.452618847243002</v>
      </c>
      <c r="N5005">
        <v>3.0217557405191502</v>
      </c>
      <c r="O5005">
        <v>5.1666666666666696</v>
      </c>
      <c r="P5005">
        <v>32.333480370533699</v>
      </c>
    </row>
    <row r="5006" spans="1:16" hidden="1" x14ac:dyDescent="0.3">
      <c r="A5006" t="s">
        <v>10241</v>
      </c>
      <c r="B5006" t="s">
        <v>10242</v>
      </c>
      <c r="C5006" t="str">
        <f>IFERROR(VLOOKUP(Table1[[#This Row],[Ticker]],[1]!Table1[[Symbol]:[Industry]],2,FALSE),"-")</f>
        <v>-</v>
      </c>
      <c r="F5006">
        <v>120</v>
      </c>
      <c r="G5006">
        <v>-32.777198735066399</v>
      </c>
      <c r="H5006">
        <v>-4.6415045317824299</v>
      </c>
      <c r="I5006">
        <v>-18.3301579983411</v>
      </c>
      <c r="J5006">
        <v>-1.5044036764834099</v>
      </c>
      <c r="N5006">
        <v>0</v>
      </c>
      <c r="O5006">
        <v>0</v>
      </c>
    </row>
    <row r="5007" spans="1:16" hidden="1" x14ac:dyDescent="0.3">
      <c r="A5007" t="s">
        <v>10243</v>
      </c>
      <c r="B5007" t="s">
        <v>10244</v>
      </c>
      <c r="C5007" t="str">
        <f>IFERROR(VLOOKUP(Table1[[#This Row],[Ticker]],[1]!Table1[[Symbol]:[Industry]],2,FALSE),"-")</f>
        <v>-</v>
      </c>
    </row>
    <row r="5008" spans="1:16" hidden="1" x14ac:dyDescent="0.3">
      <c r="A5008" t="s">
        <v>10245</v>
      </c>
      <c r="B5008" t="s">
        <v>10246</v>
      </c>
      <c r="C5008" t="str">
        <f>IFERROR(VLOOKUP(Table1[[#This Row],[Ticker]],[1]!Table1[[Symbol]:[Industry]],2,FALSE),"-")</f>
        <v>-</v>
      </c>
      <c r="D5008" t="s">
        <v>753</v>
      </c>
      <c r="F5008">
        <v>43.18</v>
      </c>
      <c r="G5008">
        <v>-0.485532068399741</v>
      </c>
      <c r="H5008">
        <v>-0.50018492485684896</v>
      </c>
      <c r="I5008">
        <v>1.8479661319121301</v>
      </c>
      <c r="J5008">
        <v>2.2485100764303301</v>
      </c>
      <c r="K5008">
        <v>41.7858641371852</v>
      </c>
      <c r="L5008">
        <v>37.630186016035601</v>
      </c>
      <c r="N5008">
        <v>1.1534872456126399</v>
      </c>
      <c r="O5008">
        <v>7.2718851320055604</v>
      </c>
      <c r="P5008">
        <v>48.8965517241379</v>
      </c>
    </row>
    <row r="5009" spans="1:16" hidden="1" x14ac:dyDescent="0.3">
      <c r="A5009" t="s">
        <v>10247</v>
      </c>
      <c r="B5009" t="s">
        <v>10248</v>
      </c>
      <c r="C5009" t="str">
        <f>IFERROR(VLOOKUP(Table1[[#This Row],[Ticker]],[1]!Table1[[Symbol]:[Industry]],2,FALSE),"-")</f>
        <v>-</v>
      </c>
      <c r="D5009" t="s">
        <v>753</v>
      </c>
      <c r="F5009">
        <v>543.67999999999995</v>
      </c>
      <c r="G5009">
        <v>-10.834841440011999</v>
      </c>
      <c r="H5009">
        <v>1.77151154439031</v>
      </c>
      <c r="I5009">
        <v>-2.2856765571766</v>
      </c>
      <c r="J5009">
        <v>0.83618454784004104</v>
      </c>
      <c r="K5009">
        <v>522.79214836888104</v>
      </c>
      <c r="L5009">
        <v>495.03187848992502</v>
      </c>
      <c r="N5009">
        <v>1.7054844196082</v>
      </c>
      <c r="O5009">
        <v>1.5192760447322</v>
      </c>
      <c r="P5009">
        <v>29.140142517814699</v>
      </c>
    </row>
    <row r="5010" spans="1:16" hidden="1" x14ac:dyDescent="0.3">
      <c r="A5010" t="s">
        <v>10249</v>
      </c>
      <c r="B5010" t="s">
        <v>10250</v>
      </c>
      <c r="C5010" t="str">
        <f>IFERROR(VLOOKUP(Table1[[#This Row],[Ticker]],[1]!Table1[[Symbol]:[Industry]],2,FALSE),"-")</f>
        <v>-</v>
      </c>
      <c r="D5010" t="s">
        <v>1361</v>
      </c>
      <c r="F5010">
        <v>999.99</v>
      </c>
      <c r="G5010">
        <v>-32.777198735066399</v>
      </c>
      <c r="H5010">
        <v>-4.6415045317824299</v>
      </c>
      <c r="I5010">
        <v>-18.3301579983411</v>
      </c>
      <c r="J5010">
        <v>-1.5034036664833099</v>
      </c>
      <c r="K5010">
        <v>999.99003839004001</v>
      </c>
      <c r="L5010">
        <v>999.99030772986805</v>
      </c>
      <c r="N5010">
        <v>1.1365635242485499</v>
      </c>
      <c r="O5010">
        <v>1.8010180101801101</v>
      </c>
      <c r="P5010">
        <v>0.23957497995188401</v>
      </c>
    </row>
    <row r="5011" spans="1:16" hidden="1" x14ac:dyDescent="0.3">
      <c r="A5011" t="s">
        <v>10251</v>
      </c>
      <c r="B5011" t="s">
        <v>10252</v>
      </c>
      <c r="C5011" t="str">
        <f>IFERROR(VLOOKUP(Table1[[#This Row],[Ticker]],[1]!Table1[[Symbol]:[Industry]],2,FALSE),"-")</f>
        <v>-</v>
      </c>
      <c r="D5011" t="s">
        <v>753</v>
      </c>
      <c r="F5011">
        <v>68.64</v>
      </c>
      <c r="G5011">
        <v>-0.92933089027194504</v>
      </c>
      <c r="H5011">
        <v>-7.7096863499642696</v>
      </c>
      <c r="I5011">
        <v>-17.891176435566699</v>
      </c>
      <c r="J5011">
        <v>0.94267634153188795</v>
      </c>
      <c r="K5011">
        <v>69.322436618986202</v>
      </c>
      <c r="L5011">
        <v>65.916327707734894</v>
      </c>
      <c r="N5011">
        <v>0.26600434854545502</v>
      </c>
      <c r="O5011">
        <v>20.7750582750582</v>
      </c>
      <c r="P5011">
        <v>52.533333333333303</v>
      </c>
    </row>
    <row r="5012" spans="1:16" hidden="1" x14ac:dyDescent="0.3">
      <c r="A5012" t="s">
        <v>10253</v>
      </c>
      <c r="B5012" t="s">
        <v>10254</v>
      </c>
      <c r="C5012" t="str">
        <f>IFERROR(VLOOKUP(Table1[[#This Row],[Ticker]],[1]!Table1[[Symbol]:[Industry]],2,FALSE),"-")</f>
        <v>-</v>
      </c>
      <c r="D5012" t="s">
        <v>753</v>
      </c>
      <c r="F5012">
        <v>27.27</v>
      </c>
      <c r="G5012">
        <v>-15.436406996684299</v>
      </c>
      <c r="H5012">
        <v>8.5345526334581395E-2</v>
      </c>
      <c r="I5012">
        <v>-1.9409134400824899</v>
      </c>
      <c r="J5012">
        <v>-1.3932925653723001</v>
      </c>
      <c r="K5012">
        <v>26.174596623155999</v>
      </c>
      <c r="L5012">
        <v>24.9762868622736</v>
      </c>
      <c r="N5012">
        <v>0.80175722577125097</v>
      </c>
      <c r="O5012">
        <v>13.6780344701136</v>
      </c>
      <c r="P5012">
        <v>25.379310344827498</v>
      </c>
    </row>
    <row r="5013" spans="1:16" hidden="1" x14ac:dyDescent="0.3">
      <c r="A5013" t="s">
        <v>10255</v>
      </c>
      <c r="B5013" t="s">
        <v>10256</v>
      </c>
      <c r="C5013" t="str">
        <f>IFERROR(VLOOKUP(Table1[[#This Row],[Ticker]],[1]!Table1[[Symbol]:[Industry]],2,FALSE),"-")</f>
        <v>-</v>
      </c>
      <c r="D5013" t="s">
        <v>753</v>
      </c>
      <c r="F5013">
        <v>86.33</v>
      </c>
      <c r="G5013">
        <v>-3.9264524664096898</v>
      </c>
      <c r="H5013">
        <v>0.56443821492608703</v>
      </c>
      <c r="I5013">
        <v>0.189885933564401</v>
      </c>
      <c r="J5013">
        <v>1.3412687759902999</v>
      </c>
      <c r="K5013">
        <v>82.747484145185396</v>
      </c>
      <c r="L5013">
        <v>76.670150507522195</v>
      </c>
      <c r="N5013">
        <v>1.2102072199996401</v>
      </c>
      <c r="O5013">
        <v>2.42094289354801</v>
      </c>
      <c r="P5013">
        <v>36.749564390939298</v>
      </c>
    </row>
    <row r="5014" spans="1:16" hidden="1" x14ac:dyDescent="0.3">
      <c r="A5014" t="s">
        <v>10257</v>
      </c>
      <c r="B5014" t="s">
        <v>10258</v>
      </c>
      <c r="C5014" t="str">
        <f>IFERROR(VLOOKUP(Table1[[#This Row],[Ticker]],[1]!Table1[[Symbol]:[Industry]],2,FALSE),"-")</f>
        <v>-</v>
      </c>
      <c r="D5014" t="s">
        <v>753</v>
      </c>
      <c r="F5014">
        <v>23.84</v>
      </c>
      <c r="G5014">
        <v>10.690334514015801</v>
      </c>
      <c r="H5014">
        <v>-1.5545480100433</v>
      </c>
      <c r="I5014">
        <v>9.7042136450530503</v>
      </c>
      <c r="J5014">
        <v>-9.2940887775112099E-2</v>
      </c>
      <c r="K5014">
        <v>22.8178127138736</v>
      </c>
      <c r="L5014">
        <v>20.374973656742199</v>
      </c>
      <c r="N5014">
        <v>2.4181006180828599</v>
      </c>
      <c r="O5014">
        <v>11.157718120805299</v>
      </c>
      <c r="P5014">
        <v>49.457714249890202</v>
      </c>
    </row>
    <row r="5015" spans="1:16" hidden="1" x14ac:dyDescent="0.3">
      <c r="A5015" t="s">
        <v>10259</v>
      </c>
      <c r="B5015" t="s">
        <v>10260</v>
      </c>
      <c r="C5015" t="str">
        <f>IFERROR(VLOOKUP(Table1[[#This Row],[Ticker]],[1]!Table1[[Symbol]:[Industry]],2,FALSE),"-")</f>
        <v>-</v>
      </c>
      <c r="D5015" t="s">
        <v>1361</v>
      </c>
      <c r="F5015">
        <v>1000.01</v>
      </c>
      <c r="G5015">
        <v>-32.775198715066203</v>
      </c>
      <c r="H5015">
        <v>-4.6395045117822296</v>
      </c>
      <c r="I5015">
        <v>-18.328157978340901</v>
      </c>
      <c r="J5015">
        <v>-1.50340367648341</v>
      </c>
      <c r="K5015">
        <v>999.99992266301001</v>
      </c>
      <c r="L5015">
        <v>1000.02003985672</v>
      </c>
      <c r="N5015">
        <v>1.1064258769147299</v>
      </c>
      <c r="O5015">
        <v>1.99898001019989</v>
      </c>
      <c r="P5015">
        <v>2.04183673469386</v>
      </c>
    </row>
    <row r="5016" spans="1:16" hidden="1" x14ac:dyDescent="0.3">
      <c r="A5016" t="s">
        <v>10261</v>
      </c>
      <c r="B5016" t="s">
        <v>10262</v>
      </c>
      <c r="C5016" t="str">
        <f>IFERROR(VLOOKUP(Table1[[#This Row],[Ticker]],[1]!Table1[[Symbol]:[Industry]],2,FALSE),"-")</f>
        <v>-</v>
      </c>
      <c r="D5016" t="s">
        <v>1070</v>
      </c>
      <c r="F5016">
        <v>220.22</v>
      </c>
      <c r="G5016">
        <v>-32.777198735066399</v>
      </c>
      <c r="I5016">
        <v>-18.3301579983411</v>
      </c>
      <c r="N5016">
        <v>1</v>
      </c>
      <c r="O5016">
        <v>0</v>
      </c>
      <c r="P5016">
        <v>0</v>
      </c>
    </row>
    <row r="5017" spans="1:16" hidden="1" x14ac:dyDescent="0.3">
      <c r="A5017" t="s">
        <v>10263</v>
      </c>
      <c r="B5017" t="s">
        <v>10264</v>
      </c>
      <c r="C5017" t="str">
        <f>IFERROR(VLOOKUP(Table1[[#This Row],[Ticker]],[1]!Table1[[Symbol]:[Industry]],2,FALSE),"-")</f>
        <v>-</v>
      </c>
      <c r="D5017" t="s">
        <v>753</v>
      </c>
      <c r="F5017">
        <v>223.58</v>
      </c>
      <c r="G5017">
        <v>14.4893010673311</v>
      </c>
      <c r="H5017">
        <v>-0.99654702598776801</v>
      </c>
      <c r="I5017">
        <v>7.6800995680230599</v>
      </c>
      <c r="J5017">
        <v>1.6856415723853599</v>
      </c>
      <c r="K5017">
        <v>217.35755573356701</v>
      </c>
      <c r="L5017">
        <v>194.07857204697399</v>
      </c>
      <c r="N5017">
        <v>0.90870857740287603</v>
      </c>
      <c r="O5017">
        <v>1.9992843724841101</v>
      </c>
      <c r="P5017">
        <v>57.928939747121497</v>
      </c>
    </row>
    <row r="5018" spans="1:16" hidden="1" x14ac:dyDescent="0.3">
      <c r="A5018" t="s">
        <v>10265</v>
      </c>
      <c r="B5018" t="s">
        <v>10266</v>
      </c>
      <c r="C5018" t="str">
        <f>IFERROR(VLOOKUP(Table1[[#This Row],[Ticker]],[1]!Table1[[Symbol]:[Industry]],2,FALSE),"-")</f>
        <v>-</v>
      </c>
      <c r="D5018" t="s">
        <v>753</v>
      </c>
      <c r="F5018">
        <v>267.23</v>
      </c>
      <c r="G5018">
        <v>3.5437725448397401</v>
      </c>
      <c r="H5018">
        <v>1.3876509110950801</v>
      </c>
      <c r="I5018">
        <v>1.5039227191476501</v>
      </c>
      <c r="J5018">
        <v>2.2277204951245499</v>
      </c>
      <c r="K5018">
        <v>253.150619751276</v>
      </c>
      <c r="L5018">
        <v>232.642414816887</v>
      </c>
      <c r="N5018">
        <v>0.91607358798396199</v>
      </c>
      <c r="O5018">
        <v>5.1229278149908399</v>
      </c>
      <c r="P5018">
        <v>41.3915343915344</v>
      </c>
    </row>
    <row r="5019" spans="1:16" hidden="1" x14ac:dyDescent="0.3">
      <c r="A5019" t="s">
        <v>10267</v>
      </c>
      <c r="B5019" t="s">
        <v>10268</v>
      </c>
      <c r="C5019" t="str">
        <f>IFERROR(VLOOKUP(Table1[[#This Row],[Ticker]],[1]!Table1[[Symbol]:[Industry]],2,FALSE),"-")</f>
        <v>-</v>
      </c>
      <c r="D5019" t="s">
        <v>753</v>
      </c>
      <c r="F5019">
        <v>24.62</v>
      </c>
      <c r="G5019">
        <v>8.3116264798333201</v>
      </c>
      <c r="H5019">
        <v>0.202640371334673</v>
      </c>
      <c r="I5019">
        <v>3.8534648304429902</v>
      </c>
      <c r="J5019">
        <v>1.6879677994701401</v>
      </c>
      <c r="K5019">
        <v>23.6676275755162</v>
      </c>
      <c r="L5019">
        <v>21.394947648099901</v>
      </c>
      <c r="N5019">
        <v>0.74664862649654595</v>
      </c>
      <c r="O5019">
        <v>1.54346060113728</v>
      </c>
      <c r="P5019">
        <v>51.042944785275999</v>
      </c>
    </row>
    <row r="5020" spans="1:16" hidden="1" x14ac:dyDescent="0.3">
      <c r="A5020" t="s">
        <v>10269</v>
      </c>
      <c r="B5020" t="s">
        <v>10270</v>
      </c>
      <c r="C5020" t="str">
        <f>IFERROR(VLOOKUP(Table1[[#This Row],[Ticker]],[1]!Table1[[Symbol]:[Industry]],2,FALSE),"-")</f>
        <v>-</v>
      </c>
      <c r="D5020" t="s">
        <v>753</v>
      </c>
      <c r="F5020">
        <v>86.7</v>
      </c>
      <c r="G5020">
        <v>-2.0671128010998601</v>
      </c>
      <c r="H5020">
        <v>0.167000965378375</v>
      </c>
      <c r="I5020">
        <v>-0.27460244278557799</v>
      </c>
      <c r="J5020">
        <v>1.3652749669412201</v>
      </c>
      <c r="K5020">
        <v>82.705113276878294</v>
      </c>
      <c r="L5020">
        <v>76.438820811590602</v>
      </c>
      <c r="N5020">
        <v>0.84690088341563496</v>
      </c>
      <c r="O5020">
        <v>15.340253748558199</v>
      </c>
      <c r="P5020">
        <v>39.232375140517</v>
      </c>
    </row>
    <row r="5021" spans="1:16" hidden="1" x14ac:dyDescent="0.3">
      <c r="A5021" t="s">
        <v>10271</v>
      </c>
      <c r="B5021" t="s">
        <v>10272</v>
      </c>
      <c r="C5021" t="str">
        <f>IFERROR(VLOOKUP(Table1[[#This Row],[Ticker]],[1]!Table1[[Symbol]:[Industry]],2,FALSE),"-")</f>
        <v>-</v>
      </c>
      <c r="F5021">
        <v>110</v>
      </c>
      <c r="G5021">
        <v>-24.934061480164399</v>
      </c>
      <c r="H5021">
        <v>3.46660357632567</v>
      </c>
      <c r="I5021">
        <v>-10.222049890233</v>
      </c>
      <c r="J5021">
        <v>-1.5044036764834099</v>
      </c>
      <c r="K5021">
        <v>106.142151321041</v>
      </c>
      <c r="L5021">
        <v>102.872149179389</v>
      </c>
      <c r="N5021">
        <v>1.8068181818181801</v>
      </c>
      <c r="O5021">
        <v>0</v>
      </c>
      <c r="P5021">
        <v>8.1081081081081106</v>
      </c>
    </row>
    <row r="5022" spans="1:16" hidden="1" x14ac:dyDescent="0.3">
      <c r="A5022" t="s">
        <v>10273</v>
      </c>
      <c r="B5022" t="s">
        <v>10274</v>
      </c>
      <c r="C5022" t="str">
        <f>IFERROR(VLOOKUP(Table1[[#This Row],[Ticker]],[1]!Table1[[Symbol]:[Industry]],2,FALSE),"-")</f>
        <v>-</v>
      </c>
      <c r="D5022" t="s">
        <v>753</v>
      </c>
      <c r="F5022">
        <v>29.25</v>
      </c>
      <c r="G5022">
        <v>42.267684568344698</v>
      </c>
      <c r="H5022">
        <v>-5.5990968710437103</v>
      </c>
      <c r="I5022">
        <v>8.1289859705304597</v>
      </c>
      <c r="J5022">
        <v>0.57525793789796997</v>
      </c>
      <c r="K5022">
        <v>28.496986249002699</v>
      </c>
      <c r="L5022">
        <v>24.910933409964599</v>
      </c>
      <c r="N5022">
        <v>1.1965828227036901</v>
      </c>
      <c r="O5022">
        <v>3.2478632478632301</v>
      </c>
      <c r="P5022">
        <v>76.630434782608702</v>
      </c>
    </row>
    <row r="5023" spans="1:16" hidden="1" x14ac:dyDescent="0.3">
      <c r="A5023" t="s">
        <v>10275</v>
      </c>
      <c r="B5023" t="s">
        <v>10276</v>
      </c>
      <c r="C5023" t="str">
        <f>IFERROR(VLOOKUP(Table1[[#This Row],[Ticker]],[1]!Table1[[Symbol]:[Industry]],2,FALSE),"-")</f>
        <v>-</v>
      </c>
      <c r="D5023" t="s">
        <v>753</v>
      </c>
      <c r="F5023">
        <v>43.08</v>
      </c>
      <c r="G5023">
        <v>6.9115172182409799</v>
      </c>
      <c r="H5023">
        <v>-2.6821088755029301</v>
      </c>
      <c r="I5023">
        <v>4.0562056380224796</v>
      </c>
      <c r="J5023">
        <v>-0.87532632326814197</v>
      </c>
      <c r="K5023">
        <v>41.794969838506098</v>
      </c>
      <c r="L5023">
        <v>37.7427534361073</v>
      </c>
      <c r="N5023">
        <v>0.97281656188495602</v>
      </c>
      <c r="O5023">
        <v>7.1030640668523697</v>
      </c>
      <c r="P5023">
        <v>41.710526315789402</v>
      </c>
    </row>
    <row r="5024" spans="1:16" hidden="1" x14ac:dyDescent="0.3">
      <c r="A5024" t="s">
        <v>10277</v>
      </c>
      <c r="B5024" t="s">
        <v>10278</v>
      </c>
      <c r="C5024" t="str">
        <f>IFERROR(VLOOKUP(Table1[[#This Row],[Ticker]],[1]!Table1[[Symbol]:[Industry]],2,FALSE),"-")</f>
        <v>-</v>
      </c>
      <c r="D5024" t="s">
        <v>1361</v>
      </c>
      <c r="F5024">
        <v>1000.01</v>
      </c>
      <c r="G5024">
        <v>-32.775198715066203</v>
      </c>
      <c r="H5024">
        <v>-4.6425045317824303</v>
      </c>
      <c r="I5024">
        <v>-18.329157998341099</v>
      </c>
      <c r="J5024">
        <v>-1.5064036564836101</v>
      </c>
      <c r="K5024">
        <v>999.997389846857</v>
      </c>
      <c r="L5024">
        <v>999.99724759971798</v>
      </c>
      <c r="N5024">
        <v>0.77337106462565497</v>
      </c>
      <c r="O5024">
        <v>0</v>
      </c>
      <c r="P5024">
        <v>0.50351758793969403</v>
      </c>
    </row>
    <row r="5025" spans="1:16" hidden="1" x14ac:dyDescent="0.3">
      <c r="A5025" t="s">
        <v>10279</v>
      </c>
      <c r="B5025" t="s">
        <v>10280</v>
      </c>
      <c r="C5025" t="str">
        <f>IFERROR(VLOOKUP(Table1[[#This Row],[Ticker]],[1]!Table1[[Symbol]:[Industry]],2,FALSE),"-")</f>
        <v>-</v>
      </c>
      <c r="D5025" t="s">
        <v>1688</v>
      </c>
      <c r="F5025">
        <v>77</v>
      </c>
      <c r="G5025">
        <v>-14.3156602735279</v>
      </c>
      <c r="H5025">
        <v>1.1645063971793099</v>
      </c>
      <c r="I5025">
        <v>-4.7608364644178298</v>
      </c>
      <c r="J5025">
        <v>1.21442921476326</v>
      </c>
      <c r="K5025">
        <v>73.966258395436597</v>
      </c>
      <c r="L5025">
        <v>70.083560882886403</v>
      </c>
      <c r="N5025">
        <v>1.8034215781619301</v>
      </c>
      <c r="O5025">
        <v>1.68831168831169</v>
      </c>
      <c r="P5025">
        <v>45.009416195856801</v>
      </c>
    </row>
    <row r="5026" spans="1:16" hidden="1" x14ac:dyDescent="0.3">
      <c r="A5026" t="s">
        <v>10281</v>
      </c>
      <c r="B5026" t="s">
        <v>10282</v>
      </c>
      <c r="C5026" t="str">
        <f>IFERROR(VLOOKUP(Table1[[#This Row],[Ticker]],[1]!Table1[[Symbol]:[Industry]],2,FALSE),"-")</f>
        <v>-</v>
      </c>
      <c r="D5026" t="s">
        <v>753</v>
      </c>
      <c r="F5026">
        <v>92.49</v>
      </c>
      <c r="G5026">
        <v>-12.893854600264</v>
      </c>
      <c r="H5026">
        <v>-0.415348049772154</v>
      </c>
      <c r="I5026">
        <v>3.7044112060393601</v>
      </c>
      <c r="J5026">
        <v>-0.853620530663868</v>
      </c>
      <c r="K5026">
        <v>87.698191923112603</v>
      </c>
      <c r="L5026">
        <v>82.611380730784205</v>
      </c>
      <c r="N5026">
        <v>1.3635768845384799</v>
      </c>
      <c r="O5026">
        <v>5.9249648610660604</v>
      </c>
      <c r="P5026">
        <v>30.801866779804801</v>
      </c>
    </row>
    <row r="5027" spans="1:16" hidden="1" x14ac:dyDescent="0.3">
      <c r="A5027" t="s">
        <v>10283</v>
      </c>
      <c r="B5027" t="s">
        <v>10284</v>
      </c>
      <c r="C5027" t="str">
        <f>IFERROR(VLOOKUP(Table1[[#This Row],[Ticker]],[1]!Table1[[Symbol]:[Industry]],2,FALSE),"-")</f>
        <v>-</v>
      </c>
      <c r="D5027" t="s">
        <v>1688</v>
      </c>
      <c r="F5027">
        <v>74.75</v>
      </c>
      <c r="G5027">
        <v>-12.115374683411799</v>
      </c>
      <c r="H5027">
        <v>0.376163312740526</v>
      </c>
      <c r="I5027">
        <v>-4.9007194550937996</v>
      </c>
      <c r="J5027">
        <v>0.97835494420623303</v>
      </c>
      <c r="K5027">
        <v>71.504681336576098</v>
      </c>
      <c r="N5027">
        <v>1.07575518249699</v>
      </c>
      <c r="O5027">
        <v>1.1371237458193699</v>
      </c>
      <c r="P5027">
        <v>38.425925925925903</v>
      </c>
    </row>
    <row r="5028" spans="1:16" hidden="1" x14ac:dyDescent="0.3">
      <c r="A5028" t="s">
        <v>10285</v>
      </c>
      <c r="B5028" t="s">
        <v>10286</v>
      </c>
      <c r="C5028" t="str">
        <f>IFERROR(VLOOKUP(Table1[[#This Row],[Ticker]],[1]!Table1[[Symbol]:[Industry]],2,FALSE),"-")</f>
        <v>-</v>
      </c>
      <c r="D5028" t="s">
        <v>220</v>
      </c>
      <c r="F5028">
        <v>108</v>
      </c>
      <c r="G5028">
        <v>-24.777198735066399</v>
      </c>
      <c r="I5028">
        <v>-16.921707294115699</v>
      </c>
      <c r="N5028">
        <v>0.4</v>
      </c>
      <c r="O5028">
        <v>0</v>
      </c>
      <c r="P5028">
        <v>8</v>
      </c>
    </row>
    <row r="5029" spans="1:16" hidden="1" x14ac:dyDescent="0.3">
      <c r="A5029" t="s">
        <v>10287</v>
      </c>
      <c r="B5029" t="s">
        <v>10288</v>
      </c>
      <c r="C5029" t="str">
        <f>IFERROR(VLOOKUP(Table1[[#This Row],[Ticker]],[1]!Table1[[Symbol]:[Industry]],2,FALSE),"-")</f>
        <v>-</v>
      </c>
      <c r="D5029" t="s">
        <v>1688</v>
      </c>
      <c r="F5029">
        <v>7.47</v>
      </c>
      <c r="G5029">
        <v>-27.565931129432599</v>
      </c>
      <c r="H5029">
        <v>0.69557411990295304</v>
      </c>
      <c r="I5029">
        <v>-4.9765919892364296</v>
      </c>
      <c r="J5029">
        <v>1.23532235091384</v>
      </c>
      <c r="K5029">
        <v>7.1629656296327298</v>
      </c>
      <c r="N5029">
        <v>1.14411925485928</v>
      </c>
      <c r="O5029">
        <v>13.7884872824631</v>
      </c>
      <c r="P5029">
        <v>24.499999999999901</v>
      </c>
    </row>
    <row r="5030" spans="1:16" hidden="1" x14ac:dyDescent="0.3">
      <c r="A5030" t="s">
        <v>10289</v>
      </c>
      <c r="B5030" t="s">
        <v>10290</v>
      </c>
      <c r="C5030" t="str">
        <f>IFERROR(VLOOKUP(Table1[[#This Row],[Ticker]],[1]!Table1[[Symbol]:[Industry]],2,FALSE),"-")</f>
        <v>-</v>
      </c>
      <c r="D5030" t="s">
        <v>753</v>
      </c>
      <c r="F5030">
        <v>8.9499999999999993</v>
      </c>
      <c r="G5030">
        <v>-22.009872002393099</v>
      </c>
      <c r="H5030">
        <v>1.37264641161378</v>
      </c>
      <c r="I5030">
        <v>3.7707969811950002</v>
      </c>
      <c r="J5030">
        <v>1.0041482049304999</v>
      </c>
      <c r="K5030">
        <v>8.4865031753898492</v>
      </c>
      <c r="N5030">
        <v>1.26722229607734</v>
      </c>
      <c r="O5030">
        <v>15.3072625698324</v>
      </c>
      <c r="P5030">
        <v>32.789317507418303</v>
      </c>
    </row>
    <row r="5031" spans="1:16" hidden="1" x14ac:dyDescent="0.3">
      <c r="A5031" t="s">
        <v>10291</v>
      </c>
      <c r="B5031" t="s">
        <v>10292</v>
      </c>
      <c r="C5031" t="str">
        <f>IFERROR(VLOOKUP(Table1[[#This Row],[Ticker]],[1]!Table1[[Symbol]:[Industry]],2,FALSE),"-")</f>
        <v>-</v>
      </c>
      <c r="D5031" t="s">
        <v>1361</v>
      </c>
      <c r="F5031">
        <v>104.56</v>
      </c>
      <c r="G5031">
        <v>-28.4467257755772</v>
      </c>
      <c r="H5031">
        <v>-4.09332218902422</v>
      </c>
      <c r="I5031">
        <v>-15.1323688155539</v>
      </c>
      <c r="J5031">
        <v>-1.38949416772157</v>
      </c>
      <c r="K5031">
        <v>103.935456917045</v>
      </c>
      <c r="N5031">
        <v>0.93325868957869196</v>
      </c>
      <c r="O5031">
        <v>2.90742157612853</v>
      </c>
      <c r="P5031">
        <v>6.3141840366039697</v>
      </c>
    </row>
    <row r="5032" spans="1:16" hidden="1" x14ac:dyDescent="0.3">
      <c r="A5032" t="s">
        <v>10293</v>
      </c>
      <c r="B5032" t="s">
        <v>10294</v>
      </c>
      <c r="C5032" t="str">
        <f>IFERROR(VLOOKUP(Table1[[#This Row],[Ticker]],[1]!Table1[[Symbol]:[Industry]],2,FALSE),"-")</f>
        <v>-</v>
      </c>
      <c r="D5032" t="s">
        <v>753</v>
      </c>
      <c r="F5032">
        <v>54.26</v>
      </c>
      <c r="G5032">
        <v>-13.8642028989936</v>
      </c>
      <c r="H5032">
        <v>1.6932494395465101</v>
      </c>
      <c r="I5032">
        <v>-2.58783717922852</v>
      </c>
      <c r="J5032">
        <v>1.01707559135371</v>
      </c>
      <c r="K5032">
        <v>52.160455950194397</v>
      </c>
      <c r="N5032">
        <v>0.83990400909366703</v>
      </c>
      <c r="O5032">
        <v>14.504238849981499</v>
      </c>
      <c r="P5032">
        <v>30.7154902433148</v>
      </c>
    </row>
    <row r="5033" spans="1:16" hidden="1" x14ac:dyDescent="0.3">
      <c r="A5033" t="s">
        <v>10295</v>
      </c>
      <c r="B5033" t="s">
        <v>10296</v>
      </c>
      <c r="C5033" t="str">
        <f>IFERROR(VLOOKUP(Table1[[#This Row],[Ticker]],[1]!Table1[[Symbol]:[Industry]],2,FALSE),"-")</f>
        <v>-</v>
      </c>
      <c r="D5033" t="s">
        <v>753</v>
      </c>
      <c r="F5033">
        <v>264.99</v>
      </c>
      <c r="G5033">
        <v>-11.026681850159401</v>
      </c>
      <c r="H5033">
        <v>4.84732671392187E-2</v>
      </c>
      <c r="I5033">
        <v>1.6236693521635901</v>
      </c>
      <c r="J5033">
        <v>1.2265825129738701</v>
      </c>
      <c r="K5033">
        <v>252.01798822178699</v>
      </c>
      <c r="N5033">
        <v>0.99913864628129501</v>
      </c>
      <c r="O5033">
        <v>0.75851918940337204</v>
      </c>
      <c r="P5033">
        <v>23.228236607142801</v>
      </c>
    </row>
    <row r="5034" spans="1:16" hidden="1" x14ac:dyDescent="0.3">
      <c r="A5034" t="s">
        <v>10297</v>
      </c>
      <c r="B5034" t="s">
        <v>10298</v>
      </c>
      <c r="C5034" t="str">
        <f>IFERROR(VLOOKUP(Table1[[#This Row],[Ticker]],[1]!Table1[[Symbol]:[Industry]],2,FALSE),"-")</f>
        <v>-</v>
      </c>
      <c r="D5034" t="s">
        <v>753</v>
      </c>
      <c r="F5034">
        <v>428.48</v>
      </c>
      <c r="G5034">
        <v>-15.104938827890299</v>
      </c>
      <c r="H5034">
        <v>-2.45770750476178</v>
      </c>
      <c r="I5034">
        <v>4.6407982638560803</v>
      </c>
      <c r="J5034">
        <v>-9.2264894102429301E-2</v>
      </c>
      <c r="K5034">
        <v>414.768764225989</v>
      </c>
      <c r="N5034">
        <v>1.43364736556431</v>
      </c>
      <c r="O5034">
        <v>5.0224047796863101</v>
      </c>
      <c r="P5034">
        <v>33.200696344192899</v>
      </c>
    </row>
    <row r="5035" spans="1:16" hidden="1" x14ac:dyDescent="0.3">
      <c r="A5035" t="s">
        <v>10299</v>
      </c>
      <c r="B5035" t="s">
        <v>10300</v>
      </c>
      <c r="C5035" t="str">
        <f>IFERROR(VLOOKUP(Table1[[#This Row],[Ticker]],[1]!Table1[[Symbol]:[Industry]],2,FALSE),"-")</f>
        <v>-</v>
      </c>
      <c r="D5035" t="s">
        <v>1361</v>
      </c>
      <c r="F5035">
        <v>24.27</v>
      </c>
      <c r="G5035">
        <v>-43.351996082155502</v>
      </c>
      <c r="H5035">
        <v>-2.6255448509760502</v>
      </c>
      <c r="I5035">
        <v>-11.929456551607201</v>
      </c>
      <c r="J5035">
        <v>-1.4632175150336699</v>
      </c>
      <c r="K5035">
        <v>23.8850443732922</v>
      </c>
      <c r="N5035">
        <v>0.59040976614695195</v>
      </c>
      <c r="O5035">
        <v>12.4845488257107</v>
      </c>
      <c r="P5035">
        <v>12.3611111111111</v>
      </c>
    </row>
    <row r="5036" spans="1:16" hidden="1" x14ac:dyDescent="0.3">
      <c r="A5036" t="s">
        <v>10301</v>
      </c>
      <c r="B5036" t="s">
        <v>10302</v>
      </c>
      <c r="C5036" t="str">
        <f>IFERROR(VLOOKUP(Table1[[#This Row],[Ticker]],[1]!Table1[[Symbol]:[Industry]],2,FALSE),"-")</f>
        <v>-</v>
      </c>
      <c r="D5036" t="s">
        <v>1361</v>
      </c>
      <c r="F5036">
        <v>58.85</v>
      </c>
      <c r="G5036">
        <v>-39.201113506890202</v>
      </c>
      <c r="H5036">
        <v>-4.1222038566915602</v>
      </c>
      <c r="I5036">
        <v>-11.291234753524799</v>
      </c>
      <c r="J5036">
        <v>-1.3664488566869</v>
      </c>
      <c r="K5036">
        <v>57.750193339731297</v>
      </c>
      <c r="N5036">
        <v>0.82276065286954103</v>
      </c>
      <c r="O5036">
        <v>12.3874256584536</v>
      </c>
      <c r="P5036">
        <v>10.620300751879601</v>
      </c>
    </row>
    <row r="5037" spans="1:16" hidden="1" x14ac:dyDescent="0.3">
      <c r="A5037" t="s">
        <v>10303</v>
      </c>
      <c r="B5037" t="s">
        <v>10304</v>
      </c>
      <c r="C5037" t="str">
        <f>IFERROR(VLOOKUP(Table1[[#This Row],[Ticker]],[1]!Table1[[Symbol]:[Industry]],2,FALSE),"-")</f>
        <v>-</v>
      </c>
      <c r="D5037" t="s">
        <v>753</v>
      </c>
      <c r="F5037">
        <v>68.77</v>
      </c>
      <c r="G5037">
        <v>-30.501767444168099</v>
      </c>
      <c r="H5037">
        <v>-8.3149739195375307</v>
      </c>
      <c r="I5037">
        <v>-17.6862241479094</v>
      </c>
      <c r="J5037">
        <v>-0.39641135856348803</v>
      </c>
      <c r="K5037">
        <v>69.596073167754497</v>
      </c>
      <c r="N5037">
        <v>0.77731033286220497</v>
      </c>
      <c r="O5037">
        <v>18.7290969899665</v>
      </c>
      <c r="P5037">
        <v>5.1529051987767298</v>
      </c>
    </row>
    <row r="5038" spans="1:16" hidden="1" x14ac:dyDescent="0.3">
      <c r="A5038" t="s">
        <v>10305</v>
      </c>
      <c r="B5038" t="s">
        <v>10306</v>
      </c>
      <c r="C5038" t="str">
        <f>IFERROR(VLOOKUP(Table1[[#This Row],[Ticker]],[1]!Table1[[Symbol]:[Industry]],2,FALSE),"-")</f>
        <v>-</v>
      </c>
      <c r="D5038" t="s">
        <v>753</v>
      </c>
      <c r="F5038">
        <v>149.62</v>
      </c>
      <c r="G5038">
        <v>-5.3976652768678601</v>
      </c>
      <c r="H5038">
        <v>-0.96198764392343195</v>
      </c>
      <c r="I5038">
        <v>7.0427261980724598</v>
      </c>
      <c r="J5038">
        <v>-0.40888844197469099</v>
      </c>
      <c r="K5038">
        <v>141.66670028140899</v>
      </c>
      <c r="N5038">
        <v>0.70967792821881903</v>
      </c>
      <c r="O5038">
        <v>0.187140756583348</v>
      </c>
      <c r="P5038">
        <v>30.217580504786699</v>
      </c>
    </row>
    <row r="5039" spans="1:16" hidden="1" x14ac:dyDescent="0.3">
      <c r="A5039" t="s">
        <v>10307</v>
      </c>
      <c r="B5039" t="s">
        <v>10308</v>
      </c>
      <c r="C5039" t="str">
        <f>IFERROR(VLOOKUP(Table1[[#This Row],[Ticker]],[1]!Table1[[Symbol]:[Industry]],2,FALSE),"-")</f>
        <v>-</v>
      </c>
      <c r="F5039">
        <v>1871.65</v>
      </c>
      <c r="G5039">
        <v>110.895500132268</v>
      </c>
      <c r="H5039">
        <v>-2.8058499356821498</v>
      </c>
      <c r="I5039">
        <v>72.508485896637197</v>
      </c>
      <c r="J5039">
        <v>-0.68814467970984905</v>
      </c>
      <c r="K5039">
        <v>1607.8957235636899</v>
      </c>
      <c r="N5039">
        <v>0.60489137101337098</v>
      </c>
      <c r="O5039">
        <v>1.04987577805679</v>
      </c>
      <c r="P5039">
        <v>151.90444145356599</v>
      </c>
    </row>
    <row r="5040" spans="1:16" hidden="1" x14ac:dyDescent="0.3">
      <c r="A5040" t="s">
        <v>10309</v>
      </c>
      <c r="B5040" t="s">
        <v>10310</v>
      </c>
      <c r="C5040" t="str">
        <f>IFERROR(VLOOKUP(Table1[[#This Row],[Ticker]],[1]!Table1[[Symbol]:[Industry]],2,FALSE),"-")</f>
        <v>-</v>
      </c>
      <c r="D5040" t="s">
        <v>431</v>
      </c>
      <c r="F5040">
        <v>103</v>
      </c>
      <c r="G5040">
        <v>-33.738737196604802</v>
      </c>
      <c r="H5040">
        <v>-4.6415045317824299</v>
      </c>
      <c r="I5040">
        <v>-16.601762936612701</v>
      </c>
      <c r="N5040">
        <v>1.0909090909090899</v>
      </c>
      <c r="O5040">
        <v>1.94174757281553</v>
      </c>
      <c r="P5040">
        <v>2.6407573492775298</v>
      </c>
    </row>
    <row r="5041" spans="1:16" hidden="1" x14ac:dyDescent="0.3">
      <c r="A5041" t="s">
        <v>10311</v>
      </c>
      <c r="B5041" t="s">
        <v>10312</v>
      </c>
      <c r="C5041" t="str">
        <f>IFERROR(VLOOKUP(Table1[[#This Row],[Ticker]],[1]!Table1[[Symbol]:[Industry]],2,FALSE),"-")</f>
        <v>-</v>
      </c>
      <c r="D5041" t="s">
        <v>753</v>
      </c>
      <c r="F5041">
        <v>60.9</v>
      </c>
      <c r="G5041">
        <v>-7.1065425237581099</v>
      </c>
      <c r="H5041">
        <v>-2.2448796312859801E-2</v>
      </c>
      <c r="I5041">
        <v>8.0446085507354308</v>
      </c>
      <c r="J5041">
        <v>1.0177276079662301</v>
      </c>
      <c r="K5041">
        <v>58.175075905772403</v>
      </c>
      <c r="N5041">
        <v>9.2272181035824796E-2</v>
      </c>
      <c r="O5041">
        <v>0.78817733990148497</v>
      </c>
      <c r="P5041">
        <v>38.095238095238003</v>
      </c>
    </row>
    <row r="5042" spans="1:16" hidden="1" x14ac:dyDescent="0.3">
      <c r="A5042" t="s">
        <v>10313</v>
      </c>
      <c r="B5042" t="s">
        <v>10314</v>
      </c>
      <c r="C5042" t="str">
        <f>IFERROR(VLOOKUP(Table1[[#This Row],[Ticker]],[1]!Table1[[Symbol]:[Industry]],2,FALSE),"-")</f>
        <v>-</v>
      </c>
      <c r="F5042">
        <v>314.5</v>
      </c>
      <c r="G5042">
        <v>35.6297624429791</v>
      </c>
      <c r="H5042">
        <v>10.2446600916851</v>
      </c>
      <c r="I5042">
        <v>66.669842001658793</v>
      </c>
      <c r="J5042">
        <v>21.342038271082099</v>
      </c>
      <c r="K5042">
        <v>261.73131651880402</v>
      </c>
      <c r="N5042">
        <v>2.4941526410705501</v>
      </c>
      <c r="O5042">
        <v>9.0461049284578703</v>
      </c>
      <c r="P5042">
        <v>177.459197176885</v>
      </c>
    </row>
    <row r="5043" spans="1:16" hidden="1" x14ac:dyDescent="0.3">
      <c r="A5043" t="s">
        <v>10315</v>
      </c>
      <c r="B5043" t="s">
        <v>10316</v>
      </c>
      <c r="C5043" t="str">
        <f>IFERROR(VLOOKUP(Table1[[#This Row],[Ticker]],[1]!Table1[[Symbol]:[Industry]],2,FALSE),"-")</f>
        <v>-</v>
      </c>
      <c r="D5043" t="s">
        <v>753</v>
      </c>
      <c r="F5043">
        <v>53.23</v>
      </c>
      <c r="G5043">
        <v>-14.039746136360099</v>
      </c>
      <c r="H5043">
        <v>-5.0917859576735998</v>
      </c>
      <c r="I5043">
        <v>6.0390008801635302</v>
      </c>
      <c r="J5043">
        <v>-1.6925150384096601</v>
      </c>
      <c r="K5043">
        <v>52.660232287873697</v>
      </c>
      <c r="N5043">
        <v>0.95571608577297595</v>
      </c>
      <c r="O5043">
        <v>3.7948525267706299</v>
      </c>
      <c r="P5043">
        <v>35.6523955147808</v>
      </c>
    </row>
    <row r="5044" spans="1:16" hidden="1" x14ac:dyDescent="0.3">
      <c r="A5044" t="s">
        <v>10317</v>
      </c>
      <c r="B5044" t="s">
        <v>10318</v>
      </c>
      <c r="C5044" t="str">
        <f>IFERROR(VLOOKUP(Table1[[#This Row],[Ticker]],[1]!Table1[[Symbol]:[Industry]],2,FALSE),"-")</f>
        <v>-</v>
      </c>
      <c r="D5044" t="s">
        <v>1688</v>
      </c>
      <c r="F5044">
        <v>12.08</v>
      </c>
      <c r="G5044">
        <v>-13.1732383390267</v>
      </c>
      <c r="H5044">
        <v>1.1493338433256</v>
      </c>
      <c r="I5044">
        <v>-5.1155375672258598</v>
      </c>
      <c r="J5044">
        <v>2.9324563917759598</v>
      </c>
      <c r="K5044">
        <v>11.5883743604965</v>
      </c>
      <c r="N5044">
        <v>1.5476519622742</v>
      </c>
      <c r="O5044">
        <v>5.7947019867549496</v>
      </c>
      <c r="P5044">
        <v>20.799999999999901</v>
      </c>
    </row>
    <row r="5045" spans="1:16" hidden="1" x14ac:dyDescent="0.3">
      <c r="A5045" t="s">
        <v>10319</v>
      </c>
      <c r="B5045" t="s">
        <v>10320</v>
      </c>
      <c r="C5045" t="str">
        <f>IFERROR(VLOOKUP(Table1[[#This Row],[Ticker]],[1]!Table1[[Symbol]:[Industry]],2,FALSE),"-")</f>
        <v>-</v>
      </c>
      <c r="F5045">
        <v>27.03</v>
      </c>
      <c r="G5045">
        <v>-47.401330131149699</v>
      </c>
      <c r="H5045">
        <v>-39.442712382814101</v>
      </c>
      <c r="I5045">
        <v>47.498062860554498</v>
      </c>
      <c r="J5045">
        <v>8.7509154724527498</v>
      </c>
      <c r="K5045">
        <v>23.3607324829782</v>
      </c>
      <c r="N5045">
        <v>0.72178085013200199</v>
      </c>
      <c r="O5045">
        <v>39.696633370329202</v>
      </c>
      <c r="P5045">
        <v>73.938223938223899</v>
      </c>
    </row>
    <row r="5046" spans="1:16" hidden="1" x14ac:dyDescent="0.3">
      <c r="A5046" t="s">
        <v>10321</v>
      </c>
      <c r="B5046" t="s">
        <v>10322</v>
      </c>
      <c r="C5046" t="str">
        <f>IFERROR(VLOOKUP(Table1[[#This Row],[Ticker]],[1]!Table1[[Symbol]:[Industry]],2,FALSE),"-")</f>
        <v>-</v>
      </c>
      <c r="F5046">
        <v>5.45</v>
      </c>
      <c r="G5046">
        <v>-45.577198735066403</v>
      </c>
      <c r="H5046">
        <v>2.99350477920453</v>
      </c>
      <c r="I5046">
        <v>30.984910494809501</v>
      </c>
      <c r="J5046">
        <v>-2.8695913897939902</v>
      </c>
      <c r="K5046">
        <v>5.5659013228731604</v>
      </c>
      <c r="N5046">
        <v>0.54594507108886703</v>
      </c>
      <c r="O5046">
        <v>72.293577981651396</v>
      </c>
      <c r="P5046">
        <v>62.686567164179102</v>
      </c>
    </row>
    <row r="5047" spans="1:16" hidden="1" x14ac:dyDescent="0.3">
      <c r="A5047" t="s">
        <v>10323</v>
      </c>
      <c r="B5047" t="s">
        <v>10324</v>
      </c>
      <c r="C5047" t="str">
        <f>IFERROR(VLOOKUP(Table1[[#This Row],[Ticker]],[1]!Table1[[Symbol]:[Industry]],2,FALSE),"-")</f>
        <v>-</v>
      </c>
      <c r="F5047">
        <v>13.49</v>
      </c>
      <c r="G5047">
        <v>-38.2432113489416</v>
      </c>
      <c r="H5047">
        <v>-21.694796067832499</v>
      </c>
      <c r="I5047">
        <v>46.988469452639201</v>
      </c>
      <c r="J5047">
        <v>1.7742848481067399</v>
      </c>
      <c r="K5047">
        <v>12.8218651487604</v>
      </c>
      <c r="N5047">
        <v>0.36061266570595901</v>
      </c>
      <c r="O5047">
        <v>25.277983691623401</v>
      </c>
      <c r="P5047">
        <v>136.666666666666</v>
      </c>
    </row>
    <row r="5048" spans="1:16" hidden="1" x14ac:dyDescent="0.3">
      <c r="A5048" t="s">
        <v>10325</v>
      </c>
      <c r="B5048" t="s">
        <v>10326</v>
      </c>
      <c r="C5048" t="str">
        <f>IFERROR(VLOOKUP(Table1[[#This Row],[Ticker]],[1]!Table1[[Symbol]:[Industry]],2,FALSE),"-")</f>
        <v>-</v>
      </c>
      <c r="D5048" t="s">
        <v>1070</v>
      </c>
      <c r="F5048">
        <v>112.99</v>
      </c>
      <c r="G5048">
        <v>-23.1313957268179</v>
      </c>
      <c r="H5048">
        <v>3.2805733902954901</v>
      </c>
      <c r="I5048">
        <v>-15.7052715314928</v>
      </c>
      <c r="J5048">
        <v>2.3242442485500501</v>
      </c>
      <c r="K5048">
        <v>109.85832828063801</v>
      </c>
      <c r="N5048">
        <v>0.64796353303737397</v>
      </c>
      <c r="O5048">
        <v>5.2128506947517401</v>
      </c>
      <c r="P5048">
        <v>11.760633036597399</v>
      </c>
    </row>
    <row r="5049" spans="1:16" hidden="1" x14ac:dyDescent="0.3">
      <c r="A5049" t="s">
        <v>10327</v>
      </c>
      <c r="B5049" t="s">
        <v>10328</v>
      </c>
      <c r="C5049" t="str">
        <f>IFERROR(VLOOKUP(Table1[[#This Row],[Ticker]],[1]!Table1[[Symbol]:[Industry]],2,FALSE),"-")</f>
        <v>-</v>
      </c>
      <c r="D5049" t="s">
        <v>753</v>
      </c>
      <c r="F5049">
        <v>18.5</v>
      </c>
      <c r="G5049">
        <v>-1.1046008702977299</v>
      </c>
      <c r="H5049">
        <v>-2.3338122240901198</v>
      </c>
      <c r="I5049">
        <v>10.142064223881</v>
      </c>
      <c r="J5049">
        <v>-1.28911842352323</v>
      </c>
      <c r="K5049">
        <v>18.024324459753501</v>
      </c>
      <c r="N5049">
        <v>0.42013411997314698</v>
      </c>
      <c r="O5049">
        <v>4.3243243243243201</v>
      </c>
      <c r="P5049">
        <v>42.307692307692299</v>
      </c>
    </row>
    <row r="5050" spans="1:16" hidden="1" x14ac:dyDescent="0.3">
      <c r="A5050" t="s">
        <v>10329</v>
      </c>
      <c r="B5050" t="s">
        <v>10330</v>
      </c>
      <c r="C5050" t="str">
        <f>IFERROR(VLOOKUP(Table1[[#This Row],[Ticker]],[1]!Table1[[Symbol]:[Industry]],2,FALSE),"-")</f>
        <v>-</v>
      </c>
      <c r="D5050" t="s">
        <v>753</v>
      </c>
      <c r="F5050">
        <v>111.94</v>
      </c>
      <c r="G5050">
        <v>-2.9465329962586999</v>
      </c>
      <c r="H5050">
        <v>4.3488800836021699</v>
      </c>
      <c r="I5050">
        <v>5.96475650310233</v>
      </c>
      <c r="J5050">
        <v>3.6928121007787502</v>
      </c>
      <c r="K5050">
        <v>106.575922672091</v>
      </c>
      <c r="N5050">
        <v>1.6169173089525799</v>
      </c>
      <c r="O5050">
        <v>3.4393425049133501</v>
      </c>
      <c r="P5050">
        <v>31.230949589683402</v>
      </c>
    </row>
    <row r="5051" spans="1:16" hidden="1" x14ac:dyDescent="0.3">
      <c r="A5051" t="s">
        <v>10331</v>
      </c>
      <c r="B5051" t="s">
        <v>10332</v>
      </c>
      <c r="C5051" t="str">
        <f>IFERROR(VLOOKUP(Table1[[#This Row],[Ticker]],[1]!Table1[[Symbol]:[Industry]],2,FALSE),"-")</f>
        <v>-</v>
      </c>
      <c r="D5051" t="s">
        <v>753</v>
      </c>
      <c r="F5051">
        <v>1033.02</v>
      </c>
      <c r="G5051">
        <v>-29.7328097076349</v>
      </c>
      <c r="H5051">
        <v>-4.0895937719560802</v>
      </c>
      <c r="I5051">
        <v>-15.2857689709097</v>
      </c>
      <c r="J5051">
        <v>-1.3861625615278499</v>
      </c>
      <c r="K5051">
        <v>1026.8959511416499</v>
      </c>
      <c r="N5051">
        <v>0.85820624463307804</v>
      </c>
      <c r="O5051">
        <v>18.071286131923799</v>
      </c>
      <c r="P5051">
        <v>8.8225689213816896</v>
      </c>
    </row>
    <row r="5052" spans="1:16" hidden="1" x14ac:dyDescent="0.3">
      <c r="A5052" t="s">
        <v>10333</v>
      </c>
      <c r="B5052" t="s">
        <v>10334</v>
      </c>
      <c r="C5052" t="str">
        <f>IFERROR(VLOOKUP(Table1[[#This Row],[Ticker]],[1]!Table1[[Symbol]:[Industry]],2,FALSE),"-")</f>
        <v>-</v>
      </c>
      <c r="D5052" t="s">
        <v>753</v>
      </c>
      <c r="F5052">
        <v>11.28</v>
      </c>
      <c r="G5052">
        <v>-30.324882658772101</v>
      </c>
      <c r="H5052">
        <v>-7.8842740322206497</v>
      </c>
      <c r="I5052">
        <v>-15.8778419220468</v>
      </c>
      <c r="J5052">
        <v>0.434654495261726</v>
      </c>
      <c r="K5052">
        <v>11.0977726055827</v>
      </c>
      <c r="N5052">
        <v>0.54103933097162205</v>
      </c>
      <c r="O5052">
        <v>4.7872340425531901</v>
      </c>
      <c r="P5052">
        <v>21.8142548596112</v>
      </c>
    </row>
    <row r="5053" spans="1:16" hidden="1" x14ac:dyDescent="0.3">
      <c r="A5053" t="s">
        <v>10335</v>
      </c>
      <c r="B5053" t="s">
        <v>10336</v>
      </c>
      <c r="C5053" t="str">
        <f>IFERROR(VLOOKUP(Table1[[#This Row],[Ticker]],[1]!Table1[[Symbol]:[Industry]],2,FALSE),"-")</f>
        <v>-</v>
      </c>
      <c r="F5053">
        <v>12.25</v>
      </c>
      <c r="G5053">
        <v>68.461191357812794</v>
      </c>
      <c r="H5053">
        <v>-9.8767093876246097</v>
      </c>
      <c r="I5053">
        <v>71.298324973795005</v>
      </c>
      <c r="J5053">
        <v>-9.3272819052657105</v>
      </c>
      <c r="K5053">
        <v>12.6245326100145</v>
      </c>
      <c r="N5053">
        <v>0.33210898642769598</v>
      </c>
      <c r="O5053">
        <v>39.510204081632601</v>
      </c>
      <c r="P5053">
        <v>120.72072072072</v>
      </c>
    </row>
    <row r="5054" spans="1:16" hidden="1" x14ac:dyDescent="0.3">
      <c r="A5054" t="s">
        <v>10337</v>
      </c>
      <c r="B5054" t="s">
        <v>10338</v>
      </c>
      <c r="C5054" t="str">
        <f>IFERROR(VLOOKUP(Table1[[#This Row],[Ticker]],[1]!Table1[[Symbol]:[Industry]],2,FALSE),"-")</f>
        <v>-</v>
      </c>
      <c r="D5054" t="s">
        <v>753</v>
      </c>
      <c r="F5054">
        <v>54.66</v>
      </c>
      <c r="G5054">
        <v>-22.7751862577067</v>
      </c>
      <c r="H5054">
        <v>-5.3166870135342501</v>
      </c>
      <c r="I5054">
        <v>-8.3281455209815096</v>
      </c>
      <c r="J5054">
        <v>-0.83860008854186097</v>
      </c>
      <c r="K5054">
        <v>53.812869678704097</v>
      </c>
      <c r="N5054">
        <v>0.61673409501929899</v>
      </c>
      <c r="O5054">
        <v>4.2810098792535696</v>
      </c>
      <c r="P5054">
        <v>20.131868131868099</v>
      </c>
    </row>
    <row r="5055" spans="1:16" hidden="1" x14ac:dyDescent="0.3">
      <c r="A5055" t="s">
        <v>10339</v>
      </c>
      <c r="B5055" t="s">
        <v>10340</v>
      </c>
      <c r="C5055" t="str">
        <f>IFERROR(VLOOKUP(Table1[[#This Row],[Ticker]],[1]!Table1[[Symbol]:[Industry]],2,FALSE),"-")</f>
        <v>-</v>
      </c>
      <c r="D5055" t="s">
        <v>546</v>
      </c>
      <c r="F5055">
        <v>2.1</v>
      </c>
      <c r="G5055">
        <v>-32.777198735066399</v>
      </c>
      <c r="H5055">
        <v>-4.6415045317824299</v>
      </c>
      <c r="I5055">
        <v>-18.3301579983411</v>
      </c>
      <c r="J5055">
        <v>-1.5044036764834099</v>
      </c>
      <c r="K5055">
        <v>2.1</v>
      </c>
      <c r="O5055">
        <v>0</v>
      </c>
      <c r="P5055">
        <v>0</v>
      </c>
    </row>
    <row r="5056" spans="1:16" hidden="1" x14ac:dyDescent="0.3">
      <c r="A5056" t="s">
        <v>10341</v>
      </c>
      <c r="B5056" t="s">
        <v>10342</v>
      </c>
      <c r="C5056" t="str">
        <f>IFERROR(VLOOKUP(Table1[[#This Row],[Ticker]],[1]!Table1[[Symbol]:[Industry]],2,FALSE),"-")</f>
        <v>-</v>
      </c>
      <c r="D5056" t="s">
        <v>143</v>
      </c>
    </row>
    <row r="5057" spans="1:16" hidden="1" x14ac:dyDescent="0.3">
      <c r="A5057" t="s">
        <v>10343</v>
      </c>
      <c r="B5057" t="s">
        <v>10344</v>
      </c>
      <c r="C5057" t="str">
        <f>IFERROR(VLOOKUP(Table1[[#This Row],[Ticker]],[1]!Table1[[Symbol]:[Industry]],2,FALSE),"-")</f>
        <v>-</v>
      </c>
      <c r="D5057" t="s">
        <v>1361</v>
      </c>
      <c r="F5057">
        <v>1000</v>
      </c>
      <c r="G5057">
        <v>-32.776198725066301</v>
      </c>
      <c r="H5057">
        <v>-4.6425045317824303</v>
      </c>
      <c r="I5057">
        <v>-18.329157988340999</v>
      </c>
      <c r="J5057">
        <v>-1.50540367648341</v>
      </c>
      <c r="K5057">
        <v>999.99585408267797</v>
      </c>
      <c r="N5057">
        <v>1.45204858715989</v>
      </c>
      <c r="O5057">
        <v>3</v>
      </c>
      <c r="P5057">
        <v>11.117284293571799</v>
      </c>
    </row>
    <row r="5058" spans="1:16" hidden="1" x14ac:dyDescent="0.3">
      <c r="A5058" t="s">
        <v>10345</v>
      </c>
      <c r="B5058" t="s">
        <v>10346</v>
      </c>
      <c r="C5058" t="str">
        <f>IFERROR(VLOOKUP(Table1[[#This Row],[Ticker]],[1]!Table1[[Symbol]:[Industry]],2,FALSE),"-")</f>
        <v>-</v>
      </c>
      <c r="D5058" t="s">
        <v>753</v>
      </c>
      <c r="F5058">
        <v>11.25</v>
      </c>
      <c r="G5058">
        <v>-21.830453172936199</v>
      </c>
      <c r="H5058">
        <v>-0.45934839795343002</v>
      </c>
      <c r="I5058">
        <v>-7.3834124362109597</v>
      </c>
      <c r="J5058">
        <v>1.3396330207642899</v>
      </c>
      <c r="K5058">
        <v>10.751839890239101</v>
      </c>
      <c r="N5058">
        <v>1.3952159738971801</v>
      </c>
      <c r="O5058">
        <v>6.5777777777777704</v>
      </c>
      <c r="P5058">
        <v>12.5</v>
      </c>
    </row>
    <row r="5059" spans="1:16" hidden="1" x14ac:dyDescent="0.3">
      <c r="A5059" t="s">
        <v>10347</v>
      </c>
      <c r="B5059" t="s">
        <v>10348</v>
      </c>
      <c r="C5059" t="str">
        <f>IFERROR(VLOOKUP(Table1[[#This Row],[Ticker]],[1]!Table1[[Symbol]:[Industry]],2,FALSE),"-")</f>
        <v>-</v>
      </c>
      <c r="D5059" t="s">
        <v>753</v>
      </c>
      <c r="F5059">
        <v>11.07</v>
      </c>
      <c r="G5059">
        <v>-23.713159326199399</v>
      </c>
      <c r="H5059">
        <v>-0.74540063567854098</v>
      </c>
      <c r="I5059">
        <v>-9.2661185894741394</v>
      </c>
      <c r="J5059">
        <v>0.31377814169839402</v>
      </c>
      <c r="K5059">
        <v>10.7327271923883</v>
      </c>
      <c r="N5059">
        <v>1.21855547640932</v>
      </c>
      <c r="O5059">
        <v>8.2204155374887105</v>
      </c>
      <c r="P5059">
        <v>21.5148188803512</v>
      </c>
    </row>
    <row r="5060" spans="1:16" hidden="1" x14ac:dyDescent="0.3">
      <c r="A5060" t="s">
        <v>10349</v>
      </c>
      <c r="B5060" t="s">
        <v>10350</v>
      </c>
      <c r="C5060" t="str">
        <f>IFERROR(VLOOKUP(Table1[[#This Row],[Ticker]],[1]!Table1[[Symbol]:[Industry]],2,FALSE),"-")</f>
        <v>-</v>
      </c>
      <c r="D5060" t="s">
        <v>753</v>
      </c>
      <c r="F5060">
        <v>53.73</v>
      </c>
      <c r="G5060">
        <v>-28.142339922992399</v>
      </c>
      <c r="H5060">
        <v>3.1228341338437899</v>
      </c>
      <c r="I5060">
        <v>-13.6952991862671</v>
      </c>
      <c r="J5060">
        <v>2.6434092948589698</v>
      </c>
      <c r="K5060">
        <v>52.081893569260899</v>
      </c>
      <c r="N5060">
        <v>3.2776074556197301</v>
      </c>
      <c r="O5060">
        <v>2.8103480364786999</v>
      </c>
      <c r="P5060">
        <v>8.5454545454545396</v>
      </c>
    </row>
    <row r="5061" spans="1:16" hidden="1" x14ac:dyDescent="0.3">
      <c r="A5061" t="s">
        <v>10351</v>
      </c>
      <c r="B5061" t="s">
        <v>10352</v>
      </c>
      <c r="C5061" t="str">
        <f>IFERROR(VLOOKUP(Table1[[#This Row],[Ticker]],[1]!Table1[[Symbol]:[Industry]],2,FALSE),"-")</f>
        <v>-</v>
      </c>
      <c r="F5061">
        <v>465.4</v>
      </c>
      <c r="G5061">
        <v>84.851980596240594</v>
      </c>
      <c r="H5061">
        <v>9.6084954682175603</v>
      </c>
      <c r="I5061">
        <v>99.299021332965793</v>
      </c>
      <c r="J5061">
        <v>1.66751188960756</v>
      </c>
      <c r="K5061">
        <v>382.204665909803</v>
      </c>
      <c r="N5061">
        <v>0.200507252705907</v>
      </c>
      <c r="O5061">
        <v>2.9222174473571201</v>
      </c>
      <c r="P5061">
        <v>132.69999999999999</v>
      </c>
    </row>
    <row r="5062" spans="1:16" hidden="1" x14ac:dyDescent="0.3">
      <c r="A5062" t="s">
        <v>10353</v>
      </c>
      <c r="B5062" t="s">
        <v>10354</v>
      </c>
      <c r="C5062" t="str">
        <f>IFERROR(VLOOKUP(Table1[[#This Row],[Ticker]],[1]!Table1[[Symbol]:[Industry]],2,FALSE),"-")</f>
        <v>-</v>
      </c>
      <c r="D5062" t="s">
        <v>1070</v>
      </c>
      <c r="F5062">
        <v>101.35</v>
      </c>
      <c r="G5062">
        <v>-31.629494144248</v>
      </c>
      <c r="H5062">
        <v>-4.6415045317824299</v>
      </c>
      <c r="I5062">
        <v>-17.182453407522701</v>
      </c>
      <c r="O5062">
        <v>0.64134188455846597</v>
      </c>
      <c r="P5062">
        <v>1.1477045908183401</v>
      </c>
    </row>
    <row r="5063" spans="1:16" hidden="1" x14ac:dyDescent="0.3">
      <c r="A5063" t="s">
        <v>10355</v>
      </c>
      <c r="B5063" t="s">
        <v>10356</v>
      </c>
      <c r="C5063" t="str">
        <f>IFERROR(VLOOKUP(Table1[[#This Row],[Ticker]],[1]!Table1[[Symbol]:[Industry]],2,FALSE),"-")</f>
        <v>-</v>
      </c>
      <c r="D5063" t="s">
        <v>753</v>
      </c>
      <c r="F5063">
        <v>89.93</v>
      </c>
      <c r="G5063">
        <v>-34.546723584875203</v>
      </c>
      <c r="H5063">
        <v>1.22992735496621</v>
      </c>
      <c r="I5063">
        <v>-20.0996828481499</v>
      </c>
      <c r="J5063">
        <v>1.94230834165716</v>
      </c>
      <c r="K5063">
        <v>85.987964488632898</v>
      </c>
      <c r="O5063">
        <v>3.7251195374179802</v>
      </c>
      <c r="P5063">
        <v>13.734665486277899</v>
      </c>
    </row>
    <row r="5064" spans="1:16" hidden="1" x14ac:dyDescent="0.3">
      <c r="A5064" t="s">
        <v>10357</v>
      </c>
      <c r="B5064" t="s">
        <v>10358</v>
      </c>
      <c r="C5064" t="str">
        <f>IFERROR(VLOOKUP(Table1[[#This Row],[Ticker]],[1]!Table1[[Symbol]:[Industry]],2,FALSE),"-")</f>
        <v>-</v>
      </c>
      <c r="D5064" t="s">
        <v>1361</v>
      </c>
      <c r="F5064">
        <v>1014.59</v>
      </c>
      <c r="G5064">
        <v>-31.329357997547501</v>
      </c>
      <c r="H5064">
        <v>-4.1273377000011697</v>
      </c>
      <c r="I5064">
        <v>-16.882317260822202</v>
      </c>
      <c r="J5064">
        <v>-1.3869771913837401</v>
      </c>
      <c r="K5064">
        <v>1008.8539699133401</v>
      </c>
      <c r="O5064">
        <v>9.8561980701461493E-4</v>
      </c>
      <c r="P5064">
        <v>1.4590000000000101</v>
      </c>
    </row>
    <row r="5065" spans="1:16" hidden="1" x14ac:dyDescent="0.3">
      <c r="A5065" t="s">
        <v>10359</v>
      </c>
      <c r="B5065" t="s">
        <v>10360</v>
      </c>
      <c r="C5065" t="str">
        <f>IFERROR(VLOOKUP(Table1[[#This Row],[Ticker]],[1]!Table1[[Symbol]:[Industry]],2,FALSE),"-")</f>
        <v>-</v>
      </c>
      <c r="D5065" t="s">
        <v>753</v>
      </c>
      <c r="F5065">
        <v>103.52</v>
      </c>
      <c r="G5065">
        <v>-40.166713854050101</v>
      </c>
      <c r="H5065">
        <v>-2.8831548264779099</v>
      </c>
      <c r="I5065">
        <v>-25.719673117324799</v>
      </c>
      <c r="J5065">
        <v>-1.0291369451546</v>
      </c>
      <c r="K5065">
        <v>102.112476171073</v>
      </c>
      <c r="O5065">
        <v>15.919629057187</v>
      </c>
      <c r="P5065">
        <v>3.8731687738310101</v>
      </c>
    </row>
    <row r="5066" spans="1:16" hidden="1" x14ac:dyDescent="0.3">
      <c r="A5066" t="s">
        <v>10361</v>
      </c>
      <c r="B5066" t="s">
        <v>10362</v>
      </c>
      <c r="C5066" t="str">
        <f>IFERROR(VLOOKUP(Table1[[#This Row],[Ticker]],[1]!Table1[[Symbol]:[Industry]],2,FALSE),"-")</f>
        <v>-</v>
      </c>
      <c r="D5066" t="s">
        <v>753</v>
      </c>
      <c r="F5066">
        <v>35.43</v>
      </c>
      <c r="G5066">
        <v>-25.608414706028299</v>
      </c>
      <c r="H5066">
        <v>-0.92139824303131401</v>
      </c>
      <c r="I5066">
        <v>-11.161373969303</v>
      </c>
      <c r="J5066">
        <v>2.4612666401783199</v>
      </c>
      <c r="K5066">
        <v>33.470576470588199</v>
      </c>
      <c r="O5066">
        <v>0.28224668360146099</v>
      </c>
      <c r="P5066">
        <v>14.2903225806451</v>
      </c>
    </row>
    <row r="5067" spans="1:16" hidden="1" x14ac:dyDescent="0.3">
      <c r="A5067" t="s">
        <v>10363</v>
      </c>
      <c r="B5067" t="s">
        <v>10364</v>
      </c>
      <c r="C5067" t="str">
        <f>IFERROR(VLOOKUP(Table1[[#This Row],[Ticker]],[1]!Table1[[Symbol]:[Industry]],2,FALSE),"-")</f>
        <v>-</v>
      </c>
      <c r="F5067">
        <v>1118.3</v>
      </c>
      <c r="G5067">
        <v>-18.079762837630501</v>
      </c>
      <c r="H5067">
        <v>23.7378058130451</v>
      </c>
      <c r="I5067">
        <v>-3.6327221009052399</v>
      </c>
      <c r="J5067">
        <v>13.758754218253401</v>
      </c>
      <c r="O5067">
        <v>7.2878476258606701</v>
      </c>
      <c r="P5067">
        <v>38.061728395061699</v>
      </c>
    </row>
    <row r="5068" spans="1:16" hidden="1" x14ac:dyDescent="0.3">
      <c r="A5068" t="s">
        <v>10365</v>
      </c>
      <c r="B5068" t="s">
        <v>10366</v>
      </c>
      <c r="C5068" t="str">
        <f>IFERROR(VLOOKUP(Table1[[#This Row],[Ticker]],[1]!Table1[[Symbol]:[Industry]],2,FALSE),"-")</f>
        <v>-</v>
      </c>
      <c r="D5068" t="s">
        <v>753</v>
      </c>
      <c r="F5068">
        <v>33.770000000000003</v>
      </c>
      <c r="G5068">
        <v>-28.096479578215799</v>
      </c>
      <c r="H5068">
        <v>-0.58577697760286196</v>
      </c>
      <c r="I5068">
        <v>-13.6494388414905</v>
      </c>
      <c r="J5068">
        <v>0.37495370454112698</v>
      </c>
      <c r="O5068">
        <v>1.51021616819662</v>
      </c>
      <c r="P5068">
        <v>12.566666666666601</v>
      </c>
    </row>
    <row r="5069" spans="1:16" hidden="1" x14ac:dyDescent="0.3">
      <c r="A5069" t="s">
        <v>10367</v>
      </c>
      <c r="B5069" t="s">
        <v>10368</v>
      </c>
      <c r="C5069" t="str">
        <f>IFERROR(VLOOKUP(Table1[[#This Row],[Ticker]],[1]!Table1[[Symbol]:[Industry]],2,FALSE),"-")</f>
        <v>-</v>
      </c>
      <c r="D5069" t="s">
        <v>753</v>
      </c>
      <c r="F5069">
        <v>13.18</v>
      </c>
      <c r="G5069">
        <v>-29.5665487742206</v>
      </c>
      <c r="H5069">
        <v>-7.4130401123067697</v>
      </c>
      <c r="I5069">
        <v>-15.1195080374954</v>
      </c>
      <c r="J5069">
        <v>1.67524656199035</v>
      </c>
      <c r="O5069">
        <v>6.2215477996965003</v>
      </c>
      <c r="P5069">
        <v>8.0327868852459101</v>
      </c>
    </row>
    <row r="5070" spans="1:16" hidden="1" x14ac:dyDescent="0.3">
      <c r="A5070" t="s">
        <v>10369</v>
      </c>
      <c r="B5070" t="s">
        <v>10370</v>
      </c>
      <c r="C5070" t="str">
        <f>IFERROR(VLOOKUP(Table1[[#This Row],[Ticker]],[1]!Table1[[Symbol]:[Industry]],2,FALSE),"-")</f>
        <v>-</v>
      </c>
      <c r="D5070" t="s">
        <v>753</v>
      </c>
      <c r="F5070">
        <v>35.57</v>
      </c>
      <c r="G5070">
        <v>-24.464165848342901</v>
      </c>
      <c r="H5070">
        <v>-0.52143390200019502</v>
      </c>
      <c r="I5070">
        <v>-10.017125111617601</v>
      </c>
      <c r="J5070">
        <v>3.0155372393216</v>
      </c>
      <c r="O5070">
        <v>1.20888389091931</v>
      </c>
      <c r="P5070">
        <v>10.9136264421577</v>
      </c>
    </row>
    <row r="5071" spans="1:16" hidden="1" x14ac:dyDescent="0.3">
      <c r="A5071" t="s">
        <v>5167</v>
      </c>
      <c r="B5071" t="s">
        <v>10371</v>
      </c>
      <c r="C5071" t="str">
        <f>IFERROR(VLOOKUP(Table1[[#This Row],[Ticker]],[1]!Table1[[Symbol]:[Industry]],2,FALSE),"-")</f>
        <v>-</v>
      </c>
      <c r="D5071" t="s">
        <v>1503</v>
      </c>
      <c r="F5071">
        <v>78.03</v>
      </c>
      <c r="G5071">
        <v>-24.777198735066399</v>
      </c>
      <c r="H5071">
        <v>-3.5207388851384298</v>
      </c>
      <c r="I5071">
        <v>-10.3301579983411</v>
      </c>
      <c r="J5071">
        <v>1.5897033975954</v>
      </c>
      <c r="O5071">
        <v>3.8062283737024099</v>
      </c>
      <c r="P5071">
        <v>11.4714285714285</v>
      </c>
    </row>
    <row r="5072" spans="1:16" hidden="1" x14ac:dyDescent="0.3">
      <c r="A5072" t="s">
        <v>10372</v>
      </c>
      <c r="B5072" t="s">
        <v>10373</v>
      </c>
      <c r="C5072" t="str">
        <f>IFERROR(VLOOKUP(Table1[[#This Row],[Ticker]],[1]!Table1[[Symbol]:[Industry]],2,FALSE),"-")</f>
        <v>-</v>
      </c>
      <c r="D5072" t="s">
        <v>753</v>
      </c>
      <c r="F5072">
        <v>102.3</v>
      </c>
      <c r="G5072">
        <v>-30.538541929149901</v>
      </c>
      <c r="H5072">
        <v>-3.3210120774536001</v>
      </c>
      <c r="I5072">
        <v>-16.091501192424602</v>
      </c>
      <c r="J5072">
        <v>-1.4161337667148699</v>
      </c>
      <c r="O5072">
        <v>17.067448680351902</v>
      </c>
      <c r="P5072">
        <v>2.5050100200400802</v>
      </c>
    </row>
    <row r="5073" spans="1:16" hidden="1" x14ac:dyDescent="0.3">
      <c r="A5073" t="s">
        <v>10374</v>
      </c>
      <c r="B5073" t="s">
        <v>10375</v>
      </c>
      <c r="C5073" t="str">
        <f>IFERROR(VLOOKUP(Table1[[#This Row],[Ticker]],[1]!Table1[[Symbol]:[Industry]],2,FALSE),"-")</f>
        <v>-</v>
      </c>
      <c r="D5073" t="s">
        <v>753</v>
      </c>
      <c r="F5073">
        <v>10.08</v>
      </c>
      <c r="G5073">
        <v>-23.211981343762002</v>
      </c>
      <c r="H5073">
        <v>0.38467347868875201</v>
      </c>
      <c r="I5073">
        <v>-8.7649406070367792</v>
      </c>
      <c r="J5073">
        <v>6.3450586891079599</v>
      </c>
      <c r="O5073">
        <v>5.8531746031746001</v>
      </c>
      <c r="P5073">
        <v>21.445783132530099</v>
      </c>
    </row>
    <row r="5074" spans="1:16" hidden="1" x14ac:dyDescent="0.3">
      <c r="A5074" t="s">
        <v>10376</v>
      </c>
      <c r="B5074" t="s">
        <v>10377</v>
      </c>
      <c r="C5074" t="str">
        <f>IFERROR(VLOOKUP(Table1[[#This Row],[Ticker]],[1]!Table1[[Symbol]:[Industry]],2,FALSE),"-")</f>
        <v>-</v>
      </c>
      <c r="F5074">
        <v>23.89</v>
      </c>
      <c r="G5074">
        <v>-21.918730057572201</v>
      </c>
      <c r="H5074">
        <v>38.4432991107901</v>
      </c>
      <c r="I5074">
        <v>-7.4716893208469397</v>
      </c>
      <c r="J5074">
        <v>3.28926035019437</v>
      </c>
      <c r="O5074">
        <v>10.757639179572999</v>
      </c>
      <c r="P5074">
        <v>36.983944954128397</v>
      </c>
    </row>
    <row r="5075" spans="1:16" hidden="1" x14ac:dyDescent="0.3">
      <c r="A5075" t="s">
        <v>10378</v>
      </c>
      <c r="B5075" t="s">
        <v>10379</v>
      </c>
      <c r="C5075" t="str">
        <f>IFERROR(VLOOKUP(Table1[[#This Row],[Ticker]],[1]!Table1[[Symbol]:[Industry]],2,FALSE),"-")</f>
        <v>-</v>
      </c>
      <c r="D5075" t="s">
        <v>753</v>
      </c>
      <c r="F5075">
        <v>73.27</v>
      </c>
      <c r="G5075">
        <v>-37.6707605211515</v>
      </c>
      <c r="H5075">
        <v>-8.7951909284594905</v>
      </c>
      <c r="I5075">
        <v>-23.223719784426301</v>
      </c>
      <c r="J5075">
        <v>1.4946198972367699</v>
      </c>
      <c r="O5075">
        <v>9.1852054046676699</v>
      </c>
      <c r="P5075">
        <v>5.4092936268162797</v>
      </c>
    </row>
    <row r="5076" spans="1:16" hidden="1" x14ac:dyDescent="0.3">
      <c r="A5076" t="s">
        <v>10380</v>
      </c>
      <c r="B5076" t="s">
        <v>10381</v>
      </c>
      <c r="C5076" t="str">
        <f>IFERROR(VLOOKUP(Table1[[#This Row],[Ticker]],[1]!Table1[[Symbol]:[Industry]],2,FALSE),"-")</f>
        <v>-</v>
      </c>
      <c r="D5076" t="s">
        <v>753</v>
      </c>
      <c r="F5076">
        <v>17.010000000000002</v>
      </c>
      <c r="G5076">
        <v>-30.920911309916601</v>
      </c>
      <c r="H5076">
        <v>-0.624717961039021</v>
      </c>
      <c r="I5076">
        <v>-16.473870573191402</v>
      </c>
      <c r="J5076">
        <v>2.13956287070895</v>
      </c>
      <c r="O5076">
        <v>3.1746031746031602</v>
      </c>
      <c r="P5076">
        <v>4.0366972477064298</v>
      </c>
    </row>
    <row r="5077" spans="1:16" hidden="1" x14ac:dyDescent="0.3">
      <c r="A5077" t="s">
        <v>10382</v>
      </c>
      <c r="B5077" t="s">
        <v>10383</v>
      </c>
      <c r="C5077" t="str">
        <f>IFERROR(VLOOKUP(Table1[[#This Row],[Ticker]],[1]!Table1[[Symbol]:[Industry]],2,FALSE),"-")</f>
        <v>-</v>
      </c>
      <c r="D5077" t="s">
        <v>753</v>
      </c>
      <c r="F5077">
        <v>109.48</v>
      </c>
      <c r="G5077">
        <v>-19.899582485968502</v>
      </c>
      <c r="H5077">
        <v>-0.82777097915086395</v>
      </c>
      <c r="I5077">
        <v>-5.4525417492432799</v>
      </c>
      <c r="J5077">
        <v>0.88837742460144398</v>
      </c>
      <c r="O5077">
        <v>9.3350383631713498</v>
      </c>
      <c r="P5077">
        <v>13.9111434814275</v>
      </c>
    </row>
    <row r="5078" spans="1:16" hidden="1" x14ac:dyDescent="0.3">
      <c r="A5078" t="s">
        <v>10384</v>
      </c>
      <c r="B5078" t="s">
        <v>10385</v>
      </c>
      <c r="C5078" t="str">
        <f>IFERROR(VLOOKUP(Table1[[#This Row],[Ticker]],[1]!Table1[[Symbol]:[Industry]],2,FALSE),"-")</f>
        <v>-</v>
      </c>
      <c r="F5078">
        <v>55</v>
      </c>
      <c r="G5078">
        <v>-27.5140408403295</v>
      </c>
      <c r="H5078">
        <v>0.62066775286176201</v>
      </c>
      <c r="I5078">
        <v>-13.067000103604199</v>
      </c>
      <c r="J5078">
        <v>3.0918002684365602</v>
      </c>
      <c r="O5078">
        <v>2.2000000000000002</v>
      </c>
      <c r="P5078">
        <v>6.7961165048543597</v>
      </c>
    </row>
    <row r="5079" spans="1:16" hidden="1" x14ac:dyDescent="0.3">
      <c r="A5079" t="s">
        <v>10386</v>
      </c>
      <c r="B5079" t="s">
        <v>10387</v>
      </c>
      <c r="C5079" t="str">
        <f>IFERROR(VLOOKUP(Table1[[#This Row],[Ticker]],[1]!Table1[[Symbol]:[Industry]],2,FALSE),"-")</f>
        <v>-</v>
      </c>
      <c r="F5079">
        <v>4.6100000000000003</v>
      </c>
      <c r="G5079">
        <v>-58.898993606861197</v>
      </c>
      <c r="H5079">
        <v>-26.9171455574234</v>
      </c>
      <c r="I5079">
        <v>-44.451952870135997</v>
      </c>
      <c r="J5079">
        <v>-19.7168825972254</v>
      </c>
      <c r="O5079">
        <v>35.357917570498898</v>
      </c>
      <c r="P5079">
        <v>0</v>
      </c>
    </row>
    <row r="5080" spans="1:16" hidden="1" x14ac:dyDescent="0.3">
      <c r="A5080" t="s">
        <v>10388</v>
      </c>
      <c r="B5080" t="s">
        <v>10389</v>
      </c>
      <c r="C5080" t="str">
        <f>IFERROR(VLOOKUP(Table1[[#This Row],[Ticker]],[1]!Table1[[Symbol]:[Industry]],2,FALSE),"-")</f>
        <v>-</v>
      </c>
      <c r="D5080" t="s">
        <v>1361</v>
      </c>
      <c r="F5080">
        <v>100.17</v>
      </c>
      <c r="G5080">
        <v>-32.727258663152703</v>
      </c>
      <c r="H5080">
        <v>-4.6415045317824299</v>
      </c>
      <c r="I5080">
        <v>-18.280217926427401</v>
      </c>
      <c r="J5080">
        <v>-1.5044036764834099</v>
      </c>
      <c r="O5080">
        <v>2.82519716481981</v>
      </c>
      <c r="P5080">
        <v>2.2142857142857202</v>
      </c>
    </row>
    <row r="5081" spans="1:16" hidden="1" x14ac:dyDescent="0.3">
      <c r="A5081" t="s">
        <v>10390</v>
      </c>
      <c r="B5081" t="s">
        <v>10391</v>
      </c>
      <c r="C5081" t="str">
        <f>IFERROR(VLOOKUP(Table1[[#This Row],[Ticker]],[1]!Table1[[Symbol]:[Industry]],2,FALSE),"-")</f>
        <v>-</v>
      </c>
      <c r="F5081">
        <v>150.9</v>
      </c>
      <c r="G5081">
        <v>-32.777198735066399</v>
      </c>
      <c r="I5081">
        <v>-18.3301579983411</v>
      </c>
      <c r="O5081">
        <v>0.89463220675944899</v>
      </c>
      <c r="P5081">
        <v>4.7916666666666599</v>
      </c>
    </row>
    <row r="5082" spans="1:16" hidden="1" x14ac:dyDescent="0.3">
      <c r="A5082" t="s">
        <v>10392</v>
      </c>
      <c r="B5082" t="s">
        <v>10393</v>
      </c>
      <c r="C5082" t="str">
        <f>IFERROR(VLOOKUP(Table1[[#This Row],[Ticker]],[1]!Table1[[Symbol]:[Industry]],2,FALSE),"-")</f>
        <v>-</v>
      </c>
      <c r="F5082">
        <v>47.25</v>
      </c>
      <c r="G5082">
        <v>-32.777198735066399</v>
      </c>
      <c r="I5082">
        <v>-18.3301579983411</v>
      </c>
      <c r="O5082">
        <v>0</v>
      </c>
      <c r="P5082">
        <v>5</v>
      </c>
    </row>
    <row r="5083" spans="1:16" hidden="1" x14ac:dyDescent="0.3">
      <c r="A5083" t="s">
        <v>10394</v>
      </c>
      <c r="B5083" t="s">
        <v>10395</v>
      </c>
      <c r="C5083" t="str">
        <f>IFERROR(VLOOKUP(Table1[[#This Row],[Ticker]],[1]!Table1[[Symbol]:[Industry]],2,FALSE),"-")</f>
        <v>-</v>
      </c>
      <c r="F5083">
        <v>71.150000000000006</v>
      </c>
      <c r="G5083">
        <v>-32.777198735066399</v>
      </c>
      <c r="I5083">
        <v>-18.3301579983411</v>
      </c>
      <c r="O5083">
        <v>0.35137034434293801</v>
      </c>
      <c r="P5083">
        <v>10.139318885448899</v>
      </c>
    </row>
    <row r="5084" spans="1:16" hidden="1" x14ac:dyDescent="0.3">
      <c r="A5084" t="s">
        <v>10396</v>
      </c>
      <c r="B5084" t="s">
        <v>10397</v>
      </c>
      <c r="C5084" t="str">
        <f>IFERROR(VLOOKUP(Table1[[#This Row],[Ticker]],[1]!Table1[[Symbol]:[Industry]],2,FALSE),"-")</f>
        <v>-</v>
      </c>
      <c r="F5084">
        <v>60.8</v>
      </c>
      <c r="G5084">
        <v>-32.777198735066399</v>
      </c>
      <c r="I5084">
        <v>-18.3301579983411</v>
      </c>
      <c r="O5084">
        <v>5.26315789473683</v>
      </c>
      <c r="P5084">
        <v>0</v>
      </c>
    </row>
    <row r="5085" spans="1:16" hidden="1" x14ac:dyDescent="0.3">
      <c r="A5085" t="s">
        <v>10398</v>
      </c>
      <c r="B5085" t="s">
        <v>10399</v>
      </c>
      <c r="C5085" t="str">
        <f>IFERROR(VLOOKUP(Table1[[#This Row],[Ticker]],[1]!Table1[[Symbol]:[Industry]],2,FALSE),"-")</f>
        <v>-</v>
      </c>
    </row>
    <row r="5086" spans="1:16" hidden="1" x14ac:dyDescent="0.3">
      <c r="A5086" t="s">
        <v>10400</v>
      </c>
      <c r="B5086" t="s">
        <v>10401</v>
      </c>
      <c r="C5086" t="str">
        <f>IFERROR(VLOOKUP(Table1[[#This Row],[Ticker]],[1]!Table1[[Symbol]:[Industry]],2,FALSE),"-")</f>
        <v>-</v>
      </c>
    </row>
    <row r="5087" spans="1:16" hidden="1" x14ac:dyDescent="0.3">
      <c r="A5087" t="s">
        <v>10402</v>
      </c>
      <c r="B5087" t="s">
        <v>10403</v>
      </c>
      <c r="C5087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Price_Filter_27_09_2024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2024-09-29T08:39:10Z</dcterms:created>
  <dcterms:modified xsi:type="dcterms:W3CDTF">2024-11-22T13:29:20Z</dcterms:modified>
</cp:coreProperties>
</file>